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3.xml" ContentType="application/vnd.openxmlformats-officedocument.drawing+xml"/>
  <Override PartName="/xl/comments7.xml" ContentType="application/vnd.openxmlformats-officedocument.spreadsheetml.comments+xml"/>
  <Override PartName="/xl/drawings/drawing4.xml" ContentType="application/vnd.openxmlformats-officedocument.drawing+xml"/>
  <Override PartName="/xl/comments8.xml" ContentType="application/vnd.openxmlformats-officedocument.spreadsheetml.comments+xml"/>
  <Override PartName="/xl/drawings/drawing5.xml" ContentType="application/vnd.openxmlformats-officedocument.drawing+xml"/>
  <Override PartName="/xl/comments9.xml" ContentType="application/vnd.openxmlformats-officedocument.spreadsheetml.comments+xml"/>
  <Override PartName="/xl/drawings/drawing6.xml" ContentType="application/vnd.openxmlformats-officedocument.drawing+xml"/>
  <Override PartName="/xl/comments10.xml" ContentType="application/vnd.openxmlformats-officedocument.spreadsheetml.comments+xml"/>
  <Override PartName="/xl/drawings/drawing7.xml" ContentType="application/vnd.openxmlformats-officedocument.drawing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drawings/drawing8.xml" ContentType="application/vnd.openxmlformats-officedocument.drawing+xml"/>
  <Override PartName="/xl/comments13.xml" ContentType="application/vnd.openxmlformats-officedocument.spreadsheetml.comments+xml"/>
  <Override PartName="/xl/drawings/drawing9.xml" ContentType="application/vnd.openxmlformats-officedocument.drawing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drawings/drawing10.xml" ContentType="application/vnd.openxmlformats-officedocument.drawing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drawings/drawing11.xml" ContentType="application/vnd.openxmlformats-officedocument.drawing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drawings/drawing12.xml" ContentType="application/vnd.openxmlformats-officedocument.drawing+xml"/>
  <Override PartName="/xl/comments35.xml" ContentType="application/vnd.openxmlformats-officedocument.spreadsheetml.comments+xml"/>
  <Override PartName="/xl/drawings/drawing13.xml" ContentType="application/vnd.openxmlformats-officedocument.drawing+xml"/>
  <Override PartName="/xl/comments36.xml" ContentType="application/vnd.openxmlformats-officedocument.spreadsheetml.comments+xml"/>
  <Override PartName="/xl/drawings/drawing14.xml" ContentType="application/vnd.openxmlformats-officedocument.drawing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drawings/drawing15.xml" ContentType="application/vnd.openxmlformats-officedocument.drawing+xml"/>
  <Override PartName="/xl/comments43.xml" ContentType="application/vnd.openxmlformats-officedocument.spreadsheetml.comments+xml"/>
  <Override PartName="/xl/drawings/drawing16.xml" ContentType="application/vnd.openxmlformats-officedocument.drawing+xml"/>
  <Override PartName="/xl/comments44.xml" ContentType="application/vnd.openxmlformats-officedocument.spreadsheetml.comments+xml"/>
  <Override PartName="/xl/drawings/drawing17.xml" ContentType="application/vnd.openxmlformats-officedocument.drawing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drawings/drawing18.xml" ContentType="application/vnd.openxmlformats-officedocument.drawing+xml"/>
  <Override PartName="/xl/comments56.xml" ContentType="application/vnd.openxmlformats-officedocument.spreadsheetml.comments+xml"/>
  <Override PartName="/xl/drawings/drawing19.xml" ContentType="application/vnd.openxmlformats-officedocument.drawing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drawings/drawing20.xml" ContentType="application/vnd.openxmlformats-officedocument.drawing+xml"/>
  <Override PartName="/xl/comments60.xml" ContentType="application/vnd.openxmlformats-officedocument.spreadsheetml.comments+xml"/>
  <Override PartName="/xl/drawings/drawing21.xml" ContentType="application/vnd.openxmlformats-officedocument.drawing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drawings/drawing22.xml" ContentType="application/vnd.openxmlformats-officedocument.drawing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730"/>
  <workbookPr filterPrivacy="1" defaultThemeVersion="124226"/>
  <xr:revisionPtr revIDLastSave="0" documentId="13_ncr:1_{3F957669-52F8-4E49-9585-50946EB5CB0D}" xr6:coauthVersionLast="45" xr6:coauthVersionMax="45" xr10:uidLastSave="{00000000-0000-0000-0000-000000000000}"/>
  <bookViews>
    <workbookView xWindow="-120" yWindow="-120" windowWidth="29040" windowHeight="15840" tabRatio="811" firstSheet="63" activeTab="71" xr2:uid="{00000000-000D-0000-FFFF-FFFF00000000}"/>
  </bookViews>
  <sheets>
    <sheet name="S1スギ1" sheetId="107" r:id="rId1"/>
    <sheet name="S2スギ2" sheetId="183" r:id="rId2"/>
    <sheet name="S3ヒノキ3" sheetId="229" r:id="rId3"/>
    <sheet name="S4アカマツ4" sheetId="230" r:id="rId4"/>
    <sheet name="S4アカマツ5" sheetId="231" r:id="rId5"/>
    <sheet name="平均S4アカマツ" sheetId="271" r:id="rId6"/>
    <sheet name="S4枯損木" sheetId="243" r:id="rId7"/>
    <sheet name="S5広葉樹6" sheetId="187" r:id="rId8"/>
    <sheet name="S5広葉樹7" sheetId="244" r:id="rId9"/>
    <sheet name="S5広葉樹9" sheetId="246" r:id="rId10"/>
    <sheet name="S5広葉樹8" sheetId="245" r:id="rId11"/>
    <sheet name="S5広葉樹10" sheetId="247" r:id="rId12"/>
    <sheet name="平均S5広葉樹" sheetId="272" r:id="rId13"/>
    <sheet name="S6スギ11" sheetId="232" r:id="rId14"/>
    <sheet name="S7広葉樹12" sheetId="248" r:id="rId15"/>
    <sheet name="S7広葉樹13" sheetId="249" r:id="rId16"/>
    <sheet name="平均S7広葉樹" sheetId="273" r:id="rId17"/>
    <sheet name="S8ヒノキ14" sheetId="250" r:id="rId18"/>
    <sheet name="S8ヒノキ15" sheetId="251" r:id="rId19"/>
    <sheet name="平均S8ヒノキ" sheetId="274" r:id="rId20"/>
    <sheet name="Ｓ9スギ16" sheetId="252" r:id="rId21"/>
    <sheet name="Ｓ10スギ17" sheetId="253" r:id="rId22"/>
    <sheet name="Ｓ11スギ18" sheetId="254" r:id="rId23"/>
    <sheet name="S12アカマツ19" sheetId="255" r:id="rId24"/>
    <sheet name="S12アカマツ20" sheetId="256" r:id="rId25"/>
    <sheet name="S12アカマツ21" sheetId="258" r:id="rId26"/>
    <sheet name="S12アカマツ22" sheetId="312" r:id="rId27"/>
    <sheet name="S12アカマツ23" sheetId="314" r:id="rId28"/>
    <sheet name="平均S12アカマツ" sheetId="275" r:id="rId29"/>
    <sheet name="S12枯損木" sheetId="257" r:id="rId30"/>
    <sheet name="S13スギ24" sheetId="260" r:id="rId31"/>
    <sheet name="S14スギ25" sheetId="261" r:id="rId32"/>
    <sheet name="S15スギ26" sheetId="262" r:id="rId33"/>
    <sheet name="S15スギ27" sheetId="264" r:id="rId34"/>
    <sheet name="S15スギ28" sheetId="265" r:id="rId35"/>
    <sheet name="平均S15スギ" sheetId="276" r:id="rId36"/>
    <sheet name="S15枯損木" sheetId="263" r:id="rId37"/>
    <sheet name="S16スギ29" sheetId="316" r:id="rId38"/>
    <sheet name="S16スギ30" sheetId="318" r:id="rId39"/>
    <sheet name="S16スギ31" sheetId="319" r:id="rId40"/>
    <sheet name="平均S16スギ" sheetId="317" r:id="rId41"/>
    <sheet name="S17広葉樹32" sheetId="266" r:id="rId42"/>
    <sheet name="S17広葉樹33" sheetId="267" r:id="rId43"/>
    <sheet name="S17広葉樹34" sheetId="269" r:id="rId44"/>
    <sheet name="平均S17広葉樹" sheetId="277" r:id="rId45"/>
    <sheet name="S17枯損木" sheetId="268" r:id="rId46"/>
    <sheet name="S18アカマツ35" sheetId="278" r:id="rId47"/>
    <sheet name="S19アカマツ36" sheetId="279" r:id="rId48"/>
    <sheet name="S19アカマツ37" sheetId="280" r:id="rId49"/>
    <sheet name="平均S19アカマツ" sheetId="281" r:id="rId50"/>
    <sheet name="S19枯損木" sheetId="320" r:id="rId51"/>
    <sheet name="S20広葉樹38" sheetId="282" r:id="rId52"/>
    <sheet name="S20広葉樹39" sheetId="283" r:id="rId53"/>
    <sheet name="S20広葉樹40" sheetId="284" r:id="rId54"/>
    <sheet name="平均S20広葉樹" sheetId="285" r:id="rId55"/>
    <sheet name="S21スギ41" sheetId="287" r:id="rId56"/>
    <sheet name="S22アカマツ42" sheetId="288" r:id="rId57"/>
    <sheet name="S22アカマツ43" sheetId="289" r:id="rId58"/>
    <sheet name="S22アカマツ44" sheetId="290" r:id="rId59"/>
    <sheet name="平均S22アカマツ" sheetId="291" r:id="rId60"/>
    <sheet name="S22枯損木" sheetId="321" r:id="rId61"/>
    <sheet name="S23スギ45" sheetId="292" r:id="rId62"/>
    <sheet name="S24スギ46" sheetId="293" r:id="rId63"/>
    <sheet name="S24スギ47" sheetId="294" r:id="rId64"/>
    <sheet name="S24スギ48" sheetId="295" r:id="rId65"/>
    <sheet name="平均S24スギ" sheetId="296" r:id="rId66"/>
    <sheet name="S24枯損木" sheetId="323" r:id="rId67"/>
    <sheet name="S25広葉樹49" sheetId="297" r:id="rId68"/>
    <sheet name="S25広葉樹50" sheetId="299" r:id="rId69"/>
    <sheet name="平均S25広葉樹" sheetId="300" r:id="rId70"/>
    <sheet name="S25枯損木" sheetId="325" r:id="rId71"/>
    <sheet name="S26スギ51" sheetId="301" r:id="rId72"/>
    <sheet name="S27広葉樹52" sheetId="302" r:id="rId73"/>
    <sheet name="S28アカマツ53" sheetId="303" r:id="rId74"/>
    <sheet name="S28枯損木" sheetId="326" r:id="rId75"/>
    <sheet name="S29スギ54" sheetId="304" r:id="rId76"/>
    <sheet name="S29枯損木" sheetId="327" r:id="rId77"/>
    <sheet name="S30広葉樹55" sheetId="305" r:id="rId78"/>
    <sheet name="S31スギ56" sheetId="306" r:id="rId79"/>
    <sheet name="S32スギ57" sheetId="307" r:id="rId80"/>
    <sheet name="S33アカマツ58" sheetId="308" r:id="rId81"/>
    <sheet name="S34スギ59" sheetId="309" r:id="rId82"/>
    <sheet name="S34スギ60" sheetId="310" r:id="rId83"/>
    <sheet name="平均S34スギ" sheetId="311" r:id="rId84"/>
    <sheet name="S34枯損木" sheetId="328" r:id="rId85"/>
  </sheets>
  <definedNames>
    <definedName name="_xlnm._FilterDatabase" localSheetId="21" hidden="1">Ｓ10スギ17!$A$3:$I$43</definedName>
    <definedName name="_xlnm._FilterDatabase" localSheetId="22" hidden="1">Ｓ11スギ18!$A$3:$I$43</definedName>
    <definedName name="_xlnm._FilterDatabase" localSheetId="23" hidden="1">S12アカマツ19!$A$3:$I$43</definedName>
    <definedName name="_xlnm._FilterDatabase" localSheetId="24" hidden="1">S12アカマツ20!$A$3:$I$43</definedName>
    <definedName name="_xlnm._FilterDatabase" localSheetId="25" hidden="1">S12アカマツ21!$A$3:$I$43</definedName>
    <definedName name="_xlnm._FilterDatabase" localSheetId="26" hidden="1">S12アカマツ22!$A$3:$I$43</definedName>
    <definedName name="_xlnm._FilterDatabase" localSheetId="27" hidden="1">S12アカマツ23!$A$3:$I$43</definedName>
    <definedName name="_xlnm._FilterDatabase" localSheetId="30" hidden="1">S13スギ24!$A$3:$I$43</definedName>
    <definedName name="_xlnm._FilterDatabase" localSheetId="31" hidden="1">S14スギ25!$A$3:$I$43</definedName>
    <definedName name="_xlnm._FilterDatabase" localSheetId="32" hidden="1">S15スギ26!$A$3:$I$43</definedName>
    <definedName name="_xlnm._FilterDatabase" localSheetId="33" hidden="1">S15スギ27!$A$3:$I$43</definedName>
    <definedName name="_xlnm._FilterDatabase" localSheetId="34" hidden="1">S15スギ28!$A$3:$I$43</definedName>
    <definedName name="_xlnm._FilterDatabase" localSheetId="37" hidden="1">S16スギ29!$A$3:$I$43</definedName>
    <definedName name="_xlnm._FilterDatabase" localSheetId="38" hidden="1">S16スギ30!$A$3:$I$43</definedName>
    <definedName name="_xlnm._FilterDatabase" localSheetId="39" hidden="1">S16スギ31!$A$3:$I$43</definedName>
    <definedName name="_xlnm._FilterDatabase" localSheetId="41" hidden="1">S17広葉樹32!$A$3:$I$43</definedName>
    <definedName name="_xlnm._FilterDatabase" localSheetId="42" hidden="1">S17広葉樹33!$A$3:$I$43</definedName>
    <definedName name="_xlnm._FilterDatabase" localSheetId="43" hidden="1">S17広葉樹34!$A$3:$I$43</definedName>
    <definedName name="_xlnm._FilterDatabase" localSheetId="46" hidden="1">S18アカマツ35!$A$3:$I$43</definedName>
    <definedName name="_xlnm._FilterDatabase" localSheetId="47" hidden="1">S19アカマツ36!$A$3:$I$43</definedName>
    <definedName name="_xlnm._FilterDatabase" localSheetId="48" hidden="1">S19アカマツ37!$A$3:$I$43</definedName>
    <definedName name="_xlnm._FilterDatabase" localSheetId="0" hidden="1">S1スギ1!$A$3:$I$43</definedName>
    <definedName name="_xlnm._FilterDatabase" localSheetId="51" hidden="1">S20広葉樹38!$A$3:$I$43</definedName>
    <definedName name="_xlnm._FilterDatabase" localSheetId="52" hidden="1">S20広葉樹39!$A$3:$I$43</definedName>
    <definedName name="_xlnm._FilterDatabase" localSheetId="53" hidden="1">S20広葉樹40!$A$3:$I$43</definedName>
    <definedName name="_xlnm._FilterDatabase" localSheetId="55" hidden="1">S21スギ41!$A$3:$I$43</definedName>
    <definedName name="_xlnm._FilterDatabase" localSheetId="56" hidden="1">S22アカマツ42!$A$3:$I$43</definedName>
    <definedName name="_xlnm._FilterDatabase" localSheetId="57" hidden="1">S22アカマツ43!$A$3:$I$43</definedName>
    <definedName name="_xlnm._FilterDatabase" localSheetId="58" hidden="1">S22アカマツ44!$A$3:$I$43</definedName>
    <definedName name="_xlnm._FilterDatabase" localSheetId="61" hidden="1">S23スギ45!$A$3:$I$43</definedName>
    <definedName name="_xlnm._FilterDatabase" localSheetId="62" hidden="1">S24スギ46!$A$3:$I$43</definedName>
    <definedName name="_xlnm._FilterDatabase" localSheetId="63" hidden="1">S24スギ47!$A$3:$I$43</definedName>
    <definedName name="_xlnm._FilterDatabase" localSheetId="64" hidden="1">S24スギ48!$A$3:$I$43</definedName>
    <definedName name="_xlnm._FilterDatabase" localSheetId="67" hidden="1">S25広葉樹49!$A$3:$I$43</definedName>
    <definedName name="_xlnm._FilterDatabase" localSheetId="68" hidden="1">S25広葉樹50!$A$3:$I$43</definedName>
    <definedName name="_xlnm._FilterDatabase" localSheetId="71" hidden="1">S26スギ51!$A$3:$I$43</definedName>
    <definedName name="_xlnm._FilterDatabase" localSheetId="72" hidden="1">S27広葉樹52!$A$3:$I$43</definedName>
    <definedName name="_xlnm._FilterDatabase" localSheetId="73" hidden="1">S28アカマツ53!$A$3:$I$43</definedName>
    <definedName name="_xlnm._FilterDatabase" localSheetId="75" hidden="1">S29スギ54!$A$3:$I$43</definedName>
    <definedName name="_xlnm._FilterDatabase" localSheetId="1" hidden="1">S2スギ2!$A$3:$I$43</definedName>
    <definedName name="_xlnm._FilterDatabase" localSheetId="77" hidden="1">S30広葉樹55!$A$3:$I$43</definedName>
    <definedName name="_xlnm._FilterDatabase" localSheetId="78" hidden="1">S31スギ56!$A$3:$I$43</definedName>
    <definedName name="_xlnm._FilterDatabase" localSheetId="79" hidden="1">S32スギ57!$A$3:$I$43</definedName>
    <definedName name="_xlnm._FilterDatabase" localSheetId="80" hidden="1">S33アカマツ58!$A$3:$I$43</definedName>
    <definedName name="_xlnm._FilterDatabase" localSheetId="81" hidden="1">S34スギ59!$A$3:$I$43</definedName>
    <definedName name="_xlnm._FilterDatabase" localSheetId="82" hidden="1">S34スギ60!$A$3:$I$43</definedName>
    <definedName name="_xlnm._FilterDatabase" localSheetId="2" hidden="1">S3ヒノキ3!$A$3:$I$43</definedName>
    <definedName name="_xlnm._FilterDatabase" localSheetId="3" hidden="1">S4アカマツ4!$A$3:$I$43</definedName>
    <definedName name="_xlnm._FilterDatabase" localSheetId="4" hidden="1">S4アカマツ5!$A$3:$I$43</definedName>
    <definedName name="_xlnm._FilterDatabase" localSheetId="11" hidden="1">S5広葉樹10!$A$3:$I$43</definedName>
    <definedName name="_xlnm._FilterDatabase" localSheetId="7" hidden="1">S5広葉樹6!$A$3:$I$43</definedName>
    <definedName name="_xlnm._FilterDatabase" localSheetId="8" hidden="1">S5広葉樹7!$A$3:$I$43</definedName>
    <definedName name="_xlnm._FilterDatabase" localSheetId="10" hidden="1">S5広葉樹8!$A$3:$I$43</definedName>
    <definedName name="_xlnm._FilterDatabase" localSheetId="9" hidden="1">S5広葉樹9!$A$3:$I$43</definedName>
    <definedName name="_xlnm._FilterDatabase" localSheetId="13" hidden="1">S6スギ11!$A$3:$I$43</definedName>
    <definedName name="_xlnm._FilterDatabase" localSheetId="14" hidden="1">S7広葉樹12!$A$3:$I$43</definedName>
    <definedName name="_xlnm._FilterDatabase" localSheetId="15" hidden="1">S7広葉樹13!$A$3:$I$43</definedName>
    <definedName name="_xlnm._FilterDatabase" localSheetId="17" hidden="1">S8ヒノキ14!$A$3:$I$43</definedName>
    <definedName name="_xlnm._FilterDatabase" localSheetId="18" hidden="1">S8ヒノキ15!$A$3:$I$43</definedName>
    <definedName name="_xlnm._FilterDatabase" localSheetId="20" hidden="1">Ｓ9スギ16!$A$3:$I$43</definedName>
    <definedName name="_xlnm.Print_Area" localSheetId="21">Ｓ10スギ17!$A$2:$I$70</definedName>
    <definedName name="_xlnm.Print_Area" localSheetId="22">Ｓ11スギ18!$A$2:$I$70</definedName>
    <definedName name="_xlnm.Print_Area" localSheetId="23">S12アカマツ19!$A$2:$I$70</definedName>
    <definedName name="_xlnm.Print_Area" localSheetId="24">S12アカマツ20!$A$2:$I$70</definedName>
    <definedName name="_xlnm.Print_Area" localSheetId="25">S12アカマツ21!$A$2:$I$70</definedName>
    <definedName name="_xlnm.Print_Area" localSheetId="26">S12アカマツ22!$A$2:$I$70</definedName>
    <definedName name="_xlnm.Print_Area" localSheetId="27">S12アカマツ23!$A$2:$I$70</definedName>
    <definedName name="_xlnm.Print_Area" localSheetId="29">S12枯損木!$A$2:$I$69</definedName>
    <definedName name="_xlnm.Print_Area" localSheetId="30">S13スギ24!$A$2:$I$70</definedName>
    <definedName name="_xlnm.Print_Area" localSheetId="31">S14スギ25!$A$2:$I$70</definedName>
    <definedName name="_xlnm.Print_Area" localSheetId="32">S15スギ26!$A$2:$I$70</definedName>
    <definedName name="_xlnm.Print_Area" localSheetId="33">S15スギ27!$A$2:$I$70</definedName>
    <definedName name="_xlnm.Print_Area" localSheetId="34">S15スギ28!$A$2:$I$70</definedName>
    <definedName name="_xlnm.Print_Area" localSheetId="36">S15枯損木!$A$2:$I$69</definedName>
    <definedName name="_xlnm.Print_Area" localSheetId="37">S16スギ29!$A$2:$I$70</definedName>
    <definedName name="_xlnm.Print_Area" localSheetId="38">S16スギ30!$A$2:$I$70</definedName>
    <definedName name="_xlnm.Print_Area" localSheetId="39">S16スギ31!$A$2:$I$70</definedName>
    <definedName name="_xlnm.Print_Area" localSheetId="45">S17枯損木!$A$2:$I$69</definedName>
    <definedName name="_xlnm.Print_Area" localSheetId="41">S17広葉樹32!$A$2:$I$70</definedName>
    <definedName name="_xlnm.Print_Area" localSheetId="42">S17広葉樹33!$A$2:$I$70</definedName>
    <definedName name="_xlnm.Print_Area" localSheetId="43">S17広葉樹34!$A$2:$I$70</definedName>
    <definedName name="_xlnm.Print_Area" localSheetId="46">S18アカマツ35!$A$2:$I$70</definedName>
    <definedName name="_xlnm.Print_Area" localSheetId="47">S19アカマツ36!$A$2:$I$70</definedName>
    <definedName name="_xlnm.Print_Area" localSheetId="48">S19アカマツ37!$A$2:$I$70</definedName>
    <definedName name="_xlnm.Print_Area" localSheetId="50">S19枯損木!$A$2:$I$69</definedName>
    <definedName name="_xlnm.Print_Area" localSheetId="0">S1スギ1!$A$2:$I$70</definedName>
    <definedName name="_xlnm.Print_Area" localSheetId="51">S20広葉樹38!$A$2:$I$70</definedName>
    <definedName name="_xlnm.Print_Area" localSheetId="52">S20広葉樹39!$A$2:$I$70</definedName>
    <definedName name="_xlnm.Print_Area" localSheetId="53">S20広葉樹40!$A$2:$I$70</definedName>
    <definedName name="_xlnm.Print_Area" localSheetId="55">S21スギ41!$A$2:$I$70</definedName>
    <definedName name="_xlnm.Print_Area" localSheetId="56">S22アカマツ42!$A$2:$I$70</definedName>
    <definedName name="_xlnm.Print_Area" localSheetId="57">S22アカマツ43!$A$2:$I$70</definedName>
    <definedName name="_xlnm.Print_Area" localSheetId="58">S22アカマツ44!$A$2:$I$70</definedName>
    <definedName name="_xlnm.Print_Area" localSheetId="60">S22枯損木!$A$2:$I$69</definedName>
    <definedName name="_xlnm.Print_Area" localSheetId="61">S23スギ45!$A$2:$I$70</definedName>
    <definedName name="_xlnm.Print_Area" localSheetId="62">S24スギ46!$A$2:$I$70</definedName>
    <definedName name="_xlnm.Print_Area" localSheetId="63">S24スギ47!$A$2:$I$70</definedName>
    <definedName name="_xlnm.Print_Area" localSheetId="64">S24スギ48!$A$2:$I$70</definedName>
    <definedName name="_xlnm.Print_Area" localSheetId="66">S24枯損木!$A$2:$I$69</definedName>
    <definedName name="_xlnm.Print_Area" localSheetId="70">S25枯損木!$A$2:$I$69</definedName>
    <definedName name="_xlnm.Print_Area" localSheetId="67">S25広葉樹49!$A$2:$I$70</definedName>
    <definedName name="_xlnm.Print_Area" localSheetId="68">S25広葉樹50!$A$2:$I$70</definedName>
    <definedName name="_xlnm.Print_Area" localSheetId="71">S26スギ51!$A$2:$I$70</definedName>
    <definedName name="_xlnm.Print_Area" localSheetId="72">S27広葉樹52!$A$2:$I$70</definedName>
    <definedName name="_xlnm.Print_Area" localSheetId="73">S28アカマツ53!$A$2:$I$70</definedName>
    <definedName name="_xlnm.Print_Area" localSheetId="74">S28枯損木!$A$2:$I$69</definedName>
    <definedName name="_xlnm.Print_Area" localSheetId="75">S29スギ54!$A$2:$I$70</definedName>
    <definedName name="_xlnm.Print_Area" localSheetId="76">S29枯損木!$A$2:$I$69</definedName>
    <definedName name="_xlnm.Print_Area" localSheetId="1">S2スギ2!$A$2:$I$70</definedName>
    <definedName name="_xlnm.Print_Area" localSheetId="77">S30広葉樹55!$A$2:$I$70</definedName>
    <definedName name="_xlnm.Print_Area" localSheetId="78">S31スギ56!$A$2:$I$70</definedName>
    <definedName name="_xlnm.Print_Area" localSheetId="79">S32スギ57!$A$2:$I$70</definedName>
    <definedName name="_xlnm.Print_Area" localSheetId="80">S33アカマツ58!$A$2:$I$70</definedName>
    <definedName name="_xlnm.Print_Area" localSheetId="81">S34スギ59!$A$2:$I$70</definedName>
    <definedName name="_xlnm.Print_Area" localSheetId="82">S34スギ60!$A$2:$I$70</definedName>
    <definedName name="_xlnm.Print_Area" localSheetId="84">S34枯損木!$A$2:$I$69</definedName>
    <definedName name="_xlnm.Print_Area" localSheetId="2">S3ヒノキ3!$A$2:$I$70</definedName>
    <definedName name="_xlnm.Print_Area" localSheetId="3">S4アカマツ4!$A$2:$I$70</definedName>
    <definedName name="_xlnm.Print_Area" localSheetId="4">S4アカマツ5!$A$2:$I$70</definedName>
    <definedName name="_xlnm.Print_Area" localSheetId="6">S4枯損木!$A$2:$I$69</definedName>
    <definedName name="_xlnm.Print_Area" localSheetId="11">S5広葉樹10!$A$2:$I$70</definedName>
    <definedName name="_xlnm.Print_Area" localSheetId="7">S5広葉樹6!$A$2:$I$70</definedName>
    <definedName name="_xlnm.Print_Area" localSheetId="8">S5広葉樹7!$A$2:$I$70</definedName>
    <definedName name="_xlnm.Print_Area" localSheetId="10">S5広葉樹8!$A$2:$I$70</definedName>
    <definedName name="_xlnm.Print_Area" localSheetId="9">S5広葉樹9!$A$2:$I$70</definedName>
    <definedName name="_xlnm.Print_Area" localSheetId="13">S6スギ11!$A$2:$I$70</definedName>
    <definedName name="_xlnm.Print_Area" localSheetId="14">S7広葉樹12!$A$2:$I$70</definedName>
    <definedName name="_xlnm.Print_Area" localSheetId="15">S7広葉樹13!$A$2:$I$70</definedName>
    <definedName name="_xlnm.Print_Area" localSheetId="17">S8ヒノキ14!$A$2:$I$70</definedName>
    <definedName name="_xlnm.Print_Area" localSheetId="18">S8ヒノキ15!$A$2:$I$70</definedName>
    <definedName name="_xlnm.Print_Area" localSheetId="20">Ｓ9スギ16!$A$2:$I$70</definedName>
    <definedName name="_xlnm.Print_Area" localSheetId="28">平均S12アカマツ!$A$5:$K$79</definedName>
    <definedName name="_xlnm.Print_Area" localSheetId="35">平均S15スギ!$A$5:$K$79</definedName>
    <definedName name="_xlnm.Print_Area" localSheetId="40">平均S16スギ!$A$5:$K$79</definedName>
    <definedName name="_xlnm.Print_Area" localSheetId="44">平均S17広葉樹!$A$5:$K$79</definedName>
    <definedName name="_xlnm.Print_Area" localSheetId="49">平均S19アカマツ!$A$5:$K$79</definedName>
    <definedName name="_xlnm.Print_Area" localSheetId="54">平均S20広葉樹!$A$5:$K$79</definedName>
    <definedName name="_xlnm.Print_Area" localSheetId="59">平均S22アカマツ!$A$5:$K$79</definedName>
    <definedName name="_xlnm.Print_Area" localSheetId="65">平均S24スギ!$A$5:$K$79</definedName>
    <definedName name="_xlnm.Print_Area" localSheetId="69">平均S25広葉樹!$A$5:$K$79</definedName>
    <definedName name="_xlnm.Print_Area" localSheetId="83">平均S34スギ!$A$5:$K$79</definedName>
    <definedName name="_xlnm.Print_Area" localSheetId="5">平均S4アカマツ!$A$5:$K$79</definedName>
    <definedName name="_xlnm.Print_Area" localSheetId="12">平均S5広葉樹!$A$5:$K$79</definedName>
    <definedName name="_xlnm.Print_Area" localSheetId="16">平均S7広葉樹!$A$5:$K$79</definedName>
    <definedName name="_xlnm.Print_Area" localSheetId="19">平均S8ヒノキ!$A$5:$K$79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9" i="258" l="1"/>
  <c r="F18" i="258"/>
  <c r="F17" i="258"/>
  <c r="F16" i="258"/>
  <c r="F15" i="258"/>
  <c r="F14" i="258"/>
  <c r="F13" i="258"/>
  <c r="F12" i="258"/>
  <c r="F11" i="258"/>
  <c r="F10" i="258"/>
  <c r="C57" i="258" s="1"/>
  <c r="F9" i="258"/>
  <c r="F8" i="258"/>
  <c r="F7" i="258"/>
  <c r="F6" i="258"/>
  <c r="F5" i="258"/>
  <c r="F4" i="258"/>
  <c r="E50" i="258" s="1"/>
  <c r="D50" i="258"/>
  <c r="E49" i="258"/>
  <c r="E47" i="258"/>
  <c r="E48" i="258" s="1"/>
  <c r="D47" i="258"/>
  <c r="C47" i="258" s="1"/>
  <c r="C50" i="258" l="1"/>
  <c r="C62" i="258" s="1"/>
  <c r="C49" i="258"/>
  <c r="C48" i="258"/>
  <c r="D48" i="258"/>
  <c r="D49" i="258"/>
  <c r="I46" i="328"/>
  <c r="G57" i="328"/>
  <c r="G54" i="328"/>
  <c r="G50" i="328"/>
  <c r="G47" i="328"/>
  <c r="D57" i="328"/>
  <c r="E55" i="328"/>
  <c r="E54" i="328"/>
  <c r="D54" i="328"/>
  <c r="D55" i="328" s="1"/>
  <c r="C54" i="328"/>
  <c r="D50" i="328"/>
  <c r="D48" i="328"/>
  <c r="E47" i="328"/>
  <c r="E48" i="328" s="1"/>
  <c r="D47" i="328"/>
  <c r="D62" i="328" s="1"/>
  <c r="AJ43" i="328"/>
  <c r="AI43" i="328"/>
  <c r="AH43" i="328"/>
  <c r="AG43" i="328"/>
  <c r="AF43" i="328"/>
  <c r="AE43" i="328"/>
  <c r="AD43" i="328"/>
  <c r="AC43" i="328"/>
  <c r="AB43" i="328"/>
  <c r="AA43" i="328"/>
  <c r="Z43" i="328"/>
  <c r="Y43" i="328"/>
  <c r="X43" i="328"/>
  <c r="W43" i="328"/>
  <c r="V43" i="328"/>
  <c r="U43" i="328"/>
  <c r="T43" i="328"/>
  <c r="S43" i="328"/>
  <c r="R43" i="328"/>
  <c r="Q43" i="328"/>
  <c r="P43" i="328"/>
  <c r="O43" i="328"/>
  <c r="N43" i="328"/>
  <c r="M43" i="328"/>
  <c r="L43" i="328"/>
  <c r="K43" i="328"/>
  <c r="F43" i="328"/>
  <c r="AJ42" i="328"/>
  <c r="AI42" i="328"/>
  <c r="AH42" i="328"/>
  <c r="AG42" i="328"/>
  <c r="AF42" i="328"/>
  <c r="AE42" i="328"/>
  <c r="AD42" i="328"/>
  <c r="AC42" i="328"/>
  <c r="AB42" i="328"/>
  <c r="AA42" i="328"/>
  <c r="Z42" i="328"/>
  <c r="Y42" i="328"/>
  <c r="X42" i="328"/>
  <c r="W42" i="328"/>
  <c r="V42" i="328"/>
  <c r="U42" i="328"/>
  <c r="T42" i="328"/>
  <c r="S42" i="328"/>
  <c r="R42" i="328"/>
  <c r="Q42" i="328"/>
  <c r="P42" i="328"/>
  <c r="O42" i="328"/>
  <c r="N42" i="328"/>
  <c r="M42" i="328"/>
  <c r="L42" i="328"/>
  <c r="K42" i="328"/>
  <c r="F42" i="328"/>
  <c r="AJ41" i="328"/>
  <c r="AI41" i="328"/>
  <c r="AH41" i="328"/>
  <c r="AG41" i="328"/>
  <c r="AF41" i="328"/>
  <c r="AE41" i="328"/>
  <c r="AD41" i="328"/>
  <c r="AC41" i="328"/>
  <c r="AB41" i="328"/>
  <c r="AA41" i="328"/>
  <c r="Z41" i="328"/>
  <c r="Y41" i="328"/>
  <c r="X41" i="328"/>
  <c r="W41" i="328"/>
  <c r="V41" i="328"/>
  <c r="U41" i="328"/>
  <c r="T41" i="328"/>
  <c r="S41" i="328"/>
  <c r="R41" i="328"/>
  <c r="Q41" i="328"/>
  <c r="P41" i="328"/>
  <c r="O41" i="328"/>
  <c r="N41" i="328"/>
  <c r="M41" i="328"/>
  <c r="L41" i="328"/>
  <c r="K41" i="328"/>
  <c r="F41" i="328"/>
  <c r="AJ40" i="328"/>
  <c r="AI40" i="328"/>
  <c r="AH40" i="328"/>
  <c r="AG40" i="328"/>
  <c r="AF40" i="328"/>
  <c r="AE40" i="328"/>
  <c r="AD40" i="328"/>
  <c r="AC40" i="328"/>
  <c r="AB40" i="328"/>
  <c r="AA40" i="328"/>
  <c r="Z40" i="328"/>
  <c r="Y40" i="328"/>
  <c r="X40" i="328"/>
  <c r="W40" i="328"/>
  <c r="V40" i="328"/>
  <c r="U40" i="328"/>
  <c r="T40" i="328"/>
  <c r="S40" i="328"/>
  <c r="R40" i="328"/>
  <c r="Q40" i="328"/>
  <c r="P40" i="328"/>
  <c r="O40" i="328"/>
  <c r="N40" i="328"/>
  <c r="M40" i="328"/>
  <c r="L40" i="328"/>
  <c r="K40" i="328"/>
  <c r="F40" i="328"/>
  <c r="AJ39" i="328"/>
  <c r="AI39" i="328"/>
  <c r="AH39" i="328"/>
  <c r="AG39" i="328"/>
  <c r="AF39" i="328"/>
  <c r="AE39" i="328"/>
  <c r="AD39" i="328"/>
  <c r="AC39" i="328"/>
  <c r="AB39" i="328"/>
  <c r="AA39" i="328"/>
  <c r="Z39" i="328"/>
  <c r="Y39" i="328"/>
  <c r="X39" i="328"/>
  <c r="W39" i="328"/>
  <c r="V39" i="328"/>
  <c r="U39" i="328"/>
  <c r="T39" i="328"/>
  <c r="S39" i="328"/>
  <c r="R39" i="328"/>
  <c r="Q39" i="328"/>
  <c r="P39" i="328"/>
  <c r="O39" i="328"/>
  <c r="N39" i="328"/>
  <c r="M39" i="328"/>
  <c r="L39" i="328"/>
  <c r="K39" i="328"/>
  <c r="F39" i="328"/>
  <c r="AJ38" i="328"/>
  <c r="AI38" i="328"/>
  <c r="AH38" i="328"/>
  <c r="AG38" i="328"/>
  <c r="AF38" i="328"/>
  <c r="AE38" i="328"/>
  <c r="AD38" i="328"/>
  <c r="AC38" i="328"/>
  <c r="AB38" i="328"/>
  <c r="AA38" i="328"/>
  <c r="Z38" i="328"/>
  <c r="Y38" i="328"/>
  <c r="X38" i="328"/>
  <c r="W38" i="328"/>
  <c r="V38" i="328"/>
  <c r="U38" i="328"/>
  <c r="T38" i="328"/>
  <c r="S38" i="328"/>
  <c r="R38" i="328"/>
  <c r="Q38" i="328"/>
  <c r="P38" i="328"/>
  <c r="O38" i="328"/>
  <c r="N38" i="328"/>
  <c r="M38" i="328"/>
  <c r="L38" i="328"/>
  <c r="K38" i="328"/>
  <c r="F38" i="328"/>
  <c r="AJ37" i="328"/>
  <c r="AI37" i="328"/>
  <c r="AH37" i="328"/>
  <c r="AG37" i="328"/>
  <c r="AF37" i="328"/>
  <c r="AE37" i="328"/>
  <c r="AD37" i="328"/>
  <c r="AC37" i="328"/>
  <c r="AB37" i="328"/>
  <c r="AA37" i="328"/>
  <c r="Z37" i="328"/>
  <c r="Y37" i="328"/>
  <c r="X37" i="328"/>
  <c r="W37" i="328"/>
  <c r="V37" i="328"/>
  <c r="U37" i="328"/>
  <c r="T37" i="328"/>
  <c r="S37" i="328"/>
  <c r="R37" i="328"/>
  <c r="Q37" i="328"/>
  <c r="P37" i="328"/>
  <c r="O37" i="328"/>
  <c r="N37" i="328"/>
  <c r="M37" i="328"/>
  <c r="L37" i="328"/>
  <c r="K37" i="328"/>
  <c r="F37" i="328"/>
  <c r="AJ36" i="328"/>
  <c r="AI36" i="328"/>
  <c r="AH36" i="328"/>
  <c r="AG36" i="328"/>
  <c r="AF36" i="328"/>
  <c r="AE36" i="328"/>
  <c r="AD36" i="328"/>
  <c r="AC36" i="328"/>
  <c r="AB36" i="328"/>
  <c r="AA36" i="328"/>
  <c r="Z36" i="328"/>
  <c r="Y36" i="328"/>
  <c r="X36" i="328"/>
  <c r="W36" i="328"/>
  <c r="V36" i="328"/>
  <c r="U36" i="328"/>
  <c r="T36" i="328"/>
  <c r="S36" i="328"/>
  <c r="R36" i="328"/>
  <c r="Q36" i="328"/>
  <c r="P36" i="328"/>
  <c r="O36" i="328"/>
  <c r="N36" i="328"/>
  <c r="M36" i="328"/>
  <c r="L36" i="328"/>
  <c r="K36" i="328"/>
  <c r="F36" i="328"/>
  <c r="AJ35" i="328"/>
  <c r="AI35" i="328"/>
  <c r="AH35" i="328"/>
  <c r="AG35" i="328"/>
  <c r="AF35" i="328"/>
  <c r="AE35" i="328"/>
  <c r="AD35" i="328"/>
  <c r="AC35" i="328"/>
  <c r="AB35" i="328"/>
  <c r="AA35" i="328"/>
  <c r="Z35" i="328"/>
  <c r="Y35" i="328"/>
  <c r="X35" i="328"/>
  <c r="W35" i="328"/>
  <c r="V35" i="328"/>
  <c r="U35" i="328"/>
  <c r="T35" i="328"/>
  <c r="S35" i="328"/>
  <c r="R35" i="328"/>
  <c r="Q35" i="328"/>
  <c r="P35" i="328"/>
  <c r="O35" i="328"/>
  <c r="N35" i="328"/>
  <c r="M35" i="328"/>
  <c r="L35" i="328"/>
  <c r="K35" i="328"/>
  <c r="F35" i="328"/>
  <c r="AJ34" i="328"/>
  <c r="AI34" i="328"/>
  <c r="AH34" i="328"/>
  <c r="AG34" i="328"/>
  <c r="AF34" i="328"/>
  <c r="AE34" i="328"/>
  <c r="AD34" i="328"/>
  <c r="AC34" i="328"/>
  <c r="AB34" i="328"/>
  <c r="AA34" i="328"/>
  <c r="Z34" i="328"/>
  <c r="Y34" i="328"/>
  <c r="X34" i="328"/>
  <c r="W34" i="328"/>
  <c r="V34" i="328"/>
  <c r="U34" i="328"/>
  <c r="T34" i="328"/>
  <c r="S34" i="328"/>
  <c r="R34" i="328"/>
  <c r="Q34" i="328"/>
  <c r="P34" i="328"/>
  <c r="O34" i="328"/>
  <c r="N34" i="328"/>
  <c r="M34" i="328"/>
  <c r="L34" i="328"/>
  <c r="K34" i="328"/>
  <c r="F34" i="328"/>
  <c r="AJ33" i="328"/>
  <c r="AI33" i="328"/>
  <c r="AH33" i="328"/>
  <c r="AG33" i="328"/>
  <c r="AF33" i="328"/>
  <c r="AE33" i="328"/>
  <c r="AD33" i="328"/>
  <c r="AC33" i="328"/>
  <c r="AB33" i="328"/>
  <c r="AA33" i="328"/>
  <c r="Z33" i="328"/>
  <c r="Y33" i="328"/>
  <c r="X33" i="328"/>
  <c r="W33" i="328"/>
  <c r="V33" i="328"/>
  <c r="U33" i="328"/>
  <c r="T33" i="328"/>
  <c r="S33" i="328"/>
  <c r="R33" i="328"/>
  <c r="Q33" i="328"/>
  <c r="P33" i="328"/>
  <c r="O33" i="328"/>
  <c r="N33" i="328"/>
  <c r="M33" i="328"/>
  <c r="L33" i="328"/>
  <c r="K33" i="328"/>
  <c r="F33" i="328"/>
  <c r="AJ32" i="328"/>
  <c r="AI32" i="328"/>
  <c r="AH32" i="328"/>
  <c r="AG32" i="328"/>
  <c r="AF32" i="328"/>
  <c r="AE32" i="328"/>
  <c r="AD32" i="328"/>
  <c r="AC32" i="328"/>
  <c r="AB32" i="328"/>
  <c r="AA32" i="328"/>
  <c r="Z32" i="328"/>
  <c r="Y32" i="328"/>
  <c r="X32" i="328"/>
  <c r="W32" i="328"/>
  <c r="V32" i="328"/>
  <c r="U32" i="328"/>
  <c r="T32" i="328"/>
  <c r="S32" i="328"/>
  <c r="R32" i="328"/>
  <c r="Q32" i="328"/>
  <c r="P32" i="328"/>
  <c r="O32" i="328"/>
  <c r="N32" i="328"/>
  <c r="M32" i="328"/>
  <c r="L32" i="328"/>
  <c r="K32" i="328"/>
  <c r="F32" i="328"/>
  <c r="AJ31" i="328"/>
  <c r="AI31" i="328"/>
  <c r="AH31" i="328"/>
  <c r="AG31" i="328"/>
  <c r="AF31" i="328"/>
  <c r="AE31" i="328"/>
  <c r="AD31" i="328"/>
  <c r="AC31" i="328"/>
  <c r="AB31" i="328"/>
  <c r="AA31" i="328"/>
  <c r="Z31" i="328"/>
  <c r="Y31" i="328"/>
  <c r="X31" i="328"/>
  <c r="W31" i="328"/>
  <c r="V31" i="328"/>
  <c r="U31" i="328"/>
  <c r="T31" i="328"/>
  <c r="S31" i="328"/>
  <c r="R31" i="328"/>
  <c r="Q31" i="328"/>
  <c r="P31" i="328"/>
  <c r="O31" i="328"/>
  <c r="N31" i="328"/>
  <c r="M31" i="328"/>
  <c r="L31" i="328"/>
  <c r="K31" i="328"/>
  <c r="F31" i="328"/>
  <c r="AJ30" i="328"/>
  <c r="AI30" i="328"/>
  <c r="AH30" i="328"/>
  <c r="AG30" i="328"/>
  <c r="AF30" i="328"/>
  <c r="AE30" i="328"/>
  <c r="AD30" i="328"/>
  <c r="AC30" i="328"/>
  <c r="AB30" i="328"/>
  <c r="AA30" i="328"/>
  <c r="Z30" i="328"/>
  <c r="Y30" i="328"/>
  <c r="X30" i="328"/>
  <c r="W30" i="328"/>
  <c r="V30" i="328"/>
  <c r="U30" i="328"/>
  <c r="T30" i="328"/>
  <c r="S30" i="328"/>
  <c r="R30" i="328"/>
  <c r="Q30" i="328"/>
  <c r="P30" i="328"/>
  <c r="O30" i="328"/>
  <c r="N30" i="328"/>
  <c r="M30" i="328"/>
  <c r="L30" i="328"/>
  <c r="K30" i="328"/>
  <c r="F30" i="328"/>
  <c r="AJ29" i="328"/>
  <c r="AI29" i="328"/>
  <c r="AH29" i="328"/>
  <c r="AG29" i="328"/>
  <c r="AF29" i="328"/>
  <c r="AE29" i="328"/>
  <c r="AD29" i="328"/>
  <c r="AC29" i="328"/>
  <c r="AB29" i="328"/>
  <c r="AA29" i="328"/>
  <c r="Z29" i="328"/>
  <c r="Y29" i="328"/>
  <c r="X29" i="328"/>
  <c r="W29" i="328"/>
  <c r="V29" i="328"/>
  <c r="U29" i="328"/>
  <c r="T29" i="328"/>
  <c r="S29" i="328"/>
  <c r="R29" i="328"/>
  <c r="Q29" i="328"/>
  <c r="P29" i="328"/>
  <c r="O29" i="328"/>
  <c r="N29" i="328"/>
  <c r="M29" i="328"/>
  <c r="L29" i="328"/>
  <c r="K29" i="328"/>
  <c r="F29" i="328"/>
  <c r="AJ28" i="328"/>
  <c r="AI28" i="328"/>
  <c r="AH28" i="328"/>
  <c r="AG28" i="328"/>
  <c r="AF28" i="328"/>
  <c r="AE28" i="328"/>
  <c r="AD28" i="328"/>
  <c r="AC28" i="328"/>
  <c r="AB28" i="328"/>
  <c r="AA28" i="328"/>
  <c r="Z28" i="328"/>
  <c r="Y28" i="328"/>
  <c r="X28" i="328"/>
  <c r="W28" i="328"/>
  <c r="V28" i="328"/>
  <c r="U28" i="328"/>
  <c r="T28" i="328"/>
  <c r="S28" i="328"/>
  <c r="R28" i="328"/>
  <c r="Q28" i="328"/>
  <c r="P28" i="328"/>
  <c r="O28" i="328"/>
  <c r="N28" i="328"/>
  <c r="M28" i="328"/>
  <c r="L28" i="328"/>
  <c r="K28" i="328"/>
  <c r="F28" i="328"/>
  <c r="AJ27" i="328"/>
  <c r="AI27" i="328"/>
  <c r="AH27" i="328"/>
  <c r="AG27" i="328"/>
  <c r="AF27" i="328"/>
  <c r="AE27" i="328"/>
  <c r="AD27" i="328"/>
  <c r="AC27" i="328"/>
  <c r="AB27" i="328"/>
  <c r="AA27" i="328"/>
  <c r="Z27" i="328"/>
  <c r="Y27" i="328"/>
  <c r="X27" i="328"/>
  <c r="W27" i="328"/>
  <c r="V27" i="328"/>
  <c r="U27" i="328"/>
  <c r="T27" i="328"/>
  <c r="S27" i="328"/>
  <c r="R27" i="328"/>
  <c r="Q27" i="328"/>
  <c r="P27" i="328"/>
  <c r="O27" i="328"/>
  <c r="N27" i="328"/>
  <c r="M27" i="328"/>
  <c r="L27" i="328"/>
  <c r="K27" i="328"/>
  <c r="F27" i="328"/>
  <c r="AJ26" i="328"/>
  <c r="AI26" i="328"/>
  <c r="AH26" i="328"/>
  <c r="AG26" i="328"/>
  <c r="AF26" i="328"/>
  <c r="AE26" i="328"/>
  <c r="AD26" i="328"/>
  <c r="AC26" i="328"/>
  <c r="AB26" i="328"/>
  <c r="AA26" i="328"/>
  <c r="Z26" i="328"/>
  <c r="Y26" i="328"/>
  <c r="X26" i="328"/>
  <c r="W26" i="328"/>
  <c r="V26" i="328"/>
  <c r="U26" i="328"/>
  <c r="T26" i="328"/>
  <c r="S26" i="328"/>
  <c r="R26" i="328"/>
  <c r="Q26" i="328"/>
  <c r="P26" i="328"/>
  <c r="O26" i="328"/>
  <c r="N26" i="328"/>
  <c r="M26" i="328"/>
  <c r="L26" i="328"/>
  <c r="K26" i="328"/>
  <c r="F26" i="328"/>
  <c r="AJ25" i="328"/>
  <c r="AI25" i="328"/>
  <c r="AH25" i="328"/>
  <c r="AG25" i="328"/>
  <c r="AF25" i="328"/>
  <c r="AE25" i="328"/>
  <c r="AD25" i="328"/>
  <c r="AC25" i="328"/>
  <c r="AB25" i="328"/>
  <c r="AA25" i="328"/>
  <c r="Z25" i="328"/>
  <c r="Y25" i="328"/>
  <c r="X25" i="328"/>
  <c r="W25" i="328"/>
  <c r="V25" i="328"/>
  <c r="U25" i="328"/>
  <c r="T25" i="328"/>
  <c r="S25" i="328"/>
  <c r="R25" i="328"/>
  <c r="Q25" i="328"/>
  <c r="P25" i="328"/>
  <c r="O25" i="328"/>
  <c r="N25" i="328"/>
  <c r="M25" i="328"/>
  <c r="L25" i="328"/>
  <c r="K25" i="328"/>
  <c r="F25" i="328"/>
  <c r="AJ24" i="328"/>
  <c r="AI24" i="328"/>
  <c r="AH24" i="328"/>
  <c r="AG24" i="328"/>
  <c r="AF24" i="328"/>
  <c r="AE24" i="328"/>
  <c r="AD24" i="328"/>
  <c r="AC24" i="328"/>
  <c r="AB24" i="328"/>
  <c r="AA24" i="328"/>
  <c r="Z24" i="328"/>
  <c r="Y24" i="328"/>
  <c r="X24" i="328"/>
  <c r="W24" i="328"/>
  <c r="V24" i="328"/>
  <c r="U24" i="328"/>
  <c r="T24" i="328"/>
  <c r="S24" i="328"/>
  <c r="R24" i="328"/>
  <c r="Q24" i="328"/>
  <c r="P24" i="328"/>
  <c r="O24" i="328"/>
  <c r="N24" i="328"/>
  <c r="M24" i="328"/>
  <c r="L24" i="328"/>
  <c r="K24" i="328"/>
  <c r="F24" i="328"/>
  <c r="AJ23" i="328"/>
  <c r="AI23" i="328"/>
  <c r="AH23" i="328"/>
  <c r="AG23" i="328"/>
  <c r="AF23" i="328"/>
  <c r="AE23" i="328"/>
  <c r="AD23" i="328"/>
  <c r="AC23" i="328"/>
  <c r="AB23" i="328"/>
  <c r="AA23" i="328"/>
  <c r="Z23" i="328"/>
  <c r="Y23" i="328"/>
  <c r="X23" i="328"/>
  <c r="W23" i="328"/>
  <c r="V23" i="328"/>
  <c r="U23" i="328"/>
  <c r="T23" i="328"/>
  <c r="S23" i="328"/>
  <c r="R23" i="328"/>
  <c r="Q23" i="328"/>
  <c r="P23" i="328"/>
  <c r="O23" i="328"/>
  <c r="N23" i="328"/>
  <c r="M23" i="328"/>
  <c r="L23" i="328"/>
  <c r="K23" i="328"/>
  <c r="F23" i="328"/>
  <c r="AJ22" i="328"/>
  <c r="AI22" i="328"/>
  <c r="AH22" i="328"/>
  <c r="AG22" i="328"/>
  <c r="AF22" i="328"/>
  <c r="AE22" i="328"/>
  <c r="AD22" i="328"/>
  <c r="AC22" i="328"/>
  <c r="AB22" i="328"/>
  <c r="AA22" i="328"/>
  <c r="Z22" i="328"/>
  <c r="Y22" i="328"/>
  <c r="X22" i="328"/>
  <c r="W22" i="328"/>
  <c r="V22" i="328"/>
  <c r="U22" i="328"/>
  <c r="T22" i="328"/>
  <c r="S22" i="328"/>
  <c r="R22" i="328"/>
  <c r="Q22" i="328"/>
  <c r="P22" i="328"/>
  <c r="O22" i="328"/>
  <c r="N22" i="328"/>
  <c r="M22" i="328"/>
  <c r="L22" i="328"/>
  <c r="K22" i="328"/>
  <c r="F22" i="328"/>
  <c r="AJ21" i="328"/>
  <c r="AI21" i="328"/>
  <c r="AH21" i="328"/>
  <c r="AG21" i="328"/>
  <c r="AF21" i="328"/>
  <c r="AE21" i="328"/>
  <c r="AD21" i="328"/>
  <c r="AC21" i="328"/>
  <c r="AB21" i="328"/>
  <c r="AA21" i="328"/>
  <c r="Z21" i="328"/>
  <c r="Y21" i="328"/>
  <c r="X21" i="328"/>
  <c r="W21" i="328"/>
  <c r="V21" i="328"/>
  <c r="U21" i="328"/>
  <c r="T21" i="328"/>
  <c r="S21" i="328"/>
  <c r="R21" i="328"/>
  <c r="Q21" i="328"/>
  <c r="P21" i="328"/>
  <c r="O21" i="328"/>
  <c r="N21" i="328"/>
  <c r="M21" i="328"/>
  <c r="L21" i="328"/>
  <c r="K21" i="328"/>
  <c r="F21" i="328"/>
  <c r="AJ20" i="328"/>
  <c r="AI20" i="328"/>
  <c r="AH20" i="328"/>
  <c r="AG20" i="328"/>
  <c r="AF20" i="328"/>
  <c r="AE20" i="328"/>
  <c r="AD20" i="328"/>
  <c r="AC20" i="328"/>
  <c r="AB20" i="328"/>
  <c r="AA20" i="328"/>
  <c r="Z20" i="328"/>
  <c r="Y20" i="328"/>
  <c r="X20" i="328"/>
  <c r="W20" i="328"/>
  <c r="V20" i="328"/>
  <c r="U20" i="328"/>
  <c r="T20" i="328"/>
  <c r="S20" i="328"/>
  <c r="Q20" i="328"/>
  <c r="P20" i="328"/>
  <c r="O20" i="328"/>
  <c r="N20" i="328"/>
  <c r="M20" i="328"/>
  <c r="L20" i="328"/>
  <c r="K20" i="328"/>
  <c r="F20" i="328"/>
  <c r="AJ19" i="328"/>
  <c r="AI19" i="328"/>
  <c r="AH19" i="328"/>
  <c r="AG19" i="328"/>
  <c r="AF19" i="328"/>
  <c r="AE19" i="328"/>
  <c r="AD19" i="328"/>
  <c r="AC19" i="328"/>
  <c r="AB19" i="328"/>
  <c r="AA19" i="328"/>
  <c r="Z19" i="328"/>
  <c r="Y19" i="328"/>
  <c r="X19" i="328"/>
  <c r="W19" i="328"/>
  <c r="V19" i="328"/>
  <c r="U19" i="328"/>
  <c r="T19" i="328"/>
  <c r="S19" i="328"/>
  <c r="R19" i="328"/>
  <c r="Q19" i="328"/>
  <c r="P19" i="328"/>
  <c r="O19" i="328"/>
  <c r="N19" i="328"/>
  <c r="M19" i="328"/>
  <c r="L19" i="328"/>
  <c r="K19" i="328"/>
  <c r="F19" i="328"/>
  <c r="AJ18" i="328"/>
  <c r="AI18" i="328"/>
  <c r="AH18" i="328"/>
  <c r="AG18" i="328"/>
  <c r="AF18" i="328"/>
  <c r="AE18" i="328"/>
  <c r="AD18" i="328"/>
  <c r="AC18" i="328"/>
  <c r="AB18" i="328"/>
  <c r="AA18" i="328"/>
  <c r="Z18" i="328"/>
  <c r="Y18" i="328"/>
  <c r="X18" i="328"/>
  <c r="W18" i="328"/>
  <c r="V18" i="328"/>
  <c r="U18" i="328"/>
  <c r="T18" i="328"/>
  <c r="S18" i="328"/>
  <c r="R18" i="328"/>
  <c r="Q18" i="328"/>
  <c r="P18" i="328"/>
  <c r="O18" i="328"/>
  <c r="N18" i="328"/>
  <c r="M18" i="328"/>
  <c r="L18" i="328"/>
  <c r="K18" i="328"/>
  <c r="F18" i="328"/>
  <c r="AJ17" i="328"/>
  <c r="AI17" i="328"/>
  <c r="AH17" i="328"/>
  <c r="AG17" i="328"/>
  <c r="AF17" i="328"/>
  <c r="AE17" i="328"/>
  <c r="AD17" i="328"/>
  <c r="AC17" i="328"/>
  <c r="AB17" i="328"/>
  <c r="AA17" i="328"/>
  <c r="Z17" i="328"/>
  <c r="Y17" i="328"/>
  <c r="X17" i="328"/>
  <c r="W17" i="328"/>
  <c r="V17" i="328"/>
  <c r="U17" i="328"/>
  <c r="T17" i="328"/>
  <c r="S17" i="328"/>
  <c r="R17" i="328"/>
  <c r="Q17" i="328"/>
  <c r="P17" i="328"/>
  <c r="O17" i="328"/>
  <c r="N17" i="328"/>
  <c r="M17" i="328"/>
  <c r="L17" i="328"/>
  <c r="K17" i="328"/>
  <c r="F17" i="328"/>
  <c r="AJ16" i="328"/>
  <c r="AI16" i="328"/>
  <c r="AH16" i="328"/>
  <c r="AG16" i="328"/>
  <c r="AF16" i="328"/>
  <c r="AE16" i="328"/>
  <c r="AD16" i="328"/>
  <c r="AC16" i="328"/>
  <c r="AB16" i="328"/>
  <c r="AA16" i="328"/>
  <c r="Z16" i="328"/>
  <c r="Y16" i="328"/>
  <c r="X16" i="328"/>
  <c r="W16" i="328"/>
  <c r="V16" i="328"/>
  <c r="U16" i="328"/>
  <c r="T16" i="328"/>
  <c r="S16" i="328"/>
  <c r="R16" i="328"/>
  <c r="Q16" i="328"/>
  <c r="P16" i="328"/>
  <c r="O16" i="328"/>
  <c r="N16" i="328"/>
  <c r="M16" i="328"/>
  <c r="L16" i="328"/>
  <c r="K16" i="328"/>
  <c r="F16" i="328"/>
  <c r="AJ15" i="328"/>
  <c r="AI15" i="328"/>
  <c r="AH15" i="328"/>
  <c r="AG15" i="328"/>
  <c r="AF15" i="328"/>
  <c r="AE15" i="328"/>
  <c r="AD15" i="328"/>
  <c r="AC15" i="328"/>
  <c r="AB15" i="328"/>
  <c r="AA15" i="328"/>
  <c r="Z15" i="328"/>
  <c r="Y15" i="328"/>
  <c r="X15" i="328"/>
  <c r="W15" i="328"/>
  <c r="V15" i="328"/>
  <c r="U15" i="328"/>
  <c r="T15" i="328"/>
  <c r="S15" i="328"/>
  <c r="R15" i="328"/>
  <c r="Q15" i="328"/>
  <c r="P15" i="328"/>
  <c r="O15" i="328"/>
  <c r="N15" i="328"/>
  <c r="M15" i="328"/>
  <c r="L15" i="328"/>
  <c r="K15" i="328"/>
  <c r="F15" i="328"/>
  <c r="AJ14" i="328"/>
  <c r="AI14" i="328"/>
  <c r="AH14" i="328"/>
  <c r="AG14" i="328"/>
  <c r="AF14" i="328"/>
  <c r="AE14" i="328"/>
  <c r="AD14" i="328"/>
  <c r="AC14" i="328"/>
  <c r="AB14" i="328"/>
  <c r="AA14" i="328"/>
  <c r="Z14" i="328"/>
  <c r="Y14" i="328"/>
  <c r="X14" i="328"/>
  <c r="W14" i="328"/>
  <c r="V14" i="328"/>
  <c r="U14" i="328"/>
  <c r="T14" i="328"/>
  <c r="S14" i="328"/>
  <c r="R14" i="328"/>
  <c r="Q14" i="328"/>
  <c r="P14" i="328"/>
  <c r="O14" i="328"/>
  <c r="N14" i="328"/>
  <c r="M14" i="328"/>
  <c r="L14" i="328"/>
  <c r="K14" i="328"/>
  <c r="F14" i="328"/>
  <c r="AJ13" i="328"/>
  <c r="AI13" i="328"/>
  <c r="AH13" i="328"/>
  <c r="AG13" i="328"/>
  <c r="AF13" i="328"/>
  <c r="AE13" i="328"/>
  <c r="AD13" i="328"/>
  <c r="AC13" i="328"/>
  <c r="AB13" i="328"/>
  <c r="AA13" i="328"/>
  <c r="Z13" i="328"/>
  <c r="Y13" i="328"/>
  <c r="X13" i="328"/>
  <c r="W13" i="328"/>
  <c r="V13" i="328"/>
  <c r="U13" i="328"/>
  <c r="T13" i="328"/>
  <c r="S13" i="328"/>
  <c r="R13" i="328"/>
  <c r="Q13" i="328"/>
  <c r="P13" i="328"/>
  <c r="O13" i="328"/>
  <c r="N13" i="328"/>
  <c r="M13" i="328"/>
  <c r="L13" i="328"/>
  <c r="K13" i="328"/>
  <c r="F13" i="328"/>
  <c r="AJ12" i="328"/>
  <c r="AI12" i="328"/>
  <c r="AH12" i="328"/>
  <c r="AG12" i="328"/>
  <c r="AF12" i="328"/>
  <c r="AE12" i="328"/>
  <c r="AD12" i="328"/>
  <c r="AC12" i="328"/>
  <c r="AB12" i="328"/>
  <c r="AA12" i="328"/>
  <c r="Z12" i="328"/>
  <c r="Y12" i="328"/>
  <c r="X12" i="328"/>
  <c r="W12" i="328"/>
  <c r="V12" i="328"/>
  <c r="U12" i="328"/>
  <c r="T12" i="328"/>
  <c r="S12" i="328"/>
  <c r="R12" i="328"/>
  <c r="Q12" i="328"/>
  <c r="P12" i="328"/>
  <c r="O12" i="328"/>
  <c r="N12" i="328"/>
  <c r="M12" i="328"/>
  <c r="L12" i="328"/>
  <c r="K12" i="328"/>
  <c r="F12" i="328"/>
  <c r="AJ11" i="328"/>
  <c r="AI11" i="328"/>
  <c r="AH11" i="328"/>
  <c r="AG11" i="328"/>
  <c r="AF11" i="328"/>
  <c r="AE11" i="328"/>
  <c r="AD11" i="328"/>
  <c r="AC11" i="328"/>
  <c r="AB11" i="328"/>
  <c r="AA11" i="328"/>
  <c r="Z11" i="328"/>
  <c r="Y11" i="328"/>
  <c r="X11" i="328"/>
  <c r="W11" i="328"/>
  <c r="V11" i="328"/>
  <c r="U11" i="328"/>
  <c r="T11" i="328"/>
  <c r="S11" i="328"/>
  <c r="R11" i="328"/>
  <c r="Q11" i="328"/>
  <c r="P11" i="328"/>
  <c r="O11" i="328"/>
  <c r="N11" i="328"/>
  <c r="M11" i="328"/>
  <c r="L11" i="328"/>
  <c r="K11" i="328"/>
  <c r="F11" i="328"/>
  <c r="AJ10" i="328"/>
  <c r="AI10" i="328"/>
  <c r="AH10" i="328"/>
  <c r="AG10" i="328"/>
  <c r="AF10" i="328"/>
  <c r="AE10" i="328"/>
  <c r="AD10" i="328"/>
  <c r="AC10" i="328"/>
  <c r="AB10" i="328"/>
  <c r="AA10" i="328"/>
  <c r="Z10" i="328"/>
  <c r="Y10" i="328"/>
  <c r="X10" i="328"/>
  <c r="W10" i="328"/>
  <c r="V10" i="328"/>
  <c r="U10" i="328"/>
  <c r="T10" i="328"/>
  <c r="S10" i="328"/>
  <c r="R10" i="328"/>
  <c r="Q10" i="328"/>
  <c r="P10" i="328"/>
  <c r="O10" i="328"/>
  <c r="N10" i="328"/>
  <c r="M10" i="328"/>
  <c r="L10" i="328"/>
  <c r="K10" i="328"/>
  <c r="F10" i="328"/>
  <c r="AJ9" i="328"/>
  <c r="AI9" i="328"/>
  <c r="AH9" i="328"/>
  <c r="AG9" i="328"/>
  <c r="AF9" i="328"/>
  <c r="AE9" i="328"/>
  <c r="AD9" i="328"/>
  <c r="AC9" i="328"/>
  <c r="AB9" i="328"/>
  <c r="AA9" i="328"/>
  <c r="Z9" i="328"/>
  <c r="Y9" i="328"/>
  <c r="X9" i="328"/>
  <c r="W9" i="328"/>
  <c r="V9" i="328"/>
  <c r="U9" i="328"/>
  <c r="T9" i="328"/>
  <c r="S9" i="328"/>
  <c r="R9" i="328"/>
  <c r="Q9" i="328"/>
  <c r="P9" i="328"/>
  <c r="O9" i="328"/>
  <c r="N9" i="328"/>
  <c r="M9" i="328"/>
  <c r="L9" i="328"/>
  <c r="K9" i="328"/>
  <c r="F9" i="328"/>
  <c r="AJ8" i="328"/>
  <c r="AI8" i="328"/>
  <c r="AH8" i="328"/>
  <c r="AG8" i="328"/>
  <c r="AE8" i="328"/>
  <c r="AD8" i="328"/>
  <c r="AC8" i="328"/>
  <c r="AB8" i="328"/>
  <c r="AA8" i="328"/>
  <c r="AF8" i="328" s="1"/>
  <c r="Z8" i="328"/>
  <c r="Y8" i="328"/>
  <c r="X8" i="328"/>
  <c r="W8" i="328"/>
  <c r="V8" i="328"/>
  <c r="U8" i="328"/>
  <c r="T8" i="328"/>
  <c r="S8" i="328"/>
  <c r="R8" i="328"/>
  <c r="Q8" i="328"/>
  <c r="O8" i="328"/>
  <c r="N8" i="328"/>
  <c r="M8" i="328"/>
  <c r="L8" i="328"/>
  <c r="K8" i="328"/>
  <c r="P8" i="328" s="1"/>
  <c r="F8" i="328" s="1"/>
  <c r="AI7" i="328"/>
  <c r="AH7" i="328"/>
  <c r="AJ7" i="328" s="1"/>
  <c r="AG7" i="328"/>
  <c r="AF7" i="328"/>
  <c r="AE7" i="328"/>
  <c r="AD7" i="328"/>
  <c r="AC7" i="328"/>
  <c r="AB7" i="328"/>
  <c r="AA7" i="328"/>
  <c r="Y7" i="328"/>
  <c r="X7" i="328"/>
  <c r="Z7" i="328" s="1"/>
  <c r="W7" i="328"/>
  <c r="V7" i="328"/>
  <c r="T7" i="328"/>
  <c r="S7" i="328"/>
  <c r="U7" i="328" s="1"/>
  <c r="R7" i="328"/>
  <c r="Q7" i="328"/>
  <c r="P7" i="328"/>
  <c r="F7" i="328" s="1"/>
  <c r="O7" i="328"/>
  <c r="N7" i="328"/>
  <c r="M7" i="328"/>
  <c r="L7" i="328"/>
  <c r="K7" i="328"/>
  <c r="AI6" i="328"/>
  <c r="AH6" i="328"/>
  <c r="AJ6" i="328" s="1"/>
  <c r="AG6" i="328"/>
  <c r="AF6" i="328"/>
  <c r="AE6" i="328"/>
  <c r="AD6" i="328"/>
  <c r="AC6" i="328"/>
  <c r="AB6" i="328"/>
  <c r="AA6" i="328"/>
  <c r="Z6" i="328"/>
  <c r="Y6" i="328"/>
  <c r="X6" i="328"/>
  <c r="W6" i="328"/>
  <c r="V6" i="328"/>
  <c r="U6" i="328"/>
  <c r="T6" i="328"/>
  <c r="S6" i="328"/>
  <c r="R6" i="328"/>
  <c r="Q6" i="328"/>
  <c r="P6" i="328"/>
  <c r="O6" i="328"/>
  <c r="N6" i="328"/>
  <c r="M6" i="328"/>
  <c r="L6" i="328"/>
  <c r="K6" i="328"/>
  <c r="F6" i="328"/>
  <c r="AJ5" i="328"/>
  <c r="AI5" i="328"/>
  <c r="AH5" i="328"/>
  <c r="AG5" i="328"/>
  <c r="AE5" i="328"/>
  <c r="AD5" i="328"/>
  <c r="AC5" i="328"/>
  <c r="AB5" i="328"/>
  <c r="AF5" i="328" s="1"/>
  <c r="AA5" i="328"/>
  <c r="Z5" i="328"/>
  <c r="Y5" i="328"/>
  <c r="X5" i="328"/>
  <c r="W5" i="328"/>
  <c r="V5" i="328"/>
  <c r="U5" i="328"/>
  <c r="T5" i="328"/>
  <c r="S5" i="328"/>
  <c r="R5" i="328"/>
  <c r="Q5" i="328"/>
  <c r="O5" i="328"/>
  <c r="N5" i="328"/>
  <c r="M5" i="328"/>
  <c r="L5" i="328"/>
  <c r="P5" i="328" s="1"/>
  <c r="F5" i="328" s="1"/>
  <c r="K5" i="328"/>
  <c r="AI4" i="328"/>
  <c r="AH4" i="328"/>
  <c r="AG4" i="328"/>
  <c r="AJ4" i="328" s="1"/>
  <c r="AE4" i="328"/>
  <c r="AD4" i="328"/>
  <c r="AC4" i="328"/>
  <c r="AB4" i="328"/>
  <c r="AA4" i="328"/>
  <c r="Y4" i="328"/>
  <c r="X4" i="328"/>
  <c r="W4" i="328"/>
  <c r="V4" i="328"/>
  <c r="T4" i="328"/>
  <c r="S4" i="328"/>
  <c r="R4" i="328"/>
  <c r="Q4" i="328"/>
  <c r="U4" i="328" s="1"/>
  <c r="O4" i="328"/>
  <c r="N4" i="328"/>
  <c r="M4" i="328"/>
  <c r="L4" i="328"/>
  <c r="K4" i="328"/>
  <c r="P4" i="328" s="1"/>
  <c r="F4" i="328" s="1"/>
  <c r="I46" i="326"/>
  <c r="G57" i="326"/>
  <c r="G54" i="326"/>
  <c r="G50" i="326"/>
  <c r="G47" i="326"/>
  <c r="Z4" i="328" l="1"/>
  <c r="AF4" i="328"/>
  <c r="C55" i="328"/>
  <c r="G55" i="328" s="1"/>
  <c r="E61" i="328"/>
  <c r="E50" i="328"/>
  <c r="C50" i="328" s="1"/>
  <c r="C57" i="328"/>
  <c r="C47" i="328"/>
  <c r="C61" i="328" s="1"/>
  <c r="D66" i="328"/>
  <c r="D49" i="328"/>
  <c r="C56" i="328"/>
  <c r="G56" i="328" s="1"/>
  <c r="E49" i="328"/>
  <c r="D56" i="328"/>
  <c r="D61" i="328"/>
  <c r="E56" i="328"/>
  <c r="D57" i="327"/>
  <c r="E54" i="327"/>
  <c r="D54" i="327"/>
  <c r="D56" i="327" s="1"/>
  <c r="C54" i="327"/>
  <c r="G54" i="327" s="1"/>
  <c r="D50" i="327"/>
  <c r="E47" i="327"/>
  <c r="E49" i="327" s="1"/>
  <c r="D47" i="327"/>
  <c r="D61" i="327" s="1"/>
  <c r="AJ43" i="327"/>
  <c r="AI43" i="327"/>
  <c r="AH43" i="327"/>
  <c r="AG43" i="327"/>
  <c r="AF43" i="327"/>
  <c r="AE43" i="327"/>
  <c r="AD43" i="327"/>
  <c r="AC43" i="327"/>
  <c r="AB43" i="327"/>
  <c r="AA43" i="327"/>
  <c r="Z43" i="327"/>
  <c r="Y43" i="327"/>
  <c r="X43" i="327"/>
  <c r="W43" i="327"/>
  <c r="V43" i="327"/>
  <c r="U43" i="327"/>
  <c r="T43" i="327"/>
  <c r="S43" i="327"/>
  <c r="R43" i="327"/>
  <c r="Q43" i="327"/>
  <c r="P43" i="327"/>
  <c r="O43" i="327"/>
  <c r="N43" i="327"/>
  <c r="M43" i="327"/>
  <c r="L43" i="327"/>
  <c r="K43" i="327"/>
  <c r="F43" i="327"/>
  <c r="AJ42" i="327"/>
  <c r="AI42" i="327"/>
  <c r="AH42" i="327"/>
  <c r="AG42" i="327"/>
  <c r="AF42" i="327"/>
  <c r="AE42" i="327"/>
  <c r="AD42" i="327"/>
  <c r="AC42" i="327"/>
  <c r="AB42" i="327"/>
  <c r="AA42" i="327"/>
  <c r="Z42" i="327"/>
  <c r="Y42" i="327"/>
  <c r="X42" i="327"/>
  <c r="W42" i="327"/>
  <c r="V42" i="327"/>
  <c r="U42" i="327"/>
  <c r="T42" i="327"/>
  <c r="S42" i="327"/>
  <c r="R42" i="327"/>
  <c r="Q42" i="327"/>
  <c r="P42" i="327"/>
  <c r="O42" i="327"/>
  <c r="N42" i="327"/>
  <c r="M42" i="327"/>
  <c r="L42" i="327"/>
  <c r="K42" i="327"/>
  <c r="F42" i="327"/>
  <c r="AJ41" i="327"/>
  <c r="AI41" i="327"/>
  <c r="AH41" i="327"/>
  <c r="AG41" i="327"/>
  <c r="AF41" i="327"/>
  <c r="AE41" i="327"/>
  <c r="AD41" i="327"/>
  <c r="AC41" i="327"/>
  <c r="AB41" i="327"/>
  <c r="AA41" i="327"/>
  <c r="Z41" i="327"/>
  <c r="Y41" i="327"/>
  <c r="X41" i="327"/>
  <c r="W41" i="327"/>
  <c r="V41" i="327"/>
  <c r="U41" i="327"/>
  <c r="T41" i="327"/>
  <c r="S41" i="327"/>
  <c r="R41" i="327"/>
  <c r="Q41" i="327"/>
  <c r="P41" i="327"/>
  <c r="O41" i="327"/>
  <c r="N41" i="327"/>
  <c r="M41" i="327"/>
  <c r="L41" i="327"/>
  <c r="K41" i="327"/>
  <c r="F41" i="327"/>
  <c r="AJ40" i="327"/>
  <c r="AI40" i="327"/>
  <c r="AH40" i="327"/>
  <c r="AG40" i="327"/>
  <c r="AF40" i="327"/>
  <c r="AE40" i="327"/>
  <c r="AD40" i="327"/>
  <c r="AC40" i="327"/>
  <c r="AB40" i="327"/>
  <c r="AA40" i="327"/>
  <c r="Z40" i="327"/>
  <c r="Y40" i="327"/>
  <c r="X40" i="327"/>
  <c r="W40" i="327"/>
  <c r="V40" i="327"/>
  <c r="U40" i="327"/>
  <c r="T40" i="327"/>
  <c r="S40" i="327"/>
  <c r="R40" i="327"/>
  <c r="Q40" i="327"/>
  <c r="P40" i="327"/>
  <c r="O40" i="327"/>
  <c r="N40" i="327"/>
  <c r="M40" i="327"/>
  <c r="L40" i="327"/>
  <c r="K40" i="327"/>
  <c r="F40" i="327"/>
  <c r="AJ39" i="327"/>
  <c r="AI39" i="327"/>
  <c r="AH39" i="327"/>
  <c r="AG39" i="327"/>
  <c r="AF39" i="327"/>
  <c r="AE39" i="327"/>
  <c r="AD39" i="327"/>
  <c r="AC39" i="327"/>
  <c r="AB39" i="327"/>
  <c r="AA39" i="327"/>
  <c r="Z39" i="327"/>
  <c r="Y39" i="327"/>
  <c r="X39" i="327"/>
  <c r="W39" i="327"/>
  <c r="V39" i="327"/>
  <c r="U39" i="327"/>
  <c r="T39" i="327"/>
  <c r="S39" i="327"/>
  <c r="R39" i="327"/>
  <c r="Q39" i="327"/>
  <c r="P39" i="327"/>
  <c r="O39" i="327"/>
  <c r="N39" i="327"/>
  <c r="M39" i="327"/>
  <c r="L39" i="327"/>
  <c r="K39" i="327"/>
  <c r="F39" i="327"/>
  <c r="AJ38" i="327"/>
  <c r="AI38" i="327"/>
  <c r="AH38" i="327"/>
  <c r="AG38" i="327"/>
  <c r="AF38" i="327"/>
  <c r="AE38" i="327"/>
  <c r="AD38" i="327"/>
  <c r="AC38" i="327"/>
  <c r="AB38" i="327"/>
  <c r="AA38" i="327"/>
  <c r="Z38" i="327"/>
  <c r="Y38" i="327"/>
  <c r="X38" i="327"/>
  <c r="W38" i="327"/>
  <c r="V38" i="327"/>
  <c r="U38" i="327"/>
  <c r="T38" i="327"/>
  <c r="S38" i="327"/>
  <c r="R38" i="327"/>
  <c r="Q38" i="327"/>
  <c r="P38" i="327"/>
  <c r="O38" i="327"/>
  <c r="N38" i="327"/>
  <c r="M38" i="327"/>
  <c r="L38" i="327"/>
  <c r="K38" i="327"/>
  <c r="F38" i="327"/>
  <c r="AJ37" i="327"/>
  <c r="AI37" i="327"/>
  <c r="AH37" i="327"/>
  <c r="AG37" i="327"/>
  <c r="AF37" i="327"/>
  <c r="AE37" i="327"/>
  <c r="AD37" i="327"/>
  <c r="AC37" i="327"/>
  <c r="AB37" i="327"/>
  <c r="AA37" i="327"/>
  <c r="Z37" i="327"/>
  <c r="Y37" i="327"/>
  <c r="X37" i="327"/>
  <c r="W37" i="327"/>
  <c r="V37" i="327"/>
  <c r="U37" i="327"/>
  <c r="T37" i="327"/>
  <c r="S37" i="327"/>
  <c r="R37" i="327"/>
  <c r="Q37" i="327"/>
  <c r="P37" i="327"/>
  <c r="O37" i="327"/>
  <c r="N37" i="327"/>
  <c r="M37" i="327"/>
  <c r="L37" i="327"/>
  <c r="K37" i="327"/>
  <c r="F37" i="327"/>
  <c r="AJ36" i="327"/>
  <c r="AI36" i="327"/>
  <c r="AH36" i="327"/>
  <c r="AG36" i="327"/>
  <c r="AF36" i="327"/>
  <c r="AE36" i="327"/>
  <c r="AD36" i="327"/>
  <c r="AC36" i="327"/>
  <c r="AB36" i="327"/>
  <c r="AA36" i="327"/>
  <c r="Z36" i="327"/>
  <c r="Y36" i="327"/>
  <c r="X36" i="327"/>
  <c r="W36" i="327"/>
  <c r="V36" i="327"/>
  <c r="U36" i="327"/>
  <c r="T36" i="327"/>
  <c r="S36" i="327"/>
  <c r="R36" i="327"/>
  <c r="Q36" i="327"/>
  <c r="P36" i="327"/>
  <c r="O36" i="327"/>
  <c r="N36" i="327"/>
  <c r="M36" i="327"/>
  <c r="L36" i="327"/>
  <c r="K36" i="327"/>
  <c r="F36" i="327"/>
  <c r="AJ35" i="327"/>
  <c r="AI35" i="327"/>
  <c r="AH35" i="327"/>
  <c r="AG35" i="327"/>
  <c r="AF35" i="327"/>
  <c r="AE35" i="327"/>
  <c r="AD35" i="327"/>
  <c r="AC35" i="327"/>
  <c r="AB35" i="327"/>
  <c r="AA35" i="327"/>
  <c r="Z35" i="327"/>
  <c r="Y35" i="327"/>
  <c r="X35" i="327"/>
  <c r="W35" i="327"/>
  <c r="V35" i="327"/>
  <c r="U35" i="327"/>
  <c r="T35" i="327"/>
  <c r="S35" i="327"/>
  <c r="R35" i="327"/>
  <c r="Q35" i="327"/>
  <c r="P35" i="327"/>
  <c r="O35" i="327"/>
  <c r="N35" i="327"/>
  <c r="M35" i="327"/>
  <c r="L35" i="327"/>
  <c r="K35" i="327"/>
  <c r="F35" i="327"/>
  <c r="AJ34" i="327"/>
  <c r="AI34" i="327"/>
  <c r="AH34" i="327"/>
  <c r="AG34" i="327"/>
  <c r="AF34" i="327"/>
  <c r="AE34" i="327"/>
  <c r="AD34" i="327"/>
  <c r="AC34" i="327"/>
  <c r="AB34" i="327"/>
  <c r="AA34" i="327"/>
  <c r="Z34" i="327"/>
  <c r="Y34" i="327"/>
  <c r="X34" i="327"/>
  <c r="W34" i="327"/>
  <c r="V34" i="327"/>
  <c r="U34" i="327"/>
  <c r="T34" i="327"/>
  <c r="S34" i="327"/>
  <c r="R34" i="327"/>
  <c r="Q34" i="327"/>
  <c r="P34" i="327"/>
  <c r="O34" i="327"/>
  <c r="N34" i="327"/>
  <c r="M34" i="327"/>
  <c r="L34" i="327"/>
  <c r="K34" i="327"/>
  <c r="F34" i="327"/>
  <c r="AJ33" i="327"/>
  <c r="AI33" i="327"/>
  <c r="AH33" i="327"/>
  <c r="AG33" i="327"/>
  <c r="AF33" i="327"/>
  <c r="AE33" i="327"/>
  <c r="AD33" i="327"/>
  <c r="AC33" i="327"/>
  <c r="AB33" i="327"/>
  <c r="AA33" i="327"/>
  <c r="Z33" i="327"/>
  <c r="Y33" i="327"/>
  <c r="X33" i="327"/>
  <c r="W33" i="327"/>
  <c r="V33" i="327"/>
  <c r="U33" i="327"/>
  <c r="T33" i="327"/>
  <c r="S33" i="327"/>
  <c r="R33" i="327"/>
  <c r="Q33" i="327"/>
  <c r="P33" i="327"/>
  <c r="O33" i="327"/>
  <c r="N33" i="327"/>
  <c r="M33" i="327"/>
  <c r="L33" i="327"/>
  <c r="K33" i="327"/>
  <c r="F33" i="327"/>
  <c r="AJ32" i="327"/>
  <c r="AI32" i="327"/>
  <c r="AH32" i="327"/>
  <c r="AG32" i="327"/>
  <c r="AF32" i="327"/>
  <c r="AE32" i="327"/>
  <c r="AD32" i="327"/>
  <c r="AC32" i="327"/>
  <c r="AB32" i="327"/>
  <c r="AA32" i="327"/>
  <c r="Z32" i="327"/>
  <c r="Y32" i="327"/>
  <c r="X32" i="327"/>
  <c r="W32" i="327"/>
  <c r="V32" i="327"/>
  <c r="U32" i="327"/>
  <c r="T32" i="327"/>
  <c r="S32" i="327"/>
  <c r="R32" i="327"/>
  <c r="Q32" i="327"/>
  <c r="P32" i="327"/>
  <c r="O32" i="327"/>
  <c r="N32" i="327"/>
  <c r="M32" i="327"/>
  <c r="L32" i="327"/>
  <c r="K32" i="327"/>
  <c r="F32" i="327"/>
  <c r="AJ31" i="327"/>
  <c r="AI31" i="327"/>
  <c r="AH31" i="327"/>
  <c r="AG31" i="327"/>
  <c r="AF31" i="327"/>
  <c r="AE31" i="327"/>
  <c r="AD31" i="327"/>
  <c r="AC31" i="327"/>
  <c r="AB31" i="327"/>
  <c r="AA31" i="327"/>
  <c r="Z31" i="327"/>
  <c r="Y31" i="327"/>
  <c r="X31" i="327"/>
  <c r="W31" i="327"/>
  <c r="V31" i="327"/>
  <c r="U31" i="327"/>
  <c r="T31" i="327"/>
  <c r="S31" i="327"/>
  <c r="R31" i="327"/>
  <c r="Q31" i="327"/>
  <c r="P31" i="327"/>
  <c r="O31" i="327"/>
  <c r="N31" i="327"/>
  <c r="M31" i="327"/>
  <c r="L31" i="327"/>
  <c r="K31" i="327"/>
  <c r="F31" i="327"/>
  <c r="AJ30" i="327"/>
  <c r="AI30" i="327"/>
  <c r="AH30" i="327"/>
  <c r="AG30" i="327"/>
  <c r="AF30" i="327"/>
  <c r="AE30" i="327"/>
  <c r="AD30" i="327"/>
  <c r="AC30" i="327"/>
  <c r="AB30" i="327"/>
  <c r="AA30" i="327"/>
  <c r="Z30" i="327"/>
  <c r="Y30" i="327"/>
  <c r="X30" i="327"/>
  <c r="W30" i="327"/>
  <c r="V30" i="327"/>
  <c r="U30" i="327"/>
  <c r="T30" i="327"/>
  <c r="S30" i="327"/>
  <c r="R30" i="327"/>
  <c r="Q30" i="327"/>
  <c r="P30" i="327"/>
  <c r="O30" i="327"/>
  <c r="N30" i="327"/>
  <c r="M30" i="327"/>
  <c r="L30" i="327"/>
  <c r="K30" i="327"/>
  <c r="F30" i="327"/>
  <c r="AJ29" i="327"/>
  <c r="AI29" i="327"/>
  <c r="AH29" i="327"/>
  <c r="AG29" i="327"/>
  <c r="AF29" i="327"/>
  <c r="AE29" i="327"/>
  <c r="AD29" i="327"/>
  <c r="AC29" i="327"/>
  <c r="AB29" i="327"/>
  <c r="AA29" i="327"/>
  <c r="Z29" i="327"/>
  <c r="Y29" i="327"/>
  <c r="X29" i="327"/>
  <c r="W29" i="327"/>
  <c r="V29" i="327"/>
  <c r="U29" i="327"/>
  <c r="T29" i="327"/>
  <c r="S29" i="327"/>
  <c r="R29" i="327"/>
  <c r="Q29" i="327"/>
  <c r="P29" i="327"/>
  <c r="O29" i="327"/>
  <c r="N29" i="327"/>
  <c r="M29" i="327"/>
  <c r="L29" i="327"/>
  <c r="K29" i="327"/>
  <c r="F29" i="327"/>
  <c r="AJ28" i="327"/>
  <c r="AI28" i="327"/>
  <c r="AH28" i="327"/>
  <c r="AG28" i="327"/>
  <c r="AF28" i="327"/>
  <c r="AE28" i="327"/>
  <c r="AD28" i="327"/>
  <c r="AC28" i="327"/>
  <c r="AB28" i="327"/>
  <c r="AA28" i="327"/>
  <c r="Z28" i="327"/>
  <c r="Y28" i="327"/>
  <c r="X28" i="327"/>
  <c r="W28" i="327"/>
  <c r="V28" i="327"/>
  <c r="U28" i="327"/>
  <c r="T28" i="327"/>
  <c r="S28" i="327"/>
  <c r="R28" i="327"/>
  <c r="Q28" i="327"/>
  <c r="P28" i="327"/>
  <c r="O28" i="327"/>
  <c r="N28" i="327"/>
  <c r="M28" i="327"/>
  <c r="L28" i="327"/>
  <c r="K28" i="327"/>
  <c r="F28" i="327"/>
  <c r="AJ27" i="327"/>
  <c r="AI27" i="327"/>
  <c r="AH27" i="327"/>
  <c r="AG27" i="327"/>
  <c r="AF27" i="327"/>
  <c r="AE27" i="327"/>
  <c r="AD27" i="327"/>
  <c r="AC27" i="327"/>
  <c r="AB27" i="327"/>
  <c r="AA27" i="327"/>
  <c r="Z27" i="327"/>
  <c r="Y27" i="327"/>
  <c r="X27" i="327"/>
  <c r="W27" i="327"/>
  <c r="V27" i="327"/>
  <c r="U27" i="327"/>
  <c r="T27" i="327"/>
  <c r="S27" i="327"/>
  <c r="R27" i="327"/>
  <c r="Q27" i="327"/>
  <c r="P27" i="327"/>
  <c r="O27" i="327"/>
  <c r="N27" i="327"/>
  <c r="M27" i="327"/>
  <c r="L27" i="327"/>
  <c r="K27" i="327"/>
  <c r="F27" i="327"/>
  <c r="AJ26" i="327"/>
  <c r="AI26" i="327"/>
  <c r="AH26" i="327"/>
  <c r="AG26" i="327"/>
  <c r="AF26" i="327"/>
  <c r="AE26" i="327"/>
  <c r="AD26" i="327"/>
  <c r="AC26" i="327"/>
  <c r="AB26" i="327"/>
  <c r="AA26" i="327"/>
  <c r="Z26" i="327"/>
  <c r="Y26" i="327"/>
  <c r="X26" i="327"/>
  <c r="W26" i="327"/>
  <c r="V26" i="327"/>
  <c r="U26" i="327"/>
  <c r="T26" i="327"/>
  <c r="S26" i="327"/>
  <c r="R26" i="327"/>
  <c r="Q26" i="327"/>
  <c r="P26" i="327"/>
  <c r="O26" i="327"/>
  <c r="N26" i="327"/>
  <c r="M26" i="327"/>
  <c r="L26" i="327"/>
  <c r="K26" i="327"/>
  <c r="F26" i="327"/>
  <c r="AJ25" i="327"/>
  <c r="AI25" i="327"/>
  <c r="AH25" i="327"/>
  <c r="AG25" i="327"/>
  <c r="AF25" i="327"/>
  <c r="AE25" i="327"/>
  <c r="AD25" i="327"/>
  <c r="AC25" i="327"/>
  <c r="AB25" i="327"/>
  <c r="AA25" i="327"/>
  <c r="Z25" i="327"/>
  <c r="Y25" i="327"/>
  <c r="X25" i="327"/>
  <c r="W25" i="327"/>
  <c r="V25" i="327"/>
  <c r="U25" i="327"/>
  <c r="T25" i="327"/>
  <c r="S25" i="327"/>
  <c r="R25" i="327"/>
  <c r="Q25" i="327"/>
  <c r="P25" i="327"/>
  <c r="O25" i="327"/>
  <c r="N25" i="327"/>
  <c r="M25" i="327"/>
  <c r="L25" i="327"/>
  <c r="K25" i="327"/>
  <c r="F25" i="327"/>
  <c r="AJ24" i="327"/>
  <c r="AI24" i="327"/>
  <c r="AH24" i="327"/>
  <c r="AG24" i="327"/>
  <c r="AF24" i="327"/>
  <c r="AE24" i="327"/>
  <c r="AD24" i="327"/>
  <c r="AC24" i="327"/>
  <c r="AB24" i="327"/>
  <c r="AA24" i="327"/>
  <c r="Z24" i="327"/>
  <c r="Y24" i="327"/>
  <c r="X24" i="327"/>
  <c r="W24" i="327"/>
  <c r="V24" i="327"/>
  <c r="U24" i="327"/>
  <c r="T24" i="327"/>
  <c r="S24" i="327"/>
  <c r="R24" i="327"/>
  <c r="Q24" i="327"/>
  <c r="P24" i="327"/>
  <c r="O24" i="327"/>
  <c r="N24" i="327"/>
  <c r="M24" i="327"/>
  <c r="L24" i="327"/>
  <c r="K24" i="327"/>
  <c r="F24" i="327"/>
  <c r="AJ23" i="327"/>
  <c r="AI23" i="327"/>
  <c r="AH23" i="327"/>
  <c r="AG23" i="327"/>
  <c r="AF23" i="327"/>
  <c r="AE23" i="327"/>
  <c r="AD23" i="327"/>
  <c r="AC23" i="327"/>
  <c r="AB23" i="327"/>
  <c r="AA23" i="327"/>
  <c r="Z23" i="327"/>
  <c r="Y23" i="327"/>
  <c r="X23" i="327"/>
  <c r="W23" i="327"/>
  <c r="V23" i="327"/>
  <c r="U23" i="327"/>
  <c r="T23" i="327"/>
  <c r="S23" i="327"/>
  <c r="R23" i="327"/>
  <c r="Q23" i="327"/>
  <c r="P23" i="327"/>
  <c r="O23" i="327"/>
  <c r="N23" i="327"/>
  <c r="M23" i="327"/>
  <c r="L23" i="327"/>
  <c r="K23" i="327"/>
  <c r="F23" i="327"/>
  <c r="AJ22" i="327"/>
  <c r="AI22" i="327"/>
  <c r="AH22" i="327"/>
  <c r="AG22" i="327"/>
  <c r="AF22" i="327"/>
  <c r="AE22" i="327"/>
  <c r="AD22" i="327"/>
  <c r="AC22" i="327"/>
  <c r="AB22" i="327"/>
  <c r="AA22" i="327"/>
  <c r="Z22" i="327"/>
  <c r="Y22" i="327"/>
  <c r="X22" i="327"/>
  <c r="W22" i="327"/>
  <c r="V22" i="327"/>
  <c r="U22" i="327"/>
  <c r="T22" i="327"/>
  <c r="S22" i="327"/>
  <c r="R22" i="327"/>
  <c r="Q22" i="327"/>
  <c r="P22" i="327"/>
  <c r="O22" i="327"/>
  <c r="N22" i="327"/>
  <c r="M22" i="327"/>
  <c r="L22" i="327"/>
  <c r="K22" i="327"/>
  <c r="F22" i="327"/>
  <c r="AJ21" i="327"/>
  <c r="AI21" i="327"/>
  <c r="AH21" i="327"/>
  <c r="AG21" i="327"/>
  <c r="AF21" i="327"/>
  <c r="AE21" i="327"/>
  <c r="AD21" i="327"/>
  <c r="AC21" i="327"/>
  <c r="AB21" i="327"/>
  <c r="AA21" i="327"/>
  <c r="Z21" i="327"/>
  <c r="Y21" i="327"/>
  <c r="X21" i="327"/>
  <c r="W21" i="327"/>
  <c r="V21" i="327"/>
  <c r="U21" i="327"/>
  <c r="T21" i="327"/>
  <c r="S21" i="327"/>
  <c r="R21" i="327"/>
  <c r="Q21" i="327"/>
  <c r="P21" i="327"/>
  <c r="O21" i="327"/>
  <c r="N21" i="327"/>
  <c r="M21" i="327"/>
  <c r="L21" i="327"/>
  <c r="K21" i="327"/>
  <c r="F21" i="327"/>
  <c r="AJ20" i="327"/>
  <c r="AI20" i="327"/>
  <c r="AH20" i="327"/>
  <c r="AG20" i="327"/>
  <c r="AF20" i="327"/>
  <c r="AE20" i="327"/>
  <c r="AD20" i="327"/>
  <c r="AC20" i="327"/>
  <c r="AB20" i="327"/>
  <c r="AA20" i="327"/>
  <c r="Z20" i="327"/>
  <c r="Y20" i="327"/>
  <c r="X20" i="327"/>
  <c r="W20" i="327"/>
  <c r="V20" i="327"/>
  <c r="U20" i="327"/>
  <c r="T20" i="327"/>
  <c r="S20" i="327"/>
  <c r="Q20" i="327"/>
  <c r="P20" i="327"/>
  <c r="O20" i="327"/>
  <c r="N20" i="327"/>
  <c r="M20" i="327"/>
  <c r="L20" i="327"/>
  <c r="K20" i="327"/>
  <c r="F20" i="327"/>
  <c r="AJ19" i="327"/>
  <c r="AI19" i="327"/>
  <c r="AH19" i="327"/>
  <c r="AG19" i="327"/>
  <c r="AF19" i="327"/>
  <c r="AE19" i="327"/>
  <c r="AD19" i="327"/>
  <c r="AC19" i="327"/>
  <c r="AB19" i="327"/>
  <c r="AA19" i="327"/>
  <c r="Z19" i="327"/>
  <c r="Y19" i="327"/>
  <c r="X19" i="327"/>
  <c r="W19" i="327"/>
  <c r="V19" i="327"/>
  <c r="U19" i="327"/>
  <c r="T19" i="327"/>
  <c r="S19" i="327"/>
  <c r="R19" i="327"/>
  <c r="Q19" i="327"/>
  <c r="P19" i="327"/>
  <c r="O19" i="327"/>
  <c r="N19" i="327"/>
  <c r="M19" i="327"/>
  <c r="L19" i="327"/>
  <c r="K19" i="327"/>
  <c r="F19" i="327"/>
  <c r="AJ18" i="327"/>
  <c r="AI18" i="327"/>
  <c r="AH18" i="327"/>
  <c r="AG18" i="327"/>
  <c r="AF18" i="327"/>
  <c r="AE18" i="327"/>
  <c r="AD18" i="327"/>
  <c r="AC18" i="327"/>
  <c r="AB18" i="327"/>
  <c r="AA18" i="327"/>
  <c r="Z18" i="327"/>
  <c r="Y18" i="327"/>
  <c r="X18" i="327"/>
  <c r="W18" i="327"/>
  <c r="V18" i="327"/>
  <c r="U18" i="327"/>
  <c r="T18" i="327"/>
  <c r="S18" i="327"/>
  <c r="R18" i="327"/>
  <c r="Q18" i="327"/>
  <c r="P18" i="327"/>
  <c r="O18" i="327"/>
  <c r="N18" i="327"/>
  <c r="M18" i="327"/>
  <c r="L18" i="327"/>
  <c r="K18" i="327"/>
  <c r="F18" i="327"/>
  <c r="AJ17" i="327"/>
  <c r="AI17" i="327"/>
  <c r="AH17" i="327"/>
  <c r="AG17" i="327"/>
  <c r="AF17" i="327"/>
  <c r="AE17" i="327"/>
  <c r="AD17" i="327"/>
  <c r="AC17" i="327"/>
  <c r="AB17" i="327"/>
  <c r="AA17" i="327"/>
  <c r="Z17" i="327"/>
  <c r="Y17" i="327"/>
  <c r="X17" i="327"/>
  <c r="W17" i="327"/>
  <c r="V17" i="327"/>
  <c r="U17" i="327"/>
  <c r="T17" i="327"/>
  <c r="S17" i="327"/>
  <c r="R17" i="327"/>
  <c r="Q17" i="327"/>
  <c r="P17" i="327"/>
  <c r="O17" i="327"/>
  <c r="N17" i="327"/>
  <c r="M17" i="327"/>
  <c r="L17" i="327"/>
  <c r="K17" i="327"/>
  <c r="F17" i="327"/>
  <c r="AJ16" i="327"/>
  <c r="AI16" i="327"/>
  <c r="AH16" i="327"/>
  <c r="AG16" i="327"/>
  <c r="AF16" i="327"/>
  <c r="AE16" i="327"/>
  <c r="AD16" i="327"/>
  <c r="AC16" i="327"/>
  <c r="AB16" i="327"/>
  <c r="AA16" i="327"/>
  <c r="Z16" i="327"/>
  <c r="Y16" i="327"/>
  <c r="X16" i="327"/>
  <c r="W16" i="327"/>
  <c r="V16" i="327"/>
  <c r="U16" i="327"/>
  <c r="T16" i="327"/>
  <c r="S16" i="327"/>
  <c r="R16" i="327"/>
  <c r="Q16" i="327"/>
  <c r="P16" i="327"/>
  <c r="O16" i="327"/>
  <c r="N16" i="327"/>
  <c r="M16" i="327"/>
  <c r="L16" i="327"/>
  <c r="K16" i="327"/>
  <c r="F16" i="327"/>
  <c r="AJ15" i="327"/>
  <c r="AI15" i="327"/>
  <c r="AH15" i="327"/>
  <c r="AG15" i="327"/>
  <c r="AF15" i="327"/>
  <c r="AE15" i="327"/>
  <c r="AD15" i="327"/>
  <c r="AC15" i="327"/>
  <c r="AB15" i="327"/>
  <c r="AA15" i="327"/>
  <c r="Z15" i="327"/>
  <c r="Y15" i="327"/>
  <c r="X15" i="327"/>
  <c r="W15" i="327"/>
  <c r="V15" i="327"/>
  <c r="U15" i="327"/>
  <c r="T15" i="327"/>
  <c r="S15" i="327"/>
  <c r="R15" i="327"/>
  <c r="Q15" i="327"/>
  <c r="P15" i="327"/>
  <c r="O15" i="327"/>
  <c r="N15" i="327"/>
  <c r="M15" i="327"/>
  <c r="L15" i="327"/>
  <c r="K15" i="327"/>
  <c r="F15" i="327"/>
  <c r="AJ14" i="327"/>
  <c r="AI14" i="327"/>
  <c r="AH14" i="327"/>
  <c r="AG14" i="327"/>
  <c r="AF14" i="327"/>
  <c r="AE14" i="327"/>
  <c r="AD14" i="327"/>
  <c r="AC14" i="327"/>
  <c r="AB14" i="327"/>
  <c r="AA14" i="327"/>
  <c r="Z14" i="327"/>
  <c r="Y14" i="327"/>
  <c r="X14" i="327"/>
  <c r="W14" i="327"/>
  <c r="V14" i="327"/>
  <c r="U14" i="327"/>
  <c r="T14" i="327"/>
  <c r="S14" i="327"/>
  <c r="R14" i="327"/>
  <c r="Q14" i="327"/>
  <c r="P14" i="327"/>
  <c r="O14" i="327"/>
  <c r="N14" i="327"/>
  <c r="M14" i="327"/>
  <c r="L14" i="327"/>
  <c r="K14" i="327"/>
  <c r="F14" i="327"/>
  <c r="AJ13" i="327"/>
  <c r="AI13" i="327"/>
  <c r="AH13" i="327"/>
  <c r="AG13" i="327"/>
  <c r="AF13" i="327"/>
  <c r="AE13" i="327"/>
  <c r="AD13" i="327"/>
  <c r="AC13" i="327"/>
  <c r="AB13" i="327"/>
  <c r="AA13" i="327"/>
  <c r="Z13" i="327"/>
  <c r="Y13" i="327"/>
  <c r="X13" i="327"/>
  <c r="W13" i="327"/>
  <c r="V13" i="327"/>
  <c r="U13" i="327"/>
  <c r="T13" i="327"/>
  <c r="S13" i="327"/>
  <c r="R13" i="327"/>
  <c r="Q13" i="327"/>
  <c r="P13" i="327"/>
  <c r="O13" i="327"/>
  <c r="N13" i="327"/>
  <c r="M13" i="327"/>
  <c r="L13" i="327"/>
  <c r="K13" i="327"/>
  <c r="F13" i="327"/>
  <c r="AJ12" i="327"/>
  <c r="AI12" i="327"/>
  <c r="AH12" i="327"/>
  <c r="AG12" i="327"/>
  <c r="AF12" i="327"/>
  <c r="AE12" i="327"/>
  <c r="AD12" i="327"/>
  <c r="AC12" i="327"/>
  <c r="AB12" i="327"/>
  <c r="AA12" i="327"/>
  <c r="Z12" i="327"/>
  <c r="Y12" i="327"/>
  <c r="X12" i="327"/>
  <c r="W12" i="327"/>
  <c r="V12" i="327"/>
  <c r="U12" i="327"/>
  <c r="T12" i="327"/>
  <c r="S12" i="327"/>
  <c r="R12" i="327"/>
  <c r="Q12" i="327"/>
  <c r="P12" i="327"/>
  <c r="O12" i="327"/>
  <c r="N12" i="327"/>
  <c r="M12" i="327"/>
  <c r="L12" i="327"/>
  <c r="K12" i="327"/>
  <c r="F12" i="327"/>
  <c r="AJ11" i="327"/>
  <c r="AI11" i="327"/>
  <c r="AH11" i="327"/>
  <c r="AG11" i="327"/>
  <c r="AF11" i="327"/>
  <c r="AE11" i="327"/>
  <c r="AD11" i="327"/>
  <c r="AC11" i="327"/>
  <c r="AB11" i="327"/>
  <c r="AA11" i="327"/>
  <c r="Z11" i="327"/>
  <c r="Y11" i="327"/>
  <c r="X11" i="327"/>
  <c r="W11" i="327"/>
  <c r="V11" i="327"/>
  <c r="U11" i="327"/>
  <c r="T11" i="327"/>
  <c r="S11" i="327"/>
  <c r="R11" i="327"/>
  <c r="Q11" i="327"/>
  <c r="P11" i="327"/>
  <c r="O11" i="327"/>
  <c r="N11" i="327"/>
  <c r="M11" i="327"/>
  <c r="L11" i="327"/>
  <c r="K11" i="327"/>
  <c r="F11" i="327"/>
  <c r="AJ10" i="327"/>
  <c r="AI10" i="327"/>
  <c r="AH10" i="327"/>
  <c r="AG10" i="327"/>
  <c r="AF10" i="327"/>
  <c r="AE10" i="327"/>
  <c r="AD10" i="327"/>
  <c r="AC10" i="327"/>
  <c r="AB10" i="327"/>
  <c r="AA10" i="327"/>
  <c r="Z10" i="327"/>
  <c r="Y10" i="327"/>
  <c r="X10" i="327"/>
  <c r="W10" i="327"/>
  <c r="V10" i="327"/>
  <c r="U10" i="327"/>
  <c r="T10" i="327"/>
  <c r="S10" i="327"/>
  <c r="R10" i="327"/>
  <c r="Q10" i="327"/>
  <c r="P10" i="327"/>
  <c r="O10" i="327"/>
  <c r="N10" i="327"/>
  <c r="M10" i="327"/>
  <c r="L10" i="327"/>
  <c r="K10" i="327"/>
  <c r="F10" i="327"/>
  <c r="AJ9" i="327"/>
  <c r="AI9" i="327"/>
  <c r="AH9" i="327"/>
  <c r="AG9" i="327"/>
  <c r="AF9" i="327"/>
  <c r="AE9" i="327"/>
  <c r="AD9" i="327"/>
  <c r="AC9" i="327"/>
  <c r="AB9" i="327"/>
  <c r="AA9" i="327"/>
  <c r="Z9" i="327"/>
  <c r="Y9" i="327"/>
  <c r="X9" i="327"/>
  <c r="W9" i="327"/>
  <c r="V9" i="327"/>
  <c r="U9" i="327"/>
  <c r="T9" i="327"/>
  <c r="S9" i="327"/>
  <c r="R9" i="327"/>
  <c r="Q9" i="327"/>
  <c r="P9" i="327"/>
  <c r="O9" i="327"/>
  <c r="N9" i="327"/>
  <c r="M9" i="327"/>
  <c r="L9" i="327"/>
  <c r="K9" i="327"/>
  <c r="F9" i="327"/>
  <c r="AI8" i="327"/>
  <c r="AH8" i="327"/>
  <c r="AG8" i="327"/>
  <c r="AJ8" i="327" s="1"/>
  <c r="AF8" i="327"/>
  <c r="AE8" i="327"/>
  <c r="AD8" i="327"/>
  <c r="AC8" i="327"/>
  <c r="AB8" i="327"/>
  <c r="AA8" i="327"/>
  <c r="Y8" i="327"/>
  <c r="X8" i="327"/>
  <c r="W8" i="327"/>
  <c r="V8" i="327"/>
  <c r="Z8" i="327" s="1"/>
  <c r="T8" i="327"/>
  <c r="S8" i="327"/>
  <c r="R8" i="327"/>
  <c r="Q8" i="327"/>
  <c r="U8" i="327" s="1"/>
  <c r="O8" i="327"/>
  <c r="N8" i="327"/>
  <c r="M8" i="327"/>
  <c r="L8" i="327"/>
  <c r="K8" i="327"/>
  <c r="P8" i="327" s="1"/>
  <c r="F8" i="327" s="1"/>
  <c r="AI7" i="327"/>
  <c r="AH7" i="327"/>
  <c r="AJ7" i="327" s="1"/>
  <c r="AG7" i="327"/>
  <c r="AE7" i="327"/>
  <c r="AD7" i="327"/>
  <c r="AC7" i="327"/>
  <c r="AF7" i="327" s="1"/>
  <c r="AB7" i="327"/>
  <c r="AA7" i="327"/>
  <c r="Y7" i="327"/>
  <c r="X7" i="327"/>
  <c r="Z7" i="327" s="1"/>
  <c r="W7" i="327"/>
  <c r="V7" i="327"/>
  <c r="T7" i="327"/>
  <c r="S7" i="327"/>
  <c r="U7" i="327" s="1"/>
  <c r="R7" i="327"/>
  <c r="Q7" i="327"/>
  <c r="O7" i="327"/>
  <c r="N7" i="327"/>
  <c r="M7" i="327"/>
  <c r="P7" i="327" s="1"/>
  <c r="F7" i="327" s="1"/>
  <c r="L7" i="327"/>
  <c r="K7" i="327"/>
  <c r="AI6" i="327"/>
  <c r="AH6" i="327"/>
  <c r="AJ6" i="327" s="1"/>
  <c r="AG6" i="327"/>
  <c r="AE6" i="327"/>
  <c r="AD6" i="327"/>
  <c r="AC6" i="327"/>
  <c r="AB6" i="327"/>
  <c r="AF6" i="327" s="1"/>
  <c r="AA6" i="327"/>
  <c r="Y6" i="327"/>
  <c r="X6" i="327"/>
  <c r="W6" i="327"/>
  <c r="Z6" i="327" s="1"/>
  <c r="V6" i="327"/>
  <c r="T6" i="327"/>
  <c r="S6" i="327"/>
  <c r="R6" i="327"/>
  <c r="U6" i="327" s="1"/>
  <c r="Q6" i="327"/>
  <c r="O6" i="327"/>
  <c r="N6" i="327"/>
  <c r="M6" i="327"/>
  <c r="L6" i="327"/>
  <c r="P6" i="327" s="1"/>
  <c r="F6" i="327" s="1"/>
  <c r="K6" i="327"/>
  <c r="AI5" i="327"/>
  <c r="AH5" i="327"/>
  <c r="AJ5" i="327" s="1"/>
  <c r="AG5" i="327"/>
  <c r="AE5" i="327"/>
  <c r="AD5" i="327"/>
  <c r="AC5" i="327"/>
  <c r="AB5" i="327"/>
  <c r="AF5" i="327" s="1"/>
  <c r="AA5" i="327"/>
  <c r="Y5" i="327"/>
  <c r="X5" i="327"/>
  <c r="W5" i="327"/>
  <c r="Z5" i="327" s="1"/>
  <c r="V5" i="327"/>
  <c r="T5" i="327"/>
  <c r="S5" i="327"/>
  <c r="R5" i="327"/>
  <c r="U5" i="327" s="1"/>
  <c r="Q5" i="327"/>
  <c r="O5" i="327"/>
  <c r="N5" i="327"/>
  <c r="M5" i="327"/>
  <c r="L5" i="327"/>
  <c r="P5" i="327" s="1"/>
  <c r="K5" i="327"/>
  <c r="AI4" i="327"/>
  <c r="AH4" i="327"/>
  <c r="AJ4" i="327" s="1"/>
  <c r="AG4" i="327"/>
  <c r="AE4" i="327"/>
  <c r="AD4" i="327"/>
  <c r="AC4" i="327"/>
  <c r="AB4" i="327"/>
  <c r="AF4" i="327" s="1"/>
  <c r="AA4" i="327"/>
  <c r="Y4" i="327"/>
  <c r="X4" i="327"/>
  <c r="Z4" i="327" s="1"/>
  <c r="W4" i="327"/>
  <c r="V4" i="327"/>
  <c r="T4" i="327"/>
  <c r="S4" i="327"/>
  <c r="R4" i="327"/>
  <c r="U4" i="327" s="1"/>
  <c r="Q4" i="327"/>
  <c r="O4" i="327"/>
  <c r="N4" i="327"/>
  <c r="M4" i="327"/>
  <c r="L4" i="327"/>
  <c r="P4" i="327" s="1"/>
  <c r="K4" i="327"/>
  <c r="D57" i="326"/>
  <c r="E54" i="326"/>
  <c r="D54" i="326"/>
  <c r="D56" i="326" s="1"/>
  <c r="C54" i="326"/>
  <c r="D50" i="326"/>
  <c r="E47" i="326"/>
  <c r="E49" i="326" s="1"/>
  <c r="D47" i="326"/>
  <c r="D61" i="326" s="1"/>
  <c r="AJ43" i="326"/>
  <c r="AI43" i="326"/>
  <c r="AH43" i="326"/>
  <c r="AG43" i="326"/>
  <c r="AF43" i="326"/>
  <c r="AE43" i="326"/>
  <c r="AD43" i="326"/>
  <c r="AC43" i="326"/>
  <c r="AB43" i="326"/>
  <c r="AA43" i="326"/>
  <c r="Z43" i="326"/>
  <c r="Y43" i="326"/>
  <c r="X43" i="326"/>
  <c r="W43" i="326"/>
  <c r="V43" i="326"/>
  <c r="U43" i="326"/>
  <c r="T43" i="326"/>
  <c r="S43" i="326"/>
  <c r="R43" i="326"/>
  <c r="Q43" i="326"/>
  <c r="P43" i="326"/>
  <c r="O43" i="326"/>
  <c r="N43" i="326"/>
  <c r="M43" i="326"/>
  <c r="L43" i="326"/>
  <c r="K43" i="326"/>
  <c r="F43" i="326"/>
  <c r="AJ42" i="326"/>
  <c r="AI42" i="326"/>
  <c r="AH42" i="326"/>
  <c r="AG42" i="326"/>
  <c r="AF42" i="326"/>
  <c r="AE42" i="326"/>
  <c r="AD42" i="326"/>
  <c r="AC42" i="326"/>
  <c r="AB42" i="326"/>
  <c r="AA42" i="326"/>
  <c r="Z42" i="326"/>
  <c r="Y42" i="326"/>
  <c r="X42" i="326"/>
  <c r="W42" i="326"/>
  <c r="V42" i="326"/>
  <c r="U42" i="326"/>
  <c r="T42" i="326"/>
  <c r="S42" i="326"/>
  <c r="R42" i="326"/>
  <c r="Q42" i="326"/>
  <c r="P42" i="326"/>
  <c r="O42" i="326"/>
  <c r="N42" i="326"/>
  <c r="M42" i="326"/>
  <c r="L42" i="326"/>
  <c r="K42" i="326"/>
  <c r="F42" i="326"/>
  <c r="AJ41" i="326"/>
  <c r="AI41" i="326"/>
  <c r="AH41" i="326"/>
  <c r="AG41" i="326"/>
  <c r="AF41" i="326"/>
  <c r="AE41" i="326"/>
  <c r="AD41" i="326"/>
  <c r="AC41" i="326"/>
  <c r="AB41" i="326"/>
  <c r="AA41" i="326"/>
  <c r="Z41" i="326"/>
  <c r="Y41" i="326"/>
  <c r="X41" i="326"/>
  <c r="W41" i="326"/>
  <c r="V41" i="326"/>
  <c r="U41" i="326"/>
  <c r="T41" i="326"/>
  <c r="S41" i="326"/>
  <c r="R41" i="326"/>
  <c r="Q41" i="326"/>
  <c r="P41" i="326"/>
  <c r="O41" i="326"/>
  <c r="N41" i="326"/>
  <c r="M41" i="326"/>
  <c r="L41" i="326"/>
  <c r="K41" i="326"/>
  <c r="F41" i="326"/>
  <c r="AJ40" i="326"/>
  <c r="AI40" i="326"/>
  <c r="AH40" i="326"/>
  <c r="AG40" i="326"/>
  <c r="AF40" i="326"/>
  <c r="AE40" i="326"/>
  <c r="AD40" i="326"/>
  <c r="AC40" i="326"/>
  <c r="AB40" i="326"/>
  <c r="AA40" i="326"/>
  <c r="Z40" i="326"/>
  <c r="Y40" i="326"/>
  <c r="X40" i="326"/>
  <c r="W40" i="326"/>
  <c r="V40" i="326"/>
  <c r="U40" i="326"/>
  <c r="T40" i="326"/>
  <c r="S40" i="326"/>
  <c r="R40" i="326"/>
  <c r="Q40" i="326"/>
  <c r="P40" i="326"/>
  <c r="O40" i="326"/>
  <c r="N40" i="326"/>
  <c r="M40" i="326"/>
  <c r="L40" i="326"/>
  <c r="K40" i="326"/>
  <c r="F40" i="326"/>
  <c r="AJ39" i="326"/>
  <c r="AI39" i="326"/>
  <c r="AH39" i="326"/>
  <c r="AG39" i="326"/>
  <c r="AF39" i="326"/>
  <c r="AE39" i="326"/>
  <c r="AD39" i="326"/>
  <c r="AC39" i="326"/>
  <c r="AB39" i="326"/>
  <c r="AA39" i="326"/>
  <c r="Z39" i="326"/>
  <c r="Y39" i="326"/>
  <c r="X39" i="326"/>
  <c r="W39" i="326"/>
  <c r="V39" i="326"/>
  <c r="U39" i="326"/>
  <c r="T39" i="326"/>
  <c r="S39" i="326"/>
  <c r="R39" i="326"/>
  <c r="Q39" i="326"/>
  <c r="P39" i="326"/>
  <c r="O39" i="326"/>
  <c r="N39" i="326"/>
  <c r="M39" i="326"/>
  <c r="L39" i="326"/>
  <c r="K39" i="326"/>
  <c r="F39" i="326"/>
  <c r="AJ38" i="326"/>
  <c r="AI38" i="326"/>
  <c r="AH38" i="326"/>
  <c r="AG38" i="326"/>
  <c r="AF38" i="326"/>
  <c r="AE38" i="326"/>
  <c r="AD38" i="326"/>
  <c r="AC38" i="326"/>
  <c r="AB38" i="326"/>
  <c r="AA38" i="326"/>
  <c r="Z38" i="326"/>
  <c r="Y38" i="326"/>
  <c r="X38" i="326"/>
  <c r="W38" i="326"/>
  <c r="V38" i="326"/>
  <c r="U38" i="326"/>
  <c r="T38" i="326"/>
  <c r="S38" i="326"/>
  <c r="R38" i="326"/>
  <c r="Q38" i="326"/>
  <c r="P38" i="326"/>
  <c r="O38" i="326"/>
  <c r="N38" i="326"/>
  <c r="M38" i="326"/>
  <c r="L38" i="326"/>
  <c r="K38" i="326"/>
  <c r="F38" i="326"/>
  <c r="AJ37" i="326"/>
  <c r="AI37" i="326"/>
  <c r="AH37" i="326"/>
  <c r="AG37" i="326"/>
  <c r="AF37" i="326"/>
  <c r="AE37" i="326"/>
  <c r="AD37" i="326"/>
  <c r="AC37" i="326"/>
  <c r="AB37" i="326"/>
  <c r="AA37" i="326"/>
  <c r="Z37" i="326"/>
  <c r="Y37" i="326"/>
  <c r="X37" i="326"/>
  <c r="W37" i="326"/>
  <c r="V37" i="326"/>
  <c r="U37" i="326"/>
  <c r="T37" i="326"/>
  <c r="S37" i="326"/>
  <c r="R37" i="326"/>
  <c r="Q37" i="326"/>
  <c r="P37" i="326"/>
  <c r="O37" i="326"/>
  <c r="N37" i="326"/>
  <c r="M37" i="326"/>
  <c r="L37" i="326"/>
  <c r="K37" i="326"/>
  <c r="F37" i="326"/>
  <c r="AJ36" i="326"/>
  <c r="AI36" i="326"/>
  <c r="AH36" i="326"/>
  <c r="AG36" i="326"/>
  <c r="AF36" i="326"/>
  <c r="AE36" i="326"/>
  <c r="AD36" i="326"/>
  <c r="AC36" i="326"/>
  <c r="AB36" i="326"/>
  <c r="AA36" i="326"/>
  <c r="Z36" i="326"/>
  <c r="Y36" i="326"/>
  <c r="X36" i="326"/>
  <c r="W36" i="326"/>
  <c r="V36" i="326"/>
  <c r="U36" i="326"/>
  <c r="T36" i="326"/>
  <c r="S36" i="326"/>
  <c r="R36" i="326"/>
  <c r="Q36" i="326"/>
  <c r="P36" i="326"/>
  <c r="O36" i="326"/>
  <c r="N36" i="326"/>
  <c r="M36" i="326"/>
  <c r="L36" i="326"/>
  <c r="K36" i="326"/>
  <c r="F36" i="326"/>
  <c r="AJ35" i="326"/>
  <c r="AI35" i="326"/>
  <c r="AH35" i="326"/>
  <c r="AG35" i="326"/>
  <c r="AF35" i="326"/>
  <c r="AE35" i="326"/>
  <c r="AD35" i="326"/>
  <c r="AC35" i="326"/>
  <c r="AB35" i="326"/>
  <c r="AA35" i="326"/>
  <c r="Z35" i="326"/>
  <c r="Y35" i="326"/>
  <c r="X35" i="326"/>
  <c r="W35" i="326"/>
  <c r="V35" i="326"/>
  <c r="U35" i="326"/>
  <c r="T35" i="326"/>
  <c r="S35" i="326"/>
  <c r="R35" i="326"/>
  <c r="Q35" i="326"/>
  <c r="P35" i="326"/>
  <c r="O35" i="326"/>
  <c r="N35" i="326"/>
  <c r="M35" i="326"/>
  <c r="L35" i="326"/>
  <c r="K35" i="326"/>
  <c r="F35" i="326"/>
  <c r="AJ34" i="326"/>
  <c r="AI34" i="326"/>
  <c r="AH34" i="326"/>
  <c r="AG34" i="326"/>
  <c r="AF34" i="326"/>
  <c r="AE34" i="326"/>
  <c r="AD34" i="326"/>
  <c r="AC34" i="326"/>
  <c r="AB34" i="326"/>
  <c r="AA34" i="326"/>
  <c r="Z34" i="326"/>
  <c r="Y34" i="326"/>
  <c r="X34" i="326"/>
  <c r="W34" i="326"/>
  <c r="V34" i="326"/>
  <c r="U34" i="326"/>
  <c r="T34" i="326"/>
  <c r="S34" i="326"/>
  <c r="R34" i="326"/>
  <c r="Q34" i="326"/>
  <c r="P34" i="326"/>
  <c r="O34" i="326"/>
  <c r="N34" i="326"/>
  <c r="M34" i="326"/>
  <c r="L34" i="326"/>
  <c r="K34" i="326"/>
  <c r="F34" i="326"/>
  <c r="AJ33" i="326"/>
  <c r="AI33" i="326"/>
  <c r="AH33" i="326"/>
  <c r="AG33" i="326"/>
  <c r="AF33" i="326"/>
  <c r="AE33" i="326"/>
  <c r="AD33" i="326"/>
  <c r="AC33" i="326"/>
  <c r="AB33" i="326"/>
  <c r="AA33" i="326"/>
  <c r="Z33" i="326"/>
  <c r="Y33" i="326"/>
  <c r="X33" i="326"/>
  <c r="W33" i="326"/>
  <c r="V33" i="326"/>
  <c r="U33" i="326"/>
  <c r="T33" i="326"/>
  <c r="S33" i="326"/>
  <c r="R33" i="326"/>
  <c r="Q33" i="326"/>
  <c r="P33" i="326"/>
  <c r="O33" i="326"/>
  <c r="N33" i="326"/>
  <c r="M33" i="326"/>
  <c r="L33" i="326"/>
  <c r="K33" i="326"/>
  <c r="F33" i="326"/>
  <c r="AJ32" i="326"/>
  <c r="AI32" i="326"/>
  <c r="AH32" i="326"/>
  <c r="AG32" i="326"/>
  <c r="AF32" i="326"/>
  <c r="AE32" i="326"/>
  <c r="AD32" i="326"/>
  <c r="AC32" i="326"/>
  <c r="AB32" i="326"/>
  <c r="AA32" i="326"/>
  <c r="Z32" i="326"/>
  <c r="Y32" i="326"/>
  <c r="X32" i="326"/>
  <c r="W32" i="326"/>
  <c r="V32" i="326"/>
  <c r="U32" i="326"/>
  <c r="T32" i="326"/>
  <c r="S32" i="326"/>
  <c r="R32" i="326"/>
  <c r="Q32" i="326"/>
  <c r="P32" i="326"/>
  <c r="O32" i="326"/>
  <c r="N32" i="326"/>
  <c r="M32" i="326"/>
  <c r="L32" i="326"/>
  <c r="K32" i="326"/>
  <c r="F32" i="326"/>
  <c r="AJ31" i="326"/>
  <c r="AI31" i="326"/>
  <c r="AH31" i="326"/>
  <c r="AG31" i="326"/>
  <c r="AF31" i="326"/>
  <c r="AE31" i="326"/>
  <c r="AD31" i="326"/>
  <c r="AC31" i="326"/>
  <c r="AB31" i="326"/>
  <c r="AA31" i="326"/>
  <c r="Z31" i="326"/>
  <c r="Y31" i="326"/>
  <c r="X31" i="326"/>
  <c r="W31" i="326"/>
  <c r="V31" i="326"/>
  <c r="U31" i="326"/>
  <c r="T31" i="326"/>
  <c r="S31" i="326"/>
  <c r="R31" i="326"/>
  <c r="Q31" i="326"/>
  <c r="P31" i="326"/>
  <c r="O31" i="326"/>
  <c r="N31" i="326"/>
  <c r="M31" i="326"/>
  <c r="L31" i="326"/>
  <c r="K31" i="326"/>
  <c r="F31" i="326"/>
  <c r="AJ30" i="326"/>
  <c r="AI30" i="326"/>
  <c r="AH30" i="326"/>
  <c r="AG30" i="326"/>
  <c r="AF30" i="326"/>
  <c r="AE30" i="326"/>
  <c r="AD30" i="326"/>
  <c r="AC30" i="326"/>
  <c r="AB30" i="326"/>
  <c r="AA30" i="326"/>
  <c r="Z30" i="326"/>
  <c r="Y30" i="326"/>
  <c r="X30" i="326"/>
  <c r="W30" i="326"/>
  <c r="V30" i="326"/>
  <c r="U30" i="326"/>
  <c r="T30" i="326"/>
  <c r="S30" i="326"/>
  <c r="R30" i="326"/>
  <c r="Q30" i="326"/>
  <c r="P30" i="326"/>
  <c r="O30" i="326"/>
  <c r="N30" i="326"/>
  <c r="M30" i="326"/>
  <c r="L30" i="326"/>
  <c r="K30" i="326"/>
  <c r="F30" i="326"/>
  <c r="AJ29" i="326"/>
  <c r="AI29" i="326"/>
  <c r="AH29" i="326"/>
  <c r="AG29" i="326"/>
  <c r="AF29" i="326"/>
  <c r="AE29" i="326"/>
  <c r="AD29" i="326"/>
  <c r="AC29" i="326"/>
  <c r="AB29" i="326"/>
  <c r="AA29" i="326"/>
  <c r="Z29" i="326"/>
  <c r="Y29" i="326"/>
  <c r="X29" i="326"/>
  <c r="W29" i="326"/>
  <c r="V29" i="326"/>
  <c r="U29" i="326"/>
  <c r="T29" i="326"/>
  <c r="S29" i="326"/>
  <c r="R29" i="326"/>
  <c r="Q29" i="326"/>
  <c r="P29" i="326"/>
  <c r="O29" i="326"/>
  <c r="N29" i="326"/>
  <c r="M29" i="326"/>
  <c r="L29" i="326"/>
  <c r="K29" i="326"/>
  <c r="F29" i="326"/>
  <c r="AJ28" i="326"/>
  <c r="AI28" i="326"/>
  <c r="AH28" i="326"/>
  <c r="AG28" i="326"/>
  <c r="AF28" i="326"/>
  <c r="AE28" i="326"/>
  <c r="AD28" i="326"/>
  <c r="AC28" i="326"/>
  <c r="AB28" i="326"/>
  <c r="AA28" i="326"/>
  <c r="Z28" i="326"/>
  <c r="Y28" i="326"/>
  <c r="X28" i="326"/>
  <c r="W28" i="326"/>
  <c r="V28" i="326"/>
  <c r="U28" i="326"/>
  <c r="T28" i="326"/>
  <c r="S28" i="326"/>
  <c r="R28" i="326"/>
  <c r="Q28" i="326"/>
  <c r="P28" i="326"/>
  <c r="O28" i="326"/>
  <c r="N28" i="326"/>
  <c r="M28" i="326"/>
  <c r="L28" i="326"/>
  <c r="K28" i="326"/>
  <c r="F28" i="326"/>
  <c r="AJ27" i="326"/>
  <c r="AI27" i="326"/>
  <c r="AH27" i="326"/>
  <c r="AG27" i="326"/>
  <c r="AF27" i="326"/>
  <c r="AE27" i="326"/>
  <c r="AD27" i="326"/>
  <c r="AC27" i="326"/>
  <c r="AB27" i="326"/>
  <c r="AA27" i="326"/>
  <c r="Z27" i="326"/>
  <c r="Y27" i="326"/>
  <c r="X27" i="326"/>
  <c r="W27" i="326"/>
  <c r="V27" i="326"/>
  <c r="U27" i="326"/>
  <c r="T27" i="326"/>
  <c r="S27" i="326"/>
  <c r="R27" i="326"/>
  <c r="Q27" i="326"/>
  <c r="P27" i="326"/>
  <c r="O27" i="326"/>
  <c r="N27" i="326"/>
  <c r="M27" i="326"/>
  <c r="L27" i="326"/>
  <c r="K27" i="326"/>
  <c r="F27" i="326"/>
  <c r="AJ26" i="326"/>
  <c r="AI26" i="326"/>
  <c r="AH26" i="326"/>
  <c r="AG26" i="326"/>
  <c r="AF26" i="326"/>
  <c r="AE26" i="326"/>
  <c r="AD26" i="326"/>
  <c r="AC26" i="326"/>
  <c r="AB26" i="326"/>
  <c r="AA26" i="326"/>
  <c r="Z26" i="326"/>
  <c r="Y26" i="326"/>
  <c r="X26" i="326"/>
  <c r="W26" i="326"/>
  <c r="V26" i="326"/>
  <c r="U26" i="326"/>
  <c r="T26" i="326"/>
  <c r="S26" i="326"/>
  <c r="R26" i="326"/>
  <c r="Q26" i="326"/>
  <c r="P26" i="326"/>
  <c r="O26" i="326"/>
  <c r="N26" i="326"/>
  <c r="M26" i="326"/>
  <c r="L26" i="326"/>
  <c r="K26" i="326"/>
  <c r="F26" i="326"/>
  <c r="AJ25" i="326"/>
  <c r="AI25" i="326"/>
  <c r="AH25" i="326"/>
  <c r="AG25" i="326"/>
  <c r="AF25" i="326"/>
  <c r="AE25" i="326"/>
  <c r="AD25" i="326"/>
  <c r="AC25" i="326"/>
  <c r="AB25" i="326"/>
  <c r="AA25" i="326"/>
  <c r="Z25" i="326"/>
  <c r="Y25" i="326"/>
  <c r="X25" i="326"/>
  <c r="W25" i="326"/>
  <c r="V25" i="326"/>
  <c r="U25" i="326"/>
  <c r="T25" i="326"/>
  <c r="S25" i="326"/>
  <c r="R25" i="326"/>
  <c r="Q25" i="326"/>
  <c r="P25" i="326"/>
  <c r="O25" i="326"/>
  <c r="N25" i="326"/>
  <c r="M25" i="326"/>
  <c r="L25" i="326"/>
  <c r="K25" i="326"/>
  <c r="F25" i="326"/>
  <c r="AJ24" i="326"/>
  <c r="AI24" i="326"/>
  <c r="AH24" i="326"/>
  <c r="AG24" i="326"/>
  <c r="AF24" i="326"/>
  <c r="AE24" i="326"/>
  <c r="AD24" i="326"/>
  <c r="AC24" i="326"/>
  <c r="AB24" i="326"/>
  <c r="AA24" i="326"/>
  <c r="Z24" i="326"/>
  <c r="Y24" i="326"/>
  <c r="X24" i="326"/>
  <c r="W24" i="326"/>
  <c r="V24" i="326"/>
  <c r="U24" i="326"/>
  <c r="T24" i="326"/>
  <c r="S24" i="326"/>
  <c r="R24" i="326"/>
  <c r="Q24" i="326"/>
  <c r="P24" i="326"/>
  <c r="O24" i="326"/>
  <c r="N24" i="326"/>
  <c r="M24" i="326"/>
  <c r="L24" i="326"/>
  <c r="K24" i="326"/>
  <c r="F24" i="326"/>
  <c r="AJ23" i="326"/>
  <c r="AI23" i="326"/>
  <c r="AH23" i="326"/>
  <c r="AG23" i="326"/>
  <c r="AF23" i="326"/>
  <c r="AE23" i="326"/>
  <c r="AD23" i="326"/>
  <c r="AC23" i="326"/>
  <c r="AB23" i="326"/>
  <c r="AA23" i="326"/>
  <c r="Z23" i="326"/>
  <c r="Y23" i="326"/>
  <c r="X23" i="326"/>
  <c r="W23" i="326"/>
  <c r="V23" i="326"/>
  <c r="U23" i="326"/>
  <c r="T23" i="326"/>
  <c r="S23" i="326"/>
  <c r="R23" i="326"/>
  <c r="Q23" i="326"/>
  <c r="P23" i="326"/>
  <c r="O23" i="326"/>
  <c r="N23" i="326"/>
  <c r="M23" i="326"/>
  <c r="L23" i="326"/>
  <c r="K23" i="326"/>
  <c r="F23" i="326"/>
  <c r="AJ22" i="326"/>
  <c r="AI22" i="326"/>
  <c r="AH22" i="326"/>
  <c r="AG22" i="326"/>
  <c r="AF22" i="326"/>
  <c r="AE22" i="326"/>
  <c r="AD22" i="326"/>
  <c r="AC22" i="326"/>
  <c r="AB22" i="326"/>
  <c r="AA22" i="326"/>
  <c r="Z22" i="326"/>
  <c r="Y22" i="326"/>
  <c r="X22" i="326"/>
  <c r="W22" i="326"/>
  <c r="V22" i="326"/>
  <c r="U22" i="326"/>
  <c r="T22" i="326"/>
  <c r="S22" i="326"/>
  <c r="R22" i="326"/>
  <c r="Q22" i="326"/>
  <c r="P22" i="326"/>
  <c r="O22" i="326"/>
  <c r="N22" i="326"/>
  <c r="M22" i="326"/>
  <c r="L22" i="326"/>
  <c r="K22" i="326"/>
  <c r="F22" i="326"/>
  <c r="AJ21" i="326"/>
  <c r="AI21" i="326"/>
  <c r="AH21" i="326"/>
  <c r="AG21" i="326"/>
  <c r="AF21" i="326"/>
  <c r="AE21" i="326"/>
  <c r="AD21" i="326"/>
  <c r="AC21" i="326"/>
  <c r="AB21" i="326"/>
  <c r="AA21" i="326"/>
  <c r="Z21" i="326"/>
  <c r="Y21" i="326"/>
  <c r="X21" i="326"/>
  <c r="W21" i="326"/>
  <c r="V21" i="326"/>
  <c r="U21" i="326"/>
  <c r="T21" i="326"/>
  <c r="S21" i="326"/>
  <c r="R21" i="326"/>
  <c r="Q21" i="326"/>
  <c r="P21" i="326"/>
  <c r="O21" i="326"/>
  <c r="N21" i="326"/>
  <c r="M21" i="326"/>
  <c r="L21" i="326"/>
  <c r="K21" i="326"/>
  <c r="F21" i="326"/>
  <c r="AJ20" i="326"/>
  <c r="AI20" i="326"/>
  <c r="AH20" i="326"/>
  <c r="AG20" i="326"/>
  <c r="AF20" i="326"/>
  <c r="AE20" i="326"/>
  <c r="AD20" i="326"/>
  <c r="AC20" i="326"/>
  <c r="AB20" i="326"/>
  <c r="AA20" i="326"/>
  <c r="Z20" i="326"/>
  <c r="Y20" i="326"/>
  <c r="X20" i="326"/>
  <c r="W20" i="326"/>
  <c r="V20" i="326"/>
  <c r="U20" i="326"/>
  <c r="T20" i="326"/>
  <c r="S20" i="326"/>
  <c r="Q20" i="326"/>
  <c r="P20" i="326"/>
  <c r="O20" i="326"/>
  <c r="N20" i="326"/>
  <c r="M20" i="326"/>
  <c r="L20" i="326"/>
  <c r="K20" i="326"/>
  <c r="F20" i="326"/>
  <c r="AJ19" i="326"/>
  <c r="AI19" i="326"/>
  <c r="AH19" i="326"/>
  <c r="AG19" i="326"/>
  <c r="AF19" i="326"/>
  <c r="AE19" i="326"/>
  <c r="AD19" i="326"/>
  <c r="AC19" i="326"/>
  <c r="AB19" i="326"/>
  <c r="AA19" i="326"/>
  <c r="Z19" i="326"/>
  <c r="Y19" i="326"/>
  <c r="X19" i="326"/>
  <c r="W19" i="326"/>
  <c r="V19" i="326"/>
  <c r="U19" i="326"/>
  <c r="T19" i="326"/>
  <c r="S19" i="326"/>
  <c r="R19" i="326"/>
  <c r="Q19" i="326"/>
  <c r="P19" i="326"/>
  <c r="O19" i="326"/>
  <c r="N19" i="326"/>
  <c r="M19" i="326"/>
  <c r="L19" i="326"/>
  <c r="K19" i="326"/>
  <c r="F19" i="326"/>
  <c r="AJ18" i="326"/>
  <c r="AI18" i="326"/>
  <c r="AH18" i="326"/>
  <c r="AG18" i="326"/>
  <c r="AF18" i="326"/>
  <c r="AE18" i="326"/>
  <c r="AD18" i="326"/>
  <c r="AC18" i="326"/>
  <c r="AB18" i="326"/>
  <c r="AA18" i="326"/>
  <c r="Z18" i="326"/>
  <c r="Y18" i="326"/>
  <c r="X18" i="326"/>
  <c r="W18" i="326"/>
  <c r="V18" i="326"/>
  <c r="U18" i="326"/>
  <c r="T18" i="326"/>
  <c r="S18" i="326"/>
  <c r="R18" i="326"/>
  <c r="Q18" i="326"/>
  <c r="P18" i="326"/>
  <c r="O18" i="326"/>
  <c r="N18" i="326"/>
  <c r="M18" i="326"/>
  <c r="L18" i="326"/>
  <c r="K18" i="326"/>
  <c r="F18" i="326"/>
  <c r="AJ17" i="326"/>
  <c r="AI17" i="326"/>
  <c r="AH17" i="326"/>
  <c r="AG17" i="326"/>
  <c r="AF17" i="326"/>
  <c r="AE17" i="326"/>
  <c r="AD17" i="326"/>
  <c r="AC17" i="326"/>
  <c r="AB17" i="326"/>
  <c r="AA17" i="326"/>
  <c r="Z17" i="326"/>
  <c r="Y17" i="326"/>
  <c r="X17" i="326"/>
  <c r="W17" i="326"/>
  <c r="V17" i="326"/>
  <c r="U17" i="326"/>
  <c r="T17" i="326"/>
  <c r="S17" i="326"/>
  <c r="R17" i="326"/>
  <c r="Q17" i="326"/>
  <c r="P17" i="326"/>
  <c r="O17" i="326"/>
  <c r="N17" i="326"/>
  <c r="M17" i="326"/>
  <c r="L17" i="326"/>
  <c r="K17" i="326"/>
  <c r="F17" i="326"/>
  <c r="AJ16" i="326"/>
  <c r="AI16" i="326"/>
  <c r="AH16" i="326"/>
  <c r="AG16" i="326"/>
  <c r="AF16" i="326"/>
  <c r="AE16" i="326"/>
  <c r="AD16" i="326"/>
  <c r="AC16" i="326"/>
  <c r="AB16" i="326"/>
  <c r="AA16" i="326"/>
  <c r="Z16" i="326"/>
  <c r="Y16" i="326"/>
  <c r="X16" i="326"/>
  <c r="W16" i="326"/>
  <c r="V16" i="326"/>
  <c r="U16" i="326"/>
  <c r="T16" i="326"/>
  <c r="S16" i="326"/>
  <c r="R16" i="326"/>
  <c r="Q16" i="326"/>
  <c r="P16" i="326"/>
  <c r="O16" i="326"/>
  <c r="N16" i="326"/>
  <c r="M16" i="326"/>
  <c r="L16" i="326"/>
  <c r="K16" i="326"/>
  <c r="F16" i="326"/>
  <c r="AJ15" i="326"/>
  <c r="AI15" i="326"/>
  <c r="AH15" i="326"/>
  <c r="AG15" i="326"/>
  <c r="AF15" i="326"/>
  <c r="AE15" i="326"/>
  <c r="AD15" i="326"/>
  <c r="AC15" i="326"/>
  <c r="AB15" i="326"/>
  <c r="AA15" i="326"/>
  <c r="Z15" i="326"/>
  <c r="Y15" i="326"/>
  <c r="X15" i="326"/>
  <c r="W15" i="326"/>
  <c r="V15" i="326"/>
  <c r="U15" i="326"/>
  <c r="T15" i="326"/>
  <c r="S15" i="326"/>
  <c r="R15" i="326"/>
  <c r="Q15" i="326"/>
  <c r="P15" i="326"/>
  <c r="O15" i="326"/>
  <c r="N15" i="326"/>
  <c r="M15" i="326"/>
  <c r="L15" i="326"/>
  <c r="K15" i="326"/>
  <c r="F15" i="326"/>
  <c r="AJ14" i="326"/>
  <c r="AI14" i="326"/>
  <c r="AH14" i="326"/>
  <c r="AG14" i="326"/>
  <c r="AF14" i="326"/>
  <c r="AE14" i="326"/>
  <c r="AD14" i="326"/>
  <c r="AC14" i="326"/>
  <c r="AB14" i="326"/>
  <c r="AA14" i="326"/>
  <c r="Z14" i="326"/>
  <c r="Y14" i="326"/>
  <c r="X14" i="326"/>
  <c r="W14" i="326"/>
  <c r="V14" i="326"/>
  <c r="U14" i="326"/>
  <c r="T14" i="326"/>
  <c r="S14" i="326"/>
  <c r="R14" i="326"/>
  <c r="Q14" i="326"/>
  <c r="P14" i="326"/>
  <c r="O14" i="326"/>
  <c r="N14" i="326"/>
  <c r="M14" i="326"/>
  <c r="L14" i="326"/>
  <c r="K14" i="326"/>
  <c r="F14" i="326"/>
  <c r="AJ13" i="326"/>
  <c r="AI13" i="326"/>
  <c r="AH13" i="326"/>
  <c r="AG13" i="326"/>
  <c r="AF13" i="326"/>
  <c r="AE13" i="326"/>
  <c r="AD13" i="326"/>
  <c r="AC13" i="326"/>
  <c r="AB13" i="326"/>
  <c r="AA13" i="326"/>
  <c r="Z13" i="326"/>
  <c r="Y13" i="326"/>
  <c r="X13" i="326"/>
  <c r="W13" i="326"/>
  <c r="V13" i="326"/>
  <c r="U13" i="326"/>
  <c r="T13" i="326"/>
  <c r="S13" i="326"/>
  <c r="R13" i="326"/>
  <c r="Q13" i="326"/>
  <c r="P13" i="326"/>
  <c r="O13" i="326"/>
  <c r="N13" i="326"/>
  <c r="M13" i="326"/>
  <c r="L13" i="326"/>
  <c r="K13" i="326"/>
  <c r="F13" i="326"/>
  <c r="AJ12" i="326"/>
  <c r="AI12" i="326"/>
  <c r="AH12" i="326"/>
  <c r="AG12" i="326"/>
  <c r="AF12" i="326"/>
  <c r="AE12" i="326"/>
  <c r="AD12" i="326"/>
  <c r="AC12" i="326"/>
  <c r="AB12" i="326"/>
  <c r="AA12" i="326"/>
  <c r="Z12" i="326"/>
  <c r="Y12" i="326"/>
  <c r="X12" i="326"/>
  <c r="W12" i="326"/>
  <c r="V12" i="326"/>
  <c r="U12" i="326"/>
  <c r="T12" i="326"/>
  <c r="S12" i="326"/>
  <c r="R12" i="326"/>
  <c r="Q12" i="326"/>
  <c r="P12" i="326"/>
  <c r="O12" i="326"/>
  <c r="N12" i="326"/>
  <c r="M12" i="326"/>
  <c r="L12" i="326"/>
  <c r="K12" i="326"/>
  <c r="F12" i="326"/>
  <c r="AJ11" i="326"/>
  <c r="AI11" i="326"/>
  <c r="AH11" i="326"/>
  <c r="AG11" i="326"/>
  <c r="AF11" i="326"/>
  <c r="AE11" i="326"/>
  <c r="AD11" i="326"/>
  <c r="AC11" i="326"/>
  <c r="AB11" i="326"/>
  <c r="AA11" i="326"/>
  <c r="Z11" i="326"/>
  <c r="Y11" i="326"/>
  <c r="X11" i="326"/>
  <c r="W11" i="326"/>
  <c r="V11" i="326"/>
  <c r="U11" i="326"/>
  <c r="T11" i="326"/>
  <c r="S11" i="326"/>
  <c r="R11" i="326"/>
  <c r="Q11" i="326"/>
  <c r="P11" i="326"/>
  <c r="O11" i="326"/>
  <c r="N11" i="326"/>
  <c r="M11" i="326"/>
  <c r="L11" i="326"/>
  <c r="K11" i="326"/>
  <c r="F11" i="326"/>
  <c r="AJ10" i="326"/>
  <c r="AI10" i="326"/>
  <c r="AH10" i="326"/>
  <c r="AG10" i="326"/>
  <c r="AF10" i="326"/>
  <c r="AE10" i="326"/>
  <c r="AD10" i="326"/>
  <c r="AC10" i="326"/>
  <c r="AB10" i="326"/>
  <c r="AA10" i="326"/>
  <c r="Z10" i="326"/>
  <c r="Y10" i="326"/>
  <c r="X10" i="326"/>
  <c r="W10" i="326"/>
  <c r="V10" i="326"/>
  <c r="U10" i="326"/>
  <c r="T10" i="326"/>
  <c r="S10" i="326"/>
  <c r="R10" i="326"/>
  <c r="Q10" i="326"/>
  <c r="P10" i="326"/>
  <c r="O10" i="326"/>
  <c r="N10" i="326"/>
  <c r="M10" i="326"/>
  <c r="L10" i="326"/>
  <c r="K10" i="326"/>
  <c r="F10" i="326"/>
  <c r="AJ9" i="326"/>
  <c r="AI9" i="326"/>
  <c r="AH9" i="326"/>
  <c r="AG9" i="326"/>
  <c r="AF9" i="326"/>
  <c r="AE9" i="326"/>
  <c r="AD9" i="326"/>
  <c r="AC9" i="326"/>
  <c r="AB9" i="326"/>
  <c r="AA9" i="326"/>
  <c r="Z9" i="326"/>
  <c r="Y9" i="326"/>
  <c r="X9" i="326"/>
  <c r="W9" i="326"/>
  <c r="V9" i="326"/>
  <c r="U9" i="326"/>
  <c r="T9" i="326"/>
  <c r="S9" i="326"/>
  <c r="R9" i="326"/>
  <c r="Q9" i="326"/>
  <c r="P9" i="326"/>
  <c r="O9" i="326"/>
  <c r="N9" i="326"/>
  <c r="M9" i="326"/>
  <c r="L9" i="326"/>
  <c r="K9" i="326"/>
  <c r="F9" i="326"/>
  <c r="AJ8" i="326"/>
  <c r="AI8" i="326"/>
  <c r="AH8" i="326"/>
  <c r="AG8" i="326"/>
  <c r="AF8" i="326"/>
  <c r="AE8" i="326"/>
  <c r="AD8" i="326"/>
  <c r="AC8" i="326"/>
  <c r="AB8" i="326"/>
  <c r="AA8" i="326"/>
  <c r="Z8" i="326"/>
  <c r="Y8" i="326"/>
  <c r="X8" i="326"/>
  <c r="W8" i="326"/>
  <c r="V8" i="326"/>
  <c r="U8" i="326"/>
  <c r="T8" i="326"/>
  <c r="S8" i="326"/>
  <c r="R8" i="326"/>
  <c r="Q8" i="326"/>
  <c r="P8" i="326"/>
  <c r="O8" i="326"/>
  <c r="N8" i="326"/>
  <c r="M8" i="326"/>
  <c r="L8" i="326"/>
  <c r="K8" i="326"/>
  <c r="F8" i="326"/>
  <c r="AJ7" i="326"/>
  <c r="AI7" i="326"/>
  <c r="AH7" i="326"/>
  <c r="AG7" i="326"/>
  <c r="AF7" i="326"/>
  <c r="AE7" i="326"/>
  <c r="AD7" i="326"/>
  <c r="AC7" i="326"/>
  <c r="AB7" i="326"/>
  <c r="AA7" i="326"/>
  <c r="Z7" i="326"/>
  <c r="Y7" i="326"/>
  <c r="X7" i="326"/>
  <c r="W7" i="326"/>
  <c r="V7" i="326"/>
  <c r="U7" i="326"/>
  <c r="T7" i="326"/>
  <c r="S7" i="326"/>
  <c r="R7" i="326"/>
  <c r="Q7" i="326"/>
  <c r="P7" i="326"/>
  <c r="O7" i="326"/>
  <c r="N7" i="326"/>
  <c r="M7" i="326"/>
  <c r="L7" i="326"/>
  <c r="K7" i="326"/>
  <c r="F7" i="326"/>
  <c r="AJ6" i="326"/>
  <c r="AI6" i="326"/>
  <c r="AH6" i="326"/>
  <c r="AG6" i="326"/>
  <c r="AF6" i="326"/>
  <c r="AE6" i="326"/>
  <c r="AD6" i="326"/>
  <c r="AC6" i="326"/>
  <c r="AB6" i="326"/>
  <c r="AA6" i="326"/>
  <c r="Z6" i="326"/>
  <c r="Y6" i="326"/>
  <c r="X6" i="326"/>
  <c r="W6" i="326"/>
  <c r="V6" i="326"/>
  <c r="U6" i="326"/>
  <c r="T6" i="326"/>
  <c r="S6" i="326"/>
  <c r="R6" i="326"/>
  <c r="Q6" i="326"/>
  <c r="P6" i="326"/>
  <c r="O6" i="326"/>
  <c r="N6" i="326"/>
  <c r="M6" i="326"/>
  <c r="L6" i="326"/>
  <c r="K6" i="326"/>
  <c r="F6" i="326"/>
  <c r="AI5" i="326"/>
  <c r="AH5" i="326"/>
  <c r="AJ5" i="326" s="1"/>
  <c r="AG5" i="326"/>
  <c r="AE5" i="326"/>
  <c r="AD5" i="326"/>
  <c r="AC5" i="326"/>
  <c r="AB5" i="326"/>
  <c r="AF5" i="326" s="1"/>
  <c r="AA5" i="326"/>
  <c r="Y5" i="326"/>
  <c r="X5" i="326"/>
  <c r="W5" i="326"/>
  <c r="Z5" i="326" s="1"/>
  <c r="V5" i="326"/>
  <c r="T5" i="326"/>
  <c r="S5" i="326"/>
  <c r="R5" i="326"/>
  <c r="U5" i="326" s="1"/>
  <c r="Q5" i="326"/>
  <c r="O5" i="326"/>
  <c r="N5" i="326"/>
  <c r="M5" i="326"/>
  <c r="L5" i="326"/>
  <c r="K5" i="326"/>
  <c r="AI4" i="326"/>
  <c r="AH4" i="326"/>
  <c r="AJ4" i="326" s="1"/>
  <c r="AG4" i="326"/>
  <c r="AE4" i="326"/>
  <c r="AD4" i="326"/>
  <c r="AC4" i="326"/>
  <c r="AB4" i="326"/>
  <c r="AF4" i="326" s="1"/>
  <c r="AA4" i="326"/>
  <c r="Y4" i="326"/>
  <c r="X4" i="326"/>
  <c r="W4" i="326"/>
  <c r="V4" i="326"/>
  <c r="T4" i="326"/>
  <c r="U4" i="326" s="1"/>
  <c r="S4" i="326"/>
  <c r="R4" i="326"/>
  <c r="Q4" i="326"/>
  <c r="O4" i="326"/>
  <c r="N4" i="326"/>
  <c r="M4" i="326"/>
  <c r="L4" i="326"/>
  <c r="K4" i="326"/>
  <c r="D57" i="325"/>
  <c r="E54" i="325"/>
  <c r="D54" i="325"/>
  <c r="D56" i="325" s="1"/>
  <c r="C54" i="325"/>
  <c r="G54" i="325" s="1"/>
  <c r="D50" i="325"/>
  <c r="E47" i="325"/>
  <c r="E49" i="325" s="1"/>
  <c r="D47" i="325"/>
  <c r="D61" i="325" s="1"/>
  <c r="AJ43" i="325"/>
  <c r="AI43" i="325"/>
  <c r="AH43" i="325"/>
  <c r="AG43" i="325"/>
  <c r="AF43" i="325"/>
  <c r="AE43" i="325"/>
  <c r="AD43" i="325"/>
  <c r="AC43" i="325"/>
  <c r="AB43" i="325"/>
  <c r="AA43" i="325"/>
  <c r="Z43" i="325"/>
  <c r="Y43" i="325"/>
  <c r="X43" i="325"/>
  <c r="W43" i="325"/>
  <c r="V43" i="325"/>
  <c r="U43" i="325"/>
  <c r="T43" i="325"/>
  <c r="S43" i="325"/>
  <c r="R43" i="325"/>
  <c r="Q43" i="325"/>
  <c r="P43" i="325"/>
  <c r="O43" i="325"/>
  <c r="N43" i="325"/>
  <c r="M43" i="325"/>
  <c r="L43" i="325"/>
  <c r="K43" i="325"/>
  <c r="F43" i="325"/>
  <c r="AJ42" i="325"/>
  <c r="AI42" i="325"/>
  <c r="AH42" i="325"/>
  <c r="AG42" i="325"/>
  <c r="AF42" i="325"/>
  <c r="AE42" i="325"/>
  <c r="AD42" i="325"/>
  <c r="AC42" i="325"/>
  <c r="AB42" i="325"/>
  <c r="AA42" i="325"/>
  <c r="Z42" i="325"/>
  <c r="Y42" i="325"/>
  <c r="X42" i="325"/>
  <c r="W42" i="325"/>
  <c r="V42" i="325"/>
  <c r="U42" i="325"/>
  <c r="T42" i="325"/>
  <c r="S42" i="325"/>
  <c r="R42" i="325"/>
  <c r="Q42" i="325"/>
  <c r="P42" i="325"/>
  <c r="O42" i="325"/>
  <c r="N42" i="325"/>
  <c r="M42" i="325"/>
  <c r="L42" i="325"/>
  <c r="K42" i="325"/>
  <c r="F42" i="325"/>
  <c r="AJ41" i="325"/>
  <c r="AI41" i="325"/>
  <c r="AH41" i="325"/>
  <c r="AG41" i="325"/>
  <c r="AF41" i="325"/>
  <c r="AE41" i="325"/>
  <c r="AD41" i="325"/>
  <c r="AC41" i="325"/>
  <c r="AB41" i="325"/>
  <c r="AA41" i="325"/>
  <c r="Z41" i="325"/>
  <c r="Y41" i="325"/>
  <c r="X41" i="325"/>
  <c r="W41" i="325"/>
  <c r="V41" i="325"/>
  <c r="U41" i="325"/>
  <c r="T41" i="325"/>
  <c r="S41" i="325"/>
  <c r="R41" i="325"/>
  <c r="Q41" i="325"/>
  <c r="P41" i="325"/>
  <c r="O41" i="325"/>
  <c r="N41" i="325"/>
  <c r="M41" i="325"/>
  <c r="L41" i="325"/>
  <c r="K41" i="325"/>
  <c r="F41" i="325"/>
  <c r="AJ40" i="325"/>
  <c r="AI40" i="325"/>
  <c r="AH40" i="325"/>
  <c r="AG40" i="325"/>
  <c r="AF40" i="325"/>
  <c r="AE40" i="325"/>
  <c r="AD40" i="325"/>
  <c r="AC40" i="325"/>
  <c r="AB40" i="325"/>
  <c r="AA40" i="325"/>
  <c r="Z40" i="325"/>
  <c r="Y40" i="325"/>
  <c r="X40" i="325"/>
  <c r="W40" i="325"/>
  <c r="V40" i="325"/>
  <c r="U40" i="325"/>
  <c r="T40" i="325"/>
  <c r="S40" i="325"/>
  <c r="R40" i="325"/>
  <c r="Q40" i="325"/>
  <c r="P40" i="325"/>
  <c r="O40" i="325"/>
  <c r="N40" i="325"/>
  <c r="M40" i="325"/>
  <c r="L40" i="325"/>
  <c r="K40" i="325"/>
  <c r="F40" i="325"/>
  <c r="AJ39" i="325"/>
  <c r="AI39" i="325"/>
  <c r="AH39" i="325"/>
  <c r="AG39" i="325"/>
  <c r="AF39" i="325"/>
  <c r="AE39" i="325"/>
  <c r="AD39" i="325"/>
  <c r="AC39" i="325"/>
  <c r="AB39" i="325"/>
  <c r="AA39" i="325"/>
  <c r="Z39" i="325"/>
  <c r="Y39" i="325"/>
  <c r="X39" i="325"/>
  <c r="W39" i="325"/>
  <c r="V39" i="325"/>
  <c r="U39" i="325"/>
  <c r="T39" i="325"/>
  <c r="S39" i="325"/>
  <c r="R39" i="325"/>
  <c r="Q39" i="325"/>
  <c r="P39" i="325"/>
  <c r="O39" i="325"/>
  <c r="N39" i="325"/>
  <c r="M39" i="325"/>
  <c r="L39" i="325"/>
  <c r="K39" i="325"/>
  <c r="F39" i="325"/>
  <c r="AJ38" i="325"/>
  <c r="AI38" i="325"/>
  <c r="AH38" i="325"/>
  <c r="AG38" i="325"/>
  <c r="AF38" i="325"/>
  <c r="AE38" i="325"/>
  <c r="AD38" i="325"/>
  <c r="AC38" i="325"/>
  <c r="AB38" i="325"/>
  <c r="AA38" i="325"/>
  <c r="Z38" i="325"/>
  <c r="Y38" i="325"/>
  <c r="X38" i="325"/>
  <c r="W38" i="325"/>
  <c r="V38" i="325"/>
  <c r="U38" i="325"/>
  <c r="T38" i="325"/>
  <c r="S38" i="325"/>
  <c r="R38" i="325"/>
  <c r="Q38" i="325"/>
  <c r="P38" i="325"/>
  <c r="O38" i="325"/>
  <c r="N38" i="325"/>
  <c r="M38" i="325"/>
  <c r="L38" i="325"/>
  <c r="K38" i="325"/>
  <c r="F38" i="325"/>
  <c r="AJ37" i="325"/>
  <c r="AI37" i="325"/>
  <c r="AH37" i="325"/>
  <c r="AG37" i="325"/>
  <c r="AF37" i="325"/>
  <c r="AE37" i="325"/>
  <c r="AD37" i="325"/>
  <c r="AC37" i="325"/>
  <c r="AB37" i="325"/>
  <c r="AA37" i="325"/>
  <c r="Z37" i="325"/>
  <c r="Y37" i="325"/>
  <c r="X37" i="325"/>
  <c r="W37" i="325"/>
  <c r="V37" i="325"/>
  <c r="U37" i="325"/>
  <c r="T37" i="325"/>
  <c r="S37" i="325"/>
  <c r="R37" i="325"/>
  <c r="Q37" i="325"/>
  <c r="P37" i="325"/>
  <c r="O37" i="325"/>
  <c r="N37" i="325"/>
  <c r="M37" i="325"/>
  <c r="L37" i="325"/>
  <c r="K37" i="325"/>
  <c r="F37" i="325"/>
  <c r="AJ36" i="325"/>
  <c r="AI36" i="325"/>
  <c r="AH36" i="325"/>
  <c r="AG36" i="325"/>
  <c r="AF36" i="325"/>
  <c r="AE36" i="325"/>
  <c r="AD36" i="325"/>
  <c r="AC36" i="325"/>
  <c r="AB36" i="325"/>
  <c r="AA36" i="325"/>
  <c r="Z36" i="325"/>
  <c r="Y36" i="325"/>
  <c r="X36" i="325"/>
  <c r="W36" i="325"/>
  <c r="V36" i="325"/>
  <c r="U36" i="325"/>
  <c r="T36" i="325"/>
  <c r="S36" i="325"/>
  <c r="R36" i="325"/>
  <c r="Q36" i="325"/>
  <c r="P36" i="325"/>
  <c r="O36" i="325"/>
  <c r="N36" i="325"/>
  <c r="M36" i="325"/>
  <c r="L36" i="325"/>
  <c r="K36" i="325"/>
  <c r="F36" i="325"/>
  <c r="AJ35" i="325"/>
  <c r="AI35" i="325"/>
  <c r="AH35" i="325"/>
  <c r="AG35" i="325"/>
  <c r="AF35" i="325"/>
  <c r="AE35" i="325"/>
  <c r="AD35" i="325"/>
  <c r="AC35" i="325"/>
  <c r="AB35" i="325"/>
  <c r="AA35" i="325"/>
  <c r="Z35" i="325"/>
  <c r="Y35" i="325"/>
  <c r="X35" i="325"/>
  <c r="W35" i="325"/>
  <c r="V35" i="325"/>
  <c r="U35" i="325"/>
  <c r="T35" i="325"/>
  <c r="S35" i="325"/>
  <c r="R35" i="325"/>
  <c r="Q35" i="325"/>
  <c r="P35" i="325"/>
  <c r="O35" i="325"/>
  <c r="N35" i="325"/>
  <c r="M35" i="325"/>
  <c r="L35" i="325"/>
  <c r="K35" i="325"/>
  <c r="F35" i="325"/>
  <c r="AJ34" i="325"/>
  <c r="AI34" i="325"/>
  <c r="AH34" i="325"/>
  <c r="AG34" i="325"/>
  <c r="AF34" i="325"/>
  <c r="AE34" i="325"/>
  <c r="AD34" i="325"/>
  <c r="AC34" i="325"/>
  <c r="AB34" i="325"/>
  <c r="AA34" i="325"/>
  <c r="Z34" i="325"/>
  <c r="Y34" i="325"/>
  <c r="X34" i="325"/>
  <c r="W34" i="325"/>
  <c r="V34" i="325"/>
  <c r="U34" i="325"/>
  <c r="T34" i="325"/>
  <c r="S34" i="325"/>
  <c r="R34" i="325"/>
  <c r="Q34" i="325"/>
  <c r="P34" i="325"/>
  <c r="O34" i="325"/>
  <c r="N34" i="325"/>
  <c r="M34" i="325"/>
  <c r="L34" i="325"/>
  <c r="K34" i="325"/>
  <c r="F34" i="325"/>
  <c r="AJ33" i="325"/>
  <c r="AI33" i="325"/>
  <c r="AH33" i="325"/>
  <c r="AG33" i="325"/>
  <c r="AF33" i="325"/>
  <c r="AE33" i="325"/>
  <c r="AD33" i="325"/>
  <c r="AC33" i="325"/>
  <c r="AB33" i="325"/>
  <c r="AA33" i="325"/>
  <c r="Z33" i="325"/>
  <c r="Y33" i="325"/>
  <c r="X33" i="325"/>
  <c r="W33" i="325"/>
  <c r="V33" i="325"/>
  <c r="U33" i="325"/>
  <c r="T33" i="325"/>
  <c r="S33" i="325"/>
  <c r="R33" i="325"/>
  <c r="Q33" i="325"/>
  <c r="P33" i="325"/>
  <c r="O33" i="325"/>
  <c r="N33" i="325"/>
  <c r="M33" i="325"/>
  <c r="L33" i="325"/>
  <c r="K33" i="325"/>
  <c r="F33" i="325"/>
  <c r="AJ32" i="325"/>
  <c r="AI32" i="325"/>
  <c r="AH32" i="325"/>
  <c r="AG32" i="325"/>
  <c r="AF32" i="325"/>
  <c r="AE32" i="325"/>
  <c r="AD32" i="325"/>
  <c r="AC32" i="325"/>
  <c r="AB32" i="325"/>
  <c r="AA32" i="325"/>
  <c r="Z32" i="325"/>
  <c r="Y32" i="325"/>
  <c r="X32" i="325"/>
  <c r="W32" i="325"/>
  <c r="V32" i="325"/>
  <c r="U32" i="325"/>
  <c r="T32" i="325"/>
  <c r="S32" i="325"/>
  <c r="R32" i="325"/>
  <c r="Q32" i="325"/>
  <c r="P32" i="325"/>
  <c r="O32" i="325"/>
  <c r="N32" i="325"/>
  <c r="M32" i="325"/>
  <c r="L32" i="325"/>
  <c r="K32" i="325"/>
  <c r="F32" i="325"/>
  <c r="AJ31" i="325"/>
  <c r="AI31" i="325"/>
  <c r="AH31" i="325"/>
  <c r="AG31" i="325"/>
  <c r="AF31" i="325"/>
  <c r="AE31" i="325"/>
  <c r="AD31" i="325"/>
  <c r="AC31" i="325"/>
  <c r="AB31" i="325"/>
  <c r="AA31" i="325"/>
  <c r="Z31" i="325"/>
  <c r="Y31" i="325"/>
  <c r="X31" i="325"/>
  <c r="W31" i="325"/>
  <c r="V31" i="325"/>
  <c r="U31" i="325"/>
  <c r="T31" i="325"/>
  <c r="S31" i="325"/>
  <c r="R31" i="325"/>
  <c r="Q31" i="325"/>
  <c r="P31" i="325"/>
  <c r="O31" i="325"/>
  <c r="N31" i="325"/>
  <c r="M31" i="325"/>
  <c r="L31" i="325"/>
  <c r="K31" i="325"/>
  <c r="F31" i="325"/>
  <c r="AJ30" i="325"/>
  <c r="AI30" i="325"/>
  <c r="AH30" i="325"/>
  <c r="AG30" i="325"/>
  <c r="AF30" i="325"/>
  <c r="AE30" i="325"/>
  <c r="AD30" i="325"/>
  <c r="AC30" i="325"/>
  <c r="AB30" i="325"/>
  <c r="AA30" i="325"/>
  <c r="Z30" i="325"/>
  <c r="Y30" i="325"/>
  <c r="X30" i="325"/>
  <c r="W30" i="325"/>
  <c r="V30" i="325"/>
  <c r="U30" i="325"/>
  <c r="T30" i="325"/>
  <c r="S30" i="325"/>
  <c r="R30" i="325"/>
  <c r="Q30" i="325"/>
  <c r="P30" i="325"/>
  <c r="O30" i="325"/>
  <c r="N30" i="325"/>
  <c r="M30" i="325"/>
  <c r="L30" i="325"/>
  <c r="K30" i="325"/>
  <c r="F30" i="325"/>
  <c r="AJ29" i="325"/>
  <c r="AI29" i="325"/>
  <c r="AH29" i="325"/>
  <c r="AG29" i="325"/>
  <c r="AF29" i="325"/>
  <c r="AE29" i="325"/>
  <c r="AD29" i="325"/>
  <c r="AC29" i="325"/>
  <c r="AB29" i="325"/>
  <c r="AA29" i="325"/>
  <c r="Z29" i="325"/>
  <c r="Y29" i="325"/>
  <c r="X29" i="325"/>
  <c r="W29" i="325"/>
  <c r="V29" i="325"/>
  <c r="U29" i="325"/>
  <c r="T29" i="325"/>
  <c r="S29" i="325"/>
  <c r="R29" i="325"/>
  <c r="Q29" i="325"/>
  <c r="P29" i="325"/>
  <c r="O29" i="325"/>
  <c r="N29" i="325"/>
  <c r="M29" i="325"/>
  <c r="L29" i="325"/>
  <c r="K29" i="325"/>
  <c r="F29" i="325"/>
  <c r="AJ28" i="325"/>
  <c r="AI28" i="325"/>
  <c r="AH28" i="325"/>
  <c r="AG28" i="325"/>
  <c r="AF28" i="325"/>
  <c r="AE28" i="325"/>
  <c r="AD28" i="325"/>
  <c r="AC28" i="325"/>
  <c r="AB28" i="325"/>
  <c r="AA28" i="325"/>
  <c r="Z28" i="325"/>
  <c r="Y28" i="325"/>
  <c r="X28" i="325"/>
  <c r="W28" i="325"/>
  <c r="V28" i="325"/>
  <c r="U28" i="325"/>
  <c r="T28" i="325"/>
  <c r="S28" i="325"/>
  <c r="R28" i="325"/>
  <c r="Q28" i="325"/>
  <c r="P28" i="325"/>
  <c r="O28" i="325"/>
  <c r="N28" i="325"/>
  <c r="M28" i="325"/>
  <c r="L28" i="325"/>
  <c r="K28" i="325"/>
  <c r="F28" i="325"/>
  <c r="AJ27" i="325"/>
  <c r="AI27" i="325"/>
  <c r="AH27" i="325"/>
  <c r="AG27" i="325"/>
  <c r="AF27" i="325"/>
  <c r="AE27" i="325"/>
  <c r="AD27" i="325"/>
  <c r="AC27" i="325"/>
  <c r="AB27" i="325"/>
  <c r="AA27" i="325"/>
  <c r="Z27" i="325"/>
  <c r="Y27" i="325"/>
  <c r="X27" i="325"/>
  <c r="W27" i="325"/>
  <c r="V27" i="325"/>
  <c r="U27" i="325"/>
  <c r="T27" i="325"/>
  <c r="S27" i="325"/>
  <c r="R27" i="325"/>
  <c r="Q27" i="325"/>
  <c r="P27" i="325"/>
  <c r="O27" i="325"/>
  <c r="N27" i="325"/>
  <c r="M27" i="325"/>
  <c r="L27" i="325"/>
  <c r="K27" i="325"/>
  <c r="F27" i="325"/>
  <c r="AJ26" i="325"/>
  <c r="AI26" i="325"/>
  <c r="AH26" i="325"/>
  <c r="AG26" i="325"/>
  <c r="AF26" i="325"/>
  <c r="AE26" i="325"/>
  <c r="AD26" i="325"/>
  <c r="AC26" i="325"/>
  <c r="AB26" i="325"/>
  <c r="AA26" i="325"/>
  <c r="Z26" i="325"/>
  <c r="Y26" i="325"/>
  <c r="X26" i="325"/>
  <c r="W26" i="325"/>
  <c r="V26" i="325"/>
  <c r="U26" i="325"/>
  <c r="T26" i="325"/>
  <c r="S26" i="325"/>
  <c r="R26" i="325"/>
  <c r="Q26" i="325"/>
  <c r="P26" i="325"/>
  <c r="O26" i="325"/>
  <c r="N26" i="325"/>
  <c r="M26" i="325"/>
  <c r="L26" i="325"/>
  <c r="K26" i="325"/>
  <c r="F26" i="325"/>
  <c r="AJ25" i="325"/>
  <c r="AI25" i="325"/>
  <c r="AH25" i="325"/>
  <c r="AG25" i="325"/>
  <c r="AF25" i="325"/>
  <c r="AE25" i="325"/>
  <c r="AD25" i="325"/>
  <c r="AC25" i="325"/>
  <c r="AB25" i="325"/>
  <c r="AA25" i="325"/>
  <c r="Z25" i="325"/>
  <c r="Y25" i="325"/>
  <c r="X25" i="325"/>
  <c r="W25" i="325"/>
  <c r="V25" i="325"/>
  <c r="U25" i="325"/>
  <c r="T25" i="325"/>
  <c r="S25" i="325"/>
  <c r="R25" i="325"/>
  <c r="Q25" i="325"/>
  <c r="P25" i="325"/>
  <c r="O25" i="325"/>
  <c r="N25" i="325"/>
  <c r="M25" i="325"/>
  <c r="L25" i="325"/>
  <c r="K25" i="325"/>
  <c r="F25" i="325"/>
  <c r="AJ24" i="325"/>
  <c r="AI24" i="325"/>
  <c r="AH24" i="325"/>
  <c r="AG24" i="325"/>
  <c r="AF24" i="325"/>
  <c r="AE24" i="325"/>
  <c r="AD24" i="325"/>
  <c r="AC24" i="325"/>
  <c r="AB24" i="325"/>
  <c r="AA24" i="325"/>
  <c r="Z24" i="325"/>
  <c r="Y24" i="325"/>
  <c r="X24" i="325"/>
  <c r="W24" i="325"/>
  <c r="V24" i="325"/>
  <c r="U24" i="325"/>
  <c r="T24" i="325"/>
  <c r="S24" i="325"/>
  <c r="R24" i="325"/>
  <c r="Q24" i="325"/>
  <c r="P24" i="325"/>
  <c r="O24" i="325"/>
  <c r="N24" i="325"/>
  <c r="M24" i="325"/>
  <c r="L24" i="325"/>
  <c r="K24" i="325"/>
  <c r="F24" i="325"/>
  <c r="AJ23" i="325"/>
  <c r="AI23" i="325"/>
  <c r="AH23" i="325"/>
  <c r="AG23" i="325"/>
  <c r="AF23" i="325"/>
  <c r="AE23" i="325"/>
  <c r="AD23" i="325"/>
  <c r="AC23" i="325"/>
  <c r="AB23" i="325"/>
  <c r="AA23" i="325"/>
  <c r="Z23" i="325"/>
  <c r="Y23" i="325"/>
  <c r="X23" i="325"/>
  <c r="W23" i="325"/>
  <c r="V23" i="325"/>
  <c r="U23" i="325"/>
  <c r="T23" i="325"/>
  <c r="S23" i="325"/>
  <c r="R23" i="325"/>
  <c r="Q23" i="325"/>
  <c r="P23" i="325"/>
  <c r="O23" i="325"/>
  <c r="N23" i="325"/>
  <c r="M23" i="325"/>
  <c r="L23" i="325"/>
  <c r="K23" i="325"/>
  <c r="F23" i="325"/>
  <c r="AJ22" i="325"/>
  <c r="AI22" i="325"/>
  <c r="AH22" i="325"/>
  <c r="AG22" i="325"/>
  <c r="AF22" i="325"/>
  <c r="AE22" i="325"/>
  <c r="AD22" i="325"/>
  <c r="AC22" i="325"/>
  <c r="AB22" i="325"/>
  <c r="AA22" i="325"/>
  <c r="Z22" i="325"/>
  <c r="Y22" i="325"/>
  <c r="X22" i="325"/>
  <c r="W22" i="325"/>
  <c r="V22" i="325"/>
  <c r="U22" i="325"/>
  <c r="T22" i="325"/>
  <c r="S22" i="325"/>
  <c r="R22" i="325"/>
  <c r="Q22" i="325"/>
  <c r="P22" i="325"/>
  <c r="O22" i="325"/>
  <c r="N22" i="325"/>
  <c r="M22" i="325"/>
  <c r="L22" i="325"/>
  <c r="K22" i="325"/>
  <c r="F22" i="325"/>
  <c r="AJ21" i="325"/>
  <c r="AI21" i="325"/>
  <c r="AH21" i="325"/>
  <c r="AG21" i="325"/>
  <c r="AF21" i="325"/>
  <c r="AE21" i="325"/>
  <c r="AD21" i="325"/>
  <c r="AC21" i="325"/>
  <c r="AB21" i="325"/>
  <c r="AA21" i="325"/>
  <c r="Z21" i="325"/>
  <c r="Y21" i="325"/>
  <c r="X21" i="325"/>
  <c r="W21" i="325"/>
  <c r="V21" i="325"/>
  <c r="U21" i="325"/>
  <c r="T21" i="325"/>
  <c r="S21" i="325"/>
  <c r="R21" i="325"/>
  <c r="Q21" i="325"/>
  <c r="P21" i="325"/>
  <c r="O21" i="325"/>
  <c r="N21" i="325"/>
  <c r="M21" i="325"/>
  <c r="L21" i="325"/>
  <c r="K21" i="325"/>
  <c r="F21" i="325"/>
  <c r="AJ20" i="325"/>
  <c r="AI20" i="325"/>
  <c r="AH20" i="325"/>
  <c r="AG20" i="325"/>
  <c r="AF20" i="325"/>
  <c r="AE20" i="325"/>
  <c r="AD20" i="325"/>
  <c r="AC20" i="325"/>
  <c r="AB20" i="325"/>
  <c r="AA20" i="325"/>
  <c r="Z20" i="325"/>
  <c r="Y20" i="325"/>
  <c r="X20" i="325"/>
  <c r="W20" i="325"/>
  <c r="V20" i="325"/>
  <c r="U20" i="325"/>
  <c r="T20" i="325"/>
  <c r="S20" i="325"/>
  <c r="Q20" i="325"/>
  <c r="P20" i="325"/>
  <c r="O20" i="325"/>
  <c r="N20" i="325"/>
  <c r="M20" i="325"/>
  <c r="L20" i="325"/>
  <c r="K20" i="325"/>
  <c r="F20" i="325"/>
  <c r="AJ19" i="325"/>
  <c r="AI19" i="325"/>
  <c r="AH19" i="325"/>
  <c r="AG19" i="325"/>
  <c r="AF19" i="325"/>
  <c r="AE19" i="325"/>
  <c r="AD19" i="325"/>
  <c r="AC19" i="325"/>
  <c r="AB19" i="325"/>
  <c r="AA19" i="325"/>
  <c r="Z19" i="325"/>
  <c r="Y19" i="325"/>
  <c r="X19" i="325"/>
  <c r="W19" i="325"/>
  <c r="V19" i="325"/>
  <c r="U19" i="325"/>
  <c r="T19" i="325"/>
  <c r="S19" i="325"/>
  <c r="R19" i="325"/>
  <c r="Q19" i="325"/>
  <c r="P19" i="325"/>
  <c r="O19" i="325"/>
  <c r="N19" i="325"/>
  <c r="M19" i="325"/>
  <c r="L19" i="325"/>
  <c r="K19" i="325"/>
  <c r="F19" i="325"/>
  <c r="AJ18" i="325"/>
  <c r="AI18" i="325"/>
  <c r="AH18" i="325"/>
  <c r="AG18" i="325"/>
  <c r="AF18" i="325"/>
  <c r="AE18" i="325"/>
  <c r="AD18" i="325"/>
  <c r="AC18" i="325"/>
  <c r="AB18" i="325"/>
  <c r="AA18" i="325"/>
  <c r="Z18" i="325"/>
  <c r="Y18" i="325"/>
  <c r="X18" i="325"/>
  <c r="W18" i="325"/>
  <c r="V18" i="325"/>
  <c r="U18" i="325"/>
  <c r="T18" i="325"/>
  <c r="S18" i="325"/>
  <c r="R18" i="325"/>
  <c r="Q18" i="325"/>
  <c r="P18" i="325"/>
  <c r="O18" i="325"/>
  <c r="N18" i="325"/>
  <c r="M18" i="325"/>
  <c r="L18" i="325"/>
  <c r="K18" i="325"/>
  <c r="F18" i="325"/>
  <c r="AJ17" i="325"/>
  <c r="AI17" i="325"/>
  <c r="AH17" i="325"/>
  <c r="AG17" i="325"/>
  <c r="AF17" i="325"/>
  <c r="AE17" i="325"/>
  <c r="AD17" i="325"/>
  <c r="AC17" i="325"/>
  <c r="AB17" i="325"/>
  <c r="AA17" i="325"/>
  <c r="Z17" i="325"/>
  <c r="Y17" i="325"/>
  <c r="X17" i="325"/>
  <c r="W17" i="325"/>
  <c r="V17" i="325"/>
  <c r="U17" i="325"/>
  <c r="T17" i="325"/>
  <c r="S17" i="325"/>
  <c r="R17" i="325"/>
  <c r="Q17" i="325"/>
  <c r="P17" i="325"/>
  <c r="O17" i="325"/>
  <c r="N17" i="325"/>
  <c r="M17" i="325"/>
  <c r="L17" i="325"/>
  <c r="K17" i="325"/>
  <c r="F17" i="325"/>
  <c r="AJ16" i="325"/>
  <c r="AI16" i="325"/>
  <c r="AH16" i="325"/>
  <c r="AG16" i="325"/>
  <c r="AF16" i="325"/>
  <c r="AE16" i="325"/>
  <c r="AD16" i="325"/>
  <c r="AC16" i="325"/>
  <c r="AB16" i="325"/>
  <c r="AA16" i="325"/>
  <c r="Z16" i="325"/>
  <c r="Y16" i="325"/>
  <c r="X16" i="325"/>
  <c r="W16" i="325"/>
  <c r="V16" i="325"/>
  <c r="U16" i="325"/>
  <c r="T16" i="325"/>
  <c r="S16" i="325"/>
  <c r="R16" i="325"/>
  <c r="Q16" i="325"/>
  <c r="P16" i="325"/>
  <c r="O16" i="325"/>
  <c r="N16" i="325"/>
  <c r="M16" i="325"/>
  <c r="L16" i="325"/>
  <c r="K16" i="325"/>
  <c r="F16" i="325"/>
  <c r="AJ15" i="325"/>
  <c r="AI15" i="325"/>
  <c r="AH15" i="325"/>
  <c r="AG15" i="325"/>
  <c r="AF15" i="325"/>
  <c r="AE15" i="325"/>
  <c r="AD15" i="325"/>
  <c r="AC15" i="325"/>
  <c r="AB15" i="325"/>
  <c r="AA15" i="325"/>
  <c r="Z15" i="325"/>
  <c r="Y15" i="325"/>
  <c r="X15" i="325"/>
  <c r="W15" i="325"/>
  <c r="V15" i="325"/>
  <c r="U15" i="325"/>
  <c r="T15" i="325"/>
  <c r="S15" i="325"/>
  <c r="R15" i="325"/>
  <c r="Q15" i="325"/>
  <c r="P15" i="325"/>
  <c r="O15" i="325"/>
  <c r="N15" i="325"/>
  <c r="M15" i="325"/>
  <c r="L15" i="325"/>
  <c r="K15" i="325"/>
  <c r="F15" i="325"/>
  <c r="AJ14" i="325"/>
  <c r="AI14" i="325"/>
  <c r="AH14" i="325"/>
  <c r="AG14" i="325"/>
  <c r="AF14" i="325"/>
  <c r="AE14" i="325"/>
  <c r="AD14" i="325"/>
  <c r="AC14" i="325"/>
  <c r="AB14" i="325"/>
  <c r="AA14" i="325"/>
  <c r="Z14" i="325"/>
  <c r="Y14" i="325"/>
  <c r="X14" i="325"/>
  <c r="W14" i="325"/>
  <c r="V14" i="325"/>
  <c r="U14" i="325"/>
  <c r="T14" i="325"/>
  <c r="S14" i="325"/>
  <c r="R14" i="325"/>
  <c r="Q14" i="325"/>
  <c r="P14" i="325"/>
  <c r="O14" i="325"/>
  <c r="N14" i="325"/>
  <c r="M14" i="325"/>
  <c r="L14" i="325"/>
  <c r="K14" i="325"/>
  <c r="F14" i="325"/>
  <c r="AJ13" i="325"/>
  <c r="AI13" i="325"/>
  <c r="AH13" i="325"/>
  <c r="AG13" i="325"/>
  <c r="AF13" i="325"/>
  <c r="AE13" i="325"/>
  <c r="AD13" i="325"/>
  <c r="AC13" i="325"/>
  <c r="AB13" i="325"/>
  <c r="AA13" i="325"/>
  <c r="Z13" i="325"/>
  <c r="Y13" i="325"/>
  <c r="X13" i="325"/>
  <c r="W13" i="325"/>
  <c r="V13" i="325"/>
  <c r="U13" i="325"/>
  <c r="T13" i="325"/>
  <c r="S13" i="325"/>
  <c r="R13" i="325"/>
  <c r="Q13" i="325"/>
  <c r="P13" i="325"/>
  <c r="O13" i="325"/>
  <c r="N13" i="325"/>
  <c r="M13" i="325"/>
  <c r="L13" i="325"/>
  <c r="K13" i="325"/>
  <c r="F13" i="325"/>
  <c r="AJ12" i="325"/>
  <c r="AI12" i="325"/>
  <c r="AH12" i="325"/>
  <c r="AG12" i="325"/>
  <c r="AF12" i="325"/>
  <c r="AE12" i="325"/>
  <c r="AD12" i="325"/>
  <c r="AC12" i="325"/>
  <c r="AB12" i="325"/>
  <c r="AA12" i="325"/>
  <c r="Z12" i="325"/>
  <c r="Y12" i="325"/>
  <c r="X12" i="325"/>
  <c r="W12" i="325"/>
  <c r="V12" i="325"/>
  <c r="U12" i="325"/>
  <c r="T12" i="325"/>
  <c r="S12" i="325"/>
  <c r="R12" i="325"/>
  <c r="Q12" i="325"/>
  <c r="P12" i="325"/>
  <c r="O12" i="325"/>
  <c r="N12" i="325"/>
  <c r="M12" i="325"/>
  <c r="L12" i="325"/>
  <c r="K12" i="325"/>
  <c r="F12" i="325"/>
  <c r="AJ11" i="325"/>
  <c r="AI11" i="325"/>
  <c r="AH11" i="325"/>
  <c r="AG11" i="325"/>
  <c r="AF11" i="325"/>
  <c r="AE11" i="325"/>
  <c r="AD11" i="325"/>
  <c r="AC11" i="325"/>
  <c r="AB11" i="325"/>
  <c r="AA11" i="325"/>
  <c r="Z11" i="325"/>
  <c r="Y11" i="325"/>
  <c r="X11" i="325"/>
  <c r="W11" i="325"/>
  <c r="V11" i="325"/>
  <c r="U11" i="325"/>
  <c r="T11" i="325"/>
  <c r="S11" i="325"/>
  <c r="R11" i="325"/>
  <c r="Q11" i="325"/>
  <c r="P11" i="325"/>
  <c r="O11" i="325"/>
  <c r="N11" i="325"/>
  <c r="M11" i="325"/>
  <c r="L11" i="325"/>
  <c r="K11" i="325"/>
  <c r="F11" i="325"/>
  <c r="AJ10" i="325"/>
  <c r="AI10" i="325"/>
  <c r="AH10" i="325"/>
  <c r="AG10" i="325"/>
  <c r="AF10" i="325"/>
  <c r="AE10" i="325"/>
  <c r="AD10" i="325"/>
  <c r="AC10" i="325"/>
  <c r="AB10" i="325"/>
  <c r="AA10" i="325"/>
  <c r="Z10" i="325"/>
  <c r="Y10" i="325"/>
  <c r="X10" i="325"/>
  <c r="W10" i="325"/>
  <c r="V10" i="325"/>
  <c r="U10" i="325"/>
  <c r="T10" i="325"/>
  <c r="S10" i="325"/>
  <c r="R10" i="325"/>
  <c r="Q10" i="325"/>
  <c r="P10" i="325"/>
  <c r="O10" i="325"/>
  <c r="N10" i="325"/>
  <c r="M10" i="325"/>
  <c r="L10" i="325"/>
  <c r="K10" i="325"/>
  <c r="F10" i="325"/>
  <c r="AJ9" i="325"/>
  <c r="AI9" i="325"/>
  <c r="AH9" i="325"/>
  <c r="AG9" i="325"/>
  <c r="AF9" i="325"/>
  <c r="AE9" i="325"/>
  <c r="AD9" i="325"/>
  <c r="AC9" i="325"/>
  <c r="AB9" i="325"/>
  <c r="AA9" i="325"/>
  <c r="Z9" i="325"/>
  <c r="Y9" i="325"/>
  <c r="X9" i="325"/>
  <c r="W9" i="325"/>
  <c r="V9" i="325"/>
  <c r="U9" i="325"/>
  <c r="T9" i="325"/>
  <c r="S9" i="325"/>
  <c r="R9" i="325"/>
  <c r="Q9" i="325"/>
  <c r="P9" i="325"/>
  <c r="O9" i="325"/>
  <c r="N9" i="325"/>
  <c r="M9" i="325"/>
  <c r="L9" i="325"/>
  <c r="K9" i="325"/>
  <c r="F9" i="325"/>
  <c r="AJ8" i="325"/>
  <c r="AI8" i="325"/>
  <c r="AH8" i="325"/>
  <c r="AG8" i="325"/>
  <c r="AF8" i="325"/>
  <c r="AE8" i="325"/>
  <c r="AD8" i="325"/>
  <c r="AC8" i="325"/>
  <c r="AB8" i="325"/>
  <c r="AA8" i="325"/>
  <c r="Z8" i="325"/>
  <c r="Y8" i="325"/>
  <c r="X8" i="325"/>
  <c r="W8" i="325"/>
  <c r="V8" i="325"/>
  <c r="U8" i="325"/>
  <c r="T8" i="325"/>
  <c r="S8" i="325"/>
  <c r="R8" i="325"/>
  <c r="Q8" i="325"/>
  <c r="P8" i="325"/>
  <c r="O8" i="325"/>
  <c r="N8" i="325"/>
  <c r="M8" i="325"/>
  <c r="L8" i="325"/>
  <c r="K8" i="325"/>
  <c r="F8" i="325"/>
  <c r="AJ7" i="325"/>
  <c r="AI7" i="325"/>
  <c r="AH7" i="325"/>
  <c r="AG7" i="325"/>
  <c r="AF7" i="325"/>
  <c r="AE7" i="325"/>
  <c r="AD7" i="325"/>
  <c r="AC7" i="325"/>
  <c r="AB7" i="325"/>
  <c r="AA7" i="325"/>
  <c r="Z7" i="325"/>
  <c r="Y7" i="325"/>
  <c r="X7" i="325"/>
  <c r="W7" i="325"/>
  <c r="V7" i="325"/>
  <c r="U7" i="325"/>
  <c r="T7" i="325"/>
  <c r="S7" i="325"/>
  <c r="R7" i="325"/>
  <c r="Q7" i="325"/>
  <c r="P7" i="325"/>
  <c r="O7" i="325"/>
  <c r="N7" i="325"/>
  <c r="M7" i="325"/>
  <c r="L7" i="325"/>
  <c r="K7" i="325"/>
  <c r="F7" i="325"/>
  <c r="AJ6" i="325"/>
  <c r="AI6" i="325"/>
  <c r="AH6" i="325"/>
  <c r="AG6" i="325"/>
  <c r="AF6" i="325"/>
  <c r="AE6" i="325"/>
  <c r="AD6" i="325"/>
  <c r="AC6" i="325"/>
  <c r="AB6" i="325"/>
  <c r="AA6" i="325"/>
  <c r="Z6" i="325"/>
  <c r="Y6" i="325"/>
  <c r="X6" i="325"/>
  <c r="W6" i="325"/>
  <c r="V6" i="325"/>
  <c r="U6" i="325"/>
  <c r="T6" i="325"/>
  <c r="S6" i="325"/>
  <c r="R6" i="325"/>
  <c r="Q6" i="325"/>
  <c r="P6" i="325"/>
  <c r="O6" i="325"/>
  <c r="N6" i="325"/>
  <c r="M6" i="325"/>
  <c r="L6" i="325"/>
  <c r="K6" i="325"/>
  <c r="F6" i="325"/>
  <c r="AI5" i="325"/>
  <c r="AH5" i="325"/>
  <c r="AJ5" i="325" s="1"/>
  <c r="AG5" i="325"/>
  <c r="AE5" i="325"/>
  <c r="AD5" i="325"/>
  <c r="AC5" i="325"/>
  <c r="AB5" i="325"/>
  <c r="AA5" i="325"/>
  <c r="Y5" i="325"/>
  <c r="X5" i="325"/>
  <c r="Z5" i="325" s="1"/>
  <c r="W5" i="325"/>
  <c r="V5" i="325"/>
  <c r="T5" i="325"/>
  <c r="S5" i="325"/>
  <c r="R5" i="325"/>
  <c r="Q5" i="325"/>
  <c r="O5" i="325"/>
  <c r="N5" i="325"/>
  <c r="M5" i="325"/>
  <c r="L5" i="325"/>
  <c r="K5" i="325"/>
  <c r="AI4" i="325"/>
  <c r="AH4" i="325"/>
  <c r="AJ4" i="325" s="1"/>
  <c r="AG4" i="325"/>
  <c r="AE4" i="325"/>
  <c r="AD4" i="325"/>
  <c r="AC4" i="325"/>
  <c r="AB4" i="325"/>
  <c r="AF4" i="325" s="1"/>
  <c r="AA4" i="325"/>
  <c r="Y4" i="325"/>
  <c r="X4" i="325"/>
  <c r="W4" i="325"/>
  <c r="Z4" i="325" s="1"/>
  <c r="V4" i="325"/>
  <c r="T4" i="325"/>
  <c r="S4" i="325"/>
  <c r="R4" i="325"/>
  <c r="U4" i="325" s="1"/>
  <c r="Q4" i="325"/>
  <c r="O4" i="325"/>
  <c r="N4" i="325"/>
  <c r="M4" i="325"/>
  <c r="L4" i="325"/>
  <c r="P4" i="325" s="1"/>
  <c r="K4" i="325"/>
  <c r="D57" i="323"/>
  <c r="E54" i="323"/>
  <c r="D54" i="323"/>
  <c r="D56" i="323" s="1"/>
  <c r="C54" i="323"/>
  <c r="G54" i="323" s="1"/>
  <c r="D50" i="323"/>
  <c r="E47" i="323"/>
  <c r="E49" i="323" s="1"/>
  <c r="D47" i="323"/>
  <c r="D61" i="323" s="1"/>
  <c r="AJ43" i="323"/>
  <c r="AI43" i="323"/>
  <c r="AH43" i="323"/>
  <c r="AG43" i="323"/>
  <c r="AF43" i="323"/>
  <c r="AE43" i="323"/>
  <c r="AD43" i="323"/>
  <c r="AC43" i="323"/>
  <c r="AB43" i="323"/>
  <c r="AA43" i="323"/>
  <c r="Z43" i="323"/>
  <c r="Y43" i="323"/>
  <c r="X43" i="323"/>
  <c r="W43" i="323"/>
  <c r="V43" i="323"/>
  <c r="U43" i="323"/>
  <c r="T43" i="323"/>
  <c r="S43" i="323"/>
  <c r="R43" i="323"/>
  <c r="Q43" i="323"/>
  <c r="P43" i="323"/>
  <c r="O43" i="323"/>
  <c r="N43" i="323"/>
  <c r="M43" i="323"/>
  <c r="L43" i="323"/>
  <c r="K43" i="323"/>
  <c r="F43" i="323"/>
  <c r="AJ42" i="323"/>
  <c r="AI42" i="323"/>
  <c r="AH42" i="323"/>
  <c r="AG42" i="323"/>
  <c r="AF42" i="323"/>
  <c r="AE42" i="323"/>
  <c r="AD42" i="323"/>
  <c r="AC42" i="323"/>
  <c r="AB42" i="323"/>
  <c r="AA42" i="323"/>
  <c r="Z42" i="323"/>
  <c r="Y42" i="323"/>
  <c r="X42" i="323"/>
  <c r="W42" i="323"/>
  <c r="V42" i="323"/>
  <c r="U42" i="323"/>
  <c r="T42" i="323"/>
  <c r="S42" i="323"/>
  <c r="R42" i="323"/>
  <c r="Q42" i="323"/>
  <c r="P42" i="323"/>
  <c r="O42" i="323"/>
  <c r="N42" i="323"/>
  <c r="M42" i="323"/>
  <c r="L42" i="323"/>
  <c r="K42" i="323"/>
  <c r="F42" i="323"/>
  <c r="AJ41" i="323"/>
  <c r="AI41" i="323"/>
  <c r="AH41" i="323"/>
  <c r="AG41" i="323"/>
  <c r="AF41" i="323"/>
  <c r="AE41" i="323"/>
  <c r="AD41" i="323"/>
  <c r="AC41" i="323"/>
  <c r="AB41" i="323"/>
  <c r="AA41" i="323"/>
  <c r="Z41" i="323"/>
  <c r="Y41" i="323"/>
  <c r="X41" i="323"/>
  <c r="W41" i="323"/>
  <c r="V41" i="323"/>
  <c r="U41" i="323"/>
  <c r="T41" i="323"/>
  <c r="S41" i="323"/>
  <c r="R41" i="323"/>
  <c r="Q41" i="323"/>
  <c r="P41" i="323"/>
  <c r="O41" i="323"/>
  <c r="N41" i="323"/>
  <c r="M41" i="323"/>
  <c r="L41" i="323"/>
  <c r="K41" i="323"/>
  <c r="F41" i="323"/>
  <c r="AJ40" i="323"/>
  <c r="AI40" i="323"/>
  <c r="AH40" i="323"/>
  <c r="AG40" i="323"/>
  <c r="AF40" i="323"/>
  <c r="AE40" i="323"/>
  <c r="AD40" i="323"/>
  <c r="AC40" i="323"/>
  <c r="AB40" i="323"/>
  <c r="AA40" i="323"/>
  <c r="Z40" i="323"/>
  <c r="Y40" i="323"/>
  <c r="X40" i="323"/>
  <c r="W40" i="323"/>
  <c r="V40" i="323"/>
  <c r="U40" i="323"/>
  <c r="T40" i="323"/>
  <c r="S40" i="323"/>
  <c r="R40" i="323"/>
  <c r="Q40" i="323"/>
  <c r="P40" i="323"/>
  <c r="O40" i="323"/>
  <c r="N40" i="323"/>
  <c r="M40" i="323"/>
  <c r="L40" i="323"/>
  <c r="K40" i="323"/>
  <c r="F40" i="323"/>
  <c r="AJ39" i="323"/>
  <c r="AI39" i="323"/>
  <c r="AH39" i="323"/>
  <c r="AG39" i="323"/>
  <c r="AF39" i="323"/>
  <c r="AE39" i="323"/>
  <c r="AD39" i="323"/>
  <c r="AC39" i="323"/>
  <c r="AB39" i="323"/>
  <c r="AA39" i="323"/>
  <c r="Z39" i="323"/>
  <c r="Y39" i="323"/>
  <c r="X39" i="323"/>
  <c r="W39" i="323"/>
  <c r="V39" i="323"/>
  <c r="U39" i="323"/>
  <c r="T39" i="323"/>
  <c r="S39" i="323"/>
  <c r="R39" i="323"/>
  <c r="Q39" i="323"/>
  <c r="P39" i="323"/>
  <c r="O39" i="323"/>
  <c r="N39" i="323"/>
  <c r="M39" i="323"/>
  <c r="L39" i="323"/>
  <c r="K39" i="323"/>
  <c r="F39" i="323"/>
  <c r="AJ38" i="323"/>
  <c r="AI38" i="323"/>
  <c r="AH38" i="323"/>
  <c r="AG38" i="323"/>
  <c r="AF38" i="323"/>
  <c r="AE38" i="323"/>
  <c r="AD38" i="323"/>
  <c r="AC38" i="323"/>
  <c r="AB38" i="323"/>
  <c r="AA38" i="323"/>
  <c r="Z38" i="323"/>
  <c r="Y38" i="323"/>
  <c r="X38" i="323"/>
  <c r="W38" i="323"/>
  <c r="V38" i="323"/>
  <c r="U38" i="323"/>
  <c r="T38" i="323"/>
  <c r="S38" i="323"/>
  <c r="R38" i="323"/>
  <c r="Q38" i="323"/>
  <c r="P38" i="323"/>
  <c r="O38" i="323"/>
  <c r="N38" i="323"/>
  <c r="M38" i="323"/>
  <c r="L38" i="323"/>
  <c r="K38" i="323"/>
  <c r="F38" i="323"/>
  <c r="AJ37" i="323"/>
  <c r="AI37" i="323"/>
  <c r="AH37" i="323"/>
  <c r="AG37" i="323"/>
  <c r="AF37" i="323"/>
  <c r="AE37" i="323"/>
  <c r="AD37" i="323"/>
  <c r="AC37" i="323"/>
  <c r="AB37" i="323"/>
  <c r="AA37" i="323"/>
  <c r="Z37" i="323"/>
  <c r="Y37" i="323"/>
  <c r="X37" i="323"/>
  <c r="W37" i="323"/>
  <c r="V37" i="323"/>
  <c r="U37" i="323"/>
  <c r="T37" i="323"/>
  <c r="S37" i="323"/>
  <c r="R37" i="323"/>
  <c r="Q37" i="323"/>
  <c r="P37" i="323"/>
  <c r="O37" i="323"/>
  <c r="N37" i="323"/>
  <c r="M37" i="323"/>
  <c r="L37" i="323"/>
  <c r="K37" i="323"/>
  <c r="F37" i="323"/>
  <c r="AJ36" i="323"/>
  <c r="AI36" i="323"/>
  <c r="AH36" i="323"/>
  <c r="AG36" i="323"/>
  <c r="AF36" i="323"/>
  <c r="AE36" i="323"/>
  <c r="AD36" i="323"/>
  <c r="AC36" i="323"/>
  <c r="AB36" i="323"/>
  <c r="AA36" i="323"/>
  <c r="Z36" i="323"/>
  <c r="Y36" i="323"/>
  <c r="X36" i="323"/>
  <c r="W36" i="323"/>
  <c r="V36" i="323"/>
  <c r="U36" i="323"/>
  <c r="T36" i="323"/>
  <c r="S36" i="323"/>
  <c r="R36" i="323"/>
  <c r="Q36" i="323"/>
  <c r="P36" i="323"/>
  <c r="O36" i="323"/>
  <c r="N36" i="323"/>
  <c r="M36" i="323"/>
  <c r="L36" i="323"/>
  <c r="K36" i="323"/>
  <c r="F36" i="323"/>
  <c r="AJ35" i="323"/>
  <c r="AI35" i="323"/>
  <c r="AH35" i="323"/>
  <c r="AG35" i="323"/>
  <c r="AF35" i="323"/>
  <c r="AE35" i="323"/>
  <c r="AD35" i="323"/>
  <c r="AC35" i="323"/>
  <c r="AB35" i="323"/>
  <c r="AA35" i="323"/>
  <c r="Z35" i="323"/>
  <c r="Y35" i="323"/>
  <c r="X35" i="323"/>
  <c r="W35" i="323"/>
  <c r="V35" i="323"/>
  <c r="U35" i="323"/>
  <c r="T35" i="323"/>
  <c r="S35" i="323"/>
  <c r="R35" i="323"/>
  <c r="Q35" i="323"/>
  <c r="P35" i="323"/>
  <c r="O35" i="323"/>
  <c r="N35" i="323"/>
  <c r="M35" i="323"/>
  <c r="L35" i="323"/>
  <c r="K35" i="323"/>
  <c r="F35" i="323"/>
  <c r="AJ34" i="323"/>
  <c r="AI34" i="323"/>
  <c r="AH34" i="323"/>
  <c r="AG34" i="323"/>
  <c r="AF34" i="323"/>
  <c r="AE34" i="323"/>
  <c r="AD34" i="323"/>
  <c r="AC34" i="323"/>
  <c r="AB34" i="323"/>
  <c r="AA34" i="323"/>
  <c r="Z34" i="323"/>
  <c r="Y34" i="323"/>
  <c r="X34" i="323"/>
  <c r="W34" i="323"/>
  <c r="V34" i="323"/>
  <c r="U34" i="323"/>
  <c r="T34" i="323"/>
  <c r="S34" i="323"/>
  <c r="R34" i="323"/>
  <c r="Q34" i="323"/>
  <c r="P34" i="323"/>
  <c r="O34" i="323"/>
  <c r="N34" i="323"/>
  <c r="M34" i="323"/>
  <c r="L34" i="323"/>
  <c r="K34" i="323"/>
  <c r="F34" i="323"/>
  <c r="AJ33" i="323"/>
  <c r="AI33" i="323"/>
  <c r="AH33" i="323"/>
  <c r="AG33" i="323"/>
  <c r="AF33" i="323"/>
  <c r="AE33" i="323"/>
  <c r="AD33" i="323"/>
  <c r="AC33" i="323"/>
  <c r="AB33" i="323"/>
  <c r="AA33" i="323"/>
  <c r="Z33" i="323"/>
  <c r="Y33" i="323"/>
  <c r="X33" i="323"/>
  <c r="W33" i="323"/>
  <c r="V33" i="323"/>
  <c r="U33" i="323"/>
  <c r="T33" i="323"/>
  <c r="S33" i="323"/>
  <c r="R33" i="323"/>
  <c r="Q33" i="323"/>
  <c r="P33" i="323"/>
  <c r="O33" i="323"/>
  <c r="N33" i="323"/>
  <c r="M33" i="323"/>
  <c r="L33" i="323"/>
  <c r="K33" i="323"/>
  <c r="F33" i="323"/>
  <c r="AJ32" i="323"/>
  <c r="AI32" i="323"/>
  <c r="AH32" i="323"/>
  <c r="AG32" i="323"/>
  <c r="AF32" i="323"/>
  <c r="AE32" i="323"/>
  <c r="AD32" i="323"/>
  <c r="AC32" i="323"/>
  <c r="AB32" i="323"/>
  <c r="AA32" i="323"/>
  <c r="Z32" i="323"/>
  <c r="Y32" i="323"/>
  <c r="X32" i="323"/>
  <c r="W32" i="323"/>
  <c r="V32" i="323"/>
  <c r="U32" i="323"/>
  <c r="T32" i="323"/>
  <c r="S32" i="323"/>
  <c r="R32" i="323"/>
  <c r="Q32" i="323"/>
  <c r="P32" i="323"/>
  <c r="O32" i="323"/>
  <c r="N32" i="323"/>
  <c r="M32" i="323"/>
  <c r="L32" i="323"/>
  <c r="K32" i="323"/>
  <c r="F32" i="323"/>
  <c r="AJ31" i="323"/>
  <c r="AI31" i="323"/>
  <c r="AH31" i="323"/>
  <c r="AG31" i="323"/>
  <c r="AF31" i="323"/>
  <c r="AE31" i="323"/>
  <c r="AD31" i="323"/>
  <c r="AC31" i="323"/>
  <c r="AB31" i="323"/>
  <c r="AA31" i="323"/>
  <c r="Z31" i="323"/>
  <c r="Y31" i="323"/>
  <c r="X31" i="323"/>
  <c r="W31" i="323"/>
  <c r="V31" i="323"/>
  <c r="U31" i="323"/>
  <c r="T31" i="323"/>
  <c r="S31" i="323"/>
  <c r="R31" i="323"/>
  <c r="Q31" i="323"/>
  <c r="P31" i="323"/>
  <c r="O31" i="323"/>
  <c r="N31" i="323"/>
  <c r="M31" i="323"/>
  <c r="L31" i="323"/>
  <c r="K31" i="323"/>
  <c r="F31" i="323"/>
  <c r="AJ30" i="323"/>
  <c r="AI30" i="323"/>
  <c r="AH30" i="323"/>
  <c r="AG30" i="323"/>
  <c r="AF30" i="323"/>
  <c r="AE30" i="323"/>
  <c r="AD30" i="323"/>
  <c r="AC30" i="323"/>
  <c r="AB30" i="323"/>
  <c r="AA30" i="323"/>
  <c r="Z30" i="323"/>
  <c r="Y30" i="323"/>
  <c r="X30" i="323"/>
  <c r="W30" i="323"/>
  <c r="V30" i="323"/>
  <c r="U30" i="323"/>
  <c r="T30" i="323"/>
  <c r="S30" i="323"/>
  <c r="R30" i="323"/>
  <c r="Q30" i="323"/>
  <c r="P30" i="323"/>
  <c r="O30" i="323"/>
  <c r="N30" i="323"/>
  <c r="M30" i="323"/>
  <c r="L30" i="323"/>
  <c r="K30" i="323"/>
  <c r="F30" i="323"/>
  <c r="AJ29" i="323"/>
  <c r="AI29" i="323"/>
  <c r="AH29" i="323"/>
  <c r="AG29" i="323"/>
  <c r="AF29" i="323"/>
  <c r="AE29" i="323"/>
  <c r="AD29" i="323"/>
  <c r="AC29" i="323"/>
  <c r="AB29" i="323"/>
  <c r="AA29" i="323"/>
  <c r="Z29" i="323"/>
  <c r="Y29" i="323"/>
  <c r="X29" i="323"/>
  <c r="W29" i="323"/>
  <c r="V29" i="323"/>
  <c r="U29" i="323"/>
  <c r="T29" i="323"/>
  <c r="S29" i="323"/>
  <c r="R29" i="323"/>
  <c r="Q29" i="323"/>
  <c r="P29" i="323"/>
  <c r="O29" i="323"/>
  <c r="N29" i="323"/>
  <c r="M29" i="323"/>
  <c r="L29" i="323"/>
  <c r="K29" i="323"/>
  <c r="F29" i="323"/>
  <c r="AJ28" i="323"/>
  <c r="AI28" i="323"/>
  <c r="AH28" i="323"/>
  <c r="AG28" i="323"/>
  <c r="AF28" i="323"/>
  <c r="AE28" i="323"/>
  <c r="AD28" i="323"/>
  <c r="AC28" i="323"/>
  <c r="AB28" i="323"/>
  <c r="AA28" i="323"/>
  <c r="Z28" i="323"/>
  <c r="Y28" i="323"/>
  <c r="X28" i="323"/>
  <c r="W28" i="323"/>
  <c r="V28" i="323"/>
  <c r="U28" i="323"/>
  <c r="T28" i="323"/>
  <c r="S28" i="323"/>
  <c r="R28" i="323"/>
  <c r="Q28" i="323"/>
  <c r="P28" i="323"/>
  <c r="O28" i="323"/>
  <c r="N28" i="323"/>
  <c r="M28" i="323"/>
  <c r="L28" i="323"/>
  <c r="K28" i="323"/>
  <c r="F28" i="323"/>
  <c r="AJ27" i="323"/>
  <c r="AI27" i="323"/>
  <c r="AH27" i="323"/>
  <c r="AG27" i="323"/>
  <c r="AF27" i="323"/>
  <c r="AE27" i="323"/>
  <c r="AD27" i="323"/>
  <c r="AC27" i="323"/>
  <c r="AB27" i="323"/>
  <c r="AA27" i="323"/>
  <c r="Z27" i="323"/>
  <c r="Y27" i="323"/>
  <c r="X27" i="323"/>
  <c r="W27" i="323"/>
  <c r="V27" i="323"/>
  <c r="U27" i="323"/>
  <c r="T27" i="323"/>
  <c r="S27" i="323"/>
  <c r="R27" i="323"/>
  <c r="Q27" i="323"/>
  <c r="P27" i="323"/>
  <c r="O27" i="323"/>
  <c r="N27" i="323"/>
  <c r="M27" i="323"/>
  <c r="L27" i="323"/>
  <c r="K27" i="323"/>
  <c r="F27" i="323"/>
  <c r="AJ26" i="323"/>
  <c r="AI26" i="323"/>
  <c r="AH26" i="323"/>
  <c r="AG26" i="323"/>
  <c r="AF26" i="323"/>
  <c r="AE26" i="323"/>
  <c r="AD26" i="323"/>
  <c r="AC26" i="323"/>
  <c r="AB26" i="323"/>
  <c r="AA26" i="323"/>
  <c r="Z26" i="323"/>
  <c r="Y26" i="323"/>
  <c r="X26" i="323"/>
  <c r="W26" i="323"/>
  <c r="V26" i="323"/>
  <c r="U26" i="323"/>
  <c r="T26" i="323"/>
  <c r="S26" i="323"/>
  <c r="R26" i="323"/>
  <c r="Q26" i="323"/>
  <c r="P26" i="323"/>
  <c r="O26" i="323"/>
  <c r="N26" i="323"/>
  <c r="M26" i="323"/>
  <c r="L26" i="323"/>
  <c r="K26" i="323"/>
  <c r="F26" i="323"/>
  <c r="AJ25" i="323"/>
  <c r="AI25" i="323"/>
  <c r="AH25" i="323"/>
  <c r="AG25" i="323"/>
  <c r="AF25" i="323"/>
  <c r="AE25" i="323"/>
  <c r="AD25" i="323"/>
  <c r="AC25" i="323"/>
  <c r="AB25" i="323"/>
  <c r="AA25" i="323"/>
  <c r="Z25" i="323"/>
  <c r="Y25" i="323"/>
  <c r="X25" i="323"/>
  <c r="W25" i="323"/>
  <c r="V25" i="323"/>
  <c r="U25" i="323"/>
  <c r="T25" i="323"/>
  <c r="S25" i="323"/>
  <c r="R25" i="323"/>
  <c r="Q25" i="323"/>
  <c r="P25" i="323"/>
  <c r="O25" i="323"/>
  <c r="N25" i="323"/>
  <c r="M25" i="323"/>
  <c r="L25" i="323"/>
  <c r="K25" i="323"/>
  <c r="F25" i="323"/>
  <c r="AJ24" i="323"/>
  <c r="AI24" i="323"/>
  <c r="AH24" i="323"/>
  <c r="AG24" i="323"/>
  <c r="AF24" i="323"/>
  <c r="AE24" i="323"/>
  <c r="AD24" i="323"/>
  <c r="AC24" i="323"/>
  <c r="AB24" i="323"/>
  <c r="AA24" i="323"/>
  <c r="Z24" i="323"/>
  <c r="Y24" i="323"/>
  <c r="X24" i="323"/>
  <c r="W24" i="323"/>
  <c r="V24" i="323"/>
  <c r="U24" i="323"/>
  <c r="T24" i="323"/>
  <c r="S24" i="323"/>
  <c r="R24" i="323"/>
  <c r="Q24" i="323"/>
  <c r="P24" i="323"/>
  <c r="O24" i="323"/>
  <c r="N24" i="323"/>
  <c r="M24" i="323"/>
  <c r="L24" i="323"/>
  <c r="K24" i="323"/>
  <c r="F24" i="323"/>
  <c r="AJ23" i="323"/>
  <c r="AI23" i="323"/>
  <c r="AH23" i="323"/>
  <c r="AG23" i="323"/>
  <c r="AF23" i="323"/>
  <c r="AE23" i="323"/>
  <c r="AD23" i="323"/>
  <c r="AC23" i="323"/>
  <c r="AB23" i="323"/>
  <c r="AA23" i="323"/>
  <c r="Z23" i="323"/>
  <c r="Y23" i="323"/>
  <c r="X23" i="323"/>
  <c r="W23" i="323"/>
  <c r="V23" i="323"/>
  <c r="U23" i="323"/>
  <c r="T23" i="323"/>
  <c r="S23" i="323"/>
  <c r="R23" i="323"/>
  <c r="Q23" i="323"/>
  <c r="P23" i="323"/>
  <c r="O23" i="323"/>
  <c r="N23" i="323"/>
  <c r="M23" i="323"/>
  <c r="L23" i="323"/>
  <c r="K23" i="323"/>
  <c r="F23" i="323"/>
  <c r="AJ22" i="323"/>
  <c r="AI22" i="323"/>
  <c r="AH22" i="323"/>
  <c r="AG22" i="323"/>
  <c r="AF22" i="323"/>
  <c r="AE22" i="323"/>
  <c r="AD22" i="323"/>
  <c r="AC22" i="323"/>
  <c r="AB22" i="323"/>
  <c r="AA22" i="323"/>
  <c r="Z22" i="323"/>
  <c r="Y22" i="323"/>
  <c r="X22" i="323"/>
  <c r="W22" i="323"/>
  <c r="V22" i="323"/>
  <c r="U22" i="323"/>
  <c r="T22" i="323"/>
  <c r="S22" i="323"/>
  <c r="R22" i="323"/>
  <c r="Q22" i="323"/>
  <c r="P22" i="323"/>
  <c r="O22" i="323"/>
  <c r="N22" i="323"/>
  <c r="M22" i="323"/>
  <c r="L22" i="323"/>
  <c r="K22" i="323"/>
  <c r="F22" i="323"/>
  <c r="AJ21" i="323"/>
  <c r="AI21" i="323"/>
  <c r="AH21" i="323"/>
  <c r="AG21" i="323"/>
  <c r="AF21" i="323"/>
  <c r="AE21" i="323"/>
  <c r="AD21" i="323"/>
  <c r="AC21" i="323"/>
  <c r="AB21" i="323"/>
  <c r="AA21" i="323"/>
  <c r="Z21" i="323"/>
  <c r="Y21" i="323"/>
  <c r="X21" i="323"/>
  <c r="W21" i="323"/>
  <c r="V21" i="323"/>
  <c r="U21" i="323"/>
  <c r="T21" i="323"/>
  <c r="S21" i="323"/>
  <c r="R21" i="323"/>
  <c r="Q21" i="323"/>
  <c r="P21" i="323"/>
  <c r="O21" i="323"/>
  <c r="N21" i="323"/>
  <c r="M21" i="323"/>
  <c r="L21" i="323"/>
  <c r="K21" i="323"/>
  <c r="F21" i="323"/>
  <c r="AJ20" i="323"/>
  <c r="AI20" i="323"/>
  <c r="AH20" i="323"/>
  <c r="AG20" i="323"/>
  <c r="AF20" i="323"/>
  <c r="AE20" i="323"/>
  <c r="AD20" i="323"/>
  <c r="AC20" i="323"/>
  <c r="AB20" i="323"/>
  <c r="AA20" i="323"/>
  <c r="Z20" i="323"/>
  <c r="Y20" i="323"/>
  <c r="X20" i="323"/>
  <c r="W20" i="323"/>
  <c r="V20" i="323"/>
  <c r="U20" i="323"/>
  <c r="T20" i="323"/>
  <c r="S20" i="323"/>
  <c r="Q20" i="323"/>
  <c r="P20" i="323"/>
  <c r="O20" i="323"/>
  <c r="N20" i="323"/>
  <c r="M20" i="323"/>
  <c r="L20" i="323"/>
  <c r="K20" i="323"/>
  <c r="F20" i="323"/>
  <c r="AJ19" i="323"/>
  <c r="AI19" i="323"/>
  <c r="AH19" i="323"/>
  <c r="AG19" i="323"/>
  <c r="AF19" i="323"/>
  <c r="AE19" i="323"/>
  <c r="AD19" i="323"/>
  <c r="AC19" i="323"/>
  <c r="AB19" i="323"/>
  <c r="AA19" i="323"/>
  <c r="Z19" i="323"/>
  <c r="Y19" i="323"/>
  <c r="X19" i="323"/>
  <c r="W19" i="323"/>
  <c r="V19" i="323"/>
  <c r="U19" i="323"/>
  <c r="T19" i="323"/>
  <c r="S19" i="323"/>
  <c r="R19" i="323"/>
  <c r="Q19" i="323"/>
  <c r="P19" i="323"/>
  <c r="O19" i="323"/>
  <c r="N19" i="323"/>
  <c r="M19" i="323"/>
  <c r="L19" i="323"/>
  <c r="K19" i="323"/>
  <c r="F19" i="323"/>
  <c r="AJ18" i="323"/>
  <c r="AI18" i="323"/>
  <c r="AH18" i="323"/>
  <c r="AG18" i="323"/>
  <c r="AF18" i="323"/>
  <c r="AE18" i="323"/>
  <c r="AD18" i="323"/>
  <c r="AC18" i="323"/>
  <c r="AB18" i="323"/>
  <c r="AA18" i="323"/>
  <c r="Z18" i="323"/>
  <c r="Y18" i="323"/>
  <c r="X18" i="323"/>
  <c r="W18" i="323"/>
  <c r="V18" i="323"/>
  <c r="U18" i="323"/>
  <c r="T18" i="323"/>
  <c r="S18" i="323"/>
  <c r="R18" i="323"/>
  <c r="Q18" i="323"/>
  <c r="P18" i="323"/>
  <c r="O18" i="323"/>
  <c r="N18" i="323"/>
  <c r="M18" i="323"/>
  <c r="L18" i="323"/>
  <c r="K18" i="323"/>
  <c r="F18" i="323"/>
  <c r="AJ17" i="323"/>
  <c r="AI17" i="323"/>
  <c r="AH17" i="323"/>
  <c r="AG17" i="323"/>
  <c r="AF17" i="323"/>
  <c r="AE17" i="323"/>
  <c r="AD17" i="323"/>
  <c r="AC17" i="323"/>
  <c r="AB17" i="323"/>
  <c r="AA17" i="323"/>
  <c r="Z17" i="323"/>
  <c r="Y17" i="323"/>
  <c r="X17" i="323"/>
  <c r="W17" i="323"/>
  <c r="V17" i="323"/>
  <c r="U17" i="323"/>
  <c r="T17" i="323"/>
  <c r="S17" i="323"/>
  <c r="R17" i="323"/>
  <c r="Q17" i="323"/>
  <c r="P17" i="323"/>
  <c r="O17" i="323"/>
  <c r="N17" i="323"/>
  <c r="M17" i="323"/>
  <c r="L17" i="323"/>
  <c r="K17" i="323"/>
  <c r="F17" i="323"/>
  <c r="AJ16" i="323"/>
  <c r="AI16" i="323"/>
  <c r="AH16" i="323"/>
  <c r="AG16" i="323"/>
  <c r="AF16" i="323"/>
  <c r="AE16" i="323"/>
  <c r="AD16" i="323"/>
  <c r="AC16" i="323"/>
  <c r="AB16" i="323"/>
  <c r="AA16" i="323"/>
  <c r="Z16" i="323"/>
  <c r="Y16" i="323"/>
  <c r="X16" i="323"/>
  <c r="W16" i="323"/>
  <c r="V16" i="323"/>
  <c r="U16" i="323"/>
  <c r="T16" i="323"/>
  <c r="S16" i="323"/>
  <c r="R16" i="323"/>
  <c r="Q16" i="323"/>
  <c r="P16" i="323"/>
  <c r="O16" i="323"/>
  <c r="N16" i="323"/>
  <c r="M16" i="323"/>
  <c r="L16" i="323"/>
  <c r="K16" i="323"/>
  <c r="F16" i="323"/>
  <c r="AJ15" i="323"/>
  <c r="AI15" i="323"/>
  <c r="AH15" i="323"/>
  <c r="AG15" i="323"/>
  <c r="AF15" i="323"/>
  <c r="AE15" i="323"/>
  <c r="AD15" i="323"/>
  <c r="AC15" i="323"/>
  <c r="AB15" i="323"/>
  <c r="AA15" i="323"/>
  <c r="Z15" i="323"/>
  <c r="Y15" i="323"/>
  <c r="X15" i="323"/>
  <c r="W15" i="323"/>
  <c r="V15" i="323"/>
  <c r="U15" i="323"/>
  <c r="T15" i="323"/>
  <c r="S15" i="323"/>
  <c r="R15" i="323"/>
  <c r="Q15" i="323"/>
  <c r="P15" i="323"/>
  <c r="O15" i="323"/>
  <c r="N15" i="323"/>
  <c r="M15" i="323"/>
  <c r="L15" i="323"/>
  <c r="K15" i="323"/>
  <c r="F15" i="323"/>
  <c r="AJ14" i="323"/>
  <c r="AI14" i="323"/>
  <c r="AH14" i="323"/>
  <c r="AG14" i="323"/>
  <c r="AF14" i="323"/>
  <c r="AE14" i="323"/>
  <c r="AD14" i="323"/>
  <c r="AC14" i="323"/>
  <c r="AB14" i="323"/>
  <c r="AA14" i="323"/>
  <c r="Z14" i="323"/>
  <c r="Y14" i="323"/>
  <c r="X14" i="323"/>
  <c r="W14" i="323"/>
  <c r="V14" i="323"/>
  <c r="U14" i="323"/>
  <c r="T14" i="323"/>
  <c r="S14" i="323"/>
  <c r="R14" i="323"/>
  <c r="Q14" i="323"/>
  <c r="P14" i="323"/>
  <c r="O14" i="323"/>
  <c r="N14" i="323"/>
  <c r="M14" i="323"/>
  <c r="L14" i="323"/>
  <c r="K14" i="323"/>
  <c r="F14" i="323"/>
  <c r="AJ13" i="323"/>
  <c r="AI13" i="323"/>
  <c r="AH13" i="323"/>
  <c r="AG13" i="323"/>
  <c r="AF13" i="323"/>
  <c r="AE13" i="323"/>
  <c r="AD13" i="323"/>
  <c r="AC13" i="323"/>
  <c r="AB13" i="323"/>
  <c r="AA13" i="323"/>
  <c r="Z13" i="323"/>
  <c r="Y13" i="323"/>
  <c r="X13" i="323"/>
  <c r="W13" i="323"/>
  <c r="V13" i="323"/>
  <c r="U13" i="323"/>
  <c r="T13" i="323"/>
  <c r="S13" i="323"/>
  <c r="R13" i="323"/>
  <c r="Q13" i="323"/>
  <c r="P13" i="323"/>
  <c r="O13" i="323"/>
  <c r="N13" i="323"/>
  <c r="M13" i="323"/>
  <c r="L13" i="323"/>
  <c r="K13" i="323"/>
  <c r="F13" i="323"/>
  <c r="AJ12" i="323"/>
  <c r="AI12" i="323"/>
  <c r="AH12" i="323"/>
  <c r="AG12" i="323"/>
  <c r="AF12" i="323"/>
  <c r="AE12" i="323"/>
  <c r="AD12" i="323"/>
  <c r="AC12" i="323"/>
  <c r="AB12" i="323"/>
  <c r="AA12" i="323"/>
  <c r="Z12" i="323"/>
  <c r="Y12" i="323"/>
  <c r="X12" i="323"/>
  <c r="W12" i="323"/>
  <c r="V12" i="323"/>
  <c r="U12" i="323"/>
  <c r="T12" i="323"/>
  <c r="S12" i="323"/>
  <c r="R12" i="323"/>
  <c r="Q12" i="323"/>
  <c r="P12" i="323"/>
  <c r="O12" i="323"/>
  <c r="N12" i="323"/>
  <c r="M12" i="323"/>
  <c r="L12" i="323"/>
  <c r="K12" i="323"/>
  <c r="F12" i="323"/>
  <c r="AJ11" i="323"/>
  <c r="AI11" i="323"/>
  <c r="AH11" i="323"/>
  <c r="AG11" i="323"/>
  <c r="AF11" i="323"/>
  <c r="AE11" i="323"/>
  <c r="AD11" i="323"/>
  <c r="AC11" i="323"/>
  <c r="AB11" i="323"/>
  <c r="AA11" i="323"/>
  <c r="Z11" i="323"/>
  <c r="Y11" i="323"/>
  <c r="X11" i="323"/>
  <c r="W11" i="323"/>
  <c r="V11" i="323"/>
  <c r="U11" i="323"/>
  <c r="T11" i="323"/>
  <c r="S11" i="323"/>
  <c r="R11" i="323"/>
  <c r="Q11" i="323"/>
  <c r="P11" i="323"/>
  <c r="O11" i="323"/>
  <c r="N11" i="323"/>
  <c r="M11" i="323"/>
  <c r="L11" i="323"/>
  <c r="K11" i="323"/>
  <c r="F11" i="323"/>
  <c r="AJ10" i="323"/>
  <c r="AI10" i="323"/>
  <c r="AH10" i="323"/>
  <c r="AG10" i="323"/>
  <c r="AF10" i="323"/>
  <c r="AE10" i="323"/>
  <c r="AD10" i="323"/>
  <c r="AC10" i="323"/>
  <c r="AB10" i="323"/>
  <c r="AA10" i="323"/>
  <c r="Z10" i="323"/>
  <c r="Y10" i="323"/>
  <c r="X10" i="323"/>
  <c r="W10" i="323"/>
  <c r="V10" i="323"/>
  <c r="U10" i="323"/>
  <c r="T10" i="323"/>
  <c r="S10" i="323"/>
  <c r="R10" i="323"/>
  <c r="Q10" i="323"/>
  <c r="P10" i="323"/>
  <c r="O10" i="323"/>
  <c r="N10" i="323"/>
  <c r="M10" i="323"/>
  <c r="L10" i="323"/>
  <c r="K10" i="323"/>
  <c r="F10" i="323"/>
  <c r="AJ9" i="323"/>
  <c r="AI9" i="323"/>
  <c r="AH9" i="323"/>
  <c r="AG9" i="323"/>
  <c r="AF9" i="323"/>
  <c r="AE9" i="323"/>
  <c r="AD9" i="323"/>
  <c r="AC9" i="323"/>
  <c r="AB9" i="323"/>
  <c r="AA9" i="323"/>
  <c r="Z9" i="323"/>
  <c r="Y9" i="323"/>
  <c r="X9" i="323"/>
  <c r="W9" i="323"/>
  <c r="V9" i="323"/>
  <c r="U9" i="323"/>
  <c r="T9" i="323"/>
  <c r="S9" i="323"/>
  <c r="R9" i="323"/>
  <c r="Q9" i="323"/>
  <c r="P9" i="323"/>
  <c r="O9" i="323"/>
  <c r="N9" i="323"/>
  <c r="M9" i="323"/>
  <c r="L9" i="323"/>
  <c r="K9" i="323"/>
  <c r="F9" i="323"/>
  <c r="AJ8" i="323"/>
  <c r="AI8" i="323"/>
  <c r="AH8" i="323"/>
  <c r="AG8" i="323"/>
  <c r="AF8" i="323"/>
  <c r="AE8" i="323"/>
  <c r="AD8" i="323"/>
  <c r="AC8" i="323"/>
  <c r="AB8" i="323"/>
  <c r="AA8" i="323"/>
  <c r="Z8" i="323"/>
  <c r="Y8" i="323"/>
  <c r="X8" i="323"/>
  <c r="W8" i="323"/>
  <c r="V8" i="323"/>
  <c r="U8" i="323"/>
  <c r="T8" i="323"/>
  <c r="S8" i="323"/>
  <c r="R8" i="323"/>
  <c r="Q8" i="323"/>
  <c r="P8" i="323"/>
  <c r="O8" i="323"/>
  <c r="N8" i="323"/>
  <c r="M8" i="323"/>
  <c r="L8" i="323"/>
  <c r="K8" i="323"/>
  <c r="F8" i="323"/>
  <c r="AJ7" i="323"/>
  <c r="AI7" i="323"/>
  <c r="AH7" i="323"/>
  <c r="AG7" i="323"/>
  <c r="AF7" i="323"/>
  <c r="AE7" i="323"/>
  <c r="AD7" i="323"/>
  <c r="AC7" i="323"/>
  <c r="AB7" i="323"/>
  <c r="AA7" i="323"/>
  <c r="Z7" i="323"/>
  <c r="Y7" i="323"/>
  <c r="X7" i="323"/>
  <c r="W7" i="323"/>
  <c r="V7" i="323"/>
  <c r="U7" i="323"/>
  <c r="T7" i="323"/>
  <c r="S7" i="323"/>
  <c r="R7" i="323"/>
  <c r="Q7" i="323"/>
  <c r="P7" i="323"/>
  <c r="O7" i="323"/>
  <c r="N7" i="323"/>
  <c r="M7" i="323"/>
  <c r="L7" i="323"/>
  <c r="K7" i="323"/>
  <c r="F7" i="323"/>
  <c r="AI6" i="323"/>
  <c r="AH6" i="323"/>
  <c r="AJ6" i="323" s="1"/>
  <c r="AG6" i="323"/>
  <c r="AE6" i="323"/>
  <c r="AD6" i="323"/>
  <c r="AC6" i="323"/>
  <c r="AB6" i="323"/>
  <c r="AF6" i="323" s="1"/>
  <c r="AA6" i="323"/>
  <c r="Y6" i="323"/>
  <c r="X6" i="323"/>
  <c r="W6" i="323"/>
  <c r="Z6" i="323" s="1"/>
  <c r="V6" i="323"/>
  <c r="T6" i="323"/>
  <c r="S6" i="323"/>
  <c r="R6" i="323"/>
  <c r="U6" i="323" s="1"/>
  <c r="Q6" i="323"/>
  <c r="O6" i="323"/>
  <c r="N6" i="323"/>
  <c r="M6" i="323"/>
  <c r="L6" i="323"/>
  <c r="P6" i="323" s="1"/>
  <c r="F6" i="323" s="1"/>
  <c r="K6" i="323"/>
  <c r="AI5" i="323"/>
  <c r="AH5" i="323"/>
  <c r="AJ5" i="323" s="1"/>
  <c r="AG5" i="323"/>
  <c r="AE5" i="323"/>
  <c r="AD5" i="323"/>
  <c r="AC5" i="323"/>
  <c r="AB5" i="323"/>
  <c r="AF5" i="323" s="1"/>
  <c r="AA5" i="323"/>
  <c r="Y5" i="323"/>
  <c r="X5" i="323"/>
  <c r="W5" i="323"/>
  <c r="V5" i="323"/>
  <c r="Z5" i="323" s="1"/>
  <c r="T5" i="323"/>
  <c r="S5" i="323"/>
  <c r="R5" i="323"/>
  <c r="Q5" i="323"/>
  <c r="U5" i="323" s="1"/>
  <c r="O5" i="323"/>
  <c r="N5" i="323"/>
  <c r="M5" i="323"/>
  <c r="L5" i="323"/>
  <c r="P5" i="323" s="1"/>
  <c r="F5" i="323" s="1"/>
  <c r="K5" i="323"/>
  <c r="AI4" i="323"/>
  <c r="AH4" i="323"/>
  <c r="AJ4" i="323" s="1"/>
  <c r="AG4" i="323"/>
  <c r="AE4" i="323"/>
  <c r="AD4" i="323"/>
  <c r="AC4" i="323"/>
  <c r="AB4" i="323"/>
  <c r="AF4" i="323" s="1"/>
  <c r="AA4" i="323"/>
  <c r="Y4" i="323"/>
  <c r="X4" i="323"/>
  <c r="W4" i="323"/>
  <c r="Z4" i="323" s="1"/>
  <c r="V4" i="323"/>
  <c r="T4" i="323"/>
  <c r="S4" i="323"/>
  <c r="R4" i="323"/>
  <c r="U4" i="323" s="1"/>
  <c r="Q4" i="323"/>
  <c r="O4" i="323"/>
  <c r="N4" i="323"/>
  <c r="M4" i="323"/>
  <c r="L4" i="323"/>
  <c r="P4" i="323" s="1"/>
  <c r="K4" i="323"/>
  <c r="D69" i="328" l="1"/>
  <c r="D67" i="328"/>
  <c r="D68" i="328"/>
  <c r="C48" i="328"/>
  <c r="G48" i="328" s="1"/>
  <c r="C49" i="328"/>
  <c r="G49" i="328" s="1"/>
  <c r="C66" i="328"/>
  <c r="C62" i="328"/>
  <c r="E57" i="328"/>
  <c r="E62" i="328" s="1"/>
  <c r="C69" i="328"/>
  <c r="U5" i="325"/>
  <c r="F4" i="323"/>
  <c r="E50" i="323" s="1"/>
  <c r="C50" i="323" s="1"/>
  <c r="F4" i="327"/>
  <c r="E50" i="327" s="1"/>
  <c r="C50" i="327" s="1"/>
  <c r="G50" i="327" s="1"/>
  <c r="I46" i="327" s="1"/>
  <c r="F5" i="327"/>
  <c r="E61" i="327"/>
  <c r="E55" i="327"/>
  <c r="E56" i="327"/>
  <c r="C47" i="327"/>
  <c r="D66" i="327"/>
  <c r="D48" i="327"/>
  <c r="D49" i="327"/>
  <c r="C55" i="327"/>
  <c r="G55" i="327" s="1"/>
  <c r="C56" i="327"/>
  <c r="G56" i="327" s="1"/>
  <c r="D62" i="327"/>
  <c r="E48" i="327"/>
  <c r="D55" i="327"/>
  <c r="P5" i="326"/>
  <c r="Z4" i="326"/>
  <c r="P4" i="326"/>
  <c r="F5" i="326"/>
  <c r="F4" i="326"/>
  <c r="E61" i="326"/>
  <c r="E55" i="326"/>
  <c r="E56" i="326"/>
  <c r="C47" i="326"/>
  <c r="C61" i="326" s="1"/>
  <c r="D66" i="326"/>
  <c r="D48" i="326"/>
  <c r="D49" i="326"/>
  <c r="C55" i="326"/>
  <c r="G55" i="326" s="1"/>
  <c r="C56" i="326"/>
  <c r="G56" i="326" s="1"/>
  <c r="D62" i="326"/>
  <c r="E48" i="326"/>
  <c r="D55" i="326"/>
  <c r="F4" i="325"/>
  <c r="C57" i="325" s="1"/>
  <c r="G57" i="325" s="1"/>
  <c r="AF5" i="325"/>
  <c r="P5" i="325"/>
  <c r="F5" i="325" s="1"/>
  <c r="E61" i="325"/>
  <c r="C47" i="325"/>
  <c r="D66" i="325"/>
  <c r="D48" i="325"/>
  <c r="D49" i="325"/>
  <c r="C55" i="325"/>
  <c r="G55" i="325" s="1"/>
  <c r="C56" i="325"/>
  <c r="G56" i="325" s="1"/>
  <c r="D62" i="325"/>
  <c r="E55" i="325"/>
  <c r="E56" i="325"/>
  <c r="E48" i="325"/>
  <c r="D55" i="325"/>
  <c r="E61" i="323"/>
  <c r="C57" i="323"/>
  <c r="D62" i="323"/>
  <c r="E55" i="323"/>
  <c r="E56" i="323"/>
  <c r="C55" i="323"/>
  <c r="G55" i="323" s="1"/>
  <c r="C56" i="323"/>
  <c r="G56" i="323" s="1"/>
  <c r="C47" i="323"/>
  <c r="C61" i="323" s="1"/>
  <c r="D66" i="323"/>
  <c r="D48" i="323"/>
  <c r="D49" i="323"/>
  <c r="E48" i="323"/>
  <c r="D55" i="323"/>
  <c r="D57" i="321"/>
  <c r="E54" i="321"/>
  <c r="D54" i="321"/>
  <c r="D56" i="321" s="1"/>
  <c r="C54" i="321"/>
  <c r="D50" i="321"/>
  <c r="E47" i="321"/>
  <c r="E49" i="321" s="1"/>
  <c r="D47" i="321"/>
  <c r="D61" i="321" s="1"/>
  <c r="AJ43" i="321"/>
  <c r="AI43" i="321"/>
  <c r="AH43" i="321"/>
  <c r="AG43" i="321"/>
  <c r="AF43" i="321"/>
  <c r="AE43" i="321"/>
  <c r="AD43" i="321"/>
  <c r="AC43" i="321"/>
  <c r="AB43" i="321"/>
  <c r="AA43" i="321"/>
  <c r="Z43" i="321"/>
  <c r="Y43" i="321"/>
  <c r="X43" i="321"/>
  <c r="W43" i="321"/>
  <c r="V43" i="321"/>
  <c r="U43" i="321"/>
  <c r="T43" i="321"/>
  <c r="S43" i="321"/>
  <c r="R43" i="321"/>
  <c r="Q43" i="321"/>
  <c r="P43" i="321"/>
  <c r="O43" i="321"/>
  <c r="N43" i="321"/>
  <c r="M43" i="321"/>
  <c r="L43" i="321"/>
  <c r="K43" i="321"/>
  <c r="F43" i="321"/>
  <c r="AJ42" i="321"/>
  <c r="AI42" i="321"/>
  <c r="AH42" i="321"/>
  <c r="AG42" i="321"/>
  <c r="AF42" i="321"/>
  <c r="AE42" i="321"/>
  <c r="AD42" i="321"/>
  <c r="AC42" i="321"/>
  <c r="AB42" i="321"/>
  <c r="AA42" i="321"/>
  <c r="Z42" i="321"/>
  <c r="Y42" i="321"/>
  <c r="X42" i="321"/>
  <c r="W42" i="321"/>
  <c r="V42" i="321"/>
  <c r="U42" i="321"/>
  <c r="T42" i="321"/>
  <c r="S42" i="321"/>
  <c r="R42" i="321"/>
  <c r="Q42" i="321"/>
  <c r="P42" i="321"/>
  <c r="O42" i="321"/>
  <c r="N42" i="321"/>
  <c r="M42" i="321"/>
  <c r="L42" i="321"/>
  <c r="K42" i="321"/>
  <c r="F42" i="321"/>
  <c r="AJ41" i="321"/>
  <c r="AI41" i="321"/>
  <c r="AH41" i="321"/>
  <c r="AG41" i="321"/>
  <c r="AF41" i="321"/>
  <c r="AE41" i="321"/>
  <c r="AD41" i="321"/>
  <c r="AC41" i="321"/>
  <c r="AB41" i="321"/>
  <c r="AA41" i="321"/>
  <c r="Z41" i="321"/>
  <c r="Y41" i="321"/>
  <c r="X41" i="321"/>
  <c r="W41" i="321"/>
  <c r="V41" i="321"/>
  <c r="U41" i="321"/>
  <c r="T41" i="321"/>
  <c r="S41" i="321"/>
  <c r="R41" i="321"/>
  <c r="Q41" i="321"/>
  <c r="P41" i="321"/>
  <c r="O41" i="321"/>
  <c r="N41" i="321"/>
  <c r="M41" i="321"/>
  <c r="L41" i="321"/>
  <c r="K41" i="321"/>
  <c r="F41" i="321"/>
  <c r="AJ40" i="321"/>
  <c r="AI40" i="321"/>
  <c r="AH40" i="321"/>
  <c r="AG40" i="321"/>
  <c r="AF40" i="321"/>
  <c r="AE40" i="321"/>
  <c r="AD40" i="321"/>
  <c r="AC40" i="321"/>
  <c r="AB40" i="321"/>
  <c r="AA40" i="321"/>
  <c r="Z40" i="321"/>
  <c r="Y40" i="321"/>
  <c r="X40" i="321"/>
  <c r="W40" i="321"/>
  <c r="V40" i="321"/>
  <c r="U40" i="321"/>
  <c r="T40" i="321"/>
  <c r="S40" i="321"/>
  <c r="R40" i="321"/>
  <c r="Q40" i="321"/>
  <c r="P40" i="321"/>
  <c r="O40" i="321"/>
  <c r="N40" i="321"/>
  <c r="M40" i="321"/>
  <c r="L40" i="321"/>
  <c r="K40" i="321"/>
  <c r="F40" i="321"/>
  <c r="AJ39" i="321"/>
  <c r="AI39" i="321"/>
  <c r="AH39" i="321"/>
  <c r="AG39" i="321"/>
  <c r="AF39" i="321"/>
  <c r="AE39" i="321"/>
  <c r="AD39" i="321"/>
  <c r="AC39" i="321"/>
  <c r="AB39" i="321"/>
  <c r="AA39" i="321"/>
  <c r="Z39" i="321"/>
  <c r="Y39" i="321"/>
  <c r="X39" i="321"/>
  <c r="W39" i="321"/>
  <c r="V39" i="321"/>
  <c r="U39" i="321"/>
  <c r="T39" i="321"/>
  <c r="S39" i="321"/>
  <c r="R39" i="321"/>
  <c r="Q39" i="321"/>
  <c r="P39" i="321"/>
  <c r="O39" i="321"/>
  <c r="N39" i="321"/>
  <c r="M39" i="321"/>
  <c r="L39" i="321"/>
  <c r="K39" i="321"/>
  <c r="F39" i="321"/>
  <c r="AJ38" i="321"/>
  <c r="AI38" i="321"/>
  <c r="AH38" i="321"/>
  <c r="AG38" i="321"/>
  <c r="AF38" i="321"/>
  <c r="AE38" i="321"/>
  <c r="AD38" i="321"/>
  <c r="AC38" i="321"/>
  <c r="AB38" i="321"/>
  <c r="AA38" i="321"/>
  <c r="Z38" i="321"/>
  <c r="Y38" i="321"/>
  <c r="X38" i="321"/>
  <c r="W38" i="321"/>
  <c r="V38" i="321"/>
  <c r="U38" i="321"/>
  <c r="T38" i="321"/>
  <c r="S38" i="321"/>
  <c r="R38" i="321"/>
  <c r="Q38" i="321"/>
  <c r="P38" i="321"/>
  <c r="O38" i="321"/>
  <c r="N38" i="321"/>
  <c r="M38" i="321"/>
  <c r="L38" i="321"/>
  <c r="K38" i="321"/>
  <c r="F38" i="321"/>
  <c r="AJ37" i="321"/>
  <c r="AI37" i="321"/>
  <c r="AH37" i="321"/>
  <c r="AG37" i="321"/>
  <c r="AF37" i="321"/>
  <c r="AE37" i="321"/>
  <c r="AD37" i="321"/>
  <c r="AC37" i="321"/>
  <c r="AB37" i="321"/>
  <c r="AA37" i="321"/>
  <c r="Z37" i="321"/>
  <c r="Y37" i="321"/>
  <c r="X37" i="321"/>
  <c r="W37" i="321"/>
  <c r="V37" i="321"/>
  <c r="U37" i="321"/>
  <c r="T37" i="321"/>
  <c r="S37" i="321"/>
  <c r="R37" i="321"/>
  <c r="Q37" i="321"/>
  <c r="P37" i="321"/>
  <c r="O37" i="321"/>
  <c r="N37" i="321"/>
  <c r="M37" i="321"/>
  <c r="L37" i="321"/>
  <c r="K37" i="321"/>
  <c r="F37" i="321"/>
  <c r="AJ36" i="321"/>
  <c r="AI36" i="321"/>
  <c r="AH36" i="321"/>
  <c r="AG36" i="321"/>
  <c r="AF36" i="321"/>
  <c r="AE36" i="321"/>
  <c r="AD36" i="321"/>
  <c r="AC36" i="321"/>
  <c r="AB36" i="321"/>
  <c r="AA36" i="321"/>
  <c r="Z36" i="321"/>
  <c r="Y36" i="321"/>
  <c r="X36" i="321"/>
  <c r="W36" i="321"/>
  <c r="V36" i="321"/>
  <c r="U36" i="321"/>
  <c r="T36" i="321"/>
  <c r="S36" i="321"/>
  <c r="R36" i="321"/>
  <c r="Q36" i="321"/>
  <c r="P36" i="321"/>
  <c r="O36" i="321"/>
  <c r="N36" i="321"/>
  <c r="M36" i="321"/>
  <c r="L36" i="321"/>
  <c r="K36" i="321"/>
  <c r="F36" i="321"/>
  <c r="AJ35" i="321"/>
  <c r="AI35" i="321"/>
  <c r="AH35" i="321"/>
  <c r="AG35" i="321"/>
  <c r="AF35" i="321"/>
  <c r="AE35" i="321"/>
  <c r="AD35" i="321"/>
  <c r="AC35" i="321"/>
  <c r="AB35" i="321"/>
  <c r="AA35" i="321"/>
  <c r="Z35" i="321"/>
  <c r="Y35" i="321"/>
  <c r="X35" i="321"/>
  <c r="W35" i="321"/>
  <c r="V35" i="321"/>
  <c r="U35" i="321"/>
  <c r="T35" i="321"/>
  <c r="S35" i="321"/>
  <c r="R35" i="321"/>
  <c r="Q35" i="321"/>
  <c r="P35" i="321"/>
  <c r="O35" i="321"/>
  <c r="N35" i="321"/>
  <c r="M35" i="321"/>
  <c r="L35" i="321"/>
  <c r="K35" i="321"/>
  <c r="F35" i="321"/>
  <c r="AJ34" i="321"/>
  <c r="AI34" i="321"/>
  <c r="AH34" i="321"/>
  <c r="AG34" i="321"/>
  <c r="AF34" i="321"/>
  <c r="AE34" i="321"/>
  <c r="AD34" i="321"/>
  <c r="AC34" i="321"/>
  <c r="AB34" i="321"/>
  <c r="AA34" i="321"/>
  <c r="Z34" i="321"/>
  <c r="Y34" i="321"/>
  <c r="X34" i="321"/>
  <c r="W34" i="321"/>
  <c r="V34" i="321"/>
  <c r="U34" i="321"/>
  <c r="T34" i="321"/>
  <c r="S34" i="321"/>
  <c r="R34" i="321"/>
  <c r="Q34" i="321"/>
  <c r="P34" i="321"/>
  <c r="O34" i="321"/>
  <c r="N34" i="321"/>
  <c r="M34" i="321"/>
  <c r="L34" i="321"/>
  <c r="K34" i="321"/>
  <c r="F34" i="321"/>
  <c r="AJ33" i="321"/>
  <c r="AI33" i="321"/>
  <c r="AH33" i="321"/>
  <c r="AG33" i="321"/>
  <c r="AF33" i="321"/>
  <c r="AE33" i="321"/>
  <c r="AD33" i="321"/>
  <c r="AC33" i="321"/>
  <c r="AB33" i="321"/>
  <c r="AA33" i="321"/>
  <c r="Z33" i="321"/>
  <c r="Y33" i="321"/>
  <c r="X33" i="321"/>
  <c r="W33" i="321"/>
  <c r="V33" i="321"/>
  <c r="U33" i="321"/>
  <c r="T33" i="321"/>
  <c r="S33" i="321"/>
  <c r="R33" i="321"/>
  <c r="Q33" i="321"/>
  <c r="P33" i="321"/>
  <c r="O33" i="321"/>
  <c r="N33" i="321"/>
  <c r="M33" i="321"/>
  <c r="L33" i="321"/>
  <c r="K33" i="321"/>
  <c r="F33" i="321"/>
  <c r="AJ32" i="321"/>
  <c r="AI32" i="321"/>
  <c r="AH32" i="321"/>
  <c r="AG32" i="321"/>
  <c r="AF32" i="321"/>
  <c r="AE32" i="321"/>
  <c r="AD32" i="321"/>
  <c r="AC32" i="321"/>
  <c r="AB32" i="321"/>
  <c r="AA32" i="321"/>
  <c r="Z32" i="321"/>
  <c r="Y32" i="321"/>
  <c r="X32" i="321"/>
  <c r="W32" i="321"/>
  <c r="V32" i="321"/>
  <c r="U32" i="321"/>
  <c r="T32" i="321"/>
  <c r="S32" i="321"/>
  <c r="R32" i="321"/>
  <c r="Q32" i="321"/>
  <c r="P32" i="321"/>
  <c r="O32" i="321"/>
  <c r="N32" i="321"/>
  <c r="M32" i="321"/>
  <c r="L32" i="321"/>
  <c r="K32" i="321"/>
  <c r="F32" i="321"/>
  <c r="AJ31" i="321"/>
  <c r="AI31" i="321"/>
  <c r="AH31" i="321"/>
  <c r="AG31" i="321"/>
  <c r="AF31" i="321"/>
  <c r="AE31" i="321"/>
  <c r="AD31" i="321"/>
  <c r="AC31" i="321"/>
  <c r="AB31" i="321"/>
  <c r="AA31" i="321"/>
  <c r="Z31" i="321"/>
  <c r="Y31" i="321"/>
  <c r="X31" i="321"/>
  <c r="W31" i="321"/>
  <c r="V31" i="321"/>
  <c r="U31" i="321"/>
  <c r="T31" i="321"/>
  <c r="S31" i="321"/>
  <c r="R31" i="321"/>
  <c r="Q31" i="321"/>
  <c r="P31" i="321"/>
  <c r="O31" i="321"/>
  <c r="N31" i="321"/>
  <c r="M31" i="321"/>
  <c r="L31" i="321"/>
  <c r="K31" i="321"/>
  <c r="F31" i="321"/>
  <c r="AJ30" i="321"/>
  <c r="AI30" i="321"/>
  <c r="AH30" i="321"/>
  <c r="AG30" i="321"/>
  <c r="AF30" i="321"/>
  <c r="AE30" i="321"/>
  <c r="AD30" i="321"/>
  <c r="AC30" i="321"/>
  <c r="AB30" i="321"/>
  <c r="AA30" i="321"/>
  <c r="Z30" i="321"/>
  <c r="Y30" i="321"/>
  <c r="X30" i="321"/>
  <c r="W30" i="321"/>
  <c r="V30" i="321"/>
  <c r="U30" i="321"/>
  <c r="T30" i="321"/>
  <c r="S30" i="321"/>
  <c r="R30" i="321"/>
  <c r="Q30" i="321"/>
  <c r="P30" i="321"/>
  <c r="O30" i="321"/>
  <c r="N30" i="321"/>
  <c r="M30" i="321"/>
  <c r="L30" i="321"/>
  <c r="K30" i="321"/>
  <c r="F30" i="321"/>
  <c r="AJ29" i="321"/>
  <c r="AI29" i="321"/>
  <c r="AH29" i="321"/>
  <c r="AG29" i="321"/>
  <c r="AF29" i="321"/>
  <c r="AE29" i="321"/>
  <c r="AD29" i="321"/>
  <c r="AC29" i="321"/>
  <c r="AB29" i="321"/>
  <c r="AA29" i="321"/>
  <c r="Z29" i="321"/>
  <c r="Y29" i="321"/>
  <c r="X29" i="321"/>
  <c r="W29" i="321"/>
  <c r="V29" i="321"/>
  <c r="U29" i="321"/>
  <c r="T29" i="321"/>
  <c r="S29" i="321"/>
  <c r="R29" i="321"/>
  <c r="Q29" i="321"/>
  <c r="P29" i="321"/>
  <c r="O29" i="321"/>
  <c r="N29" i="321"/>
  <c r="M29" i="321"/>
  <c r="L29" i="321"/>
  <c r="K29" i="321"/>
  <c r="F29" i="321"/>
  <c r="AJ28" i="321"/>
  <c r="AI28" i="321"/>
  <c r="AH28" i="321"/>
  <c r="AG28" i="321"/>
  <c r="AF28" i="321"/>
  <c r="AE28" i="321"/>
  <c r="AD28" i="321"/>
  <c r="AC28" i="321"/>
  <c r="AB28" i="321"/>
  <c r="AA28" i="321"/>
  <c r="Z28" i="321"/>
  <c r="Y28" i="321"/>
  <c r="X28" i="321"/>
  <c r="W28" i="321"/>
  <c r="V28" i="321"/>
  <c r="U28" i="321"/>
  <c r="T28" i="321"/>
  <c r="S28" i="321"/>
  <c r="R28" i="321"/>
  <c r="Q28" i="321"/>
  <c r="P28" i="321"/>
  <c r="O28" i="321"/>
  <c r="N28" i="321"/>
  <c r="M28" i="321"/>
  <c r="L28" i="321"/>
  <c r="K28" i="321"/>
  <c r="F28" i="321"/>
  <c r="AJ27" i="321"/>
  <c r="AI27" i="321"/>
  <c r="AH27" i="321"/>
  <c r="AG27" i="321"/>
  <c r="AF27" i="321"/>
  <c r="AE27" i="321"/>
  <c r="AD27" i="321"/>
  <c r="AC27" i="321"/>
  <c r="AB27" i="321"/>
  <c r="AA27" i="321"/>
  <c r="Z27" i="321"/>
  <c r="Y27" i="321"/>
  <c r="X27" i="321"/>
  <c r="W27" i="321"/>
  <c r="V27" i="321"/>
  <c r="U27" i="321"/>
  <c r="T27" i="321"/>
  <c r="S27" i="321"/>
  <c r="R27" i="321"/>
  <c r="Q27" i="321"/>
  <c r="P27" i="321"/>
  <c r="O27" i="321"/>
  <c r="N27" i="321"/>
  <c r="M27" i="321"/>
  <c r="L27" i="321"/>
  <c r="K27" i="321"/>
  <c r="F27" i="321"/>
  <c r="AJ26" i="321"/>
  <c r="AI26" i="321"/>
  <c r="AH26" i="321"/>
  <c r="AG26" i="321"/>
  <c r="AF26" i="321"/>
  <c r="AE26" i="321"/>
  <c r="AD26" i="321"/>
  <c r="AC26" i="321"/>
  <c r="AB26" i="321"/>
  <c r="AA26" i="321"/>
  <c r="Z26" i="321"/>
  <c r="Y26" i="321"/>
  <c r="X26" i="321"/>
  <c r="W26" i="321"/>
  <c r="V26" i="321"/>
  <c r="U26" i="321"/>
  <c r="T26" i="321"/>
  <c r="S26" i="321"/>
  <c r="R26" i="321"/>
  <c r="Q26" i="321"/>
  <c r="P26" i="321"/>
  <c r="O26" i="321"/>
  <c r="N26" i="321"/>
  <c r="M26" i="321"/>
  <c r="L26" i="321"/>
  <c r="K26" i="321"/>
  <c r="F26" i="321"/>
  <c r="AJ25" i="321"/>
  <c r="AI25" i="321"/>
  <c r="AH25" i="321"/>
  <c r="AG25" i="321"/>
  <c r="AF25" i="321"/>
  <c r="AE25" i="321"/>
  <c r="AD25" i="321"/>
  <c r="AC25" i="321"/>
  <c r="AB25" i="321"/>
  <c r="AA25" i="321"/>
  <c r="Z25" i="321"/>
  <c r="Y25" i="321"/>
  <c r="X25" i="321"/>
  <c r="W25" i="321"/>
  <c r="V25" i="321"/>
  <c r="U25" i="321"/>
  <c r="T25" i="321"/>
  <c r="S25" i="321"/>
  <c r="R25" i="321"/>
  <c r="Q25" i="321"/>
  <c r="P25" i="321"/>
  <c r="O25" i="321"/>
  <c r="N25" i="321"/>
  <c r="M25" i="321"/>
  <c r="L25" i="321"/>
  <c r="K25" i="321"/>
  <c r="F25" i="321"/>
  <c r="AJ24" i="321"/>
  <c r="AI24" i="321"/>
  <c r="AH24" i="321"/>
  <c r="AG24" i="321"/>
  <c r="AF24" i="321"/>
  <c r="AE24" i="321"/>
  <c r="AD24" i="321"/>
  <c r="AC24" i="321"/>
  <c r="AB24" i="321"/>
  <c r="AA24" i="321"/>
  <c r="Z24" i="321"/>
  <c r="Y24" i="321"/>
  <c r="X24" i="321"/>
  <c r="W24" i="321"/>
  <c r="V24" i="321"/>
  <c r="U24" i="321"/>
  <c r="T24" i="321"/>
  <c r="S24" i="321"/>
  <c r="R24" i="321"/>
  <c r="Q24" i="321"/>
  <c r="P24" i="321"/>
  <c r="O24" i="321"/>
  <c r="N24" i="321"/>
  <c r="M24" i="321"/>
  <c r="L24" i="321"/>
  <c r="K24" i="321"/>
  <c r="F24" i="321"/>
  <c r="AJ23" i="321"/>
  <c r="AI23" i="321"/>
  <c r="AH23" i="321"/>
  <c r="AG23" i="321"/>
  <c r="AF23" i="321"/>
  <c r="AE23" i="321"/>
  <c r="AD23" i="321"/>
  <c r="AC23" i="321"/>
  <c r="AB23" i="321"/>
  <c r="AA23" i="321"/>
  <c r="Z23" i="321"/>
  <c r="Y23" i="321"/>
  <c r="X23" i="321"/>
  <c r="W23" i="321"/>
  <c r="V23" i="321"/>
  <c r="U23" i="321"/>
  <c r="T23" i="321"/>
  <c r="S23" i="321"/>
  <c r="R23" i="321"/>
  <c r="Q23" i="321"/>
  <c r="P23" i="321"/>
  <c r="O23" i="321"/>
  <c r="N23" i="321"/>
  <c r="M23" i="321"/>
  <c r="L23" i="321"/>
  <c r="K23" i="321"/>
  <c r="F23" i="321"/>
  <c r="AJ22" i="321"/>
  <c r="AI22" i="321"/>
  <c r="AH22" i="321"/>
  <c r="AG22" i="321"/>
  <c r="AF22" i="321"/>
  <c r="AE22" i="321"/>
  <c r="AD22" i="321"/>
  <c r="AC22" i="321"/>
  <c r="AB22" i="321"/>
  <c r="AA22" i="321"/>
  <c r="Z22" i="321"/>
  <c r="Y22" i="321"/>
  <c r="X22" i="321"/>
  <c r="W22" i="321"/>
  <c r="V22" i="321"/>
  <c r="U22" i="321"/>
  <c r="T22" i="321"/>
  <c r="S22" i="321"/>
  <c r="R22" i="321"/>
  <c r="Q22" i="321"/>
  <c r="P22" i="321"/>
  <c r="O22" i="321"/>
  <c r="N22" i="321"/>
  <c r="M22" i="321"/>
  <c r="L22" i="321"/>
  <c r="K22" i="321"/>
  <c r="F22" i="321"/>
  <c r="AJ21" i="321"/>
  <c r="AI21" i="321"/>
  <c r="AH21" i="321"/>
  <c r="AG21" i="321"/>
  <c r="AF21" i="321"/>
  <c r="AE21" i="321"/>
  <c r="AD21" i="321"/>
  <c r="AC21" i="321"/>
  <c r="AB21" i="321"/>
  <c r="AA21" i="321"/>
  <c r="Z21" i="321"/>
  <c r="Y21" i="321"/>
  <c r="X21" i="321"/>
  <c r="W21" i="321"/>
  <c r="V21" i="321"/>
  <c r="U21" i="321"/>
  <c r="T21" i="321"/>
  <c r="S21" i="321"/>
  <c r="R21" i="321"/>
  <c r="Q21" i="321"/>
  <c r="P21" i="321"/>
  <c r="O21" i="321"/>
  <c r="N21" i="321"/>
  <c r="M21" i="321"/>
  <c r="L21" i="321"/>
  <c r="K21" i="321"/>
  <c r="F21" i="321"/>
  <c r="AJ20" i="321"/>
  <c r="AI20" i="321"/>
  <c r="AH20" i="321"/>
  <c r="AG20" i="321"/>
  <c r="AF20" i="321"/>
  <c r="AE20" i="321"/>
  <c r="AD20" i="321"/>
  <c r="AC20" i="321"/>
  <c r="AB20" i="321"/>
  <c r="AA20" i="321"/>
  <c r="Z20" i="321"/>
  <c r="Y20" i="321"/>
  <c r="X20" i="321"/>
  <c r="W20" i="321"/>
  <c r="V20" i="321"/>
  <c r="U20" i="321"/>
  <c r="T20" i="321"/>
  <c r="S20" i="321"/>
  <c r="Q20" i="321"/>
  <c r="P20" i="321"/>
  <c r="O20" i="321"/>
  <c r="N20" i="321"/>
  <c r="M20" i="321"/>
  <c r="L20" i="321"/>
  <c r="K20" i="321"/>
  <c r="F20" i="321"/>
  <c r="AJ19" i="321"/>
  <c r="AI19" i="321"/>
  <c r="AH19" i="321"/>
  <c r="AG19" i="321"/>
  <c r="AF19" i="321"/>
  <c r="AE19" i="321"/>
  <c r="AD19" i="321"/>
  <c r="AC19" i="321"/>
  <c r="AB19" i="321"/>
  <c r="AA19" i="321"/>
  <c r="Z19" i="321"/>
  <c r="Y19" i="321"/>
  <c r="X19" i="321"/>
  <c r="W19" i="321"/>
  <c r="V19" i="321"/>
  <c r="U19" i="321"/>
  <c r="T19" i="321"/>
  <c r="S19" i="321"/>
  <c r="R19" i="321"/>
  <c r="Q19" i="321"/>
  <c r="P19" i="321"/>
  <c r="O19" i="321"/>
  <c r="N19" i="321"/>
  <c r="M19" i="321"/>
  <c r="L19" i="321"/>
  <c r="K19" i="321"/>
  <c r="F19" i="321"/>
  <c r="AJ18" i="321"/>
  <c r="AI18" i="321"/>
  <c r="AH18" i="321"/>
  <c r="AG18" i="321"/>
  <c r="AF18" i="321"/>
  <c r="AE18" i="321"/>
  <c r="AD18" i="321"/>
  <c r="AC18" i="321"/>
  <c r="AB18" i="321"/>
  <c r="AA18" i="321"/>
  <c r="Z18" i="321"/>
  <c r="Y18" i="321"/>
  <c r="X18" i="321"/>
  <c r="W18" i="321"/>
  <c r="V18" i="321"/>
  <c r="U18" i="321"/>
  <c r="T18" i="321"/>
  <c r="S18" i="321"/>
  <c r="R18" i="321"/>
  <c r="Q18" i="321"/>
  <c r="P18" i="321"/>
  <c r="O18" i="321"/>
  <c r="N18" i="321"/>
  <c r="M18" i="321"/>
  <c r="L18" i="321"/>
  <c r="K18" i="321"/>
  <c r="F18" i="321"/>
  <c r="AJ17" i="321"/>
  <c r="AI17" i="321"/>
  <c r="AH17" i="321"/>
  <c r="AG17" i="321"/>
  <c r="AF17" i="321"/>
  <c r="AE17" i="321"/>
  <c r="AD17" i="321"/>
  <c r="AC17" i="321"/>
  <c r="AB17" i="321"/>
  <c r="AA17" i="321"/>
  <c r="Z17" i="321"/>
  <c r="Y17" i="321"/>
  <c r="X17" i="321"/>
  <c r="W17" i="321"/>
  <c r="V17" i="321"/>
  <c r="U17" i="321"/>
  <c r="T17" i="321"/>
  <c r="S17" i="321"/>
  <c r="R17" i="321"/>
  <c r="Q17" i="321"/>
  <c r="P17" i="321"/>
  <c r="O17" i="321"/>
  <c r="N17" i="321"/>
  <c r="M17" i="321"/>
  <c r="L17" i="321"/>
  <c r="K17" i="321"/>
  <c r="F17" i="321"/>
  <c r="AJ16" i="321"/>
  <c r="AI16" i="321"/>
  <c r="AH16" i="321"/>
  <c r="AG16" i="321"/>
  <c r="AF16" i="321"/>
  <c r="AE16" i="321"/>
  <c r="AD16" i="321"/>
  <c r="AC16" i="321"/>
  <c r="AB16" i="321"/>
  <c r="AA16" i="321"/>
  <c r="Z16" i="321"/>
  <c r="Y16" i="321"/>
  <c r="X16" i="321"/>
  <c r="W16" i="321"/>
  <c r="V16" i="321"/>
  <c r="U16" i="321"/>
  <c r="T16" i="321"/>
  <c r="S16" i="321"/>
  <c r="R16" i="321"/>
  <c r="Q16" i="321"/>
  <c r="P16" i="321"/>
  <c r="O16" i="321"/>
  <c r="N16" i="321"/>
  <c r="M16" i="321"/>
  <c r="L16" i="321"/>
  <c r="K16" i="321"/>
  <c r="F16" i="321"/>
  <c r="AJ15" i="321"/>
  <c r="AI15" i="321"/>
  <c r="AH15" i="321"/>
  <c r="AG15" i="321"/>
  <c r="AF15" i="321"/>
  <c r="AE15" i="321"/>
  <c r="AD15" i="321"/>
  <c r="AC15" i="321"/>
  <c r="AB15" i="321"/>
  <c r="AA15" i="321"/>
  <c r="Z15" i="321"/>
  <c r="Y15" i="321"/>
  <c r="X15" i="321"/>
  <c r="W15" i="321"/>
  <c r="V15" i="321"/>
  <c r="U15" i="321"/>
  <c r="T15" i="321"/>
  <c r="S15" i="321"/>
  <c r="R15" i="321"/>
  <c r="Q15" i="321"/>
  <c r="P15" i="321"/>
  <c r="O15" i="321"/>
  <c r="N15" i="321"/>
  <c r="M15" i="321"/>
  <c r="L15" i="321"/>
  <c r="K15" i="321"/>
  <c r="F15" i="321"/>
  <c r="AJ14" i="321"/>
  <c r="AI14" i="321"/>
  <c r="AH14" i="321"/>
  <c r="AG14" i="321"/>
  <c r="AF14" i="321"/>
  <c r="AE14" i="321"/>
  <c r="AD14" i="321"/>
  <c r="AC14" i="321"/>
  <c r="AB14" i="321"/>
  <c r="AA14" i="321"/>
  <c r="Z14" i="321"/>
  <c r="Y14" i="321"/>
  <c r="X14" i="321"/>
  <c r="W14" i="321"/>
  <c r="V14" i="321"/>
  <c r="U14" i="321"/>
  <c r="T14" i="321"/>
  <c r="S14" i="321"/>
  <c r="R14" i="321"/>
  <c r="Q14" i="321"/>
  <c r="P14" i="321"/>
  <c r="O14" i="321"/>
  <c r="N14" i="321"/>
  <c r="M14" i="321"/>
  <c r="L14" i="321"/>
  <c r="K14" i="321"/>
  <c r="F14" i="321"/>
  <c r="AJ13" i="321"/>
  <c r="AI13" i="321"/>
  <c r="AH13" i="321"/>
  <c r="AG13" i="321"/>
  <c r="AF13" i="321"/>
  <c r="AE13" i="321"/>
  <c r="AD13" i="321"/>
  <c r="AC13" i="321"/>
  <c r="AB13" i="321"/>
  <c r="AA13" i="321"/>
  <c r="Z13" i="321"/>
  <c r="Y13" i="321"/>
  <c r="X13" i="321"/>
  <c r="W13" i="321"/>
  <c r="V13" i="321"/>
  <c r="U13" i="321"/>
  <c r="T13" i="321"/>
  <c r="S13" i="321"/>
  <c r="R13" i="321"/>
  <c r="Q13" i="321"/>
  <c r="P13" i="321"/>
  <c r="O13" i="321"/>
  <c r="N13" i="321"/>
  <c r="M13" i="321"/>
  <c r="L13" i="321"/>
  <c r="K13" i="321"/>
  <c r="F13" i="321"/>
  <c r="AJ12" i="321"/>
  <c r="AI12" i="321"/>
  <c r="AH12" i="321"/>
  <c r="AG12" i="321"/>
  <c r="AF12" i="321"/>
  <c r="AE12" i="321"/>
  <c r="AD12" i="321"/>
  <c r="AC12" i="321"/>
  <c r="AB12" i="321"/>
  <c r="AA12" i="321"/>
  <c r="Z12" i="321"/>
  <c r="Y12" i="321"/>
  <c r="X12" i="321"/>
  <c r="W12" i="321"/>
  <c r="V12" i="321"/>
  <c r="U12" i="321"/>
  <c r="T12" i="321"/>
  <c r="S12" i="321"/>
  <c r="R12" i="321"/>
  <c r="Q12" i="321"/>
  <c r="P12" i="321"/>
  <c r="O12" i="321"/>
  <c r="N12" i="321"/>
  <c r="M12" i="321"/>
  <c r="L12" i="321"/>
  <c r="K12" i="321"/>
  <c r="F12" i="321"/>
  <c r="AJ11" i="321"/>
  <c r="AI11" i="321"/>
  <c r="AH11" i="321"/>
  <c r="AG11" i="321"/>
  <c r="AF11" i="321"/>
  <c r="AE11" i="321"/>
  <c r="AD11" i="321"/>
  <c r="AC11" i="321"/>
  <c r="AB11" i="321"/>
  <c r="AA11" i="321"/>
  <c r="Z11" i="321"/>
  <c r="Y11" i="321"/>
  <c r="X11" i="321"/>
  <c r="W11" i="321"/>
  <c r="V11" i="321"/>
  <c r="U11" i="321"/>
  <c r="T11" i="321"/>
  <c r="S11" i="321"/>
  <c r="R11" i="321"/>
  <c r="Q11" i="321"/>
  <c r="P11" i="321"/>
  <c r="O11" i="321"/>
  <c r="N11" i="321"/>
  <c r="M11" i="321"/>
  <c r="L11" i="321"/>
  <c r="K11" i="321"/>
  <c r="F11" i="321"/>
  <c r="AJ10" i="321"/>
  <c r="AI10" i="321"/>
  <c r="AH10" i="321"/>
  <c r="AG10" i="321"/>
  <c r="AF10" i="321"/>
  <c r="AE10" i="321"/>
  <c r="AD10" i="321"/>
  <c r="AC10" i="321"/>
  <c r="AB10" i="321"/>
  <c r="AA10" i="321"/>
  <c r="Z10" i="321"/>
  <c r="Y10" i="321"/>
  <c r="X10" i="321"/>
  <c r="W10" i="321"/>
  <c r="V10" i="321"/>
  <c r="U10" i="321"/>
  <c r="T10" i="321"/>
  <c r="S10" i="321"/>
  <c r="R10" i="321"/>
  <c r="Q10" i="321"/>
  <c r="P10" i="321"/>
  <c r="O10" i="321"/>
  <c r="N10" i="321"/>
  <c r="M10" i="321"/>
  <c r="L10" i="321"/>
  <c r="K10" i="321"/>
  <c r="F10" i="321"/>
  <c r="AJ9" i="321"/>
  <c r="AI9" i="321"/>
  <c r="AH9" i="321"/>
  <c r="AG9" i="321"/>
  <c r="AF9" i="321"/>
  <c r="AE9" i="321"/>
  <c r="AD9" i="321"/>
  <c r="AC9" i="321"/>
  <c r="AB9" i="321"/>
  <c r="AA9" i="321"/>
  <c r="Z9" i="321"/>
  <c r="Y9" i="321"/>
  <c r="X9" i="321"/>
  <c r="W9" i="321"/>
  <c r="V9" i="321"/>
  <c r="U9" i="321"/>
  <c r="T9" i="321"/>
  <c r="S9" i="321"/>
  <c r="R9" i="321"/>
  <c r="Q9" i="321"/>
  <c r="P9" i="321"/>
  <c r="O9" i="321"/>
  <c r="N9" i="321"/>
  <c r="M9" i="321"/>
  <c r="L9" i="321"/>
  <c r="K9" i="321"/>
  <c r="F9" i="321"/>
  <c r="AJ8" i="321"/>
  <c r="AI8" i="321"/>
  <c r="AH8" i="321"/>
  <c r="AG8" i="321"/>
  <c r="AF8" i="321"/>
  <c r="AE8" i="321"/>
  <c r="AD8" i="321"/>
  <c r="AC8" i="321"/>
  <c r="AB8" i="321"/>
  <c r="AA8" i="321"/>
  <c r="Z8" i="321"/>
  <c r="Y8" i="321"/>
  <c r="X8" i="321"/>
  <c r="W8" i="321"/>
  <c r="V8" i="321"/>
  <c r="U8" i="321"/>
  <c r="T8" i="321"/>
  <c r="S8" i="321"/>
  <c r="R8" i="321"/>
  <c r="Q8" i="321"/>
  <c r="P8" i="321"/>
  <c r="O8" i="321"/>
  <c r="N8" i="321"/>
  <c r="M8" i="321"/>
  <c r="L8" i="321"/>
  <c r="K8" i="321"/>
  <c r="F8" i="321"/>
  <c r="AI7" i="321"/>
  <c r="AH7" i="321"/>
  <c r="AG7" i="321"/>
  <c r="AJ7" i="321" s="1"/>
  <c r="AE7" i="321"/>
  <c r="AD7" i="321"/>
  <c r="AC7" i="321"/>
  <c r="AB7" i="321"/>
  <c r="AA7" i="321"/>
  <c r="AF7" i="321" s="1"/>
  <c r="Y7" i="321"/>
  <c r="X7" i="321"/>
  <c r="W7" i="321"/>
  <c r="V7" i="321"/>
  <c r="Z7" i="321" s="1"/>
  <c r="F7" i="321" s="1"/>
  <c r="T7" i="321"/>
  <c r="S7" i="321"/>
  <c r="R7" i="321"/>
  <c r="Q7" i="321"/>
  <c r="U7" i="321" s="1"/>
  <c r="O7" i="321"/>
  <c r="N7" i="321"/>
  <c r="M7" i="321"/>
  <c r="L7" i="321"/>
  <c r="K7" i="321"/>
  <c r="P7" i="321" s="1"/>
  <c r="AI6" i="321"/>
  <c r="AH6" i="321"/>
  <c r="AJ6" i="321" s="1"/>
  <c r="AG6" i="321"/>
  <c r="AE6" i="321"/>
  <c r="AD6" i="321"/>
  <c r="AC6" i="321"/>
  <c r="AB6" i="321"/>
  <c r="AF6" i="321" s="1"/>
  <c r="AA6" i="321"/>
  <c r="Y6" i="321"/>
  <c r="X6" i="321"/>
  <c r="W6" i="321"/>
  <c r="Z6" i="321" s="1"/>
  <c r="F6" i="321" s="1"/>
  <c r="V6" i="321"/>
  <c r="T6" i="321"/>
  <c r="S6" i="321"/>
  <c r="R6" i="321"/>
  <c r="U6" i="321" s="1"/>
  <c r="Q6" i="321"/>
  <c r="O6" i="321"/>
  <c r="N6" i="321"/>
  <c r="M6" i="321"/>
  <c r="L6" i="321"/>
  <c r="P6" i="321" s="1"/>
  <c r="K6" i="321"/>
  <c r="AI5" i="321"/>
  <c r="AH5" i="321"/>
  <c r="AG5" i="321"/>
  <c r="AJ5" i="321" s="1"/>
  <c r="AE5" i="321"/>
  <c r="AD5" i="321"/>
  <c r="AC5" i="321"/>
  <c r="AB5" i="321"/>
  <c r="AA5" i="321"/>
  <c r="AF5" i="321" s="1"/>
  <c r="Y5" i="321"/>
  <c r="X5" i="321"/>
  <c r="W5" i="321"/>
  <c r="V5" i="321"/>
  <c r="Z5" i="321" s="1"/>
  <c r="F5" i="321" s="1"/>
  <c r="T5" i="321"/>
  <c r="S5" i="321"/>
  <c r="R5" i="321"/>
  <c r="Q5" i="321"/>
  <c r="U5" i="321" s="1"/>
  <c r="O5" i="321"/>
  <c r="N5" i="321"/>
  <c r="M5" i="321"/>
  <c r="L5" i="321"/>
  <c r="K5" i="321"/>
  <c r="P5" i="321" s="1"/>
  <c r="AI4" i="321"/>
  <c r="AH4" i="321"/>
  <c r="AG4" i="321"/>
  <c r="AJ4" i="321" s="1"/>
  <c r="AE4" i="321"/>
  <c r="AD4" i="321"/>
  <c r="AC4" i="321"/>
  <c r="AB4" i="321"/>
  <c r="AA4" i="321"/>
  <c r="AF4" i="321" s="1"/>
  <c r="Y4" i="321"/>
  <c r="X4" i="321"/>
  <c r="W4" i="321"/>
  <c r="V4" i="321"/>
  <c r="Z4" i="321" s="1"/>
  <c r="F4" i="321" s="1"/>
  <c r="T4" i="321"/>
  <c r="S4" i="321"/>
  <c r="R4" i="321"/>
  <c r="Q4" i="321"/>
  <c r="U4" i="321" s="1"/>
  <c r="O4" i="321"/>
  <c r="N4" i="321"/>
  <c r="M4" i="321"/>
  <c r="L4" i="321"/>
  <c r="K4" i="321"/>
  <c r="P4" i="321" s="1"/>
  <c r="D57" i="320"/>
  <c r="E54" i="320"/>
  <c r="D54" i="320"/>
  <c r="D56" i="320" s="1"/>
  <c r="C54" i="320"/>
  <c r="G54" i="320" s="1"/>
  <c r="D50" i="320"/>
  <c r="E47" i="320"/>
  <c r="E49" i="320" s="1"/>
  <c r="D47" i="320"/>
  <c r="D61" i="320" s="1"/>
  <c r="AJ43" i="320"/>
  <c r="AI43" i="320"/>
  <c r="AH43" i="320"/>
  <c r="AG43" i="320"/>
  <c r="AF43" i="320"/>
  <c r="AE43" i="320"/>
  <c r="AD43" i="320"/>
  <c r="AC43" i="320"/>
  <c r="AB43" i="320"/>
  <c r="AA43" i="320"/>
  <c r="Z43" i="320"/>
  <c r="Y43" i="320"/>
  <c r="X43" i="320"/>
  <c r="W43" i="320"/>
  <c r="V43" i="320"/>
  <c r="U43" i="320"/>
  <c r="T43" i="320"/>
  <c r="S43" i="320"/>
  <c r="R43" i="320"/>
  <c r="Q43" i="320"/>
  <c r="P43" i="320"/>
  <c r="O43" i="320"/>
  <c r="N43" i="320"/>
  <c r="M43" i="320"/>
  <c r="L43" i="320"/>
  <c r="K43" i="320"/>
  <c r="F43" i="320"/>
  <c r="AJ42" i="320"/>
  <c r="AI42" i="320"/>
  <c r="AH42" i="320"/>
  <c r="AG42" i="320"/>
  <c r="AF42" i="320"/>
  <c r="AE42" i="320"/>
  <c r="AD42" i="320"/>
  <c r="AC42" i="320"/>
  <c r="AB42" i="320"/>
  <c r="AA42" i="320"/>
  <c r="Z42" i="320"/>
  <c r="Y42" i="320"/>
  <c r="X42" i="320"/>
  <c r="W42" i="320"/>
  <c r="V42" i="320"/>
  <c r="U42" i="320"/>
  <c r="T42" i="320"/>
  <c r="S42" i="320"/>
  <c r="R42" i="320"/>
  <c r="Q42" i="320"/>
  <c r="P42" i="320"/>
  <c r="O42" i="320"/>
  <c r="N42" i="320"/>
  <c r="M42" i="320"/>
  <c r="L42" i="320"/>
  <c r="K42" i="320"/>
  <c r="F42" i="320"/>
  <c r="AJ41" i="320"/>
  <c r="AI41" i="320"/>
  <c r="AH41" i="320"/>
  <c r="AG41" i="320"/>
  <c r="AF41" i="320"/>
  <c r="AE41" i="320"/>
  <c r="AD41" i="320"/>
  <c r="AC41" i="320"/>
  <c r="AB41" i="320"/>
  <c r="AA41" i="320"/>
  <c r="Z41" i="320"/>
  <c r="Y41" i="320"/>
  <c r="X41" i="320"/>
  <c r="W41" i="320"/>
  <c r="V41" i="320"/>
  <c r="U41" i="320"/>
  <c r="T41" i="320"/>
  <c r="S41" i="320"/>
  <c r="R41" i="320"/>
  <c r="Q41" i="320"/>
  <c r="P41" i="320"/>
  <c r="O41" i="320"/>
  <c r="N41" i="320"/>
  <c r="M41" i="320"/>
  <c r="L41" i="320"/>
  <c r="K41" i="320"/>
  <c r="F41" i="320"/>
  <c r="AJ40" i="320"/>
  <c r="AI40" i="320"/>
  <c r="AH40" i="320"/>
  <c r="AG40" i="320"/>
  <c r="AF40" i="320"/>
  <c r="AE40" i="320"/>
  <c r="AD40" i="320"/>
  <c r="AC40" i="320"/>
  <c r="AB40" i="320"/>
  <c r="AA40" i="320"/>
  <c r="Z40" i="320"/>
  <c r="Y40" i="320"/>
  <c r="X40" i="320"/>
  <c r="W40" i="320"/>
  <c r="V40" i="320"/>
  <c r="U40" i="320"/>
  <c r="T40" i="320"/>
  <c r="S40" i="320"/>
  <c r="R40" i="320"/>
  <c r="Q40" i="320"/>
  <c r="P40" i="320"/>
  <c r="O40" i="320"/>
  <c r="N40" i="320"/>
  <c r="M40" i="320"/>
  <c r="L40" i="320"/>
  <c r="K40" i="320"/>
  <c r="F40" i="320"/>
  <c r="AJ39" i="320"/>
  <c r="AI39" i="320"/>
  <c r="AH39" i="320"/>
  <c r="AG39" i="320"/>
  <c r="AF39" i="320"/>
  <c r="AE39" i="320"/>
  <c r="AD39" i="320"/>
  <c r="AC39" i="320"/>
  <c r="AB39" i="320"/>
  <c r="AA39" i="320"/>
  <c r="Z39" i="320"/>
  <c r="Y39" i="320"/>
  <c r="X39" i="320"/>
  <c r="W39" i="320"/>
  <c r="V39" i="320"/>
  <c r="U39" i="320"/>
  <c r="T39" i="320"/>
  <c r="S39" i="320"/>
  <c r="R39" i="320"/>
  <c r="Q39" i="320"/>
  <c r="P39" i="320"/>
  <c r="O39" i="320"/>
  <c r="N39" i="320"/>
  <c r="M39" i="320"/>
  <c r="L39" i="320"/>
  <c r="K39" i="320"/>
  <c r="F39" i="320"/>
  <c r="AJ38" i="320"/>
  <c r="AI38" i="320"/>
  <c r="AH38" i="320"/>
  <c r="AG38" i="320"/>
  <c r="AF38" i="320"/>
  <c r="AE38" i="320"/>
  <c r="AD38" i="320"/>
  <c r="AC38" i="320"/>
  <c r="AB38" i="320"/>
  <c r="AA38" i="320"/>
  <c r="Z38" i="320"/>
  <c r="Y38" i="320"/>
  <c r="X38" i="320"/>
  <c r="W38" i="320"/>
  <c r="V38" i="320"/>
  <c r="U38" i="320"/>
  <c r="T38" i="320"/>
  <c r="S38" i="320"/>
  <c r="R38" i="320"/>
  <c r="Q38" i="320"/>
  <c r="P38" i="320"/>
  <c r="O38" i="320"/>
  <c r="N38" i="320"/>
  <c r="M38" i="320"/>
  <c r="L38" i="320"/>
  <c r="K38" i="320"/>
  <c r="F38" i="320"/>
  <c r="AJ37" i="320"/>
  <c r="AI37" i="320"/>
  <c r="AH37" i="320"/>
  <c r="AG37" i="320"/>
  <c r="AF37" i="320"/>
  <c r="AE37" i="320"/>
  <c r="AD37" i="320"/>
  <c r="AC37" i="320"/>
  <c r="AB37" i="320"/>
  <c r="AA37" i="320"/>
  <c r="Z37" i="320"/>
  <c r="Y37" i="320"/>
  <c r="X37" i="320"/>
  <c r="W37" i="320"/>
  <c r="V37" i="320"/>
  <c r="U37" i="320"/>
  <c r="T37" i="320"/>
  <c r="S37" i="320"/>
  <c r="R37" i="320"/>
  <c r="Q37" i="320"/>
  <c r="P37" i="320"/>
  <c r="O37" i="320"/>
  <c r="N37" i="320"/>
  <c r="M37" i="320"/>
  <c r="L37" i="320"/>
  <c r="K37" i="320"/>
  <c r="F37" i="320"/>
  <c r="AJ36" i="320"/>
  <c r="AI36" i="320"/>
  <c r="AH36" i="320"/>
  <c r="AG36" i="320"/>
  <c r="AF36" i="320"/>
  <c r="AE36" i="320"/>
  <c r="AD36" i="320"/>
  <c r="AC36" i="320"/>
  <c r="AB36" i="320"/>
  <c r="AA36" i="320"/>
  <c r="Z36" i="320"/>
  <c r="Y36" i="320"/>
  <c r="X36" i="320"/>
  <c r="W36" i="320"/>
  <c r="V36" i="320"/>
  <c r="U36" i="320"/>
  <c r="T36" i="320"/>
  <c r="S36" i="320"/>
  <c r="R36" i="320"/>
  <c r="Q36" i="320"/>
  <c r="P36" i="320"/>
  <c r="O36" i="320"/>
  <c r="N36" i="320"/>
  <c r="M36" i="320"/>
  <c r="L36" i="320"/>
  <c r="K36" i="320"/>
  <c r="F36" i="320"/>
  <c r="AJ35" i="320"/>
  <c r="AI35" i="320"/>
  <c r="AH35" i="320"/>
  <c r="AG35" i="320"/>
  <c r="AF35" i="320"/>
  <c r="AE35" i="320"/>
  <c r="AD35" i="320"/>
  <c r="AC35" i="320"/>
  <c r="AB35" i="320"/>
  <c r="AA35" i="320"/>
  <c r="Z35" i="320"/>
  <c r="Y35" i="320"/>
  <c r="X35" i="320"/>
  <c r="W35" i="320"/>
  <c r="V35" i="320"/>
  <c r="U35" i="320"/>
  <c r="T35" i="320"/>
  <c r="S35" i="320"/>
  <c r="R35" i="320"/>
  <c r="Q35" i="320"/>
  <c r="P35" i="320"/>
  <c r="O35" i="320"/>
  <c r="N35" i="320"/>
  <c r="M35" i="320"/>
  <c r="L35" i="320"/>
  <c r="K35" i="320"/>
  <c r="F35" i="320"/>
  <c r="AJ34" i="320"/>
  <c r="AI34" i="320"/>
  <c r="AH34" i="320"/>
  <c r="AG34" i="320"/>
  <c r="AF34" i="320"/>
  <c r="AE34" i="320"/>
  <c r="AD34" i="320"/>
  <c r="AC34" i="320"/>
  <c r="AB34" i="320"/>
  <c r="AA34" i="320"/>
  <c r="Z34" i="320"/>
  <c r="Y34" i="320"/>
  <c r="X34" i="320"/>
  <c r="W34" i="320"/>
  <c r="V34" i="320"/>
  <c r="U34" i="320"/>
  <c r="T34" i="320"/>
  <c r="S34" i="320"/>
  <c r="R34" i="320"/>
  <c r="Q34" i="320"/>
  <c r="P34" i="320"/>
  <c r="O34" i="320"/>
  <c r="N34" i="320"/>
  <c r="M34" i="320"/>
  <c r="L34" i="320"/>
  <c r="K34" i="320"/>
  <c r="F34" i="320"/>
  <c r="AJ33" i="320"/>
  <c r="AI33" i="320"/>
  <c r="AH33" i="320"/>
  <c r="AG33" i="320"/>
  <c r="AF33" i="320"/>
  <c r="AE33" i="320"/>
  <c r="AD33" i="320"/>
  <c r="AC33" i="320"/>
  <c r="AB33" i="320"/>
  <c r="AA33" i="320"/>
  <c r="Z33" i="320"/>
  <c r="Y33" i="320"/>
  <c r="X33" i="320"/>
  <c r="W33" i="320"/>
  <c r="V33" i="320"/>
  <c r="U33" i="320"/>
  <c r="T33" i="320"/>
  <c r="S33" i="320"/>
  <c r="R33" i="320"/>
  <c r="Q33" i="320"/>
  <c r="P33" i="320"/>
  <c r="O33" i="320"/>
  <c r="N33" i="320"/>
  <c r="M33" i="320"/>
  <c r="L33" i="320"/>
  <c r="K33" i="320"/>
  <c r="F33" i="320"/>
  <c r="AJ32" i="320"/>
  <c r="AI32" i="320"/>
  <c r="AH32" i="320"/>
  <c r="AG32" i="320"/>
  <c r="AF32" i="320"/>
  <c r="AE32" i="320"/>
  <c r="AD32" i="320"/>
  <c r="AC32" i="320"/>
  <c r="AB32" i="320"/>
  <c r="AA32" i="320"/>
  <c r="Z32" i="320"/>
  <c r="Y32" i="320"/>
  <c r="X32" i="320"/>
  <c r="W32" i="320"/>
  <c r="V32" i="320"/>
  <c r="U32" i="320"/>
  <c r="T32" i="320"/>
  <c r="S32" i="320"/>
  <c r="R32" i="320"/>
  <c r="Q32" i="320"/>
  <c r="P32" i="320"/>
  <c r="O32" i="320"/>
  <c r="N32" i="320"/>
  <c r="M32" i="320"/>
  <c r="L32" i="320"/>
  <c r="K32" i="320"/>
  <c r="F32" i="320"/>
  <c r="AJ31" i="320"/>
  <c r="AI31" i="320"/>
  <c r="AH31" i="320"/>
  <c r="AG31" i="320"/>
  <c r="AF31" i="320"/>
  <c r="AE31" i="320"/>
  <c r="AD31" i="320"/>
  <c r="AC31" i="320"/>
  <c r="AB31" i="320"/>
  <c r="AA31" i="320"/>
  <c r="Z31" i="320"/>
  <c r="Y31" i="320"/>
  <c r="X31" i="320"/>
  <c r="W31" i="320"/>
  <c r="V31" i="320"/>
  <c r="U31" i="320"/>
  <c r="T31" i="320"/>
  <c r="S31" i="320"/>
  <c r="R31" i="320"/>
  <c r="Q31" i="320"/>
  <c r="P31" i="320"/>
  <c r="O31" i="320"/>
  <c r="N31" i="320"/>
  <c r="M31" i="320"/>
  <c r="L31" i="320"/>
  <c r="K31" i="320"/>
  <c r="F31" i="320"/>
  <c r="AJ30" i="320"/>
  <c r="AI30" i="320"/>
  <c r="AH30" i="320"/>
  <c r="AG30" i="320"/>
  <c r="AF30" i="320"/>
  <c r="AE30" i="320"/>
  <c r="AD30" i="320"/>
  <c r="AC30" i="320"/>
  <c r="AB30" i="320"/>
  <c r="AA30" i="320"/>
  <c r="Z30" i="320"/>
  <c r="Y30" i="320"/>
  <c r="X30" i="320"/>
  <c r="W30" i="320"/>
  <c r="V30" i="320"/>
  <c r="U30" i="320"/>
  <c r="T30" i="320"/>
  <c r="S30" i="320"/>
  <c r="R30" i="320"/>
  <c r="Q30" i="320"/>
  <c r="P30" i="320"/>
  <c r="O30" i="320"/>
  <c r="N30" i="320"/>
  <c r="M30" i="320"/>
  <c r="L30" i="320"/>
  <c r="K30" i="320"/>
  <c r="F30" i="320"/>
  <c r="AJ29" i="320"/>
  <c r="AI29" i="320"/>
  <c r="AH29" i="320"/>
  <c r="AG29" i="320"/>
  <c r="AF29" i="320"/>
  <c r="AE29" i="320"/>
  <c r="AD29" i="320"/>
  <c r="AC29" i="320"/>
  <c r="AB29" i="320"/>
  <c r="AA29" i="320"/>
  <c r="Z29" i="320"/>
  <c r="Y29" i="320"/>
  <c r="X29" i="320"/>
  <c r="W29" i="320"/>
  <c r="V29" i="320"/>
  <c r="U29" i="320"/>
  <c r="T29" i="320"/>
  <c r="S29" i="320"/>
  <c r="R29" i="320"/>
  <c r="Q29" i="320"/>
  <c r="P29" i="320"/>
  <c r="O29" i="320"/>
  <c r="N29" i="320"/>
  <c r="M29" i="320"/>
  <c r="L29" i="320"/>
  <c r="K29" i="320"/>
  <c r="F29" i="320"/>
  <c r="AJ28" i="320"/>
  <c r="AI28" i="320"/>
  <c r="AH28" i="320"/>
  <c r="AG28" i="320"/>
  <c r="AF28" i="320"/>
  <c r="AE28" i="320"/>
  <c r="AD28" i="320"/>
  <c r="AC28" i="320"/>
  <c r="AB28" i="320"/>
  <c r="AA28" i="320"/>
  <c r="Z28" i="320"/>
  <c r="Y28" i="320"/>
  <c r="X28" i="320"/>
  <c r="W28" i="320"/>
  <c r="V28" i="320"/>
  <c r="U28" i="320"/>
  <c r="T28" i="320"/>
  <c r="S28" i="320"/>
  <c r="R28" i="320"/>
  <c r="Q28" i="320"/>
  <c r="P28" i="320"/>
  <c r="O28" i="320"/>
  <c r="N28" i="320"/>
  <c r="M28" i="320"/>
  <c r="L28" i="320"/>
  <c r="K28" i="320"/>
  <c r="F28" i="320"/>
  <c r="AJ27" i="320"/>
  <c r="AI27" i="320"/>
  <c r="AH27" i="320"/>
  <c r="AG27" i="320"/>
  <c r="AF27" i="320"/>
  <c r="AE27" i="320"/>
  <c r="AD27" i="320"/>
  <c r="AC27" i="320"/>
  <c r="AB27" i="320"/>
  <c r="AA27" i="320"/>
  <c r="Z27" i="320"/>
  <c r="Y27" i="320"/>
  <c r="X27" i="320"/>
  <c r="W27" i="320"/>
  <c r="V27" i="320"/>
  <c r="U27" i="320"/>
  <c r="T27" i="320"/>
  <c r="S27" i="320"/>
  <c r="R27" i="320"/>
  <c r="Q27" i="320"/>
  <c r="P27" i="320"/>
  <c r="O27" i="320"/>
  <c r="N27" i="320"/>
  <c r="M27" i="320"/>
  <c r="L27" i="320"/>
  <c r="K27" i="320"/>
  <c r="F27" i="320"/>
  <c r="AJ26" i="320"/>
  <c r="AI26" i="320"/>
  <c r="AH26" i="320"/>
  <c r="AG26" i="320"/>
  <c r="AF26" i="320"/>
  <c r="AE26" i="320"/>
  <c r="AD26" i="320"/>
  <c r="AC26" i="320"/>
  <c r="AB26" i="320"/>
  <c r="AA26" i="320"/>
  <c r="Z26" i="320"/>
  <c r="Y26" i="320"/>
  <c r="X26" i="320"/>
  <c r="W26" i="320"/>
  <c r="V26" i="320"/>
  <c r="U26" i="320"/>
  <c r="T26" i="320"/>
  <c r="S26" i="320"/>
  <c r="R26" i="320"/>
  <c r="Q26" i="320"/>
  <c r="P26" i="320"/>
  <c r="O26" i="320"/>
  <c r="N26" i="320"/>
  <c r="M26" i="320"/>
  <c r="L26" i="320"/>
  <c r="K26" i="320"/>
  <c r="F26" i="320"/>
  <c r="AJ25" i="320"/>
  <c r="AI25" i="320"/>
  <c r="AH25" i="320"/>
  <c r="AG25" i="320"/>
  <c r="AF25" i="320"/>
  <c r="AE25" i="320"/>
  <c r="AD25" i="320"/>
  <c r="AC25" i="320"/>
  <c r="AB25" i="320"/>
  <c r="AA25" i="320"/>
  <c r="Z25" i="320"/>
  <c r="Y25" i="320"/>
  <c r="X25" i="320"/>
  <c r="W25" i="320"/>
  <c r="V25" i="320"/>
  <c r="U25" i="320"/>
  <c r="T25" i="320"/>
  <c r="S25" i="320"/>
  <c r="R25" i="320"/>
  <c r="Q25" i="320"/>
  <c r="P25" i="320"/>
  <c r="O25" i="320"/>
  <c r="N25" i="320"/>
  <c r="M25" i="320"/>
  <c r="L25" i="320"/>
  <c r="K25" i="320"/>
  <c r="F25" i="320"/>
  <c r="AJ24" i="320"/>
  <c r="AI24" i="320"/>
  <c r="AH24" i="320"/>
  <c r="AG24" i="320"/>
  <c r="AF24" i="320"/>
  <c r="AE24" i="320"/>
  <c r="AD24" i="320"/>
  <c r="AC24" i="320"/>
  <c r="AB24" i="320"/>
  <c r="AA24" i="320"/>
  <c r="Z24" i="320"/>
  <c r="Y24" i="320"/>
  <c r="X24" i="320"/>
  <c r="W24" i="320"/>
  <c r="V24" i="320"/>
  <c r="U24" i="320"/>
  <c r="T24" i="320"/>
  <c r="S24" i="320"/>
  <c r="R24" i="320"/>
  <c r="Q24" i="320"/>
  <c r="P24" i="320"/>
  <c r="O24" i="320"/>
  <c r="N24" i="320"/>
  <c r="M24" i="320"/>
  <c r="L24" i="320"/>
  <c r="K24" i="320"/>
  <c r="F24" i="320"/>
  <c r="AJ23" i="320"/>
  <c r="AI23" i="320"/>
  <c r="AH23" i="320"/>
  <c r="AG23" i="320"/>
  <c r="AF23" i="320"/>
  <c r="AE23" i="320"/>
  <c r="AD23" i="320"/>
  <c r="AC23" i="320"/>
  <c r="AB23" i="320"/>
  <c r="AA23" i="320"/>
  <c r="Z23" i="320"/>
  <c r="Y23" i="320"/>
  <c r="X23" i="320"/>
  <c r="W23" i="320"/>
  <c r="V23" i="320"/>
  <c r="U23" i="320"/>
  <c r="T23" i="320"/>
  <c r="S23" i="320"/>
  <c r="R23" i="320"/>
  <c r="Q23" i="320"/>
  <c r="P23" i="320"/>
  <c r="O23" i="320"/>
  <c r="N23" i="320"/>
  <c r="M23" i="320"/>
  <c r="L23" i="320"/>
  <c r="K23" i="320"/>
  <c r="F23" i="320"/>
  <c r="AJ22" i="320"/>
  <c r="AI22" i="320"/>
  <c r="AH22" i="320"/>
  <c r="AG22" i="320"/>
  <c r="AF22" i="320"/>
  <c r="AE22" i="320"/>
  <c r="AD22" i="320"/>
  <c r="AC22" i="320"/>
  <c r="AB22" i="320"/>
  <c r="AA22" i="320"/>
  <c r="Z22" i="320"/>
  <c r="Y22" i="320"/>
  <c r="X22" i="320"/>
  <c r="W22" i="320"/>
  <c r="V22" i="320"/>
  <c r="U22" i="320"/>
  <c r="T22" i="320"/>
  <c r="S22" i="320"/>
  <c r="R22" i="320"/>
  <c r="Q22" i="320"/>
  <c r="P22" i="320"/>
  <c r="O22" i="320"/>
  <c r="N22" i="320"/>
  <c r="M22" i="320"/>
  <c r="L22" i="320"/>
  <c r="K22" i="320"/>
  <c r="F22" i="320"/>
  <c r="AJ21" i="320"/>
  <c r="AI21" i="320"/>
  <c r="AH21" i="320"/>
  <c r="AG21" i="320"/>
  <c r="AF21" i="320"/>
  <c r="AE21" i="320"/>
  <c r="AD21" i="320"/>
  <c r="AC21" i="320"/>
  <c r="AB21" i="320"/>
  <c r="AA21" i="320"/>
  <c r="Z21" i="320"/>
  <c r="Y21" i="320"/>
  <c r="X21" i="320"/>
  <c r="W21" i="320"/>
  <c r="V21" i="320"/>
  <c r="U21" i="320"/>
  <c r="T21" i="320"/>
  <c r="S21" i="320"/>
  <c r="R21" i="320"/>
  <c r="Q21" i="320"/>
  <c r="P21" i="320"/>
  <c r="O21" i="320"/>
  <c r="N21" i="320"/>
  <c r="M21" i="320"/>
  <c r="L21" i="320"/>
  <c r="K21" i="320"/>
  <c r="F21" i="320"/>
  <c r="AJ20" i="320"/>
  <c r="AI20" i="320"/>
  <c r="AH20" i="320"/>
  <c r="AG20" i="320"/>
  <c r="AF20" i="320"/>
  <c r="AE20" i="320"/>
  <c r="AD20" i="320"/>
  <c r="AC20" i="320"/>
  <c r="AB20" i="320"/>
  <c r="AA20" i="320"/>
  <c r="Z20" i="320"/>
  <c r="Y20" i="320"/>
  <c r="X20" i="320"/>
  <c r="W20" i="320"/>
  <c r="V20" i="320"/>
  <c r="U20" i="320"/>
  <c r="T20" i="320"/>
  <c r="S20" i="320"/>
  <c r="Q20" i="320"/>
  <c r="P20" i="320"/>
  <c r="O20" i="320"/>
  <c r="N20" i="320"/>
  <c r="M20" i="320"/>
  <c r="L20" i="320"/>
  <c r="K20" i="320"/>
  <c r="F20" i="320"/>
  <c r="AJ19" i="320"/>
  <c r="AI19" i="320"/>
  <c r="AH19" i="320"/>
  <c r="AG19" i="320"/>
  <c r="AF19" i="320"/>
  <c r="AE19" i="320"/>
  <c r="AD19" i="320"/>
  <c r="AC19" i="320"/>
  <c r="AB19" i="320"/>
  <c r="AA19" i="320"/>
  <c r="Z19" i="320"/>
  <c r="Y19" i="320"/>
  <c r="X19" i="320"/>
  <c r="W19" i="320"/>
  <c r="V19" i="320"/>
  <c r="U19" i="320"/>
  <c r="T19" i="320"/>
  <c r="S19" i="320"/>
  <c r="R19" i="320"/>
  <c r="Q19" i="320"/>
  <c r="P19" i="320"/>
  <c r="O19" i="320"/>
  <c r="N19" i="320"/>
  <c r="M19" i="320"/>
  <c r="L19" i="320"/>
  <c r="K19" i="320"/>
  <c r="F19" i="320"/>
  <c r="AJ18" i="320"/>
  <c r="AI18" i="320"/>
  <c r="AH18" i="320"/>
  <c r="AG18" i="320"/>
  <c r="AF18" i="320"/>
  <c r="AE18" i="320"/>
  <c r="AD18" i="320"/>
  <c r="AC18" i="320"/>
  <c r="AB18" i="320"/>
  <c r="AA18" i="320"/>
  <c r="Z18" i="320"/>
  <c r="Y18" i="320"/>
  <c r="X18" i="320"/>
  <c r="W18" i="320"/>
  <c r="V18" i="320"/>
  <c r="U18" i="320"/>
  <c r="T18" i="320"/>
  <c r="S18" i="320"/>
  <c r="R18" i="320"/>
  <c r="Q18" i="320"/>
  <c r="P18" i="320"/>
  <c r="O18" i="320"/>
  <c r="N18" i="320"/>
  <c r="M18" i="320"/>
  <c r="L18" i="320"/>
  <c r="K18" i="320"/>
  <c r="F18" i="320"/>
  <c r="AJ17" i="320"/>
  <c r="AI17" i="320"/>
  <c r="AH17" i="320"/>
  <c r="AG17" i="320"/>
  <c r="AF17" i="320"/>
  <c r="AE17" i="320"/>
  <c r="AD17" i="320"/>
  <c r="AC17" i="320"/>
  <c r="AB17" i="320"/>
  <c r="AA17" i="320"/>
  <c r="Z17" i="320"/>
  <c r="Y17" i="320"/>
  <c r="X17" i="320"/>
  <c r="W17" i="320"/>
  <c r="V17" i="320"/>
  <c r="U17" i="320"/>
  <c r="T17" i="320"/>
  <c r="S17" i="320"/>
  <c r="R17" i="320"/>
  <c r="Q17" i="320"/>
  <c r="P17" i="320"/>
  <c r="O17" i="320"/>
  <c r="N17" i="320"/>
  <c r="M17" i="320"/>
  <c r="L17" i="320"/>
  <c r="K17" i="320"/>
  <c r="F17" i="320"/>
  <c r="AJ16" i="320"/>
  <c r="AI16" i="320"/>
  <c r="AH16" i="320"/>
  <c r="AG16" i="320"/>
  <c r="AF16" i="320"/>
  <c r="AE16" i="320"/>
  <c r="AD16" i="320"/>
  <c r="AC16" i="320"/>
  <c r="AB16" i="320"/>
  <c r="AA16" i="320"/>
  <c r="Z16" i="320"/>
  <c r="Y16" i="320"/>
  <c r="X16" i="320"/>
  <c r="W16" i="320"/>
  <c r="V16" i="320"/>
  <c r="U16" i="320"/>
  <c r="T16" i="320"/>
  <c r="S16" i="320"/>
  <c r="R16" i="320"/>
  <c r="Q16" i="320"/>
  <c r="P16" i="320"/>
  <c r="O16" i="320"/>
  <c r="N16" i="320"/>
  <c r="M16" i="320"/>
  <c r="L16" i="320"/>
  <c r="K16" i="320"/>
  <c r="F16" i="320"/>
  <c r="AJ15" i="320"/>
  <c r="AI15" i="320"/>
  <c r="AH15" i="320"/>
  <c r="AG15" i="320"/>
  <c r="AF15" i="320"/>
  <c r="AE15" i="320"/>
  <c r="AD15" i="320"/>
  <c r="AC15" i="320"/>
  <c r="AB15" i="320"/>
  <c r="AA15" i="320"/>
  <c r="Z15" i="320"/>
  <c r="Y15" i="320"/>
  <c r="X15" i="320"/>
  <c r="W15" i="320"/>
  <c r="V15" i="320"/>
  <c r="U15" i="320"/>
  <c r="T15" i="320"/>
  <c r="S15" i="320"/>
  <c r="R15" i="320"/>
  <c r="Q15" i="320"/>
  <c r="P15" i="320"/>
  <c r="O15" i="320"/>
  <c r="N15" i="320"/>
  <c r="M15" i="320"/>
  <c r="L15" i="320"/>
  <c r="K15" i="320"/>
  <c r="F15" i="320"/>
  <c r="AJ14" i="320"/>
  <c r="AI14" i="320"/>
  <c r="AH14" i="320"/>
  <c r="AG14" i="320"/>
  <c r="AF14" i="320"/>
  <c r="AE14" i="320"/>
  <c r="AD14" i="320"/>
  <c r="AC14" i="320"/>
  <c r="AB14" i="320"/>
  <c r="AA14" i="320"/>
  <c r="Z14" i="320"/>
  <c r="Y14" i="320"/>
  <c r="X14" i="320"/>
  <c r="W14" i="320"/>
  <c r="V14" i="320"/>
  <c r="U14" i="320"/>
  <c r="T14" i="320"/>
  <c r="S14" i="320"/>
  <c r="R14" i="320"/>
  <c r="Q14" i="320"/>
  <c r="P14" i="320"/>
  <c r="O14" i="320"/>
  <c r="N14" i="320"/>
  <c r="M14" i="320"/>
  <c r="L14" i="320"/>
  <c r="K14" i="320"/>
  <c r="F14" i="320"/>
  <c r="AJ13" i="320"/>
  <c r="AI13" i="320"/>
  <c r="AH13" i="320"/>
  <c r="AG13" i="320"/>
  <c r="AF13" i="320"/>
  <c r="AE13" i="320"/>
  <c r="AD13" i="320"/>
  <c r="AC13" i="320"/>
  <c r="AB13" i="320"/>
  <c r="AA13" i="320"/>
  <c r="Z13" i="320"/>
  <c r="Y13" i="320"/>
  <c r="X13" i="320"/>
  <c r="W13" i="320"/>
  <c r="V13" i="320"/>
  <c r="U13" i="320"/>
  <c r="T13" i="320"/>
  <c r="S13" i="320"/>
  <c r="R13" i="320"/>
  <c r="Q13" i="320"/>
  <c r="P13" i="320"/>
  <c r="O13" i="320"/>
  <c r="N13" i="320"/>
  <c r="M13" i="320"/>
  <c r="L13" i="320"/>
  <c r="K13" i="320"/>
  <c r="F13" i="320"/>
  <c r="AJ12" i="320"/>
  <c r="AI12" i="320"/>
  <c r="AH12" i="320"/>
  <c r="AG12" i="320"/>
  <c r="AF12" i="320"/>
  <c r="AE12" i="320"/>
  <c r="AD12" i="320"/>
  <c r="AC12" i="320"/>
  <c r="AB12" i="320"/>
  <c r="AA12" i="320"/>
  <c r="Z12" i="320"/>
  <c r="Y12" i="320"/>
  <c r="X12" i="320"/>
  <c r="W12" i="320"/>
  <c r="V12" i="320"/>
  <c r="U12" i="320"/>
  <c r="T12" i="320"/>
  <c r="S12" i="320"/>
  <c r="R12" i="320"/>
  <c r="Q12" i="320"/>
  <c r="P12" i="320"/>
  <c r="O12" i="320"/>
  <c r="N12" i="320"/>
  <c r="M12" i="320"/>
  <c r="L12" i="320"/>
  <c r="K12" i="320"/>
  <c r="F12" i="320"/>
  <c r="AJ11" i="320"/>
  <c r="AI11" i="320"/>
  <c r="AH11" i="320"/>
  <c r="AG11" i="320"/>
  <c r="AF11" i="320"/>
  <c r="AE11" i="320"/>
  <c r="AD11" i="320"/>
  <c r="AC11" i="320"/>
  <c r="AB11" i="320"/>
  <c r="AA11" i="320"/>
  <c r="Z11" i="320"/>
  <c r="Y11" i="320"/>
  <c r="X11" i="320"/>
  <c r="W11" i="320"/>
  <c r="V11" i="320"/>
  <c r="U11" i="320"/>
  <c r="T11" i="320"/>
  <c r="S11" i="320"/>
  <c r="R11" i="320"/>
  <c r="Q11" i="320"/>
  <c r="P11" i="320"/>
  <c r="O11" i="320"/>
  <c r="N11" i="320"/>
  <c r="M11" i="320"/>
  <c r="L11" i="320"/>
  <c r="K11" i="320"/>
  <c r="F11" i="320"/>
  <c r="AJ10" i="320"/>
  <c r="AI10" i="320"/>
  <c r="AH10" i="320"/>
  <c r="AG10" i="320"/>
  <c r="AF10" i="320"/>
  <c r="AE10" i="320"/>
  <c r="AD10" i="320"/>
  <c r="AC10" i="320"/>
  <c r="AB10" i="320"/>
  <c r="AA10" i="320"/>
  <c r="Z10" i="320"/>
  <c r="Y10" i="320"/>
  <c r="X10" i="320"/>
  <c r="W10" i="320"/>
  <c r="V10" i="320"/>
  <c r="U10" i="320"/>
  <c r="T10" i="320"/>
  <c r="S10" i="320"/>
  <c r="R10" i="320"/>
  <c r="Q10" i="320"/>
  <c r="P10" i="320"/>
  <c r="O10" i="320"/>
  <c r="N10" i="320"/>
  <c r="M10" i="320"/>
  <c r="L10" i="320"/>
  <c r="K10" i="320"/>
  <c r="F10" i="320"/>
  <c r="AJ9" i="320"/>
  <c r="AI9" i="320"/>
  <c r="AH9" i="320"/>
  <c r="AG9" i="320"/>
  <c r="AF9" i="320"/>
  <c r="AE9" i="320"/>
  <c r="AD9" i="320"/>
  <c r="AC9" i="320"/>
  <c r="AB9" i="320"/>
  <c r="AA9" i="320"/>
  <c r="Z9" i="320"/>
  <c r="Y9" i="320"/>
  <c r="X9" i="320"/>
  <c r="W9" i="320"/>
  <c r="V9" i="320"/>
  <c r="U9" i="320"/>
  <c r="T9" i="320"/>
  <c r="S9" i="320"/>
  <c r="R9" i="320"/>
  <c r="Q9" i="320"/>
  <c r="P9" i="320"/>
  <c r="O9" i="320"/>
  <c r="N9" i="320"/>
  <c r="M9" i="320"/>
  <c r="L9" i="320"/>
  <c r="K9" i="320"/>
  <c r="F9" i="320"/>
  <c r="AJ8" i="320"/>
  <c r="AI8" i="320"/>
  <c r="AH8" i="320"/>
  <c r="AG8" i="320"/>
  <c r="AF8" i="320"/>
  <c r="AE8" i="320"/>
  <c r="AD8" i="320"/>
  <c r="AC8" i="320"/>
  <c r="AB8" i="320"/>
  <c r="AA8" i="320"/>
  <c r="Z8" i="320"/>
  <c r="Y8" i="320"/>
  <c r="X8" i="320"/>
  <c r="W8" i="320"/>
  <c r="V8" i="320"/>
  <c r="U8" i="320"/>
  <c r="T8" i="320"/>
  <c r="S8" i="320"/>
  <c r="R8" i="320"/>
  <c r="Q8" i="320"/>
  <c r="P8" i="320"/>
  <c r="O8" i="320"/>
  <c r="N8" i="320"/>
  <c r="M8" i="320"/>
  <c r="L8" i="320"/>
  <c r="K8" i="320"/>
  <c r="F8" i="320"/>
  <c r="AJ7" i="320"/>
  <c r="AI7" i="320"/>
  <c r="AH7" i="320"/>
  <c r="AG7" i="320"/>
  <c r="AF7" i="320"/>
  <c r="AE7" i="320"/>
  <c r="AD7" i="320"/>
  <c r="AC7" i="320"/>
  <c r="AB7" i="320"/>
  <c r="AA7" i="320"/>
  <c r="Z7" i="320"/>
  <c r="Y7" i="320"/>
  <c r="X7" i="320"/>
  <c r="W7" i="320"/>
  <c r="V7" i="320"/>
  <c r="U7" i="320"/>
  <c r="T7" i="320"/>
  <c r="S7" i="320"/>
  <c r="R7" i="320"/>
  <c r="Q7" i="320"/>
  <c r="P7" i="320"/>
  <c r="O7" i="320"/>
  <c r="N7" i="320"/>
  <c r="M7" i="320"/>
  <c r="L7" i="320"/>
  <c r="K7" i="320"/>
  <c r="F7" i="320"/>
  <c r="AJ6" i="320"/>
  <c r="AI6" i="320"/>
  <c r="AH6" i="320"/>
  <c r="AG6" i="320"/>
  <c r="AF6" i="320"/>
  <c r="AE6" i="320"/>
  <c r="AD6" i="320"/>
  <c r="AC6" i="320"/>
  <c r="AB6" i="320"/>
  <c r="AA6" i="320"/>
  <c r="Z6" i="320"/>
  <c r="Y6" i="320"/>
  <c r="X6" i="320"/>
  <c r="W6" i="320"/>
  <c r="V6" i="320"/>
  <c r="U6" i="320"/>
  <c r="T6" i="320"/>
  <c r="S6" i="320"/>
  <c r="R6" i="320"/>
  <c r="Q6" i="320"/>
  <c r="P6" i="320"/>
  <c r="O6" i="320"/>
  <c r="N6" i="320"/>
  <c r="M6" i="320"/>
  <c r="L6" i="320"/>
  <c r="K6" i="320"/>
  <c r="F6" i="320"/>
  <c r="AJ5" i="320"/>
  <c r="AI5" i="320"/>
  <c r="AH5" i="320"/>
  <c r="AG5" i="320"/>
  <c r="AF5" i="320"/>
  <c r="AE5" i="320"/>
  <c r="AD5" i="320"/>
  <c r="AC5" i="320"/>
  <c r="AB5" i="320"/>
  <c r="AA5" i="320"/>
  <c r="Z5" i="320"/>
  <c r="Y5" i="320"/>
  <c r="X5" i="320"/>
  <c r="W5" i="320"/>
  <c r="V5" i="320"/>
  <c r="U5" i="320"/>
  <c r="T5" i="320"/>
  <c r="S5" i="320"/>
  <c r="R5" i="320"/>
  <c r="Q5" i="320"/>
  <c r="P5" i="320"/>
  <c r="O5" i="320"/>
  <c r="N5" i="320"/>
  <c r="M5" i="320"/>
  <c r="L5" i="320"/>
  <c r="K5" i="320"/>
  <c r="F5" i="320"/>
  <c r="AI4" i="320"/>
  <c r="AH4" i="320"/>
  <c r="AG4" i="320"/>
  <c r="AJ4" i="320" s="1"/>
  <c r="AE4" i="320"/>
  <c r="AD4" i="320"/>
  <c r="AC4" i="320"/>
  <c r="AB4" i="320"/>
  <c r="AA4" i="320"/>
  <c r="Y4" i="320"/>
  <c r="X4" i="320"/>
  <c r="W4" i="320"/>
  <c r="V4" i="320"/>
  <c r="T4" i="320"/>
  <c r="S4" i="320"/>
  <c r="R4" i="320"/>
  <c r="Q4" i="320"/>
  <c r="U4" i="320" s="1"/>
  <c r="O4" i="320"/>
  <c r="N4" i="320"/>
  <c r="M4" i="320"/>
  <c r="L4" i="320"/>
  <c r="K4" i="320"/>
  <c r="E54" i="319"/>
  <c r="D54" i="319"/>
  <c r="D56" i="319" s="1"/>
  <c r="C54" i="319"/>
  <c r="G54" i="319" s="1"/>
  <c r="D50" i="319"/>
  <c r="E47" i="319"/>
  <c r="E49" i="319" s="1"/>
  <c r="D47" i="319"/>
  <c r="D61" i="319" s="1"/>
  <c r="AJ43" i="319"/>
  <c r="AI43" i="319"/>
  <c r="AH43" i="319"/>
  <c r="AG43" i="319"/>
  <c r="AF43" i="319"/>
  <c r="AE43" i="319"/>
  <c r="AD43" i="319"/>
  <c r="AC43" i="319"/>
  <c r="AB43" i="319"/>
  <c r="AA43" i="319"/>
  <c r="Z43" i="319"/>
  <c r="Y43" i="319"/>
  <c r="X43" i="319"/>
  <c r="W43" i="319"/>
  <c r="V43" i="319"/>
  <c r="U43" i="319"/>
  <c r="T43" i="319"/>
  <c r="S43" i="319"/>
  <c r="R43" i="319"/>
  <c r="Q43" i="319"/>
  <c r="P43" i="319"/>
  <c r="O43" i="319"/>
  <c r="N43" i="319"/>
  <c r="M43" i="319"/>
  <c r="L43" i="319"/>
  <c r="K43" i="319"/>
  <c r="F43" i="319"/>
  <c r="AJ42" i="319"/>
  <c r="AI42" i="319"/>
  <c r="AH42" i="319"/>
  <c r="AG42" i="319"/>
  <c r="AF42" i="319"/>
  <c r="AE42" i="319"/>
  <c r="AD42" i="319"/>
  <c r="AC42" i="319"/>
  <c r="AB42" i="319"/>
  <c r="AA42" i="319"/>
  <c r="Z42" i="319"/>
  <c r="Y42" i="319"/>
  <c r="X42" i="319"/>
  <c r="W42" i="319"/>
  <c r="V42" i="319"/>
  <c r="U42" i="319"/>
  <c r="T42" i="319"/>
  <c r="S42" i="319"/>
  <c r="R42" i="319"/>
  <c r="Q42" i="319"/>
  <c r="P42" i="319"/>
  <c r="O42" i="319"/>
  <c r="N42" i="319"/>
  <c r="M42" i="319"/>
  <c r="L42" i="319"/>
  <c r="K42" i="319"/>
  <c r="F42" i="319"/>
  <c r="AJ41" i="319"/>
  <c r="AI41" i="319"/>
  <c r="AH41" i="319"/>
  <c r="AG41" i="319"/>
  <c r="AF41" i="319"/>
  <c r="AE41" i="319"/>
  <c r="AD41" i="319"/>
  <c r="AC41" i="319"/>
  <c r="AB41" i="319"/>
  <c r="AA41" i="319"/>
  <c r="Z41" i="319"/>
  <c r="Y41" i="319"/>
  <c r="X41" i="319"/>
  <c r="W41" i="319"/>
  <c r="V41" i="319"/>
  <c r="U41" i="319"/>
  <c r="T41" i="319"/>
  <c r="S41" i="319"/>
  <c r="R41" i="319"/>
  <c r="Q41" i="319"/>
  <c r="P41" i="319"/>
  <c r="O41" i="319"/>
  <c r="N41" i="319"/>
  <c r="M41" i="319"/>
  <c r="L41" i="319"/>
  <c r="K41" i="319"/>
  <c r="F41" i="319"/>
  <c r="AJ40" i="319"/>
  <c r="AI40" i="319"/>
  <c r="AH40" i="319"/>
  <c r="AG40" i="319"/>
  <c r="AF40" i="319"/>
  <c r="AE40" i="319"/>
  <c r="AD40" i="319"/>
  <c r="AC40" i="319"/>
  <c r="AB40" i="319"/>
  <c r="AA40" i="319"/>
  <c r="Z40" i="319"/>
  <c r="Y40" i="319"/>
  <c r="X40" i="319"/>
  <c r="W40" i="319"/>
  <c r="V40" i="319"/>
  <c r="U40" i="319"/>
  <c r="T40" i="319"/>
  <c r="S40" i="319"/>
  <c r="R40" i="319"/>
  <c r="Q40" i="319"/>
  <c r="P40" i="319"/>
  <c r="O40" i="319"/>
  <c r="N40" i="319"/>
  <c r="M40" i="319"/>
  <c r="L40" i="319"/>
  <c r="K40" i="319"/>
  <c r="F40" i="319"/>
  <c r="AJ39" i="319"/>
  <c r="AI39" i="319"/>
  <c r="AH39" i="319"/>
  <c r="AG39" i="319"/>
  <c r="AF39" i="319"/>
  <c r="AE39" i="319"/>
  <c r="AD39" i="319"/>
  <c r="AC39" i="319"/>
  <c r="AB39" i="319"/>
  <c r="AA39" i="319"/>
  <c r="Z39" i="319"/>
  <c r="Y39" i="319"/>
  <c r="X39" i="319"/>
  <c r="W39" i="319"/>
  <c r="V39" i="319"/>
  <c r="U39" i="319"/>
  <c r="T39" i="319"/>
  <c r="S39" i="319"/>
  <c r="R39" i="319"/>
  <c r="Q39" i="319"/>
  <c r="P39" i="319"/>
  <c r="O39" i="319"/>
  <c r="N39" i="319"/>
  <c r="M39" i="319"/>
  <c r="L39" i="319"/>
  <c r="K39" i="319"/>
  <c r="F39" i="319"/>
  <c r="AJ38" i="319"/>
  <c r="AI38" i="319"/>
  <c r="AH38" i="319"/>
  <c r="AG38" i="319"/>
  <c r="AF38" i="319"/>
  <c r="AE38" i="319"/>
  <c r="AD38" i="319"/>
  <c r="AC38" i="319"/>
  <c r="AB38" i="319"/>
  <c r="AA38" i="319"/>
  <c r="Z38" i="319"/>
  <c r="Y38" i="319"/>
  <c r="X38" i="319"/>
  <c r="W38" i="319"/>
  <c r="V38" i="319"/>
  <c r="U38" i="319"/>
  <c r="T38" i="319"/>
  <c r="S38" i="319"/>
  <c r="R38" i="319"/>
  <c r="Q38" i="319"/>
  <c r="P38" i="319"/>
  <c r="O38" i="319"/>
  <c r="N38" i="319"/>
  <c r="M38" i="319"/>
  <c r="L38" i="319"/>
  <c r="K38" i="319"/>
  <c r="F38" i="319"/>
  <c r="AJ37" i="319"/>
  <c r="AI37" i="319"/>
  <c r="AH37" i="319"/>
  <c r="AG37" i="319"/>
  <c r="AF37" i="319"/>
  <c r="AE37" i="319"/>
  <c r="AD37" i="319"/>
  <c r="AC37" i="319"/>
  <c r="AB37" i="319"/>
  <c r="AA37" i="319"/>
  <c r="Z37" i="319"/>
  <c r="Y37" i="319"/>
  <c r="X37" i="319"/>
  <c r="W37" i="319"/>
  <c r="V37" i="319"/>
  <c r="U37" i="319"/>
  <c r="T37" i="319"/>
  <c r="S37" i="319"/>
  <c r="R37" i="319"/>
  <c r="Q37" i="319"/>
  <c r="P37" i="319"/>
  <c r="O37" i="319"/>
  <c r="N37" i="319"/>
  <c r="M37" i="319"/>
  <c r="L37" i="319"/>
  <c r="K37" i="319"/>
  <c r="F37" i="319"/>
  <c r="AJ36" i="319"/>
  <c r="AI36" i="319"/>
  <c r="AH36" i="319"/>
  <c r="AG36" i="319"/>
  <c r="AF36" i="319"/>
  <c r="AE36" i="319"/>
  <c r="AD36" i="319"/>
  <c r="AC36" i="319"/>
  <c r="AB36" i="319"/>
  <c r="AA36" i="319"/>
  <c r="Z36" i="319"/>
  <c r="Y36" i="319"/>
  <c r="X36" i="319"/>
  <c r="W36" i="319"/>
  <c r="V36" i="319"/>
  <c r="U36" i="319"/>
  <c r="T36" i="319"/>
  <c r="S36" i="319"/>
  <c r="R36" i="319"/>
  <c r="Q36" i="319"/>
  <c r="P36" i="319"/>
  <c r="O36" i="319"/>
  <c r="N36" i="319"/>
  <c r="M36" i="319"/>
  <c r="L36" i="319"/>
  <c r="K36" i="319"/>
  <c r="F36" i="319"/>
  <c r="AJ35" i="319"/>
  <c r="AI35" i="319"/>
  <c r="AH35" i="319"/>
  <c r="AG35" i="319"/>
  <c r="AF35" i="319"/>
  <c r="AE35" i="319"/>
  <c r="AD35" i="319"/>
  <c r="AC35" i="319"/>
  <c r="AB35" i="319"/>
  <c r="AA35" i="319"/>
  <c r="Z35" i="319"/>
  <c r="Y35" i="319"/>
  <c r="X35" i="319"/>
  <c r="W35" i="319"/>
  <c r="V35" i="319"/>
  <c r="U35" i="319"/>
  <c r="T35" i="319"/>
  <c r="S35" i="319"/>
  <c r="R35" i="319"/>
  <c r="Q35" i="319"/>
  <c r="P35" i="319"/>
  <c r="O35" i="319"/>
  <c r="N35" i="319"/>
  <c r="M35" i="319"/>
  <c r="L35" i="319"/>
  <c r="K35" i="319"/>
  <c r="F35" i="319"/>
  <c r="AJ34" i="319"/>
  <c r="AI34" i="319"/>
  <c r="AH34" i="319"/>
  <c r="AG34" i="319"/>
  <c r="AF34" i="319"/>
  <c r="AE34" i="319"/>
  <c r="AD34" i="319"/>
  <c r="AC34" i="319"/>
  <c r="AB34" i="319"/>
  <c r="AA34" i="319"/>
  <c r="Z34" i="319"/>
  <c r="Y34" i="319"/>
  <c r="X34" i="319"/>
  <c r="W34" i="319"/>
  <c r="V34" i="319"/>
  <c r="U34" i="319"/>
  <c r="T34" i="319"/>
  <c r="S34" i="319"/>
  <c r="R34" i="319"/>
  <c r="Q34" i="319"/>
  <c r="P34" i="319"/>
  <c r="O34" i="319"/>
  <c r="N34" i="319"/>
  <c r="M34" i="319"/>
  <c r="L34" i="319"/>
  <c r="K34" i="319"/>
  <c r="F34" i="319"/>
  <c r="AJ33" i="319"/>
  <c r="AI33" i="319"/>
  <c r="AH33" i="319"/>
  <c r="AG33" i="319"/>
  <c r="AF33" i="319"/>
  <c r="AE33" i="319"/>
  <c r="AD33" i="319"/>
  <c r="AC33" i="319"/>
  <c r="AB33" i="319"/>
  <c r="AA33" i="319"/>
  <c r="Z33" i="319"/>
  <c r="Y33" i="319"/>
  <c r="X33" i="319"/>
  <c r="W33" i="319"/>
  <c r="V33" i="319"/>
  <c r="U33" i="319"/>
  <c r="T33" i="319"/>
  <c r="S33" i="319"/>
  <c r="R33" i="319"/>
  <c r="Q33" i="319"/>
  <c r="P33" i="319"/>
  <c r="O33" i="319"/>
  <c r="N33" i="319"/>
  <c r="M33" i="319"/>
  <c r="L33" i="319"/>
  <c r="K33" i="319"/>
  <c r="F33" i="319"/>
  <c r="AJ32" i="319"/>
  <c r="AI32" i="319"/>
  <c r="AH32" i="319"/>
  <c r="AG32" i="319"/>
  <c r="AF32" i="319"/>
  <c r="AE32" i="319"/>
  <c r="AD32" i="319"/>
  <c r="AC32" i="319"/>
  <c r="AB32" i="319"/>
  <c r="AA32" i="319"/>
  <c r="Z32" i="319"/>
  <c r="Y32" i="319"/>
  <c r="X32" i="319"/>
  <c r="W32" i="319"/>
  <c r="V32" i="319"/>
  <c r="U32" i="319"/>
  <c r="T32" i="319"/>
  <c r="S32" i="319"/>
  <c r="R32" i="319"/>
  <c r="Q32" i="319"/>
  <c r="P32" i="319"/>
  <c r="O32" i="319"/>
  <c r="N32" i="319"/>
  <c r="M32" i="319"/>
  <c r="L32" i="319"/>
  <c r="K32" i="319"/>
  <c r="F32" i="319"/>
  <c r="AJ31" i="319"/>
  <c r="AI31" i="319"/>
  <c r="AH31" i="319"/>
  <c r="AG31" i="319"/>
  <c r="AF31" i="319"/>
  <c r="AE31" i="319"/>
  <c r="AD31" i="319"/>
  <c r="AC31" i="319"/>
  <c r="AB31" i="319"/>
  <c r="AA31" i="319"/>
  <c r="Z31" i="319"/>
  <c r="Y31" i="319"/>
  <c r="X31" i="319"/>
  <c r="W31" i="319"/>
  <c r="V31" i="319"/>
  <c r="U31" i="319"/>
  <c r="T31" i="319"/>
  <c r="S31" i="319"/>
  <c r="R31" i="319"/>
  <c r="Q31" i="319"/>
  <c r="P31" i="319"/>
  <c r="O31" i="319"/>
  <c r="N31" i="319"/>
  <c r="M31" i="319"/>
  <c r="L31" i="319"/>
  <c r="K31" i="319"/>
  <c r="F31" i="319"/>
  <c r="AJ30" i="319"/>
  <c r="AI30" i="319"/>
  <c r="AH30" i="319"/>
  <c r="AG30" i="319"/>
  <c r="AF30" i="319"/>
  <c r="AE30" i="319"/>
  <c r="AD30" i="319"/>
  <c r="AC30" i="319"/>
  <c r="AB30" i="319"/>
  <c r="AA30" i="319"/>
  <c r="Z30" i="319"/>
  <c r="Y30" i="319"/>
  <c r="X30" i="319"/>
  <c r="W30" i="319"/>
  <c r="V30" i="319"/>
  <c r="U30" i="319"/>
  <c r="T30" i="319"/>
  <c r="S30" i="319"/>
  <c r="R30" i="319"/>
  <c r="Q30" i="319"/>
  <c r="P30" i="319"/>
  <c r="O30" i="319"/>
  <c r="N30" i="319"/>
  <c r="M30" i="319"/>
  <c r="L30" i="319"/>
  <c r="K30" i="319"/>
  <c r="F30" i="319"/>
  <c r="AJ29" i="319"/>
  <c r="AI29" i="319"/>
  <c r="AH29" i="319"/>
  <c r="AG29" i="319"/>
  <c r="AF29" i="319"/>
  <c r="AE29" i="319"/>
  <c r="AD29" i="319"/>
  <c r="AC29" i="319"/>
  <c r="AB29" i="319"/>
  <c r="AA29" i="319"/>
  <c r="Z29" i="319"/>
  <c r="Y29" i="319"/>
  <c r="X29" i="319"/>
  <c r="W29" i="319"/>
  <c r="V29" i="319"/>
  <c r="U29" i="319"/>
  <c r="T29" i="319"/>
  <c r="S29" i="319"/>
  <c r="R29" i="319"/>
  <c r="Q29" i="319"/>
  <c r="P29" i="319"/>
  <c r="O29" i="319"/>
  <c r="N29" i="319"/>
  <c r="M29" i="319"/>
  <c r="L29" i="319"/>
  <c r="K29" i="319"/>
  <c r="F29" i="319"/>
  <c r="AJ28" i="319"/>
  <c r="AI28" i="319"/>
  <c r="AH28" i="319"/>
  <c r="AG28" i="319"/>
  <c r="AF28" i="319"/>
  <c r="AE28" i="319"/>
  <c r="AD28" i="319"/>
  <c r="AC28" i="319"/>
  <c r="AB28" i="319"/>
  <c r="AA28" i="319"/>
  <c r="Z28" i="319"/>
  <c r="Y28" i="319"/>
  <c r="X28" i="319"/>
  <c r="W28" i="319"/>
  <c r="V28" i="319"/>
  <c r="U28" i="319"/>
  <c r="T28" i="319"/>
  <c r="S28" i="319"/>
  <c r="R28" i="319"/>
  <c r="Q28" i="319"/>
  <c r="P28" i="319"/>
  <c r="O28" i="319"/>
  <c r="N28" i="319"/>
  <c r="M28" i="319"/>
  <c r="L28" i="319"/>
  <c r="K28" i="319"/>
  <c r="F28" i="319"/>
  <c r="AJ27" i="319"/>
  <c r="AI27" i="319"/>
  <c r="AH27" i="319"/>
  <c r="AG27" i="319"/>
  <c r="AF27" i="319"/>
  <c r="AE27" i="319"/>
  <c r="AD27" i="319"/>
  <c r="AC27" i="319"/>
  <c r="AB27" i="319"/>
  <c r="AA27" i="319"/>
  <c r="Z27" i="319"/>
  <c r="Y27" i="319"/>
  <c r="X27" i="319"/>
  <c r="W27" i="319"/>
  <c r="V27" i="319"/>
  <c r="U27" i="319"/>
  <c r="T27" i="319"/>
  <c r="S27" i="319"/>
  <c r="R27" i="319"/>
  <c r="Q27" i="319"/>
  <c r="P27" i="319"/>
  <c r="O27" i="319"/>
  <c r="N27" i="319"/>
  <c r="M27" i="319"/>
  <c r="L27" i="319"/>
  <c r="K27" i="319"/>
  <c r="F27" i="319"/>
  <c r="AJ26" i="319"/>
  <c r="AI26" i="319"/>
  <c r="AH26" i="319"/>
  <c r="AG26" i="319"/>
  <c r="AF26" i="319"/>
  <c r="AE26" i="319"/>
  <c r="AD26" i="319"/>
  <c r="AC26" i="319"/>
  <c r="AB26" i="319"/>
  <c r="AA26" i="319"/>
  <c r="Z26" i="319"/>
  <c r="Y26" i="319"/>
  <c r="X26" i="319"/>
  <c r="W26" i="319"/>
  <c r="V26" i="319"/>
  <c r="U26" i="319"/>
  <c r="T26" i="319"/>
  <c r="S26" i="319"/>
  <c r="R26" i="319"/>
  <c r="Q26" i="319"/>
  <c r="P26" i="319"/>
  <c r="O26" i="319"/>
  <c r="N26" i="319"/>
  <c r="M26" i="319"/>
  <c r="L26" i="319"/>
  <c r="K26" i="319"/>
  <c r="F26" i="319"/>
  <c r="AJ25" i="319"/>
  <c r="AI25" i="319"/>
  <c r="AH25" i="319"/>
  <c r="AG25" i="319"/>
  <c r="AF25" i="319"/>
  <c r="AE25" i="319"/>
  <c r="AD25" i="319"/>
  <c r="AC25" i="319"/>
  <c r="AB25" i="319"/>
  <c r="AA25" i="319"/>
  <c r="Z25" i="319"/>
  <c r="Y25" i="319"/>
  <c r="X25" i="319"/>
  <c r="W25" i="319"/>
  <c r="V25" i="319"/>
  <c r="U25" i="319"/>
  <c r="T25" i="319"/>
  <c r="S25" i="319"/>
  <c r="R25" i="319"/>
  <c r="Q25" i="319"/>
  <c r="P25" i="319"/>
  <c r="O25" i="319"/>
  <c r="N25" i="319"/>
  <c r="M25" i="319"/>
  <c r="L25" i="319"/>
  <c r="K25" i="319"/>
  <c r="F25" i="319"/>
  <c r="AJ24" i="319"/>
  <c r="AI24" i="319"/>
  <c r="AH24" i="319"/>
  <c r="AG24" i="319"/>
  <c r="AF24" i="319"/>
  <c r="AE24" i="319"/>
  <c r="AD24" i="319"/>
  <c r="AC24" i="319"/>
  <c r="AB24" i="319"/>
  <c r="AA24" i="319"/>
  <c r="Z24" i="319"/>
  <c r="Y24" i="319"/>
  <c r="X24" i="319"/>
  <c r="W24" i="319"/>
  <c r="V24" i="319"/>
  <c r="U24" i="319"/>
  <c r="T24" i="319"/>
  <c r="S24" i="319"/>
  <c r="R24" i="319"/>
  <c r="Q24" i="319"/>
  <c r="P24" i="319"/>
  <c r="O24" i="319"/>
  <c r="N24" i="319"/>
  <c r="M24" i="319"/>
  <c r="L24" i="319"/>
  <c r="K24" i="319"/>
  <c r="F24" i="319"/>
  <c r="AJ23" i="319"/>
  <c r="AI23" i="319"/>
  <c r="AH23" i="319"/>
  <c r="AG23" i="319"/>
  <c r="AF23" i="319"/>
  <c r="AE23" i="319"/>
  <c r="AD23" i="319"/>
  <c r="AC23" i="319"/>
  <c r="AB23" i="319"/>
  <c r="AA23" i="319"/>
  <c r="Z23" i="319"/>
  <c r="Y23" i="319"/>
  <c r="X23" i="319"/>
  <c r="W23" i="319"/>
  <c r="V23" i="319"/>
  <c r="U23" i="319"/>
  <c r="T23" i="319"/>
  <c r="S23" i="319"/>
  <c r="R23" i="319"/>
  <c r="Q23" i="319"/>
  <c r="P23" i="319"/>
  <c r="O23" i="319"/>
  <c r="N23" i="319"/>
  <c r="M23" i="319"/>
  <c r="L23" i="319"/>
  <c r="K23" i="319"/>
  <c r="F23" i="319"/>
  <c r="AI22" i="319"/>
  <c r="AH22" i="319"/>
  <c r="AJ22" i="319" s="1"/>
  <c r="AG22" i="319"/>
  <c r="AE22" i="319"/>
  <c r="AD22" i="319"/>
  <c r="AC22" i="319"/>
  <c r="AF22" i="319" s="1"/>
  <c r="AB22" i="319"/>
  <c r="AA22" i="319"/>
  <c r="Y22" i="319"/>
  <c r="X22" i="319"/>
  <c r="Z22" i="319" s="1"/>
  <c r="W22" i="319"/>
  <c r="V22" i="319"/>
  <c r="T22" i="319"/>
  <c r="S22" i="319"/>
  <c r="U22" i="319" s="1"/>
  <c r="R22" i="319"/>
  <c r="Q22" i="319"/>
  <c r="O22" i="319"/>
  <c r="N22" i="319"/>
  <c r="M22" i="319"/>
  <c r="P22" i="319" s="1"/>
  <c r="F22" i="319" s="1"/>
  <c r="L22" i="319"/>
  <c r="K22" i="319"/>
  <c r="AI21" i="319"/>
  <c r="AH21" i="319"/>
  <c r="AJ21" i="319" s="1"/>
  <c r="AG21" i="319"/>
  <c r="AF21" i="319"/>
  <c r="AE21" i="319"/>
  <c r="AD21" i="319"/>
  <c r="AC21" i="319"/>
  <c r="AB21" i="319"/>
  <c r="AA21" i="319"/>
  <c r="Y21" i="319"/>
  <c r="X21" i="319"/>
  <c r="Z21" i="319" s="1"/>
  <c r="W21" i="319"/>
  <c r="V21" i="319"/>
  <c r="T21" i="319"/>
  <c r="S21" i="319"/>
  <c r="U21" i="319" s="1"/>
  <c r="R21" i="319"/>
  <c r="Q21" i="319"/>
  <c r="O21" i="319"/>
  <c r="N21" i="319"/>
  <c r="M21" i="319"/>
  <c r="P21" i="319" s="1"/>
  <c r="F21" i="319" s="1"/>
  <c r="L21" i="319"/>
  <c r="K21" i="319"/>
  <c r="AI20" i="319"/>
  <c r="AH20" i="319"/>
  <c r="AJ20" i="319" s="1"/>
  <c r="AG20" i="319"/>
  <c r="AE20" i="319"/>
  <c r="AD20" i="319"/>
  <c r="AC20" i="319"/>
  <c r="AF20" i="319" s="1"/>
  <c r="AB20" i="319"/>
  <c r="AA20" i="319"/>
  <c r="Y20" i="319"/>
  <c r="X20" i="319"/>
  <c r="Z20" i="319" s="1"/>
  <c r="W20" i="319"/>
  <c r="V20" i="319"/>
  <c r="T20" i="319"/>
  <c r="S20" i="319"/>
  <c r="U20" i="319" s="1"/>
  <c r="R20" i="319"/>
  <c r="Q20" i="319"/>
  <c r="O20" i="319"/>
  <c r="N20" i="319"/>
  <c r="M20" i="319"/>
  <c r="P20" i="319" s="1"/>
  <c r="F20" i="319" s="1"/>
  <c r="L20" i="319"/>
  <c r="K20" i="319"/>
  <c r="AI19" i="319"/>
  <c r="AH19" i="319"/>
  <c r="AJ19" i="319" s="1"/>
  <c r="AG19" i="319"/>
  <c r="AE19" i="319"/>
  <c r="AD19" i="319"/>
  <c r="AC19" i="319"/>
  <c r="AB19" i="319"/>
  <c r="AF19" i="319" s="1"/>
  <c r="AA19" i="319"/>
  <c r="Z19" i="319"/>
  <c r="Y19" i="319"/>
  <c r="X19" i="319"/>
  <c r="W19" i="319"/>
  <c r="V19" i="319"/>
  <c r="T19" i="319"/>
  <c r="S19" i="319"/>
  <c r="R19" i="319"/>
  <c r="U19" i="319" s="1"/>
  <c r="Q19" i="319"/>
  <c r="O19" i="319"/>
  <c r="N19" i="319"/>
  <c r="M19" i="319"/>
  <c r="L19" i="319"/>
  <c r="P19" i="319" s="1"/>
  <c r="F19" i="319" s="1"/>
  <c r="K19" i="319"/>
  <c r="AI18" i="319"/>
  <c r="AH18" i="319"/>
  <c r="AJ18" i="319" s="1"/>
  <c r="AG18" i="319"/>
  <c r="AE18" i="319"/>
  <c r="AD18" i="319"/>
  <c r="AC18" i="319"/>
  <c r="AB18" i="319"/>
  <c r="AF18" i="319" s="1"/>
  <c r="AA18" i="319"/>
  <c r="Y18" i="319"/>
  <c r="X18" i="319"/>
  <c r="W18" i="319"/>
  <c r="Z18" i="319" s="1"/>
  <c r="V18" i="319"/>
  <c r="T18" i="319"/>
  <c r="S18" i="319"/>
  <c r="R18" i="319"/>
  <c r="U18" i="319" s="1"/>
  <c r="Q18" i="319"/>
  <c r="O18" i="319"/>
  <c r="N18" i="319"/>
  <c r="M18" i="319"/>
  <c r="L18" i="319"/>
  <c r="P18" i="319" s="1"/>
  <c r="F18" i="319" s="1"/>
  <c r="K18" i="319"/>
  <c r="AI17" i="319"/>
  <c r="AH17" i="319"/>
  <c r="AJ17" i="319" s="1"/>
  <c r="AG17" i="319"/>
  <c r="AE17" i="319"/>
  <c r="AD17" i="319"/>
  <c r="AC17" i="319"/>
  <c r="AF17" i="319" s="1"/>
  <c r="AB17" i="319"/>
  <c r="AA17" i="319"/>
  <c r="Y17" i="319"/>
  <c r="X17" i="319"/>
  <c r="W17" i="319"/>
  <c r="V17" i="319"/>
  <c r="T17" i="319"/>
  <c r="S17" i="319"/>
  <c r="R17" i="319"/>
  <c r="Q17" i="319"/>
  <c r="O17" i="319"/>
  <c r="N17" i="319"/>
  <c r="M17" i="319"/>
  <c r="P17" i="319" s="1"/>
  <c r="F17" i="319" s="1"/>
  <c r="L17" i="319"/>
  <c r="K17" i="319"/>
  <c r="AI16" i="319"/>
  <c r="AH16" i="319"/>
  <c r="AJ16" i="319" s="1"/>
  <c r="AG16" i="319"/>
  <c r="AE16" i="319"/>
  <c r="AD16" i="319"/>
  <c r="AC16" i="319"/>
  <c r="AB16" i="319"/>
  <c r="AF16" i="319" s="1"/>
  <c r="AA16" i="319"/>
  <c r="Y16" i="319"/>
  <c r="X16" i="319"/>
  <c r="W16" i="319"/>
  <c r="V16" i="319"/>
  <c r="T16" i="319"/>
  <c r="S16" i="319"/>
  <c r="R16" i="319"/>
  <c r="Q16" i="319"/>
  <c r="O16" i="319"/>
  <c r="N16" i="319"/>
  <c r="M16" i="319"/>
  <c r="L16" i="319"/>
  <c r="K16" i="319"/>
  <c r="AI15" i="319"/>
  <c r="AH15" i="319"/>
  <c r="AG15" i="319"/>
  <c r="AE15" i="319"/>
  <c r="AD15" i="319"/>
  <c r="AC15" i="319"/>
  <c r="AB15" i="319"/>
  <c r="AA15" i="319"/>
  <c r="Y15" i="319"/>
  <c r="X15" i="319"/>
  <c r="W15" i="319"/>
  <c r="V15" i="319"/>
  <c r="T15" i="319"/>
  <c r="S15" i="319"/>
  <c r="R15" i="319"/>
  <c r="Q15" i="319"/>
  <c r="O15" i="319"/>
  <c r="N15" i="319"/>
  <c r="M15" i="319"/>
  <c r="P15" i="319" s="1"/>
  <c r="F15" i="319" s="1"/>
  <c r="L15" i="319"/>
  <c r="K15" i="319"/>
  <c r="AI14" i="319"/>
  <c r="AH14" i="319"/>
  <c r="AJ14" i="319" s="1"/>
  <c r="AG14" i="319"/>
  <c r="AE14" i="319"/>
  <c r="AD14" i="319"/>
  <c r="AC14" i="319"/>
  <c r="AF14" i="319" s="1"/>
  <c r="AB14" i="319"/>
  <c r="AA14" i="319"/>
  <c r="Y14" i="319"/>
  <c r="X14" i="319"/>
  <c r="W14" i="319"/>
  <c r="V14" i="319"/>
  <c r="T14" i="319"/>
  <c r="S14" i="319"/>
  <c r="R14" i="319"/>
  <c r="Q14" i="319"/>
  <c r="O14" i="319"/>
  <c r="N14" i="319"/>
  <c r="M14" i="319"/>
  <c r="L14" i="319"/>
  <c r="K14" i="319"/>
  <c r="AI13" i="319"/>
  <c r="AH13" i="319"/>
  <c r="AG13" i="319"/>
  <c r="AE13" i="319"/>
  <c r="AD13" i="319"/>
  <c r="AC13" i="319"/>
  <c r="AF13" i="319" s="1"/>
  <c r="AB13" i="319"/>
  <c r="AA13" i="319"/>
  <c r="Y13" i="319"/>
  <c r="X13" i="319"/>
  <c r="Z13" i="319" s="1"/>
  <c r="W13" i="319"/>
  <c r="V13" i="319"/>
  <c r="T13" i="319"/>
  <c r="S13" i="319"/>
  <c r="U13" i="319" s="1"/>
  <c r="R13" i="319"/>
  <c r="Q13" i="319"/>
  <c r="O13" i="319"/>
  <c r="N13" i="319"/>
  <c r="M13" i="319"/>
  <c r="L13" i="319"/>
  <c r="K13" i="319"/>
  <c r="AI12" i="319"/>
  <c r="AH12" i="319"/>
  <c r="AG12" i="319"/>
  <c r="AE12" i="319"/>
  <c r="AD12" i="319"/>
  <c r="AC12" i="319"/>
  <c r="AF12" i="319" s="1"/>
  <c r="AB12" i="319"/>
  <c r="AA12" i="319"/>
  <c r="Y12" i="319"/>
  <c r="X12" i="319"/>
  <c r="W12" i="319"/>
  <c r="V12" i="319"/>
  <c r="T12" i="319"/>
  <c r="S12" i="319"/>
  <c r="U12" i="319" s="1"/>
  <c r="R12" i="319"/>
  <c r="Q12" i="319"/>
  <c r="O12" i="319"/>
  <c r="N12" i="319"/>
  <c r="M12" i="319"/>
  <c r="L12" i="319"/>
  <c r="K12" i="319"/>
  <c r="AI11" i="319"/>
  <c r="AH11" i="319"/>
  <c r="AG11" i="319"/>
  <c r="AE11" i="319"/>
  <c r="AD11" i="319"/>
  <c r="AC11" i="319"/>
  <c r="AB11" i="319"/>
  <c r="AA11" i="319"/>
  <c r="Y11" i="319"/>
  <c r="X11" i="319"/>
  <c r="W11" i="319"/>
  <c r="V11" i="319"/>
  <c r="T11" i="319"/>
  <c r="S11" i="319"/>
  <c r="R11" i="319"/>
  <c r="Q11" i="319"/>
  <c r="O11" i="319"/>
  <c r="N11" i="319"/>
  <c r="M11" i="319"/>
  <c r="L11" i="319"/>
  <c r="K11" i="319"/>
  <c r="AI10" i="319"/>
  <c r="AH10" i="319"/>
  <c r="AJ10" i="319" s="1"/>
  <c r="AG10" i="319"/>
  <c r="AE10" i="319"/>
  <c r="AD10" i="319"/>
  <c r="AC10" i="319"/>
  <c r="AB10" i="319"/>
  <c r="AF10" i="319" s="1"/>
  <c r="AA10" i="319"/>
  <c r="Y10" i="319"/>
  <c r="X10" i="319"/>
  <c r="W10" i="319"/>
  <c r="V10" i="319"/>
  <c r="T10" i="319"/>
  <c r="S10" i="319"/>
  <c r="R10" i="319"/>
  <c r="Q10" i="319"/>
  <c r="O10" i="319"/>
  <c r="N10" i="319"/>
  <c r="M10" i="319"/>
  <c r="L10" i="319"/>
  <c r="K10" i="319"/>
  <c r="AI9" i="319"/>
  <c r="AH9" i="319"/>
  <c r="AG9" i="319"/>
  <c r="AE9" i="319"/>
  <c r="AD9" i="319"/>
  <c r="AC9" i="319"/>
  <c r="AF9" i="319" s="1"/>
  <c r="AB9" i="319"/>
  <c r="AA9" i="319"/>
  <c r="Y9" i="319"/>
  <c r="X9" i="319"/>
  <c r="Z9" i="319" s="1"/>
  <c r="W9" i="319"/>
  <c r="V9" i="319"/>
  <c r="T9" i="319"/>
  <c r="S9" i="319"/>
  <c r="R9" i="319"/>
  <c r="Q9" i="319"/>
  <c r="O9" i="319"/>
  <c r="N9" i="319"/>
  <c r="M9" i="319"/>
  <c r="L9" i="319"/>
  <c r="K9" i="319"/>
  <c r="AI8" i="319"/>
  <c r="AH8" i="319"/>
  <c r="AG8" i="319"/>
  <c r="AE8" i="319"/>
  <c r="AD8" i="319"/>
  <c r="AC8" i="319"/>
  <c r="AB8" i="319"/>
  <c r="AA8" i="319"/>
  <c r="Y8" i="319"/>
  <c r="X8" i="319"/>
  <c r="W8" i="319"/>
  <c r="V8" i="319"/>
  <c r="T8" i="319"/>
  <c r="S8" i="319"/>
  <c r="R8" i="319"/>
  <c r="Q8" i="319"/>
  <c r="O8" i="319"/>
  <c r="N8" i="319"/>
  <c r="M8" i="319"/>
  <c r="L8" i="319"/>
  <c r="K8" i="319"/>
  <c r="AI7" i="319"/>
  <c r="AH7" i="319"/>
  <c r="AJ7" i="319" s="1"/>
  <c r="AG7" i="319"/>
  <c r="AE7" i="319"/>
  <c r="AD7" i="319"/>
  <c r="AC7" i="319"/>
  <c r="AB7" i="319"/>
  <c r="AA7" i="319"/>
  <c r="Y7" i="319"/>
  <c r="X7" i="319"/>
  <c r="W7" i="319"/>
  <c r="V7" i="319"/>
  <c r="T7" i="319"/>
  <c r="S7" i="319"/>
  <c r="R7" i="319"/>
  <c r="Q7" i="319"/>
  <c r="U7" i="319" s="1"/>
  <c r="O7" i="319"/>
  <c r="N7" i="319"/>
  <c r="M7" i="319"/>
  <c r="L7" i="319"/>
  <c r="K7" i="319"/>
  <c r="AI6" i="319"/>
  <c r="AH6" i="319"/>
  <c r="AG6" i="319"/>
  <c r="AJ6" i="319" s="1"/>
  <c r="AE6" i="319"/>
  <c r="AD6" i="319"/>
  <c r="AC6" i="319"/>
  <c r="AB6" i="319"/>
  <c r="AA6" i="319"/>
  <c r="Y6" i="319"/>
  <c r="X6" i="319"/>
  <c r="W6" i="319"/>
  <c r="V6" i="319"/>
  <c r="T6" i="319"/>
  <c r="S6" i="319"/>
  <c r="R6" i="319"/>
  <c r="Q6" i="319"/>
  <c r="O6" i="319"/>
  <c r="N6" i="319"/>
  <c r="M6" i="319"/>
  <c r="P6" i="319" s="1"/>
  <c r="F6" i="319" s="1"/>
  <c r="L6" i="319"/>
  <c r="K6" i="319"/>
  <c r="AI5" i="319"/>
  <c r="AH5" i="319"/>
  <c r="AG5" i="319"/>
  <c r="AE5" i="319"/>
  <c r="AD5" i="319"/>
  <c r="AC5" i="319"/>
  <c r="AB5" i="319"/>
  <c r="AA5" i="319"/>
  <c r="Y5" i="319"/>
  <c r="X5" i="319"/>
  <c r="W5" i="319"/>
  <c r="V5" i="319"/>
  <c r="T5" i="319"/>
  <c r="S5" i="319"/>
  <c r="R5" i="319"/>
  <c r="Q5" i="319"/>
  <c r="O5" i="319"/>
  <c r="N5" i="319"/>
  <c r="M5" i="319"/>
  <c r="L5" i="319"/>
  <c r="P5" i="319" s="1"/>
  <c r="F5" i="319" s="1"/>
  <c r="K5" i="319"/>
  <c r="AI4" i="319"/>
  <c r="AH4" i="319"/>
  <c r="AG4" i="319"/>
  <c r="AE4" i="319"/>
  <c r="AD4" i="319"/>
  <c r="AC4" i="319"/>
  <c r="AB4" i="319"/>
  <c r="AA4" i="319"/>
  <c r="Y4" i="319"/>
  <c r="X4" i="319"/>
  <c r="W4" i="319"/>
  <c r="V4" i="319"/>
  <c r="T4" i="319"/>
  <c r="S4" i="319"/>
  <c r="R4" i="319"/>
  <c r="Q4" i="319"/>
  <c r="O4" i="319"/>
  <c r="N4" i="319"/>
  <c r="M4" i="319"/>
  <c r="L4" i="319"/>
  <c r="K4" i="319"/>
  <c r="E54" i="318"/>
  <c r="D54" i="318"/>
  <c r="D56" i="318" s="1"/>
  <c r="C54" i="318"/>
  <c r="G54" i="318" s="1"/>
  <c r="E47" i="318"/>
  <c r="E49" i="318" s="1"/>
  <c r="D47" i="318"/>
  <c r="AJ43" i="318"/>
  <c r="AI43" i="318"/>
  <c r="AH43" i="318"/>
  <c r="AG43" i="318"/>
  <c r="AF43" i="318"/>
  <c r="AE43" i="318"/>
  <c r="AD43" i="318"/>
  <c r="AC43" i="318"/>
  <c r="AB43" i="318"/>
  <c r="AA43" i="318"/>
  <c r="Z43" i="318"/>
  <c r="Y43" i="318"/>
  <c r="X43" i="318"/>
  <c r="W43" i="318"/>
  <c r="V43" i="318"/>
  <c r="U43" i="318"/>
  <c r="T43" i="318"/>
  <c r="S43" i="318"/>
  <c r="R43" i="318"/>
  <c r="Q43" i="318"/>
  <c r="P43" i="318"/>
  <c r="O43" i="318"/>
  <c r="N43" i="318"/>
  <c r="M43" i="318"/>
  <c r="L43" i="318"/>
  <c r="K43" i="318"/>
  <c r="F43" i="318"/>
  <c r="AJ42" i="318"/>
  <c r="AI42" i="318"/>
  <c r="AH42" i="318"/>
  <c r="AG42" i="318"/>
  <c r="AF42" i="318"/>
  <c r="AE42" i="318"/>
  <c r="AD42" i="318"/>
  <c r="AC42" i="318"/>
  <c r="AB42" i="318"/>
  <c r="AA42" i="318"/>
  <c r="Z42" i="318"/>
  <c r="Y42" i="318"/>
  <c r="X42" i="318"/>
  <c r="W42" i="318"/>
  <c r="V42" i="318"/>
  <c r="U42" i="318"/>
  <c r="T42" i="318"/>
  <c r="S42" i="318"/>
  <c r="R42" i="318"/>
  <c r="Q42" i="318"/>
  <c r="P42" i="318"/>
  <c r="O42" i="318"/>
  <c r="N42" i="318"/>
  <c r="M42" i="318"/>
  <c r="L42" i="318"/>
  <c r="K42" i="318"/>
  <c r="F42" i="318"/>
  <c r="AJ41" i="318"/>
  <c r="AI41" i="318"/>
  <c r="AH41" i="318"/>
  <c r="AG41" i="318"/>
  <c r="AF41" i="318"/>
  <c r="AE41" i="318"/>
  <c r="AD41" i="318"/>
  <c r="AC41" i="318"/>
  <c r="AB41" i="318"/>
  <c r="AA41" i="318"/>
  <c r="Z41" i="318"/>
  <c r="Y41" i="318"/>
  <c r="X41" i="318"/>
  <c r="W41" i="318"/>
  <c r="V41" i="318"/>
  <c r="U41" i="318"/>
  <c r="T41" i="318"/>
  <c r="S41" i="318"/>
  <c r="R41" i="318"/>
  <c r="Q41" i="318"/>
  <c r="P41" i="318"/>
  <c r="O41" i="318"/>
  <c r="N41" i="318"/>
  <c r="M41" i="318"/>
  <c r="L41" i="318"/>
  <c r="K41" i="318"/>
  <c r="F41" i="318"/>
  <c r="AJ40" i="318"/>
  <c r="AI40" i="318"/>
  <c r="AH40" i="318"/>
  <c r="AG40" i="318"/>
  <c r="AF40" i="318"/>
  <c r="AE40" i="318"/>
  <c r="AD40" i="318"/>
  <c r="AC40" i="318"/>
  <c r="AB40" i="318"/>
  <c r="AA40" i="318"/>
  <c r="Z40" i="318"/>
  <c r="Y40" i="318"/>
  <c r="X40" i="318"/>
  <c r="W40" i="318"/>
  <c r="V40" i="318"/>
  <c r="U40" i="318"/>
  <c r="T40" i="318"/>
  <c r="S40" i="318"/>
  <c r="R40" i="318"/>
  <c r="Q40" i="318"/>
  <c r="P40" i="318"/>
  <c r="O40" i="318"/>
  <c r="N40" i="318"/>
  <c r="M40" i="318"/>
  <c r="L40" i="318"/>
  <c r="K40" i="318"/>
  <c r="F40" i="318"/>
  <c r="AJ39" i="318"/>
  <c r="AI39" i="318"/>
  <c r="AH39" i="318"/>
  <c r="AG39" i="318"/>
  <c r="AF39" i="318"/>
  <c r="AE39" i="318"/>
  <c r="AD39" i="318"/>
  <c r="AC39" i="318"/>
  <c r="AB39" i="318"/>
  <c r="AA39" i="318"/>
  <c r="Z39" i="318"/>
  <c r="Y39" i="318"/>
  <c r="X39" i="318"/>
  <c r="W39" i="318"/>
  <c r="V39" i="318"/>
  <c r="U39" i="318"/>
  <c r="T39" i="318"/>
  <c r="S39" i="318"/>
  <c r="R39" i="318"/>
  <c r="Q39" i="318"/>
  <c r="P39" i="318"/>
  <c r="O39" i="318"/>
  <c r="N39" i="318"/>
  <c r="M39" i="318"/>
  <c r="L39" i="318"/>
  <c r="K39" i="318"/>
  <c r="F39" i="318"/>
  <c r="AJ38" i="318"/>
  <c r="AI38" i="318"/>
  <c r="AH38" i="318"/>
  <c r="AG38" i="318"/>
  <c r="AF38" i="318"/>
  <c r="AE38" i="318"/>
  <c r="AD38" i="318"/>
  <c r="AC38" i="318"/>
  <c r="AB38" i="318"/>
  <c r="AA38" i="318"/>
  <c r="Z38" i="318"/>
  <c r="Y38" i="318"/>
  <c r="X38" i="318"/>
  <c r="W38" i="318"/>
  <c r="V38" i="318"/>
  <c r="U38" i="318"/>
  <c r="T38" i="318"/>
  <c r="S38" i="318"/>
  <c r="R38" i="318"/>
  <c r="Q38" i="318"/>
  <c r="P38" i="318"/>
  <c r="O38" i="318"/>
  <c r="N38" i="318"/>
  <c r="M38" i="318"/>
  <c r="L38" i="318"/>
  <c r="K38" i="318"/>
  <c r="F38" i="318"/>
  <c r="AJ37" i="318"/>
  <c r="AI37" i="318"/>
  <c r="AH37" i="318"/>
  <c r="AG37" i="318"/>
  <c r="AF37" i="318"/>
  <c r="AE37" i="318"/>
  <c r="AD37" i="318"/>
  <c r="AC37" i="318"/>
  <c r="AB37" i="318"/>
  <c r="AA37" i="318"/>
  <c r="Z37" i="318"/>
  <c r="Y37" i="318"/>
  <c r="X37" i="318"/>
  <c r="W37" i="318"/>
  <c r="V37" i="318"/>
  <c r="U37" i="318"/>
  <c r="T37" i="318"/>
  <c r="S37" i="318"/>
  <c r="R37" i="318"/>
  <c r="Q37" i="318"/>
  <c r="P37" i="318"/>
  <c r="O37" i="318"/>
  <c r="N37" i="318"/>
  <c r="M37" i="318"/>
  <c r="L37" i="318"/>
  <c r="K37" i="318"/>
  <c r="F37" i="318"/>
  <c r="AJ36" i="318"/>
  <c r="AI36" i="318"/>
  <c r="AH36" i="318"/>
  <c r="AG36" i="318"/>
  <c r="AF36" i="318"/>
  <c r="AE36" i="318"/>
  <c r="AD36" i="318"/>
  <c r="AC36" i="318"/>
  <c r="AB36" i="318"/>
  <c r="AA36" i="318"/>
  <c r="Z36" i="318"/>
  <c r="Y36" i="318"/>
  <c r="X36" i="318"/>
  <c r="W36" i="318"/>
  <c r="V36" i="318"/>
  <c r="U36" i="318"/>
  <c r="T36" i="318"/>
  <c r="S36" i="318"/>
  <c r="R36" i="318"/>
  <c r="Q36" i="318"/>
  <c r="P36" i="318"/>
  <c r="O36" i="318"/>
  <c r="N36" i="318"/>
  <c r="M36" i="318"/>
  <c r="L36" i="318"/>
  <c r="K36" i="318"/>
  <c r="F36" i="318"/>
  <c r="AJ35" i="318"/>
  <c r="AI35" i="318"/>
  <c r="AH35" i="318"/>
  <c r="AG35" i="318"/>
  <c r="AF35" i="318"/>
  <c r="AE35" i="318"/>
  <c r="AD35" i="318"/>
  <c r="AC35" i="318"/>
  <c r="AB35" i="318"/>
  <c r="AA35" i="318"/>
  <c r="Z35" i="318"/>
  <c r="Y35" i="318"/>
  <c r="X35" i="318"/>
  <c r="W35" i="318"/>
  <c r="V35" i="318"/>
  <c r="U35" i="318"/>
  <c r="T35" i="318"/>
  <c r="S35" i="318"/>
  <c r="R35" i="318"/>
  <c r="Q35" i="318"/>
  <c r="P35" i="318"/>
  <c r="O35" i="318"/>
  <c r="N35" i="318"/>
  <c r="M35" i="318"/>
  <c r="L35" i="318"/>
  <c r="K35" i="318"/>
  <c r="F35" i="318"/>
  <c r="AJ34" i="318"/>
  <c r="AI34" i="318"/>
  <c r="AH34" i="318"/>
  <c r="AG34" i="318"/>
  <c r="AF34" i="318"/>
  <c r="AE34" i="318"/>
  <c r="AD34" i="318"/>
  <c r="AC34" i="318"/>
  <c r="AB34" i="318"/>
  <c r="AA34" i="318"/>
  <c r="Z34" i="318"/>
  <c r="Y34" i="318"/>
  <c r="X34" i="318"/>
  <c r="W34" i="318"/>
  <c r="V34" i="318"/>
  <c r="U34" i="318"/>
  <c r="T34" i="318"/>
  <c r="S34" i="318"/>
  <c r="R34" i="318"/>
  <c r="Q34" i="318"/>
  <c r="P34" i="318"/>
  <c r="O34" i="318"/>
  <c r="N34" i="318"/>
  <c r="M34" i="318"/>
  <c r="L34" i="318"/>
  <c r="K34" i="318"/>
  <c r="F34" i="318"/>
  <c r="AJ33" i="318"/>
  <c r="AI33" i="318"/>
  <c r="AH33" i="318"/>
  <c r="AG33" i="318"/>
  <c r="AF33" i="318"/>
  <c r="AE33" i="318"/>
  <c r="AD33" i="318"/>
  <c r="AC33" i="318"/>
  <c r="AB33" i="318"/>
  <c r="AA33" i="318"/>
  <c r="Z33" i="318"/>
  <c r="Y33" i="318"/>
  <c r="X33" i="318"/>
  <c r="W33" i="318"/>
  <c r="V33" i="318"/>
  <c r="U33" i="318"/>
  <c r="T33" i="318"/>
  <c r="S33" i="318"/>
  <c r="R33" i="318"/>
  <c r="Q33" i="318"/>
  <c r="P33" i="318"/>
  <c r="O33" i="318"/>
  <c r="N33" i="318"/>
  <c r="M33" i="318"/>
  <c r="L33" i="318"/>
  <c r="K33" i="318"/>
  <c r="F33" i="318"/>
  <c r="AJ32" i="318"/>
  <c r="AI32" i="318"/>
  <c r="AH32" i="318"/>
  <c r="AG32" i="318"/>
  <c r="AF32" i="318"/>
  <c r="AE32" i="318"/>
  <c r="AD32" i="318"/>
  <c r="AC32" i="318"/>
  <c r="AB32" i="318"/>
  <c r="AA32" i="318"/>
  <c r="Z32" i="318"/>
  <c r="Y32" i="318"/>
  <c r="X32" i="318"/>
  <c r="W32" i="318"/>
  <c r="V32" i="318"/>
  <c r="U32" i="318"/>
  <c r="T32" i="318"/>
  <c r="S32" i="318"/>
  <c r="R32" i="318"/>
  <c r="Q32" i="318"/>
  <c r="P32" i="318"/>
  <c r="O32" i="318"/>
  <c r="N32" i="318"/>
  <c r="M32" i="318"/>
  <c r="L32" i="318"/>
  <c r="K32" i="318"/>
  <c r="F32" i="318"/>
  <c r="AJ31" i="318"/>
  <c r="AI31" i="318"/>
  <c r="AH31" i="318"/>
  <c r="AG31" i="318"/>
  <c r="AF31" i="318"/>
  <c r="AE31" i="318"/>
  <c r="AD31" i="318"/>
  <c r="AC31" i="318"/>
  <c r="AB31" i="318"/>
  <c r="AA31" i="318"/>
  <c r="Z31" i="318"/>
  <c r="Y31" i="318"/>
  <c r="X31" i="318"/>
  <c r="W31" i="318"/>
  <c r="V31" i="318"/>
  <c r="U31" i="318"/>
  <c r="T31" i="318"/>
  <c r="S31" i="318"/>
  <c r="R31" i="318"/>
  <c r="Q31" i="318"/>
  <c r="P31" i="318"/>
  <c r="O31" i="318"/>
  <c r="N31" i="318"/>
  <c r="M31" i="318"/>
  <c r="L31" i="318"/>
  <c r="K31" i="318"/>
  <c r="F31" i="318"/>
  <c r="AJ30" i="318"/>
  <c r="AI30" i="318"/>
  <c r="AH30" i="318"/>
  <c r="AG30" i="318"/>
  <c r="AF30" i="318"/>
  <c r="AE30" i="318"/>
  <c r="AD30" i="318"/>
  <c r="AC30" i="318"/>
  <c r="AB30" i="318"/>
  <c r="AA30" i="318"/>
  <c r="Z30" i="318"/>
  <c r="Y30" i="318"/>
  <c r="X30" i="318"/>
  <c r="W30" i="318"/>
  <c r="V30" i="318"/>
  <c r="U30" i="318"/>
  <c r="T30" i="318"/>
  <c r="S30" i="318"/>
  <c r="R30" i="318"/>
  <c r="Q30" i="318"/>
  <c r="P30" i="318"/>
  <c r="O30" i="318"/>
  <c r="N30" i="318"/>
  <c r="M30" i="318"/>
  <c r="L30" i="318"/>
  <c r="K30" i="318"/>
  <c r="F30" i="318"/>
  <c r="AJ29" i="318"/>
  <c r="AI29" i="318"/>
  <c r="AH29" i="318"/>
  <c r="AG29" i="318"/>
  <c r="AF29" i="318"/>
  <c r="AE29" i="318"/>
  <c r="AD29" i="318"/>
  <c r="AC29" i="318"/>
  <c r="AB29" i="318"/>
  <c r="AA29" i="318"/>
  <c r="Z29" i="318"/>
  <c r="Y29" i="318"/>
  <c r="X29" i="318"/>
  <c r="W29" i="318"/>
  <c r="V29" i="318"/>
  <c r="U29" i="318"/>
  <c r="T29" i="318"/>
  <c r="S29" i="318"/>
  <c r="R29" i="318"/>
  <c r="Q29" i="318"/>
  <c r="P29" i="318"/>
  <c r="O29" i="318"/>
  <c r="N29" i="318"/>
  <c r="M29" i="318"/>
  <c r="L29" i="318"/>
  <c r="K29" i="318"/>
  <c r="F29" i="318"/>
  <c r="AJ28" i="318"/>
  <c r="AI28" i="318"/>
  <c r="AH28" i="318"/>
  <c r="AG28" i="318"/>
  <c r="AF28" i="318"/>
  <c r="AE28" i="318"/>
  <c r="AD28" i="318"/>
  <c r="AC28" i="318"/>
  <c r="AB28" i="318"/>
  <c r="AA28" i="318"/>
  <c r="Z28" i="318"/>
  <c r="Y28" i="318"/>
  <c r="X28" i="318"/>
  <c r="W28" i="318"/>
  <c r="V28" i="318"/>
  <c r="U28" i="318"/>
  <c r="T28" i="318"/>
  <c r="S28" i="318"/>
  <c r="R28" i="318"/>
  <c r="Q28" i="318"/>
  <c r="P28" i="318"/>
  <c r="O28" i="318"/>
  <c r="N28" i="318"/>
  <c r="M28" i="318"/>
  <c r="L28" i="318"/>
  <c r="K28" i="318"/>
  <c r="F28" i="318"/>
  <c r="AJ27" i="318"/>
  <c r="AI27" i="318"/>
  <c r="AH27" i="318"/>
  <c r="AG27" i="318"/>
  <c r="AF27" i="318"/>
  <c r="AE27" i="318"/>
  <c r="AD27" i="318"/>
  <c r="AC27" i="318"/>
  <c r="AB27" i="318"/>
  <c r="AA27" i="318"/>
  <c r="Z27" i="318"/>
  <c r="Y27" i="318"/>
  <c r="X27" i="318"/>
  <c r="W27" i="318"/>
  <c r="V27" i="318"/>
  <c r="U27" i="318"/>
  <c r="T27" i="318"/>
  <c r="S27" i="318"/>
  <c r="R27" i="318"/>
  <c r="Q27" i="318"/>
  <c r="P27" i="318"/>
  <c r="O27" i="318"/>
  <c r="N27" i="318"/>
  <c r="M27" i="318"/>
  <c r="L27" i="318"/>
  <c r="K27" i="318"/>
  <c r="F27" i="318"/>
  <c r="AJ26" i="318"/>
  <c r="AI26" i="318"/>
  <c r="AH26" i="318"/>
  <c r="AG26" i="318"/>
  <c r="AF26" i="318"/>
  <c r="AE26" i="318"/>
  <c r="AD26" i="318"/>
  <c r="AC26" i="318"/>
  <c r="AB26" i="318"/>
  <c r="AA26" i="318"/>
  <c r="Z26" i="318"/>
  <c r="Y26" i="318"/>
  <c r="X26" i="318"/>
  <c r="W26" i="318"/>
  <c r="V26" i="318"/>
  <c r="U26" i="318"/>
  <c r="T26" i="318"/>
  <c r="S26" i="318"/>
  <c r="R26" i="318"/>
  <c r="Q26" i="318"/>
  <c r="P26" i="318"/>
  <c r="O26" i="318"/>
  <c r="N26" i="318"/>
  <c r="M26" i="318"/>
  <c r="L26" i="318"/>
  <c r="K26" i="318"/>
  <c r="F26" i="318"/>
  <c r="AJ25" i="318"/>
  <c r="AI25" i="318"/>
  <c r="AH25" i="318"/>
  <c r="AG25" i="318"/>
  <c r="AF25" i="318"/>
  <c r="AE25" i="318"/>
  <c r="AD25" i="318"/>
  <c r="AC25" i="318"/>
  <c r="AB25" i="318"/>
  <c r="AA25" i="318"/>
  <c r="Z25" i="318"/>
  <c r="Y25" i="318"/>
  <c r="X25" i="318"/>
  <c r="W25" i="318"/>
  <c r="V25" i="318"/>
  <c r="U25" i="318"/>
  <c r="T25" i="318"/>
  <c r="S25" i="318"/>
  <c r="R25" i="318"/>
  <c r="Q25" i="318"/>
  <c r="P25" i="318"/>
  <c r="O25" i="318"/>
  <c r="N25" i="318"/>
  <c r="M25" i="318"/>
  <c r="L25" i="318"/>
  <c r="K25" i="318"/>
  <c r="F25" i="318"/>
  <c r="AI24" i="318"/>
  <c r="AH24" i="318"/>
  <c r="AJ24" i="318" s="1"/>
  <c r="AG24" i="318"/>
  <c r="AE24" i="318"/>
  <c r="AD24" i="318"/>
  <c r="AC24" i="318"/>
  <c r="AB24" i="318"/>
  <c r="AF24" i="318" s="1"/>
  <c r="AA24" i="318"/>
  <c r="Z24" i="318"/>
  <c r="Y24" i="318"/>
  <c r="X24" i="318"/>
  <c r="W24" i="318"/>
  <c r="V24" i="318"/>
  <c r="T24" i="318"/>
  <c r="S24" i="318"/>
  <c r="R24" i="318"/>
  <c r="U24" i="318" s="1"/>
  <c r="Q24" i="318"/>
  <c r="O24" i="318"/>
  <c r="N24" i="318"/>
  <c r="M24" i="318"/>
  <c r="L24" i="318"/>
  <c r="P24" i="318" s="1"/>
  <c r="F24" i="318" s="1"/>
  <c r="K24" i="318"/>
  <c r="AI23" i="318"/>
  <c r="AH23" i="318"/>
  <c r="AJ23" i="318" s="1"/>
  <c r="AG23" i="318"/>
  <c r="AE23" i="318"/>
  <c r="AD23" i="318"/>
  <c r="AC23" i="318"/>
  <c r="AB23" i="318"/>
  <c r="AF23" i="318" s="1"/>
  <c r="AA23" i="318"/>
  <c r="Y23" i="318"/>
  <c r="X23" i="318"/>
  <c r="W23" i="318"/>
  <c r="Z23" i="318" s="1"/>
  <c r="V23" i="318"/>
  <c r="U23" i="318"/>
  <c r="T23" i="318"/>
  <c r="S23" i="318"/>
  <c r="R23" i="318"/>
  <c r="Q23" i="318"/>
  <c r="O23" i="318"/>
  <c r="N23" i="318"/>
  <c r="M23" i="318"/>
  <c r="L23" i="318"/>
  <c r="P23" i="318" s="1"/>
  <c r="F23" i="318" s="1"/>
  <c r="K23" i="318"/>
  <c r="AJ22" i="318"/>
  <c r="AI22" i="318"/>
  <c r="AH22" i="318"/>
  <c r="AG22" i="318"/>
  <c r="AF22" i="318"/>
  <c r="AE22" i="318"/>
  <c r="AD22" i="318"/>
  <c r="AC22" i="318"/>
  <c r="AB22" i="318"/>
  <c r="AA22" i="318"/>
  <c r="Y22" i="318"/>
  <c r="X22" i="318"/>
  <c r="Z22" i="318" s="1"/>
  <c r="W22" i="318"/>
  <c r="V22" i="318"/>
  <c r="U22" i="318"/>
  <c r="T22" i="318"/>
  <c r="S22" i="318"/>
  <c r="R22" i="318"/>
  <c r="Q22" i="318"/>
  <c r="P22" i="318"/>
  <c r="F22" i="318" s="1"/>
  <c r="O22" i="318"/>
  <c r="N22" i="318"/>
  <c r="M22" i="318"/>
  <c r="L22" i="318"/>
  <c r="K22" i="318"/>
  <c r="AJ21" i="318"/>
  <c r="AI21" i="318"/>
  <c r="AH21" i="318"/>
  <c r="AG21" i="318"/>
  <c r="AE21" i="318"/>
  <c r="AD21" i="318"/>
  <c r="AC21" i="318"/>
  <c r="AB21" i="318"/>
  <c r="AF21" i="318" s="1"/>
  <c r="AA21" i="318"/>
  <c r="Y21" i="318"/>
  <c r="X21" i="318"/>
  <c r="W21" i="318"/>
  <c r="Z21" i="318" s="1"/>
  <c r="V21" i="318"/>
  <c r="U21" i="318"/>
  <c r="T21" i="318"/>
  <c r="S21" i="318"/>
  <c r="R21" i="318"/>
  <c r="Q21" i="318"/>
  <c r="O21" i="318"/>
  <c r="N21" i="318"/>
  <c r="M21" i="318"/>
  <c r="L21" i="318"/>
  <c r="P21" i="318" s="1"/>
  <c r="F21" i="318" s="1"/>
  <c r="K21" i="318"/>
  <c r="AI20" i="318"/>
  <c r="AH20" i="318"/>
  <c r="AJ20" i="318" s="1"/>
  <c r="AG20" i="318"/>
  <c r="AE20" i="318"/>
  <c r="AD20" i="318"/>
  <c r="AC20" i="318"/>
  <c r="AB20" i="318"/>
  <c r="AF20" i="318" s="1"/>
  <c r="AA20" i="318"/>
  <c r="Z20" i="318"/>
  <c r="Y20" i="318"/>
  <c r="X20" i="318"/>
  <c r="W20" i="318"/>
  <c r="V20" i="318"/>
  <c r="T20" i="318"/>
  <c r="S20" i="318"/>
  <c r="R20" i="318"/>
  <c r="U20" i="318" s="1"/>
  <c r="Q20" i="318"/>
  <c r="O20" i="318"/>
  <c r="N20" i="318"/>
  <c r="M20" i="318"/>
  <c r="L20" i="318"/>
  <c r="P20" i="318" s="1"/>
  <c r="F20" i="318" s="1"/>
  <c r="K20" i="318"/>
  <c r="AI19" i="318"/>
  <c r="AH19" i="318"/>
  <c r="AJ19" i="318" s="1"/>
  <c r="AG19" i="318"/>
  <c r="AE19" i="318"/>
  <c r="AD19" i="318"/>
  <c r="AC19" i="318"/>
  <c r="AB19" i="318"/>
  <c r="AF19" i="318" s="1"/>
  <c r="AA19" i="318"/>
  <c r="Y19" i="318"/>
  <c r="X19" i="318"/>
  <c r="W19" i="318"/>
  <c r="Z19" i="318" s="1"/>
  <c r="V19" i="318"/>
  <c r="U19" i="318"/>
  <c r="T19" i="318"/>
  <c r="S19" i="318"/>
  <c r="R19" i="318"/>
  <c r="Q19" i="318"/>
  <c r="O19" i="318"/>
  <c r="N19" i="318"/>
  <c r="M19" i="318"/>
  <c r="L19" i="318"/>
  <c r="P19" i="318" s="1"/>
  <c r="F19" i="318" s="1"/>
  <c r="K19" i="318"/>
  <c r="AJ18" i="318"/>
  <c r="AI18" i="318"/>
  <c r="AH18" i="318"/>
  <c r="AG18" i="318"/>
  <c r="AF18" i="318"/>
  <c r="AE18" i="318"/>
  <c r="AD18" i="318"/>
  <c r="AC18" i="318"/>
  <c r="AB18" i="318"/>
  <c r="AA18" i="318"/>
  <c r="Y18" i="318"/>
  <c r="X18" i="318"/>
  <c r="Z18" i="318" s="1"/>
  <c r="W18" i="318"/>
  <c r="V18" i="318"/>
  <c r="U18" i="318"/>
  <c r="T18" i="318"/>
  <c r="S18" i="318"/>
  <c r="R18" i="318"/>
  <c r="Q18" i="318"/>
  <c r="P18" i="318"/>
  <c r="F18" i="318" s="1"/>
  <c r="O18" i="318"/>
  <c r="N18" i="318"/>
  <c r="M18" i="318"/>
  <c r="L18" i="318"/>
  <c r="K18" i="318"/>
  <c r="AJ17" i="318"/>
  <c r="AI17" i="318"/>
  <c r="AH17" i="318"/>
  <c r="AG17" i="318"/>
  <c r="AE17" i="318"/>
  <c r="AD17" i="318"/>
  <c r="AC17" i="318"/>
  <c r="AB17" i="318"/>
  <c r="AF17" i="318" s="1"/>
  <c r="AA17" i="318"/>
  <c r="Y17" i="318"/>
  <c r="X17" i="318"/>
  <c r="W17" i="318"/>
  <c r="Z17" i="318" s="1"/>
  <c r="V17" i="318"/>
  <c r="U17" i="318"/>
  <c r="T17" i="318"/>
  <c r="S17" i="318"/>
  <c r="R17" i="318"/>
  <c r="Q17" i="318"/>
  <c r="O17" i="318"/>
  <c r="N17" i="318"/>
  <c r="M17" i="318"/>
  <c r="L17" i="318"/>
  <c r="P17" i="318" s="1"/>
  <c r="F17" i="318" s="1"/>
  <c r="K17" i="318"/>
  <c r="AI16" i="318"/>
  <c r="AH16" i="318"/>
  <c r="AG16" i="318"/>
  <c r="AE16" i="318"/>
  <c r="AD16" i="318"/>
  <c r="AC16" i="318"/>
  <c r="AB16" i="318"/>
  <c r="AF16" i="318" s="1"/>
  <c r="AA16" i="318"/>
  <c r="Y16" i="318"/>
  <c r="X16" i="318"/>
  <c r="W16" i="318"/>
  <c r="V16" i="318"/>
  <c r="T16" i="318"/>
  <c r="S16" i="318"/>
  <c r="R16" i="318"/>
  <c r="Q16" i="318"/>
  <c r="O16" i="318"/>
  <c r="N16" i="318"/>
  <c r="M16" i="318"/>
  <c r="L16" i="318"/>
  <c r="P16" i="318" s="1"/>
  <c r="F16" i="318" s="1"/>
  <c r="D57" i="318" s="1"/>
  <c r="K16" i="318"/>
  <c r="AI15" i="318"/>
  <c r="AH15" i="318"/>
  <c r="AG15" i="318"/>
  <c r="AE15" i="318"/>
  <c r="AD15" i="318"/>
  <c r="AC15" i="318"/>
  <c r="AB15" i="318"/>
  <c r="AA15" i="318"/>
  <c r="Y15" i="318"/>
  <c r="X15" i="318"/>
  <c r="W15" i="318"/>
  <c r="V15" i="318"/>
  <c r="T15" i="318"/>
  <c r="S15" i="318"/>
  <c r="R15" i="318"/>
  <c r="Q15" i="318"/>
  <c r="O15" i="318"/>
  <c r="N15" i="318"/>
  <c r="M15" i="318"/>
  <c r="L15" i="318"/>
  <c r="K15" i="318"/>
  <c r="AI14" i="318"/>
  <c r="AH14" i="318"/>
  <c r="AJ14" i="318" s="1"/>
  <c r="AG14" i="318"/>
  <c r="AE14" i="318"/>
  <c r="AD14" i="318"/>
  <c r="AC14" i="318"/>
  <c r="AB14" i="318"/>
  <c r="AA14" i="318"/>
  <c r="Y14" i="318"/>
  <c r="X14" i="318"/>
  <c r="W14" i="318"/>
  <c r="V14" i="318"/>
  <c r="T14" i="318"/>
  <c r="S14" i="318"/>
  <c r="R14" i="318"/>
  <c r="Q14" i="318"/>
  <c r="O14" i="318"/>
  <c r="N14" i="318"/>
  <c r="M14" i="318"/>
  <c r="L14" i="318"/>
  <c r="K14" i="318"/>
  <c r="AI13" i="318"/>
  <c r="AH13" i="318"/>
  <c r="AG13" i="318"/>
  <c r="AJ13" i="318" s="1"/>
  <c r="AE13" i="318"/>
  <c r="AD13" i="318"/>
  <c r="AC13" i="318"/>
  <c r="AB13" i="318"/>
  <c r="AA13" i="318"/>
  <c r="Y13" i="318"/>
  <c r="X13" i="318"/>
  <c r="W13" i="318"/>
  <c r="V13" i="318"/>
  <c r="T13" i="318"/>
  <c r="S13" i="318"/>
  <c r="R13" i="318"/>
  <c r="Q13" i="318"/>
  <c r="O13" i="318"/>
  <c r="N13" i="318"/>
  <c r="M13" i="318"/>
  <c r="P13" i="318" s="1"/>
  <c r="F13" i="318" s="1"/>
  <c r="L13" i="318"/>
  <c r="K13" i="318"/>
  <c r="AI12" i="318"/>
  <c r="AH12" i="318"/>
  <c r="AJ12" i="318" s="1"/>
  <c r="AG12" i="318"/>
  <c r="AE12" i="318"/>
  <c r="AD12" i="318"/>
  <c r="AC12" i="318"/>
  <c r="AF12" i="318" s="1"/>
  <c r="AB12" i="318"/>
  <c r="AA12" i="318"/>
  <c r="Y12" i="318"/>
  <c r="X12" i="318"/>
  <c r="W12" i="318"/>
  <c r="V12" i="318"/>
  <c r="T12" i="318"/>
  <c r="S12" i="318"/>
  <c r="R12" i="318"/>
  <c r="Q12" i="318"/>
  <c r="O12" i="318"/>
  <c r="N12" i="318"/>
  <c r="M12" i="318"/>
  <c r="L12" i="318"/>
  <c r="K12" i="318"/>
  <c r="AI11" i="318"/>
  <c r="AH11" i="318"/>
  <c r="AG11" i="318"/>
  <c r="AE11" i="318"/>
  <c r="AD11" i="318"/>
  <c r="AC11" i="318"/>
  <c r="AB11" i="318"/>
  <c r="AA11" i="318"/>
  <c r="Y11" i="318"/>
  <c r="X11" i="318"/>
  <c r="W11" i="318"/>
  <c r="V11" i="318"/>
  <c r="Z11" i="318" s="1"/>
  <c r="T11" i="318"/>
  <c r="S11" i="318"/>
  <c r="R11" i="318"/>
  <c r="Q11" i="318"/>
  <c r="O11" i="318"/>
  <c r="N11" i="318"/>
  <c r="M11" i="318"/>
  <c r="L11" i="318"/>
  <c r="K11" i="318"/>
  <c r="AI10" i="318"/>
  <c r="AH10" i="318"/>
  <c r="AG10" i="318"/>
  <c r="AJ10" i="318" s="1"/>
  <c r="AE10" i="318"/>
  <c r="AD10" i="318"/>
  <c r="AC10" i="318"/>
  <c r="AB10" i="318"/>
  <c r="AA10" i="318"/>
  <c r="Y10" i="318"/>
  <c r="X10" i="318"/>
  <c r="W10" i="318"/>
  <c r="V10" i="318"/>
  <c r="Z10" i="318" s="1"/>
  <c r="T10" i="318"/>
  <c r="S10" i="318"/>
  <c r="R10" i="318"/>
  <c r="Q10" i="318"/>
  <c r="O10" i="318"/>
  <c r="N10" i="318"/>
  <c r="M10" i="318"/>
  <c r="L10" i="318"/>
  <c r="K10" i="318"/>
  <c r="AI9" i="318"/>
  <c r="AH9" i="318"/>
  <c r="AJ9" i="318" s="1"/>
  <c r="AG9" i="318"/>
  <c r="AE9" i="318"/>
  <c r="AD9" i="318"/>
  <c r="AC9" i="318"/>
  <c r="AB9" i="318"/>
  <c r="AA9" i="318"/>
  <c r="Y9" i="318"/>
  <c r="X9" i="318"/>
  <c r="W9" i="318"/>
  <c r="V9" i="318"/>
  <c r="T9" i="318"/>
  <c r="S9" i="318"/>
  <c r="R9" i="318"/>
  <c r="Q9" i="318"/>
  <c r="O9" i="318"/>
  <c r="N9" i="318"/>
  <c r="M9" i="318"/>
  <c r="L9" i="318"/>
  <c r="K9" i="318"/>
  <c r="AI8" i="318"/>
  <c r="AH8" i="318"/>
  <c r="AJ8" i="318" s="1"/>
  <c r="AG8" i="318"/>
  <c r="AE8" i="318"/>
  <c r="AD8" i="318"/>
  <c r="AC8" i="318"/>
  <c r="AB8" i="318"/>
  <c r="AF8" i="318" s="1"/>
  <c r="AA8" i="318"/>
  <c r="Y8" i="318"/>
  <c r="X8" i="318"/>
  <c r="W8" i="318"/>
  <c r="V8" i="318"/>
  <c r="T8" i="318"/>
  <c r="S8" i="318"/>
  <c r="R8" i="318"/>
  <c r="Q8" i="318"/>
  <c r="O8" i="318"/>
  <c r="N8" i="318"/>
  <c r="M8" i="318"/>
  <c r="L8" i="318"/>
  <c r="K8" i="318"/>
  <c r="AI7" i="318"/>
  <c r="AH7" i="318"/>
  <c r="AJ7" i="318" s="1"/>
  <c r="AG7" i="318"/>
  <c r="AE7" i="318"/>
  <c r="AD7" i="318"/>
  <c r="AC7" i="318"/>
  <c r="AF7" i="318" s="1"/>
  <c r="AB7" i="318"/>
  <c r="AA7" i="318"/>
  <c r="Y7" i="318"/>
  <c r="X7" i="318"/>
  <c r="W7" i="318"/>
  <c r="V7" i="318"/>
  <c r="T7" i="318"/>
  <c r="S7" i="318"/>
  <c r="R7" i="318"/>
  <c r="Q7" i="318"/>
  <c r="O7" i="318"/>
  <c r="N7" i="318"/>
  <c r="M7" i="318"/>
  <c r="L7" i="318"/>
  <c r="K7" i="318"/>
  <c r="AI6" i="318"/>
  <c r="AH6" i="318"/>
  <c r="AJ6" i="318" s="1"/>
  <c r="AG6" i="318"/>
  <c r="AE6" i="318"/>
  <c r="AD6" i="318"/>
  <c r="AF6" i="318" s="1"/>
  <c r="AC6" i="318"/>
  <c r="AB6" i="318"/>
  <c r="AA6" i="318"/>
  <c r="Y6" i="318"/>
  <c r="X6" i="318"/>
  <c r="Z6" i="318" s="1"/>
  <c r="W6" i="318"/>
  <c r="V6" i="318"/>
  <c r="T6" i="318"/>
  <c r="S6" i="318"/>
  <c r="R6" i="318"/>
  <c r="Q6" i="318"/>
  <c r="O6" i="318"/>
  <c r="N6" i="318"/>
  <c r="M6" i="318"/>
  <c r="L6" i="318"/>
  <c r="K6" i="318"/>
  <c r="AI5" i="318"/>
  <c r="AH5" i="318"/>
  <c r="AG5" i="318"/>
  <c r="AE5" i="318"/>
  <c r="AD5" i="318"/>
  <c r="AC5" i="318"/>
  <c r="AB5" i="318"/>
  <c r="AA5" i="318"/>
  <c r="Y5" i="318"/>
  <c r="X5" i="318"/>
  <c r="Z5" i="318" s="1"/>
  <c r="W5" i="318"/>
  <c r="V5" i="318"/>
  <c r="T5" i="318"/>
  <c r="S5" i="318"/>
  <c r="R5" i="318"/>
  <c r="Q5" i="318"/>
  <c r="O5" i="318"/>
  <c r="N5" i="318"/>
  <c r="M5" i="318"/>
  <c r="L5" i="318"/>
  <c r="K5" i="318"/>
  <c r="AI4" i="318"/>
  <c r="AH4" i="318"/>
  <c r="AJ4" i="318" s="1"/>
  <c r="AG4" i="318"/>
  <c r="AE4" i="318"/>
  <c r="AD4" i="318"/>
  <c r="AC4" i="318"/>
  <c r="AB4" i="318"/>
  <c r="AA4" i="318"/>
  <c r="Y4" i="318"/>
  <c r="X4" i="318"/>
  <c r="W4" i="318"/>
  <c r="V4" i="318"/>
  <c r="T4" i="318"/>
  <c r="S4" i="318"/>
  <c r="R4" i="318"/>
  <c r="Q4" i="318"/>
  <c r="O4" i="318"/>
  <c r="N4" i="318"/>
  <c r="M4" i="318"/>
  <c r="L4" i="318"/>
  <c r="K4" i="318"/>
  <c r="J78" i="317"/>
  <c r="I78" i="317"/>
  <c r="H78" i="317"/>
  <c r="G78" i="317"/>
  <c r="J77" i="317"/>
  <c r="I77" i="317"/>
  <c r="H77" i="317"/>
  <c r="G77" i="317"/>
  <c r="J76" i="317"/>
  <c r="I76" i="317"/>
  <c r="H76" i="317"/>
  <c r="G76" i="317"/>
  <c r="J75" i="317"/>
  <c r="I75" i="317"/>
  <c r="H75" i="317"/>
  <c r="G75" i="317"/>
  <c r="J74" i="317"/>
  <c r="I74" i="317"/>
  <c r="H74" i="317"/>
  <c r="G74" i="317"/>
  <c r="F74" i="317"/>
  <c r="E74" i="317"/>
  <c r="D74" i="317"/>
  <c r="C74" i="317"/>
  <c r="J71" i="317"/>
  <c r="I71" i="317"/>
  <c r="H71" i="317"/>
  <c r="G71" i="317"/>
  <c r="J70" i="317"/>
  <c r="I70" i="317"/>
  <c r="H70" i="317"/>
  <c r="G70" i="317"/>
  <c r="J69" i="317"/>
  <c r="I69" i="317"/>
  <c r="H69" i="317"/>
  <c r="G69" i="317"/>
  <c r="J68" i="317"/>
  <c r="I68" i="317"/>
  <c r="H68" i="317"/>
  <c r="G68" i="317"/>
  <c r="J67" i="317"/>
  <c r="I67" i="317"/>
  <c r="H67" i="317"/>
  <c r="G67" i="317"/>
  <c r="F67" i="317"/>
  <c r="E67" i="317"/>
  <c r="D67" i="317"/>
  <c r="C67" i="317"/>
  <c r="J63" i="317"/>
  <c r="I63" i="317"/>
  <c r="H63" i="317"/>
  <c r="G63" i="317"/>
  <c r="J62" i="317"/>
  <c r="I62" i="317"/>
  <c r="H62" i="317"/>
  <c r="G62" i="317"/>
  <c r="J61" i="317"/>
  <c r="I61" i="317"/>
  <c r="H61" i="317"/>
  <c r="G61" i="317"/>
  <c r="J60" i="317"/>
  <c r="I60" i="317"/>
  <c r="H60" i="317"/>
  <c r="G60" i="317"/>
  <c r="J59" i="317"/>
  <c r="I59" i="317"/>
  <c r="H59" i="317"/>
  <c r="G59" i="317"/>
  <c r="F59" i="317"/>
  <c r="E59" i="317"/>
  <c r="D59" i="317"/>
  <c r="J50" i="317"/>
  <c r="I50" i="317"/>
  <c r="H50" i="317"/>
  <c r="G50" i="317"/>
  <c r="J49" i="317"/>
  <c r="I49" i="317"/>
  <c r="H49" i="317"/>
  <c r="G49" i="317"/>
  <c r="J48" i="317"/>
  <c r="I48" i="317"/>
  <c r="H48" i="317"/>
  <c r="G48" i="317"/>
  <c r="J47" i="317"/>
  <c r="I47" i="317"/>
  <c r="H47" i="317"/>
  <c r="G47" i="317"/>
  <c r="J46" i="317"/>
  <c r="I46" i="317"/>
  <c r="H46" i="317"/>
  <c r="G46" i="317"/>
  <c r="F46" i="317"/>
  <c r="E46" i="317"/>
  <c r="D46" i="317"/>
  <c r="C46" i="317"/>
  <c r="J43" i="317"/>
  <c r="I43" i="317"/>
  <c r="H43" i="317"/>
  <c r="G43" i="317"/>
  <c r="J42" i="317"/>
  <c r="I42" i="317"/>
  <c r="H42" i="317"/>
  <c r="G42" i="317"/>
  <c r="J41" i="317"/>
  <c r="I41" i="317"/>
  <c r="H41" i="317"/>
  <c r="G41" i="317"/>
  <c r="J40" i="317"/>
  <c r="I40" i="317"/>
  <c r="H40" i="317"/>
  <c r="G40" i="317"/>
  <c r="J39" i="317"/>
  <c r="I39" i="317"/>
  <c r="H39" i="317"/>
  <c r="G39" i="317"/>
  <c r="F39" i="317"/>
  <c r="E39" i="317"/>
  <c r="D39" i="317"/>
  <c r="C39" i="317"/>
  <c r="J36" i="317"/>
  <c r="I36" i="317"/>
  <c r="H36" i="317"/>
  <c r="G36" i="317"/>
  <c r="J35" i="317"/>
  <c r="I35" i="317"/>
  <c r="H35" i="317"/>
  <c r="G35" i="317"/>
  <c r="J34" i="317"/>
  <c r="I34" i="317"/>
  <c r="H34" i="317"/>
  <c r="G34" i="317"/>
  <c r="J33" i="317"/>
  <c r="I33" i="317"/>
  <c r="H33" i="317"/>
  <c r="G33" i="317"/>
  <c r="J32" i="317"/>
  <c r="I32" i="317"/>
  <c r="H32" i="317"/>
  <c r="G32" i="317"/>
  <c r="F32" i="317"/>
  <c r="E32" i="317"/>
  <c r="D32" i="317"/>
  <c r="J28" i="317"/>
  <c r="I28" i="317"/>
  <c r="H28" i="317"/>
  <c r="G28" i="317"/>
  <c r="J27" i="317"/>
  <c r="I27" i="317"/>
  <c r="H27" i="317"/>
  <c r="G27" i="317"/>
  <c r="J26" i="317"/>
  <c r="I26" i="317"/>
  <c r="H26" i="317"/>
  <c r="G26" i="317"/>
  <c r="J25" i="317"/>
  <c r="I25" i="317"/>
  <c r="H25" i="317"/>
  <c r="G25" i="317"/>
  <c r="J24" i="317"/>
  <c r="I24" i="317"/>
  <c r="H24" i="317"/>
  <c r="G24" i="317"/>
  <c r="F24" i="317"/>
  <c r="E24" i="317"/>
  <c r="D24" i="317"/>
  <c r="C24" i="317"/>
  <c r="J21" i="317"/>
  <c r="I21" i="317"/>
  <c r="H21" i="317"/>
  <c r="G21" i="317"/>
  <c r="J20" i="317"/>
  <c r="I20" i="317"/>
  <c r="H20" i="317"/>
  <c r="G20" i="317"/>
  <c r="J19" i="317"/>
  <c r="I19" i="317"/>
  <c r="H19" i="317"/>
  <c r="G19" i="317"/>
  <c r="J18" i="317"/>
  <c r="I18" i="317"/>
  <c r="H18" i="317"/>
  <c r="G18" i="317"/>
  <c r="J17" i="317"/>
  <c r="I17" i="317"/>
  <c r="H17" i="317"/>
  <c r="G17" i="317"/>
  <c r="F17" i="317"/>
  <c r="E17" i="317"/>
  <c r="D17" i="317"/>
  <c r="C17" i="317"/>
  <c r="J13" i="317"/>
  <c r="I13" i="317"/>
  <c r="H13" i="317"/>
  <c r="G13" i="317"/>
  <c r="J12" i="317"/>
  <c r="I12" i="317"/>
  <c r="H12" i="317"/>
  <c r="G12" i="317"/>
  <c r="J11" i="317"/>
  <c r="I11" i="317"/>
  <c r="H11" i="317"/>
  <c r="G11" i="317"/>
  <c r="J10" i="317"/>
  <c r="I10" i="317"/>
  <c r="H10" i="317"/>
  <c r="G10" i="317"/>
  <c r="J9" i="317"/>
  <c r="I9" i="317"/>
  <c r="H9" i="317"/>
  <c r="G9" i="317"/>
  <c r="F9" i="317"/>
  <c r="E9" i="317"/>
  <c r="D9" i="317"/>
  <c r="A5" i="317"/>
  <c r="D57" i="316"/>
  <c r="E54" i="316"/>
  <c r="E56" i="316" s="1"/>
  <c r="D54" i="316"/>
  <c r="D56" i="316" s="1"/>
  <c r="C54" i="316"/>
  <c r="D50" i="316"/>
  <c r="E47" i="316"/>
  <c r="E49" i="316" s="1"/>
  <c r="D47" i="316"/>
  <c r="D61" i="316" s="1"/>
  <c r="AJ43" i="316"/>
  <c r="AI43" i="316"/>
  <c r="AH43" i="316"/>
  <c r="AG43" i="316"/>
  <c r="AF43" i="316"/>
  <c r="AE43" i="316"/>
  <c r="AD43" i="316"/>
  <c r="AC43" i="316"/>
  <c r="AB43" i="316"/>
  <c r="AA43" i="316"/>
  <c r="Z43" i="316"/>
  <c r="Y43" i="316"/>
  <c r="X43" i="316"/>
  <c r="W43" i="316"/>
  <c r="V43" i="316"/>
  <c r="U43" i="316"/>
  <c r="T43" i="316"/>
  <c r="S43" i="316"/>
  <c r="R43" i="316"/>
  <c r="Q43" i="316"/>
  <c r="P43" i="316"/>
  <c r="O43" i="316"/>
  <c r="N43" i="316"/>
  <c r="M43" i="316"/>
  <c r="L43" i="316"/>
  <c r="K43" i="316"/>
  <c r="F43" i="316"/>
  <c r="AJ42" i="316"/>
  <c r="AI42" i="316"/>
  <c r="AH42" i="316"/>
  <c r="AG42" i="316"/>
  <c r="AF42" i="316"/>
  <c r="AE42" i="316"/>
  <c r="AD42" i="316"/>
  <c r="AC42" i="316"/>
  <c r="AB42" i="316"/>
  <c r="AA42" i="316"/>
  <c r="Z42" i="316"/>
  <c r="Y42" i="316"/>
  <c r="X42" i="316"/>
  <c r="W42" i="316"/>
  <c r="V42" i="316"/>
  <c r="U42" i="316"/>
  <c r="T42" i="316"/>
  <c r="S42" i="316"/>
  <c r="R42" i="316"/>
  <c r="Q42" i="316"/>
  <c r="P42" i="316"/>
  <c r="O42" i="316"/>
  <c r="N42" i="316"/>
  <c r="M42" i="316"/>
  <c r="L42" i="316"/>
  <c r="K42" i="316"/>
  <c r="F42" i="316"/>
  <c r="AJ41" i="316"/>
  <c r="AI41" i="316"/>
  <c r="AH41" i="316"/>
  <c r="AG41" i="316"/>
  <c r="AF41" i="316"/>
  <c r="AE41" i="316"/>
  <c r="AD41" i="316"/>
  <c r="AC41" i="316"/>
  <c r="AB41" i="316"/>
  <c r="AA41" i="316"/>
  <c r="Z41" i="316"/>
  <c r="Y41" i="316"/>
  <c r="X41" i="316"/>
  <c r="W41" i="316"/>
  <c r="V41" i="316"/>
  <c r="U41" i="316"/>
  <c r="T41" i="316"/>
  <c r="S41" i="316"/>
  <c r="R41" i="316"/>
  <c r="Q41" i="316"/>
  <c r="P41" i="316"/>
  <c r="O41" i="316"/>
  <c r="N41" i="316"/>
  <c r="M41" i="316"/>
  <c r="L41" i="316"/>
  <c r="K41" i="316"/>
  <c r="F41" i="316"/>
  <c r="AJ40" i="316"/>
  <c r="AI40" i="316"/>
  <c r="AH40" i="316"/>
  <c r="AG40" i="316"/>
  <c r="AF40" i="316"/>
  <c r="AE40" i="316"/>
  <c r="AD40" i="316"/>
  <c r="AC40" i="316"/>
  <c r="AB40" i="316"/>
  <c r="AA40" i="316"/>
  <c r="Z40" i="316"/>
  <c r="Y40" i="316"/>
  <c r="X40" i="316"/>
  <c r="W40" i="316"/>
  <c r="V40" i="316"/>
  <c r="U40" i="316"/>
  <c r="T40" i="316"/>
  <c r="S40" i="316"/>
  <c r="R40" i="316"/>
  <c r="Q40" i="316"/>
  <c r="P40" i="316"/>
  <c r="O40" i="316"/>
  <c r="N40" i="316"/>
  <c r="M40" i="316"/>
  <c r="L40" i="316"/>
  <c r="K40" i="316"/>
  <c r="F40" i="316"/>
  <c r="AJ39" i="316"/>
  <c r="AI39" i="316"/>
  <c r="AH39" i="316"/>
  <c r="AG39" i="316"/>
  <c r="AF39" i="316"/>
  <c r="AE39" i="316"/>
  <c r="AD39" i="316"/>
  <c r="AC39" i="316"/>
  <c r="AB39" i="316"/>
  <c r="AA39" i="316"/>
  <c r="Z39" i="316"/>
  <c r="Y39" i="316"/>
  <c r="X39" i="316"/>
  <c r="W39" i="316"/>
  <c r="V39" i="316"/>
  <c r="U39" i="316"/>
  <c r="T39" i="316"/>
  <c r="S39" i="316"/>
  <c r="R39" i="316"/>
  <c r="Q39" i="316"/>
  <c r="P39" i="316"/>
  <c r="O39" i="316"/>
  <c r="N39" i="316"/>
  <c r="M39" i="316"/>
  <c r="L39" i="316"/>
  <c r="K39" i="316"/>
  <c r="F39" i="316"/>
  <c r="AJ38" i="316"/>
  <c r="AI38" i="316"/>
  <c r="AH38" i="316"/>
  <c r="AG38" i="316"/>
  <c r="AF38" i="316"/>
  <c r="AE38" i="316"/>
  <c r="AD38" i="316"/>
  <c r="AC38" i="316"/>
  <c r="AB38" i="316"/>
  <c r="AA38" i="316"/>
  <c r="Z38" i="316"/>
  <c r="Y38" i="316"/>
  <c r="X38" i="316"/>
  <c r="W38" i="316"/>
  <c r="V38" i="316"/>
  <c r="U38" i="316"/>
  <c r="T38" i="316"/>
  <c r="S38" i="316"/>
  <c r="R38" i="316"/>
  <c r="Q38" i="316"/>
  <c r="P38" i="316"/>
  <c r="O38" i="316"/>
  <c r="N38" i="316"/>
  <c r="M38" i="316"/>
  <c r="L38" i="316"/>
  <c r="K38" i="316"/>
  <c r="F38" i="316"/>
  <c r="AJ37" i="316"/>
  <c r="AI37" i="316"/>
  <c r="AH37" i="316"/>
  <c r="AG37" i="316"/>
  <c r="AF37" i="316"/>
  <c r="AE37" i="316"/>
  <c r="AD37" i="316"/>
  <c r="AC37" i="316"/>
  <c r="AB37" i="316"/>
  <c r="AA37" i="316"/>
  <c r="Z37" i="316"/>
  <c r="Y37" i="316"/>
  <c r="X37" i="316"/>
  <c r="W37" i="316"/>
  <c r="V37" i="316"/>
  <c r="U37" i="316"/>
  <c r="T37" i="316"/>
  <c r="S37" i="316"/>
  <c r="R37" i="316"/>
  <c r="Q37" i="316"/>
  <c r="P37" i="316"/>
  <c r="O37" i="316"/>
  <c r="N37" i="316"/>
  <c r="M37" i="316"/>
  <c r="L37" i="316"/>
  <c r="K37" i="316"/>
  <c r="F37" i="316"/>
  <c r="AJ36" i="316"/>
  <c r="AI36" i="316"/>
  <c r="AH36" i="316"/>
  <c r="AG36" i="316"/>
  <c r="AF36" i="316"/>
  <c r="AE36" i="316"/>
  <c r="AD36" i="316"/>
  <c r="AC36" i="316"/>
  <c r="AB36" i="316"/>
  <c r="AA36" i="316"/>
  <c r="Z36" i="316"/>
  <c r="Y36" i="316"/>
  <c r="X36" i="316"/>
  <c r="W36" i="316"/>
  <c r="V36" i="316"/>
  <c r="U36" i="316"/>
  <c r="T36" i="316"/>
  <c r="S36" i="316"/>
  <c r="R36" i="316"/>
  <c r="Q36" i="316"/>
  <c r="P36" i="316"/>
  <c r="O36" i="316"/>
  <c r="N36" i="316"/>
  <c r="M36" i="316"/>
  <c r="L36" i="316"/>
  <c r="K36" i="316"/>
  <c r="F36" i="316"/>
  <c r="AJ35" i="316"/>
  <c r="AI35" i="316"/>
  <c r="AH35" i="316"/>
  <c r="AG35" i="316"/>
  <c r="AF35" i="316"/>
  <c r="AE35" i="316"/>
  <c r="AD35" i="316"/>
  <c r="AC35" i="316"/>
  <c r="AB35" i="316"/>
  <c r="AA35" i="316"/>
  <c r="Z35" i="316"/>
  <c r="Y35" i="316"/>
  <c r="X35" i="316"/>
  <c r="W35" i="316"/>
  <c r="V35" i="316"/>
  <c r="U35" i="316"/>
  <c r="T35" i="316"/>
  <c r="S35" i="316"/>
  <c r="R35" i="316"/>
  <c r="Q35" i="316"/>
  <c r="P35" i="316"/>
  <c r="O35" i="316"/>
  <c r="N35" i="316"/>
  <c r="M35" i="316"/>
  <c r="L35" i="316"/>
  <c r="K35" i="316"/>
  <c r="F35" i="316"/>
  <c r="AJ34" i="316"/>
  <c r="AI34" i="316"/>
  <c r="AH34" i="316"/>
  <c r="AG34" i="316"/>
  <c r="AF34" i="316"/>
  <c r="AE34" i="316"/>
  <c r="AD34" i="316"/>
  <c r="AC34" i="316"/>
  <c r="AB34" i="316"/>
  <c r="AA34" i="316"/>
  <c r="Z34" i="316"/>
  <c r="Y34" i="316"/>
  <c r="X34" i="316"/>
  <c r="W34" i="316"/>
  <c r="V34" i="316"/>
  <c r="U34" i="316"/>
  <c r="T34" i="316"/>
  <c r="S34" i="316"/>
  <c r="R34" i="316"/>
  <c r="Q34" i="316"/>
  <c r="P34" i="316"/>
  <c r="O34" i="316"/>
  <c r="N34" i="316"/>
  <c r="M34" i="316"/>
  <c r="L34" i="316"/>
  <c r="K34" i="316"/>
  <c r="F34" i="316"/>
  <c r="AJ33" i="316"/>
  <c r="AI33" i="316"/>
  <c r="AH33" i="316"/>
  <c r="AG33" i="316"/>
  <c r="AF33" i="316"/>
  <c r="AE33" i="316"/>
  <c r="AD33" i="316"/>
  <c r="AC33" i="316"/>
  <c r="AB33" i="316"/>
  <c r="AA33" i="316"/>
  <c r="Z33" i="316"/>
  <c r="Y33" i="316"/>
  <c r="X33" i="316"/>
  <c r="W33" i="316"/>
  <c r="V33" i="316"/>
  <c r="U33" i="316"/>
  <c r="T33" i="316"/>
  <c r="S33" i="316"/>
  <c r="R33" i="316"/>
  <c r="Q33" i="316"/>
  <c r="P33" i="316"/>
  <c r="O33" i="316"/>
  <c r="N33" i="316"/>
  <c r="M33" i="316"/>
  <c r="L33" i="316"/>
  <c r="K33" i="316"/>
  <c r="F33" i="316"/>
  <c r="AJ32" i="316"/>
  <c r="AI32" i="316"/>
  <c r="AH32" i="316"/>
  <c r="AG32" i="316"/>
  <c r="AF32" i="316"/>
  <c r="AE32" i="316"/>
  <c r="AD32" i="316"/>
  <c r="AC32" i="316"/>
  <c r="AB32" i="316"/>
  <c r="AA32" i="316"/>
  <c r="Z32" i="316"/>
  <c r="Y32" i="316"/>
  <c r="X32" i="316"/>
  <c r="W32" i="316"/>
  <c r="V32" i="316"/>
  <c r="U32" i="316"/>
  <c r="T32" i="316"/>
  <c r="S32" i="316"/>
  <c r="R32" i="316"/>
  <c r="Q32" i="316"/>
  <c r="P32" i="316"/>
  <c r="O32" i="316"/>
  <c r="N32" i="316"/>
  <c r="M32" i="316"/>
  <c r="L32" i="316"/>
  <c r="K32" i="316"/>
  <c r="F32" i="316"/>
  <c r="AJ31" i="316"/>
  <c r="AI31" i="316"/>
  <c r="AH31" i="316"/>
  <c r="AG31" i="316"/>
  <c r="AF31" i="316"/>
  <c r="AE31" i="316"/>
  <c r="AD31" i="316"/>
  <c r="AC31" i="316"/>
  <c r="AB31" i="316"/>
  <c r="AA31" i="316"/>
  <c r="Z31" i="316"/>
  <c r="Y31" i="316"/>
  <c r="X31" i="316"/>
  <c r="W31" i="316"/>
  <c r="V31" i="316"/>
  <c r="U31" i="316"/>
  <c r="T31" i="316"/>
  <c r="S31" i="316"/>
  <c r="R31" i="316"/>
  <c r="Q31" i="316"/>
  <c r="P31" i="316"/>
  <c r="O31" i="316"/>
  <c r="N31" i="316"/>
  <c r="M31" i="316"/>
  <c r="L31" i="316"/>
  <c r="K31" i="316"/>
  <c r="F31" i="316"/>
  <c r="AJ30" i="316"/>
  <c r="AI30" i="316"/>
  <c r="AH30" i="316"/>
  <c r="AG30" i="316"/>
  <c r="AF30" i="316"/>
  <c r="AE30" i="316"/>
  <c r="AD30" i="316"/>
  <c r="AC30" i="316"/>
  <c r="AB30" i="316"/>
  <c r="AA30" i="316"/>
  <c r="Z30" i="316"/>
  <c r="Y30" i="316"/>
  <c r="X30" i="316"/>
  <c r="W30" i="316"/>
  <c r="V30" i="316"/>
  <c r="U30" i="316"/>
  <c r="T30" i="316"/>
  <c r="S30" i="316"/>
  <c r="R30" i="316"/>
  <c r="Q30" i="316"/>
  <c r="P30" i="316"/>
  <c r="O30" i="316"/>
  <c r="N30" i="316"/>
  <c r="M30" i="316"/>
  <c r="L30" i="316"/>
  <c r="K30" i="316"/>
  <c r="F30" i="316"/>
  <c r="AJ29" i="316"/>
  <c r="AI29" i="316"/>
  <c r="AH29" i="316"/>
  <c r="AG29" i="316"/>
  <c r="AF29" i="316"/>
  <c r="AE29" i="316"/>
  <c r="AD29" i="316"/>
  <c r="AC29" i="316"/>
  <c r="AB29" i="316"/>
  <c r="AA29" i="316"/>
  <c r="Z29" i="316"/>
  <c r="Y29" i="316"/>
  <c r="X29" i="316"/>
  <c r="W29" i="316"/>
  <c r="V29" i="316"/>
  <c r="U29" i="316"/>
  <c r="T29" i="316"/>
  <c r="S29" i="316"/>
  <c r="R29" i="316"/>
  <c r="Q29" i="316"/>
  <c r="P29" i="316"/>
  <c r="O29" i="316"/>
  <c r="N29" i="316"/>
  <c r="M29" i="316"/>
  <c r="L29" i="316"/>
  <c r="K29" i="316"/>
  <c r="F29" i="316"/>
  <c r="AJ28" i="316"/>
  <c r="AI28" i="316"/>
  <c r="AH28" i="316"/>
  <c r="AG28" i="316"/>
  <c r="AF28" i="316"/>
  <c r="AE28" i="316"/>
  <c r="AD28" i="316"/>
  <c r="AC28" i="316"/>
  <c r="AB28" i="316"/>
  <c r="AA28" i="316"/>
  <c r="Z28" i="316"/>
  <c r="Y28" i="316"/>
  <c r="X28" i="316"/>
  <c r="W28" i="316"/>
  <c r="V28" i="316"/>
  <c r="U28" i="316"/>
  <c r="T28" i="316"/>
  <c r="S28" i="316"/>
  <c r="R28" i="316"/>
  <c r="Q28" i="316"/>
  <c r="P28" i="316"/>
  <c r="O28" i="316"/>
  <c r="N28" i="316"/>
  <c r="M28" i="316"/>
  <c r="L28" i="316"/>
  <c r="K28" i="316"/>
  <c r="F28" i="316"/>
  <c r="AJ27" i="316"/>
  <c r="AI27" i="316"/>
  <c r="AH27" i="316"/>
  <c r="AG27" i="316"/>
  <c r="AF27" i="316"/>
  <c r="AE27" i="316"/>
  <c r="AD27" i="316"/>
  <c r="AC27" i="316"/>
  <c r="AB27" i="316"/>
  <c r="AA27" i="316"/>
  <c r="Z27" i="316"/>
  <c r="Y27" i="316"/>
  <c r="X27" i="316"/>
  <c r="W27" i="316"/>
  <c r="V27" i="316"/>
  <c r="U27" i="316"/>
  <c r="T27" i="316"/>
  <c r="S27" i="316"/>
  <c r="R27" i="316"/>
  <c r="Q27" i="316"/>
  <c r="P27" i="316"/>
  <c r="O27" i="316"/>
  <c r="N27" i="316"/>
  <c r="M27" i="316"/>
  <c r="L27" i="316"/>
  <c r="K27" i="316"/>
  <c r="F27" i="316"/>
  <c r="AJ26" i="316"/>
  <c r="AI26" i="316"/>
  <c r="AH26" i="316"/>
  <c r="AG26" i="316"/>
  <c r="AF26" i="316"/>
  <c r="AE26" i="316"/>
  <c r="AD26" i="316"/>
  <c r="AC26" i="316"/>
  <c r="AB26" i="316"/>
  <c r="AA26" i="316"/>
  <c r="Z26" i="316"/>
  <c r="Y26" i="316"/>
  <c r="X26" i="316"/>
  <c r="W26" i="316"/>
  <c r="V26" i="316"/>
  <c r="U26" i="316"/>
  <c r="T26" i="316"/>
  <c r="S26" i="316"/>
  <c r="R26" i="316"/>
  <c r="Q26" i="316"/>
  <c r="P26" i="316"/>
  <c r="O26" i="316"/>
  <c r="N26" i="316"/>
  <c r="M26" i="316"/>
  <c r="L26" i="316"/>
  <c r="K26" i="316"/>
  <c r="F26" i="316"/>
  <c r="AJ25" i="316"/>
  <c r="AI25" i="316"/>
  <c r="AH25" i="316"/>
  <c r="AG25" i="316"/>
  <c r="AF25" i="316"/>
  <c r="AE25" i="316"/>
  <c r="AD25" i="316"/>
  <c r="AC25" i="316"/>
  <c r="AB25" i="316"/>
  <c r="AA25" i="316"/>
  <c r="Z25" i="316"/>
  <c r="Y25" i="316"/>
  <c r="X25" i="316"/>
  <c r="W25" i="316"/>
  <c r="V25" i="316"/>
  <c r="U25" i="316"/>
  <c r="T25" i="316"/>
  <c r="S25" i="316"/>
  <c r="R25" i="316"/>
  <c r="Q25" i="316"/>
  <c r="P25" i="316"/>
  <c r="O25" i="316"/>
  <c r="N25" i="316"/>
  <c r="M25" i="316"/>
  <c r="L25" i="316"/>
  <c r="K25" i="316"/>
  <c r="F25" i="316"/>
  <c r="AI24" i="316"/>
  <c r="AH24" i="316"/>
  <c r="AJ24" i="316" s="1"/>
  <c r="AG24" i="316"/>
  <c r="AE24" i="316"/>
  <c r="AD24" i="316"/>
  <c r="AC24" i="316"/>
  <c r="AB24" i="316"/>
  <c r="AF24" i="316" s="1"/>
  <c r="AA24" i="316"/>
  <c r="Y24" i="316"/>
  <c r="X24" i="316"/>
  <c r="W24" i="316"/>
  <c r="Z24" i="316" s="1"/>
  <c r="V24" i="316"/>
  <c r="T24" i="316"/>
  <c r="S24" i="316"/>
  <c r="R24" i="316"/>
  <c r="U24" i="316" s="1"/>
  <c r="Q24" i="316"/>
  <c r="O24" i="316"/>
  <c r="N24" i="316"/>
  <c r="M24" i="316"/>
  <c r="L24" i="316"/>
  <c r="P24" i="316" s="1"/>
  <c r="F24" i="316" s="1"/>
  <c r="K24" i="316"/>
  <c r="AI23" i="316"/>
  <c r="AH23" i="316"/>
  <c r="AJ23" i="316" s="1"/>
  <c r="AG23" i="316"/>
  <c r="AE23" i="316"/>
  <c r="AD23" i="316"/>
  <c r="AC23" i="316"/>
  <c r="AB23" i="316"/>
  <c r="AF23" i="316" s="1"/>
  <c r="AA23" i="316"/>
  <c r="Y23" i="316"/>
  <c r="X23" i="316"/>
  <c r="W23" i="316"/>
  <c r="Z23" i="316" s="1"/>
  <c r="V23" i="316"/>
  <c r="T23" i="316"/>
  <c r="S23" i="316"/>
  <c r="R23" i="316"/>
  <c r="U23" i="316" s="1"/>
  <c r="Q23" i="316"/>
  <c r="O23" i="316"/>
  <c r="N23" i="316"/>
  <c r="M23" i="316"/>
  <c r="L23" i="316"/>
  <c r="P23" i="316" s="1"/>
  <c r="F23" i="316" s="1"/>
  <c r="K23" i="316"/>
  <c r="AI22" i="316"/>
  <c r="AH22" i="316"/>
  <c r="AJ22" i="316" s="1"/>
  <c r="AG22" i="316"/>
  <c r="AE22" i="316"/>
  <c r="AD22" i="316"/>
  <c r="AC22" i="316"/>
  <c r="AF22" i="316" s="1"/>
  <c r="AB22" i="316"/>
  <c r="AA22" i="316"/>
  <c r="Y22" i="316"/>
  <c r="X22" i="316"/>
  <c r="Z22" i="316" s="1"/>
  <c r="W22" i="316"/>
  <c r="V22" i="316"/>
  <c r="T22" i="316"/>
  <c r="S22" i="316"/>
  <c r="U22" i="316" s="1"/>
  <c r="R22" i="316"/>
  <c r="Q22" i="316"/>
  <c r="O22" i="316"/>
  <c r="N22" i="316"/>
  <c r="M22" i="316"/>
  <c r="P22" i="316" s="1"/>
  <c r="F22" i="316" s="1"/>
  <c r="L22" i="316"/>
  <c r="K22" i="316"/>
  <c r="AI21" i="316"/>
  <c r="AH21" i="316"/>
  <c r="AJ21" i="316" s="1"/>
  <c r="AG21" i="316"/>
  <c r="AE21" i="316"/>
  <c r="AD21" i="316"/>
  <c r="AC21" i="316"/>
  <c r="AB21" i="316"/>
  <c r="AF21" i="316" s="1"/>
  <c r="AA21" i="316"/>
  <c r="Y21" i="316"/>
  <c r="X21" i="316"/>
  <c r="W21" i="316"/>
  <c r="Z21" i="316" s="1"/>
  <c r="V21" i="316"/>
  <c r="T21" i="316"/>
  <c r="S21" i="316"/>
  <c r="R21" i="316"/>
  <c r="U21" i="316" s="1"/>
  <c r="Q21" i="316"/>
  <c r="O21" i="316"/>
  <c r="N21" i="316"/>
  <c r="M21" i="316"/>
  <c r="L21" i="316"/>
  <c r="P21" i="316" s="1"/>
  <c r="F21" i="316" s="1"/>
  <c r="K21" i="316"/>
  <c r="AI20" i="316"/>
  <c r="AH20" i="316"/>
  <c r="AJ20" i="316" s="1"/>
  <c r="AG20" i="316"/>
  <c r="AE20" i="316"/>
  <c r="AD20" i="316"/>
  <c r="AC20" i="316"/>
  <c r="AB20" i="316"/>
  <c r="AF20" i="316" s="1"/>
  <c r="AA20" i="316"/>
  <c r="Y20" i="316"/>
  <c r="X20" i="316"/>
  <c r="W20" i="316"/>
  <c r="Z20" i="316" s="1"/>
  <c r="V20" i="316"/>
  <c r="T20" i="316"/>
  <c r="S20" i="316"/>
  <c r="R20" i="316"/>
  <c r="U20" i="316" s="1"/>
  <c r="Q20" i="316"/>
  <c r="O20" i="316"/>
  <c r="N20" i="316"/>
  <c r="M20" i="316"/>
  <c r="L20" i="316"/>
  <c r="P20" i="316" s="1"/>
  <c r="F20" i="316" s="1"/>
  <c r="K20" i="316"/>
  <c r="AI19" i="316"/>
  <c r="AH19" i="316"/>
  <c r="AJ19" i="316" s="1"/>
  <c r="AG19" i="316"/>
  <c r="AE19" i="316"/>
  <c r="AD19" i="316"/>
  <c r="AC19" i="316"/>
  <c r="AB19" i="316"/>
  <c r="AF19" i="316" s="1"/>
  <c r="AA19" i="316"/>
  <c r="Y19" i="316"/>
  <c r="X19" i="316"/>
  <c r="W19" i="316"/>
  <c r="Z19" i="316" s="1"/>
  <c r="V19" i="316"/>
  <c r="T19" i="316"/>
  <c r="S19" i="316"/>
  <c r="R19" i="316"/>
  <c r="U19" i="316" s="1"/>
  <c r="Q19" i="316"/>
  <c r="O19" i="316"/>
  <c r="N19" i="316"/>
  <c r="M19" i="316"/>
  <c r="L19" i="316"/>
  <c r="P19" i="316" s="1"/>
  <c r="F19" i="316" s="1"/>
  <c r="K19" i="316"/>
  <c r="AI18" i="316"/>
  <c r="AH18" i="316"/>
  <c r="AG18" i="316"/>
  <c r="AE18" i="316"/>
  <c r="AD18" i="316"/>
  <c r="AC18" i="316"/>
  <c r="AB18" i="316"/>
  <c r="AA18" i="316"/>
  <c r="Y18" i="316"/>
  <c r="X18" i="316"/>
  <c r="W18" i="316"/>
  <c r="V18" i="316"/>
  <c r="T18" i="316"/>
  <c r="S18" i="316"/>
  <c r="R18" i="316"/>
  <c r="Q18" i="316"/>
  <c r="O18" i="316"/>
  <c r="N18" i="316"/>
  <c r="M18" i="316"/>
  <c r="L18" i="316"/>
  <c r="K18" i="316"/>
  <c r="AI17" i="316"/>
  <c r="AH17" i="316"/>
  <c r="AG17" i="316"/>
  <c r="AE17" i="316"/>
  <c r="AD17" i="316"/>
  <c r="AC17" i="316"/>
  <c r="AB17" i="316"/>
  <c r="AA17" i="316"/>
  <c r="Y17" i="316"/>
  <c r="X17" i="316"/>
  <c r="W17" i="316"/>
  <c r="V17" i="316"/>
  <c r="T17" i="316"/>
  <c r="S17" i="316"/>
  <c r="R17" i="316"/>
  <c r="Q17" i="316"/>
  <c r="O17" i="316"/>
  <c r="N17" i="316"/>
  <c r="M17" i="316"/>
  <c r="L17" i="316"/>
  <c r="K17" i="316"/>
  <c r="AI16" i="316"/>
  <c r="AH16" i="316"/>
  <c r="AJ16" i="316" s="1"/>
  <c r="AG16" i="316"/>
  <c r="AE16" i="316"/>
  <c r="AD16" i="316"/>
  <c r="AC16" i="316"/>
  <c r="AB16" i="316"/>
  <c r="AA16" i="316"/>
  <c r="Y16" i="316"/>
  <c r="X16" i="316"/>
  <c r="W16" i="316"/>
  <c r="V16" i="316"/>
  <c r="T16" i="316"/>
  <c r="S16" i="316"/>
  <c r="R16" i="316"/>
  <c r="Q16" i="316"/>
  <c r="O16" i="316"/>
  <c r="N16" i="316"/>
  <c r="M16" i="316"/>
  <c r="L16" i="316"/>
  <c r="K16" i="316"/>
  <c r="AI15" i="316"/>
  <c r="AH15" i="316"/>
  <c r="AJ15" i="316" s="1"/>
  <c r="AG15" i="316"/>
  <c r="AE15" i="316"/>
  <c r="AD15" i="316"/>
  <c r="AC15" i="316"/>
  <c r="AB15" i="316"/>
  <c r="AF15" i="316" s="1"/>
  <c r="AA15" i="316"/>
  <c r="Y15" i="316"/>
  <c r="X15" i="316"/>
  <c r="W15" i="316"/>
  <c r="V15" i="316"/>
  <c r="T15" i="316"/>
  <c r="S15" i="316"/>
  <c r="R15" i="316"/>
  <c r="Q15" i="316"/>
  <c r="O15" i="316"/>
  <c r="N15" i="316"/>
  <c r="M15" i="316"/>
  <c r="L15" i="316"/>
  <c r="K15" i="316"/>
  <c r="AI14" i="316"/>
  <c r="AH14" i="316"/>
  <c r="AJ14" i="316" s="1"/>
  <c r="AG14" i="316"/>
  <c r="AE14" i="316"/>
  <c r="AD14" i="316"/>
  <c r="AC14" i="316"/>
  <c r="AB14" i="316"/>
  <c r="AA14" i="316"/>
  <c r="Y14" i="316"/>
  <c r="X14" i="316"/>
  <c r="W14" i="316"/>
  <c r="V14" i="316"/>
  <c r="T14" i="316"/>
  <c r="S14" i="316"/>
  <c r="R14" i="316"/>
  <c r="Q14" i="316"/>
  <c r="O14" i="316"/>
  <c r="N14" i="316"/>
  <c r="M14" i="316"/>
  <c r="L14" i="316"/>
  <c r="K14" i="316"/>
  <c r="AI13" i="316"/>
  <c r="AH13" i="316"/>
  <c r="AG13" i="316"/>
  <c r="AE13" i="316"/>
  <c r="AD13" i="316"/>
  <c r="AC13" i="316"/>
  <c r="AB13" i="316"/>
  <c r="AA13" i="316"/>
  <c r="Y13" i="316"/>
  <c r="X13" i="316"/>
  <c r="W13" i="316"/>
  <c r="V13" i="316"/>
  <c r="T13" i="316"/>
  <c r="S13" i="316"/>
  <c r="R13" i="316"/>
  <c r="Q13" i="316"/>
  <c r="O13" i="316"/>
  <c r="N13" i="316"/>
  <c r="M13" i="316"/>
  <c r="L13" i="316"/>
  <c r="K13" i="316"/>
  <c r="AI12" i="316"/>
  <c r="AH12" i="316"/>
  <c r="AJ12" i="316" s="1"/>
  <c r="AG12" i="316"/>
  <c r="AE12" i="316"/>
  <c r="AD12" i="316"/>
  <c r="AC12" i="316"/>
  <c r="AB12" i="316"/>
  <c r="AA12" i="316"/>
  <c r="Y12" i="316"/>
  <c r="X12" i="316"/>
  <c r="W12" i="316"/>
  <c r="V12" i="316"/>
  <c r="T12" i="316"/>
  <c r="S12" i="316"/>
  <c r="R12" i="316"/>
  <c r="Q12" i="316"/>
  <c r="U12" i="316" s="1"/>
  <c r="O12" i="316"/>
  <c r="N12" i="316"/>
  <c r="M12" i="316"/>
  <c r="L12" i="316"/>
  <c r="K12" i="316"/>
  <c r="AI11" i="316"/>
  <c r="AH11" i="316"/>
  <c r="AJ11" i="316" s="1"/>
  <c r="AG11" i="316"/>
  <c r="AE11" i="316"/>
  <c r="AD11" i="316"/>
  <c r="AC11" i="316"/>
  <c r="AB11" i="316"/>
  <c r="AA11" i="316"/>
  <c r="Y11" i="316"/>
  <c r="X11" i="316"/>
  <c r="W11" i="316"/>
  <c r="V11" i="316"/>
  <c r="T11" i="316"/>
  <c r="S11" i="316"/>
  <c r="R11" i="316"/>
  <c r="Q11" i="316"/>
  <c r="O11" i="316"/>
  <c r="N11" i="316"/>
  <c r="M11" i="316"/>
  <c r="L11" i="316"/>
  <c r="K11" i="316"/>
  <c r="AI10" i="316"/>
  <c r="AH10" i="316"/>
  <c r="AG10" i="316"/>
  <c r="AE10" i="316"/>
  <c r="AD10" i="316"/>
  <c r="AC10" i="316"/>
  <c r="AB10" i="316"/>
  <c r="AA10" i="316"/>
  <c r="Y10" i="316"/>
  <c r="X10" i="316"/>
  <c r="W10" i="316"/>
  <c r="V10" i="316"/>
  <c r="T10" i="316"/>
  <c r="S10" i="316"/>
  <c r="R10" i="316"/>
  <c r="Q10" i="316"/>
  <c r="O10" i="316"/>
  <c r="N10" i="316"/>
  <c r="M10" i="316"/>
  <c r="L10" i="316"/>
  <c r="K10" i="316"/>
  <c r="AI9" i="316"/>
  <c r="AH9" i="316"/>
  <c r="AG9" i="316"/>
  <c r="AE9" i="316"/>
  <c r="AD9" i="316"/>
  <c r="AC9" i="316"/>
  <c r="AB9" i="316"/>
  <c r="AA9" i="316"/>
  <c r="Y9" i="316"/>
  <c r="X9" i="316"/>
  <c r="W9" i="316"/>
  <c r="V9" i="316"/>
  <c r="T9" i="316"/>
  <c r="S9" i="316"/>
  <c r="R9" i="316"/>
  <c r="Q9" i="316"/>
  <c r="O9" i="316"/>
  <c r="N9" i="316"/>
  <c r="M9" i="316"/>
  <c r="L9" i="316"/>
  <c r="K9" i="316"/>
  <c r="AI8" i="316"/>
  <c r="AH8" i="316"/>
  <c r="AG8" i="316"/>
  <c r="AE8" i="316"/>
  <c r="AD8" i="316"/>
  <c r="AC8" i="316"/>
  <c r="AF8" i="316" s="1"/>
  <c r="AB8" i="316"/>
  <c r="AA8" i="316"/>
  <c r="Y8" i="316"/>
  <c r="X8" i="316"/>
  <c r="Z8" i="316" s="1"/>
  <c r="W8" i="316"/>
  <c r="V8" i="316"/>
  <c r="T8" i="316"/>
  <c r="S8" i="316"/>
  <c r="R8" i="316"/>
  <c r="Q8" i="316"/>
  <c r="O8" i="316"/>
  <c r="N8" i="316"/>
  <c r="M8" i="316"/>
  <c r="L8" i="316"/>
  <c r="K8" i="316"/>
  <c r="AI7" i="316"/>
  <c r="AH7" i="316"/>
  <c r="AJ7" i="316" s="1"/>
  <c r="AG7" i="316"/>
  <c r="AE7" i="316"/>
  <c r="AD7" i="316"/>
  <c r="AC7" i="316"/>
  <c r="AF7" i="316" s="1"/>
  <c r="AB7" i="316"/>
  <c r="AA7" i="316"/>
  <c r="Y7" i="316"/>
  <c r="X7" i="316"/>
  <c r="Z7" i="316" s="1"/>
  <c r="W7" i="316"/>
  <c r="V7" i="316"/>
  <c r="T7" i="316"/>
  <c r="S7" i="316"/>
  <c r="U7" i="316" s="1"/>
  <c r="R7" i="316"/>
  <c r="Q7" i="316"/>
  <c r="O7" i="316"/>
  <c r="N7" i="316"/>
  <c r="M7" i="316"/>
  <c r="L7" i="316"/>
  <c r="K7" i="316"/>
  <c r="AI6" i="316"/>
  <c r="AH6" i="316"/>
  <c r="AJ6" i="316" s="1"/>
  <c r="AG6" i="316"/>
  <c r="AE6" i="316"/>
  <c r="AD6" i="316"/>
  <c r="AC6" i="316"/>
  <c r="AB6" i="316"/>
  <c r="AA6" i="316"/>
  <c r="Y6" i="316"/>
  <c r="X6" i="316"/>
  <c r="W6" i="316"/>
  <c r="V6" i="316"/>
  <c r="T6" i="316"/>
  <c r="S6" i="316"/>
  <c r="R6" i="316"/>
  <c r="Q6" i="316"/>
  <c r="O6" i="316"/>
  <c r="N6" i="316"/>
  <c r="M6" i="316"/>
  <c r="P6" i="316" s="1"/>
  <c r="F6" i="316" s="1"/>
  <c r="L6" i="316"/>
  <c r="K6" i="316"/>
  <c r="AI5" i="316"/>
  <c r="AH5" i="316"/>
  <c r="AG5" i="316"/>
  <c r="AE5" i="316"/>
  <c r="AD5" i="316"/>
  <c r="AC5" i="316"/>
  <c r="AF5" i="316" s="1"/>
  <c r="AB5" i="316"/>
  <c r="AA5" i="316"/>
  <c r="Y5" i="316"/>
  <c r="X5" i="316"/>
  <c r="W5" i="316"/>
  <c r="V5" i="316"/>
  <c r="T5" i="316"/>
  <c r="S5" i="316"/>
  <c r="R5" i="316"/>
  <c r="Q5" i="316"/>
  <c r="O5" i="316"/>
  <c r="N5" i="316"/>
  <c r="M5" i="316"/>
  <c r="P5" i="316" s="1"/>
  <c r="F5" i="316" s="1"/>
  <c r="L5" i="316"/>
  <c r="K5" i="316"/>
  <c r="AI4" i="316"/>
  <c r="AH4" i="316"/>
  <c r="AJ4" i="316" s="1"/>
  <c r="AG4" i="316"/>
  <c r="AE4" i="316"/>
  <c r="AD4" i="316"/>
  <c r="AC4" i="316"/>
  <c r="AB4" i="316"/>
  <c r="AA4" i="316"/>
  <c r="Y4" i="316"/>
  <c r="X4" i="316"/>
  <c r="W4" i="316"/>
  <c r="V4" i="316"/>
  <c r="T4" i="316"/>
  <c r="S4" i="316"/>
  <c r="R4" i="316"/>
  <c r="Q4" i="316"/>
  <c r="O4" i="316"/>
  <c r="N4" i="316"/>
  <c r="M4" i="316"/>
  <c r="L4" i="316"/>
  <c r="K4" i="316"/>
  <c r="D57" i="314"/>
  <c r="E54" i="314"/>
  <c r="D54" i="314"/>
  <c r="D56" i="314" s="1"/>
  <c r="C54" i="314"/>
  <c r="G54" i="314" s="1"/>
  <c r="D50" i="314"/>
  <c r="E47" i="314"/>
  <c r="E49" i="314" s="1"/>
  <c r="D47" i="314"/>
  <c r="D61" i="314" s="1"/>
  <c r="AJ43" i="314"/>
  <c r="AI43" i="314"/>
  <c r="AH43" i="314"/>
  <c r="AG43" i="314"/>
  <c r="AF43" i="314"/>
  <c r="AE43" i="314"/>
  <c r="AD43" i="314"/>
  <c r="AC43" i="314"/>
  <c r="AB43" i="314"/>
  <c r="AA43" i="314"/>
  <c r="Z43" i="314"/>
  <c r="Y43" i="314"/>
  <c r="X43" i="314"/>
  <c r="W43" i="314"/>
  <c r="V43" i="314"/>
  <c r="U43" i="314"/>
  <c r="T43" i="314"/>
  <c r="S43" i="314"/>
  <c r="R43" i="314"/>
  <c r="Q43" i="314"/>
  <c r="P43" i="314"/>
  <c r="O43" i="314"/>
  <c r="N43" i="314"/>
  <c r="M43" i="314"/>
  <c r="L43" i="314"/>
  <c r="K43" i="314"/>
  <c r="F43" i="314"/>
  <c r="AJ42" i="314"/>
  <c r="AI42" i="314"/>
  <c r="AH42" i="314"/>
  <c r="AG42" i="314"/>
  <c r="AF42" i="314"/>
  <c r="AE42" i="314"/>
  <c r="AD42" i="314"/>
  <c r="AC42" i="314"/>
  <c r="AB42" i="314"/>
  <c r="AA42" i="314"/>
  <c r="Z42" i="314"/>
  <c r="Y42" i="314"/>
  <c r="X42" i="314"/>
  <c r="W42" i="314"/>
  <c r="V42" i="314"/>
  <c r="U42" i="314"/>
  <c r="T42" i="314"/>
  <c r="S42" i="314"/>
  <c r="R42" i="314"/>
  <c r="Q42" i="314"/>
  <c r="P42" i="314"/>
  <c r="O42" i="314"/>
  <c r="N42" i="314"/>
  <c r="M42" i="314"/>
  <c r="L42" i="314"/>
  <c r="K42" i="314"/>
  <c r="F42" i="314"/>
  <c r="AJ41" i="314"/>
  <c r="AI41" i="314"/>
  <c r="AH41" i="314"/>
  <c r="AG41" i="314"/>
  <c r="AF41" i="314"/>
  <c r="AE41" i="314"/>
  <c r="AD41" i="314"/>
  <c r="AC41" i="314"/>
  <c r="AB41" i="314"/>
  <c r="AA41" i="314"/>
  <c r="Z41" i="314"/>
  <c r="Y41" i="314"/>
  <c r="X41" i="314"/>
  <c r="W41" i="314"/>
  <c r="V41" i="314"/>
  <c r="U41" i="314"/>
  <c r="T41" i="314"/>
  <c r="S41" i="314"/>
  <c r="R41" i="314"/>
  <c r="Q41" i="314"/>
  <c r="P41" i="314"/>
  <c r="O41" i="314"/>
  <c r="N41" i="314"/>
  <c r="M41" i="314"/>
  <c r="L41" i="314"/>
  <c r="K41" i="314"/>
  <c r="F41" i="314"/>
  <c r="AJ40" i="314"/>
  <c r="AI40" i="314"/>
  <c r="AH40" i="314"/>
  <c r="AG40" i="314"/>
  <c r="AF40" i="314"/>
  <c r="AE40" i="314"/>
  <c r="AD40" i="314"/>
  <c r="AC40" i="314"/>
  <c r="AB40" i="314"/>
  <c r="AA40" i="314"/>
  <c r="Z40" i="314"/>
  <c r="Y40" i="314"/>
  <c r="X40" i="314"/>
  <c r="W40" i="314"/>
  <c r="V40" i="314"/>
  <c r="U40" i="314"/>
  <c r="T40" i="314"/>
  <c r="S40" i="314"/>
  <c r="R40" i="314"/>
  <c r="Q40" i="314"/>
  <c r="P40" i="314"/>
  <c r="O40" i="314"/>
  <c r="N40" i="314"/>
  <c r="M40" i="314"/>
  <c r="L40" i="314"/>
  <c r="K40" i="314"/>
  <c r="F40" i="314"/>
  <c r="AJ39" i="314"/>
  <c r="AI39" i="314"/>
  <c r="AH39" i="314"/>
  <c r="AG39" i="314"/>
  <c r="AF39" i="314"/>
  <c r="AE39" i="314"/>
  <c r="AD39" i="314"/>
  <c r="AC39" i="314"/>
  <c r="AB39" i="314"/>
  <c r="AA39" i="314"/>
  <c r="Z39" i="314"/>
  <c r="Y39" i="314"/>
  <c r="X39" i="314"/>
  <c r="W39" i="314"/>
  <c r="V39" i="314"/>
  <c r="U39" i="314"/>
  <c r="T39" i="314"/>
  <c r="S39" i="314"/>
  <c r="R39" i="314"/>
  <c r="Q39" i="314"/>
  <c r="P39" i="314"/>
  <c r="O39" i="314"/>
  <c r="N39" i="314"/>
  <c r="M39" i="314"/>
  <c r="L39" i="314"/>
  <c r="K39" i="314"/>
  <c r="F39" i="314"/>
  <c r="AJ38" i="314"/>
  <c r="AI38" i="314"/>
  <c r="AH38" i="314"/>
  <c r="AG38" i="314"/>
  <c r="AF38" i="314"/>
  <c r="AE38" i="314"/>
  <c r="AD38" i="314"/>
  <c r="AC38" i="314"/>
  <c r="AB38" i="314"/>
  <c r="AA38" i="314"/>
  <c r="Z38" i="314"/>
  <c r="Y38" i="314"/>
  <c r="X38" i="314"/>
  <c r="W38" i="314"/>
  <c r="V38" i="314"/>
  <c r="U38" i="314"/>
  <c r="T38" i="314"/>
  <c r="S38" i="314"/>
  <c r="R38" i="314"/>
  <c r="Q38" i="314"/>
  <c r="P38" i="314"/>
  <c r="O38" i="314"/>
  <c r="N38" i="314"/>
  <c r="M38" i="314"/>
  <c r="L38" i="314"/>
  <c r="K38" i="314"/>
  <c r="F38" i="314"/>
  <c r="AJ37" i="314"/>
  <c r="AI37" i="314"/>
  <c r="AH37" i="314"/>
  <c r="AG37" i="314"/>
  <c r="AF37" i="314"/>
  <c r="AE37" i="314"/>
  <c r="AD37" i="314"/>
  <c r="AC37" i="314"/>
  <c r="AB37" i="314"/>
  <c r="AA37" i="314"/>
  <c r="Z37" i="314"/>
  <c r="Y37" i="314"/>
  <c r="X37" i="314"/>
  <c r="W37" i="314"/>
  <c r="V37" i="314"/>
  <c r="U37" i="314"/>
  <c r="T37" i="314"/>
  <c r="S37" i="314"/>
  <c r="R37" i="314"/>
  <c r="Q37" i="314"/>
  <c r="P37" i="314"/>
  <c r="O37" i="314"/>
  <c r="N37" i="314"/>
  <c r="M37" i="314"/>
  <c r="L37" i="314"/>
  <c r="K37" i="314"/>
  <c r="F37" i="314"/>
  <c r="AJ36" i="314"/>
  <c r="AI36" i="314"/>
  <c r="AH36" i="314"/>
  <c r="AG36" i="314"/>
  <c r="AF36" i="314"/>
  <c r="AE36" i="314"/>
  <c r="AD36" i="314"/>
  <c r="AC36" i="314"/>
  <c r="AB36" i="314"/>
  <c r="AA36" i="314"/>
  <c r="Z36" i="314"/>
  <c r="Y36" i="314"/>
  <c r="X36" i="314"/>
  <c r="W36" i="314"/>
  <c r="V36" i="314"/>
  <c r="U36" i="314"/>
  <c r="T36" i="314"/>
  <c r="S36" i="314"/>
  <c r="R36" i="314"/>
  <c r="Q36" i="314"/>
  <c r="P36" i="314"/>
  <c r="O36" i="314"/>
  <c r="N36" i="314"/>
  <c r="M36" i="314"/>
  <c r="L36" i="314"/>
  <c r="K36" i="314"/>
  <c r="F36" i="314"/>
  <c r="AJ35" i="314"/>
  <c r="AI35" i="314"/>
  <c r="AH35" i="314"/>
  <c r="AG35" i="314"/>
  <c r="AF35" i="314"/>
  <c r="AE35" i="314"/>
  <c r="AD35" i="314"/>
  <c r="AC35" i="314"/>
  <c r="AB35" i="314"/>
  <c r="AA35" i="314"/>
  <c r="Z35" i="314"/>
  <c r="Y35" i="314"/>
  <c r="X35" i="314"/>
  <c r="W35" i="314"/>
  <c r="V35" i="314"/>
  <c r="U35" i="314"/>
  <c r="T35" i="314"/>
  <c r="S35" i="314"/>
  <c r="R35" i="314"/>
  <c r="Q35" i="314"/>
  <c r="P35" i="314"/>
  <c r="O35" i="314"/>
  <c r="N35" i="314"/>
  <c r="M35" i="314"/>
  <c r="L35" i="314"/>
  <c r="K35" i="314"/>
  <c r="F35" i="314"/>
  <c r="AJ34" i="314"/>
  <c r="AI34" i="314"/>
  <c r="AH34" i="314"/>
  <c r="AG34" i="314"/>
  <c r="AF34" i="314"/>
  <c r="AE34" i="314"/>
  <c r="AD34" i="314"/>
  <c r="AC34" i="314"/>
  <c r="AB34" i="314"/>
  <c r="AA34" i="314"/>
  <c r="Z34" i="314"/>
  <c r="Y34" i="314"/>
  <c r="X34" i="314"/>
  <c r="W34" i="314"/>
  <c r="V34" i="314"/>
  <c r="U34" i="314"/>
  <c r="T34" i="314"/>
  <c r="S34" i="314"/>
  <c r="R34" i="314"/>
  <c r="Q34" i="314"/>
  <c r="P34" i="314"/>
  <c r="O34" i="314"/>
  <c r="N34" i="314"/>
  <c r="M34" i="314"/>
  <c r="L34" i="314"/>
  <c r="K34" i="314"/>
  <c r="F34" i="314"/>
  <c r="AJ33" i="314"/>
  <c r="AI33" i="314"/>
  <c r="AH33" i="314"/>
  <c r="AG33" i="314"/>
  <c r="AF33" i="314"/>
  <c r="AE33" i="314"/>
  <c r="AD33" i="314"/>
  <c r="AC33" i="314"/>
  <c r="AB33" i="314"/>
  <c r="AA33" i="314"/>
  <c r="Z33" i="314"/>
  <c r="Y33" i="314"/>
  <c r="X33" i="314"/>
  <c r="W33" i="314"/>
  <c r="V33" i="314"/>
  <c r="U33" i="314"/>
  <c r="T33" i="314"/>
  <c r="S33" i="314"/>
  <c r="R33" i="314"/>
  <c r="Q33" i="314"/>
  <c r="P33" i="314"/>
  <c r="O33" i="314"/>
  <c r="N33" i="314"/>
  <c r="M33" i="314"/>
  <c r="L33" i="314"/>
  <c r="K33" i="314"/>
  <c r="F33" i="314"/>
  <c r="AJ32" i="314"/>
  <c r="AI32" i="314"/>
  <c r="AH32" i="314"/>
  <c r="AG32" i="314"/>
  <c r="AF32" i="314"/>
  <c r="AE32" i="314"/>
  <c r="AD32" i="314"/>
  <c r="AC32" i="314"/>
  <c r="AB32" i="314"/>
  <c r="AA32" i="314"/>
  <c r="Z32" i="314"/>
  <c r="Y32" i="314"/>
  <c r="X32" i="314"/>
  <c r="W32" i="314"/>
  <c r="V32" i="314"/>
  <c r="U32" i="314"/>
  <c r="T32" i="314"/>
  <c r="S32" i="314"/>
  <c r="R32" i="314"/>
  <c r="Q32" i="314"/>
  <c r="P32" i="314"/>
  <c r="O32" i="314"/>
  <c r="N32" i="314"/>
  <c r="M32" i="314"/>
  <c r="L32" i="314"/>
  <c r="K32" i="314"/>
  <c r="F32" i="314"/>
  <c r="AJ31" i="314"/>
  <c r="AI31" i="314"/>
  <c r="AH31" i="314"/>
  <c r="AG31" i="314"/>
  <c r="AF31" i="314"/>
  <c r="AE31" i="314"/>
  <c r="AD31" i="314"/>
  <c r="AC31" i="314"/>
  <c r="AB31" i="314"/>
  <c r="AA31" i="314"/>
  <c r="Z31" i="314"/>
  <c r="Y31" i="314"/>
  <c r="X31" i="314"/>
  <c r="W31" i="314"/>
  <c r="V31" i="314"/>
  <c r="U31" i="314"/>
  <c r="T31" i="314"/>
  <c r="S31" i="314"/>
  <c r="R31" i="314"/>
  <c r="Q31" i="314"/>
  <c r="P31" i="314"/>
  <c r="O31" i="314"/>
  <c r="N31" i="314"/>
  <c r="M31" i="314"/>
  <c r="L31" i="314"/>
  <c r="K31" i="314"/>
  <c r="F31" i="314"/>
  <c r="AJ30" i="314"/>
  <c r="AI30" i="314"/>
  <c r="AH30" i="314"/>
  <c r="AG30" i="314"/>
  <c r="AF30" i="314"/>
  <c r="AE30" i="314"/>
  <c r="AD30" i="314"/>
  <c r="AC30" i="314"/>
  <c r="AB30" i="314"/>
  <c r="AA30" i="314"/>
  <c r="Z30" i="314"/>
  <c r="Y30" i="314"/>
  <c r="X30" i="314"/>
  <c r="W30" i="314"/>
  <c r="V30" i="314"/>
  <c r="U30" i="314"/>
  <c r="T30" i="314"/>
  <c r="S30" i="314"/>
  <c r="R30" i="314"/>
  <c r="Q30" i="314"/>
  <c r="P30" i="314"/>
  <c r="O30" i="314"/>
  <c r="N30" i="314"/>
  <c r="M30" i="314"/>
  <c r="L30" i="314"/>
  <c r="K30" i="314"/>
  <c r="F30" i="314"/>
  <c r="AJ29" i="314"/>
  <c r="AI29" i="314"/>
  <c r="AH29" i="314"/>
  <c r="AG29" i="314"/>
  <c r="AF29" i="314"/>
  <c r="AE29" i="314"/>
  <c r="AD29" i="314"/>
  <c r="AC29" i="314"/>
  <c r="AB29" i="314"/>
  <c r="AA29" i="314"/>
  <c r="Z29" i="314"/>
  <c r="Y29" i="314"/>
  <c r="X29" i="314"/>
  <c r="W29" i="314"/>
  <c r="V29" i="314"/>
  <c r="U29" i="314"/>
  <c r="T29" i="314"/>
  <c r="S29" i="314"/>
  <c r="R29" i="314"/>
  <c r="Q29" i="314"/>
  <c r="P29" i="314"/>
  <c r="O29" i="314"/>
  <c r="N29" i="314"/>
  <c r="M29" i="314"/>
  <c r="L29" i="314"/>
  <c r="K29" i="314"/>
  <c r="F29" i="314"/>
  <c r="AJ28" i="314"/>
  <c r="AI28" i="314"/>
  <c r="AH28" i="314"/>
  <c r="AG28" i="314"/>
  <c r="AF28" i="314"/>
  <c r="AE28" i="314"/>
  <c r="AD28" i="314"/>
  <c r="AC28" i="314"/>
  <c r="AB28" i="314"/>
  <c r="AA28" i="314"/>
  <c r="Z28" i="314"/>
  <c r="Y28" i="314"/>
  <c r="X28" i="314"/>
  <c r="W28" i="314"/>
  <c r="V28" i="314"/>
  <c r="U28" i="314"/>
  <c r="T28" i="314"/>
  <c r="S28" i="314"/>
  <c r="R28" i="314"/>
  <c r="Q28" i="314"/>
  <c r="P28" i="314"/>
  <c r="O28" i="314"/>
  <c r="N28" i="314"/>
  <c r="M28" i="314"/>
  <c r="L28" i="314"/>
  <c r="K28" i="314"/>
  <c r="F28" i="314"/>
  <c r="AJ27" i="314"/>
  <c r="AI27" i="314"/>
  <c r="AH27" i="314"/>
  <c r="AG27" i="314"/>
  <c r="AF27" i="314"/>
  <c r="AE27" i="314"/>
  <c r="AD27" i="314"/>
  <c r="AC27" i="314"/>
  <c r="AB27" i="314"/>
  <c r="AA27" i="314"/>
  <c r="Z27" i="314"/>
  <c r="Y27" i="314"/>
  <c r="X27" i="314"/>
  <c r="W27" i="314"/>
  <c r="V27" i="314"/>
  <c r="U27" i="314"/>
  <c r="T27" i="314"/>
  <c r="S27" i="314"/>
  <c r="R27" i="314"/>
  <c r="Q27" i="314"/>
  <c r="P27" i="314"/>
  <c r="O27" i="314"/>
  <c r="N27" i="314"/>
  <c r="M27" i="314"/>
  <c r="L27" i="314"/>
  <c r="K27" i="314"/>
  <c r="F27" i="314"/>
  <c r="AJ26" i="314"/>
  <c r="AI26" i="314"/>
  <c r="AH26" i="314"/>
  <c r="AG26" i="314"/>
  <c r="AF26" i="314"/>
  <c r="AE26" i="314"/>
  <c r="AD26" i="314"/>
  <c r="AC26" i="314"/>
  <c r="AB26" i="314"/>
  <c r="AA26" i="314"/>
  <c r="Z26" i="314"/>
  <c r="Y26" i="314"/>
  <c r="X26" i="314"/>
  <c r="W26" i="314"/>
  <c r="V26" i="314"/>
  <c r="U26" i="314"/>
  <c r="T26" i="314"/>
  <c r="S26" i="314"/>
  <c r="R26" i="314"/>
  <c r="Q26" i="314"/>
  <c r="P26" i="314"/>
  <c r="O26" i="314"/>
  <c r="N26" i="314"/>
  <c r="M26" i="314"/>
  <c r="L26" i="314"/>
  <c r="K26" i="314"/>
  <c r="F26" i="314"/>
  <c r="AJ25" i="314"/>
  <c r="AI25" i="314"/>
  <c r="AH25" i="314"/>
  <c r="AG25" i="314"/>
  <c r="AF25" i="314"/>
  <c r="AE25" i="314"/>
  <c r="AD25" i="314"/>
  <c r="AC25" i="314"/>
  <c r="AB25" i="314"/>
  <c r="AA25" i="314"/>
  <c r="Z25" i="314"/>
  <c r="Y25" i="314"/>
  <c r="X25" i="314"/>
  <c r="W25" i="314"/>
  <c r="V25" i="314"/>
  <c r="U25" i="314"/>
  <c r="T25" i="314"/>
  <c r="S25" i="314"/>
  <c r="R25" i="314"/>
  <c r="Q25" i="314"/>
  <c r="P25" i="314"/>
  <c r="O25" i="314"/>
  <c r="N25" i="314"/>
  <c r="M25" i="314"/>
  <c r="L25" i="314"/>
  <c r="K25" i="314"/>
  <c r="F25" i="314"/>
  <c r="AJ24" i="314"/>
  <c r="AI24" i="314"/>
  <c r="AH24" i="314"/>
  <c r="AG24" i="314"/>
  <c r="AF24" i="314"/>
  <c r="AE24" i="314"/>
  <c r="AD24" i="314"/>
  <c r="AC24" i="314"/>
  <c r="AB24" i="314"/>
  <c r="AA24" i="314"/>
  <c r="Z24" i="314"/>
  <c r="Y24" i="314"/>
  <c r="X24" i="314"/>
  <c r="W24" i="314"/>
  <c r="V24" i="314"/>
  <c r="U24" i="314"/>
  <c r="T24" i="314"/>
  <c r="S24" i="314"/>
  <c r="R24" i="314"/>
  <c r="Q24" i="314"/>
  <c r="P24" i="314"/>
  <c r="O24" i="314"/>
  <c r="N24" i="314"/>
  <c r="M24" i="314"/>
  <c r="L24" i="314"/>
  <c r="K24" i="314"/>
  <c r="F24" i="314"/>
  <c r="AJ23" i="314"/>
  <c r="AI23" i="314"/>
  <c r="AH23" i="314"/>
  <c r="AG23" i="314"/>
  <c r="AF23" i="314"/>
  <c r="AE23" i="314"/>
  <c r="AD23" i="314"/>
  <c r="AC23" i="314"/>
  <c r="AB23" i="314"/>
  <c r="AA23" i="314"/>
  <c r="Z23" i="314"/>
  <c r="Y23" i="314"/>
  <c r="X23" i="314"/>
  <c r="W23" i="314"/>
  <c r="V23" i="314"/>
  <c r="U23" i="314"/>
  <c r="T23" i="314"/>
  <c r="S23" i="314"/>
  <c r="R23" i="314"/>
  <c r="Q23" i="314"/>
  <c r="P23" i="314"/>
  <c r="O23" i="314"/>
  <c r="N23" i="314"/>
  <c r="M23" i="314"/>
  <c r="L23" i="314"/>
  <c r="K23" i="314"/>
  <c r="F23" i="314"/>
  <c r="AJ22" i="314"/>
  <c r="AI22" i="314"/>
  <c r="AH22" i="314"/>
  <c r="AG22" i="314"/>
  <c r="AF22" i="314"/>
  <c r="AE22" i="314"/>
  <c r="AD22" i="314"/>
  <c r="AC22" i="314"/>
  <c r="AB22" i="314"/>
  <c r="AA22" i="314"/>
  <c r="Z22" i="314"/>
  <c r="Y22" i="314"/>
  <c r="X22" i="314"/>
  <c r="W22" i="314"/>
  <c r="V22" i="314"/>
  <c r="U22" i="314"/>
  <c r="T22" i="314"/>
  <c r="S22" i="314"/>
  <c r="R22" i="314"/>
  <c r="Q22" i="314"/>
  <c r="P22" i="314"/>
  <c r="O22" i="314"/>
  <c r="N22" i="314"/>
  <c r="M22" i="314"/>
  <c r="L22" i="314"/>
  <c r="K22" i="314"/>
  <c r="F22" i="314"/>
  <c r="AJ21" i="314"/>
  <c r="AI21" i="314"/>
  <c r="AH21" i="314"/>
  <c r="AG21" i="314"/>
  <c r="AF21" i="314"/>
  <c r="AE21" i="314"/>
  <c r="AD21" i="314"/>
  <c r="AC21" i="314"/>
  <c r="AB21" i="314"/>
  <c r="AA21" i="314"/>
  <c r="Z21" i="314"/>
  <c r="Y21" i="314"/>
  <c r="X21" i="314"/>
  <c r="W21" i="314"/>
  <c r="V21" i="314"/>
  <c r="U21" i="314"/>
  <c r="T21" i="314"/>
  <c r="S21" i="314"/>
  <c r="R21" i="314"/>
  <c r="Q21" i="314"/>
  <c r="P21" i="314"/>
  <c r="O21" i="314"/>
  <c r="N21" i="314"/>
  <c r="M21" i="314"/>
  <c r="L21" i="314"/>
  <c r="K21" i="314"/>
  <c r="F21" i="314"/>
  <c r="AJ20" i="314"/>
  <c r="AI20" i="314"/>
  <c r="AH20" i="314"/>
  <c r="AG20" i="314"/>
  <c r="AF20" i="314"/>
  <c r="AE20" i="314"/>
  <c r="AD20" i="314"/>
  <c r="AC20" i="314"/>
  <c r="AB20" i="314"/>
  <c r="AA20" i="314"/>
  <c r="Z20" i="314"/>
  <c r="Y20" i="314"/>
  <c r="X20" i="314"/>
  <c r="W20" i="314"/>
  <c r="V20" i="314"/>
  <c r="U20" i="314"/>
  <c r="T20" i="314"/>
  <c r="S20" i="314"/>
  <c r="R20" i="314"/>
  <c r="Q20" i="314"/>
  <c r="P20" i="314"/>
  <c r="O20" i="314"/>
  <c r="N20" i="314"/>
  <c r="M20" i="314"/>
  <c r="L20" i="314"/>
  <c r="K20" i="314"/>
  <c r="F20" i="314"/>
  <c r="AJ19" i="314"/>
  <c r="AI19" i="314"/>
  <c r="AH19" i="314"/>
  <c r="AG19" i="314"/>
  <c r="AF19" i="314"/>
  <c r="AE19" i="314"/>
  <c r="AD19" i="314"/>
  <c r="AC19" i="314"/>
  <c r="AB19" i="314"/>
  <c r="AA19" i="314"/>
  <c r="Z19" i="314"/>
  <c r="Y19" i="314"/>
  <c r="X19" i="314"/>
  <c r="W19" i="314"/>
  <c r="V19" i="314"/>
  <c r="U19" i="314"/>
  <c r="T19" i="314"/>
  <c r="S19" i="314"/>
  <c r="R19" i="314"/>
  <c r="Q19" i="314"/>
  <c r="P19" i="314"/>
  <c r="O19" i="314"/>
  <c r="N19" i="314"/>
  <c r="M19" i="314"/>
  <c r="L19" i="314"/>
  <c r="K19" i="314"/>
  <c r="F19" i="314"/>
  <c r="AJ18" i="314"/>
  <c r="AI18" i="314"/>
  <c r="AH18" i="314"/>
  <c r="AG18" i="314"/>
  <c r="AF18" i="314"/>
  <c r="AE18" i="314"/>
  <c r="AD18" i="314"/>
  <c r="AC18" i="314"/>
  <c r="AB18" i="314"/>
  <c r="AA18" i="314"/>
  <c r="Z18" i="314"/>
  <c r="Y18" i="314"/>
  <c r="X18" i="314"/>
  <c r="W18" i="314"/>
  <c r="V18" i="314"/>
  <c r="U18" i="314"/>
  <c r="T18" i="314"/>
  <c r="S18" i="314"/>
  <c r="R18" i="314"/>
  <c r="Q18" i="314"/>
  <c r="P18" i="314"/>
  <c r="O18" i="314"/>
  <c r="N18" i="314"/>
  <c r="M18" i="314"/>
  <c r="L18" i="314"/>
  <c r="K18" i="314"/>
  <c r="F18" i="314"/>
  <c r="AJ17" i="314"/>
  <c r="AI17" i="314"/>
  <c r="AH17" i="314"/>
  <c r="AG17" i="314"/>
  <c r="AF17" i="314"/>
  <c r="AE17" i="314"/>
  <c r="AD17" i="314"/>
  <c r="AC17" i="314"/>
  <c r="AB17" i="314"/>
  <c r="AA17" i="314"/>
  <c r="Z17" i="314"/>
  <c r="Y17" i="314"/>
  <c r="X17" i="314"/>
  <c r="W17" i="314"/>
  <c r="V17" i="314"/>
  <c r="U17" i="314"/>
  <c r="T17" i="314"/>
  <c r="S17" i="314"/>
  <c r="R17" i="314"/>
  <c r="Q17" i="314"/>
  <c r="P17" i="314"/>
  <c r="O17" i="314"/>
  <c r="N17" i="314"/>
  <c r="M17" i="314"/>
  <c r="L17" i="314"/>
  <c r="K17" i="314"/>
  <c r="F17" i="314"/>
  <c r="AI16" i="314"/>
  <c r="AH16" i="314"/>
  <c r="AJ16" i="314" s="1"/>
  <c r="AG16" i="314"/>
  <c r="AE16" i="314"/>
  <c r="AD16" i="314"/>
  <c r="AC16" i="314"/>
  <c r="AB16" i="314"/>
  <c r="AF16" i="314" s="1"/>
  <c r="AA16" i="314"/>
  <c r="Z16" i="314"/>
  <c r="Y16" i="314"/>
  <c r="X16" i="314"/>
  <c r="W16" i="314"/>
  <c r="V16" i="314"/>
  <c r="T16" i="314"/>
  <c r="S16" i="314"/>
  <c r="R16" i="314"/>
  <c r="U16" i="314" s="1"/>
  <c r="Q16" i="314"/>
  <c r="O16" i="314"/>
  <c r="N16" i="314"/>
  <c r="M16" i="314"/>
  <c r="L16" i="314"/>
  <c r="P16" i="314" s="1"/>
  <c r="K16" i="314"/>
  <c r="F16" i="314"/>
  <c r="AI15" i="314"/>
  <c r="AH15" i="314"/>
  <c r="AJ15" i="314" s="1"/>
  <c r="AG15" i="314"/>
  <c r="AE15" i="314"/>
  <c r="AD15" i="314"/>
  <c r="AC15" i="314"/>
  <c r="AB15" i="314"/>
  <c r="AF15" i="314" s="1"/>
  <c r="AA15" i="314"/>
  <c r="Z15" i="314"/>
  <c r="F15" i="314" s="1"/>
  <c r="Y15" i="314"/>
  <c r="X15" i="314"/>
  <c r="W15" i="314"/>
  <c r="V15" i="314"/>
  <c r="U15" i="314"/>
  <c r="T15" i="314"/>
  <c r="S15" i="314"/>
  <c r="R15" i="314"/>
  <c r="Q15" i="314"/>
  <c r="O15" i="314"/>
  <c r="N15" i="314"/>
  <c r="M15" i="314"/>
  <c r="L15" i="314"/>
  <c r="P15" i="314" s="1"/>
  <c r="K15" i="314"/>
  <c r="AI14" i="314"/>
  <c r="AH14" i="314"/>
  <c r="AG14" i="314"/>
  <c r="AJ14" i="314" s="1"/>
  <c r="AE14" i="314"/>
  <c r="AD14" i="314"/>
  <c r="AC14" i="314"/>
  <c r="AB14" i="314"/>
  <c r="AA14" i="314"/>
  <c r="AF14" i="314" s="1"/>
  <c r="Y14" i="314"/>
  <c r="X14" i="314"/>
  <c r="W14" i="314"/>
  <c r="V14" i="314"/>
  <c r="T14" i="314"/>
  <c r="S14" i="314"/>
  <c r="R14" i="314"/>
  <c r="Q14" i="314"/>
  <c r="U14" i="314" s="1"/>
  <c r="O14" i="314"/>
  <c r="N14" i="314"/>
  <c r="M14" i="314"/>
  <c r="L14" i="314"/>
  <c r="K14" i="314"/>
  <c r="P14" i="314" s="1"/>
  <c r="AI13" i="314"/>
  <c r="AH13" i="314"/>
  <c r="AG13" i="314"/>
  <c r="AE13" i="314"/>
  <c r="AD13" i="314"/>
  <c r="AC13" i="314"/>
  <c r="AB13" i="314"/>
  <c r="AA13" i="314"/>
  <c r="Y13" i="314"/>
  <c r="X13" i="314"/>
  <c r="W13" i="314"/>
  <c r="V13" i="314"/>
  <c r="T13" i="314"/>
  <c r="S13" i="314"/>
  <c r="R13" i="314"/>
  <c r="Q13" i="314"/>
  <c r="O13" i="314"/>
  <c r="N13" i="314"/>
  <c r="M13" i="314"/>
  <c r="L13" i="314"/>
  <c r="K13" i="314"/>
  <c r="AI12" i="314"/>
  <c r="AH12" i="314"/>
  <c r="AJ12" i="314" s="1"/>
  <c r="AG12" i="314"/>
  <c r="AE12" i="314"/>
  <c r="AD12" i="314"/>
  <c r="AC12" i="314"/>
  <c r="AB12" i="314"/>
  <c r="AA12" i="314"/>
  <c r="Y12" i="314"/>
  <c r="X12" i="314"/>
  <c r="W12" i="314"/>
  <c r="V12" i="314"/>
  <c r="T12" i="314"/>
  <c r="S12" i="314"/>
  <c r="R12" i="314"/>
  <c r="Q12" i="314"/>
  <c r="O12" i="314"/>
  <c r="N12" i="314"/>
  <c r="M12" i="314"/>
  <c r="L12" i="314"/>
  <c r="K12" i="314"/>
  <c r="AI11" i="314"/>
  <c r="AH11" i="314"/>
  <c r="AG11" i="314"/>
  <c r="AE11" i="314"/>
  <c r="AD11" i="314"/>
  <c r="AC11" i="314"/>
  <c r="AB11" i="314"/>
  <c r="AA11" i="314"/>
  <c r="Y11" i="314"/>
  <c r="X11" i="314"/>
  <c r="W11" i="314"/>
  <c r="V11" i="314"/>
  <c r="Z11" i="314" s="1"/>
  <c r="F11" i="314" s="1"/>
  <c r="T11" i="314"/>
  <c r="S11" i="314"/>
  <c r="R11" i="314"/>
  <c r="Q11" i="314"/>
  <c r="U11" i="314" s="1"/>
  <c r="O11" i="314"/>
  <c r="N11" i="314"/>
  <c r="M11" i="314"/>
  <c r="L11" i="314"/>
  <c r="K11" i="314"/>
  <c r="AI10" i="314"/>
  <c r="AH10" i="314"/>
  <c r="AG10" i="314"/>
  <c r="AE10" i="314"/>
  <c r="AD10" i="314"/>
  <c r="AC10" i="314"/>
  <c r="AB10" i="314"/>
  <c r="AF10" i="314" s="1"/>
  <c r="AA10" i="314"/>
  <c r="Y10" i="314"/>
  <c r="X10" i="314"/>
  <c r="W10" i="314"/>
  <c r="V10" i="314"/>
  <c r="T10" i="314"/>
  <c r="S10" i="314"/>
  <c r="R10" i="314"/>
  <c r="Q10" i="314"/>
  <c r="O10" i="314"/>
  <c r="N10" i="314"/>
  <c r="M10" i="314"/>
  <c r="L10" i="314"/>
  <c r="P10" i="314" s="1"/>
  <c r="K10" i="314"/>
  <c r="AI9" i="314"/>
  <c r="AH9" i="314"/>
  <c r="AG9" i="314"/>
  <c r="AE9" i="314"/>
  <c r="AD9" i="314"/>
  <c r="AC9" i="314"/>
  <c r="AF9" i="314" s="1"/>
  <c r="AB9" i="314"/>
  <c r="AA9" i="314"/>
  <c r="Y9" i="314"/>
  <c r="X9" i="314"/>
  <c r="Z9" i="314" s="1"/>
  <c r="F9" i="314" s="1"/>
  <c r="W9" i="314"/>
  <c r="V9" i="314"/>
  <c r="T9" i="314"/>
  <c r="S9" i="314"/>
  <c r="U9" i="314" s="1"/>
  <c r="R9" i="314"/>
  <c r="Q9" i="314"/>
  <c r="O9" i="314"/>
  <c r="N9" i="314"/>
  <c r="M9" i="314"/>
  <c r="P9" i="314" s="1"/>
  <c r="L9" i="314"/>
  <c r="K9" i="314"/>
  <c r="AI8" i="314"/>
  <c r="AH8" i="314"/>
  <c r="AG8" i="314"/>
  <c r="AE8" i="314"/>
  <c r="AD8" i="314"/>
  <c r="AC8" i="314"/>
  <c r="AB8" i="314"/>
  <c r="AF8" i="314" s="1"/>
  <c r="AA8" i="314"/>
  <c r="Y8" i="314"/>
  <c r="X8" i="314"/>
  <c r="W8" i="314"/>
  <c r="V8" i="314"/>
  <c r="T8" i="314"/>
  <c r="S8" i="314"/>
  <c r="R8" i="314"/>
  <c r="U8" i="314" s="1"/>
  <c r="Q8" i="314"/>
  <c r="O8" i="314"/>
  <c r="N8" i="314"/>
  <c r="M8" i="314"/>
  <c r="L8" i="314"/>
  <c r="P8" i="314" s="1"/>
  <c r="K8" i="314"/>
  <c r="AI7" i="314"/>
  <c r="AH7" i="314"/>
  <c r="AJ7" i="314" s="1"/>
  <c r="AG7" i="314"/>
  <c r="AE7" i="314"/>
  <c r="AD7" i="314"/>
  <c r="AC7" i="314"/>
  <c r="AB7" i="314"/>
  <c r="AA7" i="314"/>
  <c r="Y7" i="314"/>
  <c r="X7" i="314"/>
  <c r="W7" i="314"/>
  <c r="V7" i="314"/>
  <c r="T7" i="314"/>
  <c r="S7" i="314"/>
  <c r="R7" i="314"/>
  <c r="Q7" i="314"/>
  <c r="O7" i="314"/>
  <c r="N7" i="314"/>
  <c r="M7" i="314"/>
  <c r="L7" i="314"/>
  <c r="K7" i="314"/>
  <c r="AI6" i="314"/>
  <c r="AH6" i="314"/>
  <c r="AG6" i="314"/>
  <c r="AE6" i="314"/>
  <c r="AD6" i="314"/>
  <c r="AC6" i="314"/>
  <c r="AB6" i="314"/>
  <c r="AA6" i="314"/>
  <c r="Y6" i="314"/>
  <c r="X6" i="314"/>
  <c r="W6" i="314"/>
  <c r="V6" i="314"/>
  <c r="T6" i="314"/>
  <c r="S6" i="314"/>
  <c r="R6" i="314"/>
  <c r="Q6" i="314"/>
  <c r="O6" i="314"/>
  <c r="N6" i="314"/>
  <c r="M6" i="314"/>
  <c r="L6" i="314"/>
  <c r="K6" i="314"/>
  <c r="AI5" i="314"/>
  <c r="AH5" i="314"/>
  <c r="AG5" i="314"/>
  <c r="AE5" i="314"/>
  <c r="AD5" i="314"/>
  <c r="AC5" i="314"/>
  <c r="AB5" i="314"/>
  <c r="AA5" i="314"/>
  <c r="Y5" i="314"/>
  <c r="X5" i="314"/>
  <c r="W5" i="314"/>
  <c r="V5" i="314"/>
  <c r="T5" i="314"/>
  <c r="S5" i="314"/>
  <c r="R5" i="314"/>
  <c r="Q5" i="314"/>
  <c r="O5" i="314"/>
  <c r="N5" i="314"/>
  <c r="M5" i="314"/>
  <c r="L5" i="314"/>
  <c r="P5" i="314" s="1"/>
  <c r="K5" i="314"/>
  <c r="AI4" i="314"/>
  <c r="AH4" i="314"/>
  <c r="AJ4" i="314" s="1"/>
  <c r="AG4" i="314"/>
  <c r="AE4" i="314"/>
  <c r="AD4" i="314"/>
  <c r="AC4" i="314"/>
  <c r="AB4" i="314"/>
  <c r="AF4" i="314" s="1"/>
  <c r="AA4" i="314"/>
  <c r="Y4" i="314"/>
  <c r="X4" i="314"/>
  <c r="W4" i="314"/>
  <c r="V4" i="314"/>
  <c r="T4" i="314"/>
  <c r="S4" i="314"/>
  <c r="R4" i="314"/>
  <c r="Q4" i="314"/>
  <c r="O4" i="314"/>
  <c r="N4" i="314"/>
  <c r="M4" i="314"/>
  <c r="L4" i="314"/>
  <c r="P4" i="314" s="1"/>
  <c r="K4" i="314"/>
  <c r="D57" i="312"/>
  <c r="E54" i="312"/>
  <c r="D54" i="312"/>
  <c r="D56" i="312" s="1"/>
  <c r="C54" i="312"/>
  <c r="D50" i="312"/>
  <c r="E47" i="312"/>
  <c r="E49" i="312" s="1"/>
  <c r="D47" i="312"/>
  <c r="D61" i="312" s="1"/>
  <c r="AJ43" i="312"/>
  <c r="AI43" i="312"/>
  <c r="AH43" i="312"/>
  <c r="AG43" i="312"/>
  <c r="AF43" i="312"/>
  <c r="AE43" i="312"/>
  <c r="AD43" i="312"/>
  <c r="AC43" i="312"/>
  <c r="AB43" i="312"/>
  <c r="AA43" i="312"/>
  <c r="Z43" i="312"/>
  <c r="Y43" i="312"/>
  <c r="X43" i="312"/>
  <c r="W43" i="312"/>
  <c r="V43" i="312"/>
  <c r="U43" i="312"/>
  <c r="T43" i="312"/>
  <c r="S43" i="312"/>
  <c r="R43" i="312"/>
  <c r="Q43" i="312"/>
  <c r="P43" i="312"/>
  <c r="O43" i="312"/>
  <c r="N43" i="312"/>
  <c r="M43" i="312"/>
  <c r="L43" i="312"/>
  <c r="K43" i="312"/>
  <c r="F43" i="312"/>
  <c r="AJ42" i="312"/>
  <c r="AI42" i="312"/>
  <c r="AH42" i="312"/>
  <c r="AG42" i="312"/>
  <c r="AF42" i="312"/>
  <c r="AE42" i="312"/>
  <c r="AD42" i="312"/>
  <c r="AC42" i="312"/>
  <c r="AB42" i="312"/>
  <c r="AA42" i="312"/>
  <c r="Z42" i="312"/>
  <c r="Y42" i="312"/>
  <c r="X42" i="312"/>
  <c r="W42" i="312"/>
  <c r="V42" i="312"/>
  <c r="U42" i="312"/>
  <c r="T42" i="312"/>
  <c r="S42" i="312"/>
  <c r="R42" i="312"/>
  <c r="Q42" i="312"/>
  <c r="P42" i="312"/>
  <c r="O42" i="312"/>
  <c r="N42" i="312"/>
  <c r="M42" i="312"/>
  <c r="L42" i="312"/>
  <c r="K42" i="312"/>
  <c r="F42" i="312"/>
  <c r="AJ41" i="312"/>
  <c r="AI41" i="312"/>
  <c r="AH41" i="312"/>
  <c r="AG41" i="312"/>
  <c r="AF41" i="312"/>
  <c r="AE41" i="312"/>
  <c r="AD41" i="312"/>
  <c r="AC41" i="312"/>
  <c r="AB41" i="312"/>
  <c r="AA41" i="312"/>
  <c r="Z41" i="312"/>
  <c r="Y41" i="312"/>
  <c r="X41" i="312"/>
  <c r="W41" i="312"/>
  <c r="V41" i="312"/>
  <c r="U41" i="312"/>
  <c r="T41" i="312"/>
  <c r="S41" i="312"/>
  <c r="R41" i="312"/>
  <c r="Q41" i="312"/>
  <c r="P41" i="312"/>
  <c r="O41" i="312"/>
  <c r="N41" i="312"/>
  <c r="M41" i="312"/>
  <c r="L41" i="312"/>
  <c r="K41" i="312"/>
  <c r="F41" i="312"/>
  <c r="AJ40" i="312"/>
  <c r="AI40" i="312"/>
  <c r="AH40" i="312"/>
  <c r="AG40" i="312"/>
  <c r="AF40" i="312"/>
  <c r="AE40" i="312"/>
  <c r="AD40" i="312"/>
  <c r="AC40" i="312"/>
  <c r="AB40" i="312"/>
  <c r="AA40" i="312"/>
  <c r="Z40" i="312"/>
  <c r="Y40" i="312"/>
  <c r="X40" i="312"/>
  <c r="W40" i="312"/>
  <c r="V40" i="312"/>
  <c r="U40" i="312"/>
  <c r="T40" i="312"/>
  <c r="S40" i="312"/>
  <c r="R40" i="312"/>
  <c r="Q40" i="312"/>
  <c r="P40" i="312"/>
  <c r="O40" i="312"/>
  <c r="N40" i="312"/>
  <c r="M40" i="312"/>
  <c r="L40" i="312"/>
  <c r="K40" i="312"/>
  <c r="F40" i="312"/>
  <c r="AJ39" i="312"/>
  <c r="AI39" i="312"/>
  <c r="AH39" i="312"/>
  <c r="AG39" i="312"/>
  <c r="AF39" i="312"/>
  <c r="AE39" i="312"/>
  <c r="AD39" i="312"/>
  <c r="AC39" i="312"/>
  <c r="AB39" i="312"/>
  <c r="AA39" i="312"/>
  <c r="Z39" i="312"/>
  <c r="Y39" i="312"/>
  <c r="X39" i="312"/>
  <c r="W39" i="312"/>
  <c r="V39" i="312"/>
  <c r="U39" i="312"/>
  <c r="T39" i="312"/>
  <c r="S39" i="312"/>
  <c r="R39" i="312"/>
  <c r="Q39" i="312"/>
  <c r="P39" i="312"/>
  <c r="O39" i="312"/>
  <c r="N39" i="312"/>
  <c r="M39" i="312"/>
  <c r="L39" i="312"/>
  <c r="K39" i="312"/>
  <c r="F39" i="312"/>
  <c r="AJ38" i="312"/>
  <c r="AI38" i="312"/>
  <c r="AH38" i="312"/>
  <c r="AG38" i="312"/>
  <c r="AF38" i="312"/>
  <c r="AE38" i="312"/>
  <c r="AD38" i="312"/>
  <c r="AC38" i="312"/>
  <c r="AB38" i="312"/>
  <c r="AA38" i="312"/>
  <c r="Z38" i="312"/>
  <c r="Y38" i="312"/>
  <c r="X38" i="312"/>
  <c r="W38" i="312"/>
  <c r="V38" i="312"/>
  <c r="U38" i="312"/>
  <c r="T38" i="312"/>
  <c r="S38" i="312"/>
  <c r="R38" i="312"/>
  <c r="Q38" i="312"/>
  <c r="P38" i="312"/>
  <c r="O38" i="312"/>
  <c r="N38" i="312"/>
  <c r="M38" i="312"/>
  <c r="L38" i="312"/>
  <c r="K38" i="312"/>
  <c r="F38" i="312"/>
  <c r="AJ37" i="312"/>
  <c r="AI37" i="312"/>
  <c r="AH37" i="312"/>
  <c r="AG37" i="312"/>
  <c r="AF37" i="312"/>
  <c r="AE37" i="312"/>
  <c r="AD37" i="312"/>
  <c r="AC37" i="312"/>
  <c r="AB37" i="312"/>
  <c r="AA37" i="312"/>
  <c r="Z37" i="312"/>
  <c r="Y37" i="312"/>
  <c r="X37" i="312"/>
  <c r="W37" i="312"/>
  <c r="V37" i="312"/>
  <c r="U37" i="312"/>
  <c r="T37" i="312"/>
  <c r="S37" i="312"/>
  <c r="R37" i="312"/>
  <c r="Q37" i="312"/>
  <c r="P37" i="312"/>
  <c r="O37" i="312"/>
  <c r="N37" i="312"/>
  <c r="M37" i="312"/>
  <c r="L37" i="312"/>
  <c r="K37" i="312"/>
  <c r="F37" i="312"/>
  <c r="AJ36" i="312"/>
  <c r="AI36" i="312"/>
  <c r="AH36" i="312"/>
  <c r="AG36" i="312"/>
  <c r="AF36" i="312"/>
  <c r="AE36" i="312"/>
  <c r="AD36" i="312"/>
  <c r="AC36" i="312"/>
  <c r="AB36" i="312"/>
  <c r="AA36" i="312"/>
  <c r="Z36" i="312"/>
  <c r="Y36" i="312"/>
  <c r="X36" i="312"/>
  <c r="W36" i="312"/>
  <c r="V36" i="312"/>
  <c r="U36" i="312"/>
  <c r="T36" i="312"/>
  <c r="S36" i="312"/>
  <c r="R36" i="312"/>
  <c r="Q36" i="312"/>
  <c r="P36" i="312"/>
  <c r="O36" i="312"/>
  <c r="N36" i="312"/>
  <c r="M36" i="312"/>
  <c r="L36" i="312"/>
  <c r="K36" i="312"/>
  <c r="F36" i="312"/>
  <c r="AJ35" i="312"/>
  <c r="AI35" i="312"/>
  <c r="AH35" i="312"/>
  <c r="AG35" i="312"/>
  <c r="AF35" i="312"/>
  <c r="AE35" i="312"/>
  <c r="AD35" i="312"/>
  <c r="AC35" i="312"/>
  <c r="AB35" i="312"/>
  <c r="AA35" i="312"/>
  <c r="Z35" i="312"/>
  <c r="Y35" i="312"/>
  <c r="X35" i="312"/>
  <c r="W35" i="312"/>
  <c r="V35" i="312"/>
  <c r="U35" i="312"/>
  <c r="T35" i="312"/>
  <c r="S35" i="312"/>
  <c r="R35" i="312"/>
  <c r="Q35" i="312"/>
  <c r="P35" i="312"/>
  <c r="O35" i="312"/>
  <c r="N35" i="312"/>
  <c r="M35" i="312"/>
  <c r="L35" i="312"/>
  <c r="K35" i="312"/>
  <c r="F35" i="312"/>
  <c r="AJ34" i="312"/>
  <c r="AI34" i="312"/>
  <c r="AH34" i="312"/>
  <c r="AG34" i="312"/>
  <c r="AF34" i="312"/>
  <c r="AE34" i="312"/>
  <c r="AD34" i="312"/>
  <c r="AC34" i="312"/>
  <c r="AB34" i="312"/>
  <c r="AA34" i="312"/>
  <c r="Z34" i="312"/>
  <c r="Y34" i="312"/>
  <c r="X34" i="312"/>
  <c r="W34" i="312"/>
  <c r="V34" i="312"/>
  <c r="U34" i="312"/>
  <c r="T34" i="312"/>
  <c r="S34" i="312"/>
  <c r="R34" i="312"/>
  <c r="Q34" i="312"/>
  <c r="P34" i="312"/>
  <c r="O34" i="312"/>
  <c r="N34" i="312"/>
  <c r="M34" i="312"/>
  <c r="L34" i="312"/>
  <c r="K34" i="312"/>
  <c r="F34" i="312"/>
  <c r="AJ33" i="312"/>
  <c r="AI33" i="312"/>
  <c r="AH33" i="312"/>
  <c r="AG33" i="312"/>
  <c r="AF33" i="312"/>
  <c r="AE33" i="312"/>
  <c r="AD33" i="312"/>
  <c r="AC33" i="312"/>
  <c r="AB33" i="312"/>
  <c r="AA33" i="312"/>
  <c r="Z33" i="312"/>
  <c r="Y33" i="312"/>
  <c r="X33" i="312"/>
  <c r="W33" i="312"/>
  <c r="V33" i="312"/>
  <c r="U33" i="312"/>
  <c r="T33" i="312"/>
  <c r="S33" i="312"/>
  <c r="R33" i="312"/>
  <c r="Q33" i="312"/>
  <c r="P33" i="312"/>
  <c r="O33" i="312"/>
  <c r="N33" i="312"/>
  <c r="M33" i="312"/>
  <c r="L33" i="312"/>
  <c r="K33" i="312"/>
  <c r="F33" i="312"/>
  <c r="AJ32" i="312"/>
  <c r="AI32" i="312"/>
  <c r="AH32" i="312"/>
  <c r="AG32" i="312"/>
  <c r="AF32" i="312"/>
  <c r="AE32" i="312"/>
  <c r="AD32" i="312"/>
  <c r="AC32" i="312"/>
  <c r="AB32" i="312"/>
  <c r="AA32" i="312"/>
  <c r="Z32" i="312"/>
  <c r="Y32" i="312"/>
  <c r="X32" i="312"/>
  <c r="W32" i="312"/>
  <c r="V32" i="312"/>
  <c r="U32" i="312"/>
  <c r="T32" i="312"/>
  <c r="S32" i="312"/>
  <c r="R32" i="312"/>
  <c r="Q32" i="312"/>
  <c r="P32" i="312"/>
  <c r="O32" i="312"/>
  <c r="N32" i="312"/>
  <c r="M32" i="312"/>
  <c r="L32" i="312"/>
  <c r="K32" i="312"/>
  <c r="F32" i="312"/>
  <c r="AJ31" i="312"/>
  <c r="AI31" i="312"/>
  <c r="AH31" i="312"/>
  <c r="AG31" i="312"/>
  <c r="AF31" i="312"/>
  <c r="AE31" i="312"/>
  <c r="AD31" i="312"/>
  <c r="AC31" i="312"/>
  <c r="AB31" i="312"/>
  <c r="AA31" i="312"/>
  <c r="Z31" i="312"/>
  <c r="Y31" i="312"/>
  <c r="X31" i="312"/>
  <c r="W31" i="312"/>
  <c r="V31" i="312"/>
  <c r="U31" i="312"/>
  <c r="T31" i="312"/>
  <c r="S31" i="312"/>
  <c r="R31" i="312"/>
  <c r="Q31" i="312"/>
  <c r="P31" i="312"/>
  <c r="O31" i="312"/>
  <c r="N31" i="312"/>
  <c r="M31" i="312"/>
  <c r="L31" i="312"/>
  <c r="K31" i="312"/>
  <c r="F31" i="312"/>
  <c r="AJ30" i="312"/>
  <c r="AI30" i="312"/>
  <c r="AH30" i="312"/>
  <c r="AG30" i="312"/>
  <c r="AF30" i="312"/>
  <c r="AE30" i="312"/>
  <c r="AD30" i="312"/>
  <c r="AC30" i="312"/>
  <c r="AB30" i="312"/>
  <c r="AA30" i="312"/>
  <c r="Z30" i="312"/>
  <c r="Y30" i="312"/>
  <c r="X30" i="312"/>
  <c r="W30" i="312"/>
  <c r="V30" i="312"/>
  <c r="U30" i="312"/>
  <c r="T30" i="312"/>
  <c r="S30" i="312"/>
  <c r="R30" i="312"/>
  <c r="Q30" i="312"/>
  <c r="P30" i="312"/>
  <c r="O30" i="312"/>
  <c r="N30" i="312"/>
  <c r="M30" i="312"/>
  <c r="L30" i="312"/>
  <c r="K30" i="312"/>
  <c r="F30" i="312"/>
  <c r="AJ29" i="312"/>
  <c r="AI29" i="312"/>
  <c r="AH29" i="312"/>
  <c r="AG29" i="312"/>
  <c r="AF29" i="312"/>
  <c r="AE29" i="312"/>
  <c r="AD29" i="312"/>
  <c r="AC29" i="312"/>
  <c r="AB29" i="312"/>
  <c r="AA29" i="312"/>
  <c r="Z29" i="312"/>
  <c r="Y29" i="312"/>
  <c r="X29" i="312"/>
  <c r="W29" i="312"/>
  <c r="V29" i="312"/>
  <c r="U29" i="312"/>
  <c r="T29" i="312"/>
  <c r="S29" i="312"/>
  <c r="R29" i="312"/>
  <c r="Q29" i="312"/>
  <c r="P29" i="312"/>
  <c r="O29" i="312"/>
  <c r="N29" i="312"/>
  <c r="M29" i="312"/>
  <c r="L29" i="312"/>
  <c r="K29" i="312"/>
  <c r="F29" i="312"/>
  <c r="AJ28" i="312"/>
  <c r="AI28" i="312"/>
  <c r="AH28" i="312"/>
  <c r="AG28" i="312"/>
  <c r="AF28" i="312"/>
  <c r="AE28" i="312"/>
  <c r="AD28" i="312"/>
  <c r="AC28" i="312"/>
  <c r="AB28" i="312"/>
  <c r="AA28" i="312"/>
  <c r="Z28" i="312"/>
  <c r="Y28" i="312"/>
  <c r="X28" i="312"/>
  <c r="W28" i="312"/>
  <c r="V28" i="312"/>
  <c r="U28" i="312"/>
  <c r="T28" i="312"/>
  <c r="S28" i="312"/>
  <c r="R28" i="312"/>
  <c r="Q28" i="312"/>
  <c r="P28" i="312"/>
  <c r="O28" i="312"/>
  <c r="N28" i="312"/>
  <c r="M28" i="312"/>
  <c r="L28" i="312"/>
  <c r="K28" i="312"/>
  <c r="F28" i="312"/>
  <c r="AJ27" i="312"/>
  <c r="AI27" i="312"/>
  <c r="AH27" i="312"/>
  <c r="AG27" i="312"/>
  <c r="AF27" i="312"/>
  <c r="AE27" i="312"/>
  <c r="AD27" i="312"/>
  <c r="AC27" i="312"/>
  <c r="AB27" i="312"/>
  <c r="AA27" i="312"/>
  <c r="Z27" i="312"/>
  <c r="Y27" i="312"/>
  <c r="X27" i="312"/>
  <c r="W27" i="312"/>
  <c r="V27" i="312"/>
  <c r="U27" i="312"/>
  <c r="T27" i="312"/>
  <c r="S27" i="312"/>
  <c r="R27" i="312"/>
  <c r="Q27" i="312"/>
  <c r="P27" i="312"/>
  <c r="O27" i="312"/>
  <c r="N27" i="312"/>
  <c r="M27" i="312"/>
  <c r="L27" i="312"/>
  <c r="K27" i="312"/>
  <c r="F27" i="312"/>
  <c r="AJ26" i="312"/>
  <c r="AI26" i="312"/>
  <c r="AH26" i="312"/>
  <c r="AG26" i="312"/>
  <c r="AF26" i="312"/>
  <c r="AE26" i="312"/>
  <c r="AD26" i="312"/>
  <c r="AC26" i="312"/>
  <c r="AB26" i="312"/>
  <c r="AA26" i="312"/>
  <c r="Z26" i="312"/>
  <c r="Y26" i="312"/>
  <c r="X26" i="312"/>
  <c r="W26" i="312"/>
  <c r="V26" i="312"/>
  <c r="U26" i="312"/>
  <c r="T26" i="312"/>
  <c r="S26" i="312"/>
  <c r="R26" i="312"/>
  <c r="Q26" i="312"/>
  <c r="P26" i="312"/>
  <c r="O26" i="312"/>
  <c r="N26" i="312"/>
  <c r="M26" i="312"/>
  <c r="L26" i="312"/>
  <c r="K26" i="312"/>
  <c r="F26" i="312"/>
  <c r="AJ25" i="312"/>
  <c r="AI25" i="312"/>
  <c r="AH25" i="312"/>
  <c r="AG25" i="312"/>
  <c r="AF25" i="312"/>
  <c r="AE25" i="312"/>
  <c r="AD25" i="312"/>
  <c r="AC25" i="312"/>
  <c r="AB25" i="312"/>
  <c r="AA25" i="312"/>
  <c r="Z25" i="312"/>
  <c r="Y25" i="312"/>
  <c r="X25" i="312"/>
  <c r="W25" i="312"/>
  <c r="V25" i="312"/>
  <c r="U25" i="312"/>
  <c r="T25" i="312"/>
  <c r="S25" i="312"/>
  <c r="R25" i="312"/>
  <c r="Q25" i="312"/>
  <c r="P25" i="312"/>
  <c r="O25" i="312"/>
  <c r="N25" i="312"/>
  <c r="M25" i="312"/>
  <c r="L25" i="312"/>
  <c r="K25" i="312"/>
  <c r="F25" i="312"/>
  <c r="AJ24" i="312"/>
  <c r="AI24" i="312"/>
  <c r="AH24" i="312"/>
  <c r="AG24" i="312"/>
  <c r="AF24" i="312"/>
  <c r="AE24" i="312"/>
  <c r="AD24" i="312"/>
  <c r="AC24" i="312"/>
  <c r="AB24" i="312"/>
  <c r="AA24" i="312"/>
  <c r="Z24" i="312"/>
  <c r="Y24" i="312"/>
  <c r="X24" i="312"/>
  <c r="W24" i="312"/>
  <c r="V24" i="312"/>
  <c r="U24" i="312"/>
  <c r="T24" i="312"/>
  <c r="S24" i="312"/>
  <c r="R24" i="312"/>
  <c r="Q24" i="312"/>
  <c r="P24" i="312"/>
  <c r="O24" i="312"/>
  <c r="N24" i="312"/>
  <c r="M24" i="312"/>
  <c r="L24" i="312"/>
  <c r="K24" i="312"/>
  <c r="F24" i="312"/>
  <c r="AJ23" i="312"/>
  <c r="AI23" i="312"/>
  <c r="AH23" i="312"/>
  <c r="AG23" i="312"/>
  <c r="AF23" i="312"/>
  <c r="AE23" i="312"/>
  <c r="AD23" i="312"/>
  <c r="AC23" i="312"/>
  <c r="AB23" i="312"/>
  <c r="AA23" i="312"/>
  <c r="Z23" i="312"/>
  <c r="Y23" i="312"/>
  <c r="X23" i="312"/>
  <c r="W23" i="312"/>
  <c r="V23" i="312"/>
  <c r="U23" i="312"/>
  <c r="T23" i="312"/>
  <c r="S23" i="312"/>
  <c r="R23" i="312"/>
  <c r="Q23" i="312"/>
  <c r="P23" i="312"/>
  <c r="O23" i="312"/>
  <c r="N23" i="312"/>
  <c r="M23" i="312"/>
  <c r="L23" i="312"/>
  <c r="K23" i="312"/>
  <c r="F23" i="312"/>
  <c r="AJ22" i="312"/>
  <c r="AI22" i="312"/>
  <c r="AH22" i="312"/>
  <c r="AG22" i="312"/>
  <c r="AF22" i="312"/>
  <c r="AE22" i="312"/>
  <c r="AD22" i="312"/>
  <c r="AC22" i="312"/>
  <c r="AB22" i="312"/>
  <c r="AA22" i="312"/>
  <c r="Z22" i="312"/>
  <c r="Y22" i="312"/>
  <c r="X22" i="312"/>
  <c r="W22" i="312"/>
  <c r="V22" i="312"/>
  <c r="U22" i="312"/>
  <c r="T22" i="312"/>
  <c r="S22" i="312"/>
  <c r="R22" i="312"/>
  <c r="Q22" i="312"/>
  <c r="P22" i="312"/>
  <c r="O22" i="312"/>
  <c r="N22" i="312"/>
  <c r="M22" i="312"/>
  <c r="L22" i="312"/>
  <c r="K22" i="312"/>
  <c r="F22" i="312"/>
  <c r="AJ21" i="312"/>
  <c r="AI21" i="312"/>
  <c r="AH21" i="312"/>
  <c r="AG21" i="312"/>
  <c r="AF21" i="312"/>
  <c r="AE21" i="312"/>
  <c r="AD21" i="312"/>
  <c r="AC21" i="312"/>
  <c r="AB21" i="312"/>
  <c r="AA21" i="312"/>
  <c r="Z21" i="312"/>
  <c r="Y21" i="312"/>
  <c r="X21" i="312"/>
  <c r="W21" i="312"/>
  <c r="V21" i="312"/>
  <c r="U21" i="312"/>
  <c r="T21" i="312"/>
  <c r="S21" i="312"/>
  <c r="R21" i="312"/>
  <c r="Q21" i="312"/>
  <c r="P21" i="312"/>
  <c r="O21" i="312"/>
  <c r="N21" i="312"/>
  <c r="M21" i="312"/>
  <c r="L21" i="312"/>
  <c r="K21" i="312"/>
  <c r="F21" i="312"/>
  <c r="AJ20" i="312"/>
  <c r="AI20" i="312"/>
  <c r="AH20" i="312"/>
  <c r="AG20" i="312"/>
  <c r="AF20" i="312"/>
  <c r="AE20" i="312"/>
  <c r="AD20" i="312"/>
  <c r="AC20" i="312"/>
  <c r="AB20" i="312"/>
  <c r="AA20" i="312"/>
  <c r="Z20" i="312"/>
  <c r="Y20" i="312"/>
  <c r="X20" i="312"/>
  <c r="W20" i="312"/>
  <c r="V20" i="312"/>
  <c r="U20" i="312"/>
  <c r="T20" i="312"/>
  <c r="S20" i="312"/>
  <c r="R20" i="312"/>
  <c r="Q20" i="312"/>
  <c r="P20" i="312"/>
  <c r="O20" i="312"/>
  <c r="N20" i="312"/>
  <c r="M20" i="312"/>
  <c r="L20" i="312"/>
  <c r="K20" i="312"/>
  <c r="F20" i="312"/>
  <c r="AJ19" i="312"/>
  <c r="AI19" i="312"/>
  <c r="AH19" i="312"/>
  <c r="AG19" i="312"/>
  <c r="AF19" i="312"/>
  <c r="AE19" i="312"/>
  <c r="AD19" i="312"/>
  <c r="AC19" i="312"/>
  <c r="AB19" i="312"/>
  <c r="AA19" i="312"/>
  <c r="Z19" i="312"/>
  <c r="Y19" i="312"/>
  <c r="X19" i="312"/>
  <c r="W19" i="312"/>
  <c r="V19" i="312"/>
  <c r="U19" i="312"/>
  <c r="T19" i="312"/>
  <c r="S19" i="312"/>
  <c r="R19" i="312"/>
  <c r="Q19" i="312"/>
  <c r="P19" i="312"/>
  <c r="O19" i="312"/>
  <c r="N19" i="312"/>
  <c r="M19" i="312"/>
  <c r="L19" i="312"/>
  <c r="K19" i="312"/>
  <c r="F19" i="312"/>
  <c r="AJ18" i="312"/>
  <c r="AI18" i="312"/>
  <c r="AH18" i="312"/>
  <c r="AG18" i="312"/>
  <c r="AF18" i="312"/>
  <c r="AE18" i="312"/>
  <c r="AD18" i="312"/>
  <c r="AC18" i="312"/>
  <c r="AB18" i="312"/>
  <c r="AA18" i="312"/>
  <c r="Z18" i="312"/>
  <c r="Y18" i="312"/>
  <c r="X18" i="312"/>
  <c r="W18" i="312"/>
  <c r="V18" i="312"/>
  <c r="U18" i="312"/>
  <c r="T18" i="312"/>
  <c r="S18" i="312"/>
  <c r="R18" i="312"/>
  <c r="Q18" i="312"/>
  <c r="P18" i="312"/>
  <c r="O18" i="312"/>
  <c r="N18" i="312"/>
  <c r="M18" i="312"/>
  <c r="L18" i="312"/>
  <c r="K18" i="312"/>
  <c r="F18" i="312"/>
  <c r="AI17" i="312"/>
  <c r="AH17" i="312"/>
  <c r="AG17" i="312"/>
  <c r="AJ17" i="312" s="1"/>
  <c r="AE17" i="312"/>
  <c r="AD17" i="312"/>
  <c r="AC17" i="312"/>
  <c r="AB17" i="312"/>
  <c r="AA17" i="312"/>
  <c r="AF17" i="312" s="1"/>
  <c r="Y17" i="312"/>
  <c r="X17" i="312"/>
  <c r="W17" i="312"/>
  <c r="V17" i="312"/>
  <c r="Z17" i="312" s="1"/>
  <c r="F17" i="312" s="1"/>
  <c r="T17" i="312"/>
  <c r="S17" i="312"/>
  <c r="R17" i="312"/>
  <c r="Q17" i="312"/>
  <c r="U17" i="312" s="1"/>
  <c r="O17" i="312"/>
  <c r="N17" i="312"/>
  <c r="M17" i="312"/>
  <c r="L17" i="312"/>
  <c r="K17" i="312"/>
  <c r="P17" i="312" s="1"/>
  <c r="AI16" i="312"/>
  <c r="AH16" i="312"/>
  <c r="AJ16" i="312" s="1"/>
  <c r="AG16" i="312"/>
  <c r="AE16" i="312"/>
  <c r="AD16" i="312"/>
  <c r="AC16" i="312"/>
  <c r="AB16" i="312"/>
  <c r="AF16" i="312" s="1"/>
  <c r="AA16" i="312"/>
  <c r="Y16" i="312"/>
  <c r="X16" i="312"/>
  <c r="W16" i="312"/>
  <c r="Z16" i="312" s="1"/>
  <c r="F16" i="312" s="1"/>
  <c r="V16" i="312"/>
  <c r="T16" i="312"/>
  <c r="S16" i="312"/>
  <c r="R16" i="312"/>
  <c r="U16" i="312" s="1"/>
  <c r="Q16" i="312"/>
  <c r="O16" i="312"/>
  <c r="N16" i="312"/>
  <c r="M16" i="312"/>
  <c r="L16" i="312"/>
  <c r="P16" i="312" s="1"/>
  <c r="K16" i="312"/>
  <c r="AJ15" i="312"/>
  <c r="AI15" i="312"/>
  <c r="AH15" i="312"/>
  <c r="AG15" i="312"/>
  <c r="AE15" i="312"/>
  <c r="AD15" i="312"/>
  <c r="AC15" i="312"/>
  <c r="AB15" i="312"/>
  <c r="AF15" i="312" s="1"/>
  <c r="AA15" i="312"/>
  <c r="Y15" i="312"/>
  <c r="X15" i="312"/>
  <c r="W15" i="312"/>
  <c r="Z15" i="312" s="1"/>
  <c r="F15" i="312" s="1"/>
  <c r="V15" i="312"/>
  <c r="T15" i="312"/>
  <c r="S15" i="312"/>
  <c r="R15" i="312"/>
  <c r="U15" i="312" s="1"/>
  <c r="Q15" i="312"/>
  <c r="O15" i="312"/>
  <c r="N15" i="312"/>
  <c r="M15" i="312"/>
  <c r="L15" i="312"/>
  <c r="P15" i="312" s="1"/>
  <c r="K15" i="312"/>
  <c r="AI14" i="312"/>
  <c r="AH14" i="312"/>
  <c r="AJ14" i="312" s="1"/>
  <c r="AG14" i="312"/>
  <c r="AE14" i="312"/>
  <c r="AD14" i="312"/>
  <c r="AC14" i="312"/>
  <c r="AF14" i="312" s="1"/>
  <c r="AB14" i="312"/>
  <c r="AA14" i="312"/>
  <c r="Y14" i="312"/>
  <c r="X14" i="312"/>
  <c r="W14" i="312"/>
  <c r="V14" i="312"/>
  <c r="T14" i="312"/>
  <c r="S14" i="312"/>
  <c r="R14" i="312"/>
  <c r="Q14" i="312"/>
  <c r="O14" i="312"/>
  <c r="N14" i="312"/>
  <c r="M14" i="312"/>
  <c r="P14" i="312" s="1"/>
  <c r="L14" i="312"/>
  <c r="K14" i="312"/>
  <c r="AI13" i="312"/>
  <c r="AH13" i="312"/>
  <c r="AG13" i="312"/>
  <c r="AE13" i="312"/>
  <c r="AD13" i="312"/>
  <c r="AC13" i="312"/>
  <c r="AB13" i="312"/>
  <c r="AF13" i="312" s="1"/>
  <c r="AA13" i="312"/>
  <c r="Y13" i="312"/>
  <c r="X13" i="312"/>
  <c r="W13" i="312"/>
  <c r="V13" i="312"/>
  <c r="T13" i="312"/>
  <c r="S13" i="312"/>
  <c r="R13" i="312"/>
  <c r="Q13" i="312"/>
  <c r="O13" i="312"/>
  <c r="N13" i="312"/>
  <c r="M13" i="312"/>
  <c r="L13" i="312"/>
  <c r="K13" i="312"/>
  <c r="AI12" i="312"/>
  <c r="AH12" i="312"/>
  <c r="AJ12" i="312" s="1"/>
  <c r="AG12" i="312"/>
  <c r="AE12" i="312"/>
  <c r="AD12" i="312"/>
  <c r="AF12" i="312" s="1"/>
  <c r="AC12" i="312"/>
  <c r="AB12" i="312"/>
  <c r="AA12" i="312"/>
  <c r="Y12" i="312"/>
  <c r="X12" i="312"/>
  <c r="W12" i="312"/>
  <c r="V12" i="312"/>
  <c r="T12" i="312"/>
  <c r="S12" i="312"/>
  <c r="R12" i="312"/>
  <c r="Q12" i="312"/>
  <c r="O12" i="312"/>
  <c r="N12" i="312"/>
  <c r="M12" i="312"/>
  <c r="L12" i="312"/>
  <c r="K12" i="312"/>
  <c r="AI11" i="312"/>
  <c r="AH11" i="312"/>
  <c r="AG11" i="312"/>
  <c r="AE11" i="312"/>
  <c r="AD11" i="312"/>
  <c r="AC11" i="312"/>
  <c r="AB11" i="312"/>
  <c r="AA11" i="312"/>
  <c r="Y11" i="312"/>
  <c r="X11" i="312"/>
  <c r="W11" i="312"/>
  <c r="V11" i="312"/>
  <c r="T11" i="312"/>
  <c r="S11" i="312"/>
  <c r="R11" i="312"/>
  <c r="Q11" i="312"/>
  <c r="O11" i="312"/>
  <c r="N11" i="312"/>
  <c r="M11" i="312"/>
  <c r="P11" i="312" s="1"/>
  <c r="L11" i="312"/>
  <c r="K11" i="312"/>
  <c r="AI10" i="312"/>
  <c r="AH10" i="312"/>
  <c r="AG10" i="312"/>
  <c r="AE10" i="312"/>
  <c r="AD10" i="312"/>
  <c r="AC10" i="312"/>
  <c r="AB10" i="312"/>
  <c r="AA10" i="312"/>
  <c r="Y10" i="312"/>
  <c r="X10" i="312"/>
  <c r="W10" i="312"/>
  <c r="V10" i="312"/>
  <c r="T10" i="312"/>
  <c r="S10" i="312"/>
  <c r="R10" i="312"/>
  <c r="Q10" i="312"/>
  <c r="O10" i="312"/>
  <c r="N10" i="312"/>
  <c r="M10" i="312"/>
  <c r="P10" i="312" s="1"/>
  <c r="L10" i="312"/>
  <c r="K10" i="312"/>
  <c r="AI9" i="312"/>
  <c r="AH9" i="312"/>
  <c r="AJ9" i="312" s="1"/>
  <c r="AG9" i="312"/>
  <c r="AE9" i="312"/>
  <c r="AD9" i="312"/>
  <c r="AC9" i="312"/>
  <c r="AF9" i="312" s="1"/>
  <c r="AB9" i="312"/>
  <c r="AA9" i="312"/>
  <c r="Y9" i="312"/>
  <c r="X9" i="312"/>
  <c r="W9" i="312"/>
  <c r="V9" i="312"/>
  <c r="T9" i="312"/>
  <c r="S9" i="312"/>
  <c r="R9" i="312"/>
  <c r="Q9" i="312"/>
  <c r="O9" i="312"/>
  <c r="N9" i="312"/>
  <c r="M9" i="312"/>
  <c r="P9" i="312" s="1"/>
  <c r="L9" i="312"/>
  <c r="K9" i="312"/>
  <c r="AI8" i="312"/>
  <c r="AH8" i="312"/>
  <c r="AG8" i="312"/>
  <c r="AE8" i="312"/>
  <c r="AD8" i="312"/>
  <c r="AC8" i="312"/>
  <c r="AB8" i="312"/>
  <c r="AA8" i="312"/>
  <c r="Y8" i="312"/>
  <c r="X8" i="312"/>
  <c r="W8" i="312"/>
  <c r="V8" i="312"/>
  <c r="T8" i="312"/>
  <c r="S8" i="312"/>
  <c r="R8" i="312"/>
  <c r="Q8" i="312"/>
  <c r="O8" i="312"/>
  <c r="N8" i="312"/>
  <c r="M8" i="312"/>
  <c r="L8" i="312"/>
  <c r="K8" i="312"/>
  <c r="AI7" i="312"/>
  <c r="AH7" i="312"/>
  <c r="AJ7" i="312" s="1"/>
  <c r="AG7" i="312"/>
  <c r="AE7" i="312"/>
  <c r="AD7" i="312"/>
  <c r="AC7" i="312"/>
  <c r="AF7" i="312" s="1"/>
  <c r="AB7" i="312"/>
  <c r="AA7" i="312"/>
  <c r="Y7" i="312"/>
  <c r="X7" i="312"/>
  <c r="Z7" i="312" s="1"/>
  <c r="F7" i="312" s="1"/>
  <c r="W7" i="312"/>
  <c r="V7" i="312"/>
  <c r="T7" i="312"/>
  <c r="S7" i="312"/>
  <c r="R7" i="312"/>
  <c r="Q7" i="312"/>
  <c r="O7" i="312"/>
  <c r="N7" i="312"/>
  <c r="M7" i="312"/>
  <c r="L7" i="312"/>
  <c r="K7" i="312"/>
  <c r="AI6" i="312"/>
  <c r="AH6" i="312"/>
  <c r="AJ6" i="312" s="1"/>
  <c r="AG6" i="312"/>
  <c r="AE6" i="312"/>
  <c r="AD6" i="312"/>
  <c r="AC6" i="312"/>
  <c r="AB6" i="312"/>
  <c r="AA6" i="312"/>
  <c r="Y6" i="312"/>
  <c r="X6" i="312"/>
  <c r="W6" i="312"/>
  <c r="V6" i="312"/>
  <c r="T6" i="312"/>
  <c r="S6" i="312"/>
  <c r="R6" i="312"/>
  <c r="Q6" i="312"/>
  <c r="O6" i="312"/>
  <c r="N6" i="312"/>
  <c r="M6" i="312"/>
  <c r="L6" i="312"/>
  <c r="K6" i="312"/>
  <c r="AI5" i="312"/>
  <c r="AH5" i="312"/>
  <c r="AG5" i="312"/>
  <c r="AE5" i="312"/>
  <c r="AD5" i="312"/>
  <c r="AC5" i="312"/>
  <c r="AB5" i="312"/>
  <c r="AA5" i="312"/>
  <c r="Y5" i="312"/>
  <c r="X5" i="312"/>
  <c r="W5" i="312"/>
  <c r="V5" i="312"/>
  <c r="T5" i="312"/>
  <c r="S5" i="312"/>
  <c r="R5" i="312"/>
  <c r="Q5" i="312"/>
  <c r="O5" i="312"/>
  <c r="N5" i="312"/>
  <c r="M5" i="312"/>
  <c r="L5" i="312"/>
  <c r="K5" i="312"/>
  <c r="AI4" i="312"/>
  <c r="AH4" i="312"/>
  <c r="AG4" i="312"/>
  <c r="AE4" i="312"/>
  <c r="AD4" i="312"/>
  <c r="AC4" i="312"/>
  <c r="AB4" i="312"/>
  <c r="AA4" i="312"/>
  <c r="Y4" i="312"/>
  <c r="X4" i="312"/>
  <c r="W4" i="312"/>
  <c r="V4" i="312"/>
  <c r="T4" i="312"/>
  <c r="S4" i="312"/>
  <c r="R4" i="312"/>
  <c r="Q4" i="312"/>
  <c r="O4" i="312"/>
  <c r="N4" i="312"/>
  <c r="M4" i="312"/>
  <c r="L4" i="312"/>
  <c r="K4" i="312"/>
  <c r="D18" i="317"/>
  <c r="E18" i="317"/>
  <c r="E27" i="317"/>
  <c r="F42" i="317"/>
  <c r="D40" i="317"/>
  <c r="F47" i="317"/>
  <c r="E40" i="317"/>
  <c r="F25" i="317"/>
  <c r="E43" i="317"/>
  <c r="F33" i="317"/>
  <c r="D42" i="317"/>
  <c r="F18" i="317"/>
  <c r="E25" i="317"/>
  <c r="D49" i="317"/>
  <c r="D33" i="317"/>
  <c r="D25" i="317"/>
  <c r="D21" i="317"/>
  <c r="F40" i="317"/>
  <c r="E42" i="317"/>
  <c r="D27" i="317"/>
  <c r="E33" i="317"/>
  <c r="F27" i="317"/>
  <c r="D43" i="317"/>
  <c r="E47" i="317"/>
  <c r="D47" i="317"/>
  <c r="F21" i="317"/>
  <c r="C67" i="328" l="1"/>
  <c r="G67" i="328" s="1"/>
  <c r="G66" i="328"/>
  <c r="E66" i="328"/>
  <c r="C68" i="328"/>
  <c r="G68" i="328" s="1"/>
  <c r="G51" i="328"/>
  <c r="G69" i="328"/>
  <c r="E69" i="328"/>
  <c r="AF6" i="314"/>
  <c r="Z7" i="314"/>
  <c r="F7" i="314" s="1"/>
  <c r="D61" i="318"/>
  <c r="U18" i="316"/>
  <c r="AF18" i="316"/>
  <c r="AF11" i="318"/>
  <c r="Z14" i="318"/>
  <c r="E50" i="325"/>
  <c r="C50" i="325" s="1"/>
  <c r="G50" i="325" s="1"/>
  <c r="I46" i="325" s="1"/>
  <c r="Z13" i="312"/>
  <c r="F13" i="312" s="1"/>
  <c r="U4" i="316"/>
  <c r="P16" i="316"/>
  <c r="F16" i="316" s="1"/>
  <c r="U5" i="318"/>
  <c r="AF5" i="318"/>
  <c r="P8" i="318"/>
  <c r="F8" i="318" s="1"/>
  <c r="AF10" i="318"/>
  <c r="P8" i="319"/>
  <c r="F8" i="319" s="1"/>
  <c r="Z16" i="319"/>
  <c r="AJ8" i="316"/>
  <c r="U9" i="316"/>
  <c r="AF9" i="316"/>
  <c r="P4" i="320"/>
  <c r="Z14" i="312"/>
  <c r="F14" i="312" s="1"/>
  <c r="P4" i="316"/>
  <c r="F4" i="316" s="1"/>
  <c r="U11" i="318"/>
  <c r="C61" i="327"/>
  <c r="G47" i="327"/>
  <c r="AJ10" i="314"/>
  <c r="AF5" i="314"/>
  <c r="U10" i="314"/>
  <c r="D50" i="318"/>
  <c r="U4" i="312"/>
  <c r="AF10" i="312"/>
  <c r="U13" i="312"/>
  <c r="Z18" i="316"/>
  <c r="U17" i="319"/>
  <c r="C61" i="325"/>
  <c r="G47" i="325"/>
  <c r="AF4" i="312"/>
  <c r="Z4" i="312"/>
  <c r="F4" i="312" s="1"/>
  <c r="U6" i="312"/>
  <c r="AF6" i="312"/>
  <c r="Z10" i="316"/>
  <c r="P6" i="318"/>
  <c r="F6" i="318" s="1"/>
  <c r="P15" i="318"/>
  <c r="F15" i="318" s="1"/>
  <c r="AF6" i="319"/>
  <c r="AJ13" i="319"/>
  <c r="U14" i="319"/>
  <c r="C57" i="327"/>
  <c r="U5" i="312"/>
  <c r="Z10" i="312"/>
  <c r="F10" i="312" s="1"/>
  <c r="AJ6" i="314"/>
  <c r="U7" i="314"/>
  <c r="Z7" i="319"/>
  <c r="U14" i="312"/>
  <c r="AF7" i="314"/>
  <c r="Z9" i="316"/>
  <c r="AJ18" i="316"/>
  <c r="P14" i="319"/>
  <c r="F14" i="319" s="1"/>
  <c r="Z17" i="319"/>
  <c r="AJ9" i="319"/>
  <c r="U10" i="319"/>
  <c r="P14" i="316"/>
  <c r="F14" i="316" s="1"/>
  <c r="D69" i="327"/>
  <c r="D68" i="327"/>
  <c r="D67" i="327"/>
  <c r="C49" i="327"/>
  <c r="G49" i="327" s="1"/>
  <c r="C48" i="327"/>
  <c r="G48" i="327" s="1"/>
  <c r="C66" i="327"/>
  <c r="E57" i="327"/>
  <c r="E62" i="327" s="1"/>
  <c r="E50" i="326"/>
  <c r="C50" i="326" s="1"/>
  <c r="C62" i="326" s="1"/>
  <c r="C57" i="326"/>
  <c r="D69" i="326"/>
  <c r="D68" i="326"/>
  <c r="D67" i="326"/>
  <c r="C49" i="326"/>
  <c r="G49" i="326" s="1"/>
  <c r="C48" i="326"/>
  <c r="G48" i="326" s="1"/>
  <c r="C66" i="326"/>
  <c r="C49" i="325"/>
  <c r="G49" i="325" s="1"/>
  <c r="C48" i="325"/>
  <c r="G48" i="325" s="1"/>
  <c r="C66" i="325"/>
  <c r="D69" i="325"/>
  <c r="D68" i="325"/>
  <c r="D67" i="325"/>
  <c r="C62" i="325"/>
  <c r="E57" i="325"/>
  <c r="E62" i="325" s="1"/>
  <c r="C69" i="325"/>
  <c r="D69" i="323"/>
  <c r="D68" i="323"/>
  <c r="D67" i="323"/>
  <c r="C62" i="323"/>
  <c r="G57" i="323"/>
  <c r="E57" i="323"/>
  <c r="E62" i="323" s="1"/>
  <c r="C49" i="323"/>
  <c r="G49" i="323" s="1"/>
  <c r="C48" i="323"/>
  <c r="G48" i="323" s="1"/>
  <c r="C66" i="323"/>
  <c r="G47" i="323"/>
  <c r="C69" i="323"/>
  <c r="G50" i="323"/>
  <c r="I46" i="323" s="1"/>
  <c r="E61" i="321"/>
  <c r="E50" i="321"/>
  <c r="C50" i="321" s="1"/>
  <c r="C57" i="321"/>
  <c r="E55" i="321"/>
  <c r="E56" i="321"/>
  <c r="C47" i="321"/>
  <c r="C61" i="321" s="1"/>
  <c r="G54" i="321"/>
  <c r="D66" i="321"/>
  <c r="D48" i="321"/>
  <c r="D49" i="321"/>
  <c r="C55" i="321"/>
  <c r="G55" i="321" s="1"/>
  <c r="C56" i="321"/>
  <c r="G56" i="321" s="1"/>
  <c r="D62" i="321"/>
  <c r="E48" i="321"/>
  <c r="D55" i="321"/>
  <c r="Z4" i="320"/>
  <c r="F4" i="320" s="1"/>
  <c r="E50" i="320" s="1"/>
  <c r="C50" i="320" s="1"/>
  <c r="G50" i="320" s="1"/>
  <c r="I46" i="320" s="1"/>
  <c r="AF4" i="320"/>
  <c r="E61" i="320"/>
  <c r="C47" i="320"/>
  <c r="D66" i="320"/>
  <c r="E55" i="320"/>
  <c r="E56" i="320"/>
  <c r="D48" i="320"/>
  <c r="D49" i="320"/>
  <c r="C55" i="320"/>
  <c r="G55" i="320" s="1"/>
  <c r="C56" i="320"/>
  <c r="G56" i="320" s="1"/>
  <c r="D62" i="320"/>
  <c r="E48" i="320"/>
  <c r="D55" i="320"/>
  <c r="D66" i="319"/>
  <c r="D69" i="319" s="1"/>
  <c r="U15" i="319"/>
  <c r="Z15" i="319"/>
  <c r="P12" i="319"/>
  <c r="F12" i="319" s="1"/>
  <c r="Z12" i="319"/>
  <c r="U5" i="319"/>
  <c r="AF5" i="319"/>
  <c r="Z4" i="319"/>
  <c r="P13" i="319"/>
  <c r="F13" i="319" s="1"/>
  <c r="U11" i="319"/>
  <c r="Z11" i="319"/>
  <c r="P10" i="319"/>
  <c r="F10" i="319" s="1"/>
  <c r="P9" i="319"/>
  <c r="F9" i="319" s="1"/>
  <c r="U9" i="319"/>
  <c r="Z8" i="319"/>
  <c r="U8" i="319"/>
  <c r="P7" i="319"/>
  <c r="F7" i="319" s="1"/>
  <c r="C57" i="319" s="1"/>
  <c r="G57" i="319" s="1"/>
  <c r="AF7" i="319"/>
  <c r="U6" i="319"/>
  <c r="AJ5" i="319"/>
  <c r="P4" i="319"/>
  <c r="F4" i="319" s="1"/>
  <c r="U4" i="319"/>
  <c r="AJ4" i="319"/>
  <c r="AF8" i="319"/>
  <c r="Z10" i="319"/>
  <c r="Z14" i="319"/>
  <c r="P16" i="319"/>
  <c r="F16" i="319" s="1"/>
  <c r="D57" i="319" s="1"/>
  <c r="AF4" i="319"/>
  <c r="AJ8" i="319"/>
  <c r="AF11" i="319"/>
  <c r="AJ11" i="319"/>
  <c r="AJ12" i="319"/>
  <c r="AF15" i="319"/>
  <c r="AJ15" i="319"/>
  <c r="U16" i="319"/>
  <c r="Z5" i="319"/>
  <c r="Z6" i="319"/>
  <c r="P11" i="319"/>
  <c r="F11" i="319" s="1"/>
  <c r="E61" i="319"/>
  <c r="C47" i="319"/>
  <c r="C61" i="319" s="1"/>
  <c r="D48" i="319"/>
  <c r="D49" i="319"/>
  <c r="C55" i="319"/>
  <c r="C56" i="319"/>
  <c r="D62" i="319"/>
  <c r="E48" i="319"/>
  <c r="D55" i="319"/>
  <c r="E55" i="319"/>
  <c r="E56" i="319"/>
  <c r="Z16" i="318"/>
  <c r="U15" i="318"/>
  <c r="Z15" i="318"/>
  <c r="AF15" i="318"/>
  <c r="U14" i="318"/>
  <c r="P12" i="318"/>
  <c r="F12" i="318" s="1"/>
  <c r="C57" i="318" s="1"/>
  <c r="Z12" i="318"/>
  <c r="P10" i="318"/>
  <c r="F10" i="318" s="1"/>
  <c r="U9" i="318"/>
  <c r="Z8" i="318"/>
  <c r="U7" i="318"/>
  <c r="Z7" i="318"/>
  <c r="U6" i="318"/>
  <c r="AJ5" i="318"/>
  <c r="Z4" i="318"/>
  <c r="P4" i="318"/>
  <c r="F4" i="318" s="1"/>
  <c r="P7" i="318"/>
  <c r="F7" i="318" s="1"/>
  <c r="Z9" i="318"/>
  <c r="AF9" i="318"/>
  <c r="AJ11" i="318"/>
  <c r="U12" i="318"/>
  <c r="U13" i="318"/>
  <c r="Z13" i="318"/>
  <c r="AF13" i="318"/>
  <c r="P14" i="318"/>
  <c r="F14" i="318" s="1"/>
  <c r="AJ16" i="318"/>
  <c r="U4" i="318"/>
  <c r="P5" i="318"/>
  <c r="F5" i="318" s="1"/>
  <c r="U8" i="318"/>
  <c r="AF4" i="318"/>
  <c r="P9" i="318"/>
  <c r="F9" i="318" s="1"/>
  <c r="U10" i="318"/>
  <c r="P11" i="318"/>
  <c r="F11" i="318" s="1"/>
  <c r="AF14" i="318"/>
  <c r="AJ15" i="318"/>
  <c r="U16" i="318"/>
  <c r="D66" i="318"/>
  <c r="D67" i="318" s="1"/>
  <c r="E61" i="318"/>
  <c r="C47" i="318"/>
  <c r="C61" i="318" s="1"/>
  <c r="D48" i="318"/>
  <c r="D49" i="318"/>
  <c r="C55" i="318"/>
  <c r="C56" i="318"/>
  <c r="D62" i="318"/>
  <c r="E48" i="318"/>
  <c r="D55" i="318"/>
  <c r="E55" i="318"/>
  <c r="E56" i="318"/>
  <c r="AF17" i="316"/>
  <c r="Z17" i="316"/>
  <c r="U5" i="316"/>
  <c r="Z5" i="316"/>
  <c r="P18" i="316"/>
  <c r="F18" i="316" s="1"/>
  <c r="U16" i="316"/>
  <c r="AF16" i="316"/>
  <c r="U15" i="316"/>
  <c r="Z15" i="316"/>
  <c r="P15" i="316"/>
  <c r="F15" i="316" s="1"/>
  <c r="Z14" i="316"/>
  <c r="Z13" i="316"/>
  <c r="U13" i="316"/>
  <c r="AF13" i="316"/>
  <c r="P12" i="316"/>
  <c r="F12" i="316" s="1"/>
  <c r="P11" i="316"/>
  <c r="F11" i="316" s="1"/>
  <c r="Z11" i="316"/>
  <c r="U10" i="316"/>
  <c r="AF10" i="316"/>
  <c r="P9" i="316"/>
  <c r="F9" i="316" s="1"/>
  <c r="AJ9" i="316"/>
  <c r="U8" i="316"/>
  <c r="P7" i="316"/>
  <c r="F7" i="316" s="1"/>
  <c r="Z6" i="316"/>
  <c r="AJ5" i="316"/>
  <c r="AJ10" i="316"/>
  <c r="U11" i="316"/>
  <c r="AJ13" i="316"/>
  <c r="Z4" i="316"/>
  <c r="AF4" i="316"/>
  <c r="U6" i="316"/>
  <c r="AF11" i="316"/>
  <c r="Z12" i="316"/>
  <c r="AF12" i="316"/>
  <c r="P13" i="316"/>
  <c r="F13" i="316" s="1"/>
  <c r="U14" i="316"/>
  <c r="Z16" i="316"/>
  <c r="P17" i="316"/>
  <c r="F17" i="316" s="1"/>
  <c r="AF6" i="316"/>
  <c r="P8" i="316"/>
  <c r="F8" i="316" s="1"/>
  <c r="P10" i="316"/>
  <c r="F10" i="316" s="1"/>
  <c r="AF14" i="316"/>
  <c r="U17" i="316"/>
  <c r="AJ17" i="316"/>
  <c r="C33" i="317"/>
  <c r="C40" i="317"/>
  <c r="C47" i="317"/>
  <c r="C18" i="317"/>
  <c r="C25" i="317"/>
  <c r="C27" i="317"/>
  <c r="E55" i="316"/>
  <c r="E61" i="316"/>
  <c r="C47" i="316"/>
  <c r="G54" i="316"/>
  <c r="D66" i="316"/>
  <c r="D48" i="316"/>
  <c r="D49" i="316"/>
  <c r="C55" i="316"/>
  <c r="C56" i="316"/>
  <c r="D62" i="316"/>
  <c r="E48" i="316"/>
  <c r="D55" i="316"/>
  <c r="Z14" i="314"/>
  <c r="P13" i="314"/>
  <c r="U13" i="314"/>
  <c r="Z10" i="314"/>
  <c r="F10" i="314" s="1"/>
  <c r="F14" i="314"/>
  <c r="Z13" i="314"/>
  <c r="AF13" i="314"/>
  <c r="AJ13" i="314"/>
  <c r="AF12" i="314"/>
  <c r="Z12" i="314"/>
  <c r="F12" i="314" s="1"/>
  <c r="AJ9" i="314"/>
  <c r="Z8" i="314"/>
  <c r="F8" i="314" s="1"/>
  <c r="P7" i="314"/>
  <c r="P6" i="314"/>
  <c r="U6" i="314"/>
  <c r="Z6" i="314"/>
  <c r="F6" i="314" s="1"/>
  <c r="AJ5" i="314"/>
  <c r="Z4" i="314"/>
  <c r="F4" i="314" s="1"/>
  <c r="AJ8" i="314"/>
  <c r="AF11" i="314"/>
  <c r="AJ11" i="314"/>
  <c r="U4" i="314"/>
  <c r="U5" i="314"/>
  <c r="Z5" i="314"/>
  <c r="F5" i="314" s="1"/>
  <c r="P11" i="314"/>
  <c r="P12" i="314"/>
  <c r="U12" i="314"/>
  <c r="C47" i="314"/>
  <c r="C66" i="314" s="1"/>
  <c r="C67" i="314" s="1"/>
  <c r="G67" i="314" s="1"/>
  <c r="D66" i="314"/>
  <c r="D68" i="314" s="1"/>
  <c r="E61" i="314"/>
  <c r="D48" i="314"/>
  <c r="D49" i="314"/>
  <c r="C55" i="314"/>
  <c r="G55" i="314" s="1"/>
  <c r="C56" i="314"/>
  <c r="G56" i="314" s="1"/>
  <c r="D62" i="314"/>
  <c r="E48" i="314"/>
  <c r="D55" i="314"/>
  <c r="E55" i="314"/>
  <c r="E56" i="314"/>
  <c r="AJ11" i="312"/>
  <c r="U9" i="312"/>
  <c r="P5" i="312"/>
  <c r="AJ13" i="312"/>
  <c r="P12" i="312"/>
  <c r="Z12" i="312"/>
  <c r="F12" i="312" s="1"/>
  <c r="U11" i="312"/>
  <c r="AF11" i="312"/>
  <c r="Z8" i="312"/>
  <c r="F8" i="312" s="1"/>
  <c r="AF8" i="312"/>
  <c r="P7" i="312"/>
  <c r="U7" i="312"/>
  <c r="Z6" i="312"/>
  <c r="F6" i="312" s="1"/>
  <c r="Z5" i="312"/>
  <c r="F5" i="312" s="1"/>
  <c r="C57" i="312" s="1"/>
  <c r="E57" i="312" s="1"/>
  <c r="AF5" i="312"/>
  <c r="AJ5" i="312"/>
  <c r="P4" i="312"/>
  <c r="P8" i="312"/>
  <c r="Z9" i="312"/>
  <c r="F9" i="312" s="1"/>
  <c r="U10" i="312"/>
  <c r="P6" i="312"/>
  <c r="U8" i="312"/>
  <c r="Z11" i="312"/>
  <c r="F11" i="312" s="1"/>
  <c r="U12" i="312"/>
  <c r="AJ4" i="312"/>
  <c r="AJ8" i="312"/>
  <c r="AJ10" i="312"/>
  <c r="P13" i="312"/>
  <c r="E61" i="312"/>
  <c r="C47" i="312"/>
  <c r="C61" i="312" s="1"/>
  <c r="G54" i="312"/>
  <c r="D66" i="312"/>
  <c r="D48" i="312"/>
  <c r="D49" i="312"/>
  <c r="C55" i="312"/>
  <c r="G55" i="312" s="1"/>
  <c r="C56" i="312"/>
  <c r="G56" i="312" s="1"/>
  <c r="D62" i="312"/>
  <c r="E48" i="312"/>
  <c r="D55" i="312"/>
  <c r="E55" i="312"/>
  <c r="E56" i="312"/>
  <c r="J78" i="311"/>
  <c r="I78" i="311"/>
  <c r="H78" i="311"/>
  <c r="G78" i="311"/>
  <c r="J77" i="311"/>
  <c r="I77" i="311"/>
  <c r="H77" i="311"/>
  <c r="G77" i="311"/>
  <c r="J76" i="311"/>
  <c r="I76" i="311"/>
  <c r="H76" i="311"/>
  <c r="G76" i="311"/>
  <c r="J75" i="311"/>
  <c r="I75" i="311"/>
  <c r="H75" i="311"/>
  <c r="G75" i="311"/>
  <c r="J74" i="311"/>
  <c r="I74" i="311"/>
  <c r="H74" i="311"/>
  <c r="G74" i="311"/>
  <c r="F74" i="311"/>
  <c r="E74" i="311"/>
  <c r="D74" i="311"/>
  <c r="C74" i="311"/>
  <c r="J71" i="311"/>
  <c r="I71" i="311"/>
  <c r="H71" i="311"/>
  <c r="G71" i="311"/>
  <c r="J70" i="311"/>
  <c r="I70" i="311"/>
  <c r="H70" i="311"/>
  <c r="G70" i="311"/>
  <c r="J69" i="311"/>
  <c r="I69" i="311"/>
  <c r="H69" i="311"/>
  <c r="G69" i="311"/>
  <c r="J68" i="311"/>
  <c r="I68" i="311"/>
  <c r="H68" i="311"/>
  <c r="G68" i="311"/>
  <c r="J67" i="311"/>
  <c r="I67" i="311"/>
  <c r="H67" i="311"/>
  <c r="G67" i="311"/>
  <c r="F67" i="311"/>
  <c r="E67" i="311"/>
  <c r="D67" i="311"/>
  <c r="C67" i="311"/>
  <c r="J63" i="311"/>
  <c r="I63" i="311"/>
  <c r="H63" i="311"/>
  <c r="G63" i="311"/>
  <c r="J62" i="311"/>
  <c r="I62" i="311"/>
  <c r="H62" i="311"/>
  <c r="G62" i="311"/>
  <c r="J61" i="311"/>
  <c r="I61" i="311"/>
  <c r="H61" i="311"/>
  <c r="G61" i="311"/>
  <c r="J60" i="311"/>
  <c r="I60" i="311"/>
  <c r="H60" i="311"/>
  <c r="G60" i="311"/>
  <c r="J59" i="311"/>
  <c r="I59" i="311"/>
  <c r="H59" i="311"/>
  <c r="G59" i="311"/>
  <c r="F59" i="311"/>
  <c r="E59" i="311"/>
  <c r="D59" i="311"/>
  <c r="J50" i="311"/>
  <c r="I50" i="311"/>
  <c r="H50" i="311"/>
  <c r="G50" i="311"/>
  <c r="J49" i="311"/>
  <c r="I49" i="311"/>
  <c r="H49" i="311"/>
  <c r="G49" i="311"/>
  <c r="J48" i="311"/>
  <c r="I48" i="311"/>
  <c r="H48" i="311"/>
  <c r="G48" i="311"/>
  <c r="J47" i="311"/>
  <c r="I47" i="311"/>
  <c r="H47" i="311"/>
  <c r="G47" i="311"/>
  <c r="J46" i="311"/>
  <c r="I46" i="311"/>
  <c r="H46" i="311"/>
  <c r="G46" i="311"/>
  <c r="F46" i="311"/>
  <c r="E46" i="311"/>
  <c r="D46" i="311"/>
  <c r="C46" i="311"/>
  <c r="J43" i="311"/>
  <c r="I43" i="311"/>
  <c r="H43" i="311"/>
  <c r="G43" i="311"/>
  <c r="J42" i="311"/>
  <c r="I42" i="311"/>
  <c r="H42" i="311"/>
  <c r="G42" i="311"/>
  <c r="J41" i="311"/>
  <c r="I41" i="311"/>
  <c r="H41" i="311"/>
  <c r="G41" i="311"/>
  <c r="J40" i="311"/>
  <c r="I40" i="311"/>
  <c r="H40" i="311"/>
  <c r="G40" i="311"/>
  <c r="J39" i="311"/>
  <c r="I39" i="311"/>
  <c r="H39" i="311"/>
  <c r="G39" i="311"/>
  <c r="F39" i="311"/>
  <c r="E39" i="311"/>
  <c r="D39" i="311"/>
  <c r="C39" i="311"/>
  <c r="J36" i="311"/>
  <c r="I36" i="311"/>
  <c r="H36" i="311"/>
  <c r="G36" i="311"/>
  <c r="J35" i="311"/>
  <c r="I35" i="311"/>
  <c r="H35" i="311"/>
  <c r="G35" i="311"/>
  <c r="J34" i="311"/>
  <c r="I34" i="311"/>
  <c r="H34" i="311"/>
  <c r="G34" i="311"/>
  <c r="J33" i="311"/>
  <c r="I33" i="311"/>
  <c r="H33" i="311"/>
  <c r="G33" i="311"/>
  <c r="J32" i="311"/>
  <c r="I32" i="311"/>
  <c r="H32" i="311"/>
  <c r="G32" i="311"/>
  <c r="F32" i="311"/>
  <c r="E32" i="311"/>
  <c r="D32" i="311"/>
  <c r="J28" i="311"/>
  <c r="I28" i="311"/>
  <c r="H28" i="311"/>
  <c r="G28" i="311"/>
  <c r="J27" i="311"/>
  <c r="I27" i="311"/>
  <c r="H27" i="311"/>
  <c r="G27" i="311"/>
  <c r="J26" i="311"/>
  <c r="I26" i="311"/>
  <c r="H26" i="311"/>
  <c r="G26" i="311"/>
  <c r="J25" i="311"/>
  <c r="I25" i="311"/>
  <c r="H25" i="311"/>
  <c r="G25" i="311"/>
  <c r="J24" i="311"/>
  <c r="I24" i="311"/>
  <c r="H24" i="311"/>
  <c r="G24" i="311"/>
  <c r="F24" i="311"/>
  <c r="E24" i="311"/>
  <c r="D24" i="311"/>
  <c r="C24" i="311"/>
  <c r="J21" i="311"/>
  <c r="I21" i="311"/>
  <c r="H21" i="311"/>
  <c r="G21" i="311"/>
  <c r="J20" i="311"/>
  <c r="I20" i="311"/>
  <c r="H20" i="311"/>
  <c r="G20" i="311"/>
  <c r="J19" i="311"/>
  <c r="I19" i="311"/>
  <c r="H19" i="311"/>
  <c r="G19" i="311"/>
  <c r="J18" i="311"/>
  <c r="I18" i="311"/>
  <c r="H18" i="311"/>
  <c r="G18" i="311"/>
  <c r="J17" i="311"/>
  <c r="I17" i="311"/>
  <c r="H17" i="311"/>
  <c r="G17" i="311"/>
  <c r="F17" i="311"/>
  <c r="E17" i="311"/>
  <c r="D17" i="311"/>
  <c r="C17" i="311"/>
  <c r="J13" i="311"/>
  <c r="I13" i="311"/>
  <c r="H13" i="311"/>
  <c r="G13" i="311"/>
  <c r="J12" i="311"/>
  <c r="I12" i="311"/>
  <c r="H12" i="311"/>
  <c r="G12" i="311"/>
  <c r="J11" i="311"/>
  <c r="I11" i="311"/>
  <c r="H11" i="311"/>
  <c r="G11" i="311"/>
  <c r="J10" i="311"/>
  <c r="I10" i="311"/>
  <c r="H10" i="311"/>
  <c r="G10" i="311"/>
  <c r="J9" i="311"/>
  <c r="I9" i="311"/>
  <c r="H9" i="311"/>
  <c r="G9" i="311"/>
  <c r="F9" i="311"/>
  <c r="E9" i="311"/>
  <c r="D9" i="311"/>
  <c r="A5" i="311"/>
  <c r="E54" i="310"/>
  <c r="E55" i="310" s="1"/>
  <c r="D54" i="310"/>
  <c r="D56" i="310" s="1"/>
  <c r="C54" i="310"/>
  <c r="G54" i="310" s="1"/>
  <c r="E47" i="310"/>
  <c r="E49" i="310" s="1"/>
  <c r="D47" i="310"/>
  <c r="D61" i="310" s="1"/>
  <c r="AJ43" i="310"/>
  <c r="AI43" i="310"/>
  <c r="AH43" i="310"/>
  <c r="AG43" i="310"/>
  <c r="AF43" i="310"/>
  <c r="AE43" i="310"/>
  <c r="AD43" i="310"/>
  <c r="AC43" i="310"/>
  <c r="AB43" i="310"/>
  <c r="AA43" i="310"/>
  <c r="Z43" i="310"/>
  <c r="Y43" i="310"/>
  <c r="X43" i="310"/>
  <c r="W43" i="310"/>
  <c r="V43" i="310"/>
  <c r="U43" i="310"/>
  <c r="T43" i="310"/>
  <c r="S43" i="310"/>
  <c r="R43" i="310"/>
  <c r="Q43" i="310"/>
  <c r="P43" i="310"/>
  <c r="O43" i="310"/>
  <c r="N43" i="310"/>
  <c r="M43" i="310"/>
  <c r="L43" i="310"/>
  <c r="K43" i="310"/>
  <c r="F43" i="310"/>
  <c r="AJ42" i="310"/>
  <c r="AI42" i="310"/>
  <c r="AH42" i="310"/>
  <c r="AG42" i="310"/>
  <c r="AF42" i="310"/>
  <c r="AE42" i="310"/>
  <c r="AD42" i="310"/>
  <c r="AC42" i="310"/>
  <c r="AB42" i="310"/>
  <c r="AA42" i="310"/>
  <c r="Z42" i="310"/>
  <c r="Y42" i="310"/>
  <c r="X42" i="310"/>
  <c r="W42" i="310"/>
  <c r="V42" i="310"/>
  <c r="U42" i="310"/>
  <c r="T42" i="310"/>
  <c r="S42" i="310"/>
  <c r="R42" i="310"/>
  <c r="Q42" i="310"/>
  <c r="P42" i="310"/>
  <c r="O42" i="310"/>
  <c r="N42" i="310"/>
  <c r="M42" i="310"/>
  <c r="L42" i="310"/>
  <c r="K42" i="310"/>
  <c r="F42" i="310"/>
  <c r="AJ41" i="310"/>
  <c r="AI41" i="310"/>
  <c r="AH41" i="310"/>
  <c r="AG41" i="310"/>
  <c r="AF41" i="310"/>
  <c r="AE41" i="310"/>
  <c r="AD41" i="310"/>
  <c r="AC41" i="310"/>
  <c r="AB41" i="310"/>
  <c r="AA41" i="310"/>
  <c r="Z41" i="310"/>
  <c r="Y41" i="310"/>
  <c r="X41" i="310"/>
  <c r="W41" i="310"/>
  <c r="V41" i="310"/>
  <c r="U41" i="310"/>
  <c r="T41" i="310"/>
  <c r="S41" i="310"/>
  <c r="R41" i="310"/>
  <c r="Q41" i="310"/>
  <c r="P41" i="310"/>
  <c r="O41" i="310"/>
  <c r="N41" i="310"/>
  <c r="M41" i="310"/>
  <c r="L41" i="310"/>
  <c r="K41" i="310"/>
  <c r="F41" i="310"/>
  <c r="AJ40" i="310"/>
  <c r="AI40" i="310"/>
  <c r="AH40" i="310"/>
  <c r="AG40" i="310"/>
  <c r="AF40" i="310"/>
  <c r="AE40" i="310"/>
  <c r="AD40" i="310"/>
  <c r="AC40" i="310"/>
  <c r="AB40" i="310"/>
  <c r="AA40" i="310"/>
  <c r="Z40" i="310"/>
  <c r="Y40" i="310"/>
  <c r="X40" i="310"/>
  <c r="W40" i="310"/>
  <c r="V40" i="310"/>
  <c r="U40" i="310"/>
  <c r="T40" i="310"/>
  <c r="S40" i="310"/>
  <c r="R40" i="310"/>
  <c r="Q40" i="310"/>
  <c r="P40" i="310"/>
  <c r="O40" i="310"/>
  <c r="N40" i="310"/>
  <c r="M40" i="310"/>
  <c r="L40" i="310"/>
  <c r="K40" i="310"/>
  <c r="F40" i="310"/>
  <c r="AJ39" i="310"/>
  <c r="AI39" i="310"/>
  <c r="AH39" i="310"/>
  <c r="AG39" i="310"/>
  <c r="AF39" i="310"/>
  <c r="AE39" i="310"/>
  <c r="AD39" i="310"/>
  <c r="AC39" i="310"/>
  <c r="AB39" i="310"/>
  <c r="AA39" i="310"/>
  <c r="Z39" i="310"/>
  <c r="Y39" i="310"/>
  <c r="X39" i="310"/>
  <c r="W39" i="310"/>
  <c r="V39" i="310"/>
  <c r="U39" i="310"/>
  <c r="T39" i="310"/>
  <c r="S39" i="310"/>
  <c r="R39" i="310"/>
  <c r="Q39" i="310"/>
  <c r="P39" i="310"/>
  <c r="O39" i="310"/>
  <c r="N39" i="310"/>
  <c r="M39" i="310"/>
  <c r="L39" i="310"/>
  <c r="K39" i="310"/>
  <c r="F39" i="310"/>
  <c r="AJ38" i="310"/>
  <c r="AI38" i="310"/>
  <c r="AH38" i="310"/>
  <c r="AG38" i="310"/>
  <c r="AF38" i="310"/>
  <c r="AE38" i="310"/>
  <c r="AD38" i="310"/>
  <c r="AC38" i="310"/>
  <c r="AB38" i="310"/>
  <c r="AA38" i="310"/>
  <c r="Z38" i="310"/>
  <c r="Y38" i="310"/>
  <c r="X38" i="310"/>
  <c r="W38" i="310"/>
  <c r="V38" i="310"/>
  <c r="U38" i="310"/>
  <c r="T38" i="310"/>
  <c r="S38" i="310"/>
  <c r="R38" i="310"/>
  <c r="Q38" i="310"/>
  <c r="P38" i="310"/>
  <c r="O38" i="310"/>
  <c r="N38" i="310"/>
  <c r="M38" i="310"/>
  <c r="L38" i="310"/>
  <c r="K38" i="310"/>
  <c r="F38" i="310"/>
  <c r="AJ37" i="310"/>
  <c r="AI37" i="310"/>
  <c r="AH37" i="310"/>
  <c r="AG37" i="310"/>
  <c r="AF37" i="310"/>
  <c r="AE37" i="310"/>
  <c r="AD37" i="310"/>
  <c r="AC37" i="310"/>
  <c r="AB37" i="310"/>
  <c r="AA37" i="310"/>
  <c r="Z37" i="310"/>
  <c r="Y37" i="310"/>
  <c r="X37" i="310"/>
  <c r="W37" i="310"/>
  <c r="V37" i="310"/>
  <c r="U37" i="310"/>
  <c r="T37" i="310"/>
  <c r="S37" i="310"/>
  <c r="R37" i="310"/>
  <c r="Q37" i="310"/>
  <c r="P37" i="310"/>
  <c r="O37" i="310"/>
  <c r="N37" i="310"/>
  <c r="M37" i="310"/>
  <c r="L37" i="310"/>
  <c r="K37" i="310"/>
  <c r="F37" i="310"/>
  <c r="AJ36" i="310"/>
  <c r="AI36" i="310"/>
  <c r="AH36" i="310"/>
  <c r="AG36" i="310"/>
  <c r="AF36" i="310"/>
  <c r="AE36" i="310"/>
  <c r="AD36" i="310"/>
  <c r="AC36" i="310"/>
  <c r="AB36" i="310"/>
  <c r="AA36" i="310"/>
  <c r="Z36" i="310"/>
  <c r="Y36" i="310"/>
  <c r="X36" i="310"/>
  <c r="W36" i="310"/>
  <c r="V36" i="310"/>
  <c r="U36" i="310"/>
  <c r="T36" i="310"/>
  <c r="S36" i="310"/>
  <c r="R36" i="310"/>
  <c r="Q36" i="310"/>
  <c r="P36" i="310"/>
  <c r="O36" i="310"/>
  <c r="N36" i="310"/>
  <c r="M36" i="310"/>
  <c r="L36" i="310"/>
  <c r="K36" i="310"/>
  <c r="F36" i="310"/>
  <c r="AJ35" i="310"/>
  <c r="AI35" i="310"/>
  <c r="AH35" i="310"/>
  <c r="AG35" i="310"/>
  <c r="AF35" i="310"/>
  <c r="AE35" i="310"/>
  <c r="AD35" i="310"/>
  <c r="AC35" i="310"/>
  <c r="AB35" i="310"/>
  <c r="AA35" i="310"/>
  <c r="Z35" i="310"/>
  <c r="Y35" i="310"/>
  <c r="X35" i="310"/>
  <c r="W35" i="310"/>
  <c r="V35" i="310"/>
  <c r="U35" i="310"/>
  <c r="T35" i="310"/>
  <c r="S35" i="310"/>
  <c r="R35" i="310"/>
  <c r="Q35" i="310"/>
  <c r="P35" i="310"/>
  <c r="O35" i="310"/>
  <c r="N35" i="310"/>
  <c r="M35" i="310"/>
  <c r="L35" i="310"/>
  <c r="K35" i="310"/>
  <c r="F35" i="310"/>
  <c r="AJ34" i="310"/>
  <c r="AI34" i="310"/>
  <c r="AH34" i="310"/>
  <c r="AG34" i="310"/>
  <c r="AF34" i="310"/>
  <c r="AE34" i="310"/>
  <c r="AD34" i="310"/>
  <c r="AC34" i="310"/>
  <c r="AB34" i="310"/>
  <c r="AA34" i="310"/>
  <c r="Z34" i="310"/>
  <c r="Y34" i="310"/>
  <c r="X34" i="310"/>
  <c r="W34" i="310"/>
  <c r="V34" i="310"/>
  <c r="U34" i="310"/>
  <c r="T34" i="310"/>
  <c r="S34" i="310"/>
  <c r="R34" i="310"/>
  <c r="Q34" i="310"/>
  <c r="P34" i="310"/>
  <c r="O34" i="310"/>
  <c r="N34" i="310"/>
  <c r="M34" i="310"/>
  <c r="L34" i="310"/>
  <c r="K34" i="310"/>
  <c r="F34" i="310"/>
  <c r="AJ33" i="310"/>
  <c r="AI33" i="310"/>
  <c r="AH33" i="310"/>
  <c r="AG33" i="310"/>
  <c r="AF33" i="310"/>
  <c r="AE33" i="310"/>
  <c r="AD33" i="310"/>
  <c r="AC33" i="310"/>
  <c r="AB33" i="310"/>
  <c r="AA33" i="310"/>
  <c r="Z33" i="310"/>
  <c r="Y33" i="310"/>
  <c r="X33" i="310"/>
  <c r="W33" i="310"/>
  <c r="V33" i="310"/>
  <c r="U33" i="310"/>
  <c r="T33" i="310"/>
  <c r="S33" i="310"/>
  <c r="R33" i="310"/>
  <c r="Q33" i="310"/>
  <c r="P33" i="310"/>
  <c r="O33" i="310"/>
  <c r="N33" i="310"/>
  <c r="M33" i="310"/>
  <c r="L33" i="310"/>
  <c r="K33" i="310"/>
  <c r="F33" i="310"/>
  <c r="AJ32" i="310"/>
  <c r="AI32" i="310"/>
  <c r="AH32" i="310"/>
  <c r="AG32" i="310"/>
  <c r="AF32" i="310"/>
  <c r="AE32" i="310"/>
  <c r="AD32" i="310"/>
  <c r="AC32" i="310"/>
  <c r="AB32" i="310"/>
  <c r="AA32" i="310"/>
  <c r="Z32" i="310"/>
  <c r="Y32" i="310"/>
  <c r="X32" i="310"/>
  <c r="W32" i="310"/>
  <c r="V32" i="310"/>
  <c r="U32" i="310"/>
  <c r="T32" i="310"/>
  <c r="S32" i="310"/>
  <c r="R32" i="310"/>
  <c r="Q32" i="310"/>
  <c r="P32" i="310"/>
  <c r="O32" i="310"/>
  <c r="N32" i="310"/>
  <c r="M32" i="310"/>
  <c r="L32" i="310"/>
  <c r="K32" i="310"/>
  <c r="F32" i="310"/>
  <c r="AJ31" i="310"/>
  <c r="AI31" i="310"/>
  <c r="AH31" i="310"/>
  <c r="AG31" i="310"/>
  <c r="AF31" i="310"/>
  <c r="AE31" i="310"/>
  <c r="AD31" i="310"/>
  <c r="AC31" i="310"/>
  <c r="AB31" i="310"/>
  <c r="AA31" i="310"/>
  <c r="Z31" i="310"/>
  <c r="Y31" i="310"/>
  <c r="X31" i="310"/>
  <c r="W31" i="310"/>
  <c r="V31" i="310"/>
  <c r="U31" i="310"/>
  <c r="T31" i="310"/>
  <c r="S31" i="310"/>
  <c r="R31" i="310"/>
  <c r="Q31" i="310"/>
  <c r="P31" i="310"/>
  <c r="O31" i="310"/>
  <c r="N31" i="310"/>
  <c r="M31" i="310"/>
  <c r="L31" i="310"/>
  <c r="K31" i="310"/>
  <c r="F31" i="310"/>
  <c r="AJ30" i="310"/>
  <c r="AI30" i="310"/>
  <c r="AH30" i="310"/>
  <c r="AG30" i="310"/>
  <c r="AF30" i="310"/>
  <c r="AE30" i="310"/>
  <c r="AD30" i="310"/>
  <c r="AC30" i="310"/>
  <c r="AB30" i="310"/>
  <c r="AA30" i="310"/>
  <c r="Z30" i="310"/>
  <c r="Y30" i="310"/>
  <c r="X30" i="310"/>
  <c r="W30" i="310"/>
  <c r="V30" i="310"/>
  <c r="U30" i="310"/>
  <c r="T30" i="310"/>
  <c r="S30" i="310"/>
  <c r="R30" i="310"/>
  <c r="Q30" i="310"/>
  <c r="P30" i="310"/>
  <c r="O30" i="310"/>
  <c r="N30" i="310"/>
  <c r="M30" i="310"/>
  <c r="L30" i="310"/>
  <c r="K30" i="310"/>
  <c r="F30" i="310"/>
  <c r="AJ29" i="310"/>
  <c r="AI29" i="310"/>
  <c r="AH29" i="310"/>
  <c r="AG29" i="310"/>
  <c r="AF29" i="310"/>
  <c r="AE29" i="310"/>
  <c r="AD29" i="310"/>
  <c r="AC29" i="310"/>
  <c r="AB29" i="310"/>
  <c r="AA29" i="310"/>
  <c r="Z29" i="310"/>
  <c r="Y29" i="310"/>
  <c r="X29" i="310"/>
  <c r="W29" i="310"/>
  <c r="V29" i="310"/>
  <c r="U29" i="310"/>
  <c r="T29" i="310"/>
  <c r="S29" i="310"/>
  <c r="R29" i="310"/>
  <c r="Q29" i="310"/>
  <c r="P29" i="310"/>
  <c r="O29" i="310"/>
  <c r="N29" i="310"/>
  <c r="M29" i="310"/>
  <c r="L29" i="310"/>
  <c r="K29" i="310"/>
  <c r="F29" i="310"/>
  <c r="AJ28" i="310"/>
  <c r="AI28" i="310"/>
  <c r="AH28" i="310"/>
  <c r="AG28" i="310"/>
  <c r="AF28" i="310"/>
  <c r="AE28" i="310"/>
  <c r="AD28" i="310"/>
  <c r="AC28" i="310"/>
  <c r="AB28" i="310"/>
  <c r="AA28" i="310"/>
  <c r="Z28" i="310"/>
  <c r="Y28" i="310"/>
  <c r="X28" i="310"/>
  <c r="W28" i="310"/>
  <c r="V28" i="310"/>
  <c r="U28" i="310"/>
  <c r="T28" i="310"/>
  <c r="S28" i="310"/>
  <c r="R28" i="310"/>
  <c r="Q28" i="310"/>
  <c r="P28" i="310"/>
  <c r="O28" i="310"/>
  <c r="N28" i="310"/>
  <c r="M28" i="310"/>
  <c r="L28" i="310"/>
  <c r="K28" i="310"/>
  <c r="F28" i="310"/>
  <c r="AJ27" i="310"/>
  <c r="AI27" i="310"/>
  <c r="AH27" i="310"/>
  <c r="AG27" i="310"/>
  <c r="AF27" i="310"/>
  <c r="AE27" i="310"/>
  <c r="AD27" i="310"/>
  <c r="AC27" i="310"/>
  <c r="AB27" i="310"/>
  <c r="AA27" i="310"/>
  <c r="Z27" i="310"/>
  <c r="Y27" i="310"/>
  <c r="X27" i="310"/>
  <c r="W27" i="310"/>
  <c r="V27" i="310"/>
  <c r="U27" i="310"/>
  <c r="T27" i="310"/>
  <c r="S27" i="310"/>
  <c r="R27" i="310"/>
  <c r="Q27" i="310"/>
  <c r="P27" i="310"/>
  <c r="O27" i="310"/>
  <c r="N27" i="310"/>
  <c r="M27" i="310"/>
  <c r="L27" i="310"/>
  <c r="K27" i="310"/>
  <c r="F27" i="310"/>
  <c r="AI26" i="310"/>
  <c r="AH26" i="310"/>
  <c r="AJ26" i="310" s="1"/>
  <c r="AG26" i="310"/>
  <c r="AE26" i="310"/>
  <c r="AD26" i="310"/>
  <c r="AC26" i="310"/>
  <c r="AF26" i="310" s="1"/>
  <c r="AB26" i="310"/>
  <c r="AA26" i="310"/>
  <c r="Y26" i="310"/>
  <c r="X26" i="310"/>
  <c r="Z26" i="310" s="1"/>
  <c r="W26" i="310"/>
  <c r="V26" i="310"/>
  <c r="T26" i="310"/>
  <c r="S26" i="310"/>
  <c r="U26" i="310" s="1"/>
  <c r="R26" i="310"/>
  <c r="Q26" i="310"/>
  <c r="O26" i="310"/>
  <c r="N26" i="310"/>
  <c r="M26" i="310"/>
  <c r="P26" i="310" s="1"/>
  <c r="F26" i="310" s="1"/>
  <c r="L26" i="310"/>
  <c r="K26" i="310"/>
  <c r="AI25" i="310"/>
  <c r="AH25" i="310"/>
  <c r="AJ25" i="310" s="1"/>
  <c r="AG25" i="310"/>
  <c r="AE25" i="310"/>
  <c r="AD25" i="310"/>
  <c r="AC25" i="310"/>
  <c r="AB25" i="310"/>
  <c r="AF25" i="310" s="1"/>
  <c r="AA25" i="310"/>
  <c r="Y25" i="310"/>
  <c r="X25" i="310"/>
  <c r="W25" i="310"/>
  <c r="Z25" i="310" s="1"/>
  <c r="V25" i="310"/>
  <c r="T25" i="310"/>
  <c r="S25" i="310"/>
  <c r="R25" i="310"/>
  <c r="U25" i="310" s="1"/>
  <c r="Q25" i="310"/>
  <c r="O25" i="310"/>
  <c r="N25" i="310"/>
  <c r="M25" i="310"/>
  <c r="L25" i="310"/>
  <c r="P25" i="310" s="1"/>
  <c r="F25" i="310" s="1"/>
  <c r="K25" i="310"/>
  <c r="AI24" i="310"/>
  <c r="AH24" i="310"/>
  <c r="AJ24" i="310" s="1"/>
  <c r="AG24" i="310"/>
  <c r="AE24" i="310"/>
  <c r="AD24" i="310"/>
  <c r="AC24" i="310"/>
  <c r="AB24" i="310"/>
  <c r="AF24" i="310" s="1"/>
  <c r="AA24" i="310"/>
  <c r="Y24" i="310"/>
  <c r="X24" i="310"/>
  <c r="W24" i="310"/>
  <c r="Z24" i="310" s="1"/>
  <c r="V24" i="310"/>
  <c r="T24" i="310"/>
  <c r="S24" i="310"/>
  <c r="R24" i="310"/>
  <c r="U24" i="310" s="1"/>
  <c r="Q24" i="310"/>
  <c r="O24" i="310"/>
  <c r="N24" i="310"/>
  <c r="M24" i="310"/>
  <c r="L24" i="310"/>
  <c r="P24" i="310" s="1"/>
  <c r="F24" i="310" s="1"/>
  <c r="K24" i="310"/>
  <c r="AI23" i="310"/>
  <c r="AH23" i="310"/>
  <c r="AJ23" i="310" s="1"/>
  <c r="AG23" i="310"/>
  <c r="AE23" i="310"/>
  <c r="AD23" i="310"/>
  <c r="AC23" i="310"/>
  <c r="AB23" i="310"/>
  <c r="AF23" i="310" s="1"/>
  <c r="AA23" i="310"/>
  <c r="Y23" i="310"/>
  <c r="X23" i="310"/>
  <c r="W23" i="310"/>
  <c r="Z23" i="310" s="1"/>
  <c r="V23" i="310"/>
  <c r="T23" i="310"/>
  <c r="S23" i="310"/>
  <c r="R23" i="310"/>
  <c r="U23" i="310" s="1"/>
  <c r="Q23" i="310"/>
  <c r="O23" i="310"/>
  <c r="N23" i="310"/>
  <c r="M23" i="310"/>
  <c r="L23" i="310"/>
  <c r="P23" i="310" s="1"/>
  <c r="F23" i="310" s="1"/>
  <c r="K23" i="310"/>
  <c r="AI22" i="310"/>
  <c r="AH22" i="310"/>
  <c r="AJ22" i="310" s="1"/>
  <c r="AG22" i="310"/>
  <c r="AE22" i="310"/>
  <c r="AD22" i="310"/>
  <c r="AC22" i="310"/>
  <c r="AB22" i="310"/>
  <c r="AF22" i="310" s="1"/>
  <c r="AA22" i="310"/>
  <c r="Y22" i="310"/>
  <c r="X22" i="310"/>
  <c r="W22" i="310"/>
  <c r="Z22" i="310" s="1"/>
  <c r="V22" i="310"/>
  <c r="T22" i="310"/>
  <c r="S22" i="310"/>
  <c r="R22" i="310"/>
  <c r="U22" i="310" s="1"/>
  <c r="Q22" i="310"/>
  <c r="O22" i="310"/>
  <c r="N22" i="310"/>
  <c r="M22" i="310"/>
  <c r="L22" i="310"/>
  <c r="P22" i="310" s="1"/>
  <c r="F22" i="310" s="1"/>
  <c r="K22" i="310"/>
  <c r="AI21" i="310"/>
  <c r="AH21" i="310"/>
  <c r="AJ21" i="310" s="1"/>
  <c r="AG21" i="310"/>
  <c r="AE21" i="310"/>
  <c r="AD21" i="310"/>
  <c r="AC21" i="310"/>
  <c r="AB21" i="310"/>
  <c r="AF21" i="310" s="1"/>
  <c r="AA21" i="310"/>
  <c r="Y21" i="310"/>
  <c r="X21" i="310"/>
  <c r="W21" i="310"/>
  <c r="Z21" i="310" s="1"/>
  <c r="V21" i="310"/>
  <c r="T21" i="310"/>
  <c r="S21" i="310"/>
  <c r="R21" i="310"/>
  <c r="U21" i="310" s="1"/>
  <c r="Q21" i="310"/>
  <c r="O21" i="310"/>
  <c r="N21" i="310"/>
  <c r="M21" i="310"/>
  <c r="L21" i="310"/>
  <c r="P21" i="310" s="1"/>
  <c r="F21" i="310" s="1"/>
  <c r="K21" i="310"/>
  <c r="AI20" i="310"/>
  <c r="AH20" i="310"/>
  <c r="AJ20" i="310" s="1"/>
  <c r="AG20" i="310"/>
  <c r="AE20" i="310"/>
  <c r="AD20" i="310"/>
  <c r="AC20" i="310"/>
  <c r="AB20" i="310"/>
  <c r="AF20" i="310" s="1"/>
  <c r="AA20" i="310"/>
  <c r="Y20" i="310"/>
  <c r="X20" i="310"/>
  <c r="W20" i="310"/>
  <c r="Z20" i="310" s="1"/>
  <c r="V20" i="310"/>
  <c r="T20" i="310"/>
  <c r="S20" i="310"/>
  <c r="R20" i="310"/>
  <c r="U20" i="310" s="1"/>
  <c r="Q20" i="310"/>
  <c r="O20" i="310"/>
  <c r="N20" i="310"/>
  <c r="M20" i="310"/>
  <c r="L20" i="310"/>
  <c r="P20" i="310" s="1"/>
  <c r="F20" i="310" s="1"/>
  <c r="K20" i="310"/>
  <c r="AI19" i="310"/>
  <c r="AH19" i="310"/>
  <c r="AG19" i="310"/>
  <c r="AJ19" i="310" s="1"/>
  <c r="AE19" i="310"/>
  <c r="AD19" i="310"/>
  <c r="AC19" i="310"/>
  <c r="AB19" i="310"/>
  <c r="AA19" i="310"/>
  <c r="AF19" i="310" s="1"/>
  <c r="Y19" i="310"/>
  <c r="X19" i="310"/>
  <c r="W19" i="310"/>
  <c r="V19" i="310"/>
  <c r="Z19" i="310" s="1"/>
  <c r="T19" i="310"/>
  <c r="S19" i="310"/>
  <c r="R19" i="310"/>
  <c r="Q19" i="310"/>
  <c r="U19" i="310" s="1"/>
  <c r="O19" i="310"/>
  <c r="N19" i="310"/>
  <c r="M19" i="310"/>
  <c r="L19" i="310"/>
  <c r="K19" i="310"/>
  <c r="P19" i="310" s="1"/>
  <c r="F19" i="310" s="1"/>
  <c r="AI18" i="310"/>
  <c r="AH18" i="310"/>
  <c r="AJ18" i="310" s="1"/>
  <c r="AG18" i="310"/>
  <c r="AE18" i="310"/>
  <c r="AD18" i="310"/>
  <c r="AC18" i="310"/>
  <c r="AF18" i="310" s="1"/>
  <c r="AB18" i="310"/>
  <c r="AA18" i="310"/>
  <c r="Y18" i="310"/>
  <c r="X18" i="310"/>
  <c r="Z18" i="310" s="1"/>
  <c r="W18" i="310"/>
  <c r="V18" i="310"/>
  <c r="T18" i="310"/>
  <c r="S18" i="310"/>
  <c r="U18" i="310" s="1"/>
  <c r="R18" i="310"/>
  <c r="Q18" i="310"/>
  <c r="O18" i="310"/>
  <c r="N18" i="310"/>
  <c r="M18" i="310"/>
  <c r="P18" i="310" s="1"/>
  <c r="F18" i="310" s="1"/>
  <c r="L18" i="310"/>
  <c r="K18" i="310"/>
  <c r="AI17" i="310"/>
  <c r="AH17" i="310"/>
  <c r="AJ17" i="310" s="1"/>
  <c r="AG17" i="310"/>
  <c r="AE17" i="310"/>
  <c r="AD17" i="310"/>
  <c r="AC17" i="310"/>
  <c r="AB17" i="310"/>
  <c r="AF17" i="310" s="1"/>
  <c r="AA17" i="310"/>
  <c r="Y17" i="310"/>
  <c r="X17" i="310"/>
  <c r="W17" i="310"/>
  <c r="Z17" i="310" s="1"/>
  <c r="V17" i="310"/>
  <c r="T17" i="310"/>
  <c r="S17" i="310"/>
  <c r="R17" i="310"/>
  <c r="U17" i="310" s="1"/>
  <c r="Q17" i="310"/>
  <c r="O17" i="310"/>
  <c r="N17" i="310"/>
  <c r="M17" i="310"/>
  <c r="L17" i="310"/>
  <c r="P17" i="310" s="1"/>
  <c r="F17" i="310" s="1"/>
  <c r="D57" i="310" s="1"/>
  <c r="K17" i="310"/>
  <c r="AI16" i="310"/>
  <c r="AH16" i="310"/>
  <c r="AJ16" i="310" s="1"/>
  <c r="AG16" i="310"/>
  <c r="AE16" i="310"/>
  <c r="AD16" i="310"/>
  <c r="AC16" i="310"/>
  <c r="AF16" i="310" s="1"/>
  <c r="AB16" i="310"/>
  <c r="AA16" i="310"/>
  <c r="Y16" i="310"/>
  <c r="X16" i="310"/>
  <c r="Z16" i="310" s="1"/>
  <c r="W16" i="310"/>
  <c r="V16" i="310"/>
  <c r="T16" i="310"/>
  <c r="S16" i="310"/>
  <c r="U16" i="310" s="1"/>
  <c r="R16" i="310"/>
  <c r="Q16" i="310"/>
  <c r="O16" i="310"/>
  <c r="N16" i="310"/>
  <c r="M16" i="310"/>
  <c r="P16" i="310" s="1"/>
  <c r="F16" i="310" s="1"/>
  <c r="L16" i="310"/>
  <c r="K16" i="310"/>
  <c r="AI15" i="310"/>
  <c r="AH15" i="310"/>
  <c r="AG15" i="310"/>
  <c r="AE15" i="310"/>
  <c r="AD15" i="310"/>
  <c r="AC15" i="310"/>
  <c r="AF15" i="310" s="1"/>
  <c r="AB15" i="310"/>
  <c r="AA15" i="310"/>
  <c r="Y15" i="310"/>
  <c r="X15" i="310"/>
  <c r="W15" i="310"/>
  <c r="V15" i="310"/>
  <c r="T15" i="310"/>
  <c r="S15" i="310"/>
  <c r="R15" i="310"/>
  <c r="Q15" i="310"/>
  <c r="O15" i="310"/>
  <c r="N15" i="310"/>
  <c r="M15" i="310"/>
  <c r="P15" i="310" s="1"/>
  <c r="F15" i="310" s="1"/>
  <c r="L15" i="310"/>
  <c r="K15" i="310"/>
  <c r="AI14" i="310"/>
  <c r="AH14" i="310"/>
  <c r="AJ14" i="310" s="1"/>
  <c r="AG14" i="310"/>
  <c r="AE14" i="310"/>
  <c r="AD14" i="310"/>
  <c r="AC14" i="310"/>
  <c r="AB14" i="310"/>
  <c r="AA14" i="310"/>
  <c r="Y14" i="310"/>
  <c r="X14" i="310"/>
  <c r="W14" i="310"/>
  <c r="V14" i="310"/>
  <c r="T14" i="310"/>
  <c r="S14" i="310"/>
  <c r="R14" i="310"/>
  <c r="Q14" i="310"/>
  <c r="O14" i="310"/>
  <c r="N14" i="310"/>
  <c r="M14" i="310"/>
  <c r="L14" i="310"/>
  <c r="K14" i="310"/>
  <c r="AI13" i="310"/>
  <c r="AH13" i="310"/>
  <c r="AG13" i="310"/>
  <c r="AE13" i="310"/>
  <c r="AD13" i="310"/>
  <c r="AC13" i="310"/>
  <c r="AB13" i="310"/>
  <c r="AA13" i="310"/>
  <c r="Y13" i="310"/>
  <c r="X13" i="310"/>
  <c r="W13" i="310"/>
  <c r="V13" i="310"/>
  <c r="T13" i="310"/>
  <c r="S13" i="310"/>
  <c r="U13" i="310" s="1"/>
  <c r="R13" i="310"/>
  <c r="Q13" i="310"/>
  <c r="O13" i="310"/>
  <c r="N13" i="310"/>
  <c r="M13" i="310"/>
  <c r="P13" i="310" s="1"/>
  <c r="F13" i="310" s="1"/>
  <c r="L13" i="310"/>
  <c r="K13" i="310"/>
  <c r="AI12" i="310"/>
  <c r="AH12" i="310"/>
  <c r="AJ12" i="310" s="1"/>
  <c r="AG12" i="310"/>
  <c r="AE12" i="310"/>
  <c r="AD12" i="310"/>
  <c r="AC12" i="310"/>
  <c r="AB12" i="310"/>
  <c r="AF12" i="310" s="1"/>
  <c r="AA12" i="310"/>
  <c r="Y12" i="310"/>
  <c r="X12" i="310"/>
  <c r="W12" i="310"/>
  <c r="V12" i="310"/>
  <c r="T12" i="310"/>
  <c r="S12" i="310"/>
  <c r="R12" i="310"/>
  <c r="Q12" i="310"/>
  <c r="O12" i="310"/>
  <c r="N12" i="310"/>
  <c r="M12" i="310"/>
  <c r="L12" i="310"/>
  <c r="P12" i="310" s="1"/>
  <c r="F12" i="310" s="1"/>
  <c r="K12" i="310"/>
  <c r="AI11" i="310"/>
  <c r="AH11" i="310"/>
  <c r="AG11" i="310"/>
  <c r="AE11" i="310"/>
  <c r="AD11" i="310"/>
  <c r="AC11" i="310"/>
  <c r="AB11" i="310"/>
  <c r="AF11" i="310" s="1"/>
  <c r="AA11" i="310"/>
  <c r="Y11" i="310"/>
  <c r="X11" i="310"/>
  <c r="W11" i="310"/>
  <c r="V11" i="310"/>
  <c r="T11" i="310"/>
  <c r="S11" i="310"/>
  <c r="R11" i="310"/>
  <c r="Q11" i="310"/>
  <c r="O11" i="310"/>
  <c r="N11" i="310"/>
  <c r="M11" i="310"/>
  <c r="L11" i="310"/>
  <c r="P11" i="310" s="1"/>
  <c r="F11" i="310" s="1"/>
  <c r="K11" i="310"/>
  <c r="AI10" i="310"/>
  <c r="AH10" i="310"/>
  <c r="AG10" i="310"/>
  <c r="AE10" i="310"/>
  <c r="AD10" i="310"/>
  <c r="AC10" i="310"/>
  <c r="AB10" i="310"/>
  <c r="AF10" i="310" s="1"/>
  <c r="AA10" i="310"/>
  <c r="Y10" i="310"/>
  <c r="X10" i="310"/>
  <c r="W10" i="310"/>
  <c r="Z10" i="310" s="1"/>
  <c r="V10" i="310"/>
  <c r="T10" i="310"/>
  <c r="S10" i="310"/>
  <c r="R10" i="310"/>
  <c r="U10" i="310" s="1"/>
  <c r="Q10" i="310"/>
  <c r="O10" i="310"/>
  <c r="N10" i="310"/>
  <c r="M10" i="310"/>
  <c r="L10" i="310"/>
  <c r="K10" i="310"/>
  <c r="AI9" i="310"/>
  <c r="AH9" i="310"/>
  <c r="AG9" i="310"/>
  <c r="AE9" i="310"/>
  <c r="AD9" i="310"/>
  <c r="AC9" i="310"/>
  <c r="AB9" i="310"/>
  <c r="AA9" i="310"/>
  <c r="Y9" i="310"/>
  <c r="X9" i="310"/>
  <c r="W9" i="310"/>
  <c r="V9" i="310"/>
  <c r="T9" i="310"/>
  <c r="S9" i="310"/>
  <c r="R9" i="310"/>
  <c r="Q9" i="310"/>
  <c r="O9" i="310"/>
  <c r="N9" i="310"/>
  <c r="M9" i="310"/>
  <c r="L9" i="310"/>
  <c r="K9" i="310"/>
  <c r="AI8" i="310"/>
  <c r="AH8" i="310"/>
  <c r="AG8" i="310"/>
  <c r="AE8" i="310"/>
  <c r="AD8" i="310"/>
  <c r="AC8" i="310"/>
  <c r="AF8" i="310" s="1"/>
  <c r="AB8" i="310"/>
  <c r="AA8" i="310"/>
  <c r="Y8" i="310"/>
  <c r="X8" i="310"/>
  <c r="Z8" i="310" s="1"/>
  <c r="W8" i="310"/>
  <c r="V8" i="310"/>
  <c r="T8" i="310"/>
  <c r="S8" i="310"/>
  <c r="R8" i="310"/>
  <c r="Q8" i="310"/>
  <c r="O8" i="310"/>
  <c r="N8" i="310"/>
  <c r="M8" i="310"/>
  <c r="L8" i="310"/>
  <c r="K8" i="310"/>
  <c r="AI7" i="310"/>
  <c r="AH7" i="310"/>
  <c r="AG7" i="310"/>
  <c r="AJ7" i="310" s="1"/>
  <c r="AE7" i="310"/>
  <c r="AD7" i="310"/>
  <c r="AC7" i="310"/>
  <c r="AB7" i="310"/>
  <c r="AA7" i="310"/>
  <c r="AF7" i="310" s="1"/>
  <c r="Y7" i="310"/>
  <c r="X7" i="310"/>
  <c r="W7" i="310"/>
  <c r="V7" i="310"/>
  <c r="Z7" i="310" s="1"/>
  <c r="T7" i="310"/>
  <c r="S7" i="310"/>
  <c r="R7" i="310"/>
  <c r="Q7" i="310"/>
  <c r="U7" i="310" s="1"/>
  <c r="O7" i="310"/>
  <c r="N7" i="310"/>
  <c r="M7" i="310"/>
  <c r="L7" i="310"/>
  <c r="K7" i="310"/>
  <c r="P7" i="310" s="1"/>
  <c r="F7" i="310" s="1"/>
  <c r="AI6" i="310"/>
  <c r="AH6" i="310"/>
  <c r="AJ6" i="310" s="1"/>
  <c r="AG6" i="310"/>
  <c r="AE6" i="310"/>
  <c r="AD6" i="310"/>
  <c r="AC6" i="310"/>
  <c r="AB6" i="310"/>
  <c r="AA6" i="310"/>
  <c r="Y6" i="310"/>
  <c r="X6" i="310"/>
  <c r="W6" i="310"/>
  <c r="V6" i="310"/>
  <c r="T6" i="310"/>
  <c r="S6" i="310"/>
  <c r="R6" i="310"/>
  <c r="Q6" i="310"/>
  <c r="O6" i="310"/>
  <c r="N6" i="310"/>
  <c r="M6" i="310"/>
  <c r="L6" i="310"/>
  <c r="P6" i="310" s="1"/>
  <c r="F6" i="310" s="1"/>
  <c r="K6" i="310"/>
  <c r="AI5" i="310"/>
  <c r="AH5" i="310"/>
  <c r="AG5" i="310"/>
  <c r="AE5" i="310"/>
  <c r="AD5" i="310"/>
  <c r="AC5" i="310"/>
  <c r="AB5" i="310"/>
  <c r="AA5" i="310"/>
  <c r="Y5" i="310"/>
  <c r="X5" i="310"/>
  <c r="W5" i="310"/>
  <c r="V5" i="310"/>
  <c r="T5" i="310"/>
  <c r="S5" i="310"/>
  <c r="R5" i="310"/>
  <c r="Q5" i="310"/>
  <c r="O5" i="310"/>
  <c r="N5" i="310"/>
  <c r="M5" i="310"/>
  <c r="L5" i="310"/>
  <c r="K5" i="310"/>
  <c r="AI4" i="310"/>
  <c r="AH4" i="310"/>
  <c r="AG4" i="310"/>
  <c r="AE4" i="310"/>
  <c r="AD4" i="310"/>
  <c r="AC4" i="310"/>
  <c r="AB4" i="310"/>
  <c r="AA4" i="310"/>
  <c r="Y4" i="310"/>
  <c r="X4" i="310"/>
  <c r="W4" i="310"/>
  <c r="V4" i="310"/>
  <c r="T4" i="310"/>
  <c r="S4" i="310"/>
  <c r="R4" i="310"/>
  <c r="Q4" i="310"/>
  <c r="O4" i="310"/>
  <c r="N4" i="310"/>
  <c r="M4" i="310"/>
  <c r="L4" i="310"/>
  <c r="K4" i="310"/>
  <c r="D57" i="309"/>
  <c r="E54" i="309"/>
  <c r="D54" i="309"/>
  <c r="D56" i="309" s="1"/>
  <c r="C54" i="309"/>
  <c r="G54" i="309" s="1"/>
  <c r="D50" i="309"/>
  <c r="E47" i="309"/>
  <c r="E49" i="309" s="1"/>
  <c r="D47" i="309"/>
  <c r="D61" i="309" s="1"/>
  <c r="AJ43" i="309"/>
  <c r="AI43" i="309"/>
  <c r="AH43" i="309"/>
  <c r="AG43" i="309"/>
  <c r="AF43" i="309"/>
  <c r="AE43" i="309"/>
  <c r="AD43" i="309"/>
  <c r="AC43" i="309"/>
  <c r="AB43" i="309"/>
  <c r="AA43" i="309"/>
  <c r="Z43" i="309"/>
  <c r="Y43" i="309"/>
  <c r="X43" i="309"/>
  <c r="W43" i="309"/>
  <c r="V43" i="309"/>
  <c r="U43" i="309"/>
  <c r="T43" i="309"/>
  <c r="S43" i="309"/>
  <c r="R43" i="309"/>
  <c r="Q43" i="309"/>
  <c r="P43" i="309"/>
  <c r="O43" i="309"/>
  <c r="N43" i="309"/>
  <c r="M43" i="309"/>
  <c r="L43" i="309"/>
  <c r="K43" i="309"/>
  <c r="F43" i="309"/>
  <c r="AJ42" i="309"/>
  <c r="AI42" i="309"/>
  <c r="AH42" i="309"/>
  <c r="AG42" i="309"/>
  <c r="AF42" i="309"/>
  <c r="AE42" i="309"/>
  <c r="AD42" i="309"/>
  <c r="AC42" i="309"/>
  <c r="AB42" i="309"/>
  <c r="AA42" i="309"/>
  <c r="Z42" i="309"/>
  <c r="Y42" i="309"/>
  <c r="X42" i="309"/>
  <c r="W42" i="309"/>
  <c r="V42" i="309"/>
  <c r="U42" i="309"/>
  <c r="T42" i="309"/>
  <c r="S42" i="309"/>
  <c r="R42" i="309"/>
  <c r="Q42" i="309"/>
  <c r="P42" i="309"/>
  <c r="O42" i="309"/>
  <c r="N42" i="309"/>
  <c r="M42" i="309"/>
  <c r="L42" i="309"/>
  <c r="K42" i="309"/>
  <c r="F42" i="309"/>
  <c r="AJ41" i="309"/>
  <c r="AI41" i="309"/>
  <c r="AH41" i="309"/>
  <c r="AG41" i="309"/>
  <c r="AF41" i="309"/>
  <c r="AE41" i="309"/>
  <c r="AD41" i="309"/>
  <c r="AC41" i="309"/>
  <c r="AB41" i="309"/>
  <c r="AA41" i="309"/>
  <c r="Z41" i="309"/>
  <c r="Y41" i="309"/>
  <c r="X41" i="309"/>
  <c r="W41" i="309"/>
  <c r="V41" i="309"/>
  <c r="U41" i="309"/>
  <c r="T41" i="309"/>
  <c r="S41" i="309"/>
  <c r="R41" i="309"/>
  <c r="Q41" i="309"/>
  <c r="P41" i="309"/>
  <c r="O41" i="309"/>
  <c r="N41" i="309"/>
  <c r="M41" i="309"/>
  <c r="L41" i="309"/>
  <c r="K41" i="309"/>
  <c r="F41" i="309"/>
  <c r="AJ40" i="309"/>
  <c r="AI40" i="309"/>
  <c r="AH40" i="309"/>
  <c r="AG40" i="309"/>
  <c r="AF40" i="309"/>
  <c r="AE40" i="309"/>
  <c r="AD40" i="309"/>
  <c r="AC40" i="309"/>
  <c r="AB40" i="309"/>
  <c r="AA40" i="309"/>
  <c r="Z40" i="309"/>
  <c r="Y40" i="309"/>
  <c r="X40" i="309"/>
  <c r="W40" i="309"/>
  <c r="V40" i="309"/>
  <c r="U40" i="309"/>
  <c r="T40" i="309"/>
  <c r="S40" i="309"/>
  <c r="R40" i="309"/>
  <c r="Q40" i="309"/>
  <c r="P40" i="309"/>
  <c r="O40" i="309"/>
  <c r="N40" i="309"/>
  <c r="M40" i="309"/>
  <c r="L40" i="309"/>
  <c r="K40" i="309"/>
  <c r="F40" i="309"/>
  <c r="AJ39" i="309"/>
  <c r="AI39" i="309"/>
  <c r="AH39" i="309"/>
  <c r="AG39" i="309"/>
  <c r="AF39" i="309"/>
  <c r="AE39" i="309"/>
  <c r="AD39" i="309"/>
  <c r="AC39" i="309"/>
  <c r="AB39" i="309"/>
  <c r="AA39" i="309"/>
  <c r="Z39" i="309"/>
  <c r="Y39" i="309"/>
  <c r="X39" i="309"/>
  <c r="W39" i="309"/>
  <c r="V39" i="309"/>
  <c r="U39" i="309"/>
  <c r="T39" i="309"/>
  <c r="S39" i="309"/>
  <c r="R39" i="309"/>
  <c r="Q39" i="309"/>
  <c r="P39" i="309"/>
  <c r="O39" i="309"/>
  <c r="N39" i="309"/>
  <c r="M39" i="309"/>
  <c r="L39" i="309"/>
  <c r="K39" i="309"/>
  <c r="F39" i="309"/>
  <c r="AJ38" i="309"/>
  <c r="AI38" i="309"/>
  <c r="AH38" i="309"/>
  <c r="AG38" i="309"/>
  <c r="AF38" i="309"/>
  <c r="AE38" i="309"/>
  <c r="AD38" i="309"/>
  <c r="AC38" i="309"/>
  <c r="AB38" i="309"/>
  <c r="AA38" i="309"/>
  <c r="Z38" i="309"/>
  <c r="Y38" i="309"/>
  <c r="X38" i="309"/>
  <c r="W38" i="309"/>
  <c r="V38" i="309"/>
  <c r="U38" i="309"/>
  <c r="T38" i="309"/>
  <c r="S38" i="309"/>
  <c r="R38" i="309"/>
  <c r="Q38" i="309"/>
  <c r="P38" i="309"/>
  <c r="O38" i="309"/>
  <c r="N38" i="309"/>
  <c r="M38" i="309"/>
  <c r="L38" i="309"/>
  <c r="K38" i="309"/>
  <c r="F38" i="309"/>
  <c r="AJ37" i="309"/>
  <c r="AI37" i="309"/>
  <c r="AH37" i="309"/>
  <c r="AG37" i="309"/>
  <c r="AF37" i="309"/>
  <c r="AE37" i="309"/>
  <c r="AD37" i="309"/>
  <c r="AC37" i="309"/>
  <c r="AB37" i="309"/>
  <c r="AA37" i="309"/>
  <c r="Z37" i="309"/>
  <c r="Y37" i="309"/>
  <c r="X37" i="309"/>
  <c r="W37" i="309"/>
  <c r="V37" i="309"/>
  <c r="U37" i="309"/>
  <c r="T37" i="309"/>
  <c r="S37" i="309"/>
  <c r="R37" i="309"/>
  <c r="Q37" i="309"/>
  <c r="P37" i="309"/>
  <c r="O37" i="309"/>
  <c r="N37" i="309"/>
  <c r="M37" i="309"/>
  <c r="L37" i="309"/>
  <c r="K37" i="309"/>
  <c r="F37" i="309"/>
  <c r="AJ36" i="309"/>
  <c r="AI36" i="309"/>
  <c r="AH36" i="309"/>
  <c r="AG36" i="309"/>
  <c r="AF36" i="309"/>
  <c r="AE36" i="309"/>
  <c r="AD36" i="309"/>
  <c r="AC36" i="309"/>
  <c r="AB36" i="309"/>
  <c r="AA36" i="309"/>
  <c r="Z36" i="309"/>
  <c r="Y36" i="309"/>
  <c r="X36" i="309"/>
  <c r="W36" i="309"/>
  <c r="V36" i="309"/>
  <c r="U36" i="309"/>
  <c r="T36" i="309"/>
  <c r="S36" i="309"/>
  <c r="R36" i="309"/>
  <c r="Q36" i="309"/>
  <c r="P36" i="309"/>
  <c r="O36" i="309"/>
  <c r="N36" i="309"/>
  <c r="M36" i="309"/>
  <c r="L36" i="309"/>
  <c r="K36" i="309"/>
  <c r="F36" i="309"/>
  <c r="AJ35" i="309"/>
  <c r="AI35" i="309"/>
  <c r="AH35" i="309"/>
  <c r="AG35" i="309"/>
  <c r="AF35" i="309"/>
  <c r="AE35" i="309"/>
  <c r="AD35" i="309"/>
  <c r="AC35" i="309"/>
  <c r="AB35" i="309"/>
  <c r="AA35" i="309"/>
  <c r="Z35" i="309"/>
  <c r="Y35" i="309"/>
  <c r="X35" i="309"/>
  <c r="W35" i="309"/>
  <c r="V35" i="309"/>
  <c r="U35" i="309"/>
  <c r="T35" i="309"/>
  <c r="S35" i="309"/>
  <c r="R35" i="309"/>
  <c r="Q35" i="309"/>
  <c r="P35" i="309"/>
  <c r="O35" i="309"/>
  <c r="N35" i="309"/>
  <c r="M35" i="309"/>
  <c r="L35" i="309"/>
  <c r="K35" i="309"/>
  <c r="F35" i="309"/>
  <c r="AJ34" i="309"/>
  <c r="AI34" i="309"/>
  <c r="AH34" i="309"/>
  <c r="AG34" i="309"/>
  <c r="AF34" i="309"/>
  <c r="AE34" i="309"/>
  <c r="AD34" i="309"/>
  <c r="AC34" i="309"/>
  <c r="AB34" i="309"/>
  <c r="AA34" i="309"/>
  <c r="Z34" i="309"/>
  <c r="Y34" i="309"/>
  <c r="X34" i="309"/>
  <c r="W34" i="309"/>
  <c r="V34" i="309"/>
  <c r="U34" i="309"/>
  <c r="T34" i="309"/>
  <c r="S34" i="309"/>
  <c r="R34" i="309"/>
  <c r="Q34" i="309"/>
  <c r="P34" i="309"/>
  <c r="O34" i="309"/>
  <c r="N34" i="309"/>
  <c r="M34" i="309"/>
  <c r="L34" i="309"/>
  <c r="K34" i="309"/>
  <c r="F34" i="309"/>
  <c r="AJ33" i="309"/>
  <c r="AI33" i="309"/>
  <c r="AH33" i="309"/>
  <c r="AG33" i="309"/>
  <c r="AF33" i="309"/>
  <c r="AE33" i="309"/>
  <c r="AD33" i="309"/>
  <c r="AC33" i="309"/>
  <c r="AB33" i="309"/>
  <c r="AA33" i="309"/>
  <c r="Z33" i="309"/>
  <c r="Y33" i="309"/>
  <c r="X33" i="309"/>
  <c r="W33" i="309"/>
  <c r="V33" i="309"/>
  <c r="U33" i="309"/>
  <c r="T33" i="309"/>
  <c r="S33" i="309"/>
  <c r="R33" i="309"/>
  <c r="Q33" i="309"/>
  <c r="P33" i="309"/>
  <c r="O33" i="309"/>
  <c r="N33" i="309"/>
  <c r="M33" i="309"/>
  <c r="L33" i="309"/>
  <c r="K33" i="309"/>
  <c r="F33" i="309"/>
  <c r="AJ32" i="309"/>
  <c r="AI32" i="309"/>
  <c r="AH32" i="309"/>
  <c r="AG32" i="309"/>
  <c r="AF32" i="309"/>
  <c r="AE32" i="309"/>
  <c r="AD32" i="309"/>
  <c r="AC32" i="309"/>
  <c r="AB32" i="309"/>
  <c r="AA32" i="309"/>
  <c r="Z32" i="309"/>
  <c r="Y32" i="309"/>
  <c r="X32" i="309"/>
  <c r="W32" i="309"/>
  <c r="V32" i="309"/>
  <c r="U32" i="309"/>
  <c r="T32" i="309"/>
  <c r="S32" i="309"/>
  <c r="R32" i="309"/>
  <c r="Q32" i="309"/>
  <c r="P32" i="309"/>
  <c r="O32" i="309"/>
  <c r="N32" i="309"/>
  <c r="M32" i="309"/>
  <c r="L32" i="309"/>
  <c r="K32" i="309"/>
  <c r="F32" i="309"/>
  <c r="AJ31" i="309"/>
  <c r="AI31" i="309"/>
  <c r="AH31" i="309"/>
  <c r="AG31" i="309"/>
  <c r="AF31" i="309"/>
  <c r="AE31" i="309"/>
  <c r="AD31" i="309"/>
  <c r="AC31" i="309"/>
  <c r="AB31" i="309"/>
  <c r="AA31" i="309"/>
  <c r="Z31" i="309"/>
  <c r="Y31" i="309"/>
  <c r="X31" i="309"/>
  <c r="W31" i="309"/>
  <c r="V31" i="309"/>
  <c r="U31" i="309"/>
  <c r="T31" i="309"/>
  <c r="S31" i="309"/>
  <c r="R31" i="309"/>
  <c r="Q31" i="309"/>
  <c r="P31" i="309"/>
  <c r="O31" i="309"/>
  <c r="N31" i="309"/>
  <c r="M31" i="309"/>
  <c r="L31" i="309"/>
  <c r="K31" i="309"/>
  <c r="F31" i="309"/>
  <c r="AJ30" i="309"/>
  <c r="AI30" i="309"/>
  <c r="AH30" i="309"/>
  <c r="AG30" i="309"/>
  <c r="AF30" i="309"/>
  <c r="AE30" i="309"/>
  <c r="AD30" i="309"/>
  <c r="AC30" i="309"/>
  <c r="AB30" i="309"/>
  <c r="AA30" i="309"/>
  <c r="Z30" i="309"/>
  <c r="Y30" i="309"/>
  <c r="X30" i="309"/>
  <c r="W30" i="309"/>
  <c r="V30" i="309"/>
  <c r="U30" i="309"/>
  <c r="T30" i="309"/>
  <c r="S30" i="309"/>
  <c r="R30" i="309"/>
  <c r="Q30" i="309"/>
  <c r="P30" i="309"/>
  <c r="O30" i="309"/>
  <c r="N30" i="309"/>
  <c r="M30" i="309"/>
  <c r="L30" i="309"/>
  <c r="K30" i="309"/>
  <c r="F30" i="309"/>
  <c r="AJ29" i="309"/>
  <c r="AI29" i="309"/>
  <c r="AH29" i="309"/>
  <c r="AG29" i="309"/>
  <c r="AF29" i="309"/>
  <c r="AE29" i="309"/>
  <c r="AD29" i="309"/>
  <c r="AC29" i="309"/>
  <c r="AB29" i="309"/>
  <c r="AA29" i="309"/>
  <c r="Z29" i="309"/>
  <c r="Y29" i="309"/>
  <c r="X29" i="309"/>
  <c r="W29" i="309"/>
  <c r="V29" i="309"/>
  <c r="U29" i="309"/>
  <c r="T29" i="309"/>
  <c r="S29" i="309"/>
  <c r="R29" i="309"/>
  <c r="Q29" i="309"/>
  <c r="P29" i="309"/>
  <c r="O29" i="309"/>
  <c r="N29" i="309"/>
  <c r="M29" i="309"/>
  <c r="L29" i="309"/>
  <c r="K29" i="309"/>
  <c r="F29" i="309"/>
  <c r="AJ28" i="309"/>
  <c r="AI28" i="309"/>
  <c r="AH28" i="309"/>
  <c r="AG28" i="309"/>
  <c r="AF28" i="309"/>
  <c r="AE28" i="309"/>
  <c r="AD28" i="309"/>
  <c r="AC28" i="309"/>
  <c r="AB28" i="309"/>
  <c r="AA28" i="309"/>
  <c r="Z28" i="309"/>
  <c r="Y28" i="309"/>
  <c r="X28" i="309"/>
  <c r="W28" i="309"/>
  <c r="V28" i="309"/>
  <c r="U28" i="309"/>
  <c r="T28" i="309"/>
  <c r="S28" i="309"/>
  <c r="R28" i="309"/>
  <c r="Q28" i="309"/>
  <c r="P28" i="309"/>
  <c r="O28" i="309"/>
  <c r="N28" i="309"/>
  <c r="M28" i="309"/>
  <c r="L28" i="309"/>
  <c r="K28" i="309"/>
  <c r="F28" i="309"/>
  <c r="AJ27" i="309"/>
  <c r="AI27" i="309"/>
  <c r="AH27" i="309"/>
  <c r="AG27" i="309"/>
  <c r="AF27" i="309"/>
  <c r="AE27" i="309"/>
  <c r="AD27" i="309"/>
  <c r="AC27" i="309"/>
  <c r="AB27" i="309"/>
  <c r="AA27" i="309"/>
  <c r="Z27" i="309"/>
  <c r="Y27" i="309"/>
  <c r="X27" i="309"/>
  <c r="W27" i="309"/>
  <c r="V27" i="309"/>
  <c r="U27" i="309"/>
  <c r="T27" i="309"/>
  <c r="S27" i="309"/>
  <c r="R27" i="309"/>
  <c r="Q27" i="309"/>
  <c r="P27" i="309"/>
  <c r="O27" i="309"/>
  <c r="N27" i="309"/>
  <c r="M27" i="309"/>
  <c r="L27" i="309"/>
  <c r="K27" i="309"/>
  <c r="F27" i="309"/>
  <c r="AI26" i="309"/>
  <c r="AH26" i="309"/>
  <c r="AJ26" i="309" s="1"/>
  <c r="AG26" i="309"/>
  <c r="AE26" i="309"/>
  <c r="AD26" i="309"/>
  <c r="AC26" i="309"/>
  <c r="AF26" i="309" s="1"/>
  <c r="AB26" i="309"/>
  <c r="AA26" i="309"/>
  <c r="Y26" i="309"/>
  <c r="X26" i="309"/>
  <c r="Z26" i="309" s="1"/>
  <c r="W26" i="309"/>
  <c r="V26" i="309"/>
  <c r="T26" i="309"/>
  <c r="S26" i="309"/>
  <c r="U26" i="309" s="1"/>
  <c r="R26" i="309"/>
  <c r="Q26" i="309"/>
  <c r="O26" i="309"/>
  <c r="N26" i="309"/>
  <c r="M26" i="309"/>
  <c r="P26" i="309" s="1"/>
  <c r="F26" i="309" s="1"/>
  <c r="L26" i="309"/>
  <c r="K26" i="309"/>
  <c r="AI25" i="309"/>
  <c r="AH25" i="309"/>
  <c r="AJ25" i="309" s="1"/>
  <c r="AG25" i="309"/>
  <c r="AE25" i="309"/>
  <c r="AD25" i="309"/>
  <c r="AC25" i="309"/>
  <c r="AF25" i="309" s="1"/>
  <c r="AB25" i="309"/>
  <c r="AA25" i="309"/>
  <c r="Y25" i="309"/>
  <c r="X25" i="309"/>
  <c r="Z25" i="309" s="1"/>
  <c r="W25" i="309"/>
  <c r="V25" i="309"/>
  <c r="T25" i="309"/>
  <c r="S25" i="309"/>
  <c r="U25" i="309" s="1"/>
  <c r="R25" i="309"/>
  <c r="Q25" i="309"/>
  <c r="O25" i="309"/>
  <c r="N25" i="309"/>
  <c r="M25" i="309"/>
  <c r="P25" i="309" s="1"/>
  <c r="F25" i="309" s="1"/>
  <c r="L25" i="309"/>
  <c r="K25" i="309"/>
  <c r="AI24" i="309"/>
  <c r="AH24" i="309"/>
  <c r="AJ24" i="309" s="1"/>
  <c r="AG24" i="309"/>
  <c r="AE24" i="309"/>
  <c r="AD24" i="309"/>
  <c r="AC24" i="309"/>
  <c r="AB24" i="309"/>
  <c r="AF24" i="309" s="1"/>
  <c r="AA24" i="309"/>
  <c r="Y24" i="309"/>
  <c r="X24" i="309"/>
  <c r="W24" i="309"/>
  <c r="Z24" i="309" s="1"/>
  <c r="V24" i="309"/>
  <c r="T24" i="309"/>
  <c r="S24" i="309"/>
  <c r="R24" i="309"/>
  <c r="U24" i="309" s="1"/>
  <c r="Q24" i="309"/>
  <c r="O24" i="309"/>
  <c r="N24" i="309"/>
  <c r="M24" i="309"/>
  <c r="L24" i="309"/>
  <c r="P24" i="309" s="1"/>
  <c r="F24" i="309" s="1"/>
  <c r="K24" i="309"/>
  <c r="AI23" i="309"/>
  <c r="AH23" i="309"/>
  <c r="AJ23" i="309" s="1"/>
  <c r="AG23" i="309"/>
  <c r="AE23" i="309"/>
  <c r="AD23" i="309"/>
  <c r="AC23" i="309"/>
  <c r="AB23" i="309"/>
  <c r="AF23" i="309" s="1"/>
  <c r="AA23" i="309"/>
  <c r="Y23" i="309"/>
  <c r="X23" i="309"/>
  <c r="W23" i="309"/>
  <c r="Z23" i="309" s="1"/>
  <c r="V23" i="309"/>
  <c r="T23" i="309"/>
  <c r="S23" i="309"/>
  <c r="R23" i="309"/>
  <c r="U23" i="309" s="1"/>
  <c r="Q23" i="309"/>
  <c r="O23" i="309"/>
  <c r="N23" i="309"/>
  <c r="M23" i="309"/>
  <c r="L23" i="309"/>
  <c r="P23" i="309" s="1"/>
  <c r="F23" i="309" s="1"/>
  <c r="K23" i="309"/>
  <c r="AI22" i="309"/>
  <c r="AH22" i="309"/>
  <c r="AJ22" i="309" s="1"/>
  <c r="AG22" i="309"/>
  <c r="AE22" i="309"/>
  <c r="AD22" i="309"/>
  <c r="AC22" i="309"/>
  <c r="AB22" i="309"/>
  <c r="AF22" i="309" s="1"/>
  <c r="AA22" i="309"/>
  <c r="Y22" i="309"/>
  <c r="X22" i="309"/>
  <c r="W22" i="309"/>
  <c r="Z22" i="309" s="1"/>
  <c r="V22" i="309"/>
  <c r="T22" i="309"/>
  <c r="S22" i="309"/>
  <c r="R22" i="309"/>
  <c r="U22" i="309" s="1"/>
  <c r="Q22" i="309"/>
  <c r="O22" i="309"/>
  <c r="N22" i="309"/>
  <c r="M22" i="309"/>
  <c r="L22" i="309"/>
  <c r="P22" i="309" s="1"/>
  <c r="F22" i="309" s="1"/>
  <c r="K22" i="309"/>
  <c r="AI21" i="309"/>
  <c r="AH21" i="309"/>
  <c r="AJ21" i="309" s="1"/>
  <c r="AG21" i="309"/>
  <c r="AE21" i="309"/>
  <c r="AD21" i="309"/>
  <c r="AC21" i="309"/>
  <c r="AF21" i="309" s="1"/>
  <c r="AB21" i="309"/>
  <c r="AA21" i="309"/>
  <c r="Y21" i="309"/>
  <c r="X21" i="309"/>
  <c r="Z21" i="309" s="1"/>
  <c r="W21" i="309"/>
  <c r="V21" i="309"/>
  <c r="T21" i="309"/>
  <c r="S21" i="309"/>
  <c r="U21" i="309" s="1"/>
  <c r="R21" i="309"/>
  <c r="Q21" i="309"/>
  <c r="O21" i="309"/>
  <c r="N21" i="309"/>
  <c r="M21" i="309"/>
  <c r="P21" i="309" s="1"/>
  <c r="F21" i="309" s="1"/>
  <c r="L21" i="309"/>
  <c r="K21" i="309"/>
  <c r="AI20" i="309"/>
  <c r="AH20" i="309"/>
  <c r="AJ20" i="309" s="1"/>
  <c r="AG20" i="309"/>
  <c r="AE20" i="309"/>
  <c r="AD20" i="309"/>
  <c r="AC20" i="309"/>
  <c r="AB20" i="309"/>
  <c r="AF20" i="309" s="1"/>
  <c r="AA20" i="309"/>
  <c r="Y20" i="309"/>
  <c r="X20" i="309"/>
  <c r="W20" i="309"/>
  <c r="Z20" i="309" s="1"/>
  <c r="V20" i="309"/>
  <c r="T20" i="309"/>
  <c r="S20" i="309"/>
  <c r="R20" i="309"/>
  <c r="U20" i="309" s="1"/>
  <c r="Q20" i="309"/>
  <c r="O20" i="309"/>
  <c r="N20" i="309"/>
  <c r="M20" i="309"/>
  <c r="L20" i="309"/>
  <c r="P20" i="309" s="1"/>
  <c r="F20" i="309" s="1"/>
  <c r="K20" i="309"/>
  <c r="AJ19" i="309"/>
  <c r="AI19" i="309"/>
  <c r="AH19" i="309"/>
  <c r="AG19" i="309"/>
  <c r="AE19" i="309"/>
  <c r="AD19" i="309"/>
  <c r="AC19" i="309"/>
  <c r="AF19" i="309" s="1"/>
  <c r="AB19" i="309"/>
  <c r="AA19" i="309"/>
  <c r="Y19" i="309"/>
  <c r="X19" i="309"/>
  <c r="Z19" i="309" s="1"/>
  <c r="W19" i="309"/>
  <c r="V19" i="309"/>
  <c r="T19" i="309"/>
  <c r="S19" i="309"/>
  <c r="U19" i="309" s="1"/>
  <c r="R19" i="309"/>
  <c r="Q19" i="309"/>
  <c r="O19" i="309"/>
  <c r="N19" i="309"/>
  <c r="M19" i="309"/>
  <c r="P19" i="309" s="1"/>
  <c r="F19" i="309" s="1"/>
  <c r="L19" i="309"/>
  <c r="K19" i="309"/>
  <c r="AI18" i="309"/>
  <c r="AH18" i="309"/>
  <c r="AJ18" i="309" s="1"/>
  <c r="AG18" i="309"/>
  <c r="AE18" i="309"/>
  <c r="AD18" i="309"/>
  <c r="AC18" i="309"/>
  <c r="AB18" i="309"/>
  <c r="AF18" i="309" s="1"/>
  <c r="AA18" i="309"/>
  <c r="Y18" i="309"/>
  <c r="X18" i="309"/>
  <c r="W18" i="309"/>
  <c r="Z18" i="309" s="1"/>
  <c r="V18" i="309"/>
  <c r="T18" i="309"/>
  <c r="S18" i="309"/>
  <c r="R18" i="309"/>
  <c r="U18" i="309" s="1"/>
  <c r="Q18" i="309"/>
  <c r="O18" i="309"/>
  <c r="N18" i="309"/>
  <c r="M18" i="309"/>
  <c r="L18" i="309"/>
  <c r="P18" i="309" s="1"/>
  <c r="F18" i="309" s="1"/>
  <c r="K18" i="309"/>
  <c r="AI17" i="309"/>
  <c r="AH17" i="309"/>
  <c r="AJ17" i="309" s="1"/>
  <c r="AG17" i="309"/>
  <c r="AE17" i="309"/>
  <c r="AD17" i="309"/>
  <c r="AC17" i="309"/>
  <c r="AB17" i="309"/>
  <c r="AF17" i="309" s="1"/>
  <c r="AA17" i="309"/>
  <c r="Y17" i="309"/>
  <c r="X17" i="309"/>
  <c r="W17" i="309"/>
  <c r="Z17" i="309" s="1"/>
  <c r="V17" i="309"/>
  <c r="T17" i="309"/>
  <c r="S17" i="309"/>
  <c r="R17" i="309"/>
  <c r="U17" i="309" s="1"/>
  <c r="Q17" i="309"/>
  <c r="O17" i="309"/>
  <c r="N17" i="309"/>
  <c r="M17" i="309"/>
  <c r="L17" i="309"/>
  <c r="P17" i="309" s="1"/>
  <c r="F17" i="309" s="1"/>
  <c r="K17" i="309"/>
  <c r="AI16" i="309"/>
  <c r="AH16" i="309"/>
  <c r="AJ16" i="309" s="1"/>
  <c r="AG16" i="309"/>
  <c r="AE16" i="309"/>
  <c r="AD16" i="309"/>
  <c r="AC16" i="309"/>
  <c r="AF16" i="309" s="1"/>
  <c r="AB16" i="309"/>
  <c r="AA16" i="309"/>
  <c r="Z16" i="309"/>
  <c r="Y16" i="309"/>
  <c r="X16" i="309"/>
  <c r="W16" i="309"/>
  <c r="V16" i="309"/>
  <c r="T16" i="309"/>
  <c r="S16" i="309"/>
  <c r="U16" i="309" s="1"/>
  <c r="R16" i="309"/>
  <c r="Q16" i="309"/>
  <c r="O16" i="309"/>
  <c r="N16" i="309"/>
  <c r="M16" i="309"/>
  <c r="P16" i="309" s="1"/>
  <c r="F16" i="309" s="1"/>
  <c r="L16" i="309"/>
  <c r="K16" i="309"/>
  <c r="AI15" i="309"/>
  <c r="AH15" i="309"/>
  <c r="AJ15" i="309" s="1"/>
  <c r="AG15" i="309"/>
  <c r="AE15" i="309"/>
  <c r="AD15" i="309"/>
  <c r="AC15" i="309"/>
  <c r="AB15" i="309"/>
  <c r="AF15" i="309" s="1"/>
  <c r="AA15" i="309"/>
  <c r="Y15" i="309"/>
  <c r="X15" i="309"/>
  <c r="W15" i="309"/>
  <c r="Z15" i="309" s="1"/>
  <c r="V15" i="309"/>
  <c r="T15" i="309"/>
  <c r="S15" i="309"/>
  <c r="R15" i="309"/>
  <c r="U15" i="309" s="1"/>
  <c r="Q15" i="309"/>
  <c r="O15" i="309"/>
  <c r="N15" i="309"/>
  <c r="M15" i="309"/>
  <c r="L15" i="309"/>
  <c r="P15" i="309" s="1"/>
  <c r="F15" i="309" s="1"/>
  <c r="K15" i="309"/>
  <c r="AI14" i="309"/>
  <c r="AH14" i="309"/>
  <c r="AJ14" i="309" s="1"/>
  <c r="AG14" i="309"/>
  <c r="AE14" i="309"/>
  <c r="AD14" i="309"/>
  <c r="AC14" i="309"/>
  <c r="AF14" i="309" s="1"/>
  <c r="AB14" i="309"/>
  <c r="AA14" i="309"/>
  <c r="Y14" i="309"/>
  <c r="X14" i="309"/>
  <c r="Z14" i="309" s="1"/>
  <c r="W14" i="309"/>
  <c r="V14" i="309"/>
  <c r="T14" i="309"/>
  <c r="S14" i="309"/>
  <c r="U14" i="309" s="1"/>
  <c r="R14" i="309"/>
  <c r="Q14" i="309"/>
  <c r="O14" i="309"/>
  <c r="N14" i="309"/>
  <c r="M14" i="309"/>
  <c r="P14" i="309" s="1"/>
  <c r="F14" i="309" s="1"/>
  <c r="L14" i="309"/>
  <c r="K14" i="309"/>
  <c r="AI13" i="309"/>
  <c r="AH13" i="309"/>
  <c r="AJ13" i="309" s="1"/>
  <c r="AG13" i="309"/>
  <c r="AE13" i="309"/>
  <c r="AD13" i="309"/>
  <c r="AC13" i="309"/>
  <c r="AB13" i="309"/>
  <c r="AF13" i="309" s="1"/>
  <c r="AA13" i="309"/>
  <c r="Y13" i="309"/>
  <c r="X13" i="309"/>
  <c r="W13" i="309"/>
  <c r="Z13" i="309" s="1"/>
  <c r="V13" i="309"/>
  <c r="T13" i="309"/>
  <c r="S13" i="309"/>
  <c r="R13" i="309"/>
  <c r="U13" i="309" s="1"/>
  <c r="Q13" i="309"/>
  <c r="O13" i="309"/>
  <c r="N13" i="309"/>
  <c r="M13" i="309"/>
  <c r="L13" i="309"/>
  <c r="P13" i="309" s="1"/>
  <c r="F13" i="309" s="1"/>
  <c r="K13" i="309"/>
  <c r="AI12" i="309"/>
  <c r="AH12" i="309"/>
  <c r="AJ12" i="309" s="1"/>
  <c r="AG12" i="309"/>
  <c r="AE12" i="309"/>
  <c r="AD12" i="309"/>
  <c r="AC12" i="309"/>
  <c r="AB12" i="309"/>
  <c r="AF12" i="309" s="1"/>
  <c r="AA12" i="309"/>
  <c r="Y12" i="309"/>
  <c r="X12" i="309"/>
  <c r="W12" i="309"/>
  <c r="Z12" i="309" s="1"/>
  <c r="V12" i="309"/>
  <c r="T12" i="309"/>
  <c r="S12" i="309"/>
  <c r="R12" i="309"/>
  <c r="U12" i="309" s="1"/>
  <c r="Q12" i="309"/>
  <c r="O12" i="309"/>
  <c r="N12" i="309"/>
  <c r="M12" i="309"/>
  <c r="L12" i="309"/>
  <c r="P12" i="309" s="1"/>
  <c r="F12" i="309" s="1"/>
  <c r="K12" i="309"/>
  <c r="AI11" i="309"/>
  <c r="AH11" i="309"/>
  <c r="AJ11" i="309" s="1"/>
  <c r="AG11" i="309"/>
  <c r="AE11" i="309"/>
  <c r="AD11" i="309"/>
  <c r="AC11" i="309"/>
  <c r="AF11" i="309" s="1"/>
  <c r="AB11" i="309"/>
  <c r="AA11" i="309"/>
  <c r="Y11" i="309"/>
  <c r="X11" i="309"/>
  <c r="Z11" i="309" s="1"/>
  <c r="W11" i="309"/>
  <c r="V11" i="309"/>
  <c r="T11" i="309"/>
  <c r="S11" i="309"/>
  <c r="U11" i="309" s="1"/>
  <c r="R11" i="309"/>
  <c r="Q11" i="309"/>
  <c r="O11" i="309"/>
  <c r="N11" i="309"/>
  <c r="M11" i="309"/>
  <c r="P11" i="309" s="1"/>
  <c r="F11" i="309" s="1"/>
  <c r="L11" i="309"/>
  <c r="K11" i="309"/>
  <c r="AI10" i="309"/>
  <c r="AH10" i="309"/>
  <c r="AJ10" i="309" s="1"/>
  <c r="AG10" i="309"/>
  <c r="AE10" i="309"/>
  <c r="AD10" i="309"/>
  <c r="AC10" i="309"/>
  <c r="AB10" i="309"/>
  <c r="AF10" i="309" s="1"/>
  <c r="AA10" i="309"/>
  <c r="Y10" i="309"/>
  <c r="X10" i="309"/>
  <c r="W10" i="309"/>
  <c r="Z10" i="309" s="1"/>
  <c r="V10" i="309"/>
  <c r="T10" i="309"/>
  <c r="S10" i="309"/>
  <c r="R10" i="309"/>
  <c r="U10" i="309" s="1"/>
  <c r="Q10" i="309"/>
  <c r="O10" i="309"/>
  <c r="N10" i="309"/>
  <c r="M10" i="309"/>
  <c r="L10" i="309"/>
  <c r="P10" i="309" s="1"/>
  <c r="F10" i="309" s="1"/>
  <c r="K10" i="309"/>
  <c r="AI9" i="309"/>
  <c r="AH9" i="309"/>
  <c r="AJ9" i="309" s="1"/>
  <c r="AG9" i="309"/>
  <c r="AE9" i="309"/>
  <c r="AD9" i="309"/>
  <c r="AC9" i="309"/>
  <c r="AF9" i="309" s="1"/>
  <c r="AB9" i="309"/>
  <c r="AA9" i="309"/>
  <c r="Y9" i="309"/>
  <c r="X9" i="309"/>
  <c r="Z9" i="309" s="1"/>
  <c r="W9" i="309"/>
  <c r="V9" i="309"/>
  <c r="T9" i="309"/>
  <c r="S9" i="309"/>
  <c r="U9" i="309" s="1"/>
  <c r="R9" i="309"/>
  <c r="Q9" i="309"/>
  <c r="O9" i="309"/>
  <c r="N9" i="309"/>
  <c r="M9" i="309"/>
  <c r="P9" i="309" s="1"/>
  <c r="F9" i="309" s="1"/>
  <c r="L9" i="309"/>
  <c r="K9" i="309"/>
  <c r="AI8" i="309"/>
  <c r="AH8" i="309"/>
  <c r="AJ8" i="309" s="1"/>
  <c r="AG8" i="309"/>
  <c r="AE8" i="309"/>
  <c r="AD8" i="309"/>
  <c r="AC8" i="309"/>
  <c r="AB8" i="309"/>
  <c r="AF8" i="309" s="1"/>
  <c r="AA8" i="309"/>
  <c r="Y8" i="309"/>
  <c r="X8" i="309"/>
  <c r="W8" i="309"/>
  <c r="Z8" i="309" s="1"/>
  <c r="V8" i="309"/>
  <c r="T8" i="309"/>
  <c r="S8" i="309"/>
  <c r="R8" i="309"/>
  <c r="U8" i="309" s="1"/>
  <c r="Q8" i="309"/>
  <c r="O8" i="309"/>
  <c r="N8" i="309"/>
  <c r="M8" i="309"/>
  <c r="L8" i="309"/>
  <c r="P8" i="309" s="1"/>
  <c r="F8" i="309" s="1"/>
  <c r="K8" i="309"/>
  <c r="AI7" i="309"/>
  <c r="AH7" i="309"/>
  <c r="AJ7" i="309" s="1"/>
  <c r="AG7" i="309"/>
  <c r="AE7" i="309"/>
  <c r="AD7" i="309"/>
  <c r="AC7" i="309"/>
  <c r="AB7" i="309"/>
  <c r="AF7" i="309" s="1"/>
  <c r="AA7" i="309"/>
  <c r="Y7" i="309"/>
  <c r="X7" i="309"/>
  <c r="W7" i="309"/>
  <c r="Z7" i="309" s="1"/>
  <c r="V7" i="309"/>
  <c r="T7" i="309"/>
  <c r="S7" i="309"/>
  <c r="R7" i="309"/>
  <c r="U7" i="309" s="1"/>
  <c r="Q7" i="309"/>
  <c r="O7" i="309"/>
  <c r="N7" i="309"/>
  <c r="M7" i="309"/>
  <c r="L7" i="309"/>
  <c r="P7" i="309" s="1"/>
  <c r="F7" i="309" s="1"/>
  <c r="K7" i="309"/>
  <c r="AI6" i="309"/>
  <c r="AH6" i="309"/>
  <c r="AJ6" i="309" s="1"/>
  <c r="AG6" i="309"/>
  <c r="AE6" i="309"/>
  <c r="AD6" i="309"/>
  <c r="AC6" i="309"/>
  <c r="AB6" i="309"/>
  <c r="AF6" i="309" s="1"/>
  <c r="AA6" i="309"/>
  <c r="Y6" i="309"/>
  <c r="X6" i="309"/>
  <c r="W6" i="309"/>
  <c r="Z6" i="309" s="1"/>
  <c r="V6" i="309"/>
  <c r="T6" i="309"/>
  <c r="S6" i="309"/>
  <c r="R6" i="309"/>
  <c r="U6" i="309" s="1"/>
  <c r="Q6" i="309"/>
  <c r="O6" i="309"/>
  <c r="N6" i="309"/>
  <c r="M6" i="309"/>
  <c r="L6" i="309"/>
  <c r="P6" i="309" s="1"/>
  <c r="F6" i="309" s="1"/>
  <c r="K6" i="309"/>
  <c r="AI5" i="309"/>
  <c r="AH5" i="309"/>
  <c r="AJ5" i="309" s="1"/>
  <c r="AG5" i="309"/>
  <c r="AE5" i="309"/>
  <c r="AD5" i="309"/>
  <c r="AC5" i="309"/>
  <c r="AB5" i="309"/>
  <c r="AF5" i="309" s="1"/>
  <c r="AA5" i="309"/>
  <c r="Y5" i="309"/>
  <c r="X5" i="309"/>
  <c r="W5" i="309"/>
  <c r="Z5" i="309" s="1"/>
  <c r="V5" i="309"/>
  <c r="T5" i="309"/>
  <c r="S5" i="309"/>
  <c r="R5" i="309"/>
  <c r="U5" i="309" s="1"/>
  <c r="Q5" i="309"/>
  <c r="O5" i="309"/>
  <c r="N5" i="309"/>
  <c r="M5" i="309"/>
  <c r="L5" i="309"/>
  <c r="P5" i="309" s="1"/>
  <c r="F5" i="309" s="1"/>
  <c r="K5" i="309"/>
  <c r="AI4" i="309"/>
  <c r="AH4" i="309"/>
  <c r="AJ4" i="309" s="1"/>
  <c r="AG4" i="309"/>
  <c r="AE4" i="309"/>
  <c r="AD4" i="309"/>
  <c r="AF4" i="309" s="1"/>
  <c r="AC4" i="309"/>
  <c r="AB4" i="309"/>
  <c r="AA4" i="309"/>
  <c r="Y4" i="309"/>
  <c r="X4" i="309"/>
  <c r="Z4" i="309" s="1"/>
  <c r="W4" i="309"/>
  <c r="V4" i="309"/>
  <c r="T4" i="309"/>
  <c r="U4" i="309" s="1"/>
  <c r="S4" i="309"/>
  <c r="R4" i="309"/>
  <c r="Q4" i="309"/>
  <c r="O4" i="309"/>
  <c r="N4" i="309"/>
  <c r="P4" i="309" s="1"/>
  <c r="F4" i="309" s="1"/>
  <c r="M4" i="309"/>
  <c r="L4" i="309"/>
  <c r="K4" i="309"/>
  <c r="D57" i="308"/>
  <c r="E54" i="308"/>
  <c r="D54" i="308"/>
  <c r="D56" i="308" s="1"/>
  <c r="C54" i="308"/>
  <c r="G54" i="308" s="1"/>
  <c r="D50" i="308"/>
  <c r="E47" i="308"/>
  <c r="E49" i="308" s="1"/>
  <c r="D47" i="308"/>
  <c r="D61" i="308" s="1"/>
  <c r="AJ43" i="308"/>
  <c r="AI43" i="308"/>
  <c r="AH43" i="308"/>
  <c r="AG43" i="308"/>
  <c r="AF43" i="308"/>
  <c r="AE43" i="308"/>
  <c r="AD43" i="308"/>
  <c r="AC43" i="308"/>
  <c r="AB43" i="308"/>
  <c r="AA43" i="308"/>
  <c r="Z43" i="308"/>
  <c r="Y43" i="308"/>
  <c r="X43" i="308"/>
  <c r="W43" i="308"/>
  <c r="V43" i="308"/>
  <c r="U43" i="308"/>
  <c r="T43" i="308"/>
  <c r="S43" i="308"/>
  <c r="R43" i="308"/>
  <c r="Q43" i="308"/>
  <c r="P43" i="308"/>
  <c r="O43" i="308"/>
  <c r="N43" i="308"/>
  <c r="M43" i="308"/>
  <c r="L43" i="308"/>
  <c r="K43" i="308"/>
  <c r="F43" i="308"/>
  <c r="AJ42" i="308"/>
  <c r="AI42" i="308"/>
  <c r="AH42" i="308"/>
  <c r="AG42" i="308"/>
  <c r="AF42" i="308"/>
  <c r="AE42" i="308"/>
  <c r="AD42" i="308"/>
  <c r="AC42" i="308"/>
  <c r="AB42" i="308"/>
  <c r="AA42" i="308"/>
  <c r="Z42" i="308"/>
  <c r="Y42" i="308"/>
  <c r="X42" i="308"/>
  <c r="W42" i="308"/>
  <c r="V42" i="308"/>
  <c r="U42" i="308"/>
  <c r="T42" i="308"/>
  <c r="S42" i="308"/>
  <c r="R42" i="308"/>
  <c r="Q42" i="308"/>
  <c r="P42" i="308"/>
  <c r="O42" i="308"/>
  <c r="N42" i="308"/>
  <c r="M42" i="308"/>
  <c r="L42" i="308"/>
  <c r="K42" i="308"/>
  <c r="F42" i="308"/>
  <c r="AJ41" i="308"/>
  <c r="AI41" i="308"/>
  <c r="AH41" i="308"/>
  <c r="AG41" i="308"/>
  <c r="AF41" i="308"/>
  <c r="AE41" i="308"/>
  <c r="AD41" i="308"/>
  <c r="AC41" i="308"/>
  <c r="AB41" i="308"/>
  <c r="AA41" i="308"/>
  <c r="Z41" i="308"/>
  <c r="Y41" i="308"/>
  <c r="X41" i="308"/>
  <c r="W41" i="308"/>
  <c r="V41" i="308"/>
  <c r="U41" i="308"/>
  <c r="T41" i="308"/>
  <c r="S41" i="308"/>
  <c r="R41" i="308"/>
  <c r="Q41" i="308"/>
  <c r="P41" i="308"/>
  <c r="O41" i="308"/>
  <c r="N41" i="308"/>
  <c r="M41" i="308"/>
  <c r="L41" i="308"/>
  <c r="K41" i="308"/>
  <c r="F41" i="308"/>
  <c r="AJ40" i="308"/>
  <c r="AI40" i="308"/>
  <c r="AH40" i="308"/>
  <c r="AG40" i="308"/>
  <c r="AF40" i="308"/>
  <c r="AE40" i="308"/>
  <c r="AD40" i="308"/>
  <c r="AC40" i="308"/>
  <c r="AB40" i="308"/>
  <c r="AA40" i="308"/>
  <c r="Z40" i="308"/>
  <c r="Y40" i="308"/>
  <c r="X40" i="308"/>
  <c r="W40" i="308"/>
  <c r="V40" i="308"/>
  <c r="U40" i="308"/>
  <c r="T40" i="308"/>
  <c r="S40" i="308"/>
  <c r="R40" i="308"/>
  <c r="Q40" i="308"/>
  <c r="P40" i="308"/>
  <c r="O40" i="308"/>
  <c r="N40" i="308"/>
  <c r="M40" i="308"/>
  <c r="L40" i="308"/>
  <c r="K40" i="308"/>
  <c r="F40" i="308"/>
  <c r="AJ39" i="308"/>
  <c r="AI39" i="308"/>
  <c r="AH39" i="308"/>
  <c r="AG39" i="308"/>
  <c r="AF39" i="308"/>
  <c r="AE39" i="308"/>
  <c r="AD39" i="308"/>
  <c r="AC39" i="308"/>
  <c r="AB39" i="308"/>
  <c r="AA39" i="308"/>
  <c r="Z39" i="308"/>
  <c r="Y39" i="308"/>
  <c r="X39" i="308"/>
  <c r="W39" i="308"/>
  <c r="V39" i="308"/>
  <c r="U39" i="308"/>
  <c r="T39" i="308"/>
  <c r="S39" i="308"/>
  <c r="R39" i="308"/>
  <c r="Q39" i="308"/>
  <c r="P39" i="308"/>
  <c r="O39" i="308"/>
  <c r="N39" i="308"/>
  <c r="M39" i="308"/>
  <c r="L39" i="308"/>
  <c r="K39" i="308"/>
  <c r="F39" i="308"/>
  <c r="AJ38" i="308"/>
  <c r="AI38" i="308"/>
  <c r="AH38" i="308"/>
  <c r="AG38" i="308"/>
  <c r="AF38" i="308"/>
  <c r="AE38" i="308"/>
  <c r="AD38" i="308"/>
  <c r="AC38" i="308"/>
  <c r="AB38" i="308"/>
  <c r="AA38" i="308"/>
  <c r="Z38" i="308"/>
  <c r="Y38" i="308"/>
  <c r="X38" i="308"/>
  <c r="W38" i="308"/>
  <c r="V38" i="308"/>
  <c r="U38" i="308"/>
  <c r="T38" i="308"/>
  <c r="S38" i="308"/>
  <c r="R38" i="308"/>
  <c r="Q38" i="308"/>
  <c r="P38" i="308"/>
  <c r="O38" i="308"/>
  <c r="N38" i="308"/>
  <c r="M38" i="308"/>
  <c r="L38" i="308"/>
  <c r="K38" i="308"/>
  <c r="F38" i="308"/>
  <c r="AJ37" i="308"/>
  <c r="AI37" i="308"/>
  <c r="AH37" i="308"/>
  <c r="AG37" i="308"/>
  <c r="AF37" i="308"/>
  <c r="AE37" i="308"/>
  <c r="AD37" i="308"/>
  <c r="AC37" i="308"/>
  <c r="AB37" i="308"/>
  <c r="AA37" i="308"/>
  <c r="Z37" i="308"/>
  <c r="Y37" i="308"/>
  <c r="X37" i="308"/>
  <c r="W37" i="308"/>
  <c r="V37" i="308"/>
  <c r="U37" i="308"/>
  <c r="T37" i="308"/>
  <c r="S37" i="308"/>
  <c r="R37" i="308"/>
  <c r="Q37" i="308"/>
  <c r="P37" i="308"/>
  <c r="O37" i="308"/>
  <c r="N37" i="308"/>
  <c r="M37" i="308"/>
  <c r="L37" i="308"/>
  <c r="K37" i="308"/>
  <c r="F37" i="308"/>
  <c r="AJ36" i="308"/>
  <c r="AI36" i="308"/>
  <c r="AH36" i="308"/>
  <c r="AG36" i="308"/>
  <c r="AF36" i="308"/>
  <c r="AE36" i="308"/>
  <c r="AD36" i="308"/>
  <c r="AC36" i="308"/>
  <c r="AB36" i="308"/>
  <c r="AA36" i="308"/>
  <c r="Z36" i="308"/>
  <c r="Y36" i="308"/>
  <c r="X36" i="308"/>
  <c r="W36" i="308"/>
  <c r="V36" i="308"/>
  <c r="U36" i="308"/>
  <c r="T36" i="308"/>
  <c r="S36" i="308"/>
  <c r="R36" i="308"/>
  <c r="Q36" i="308"/>
  <c r="P36" i="308"/>
  <c r="O36" i="308"/>
  <c r="N36" i="308"/>
  <c r="M36" i="308"/>
  <c r="L36" i="308"/>
  <c r="K36" i="308"/>
  <c r="F36" i="308"/>
  <c r="AJ35" i="308"/>
  <c r="AI35" i="308"/>
  <c r="AH35" i="308"/>
  <c r="AG35" i="308"/>
  <c r="AF35" i="308"/>
  <c r="AE35" i="308"/>
  <c r="AD35" i="308"/>
  <c r="AC35" i="308"/>
  <c r="AB35" i="308"/>
  <c r="AA35" i="308"/>
  <c r="Z35" i="308"/>
  <c r="Y35" i="308"/>
  <c r="X35" i="308"/>
  <c r="W35" i="308"/>
  <c r="V35" i="308"/>
  <c r="U35" i="308"/>
  <c r="T35" i="308"/>
  <c r="S35" i="308"/>
  <c r="R35" i="308"/>
  <c r="Q35" i="308"/>
  <c r="P35" i="308"/>
  <c r="O35" i="308"/>
  <c r="N35" i="308"/>
  <c r="M35" i="308"/>
  <c r="L35" i="308"/>
  <c r="K35" i="308"/>
  <c r="F35" i="308"/>
  <c r="AJ34" i="308"/>
  <c r="AI34" i="308"/>
  <c r="AH34" i="308"/>
  <c r="AG34" i="308"/>
  <c r="AF34" i="308"/>
  <c r="AE34" i="308"/>
  <c r="AD34" i="308"/>
  <c r="AC34" i="308"/>
  <c r="AB34" i="308"/>
  <c r="AA34" i="308"/>
  <c r="Z34" i="308"/>
  <c r="Y34" i="308"/>
  <c r="X34" i="308"/>
  <c r="W34" i="308"/>
  <c r="V34" i="308"/>
  <c r="U34" i="308"/>
  <c r="T34" i="308"/>
  <c r="S34" i="308"/>
  <c r="R34" i="308"/>
  <c r="Q34" i="308"/>
  <c r="P34" i="308"/>
  <c r="O34" i="308"/>
  <c r="N34" i="308"/>
  <c r="M34" i="308"/>
  <c r="L34" i="308"/>
  <c r="K34" i="308"/>
  <c r="F34" i="308"/>
  <c r="AJ33" i="308"/>
  <c r="AI33" i="308"/>
  <c r="AH33" i="308"/>
  <c r="AG33" i="308"/>
  <c r="AF33" i="308"/>
  <c r="AE33" i="308"/>
  <c r="AD33" i="308"/>
  <c r="AC33" i="308"/>
  <c r="AB33" i="308"/>
  <c r="AA33" i="308"/>
  <c r="Z33" i="308"/>
  <c r="Y33" i="308"/>
  <c r="X33" i="308"/>
  <c r="W33" i="308"/>
  <c r="V33" i="308"/>
  <c r="U33" i="308"/>
  <c r="T33" i="308"/>
  <c r="S33" i="308"/>
  <c r="R33" i="308"/>
  <c r="Q33" i="308"/>
  <c r="P33" i="308"/>
  <c r="O33" i="308"/>
  <c r="N33" i="308"/>
  <c r="M33" i="308"/>
  <c r="L33" i="308"/>
  <c r="K33" i="308"/>
  <c r="F33" i="308"/>
  <c r="AJ32" i="308"/>
  <c r="AI32" i="308"/>
  <c r="AH32" i="308"/>
  <c r="AG32" i="308"/>
  <c r="AF32" i="308"/>
  <c r="AE32" i="308"/>
  <c r="AD32" i="308"/>
  <c r="AC32" i="308"/>
  <c r="AB32" i="308"/>
  <c r="AA32" i="308"/>
  <c r="Z32" i="308"/>
  <c r="Y32" i="308"/>
  <c r="X32" i="308"/>
  <c r="W32" i="308"/>
  <c r="V32" i="308"/>
  <c r="U32" i="308"/>
  <c r="T32" i="308"/>
  <c r="S32" i="308"/>
  <c r="R32" i="308"/>
  <c r="Q32" i="308"/>
  <c r="P32" i="308"/>
  <c r="O32" i="308"/>
  <c r="N32" i="308"/>
  <c r="M32" i="308"/>
  <c r="L32" i="308"/>
  <c r="K32" i="308"/>
  <c r="F32" i="308"/>
  <c r="AJ31" i="308"/>
  <c r="AI31" i="308"/>
  <c r="AH31" i="308"/>
  <c r="AG31" i="308"/>
  <c r="AF31" i="308"/>
  <c r="AE31" i="308"/>
  <c r="AD31" i="308"/>
  <c r="AC31" i="308"/>
  <c r="AB31" i="308"/>
  <c r="AA31" i="308"/>
  <c r="Z31" i="308"/>
  <c r="Y31" i="308"/>
  <c r="X31" i="308"/>
  <c r="W31" i="308"/>
  <c r="V31" i="308"/>
  <c r="U31" i="308"/>
  <c r="T31" i="308"/>
  <c r="S31" i="308"/>
  <c r="R31" i="308"/>
  <c r="Q31" i="308"/>
  <c r="P31" i="308"/>
  <c r="O31" i="308"/>
  <c r="N31" i="308"/>
  <c r="M31" i="308"/>
  <c r="L31" i="308"/>
  <c r="K31" i="308"/>
  <c r="F31" i="308"/>
  <c r="AJ30" i="308"/>
  <c r="AI30" i="308"/>
  <c r="AH30" i="308"/>
  <c r="AG30" i="308"/>
  <c r="AF30" i="308"/>
  <c r="AE30" i="308"/>
  <c r="AD30" i="308"/>
  <c r="AC30" i="308"/>
  <c r="AB30" i="308"/>
  <c r="AA30" i="308"/>
  <c r="Z30" i="308"/>
  <c r="Y30" i="308"/>
  <c r="X30" i="308"/>
  <c r="W30" i="308"/>
  <c r="V30" i="308"/>
  <c r="U30" i="308"/>
  <c r="T30" i="308"/>
  <c r="S30" i="308"/>
  <c r="R30" i="308"/>
  <c r="Q30" i="308"/>
  <c r="P30" i="308"/>
  <c r="O30" i="308"/>
  <c r="N30" i="308"/>
  <c r="M30" i="308"/>
  <c r="L30" i="308"/>
  <c r="K30" i="308"/>
  <c r="F30" i="308"/>
  <c r="AJ29" i="308"/>
  <c r="AI29" i="308"/>
  <c r="AH29" i="308"/>
  <c r="AG29" i="308"/>
  <c r="AF29" i="308"/>
  <c r="AE29" i="308"/>
  <c r="AD29" i="308"/>
  <c r="AC29" i="308"/>
  <c r="AB29" i="308"/>
  <c r="AA29" i="308"/>
  <c r="Z29" i="308"/>
  <c r="Y29" i="308"/>
  <c r="X29" i="308"/>
  <c r="W29" i="308"/>
  <c r="V29" i="308"/>
  <c r="U29" i="308"/>
  <c r="T29" i="308"/>
  <c r="S29" i="308"/>
  <c r="R29" i="308"/>
  <c r="Q29" i="308"/>
  <c r="P29" i="308"/>
  <c r="O29" i="308"/>
  <c r="N29" i="308"/>
  <c r="M29" i="308"/>
  <c r="L29" i="308"/>
  <c r="K29" i="308"/>
  <c r="F29" i="308"/>
  <c r="AJ28" i="308"/>
  <c r="AI28" i="308"/>
  <c r="AH28" i="308"/>
  <c r="AG28" i="308"/>
  <c r="AF28" i="308"/>
  <c r="AE28" i="308"/>
  <c r="AD28" i="308"/>
  <c r="AC28" i="308"/>
  <c r="AB28" i="308"/>
  <c r="AA28" i="308"/>
  <c r="Z28" i="308"/>
  <c r="Y28" i="308"/>
  <c r="X28" i="308"/>
  <c r="W28" i="308"/>
  <c r="V28" i="308"/>
  <c r="U28" i="308"/>
  <c r="T28" i="308"/>
  <c r="S28" i="308"/>
  <c r="R28" i="308"/>
  <c r="Q28" i="308"/>
  <c r="P28" i="308"/>
  <c r="O28" i="308"/>
  <c r="N28" i="308"/>
  <c r="M28" i="308"/>
  <c r="L28" i="308"/>
  <c r="K28" i="308"/>
  <c r="F28" i="308"/>
  <c r="AJ27" i="308"/>
  <c r="AI27" i="308"/>
  <c r="AH27" i="308"/>
  <c r="AG27" i="308"/>
  <c r="AF27" i="308"/>
  <c r="AE27" i="308"/>
  <c r="AD27" i="308"/>
  <c r="AC27" i="308"/>
  <c r="AB27" i="308"/>
  <c r="AA27" i="308"/>
  <c r="Z27" i="308"/>
  <c r="Y27" i="308"/>
  <c r="X27" i="308"/>
  <c r="W27" i="308"/>
  <c r="V27" i="308"/>
  <c r="U27" i="308"/>
  <c r="T27" i="308"/>
  <c r="S27" i="308"/>
  <c r="R27" i="308"/>
  <c r="Q27" i="308"/>
  <c r="P27" i="308"/>
  <c r="O27" i="308"/>
  <c r="N27" i="308"/>
  <c r="M27" i="308"/>
  <c r="L27" i="308"/>
  <c r="K27" i="308"/>
  <c r="F27" i="308"/>
  <c r="AJ26" i="308"/>
  <c r="AI26" i="308"/>
  <c r="AH26" i="308"/>
  <c r="AG26" i="308"/>
  <c r="AF26" i="308"/>
  <c r="AE26" i="308"/>
  <c r="AD26" i="308"/>
  <c r="AC26" i="308"/>
  <c r="AB26" i="308"/>
  <c r="AA26" i="308"/>
  <c r="Z26" i="308"/>
  <c r="Y26" i="308"/>
  <c r="X26" i="308"/>
  <c r="W26" i="308"/>
  <c r="V26" i="308"/>
  <c r="U26" i="308"/>
  <c r="T26" i="308"/>
  <c r="S26" i="308"/>
  <c r="R26" i="308"/>
  <c r="Q26" i="308"/>
  <c r="P26" i="308"/>
  <c r="O26" i="308"/>
  <c r="N26" i="308"/>
  <c r="M26" i="308"/>
  <c r="L26" i="308"/>
  <c r="K26" i="308"/>
  <c r="F26" i="308"/>
  <c r="AJ25" i="308"/>
  <c r="AI25" i="308"/>
  <c r="AH25" i="308"/>
  <c r="AG25" i="308"/>
  <c r="AF25" i="308"/>
  <c r="AE25" i="308"/>
  <c r="AD25" i="308"/>
  <c r="AC25" i="308"/>
  <c r="AB25" i="308"/>
  <c r="AA25" i="308"/>
  <c r="Z25" i="308"/>
  <c r="Y25" i="308"/>
  <c r="X25" i="308"/>
  <c r="W25" i="308"/>
  <c r="V25" i="308"/>
  <c r="U25" i="308"/>
  <c r="T25" i="308"/>
  <c r="S25" i="308"/>
  <c r="R25" i="308"/>
  <c r="Q25" i="308"/>
  <c r="P25" i="308"/>
  <c r="O25" i="308"/>
  <c r="N25" i="308"/>
  <c r="M25" i="308"/>
  <c r="L25" i="308"/>
  <c r="K25" i="308"/>
  <c r="F25" i="308"/>
  <c r="AJ24" i="308"/>
  <c r="AI24" i="308"/>
  <c r="AH24" i="308"/>
  <c r="AG24" i="308"/>
  <c r="AF24" i="308"/>
  <c r="AE24" i="308"/>
  <c r="AD24" i="308"/>
  <c r="AC24" i="308"/>
  <c r="AB24" i="308"/>
  <c r="AA24" i="308"/>
  <c r="Z24" i="308"/>
  <c r="Y24" i="308"/>
  <c r="X24" i="308"/>
  <c r="W24" i="308"/>
  <c r="V24" i="308"/>
  <c r="U24" i="308"/>
  <c r="T24" i="308"/>
  <c r="S24" i="308"/>
  <c r="R24" i="308"/>
  <c r="Q24" i="308"/>
  <c r="P24" i="308"/>
  <c r="O24" i="308"/>
  <c r="N24" i="308"/>
  <c r="M24" i="308"/>
  <c r="L24" i="308"/>
  <c r="K24" i="308"/>
  <c r="F24" i="308"/>
  <c r="AJ23" i="308"/>
  <c r="AI23" i="308"/>
  <c r="AH23" i="308"/>
  <c r="AG23" i="308"/>
  <c r="AF23" i="308"/>
  <c r="AE23" i="308"/>
  <c r="AD23" i="308"/>
  <c r="AC23" i="308"/>
  <c r="AB23" i="308"/>
  <c r="AA23" i="308"/>
  <c r="Z23" i="308"/>
  <c r="Y23" i="308"/>
  <c r="X23" i="308"/>
  <c r="W23" i="308"/>
  <c r="V23" i="308"/>
  <c r="U23" i="308"/>
  <c r="T23" i="308"/>
  <c r="S23" i="308"/>
  <c r="R23" i="308"/>
  <c r="Q23" i="308"/>
  <c r="P23" i="308"/>
  <c r="O23" i="308"/>
  <c r="N23" i="308"/>
  <c r="M23" i="308"/>
  <c r="L23" i="308"/>
  <c r="K23" i="308"/>
  <c r="F23" i="308"/>
  <c r="AI22" i="308"/>
  <c r="AH22" i="308"/>
  <c r="AJ22" i="308" s="1"/>
  <c r="AG22" i="308"/>
  <c r="AE22" i="308"/>
  <c r="AD22" i="308"/>
  <c r="AC22" i="308"/>
  <c r="AB22" i="308"/>
  <c r="AF22" i="308" s="1"/>
  <c r="AA22" i="308"/>
  <c r="Y22" i="308"/>
  <c r="X22" i="308"/>
  <c r="W22" i="308"/>
  <c r="Z22" i="308" s="1"/>
  <c r="F22" i="308" s="1"/>
  <c r="V22" i="308"/>
  <c r="T22" i="308"/>
  <c r="S22" i="308"/>
  <c r="R22" i="308"/>
  <c r="U22" i="308" s="1"/>
  <c r="Q22" i="308"/>
  <c r="O22" i="308"/>
  <c r="N22" i="308"/>
  <c r="M22" i="308"/>
  <c r="L22" i="308"/>
  <c r="P22" i="308" s="1"/>
  <c r="K22" i="308"/>
  <c r="AI21" i="308"/>
  <c r="AH21" i="308"/>
  <c r="AJ21" i="308" s="1"/>
  <c r="AG21" i="308"/>
  <c r="AE21" i="308"/>
  <c r="AD21" i="308"/>
  <c r="AC21" i="308"/>
  <c r="AF21" i="308" s="1"/>
  <c r="AB21" i="308"/>
  <c r="AA21" i="308"/>
  <c r="Y21" i="308"/>
  <c r="X21" i="308"/>
  <c r="Z21" i="308" s="1"/>
  <c r="F21" i="308" s="1"/>
  <c r="W21" i="308"/>
  <c r="V21" i="308"/>
  <c r="T21" i="308"/>
  <c r="S21" i="308"/>
  <c r="U21" i="308" s="1"/>
  <c r="R21" i="308"/>
  <c r="Q21" i="308"/>
  <c r="O21" i="308"/>
  <c r="N21" i="308"/>
  <c r="M21" i="308"/>
  <c r="P21" i="308" s="1"/>
  <c r="L21" i="308"/>
  <c r="K21" i="308"/>
  <c r="AJ20" i="308"/>
  <c r="AI20" i="308"/>
  <c r="AH20" i="308"/>
  <c r="AG20" i="308"/>
  <c r="AE20" i="308"/>
  <c r="AD20" i="308"/>
  <c r="AC20" i="308"/>
  <c r="AF20" i="308" s="1"/>
  <c r="AB20" i="308"/>
  <c r="AA20" i="308"/>
  <c r="Y20" i="308"/>
  <c r="X20" i="308"/>
  <c r="Z20" i="308" s="1"/>
  <c r="F20" i="308" s="1"/>
  <c r="W20" i="308"/>
  <c r="V20" i="308"/>
  <c r="T20" i="308"/>
  <c r="S20" i="308"/>
  <c r="U20" i="308" s="1"/>
  <c r="R20" i="308"/>
  <c r="Q20" i="308"/>
  <c r="O20" i="308"/>
  <c r="N20" i="308"/>
  <c r="M20" i="308"/>
  <c r="P20" i="308" s="1"/>
  <c r="L20" i="308"/>
  <c r="K20" i="308"/>
  <c r="AI19" i="308"/>
  <c r="AH19" i="308"/>
  <c r="AJ19" i="308" s="1"/>
  <c r="AG19" i="308"/>
  <c r="AE19" i="308"/>
  <c r="AD19" i="308"/>
  <c r="AF19" i="308" s="1"/>
  <c r="AC19" i="308"/>
  <c r="AB19" i="308"/>
  <c r="AA19" i="308"/>
  <c r="Y19" i="308"/>
  <c r="X19" i="308"/>
  <c r="Z19" i="308" s="1"/>
  <c r="F19" i="308" s="1"/>
  <c r="W19" i="308"/>
  <c r="V19" i="308"/>
  <c r="T19" i="308"/>
  <c r="U19" i="308" s="1"/>
  <c r="S19" i="308"/>
  <c r="R19" i="308"/>
  <c r="Q19" i="308"/>
  <c r="O19" i="308"/>
  <c r="N19" i="308"/>
  <c r="P19" i="308" s="1"/>
  <c r="M19" i="308"/>
  <c r="L19" i="308"/>
  <c r="K19" i="308"/>
  <c r="AI18" i="308"/>
  <c r="AH18" i="308"/>
  <c r="AJ18" i="308" s="1"/>
  <c r="AG18" i="308"/>
  <c r="AE18" i="308"/>
  <c r="AD18" i="308"/>
  <c r="AC18" i="308"/>
  <c r="AB18" i="308"/>
  <c r="AF18" i="308" s="1"/>
  <c r="AA18" i="308"/>
  <c r="Y18" i="308"/>
  <c r="X18" i="308"/>
  <c r="W18" i="308"/>
  <c r="Z18" i="308" s="1"/>
  <c r="F18" i="308" s="1"/>
  <c r="V18" i="308"/>
  <c r="T18" i="308"/>
  <c r="S18" i="308"/>
  <c r="R18" i="308"/>
  <c r="U18" i="308" s="1"/>
  <c r="Q18" i="308"/>
  <c r="O18" i="308"/>
  <c r="N18" i="308"/>
  <c r="M18" i="308"/>
  <c r="L18" i="308"/>
  <c r="P18" i="308" s="1"/>
  <c r="K18" i="308"/>
  <c r="AI17" i="308"/>
  <c r="AH17" i="308"/>
  <c r="AJ17" i="308" s="1"/>
  <c r="AG17" i="308"/>
  <c r="AE17" i="308"/>
  <c r="AD17" i="308"/>
  <c r="AC17" i="308"/>
  <c r="AF17" i="308" s="1"/>
  <c r="AB17" i="308"/>
  <c r="AA17" i="308"/>
  <c r="Y17" i="308"/>
  <c r="X17" i="308"/>
  <c r="Z17" i="308" s="1"/>
  <c r="F17" i="308" s="1"/>
  <c r="W17" i="308"/>
  <c r="V17" i="308"/>
  <c r="T17" i="308"/>
  <c r="S17" i="308"/>
  <c r="U17" i="308" s="1"/>
  <c r="R17" i="308"/>
  <c r="Q17" i="308"/>
  <c r="O17" i="308"/>
  <c r="N17" i="308"/>
  <c r="M17" i="308"/>
  <c r="P17" i="308" s="1"/>
  <c r="L17" i="308"/>
  <c r="K17" i="308"/>
  <c r="AI16" i="308"/>
  <c r="AH16" i="308"/>
  <c r="AJ16" i="308" s="1"/>
  <c r="AG16" i="308"/>
  <c r="AE16" i="308"/>
  <c r="AD16" i="308"/>
  <c r="AC16" i="308"/>
  <c r="AB16" i="308"/>
  <c r="AF16" i="308" s="1"/>
  <c r="AA16" i="308"/>
  <c r="Y16" i="308"/>
  <c r="X16" i="308"/>
  <c r="W16" i="308"/>
  <c r="Z16" i="308" s="1"/>
  <c r="F16" i="308" s="1"/>
  <c r="V16" i="308"/>
  <c r="T16" i="308"/>
  <c r="S16" i="308"/>
  <c r="R16" i="308"/>
  <c r="U16" i="308" s="1"/>
  <c r="Q16" i="308"/>
  <c r="O16" i="308"/>
  <c r="N16" i="308"/>
  <c r="M16" i="308"/>
  <c r="L16" i="308"/>
  <c r="P16" i="308" s="1"/>
  <c r="K16" i="308"/>
  <c r="AI15" i="308"/>
  <c r="AH15" i="308"/>
  <c r="AG15" i="308"/>
  <c r="AJ15" i="308" s="1"/>
  <c r="AF15" i="308"/>
  <c r="AE15" i="308"/>
  <c r="AD15" i="308"/>
  <c r="AC15" i="308"/>
  <c r="AB15" i="308"/>
  <c r="AA15" i="308"/>
  <c r="Y15" i="308"/>
  <c r="X15" i="308"/>
  <c r="W15" i="308"/>
  <c r="V15" i="308"/>
  <c r="Z15" i="308" s="1"/>
  <c r="F15" i="308" s="1"/>
  <c r="T15" i="308"/>
  <c r="S15" i="308"/>
  <c r="R15" i="308"/>
  <c r="Q15" i="308"/>
  <c r="U15" i="308" s="1"/>
  <c r="O15" i="308"/>
  <c r="N15" i="308"/>
  <c r="M15" i="308"/>
  <c r="L15" i="308"/>
  <c r="K15" i="308"/>
  <c r="P15" i="308" s="1"/>
  <c r="AI14" i="308"/>
  <c r="AH14" i="308"/>
  <c r="AJ14" i="308" s="1"/>
  <c r="AG14" i="308"/>
  <c r="AE14" i="308"/>
  <c r="AD14" i="308"/>
  <c r="AC14" i="308"/>
  <c r="AB14" i="308"/>
  <c r="AF14" i="308" s="1"/>
  <c r="AA14" i="308"/>
  <c r="Y14" i="308"/>
  <c r="X14" i="308"/>
  <c r="W14" i="308"/>
  <c r="Z14" i="308" s="1"/>
  <c r="F14" i="308" s="1"/>
  <c r="V14" i="308"/>
  <c r="T14" i="308"/>
  <c r="S14" i="308"/>
  <c r="R14" i="308"/>
  <c r="U14" i="308" s="1"/>
  <c r="Q14" i="308"/>
  <c r="O14" i="308"/>
  <c r="N14" i="308"/>
  <c r="M14" i="308"/>
  <c r="L14" i="308"/>
  <c r="P14" i="308" s="1"/>
  <c r="K14" i="308"/>
  <c r="AI13" i="308"/>
  <c r="AH13" i="308"/>
  <c r="AG13" i="308"/>
  <c r="AJ13" i="308" s="1"/>
  <c r="AE13" i="308"/>
  <c r="AD13" i="308"/>
  <c r="AC13" i="308"/>
  <c r="AB13" i="308"/>
  <c r="AA13" i="308"/>
  <c r="AF13" i="308" s="1"/>
  <c r="Y13" i="308"/>
  <c r="X13" i="308"/>
  <c r="W13" i="308"/>
  <c r="V13" i="308"/>
  <c r="Z13" i="308" s="1"/>
  <c r="F13" i="308" s="1"/>
  <c r="T13" i="308"/>
  <c r="S13" i="308"/>
  <c r="R13" i="308"/>
  <c r="Q13" i="308"/>
  <c r="U13" i="308" s="1"/>
  <c r="O13" i="308"/>
  <c r="N13" i="308"/>
  <c r="M13" i="308"/>
  <c r="L13" i="308"/>
  <c r="K13" i="308"/>
  <c r="P13" i="308" s="1"/>
  <c r="AI12" i="308"/>
  <c r="AH12" i="308"/>
  <c r="AG12" i="308"/>
  <c r="AJ12" i="308" s="1"/>
  <c r="AE12" i="308"/>
  <c r="AD12" i="308"/>
  <c r="AC12" i="308"/>
  <c r="AB12" i="308"/>
  <c r="AA12" i="308"/>
  <c r="AF12" i="308" s="1"/>
  <c r="Y12" i="308"/>
  <c r="X12" i="308"/>
  <c r="W12" i="308"/>
  <c r="V12" i="308"/>
  <c r="Z12" i="308" s="1"/>
  <c r="F12" i="308" s="1"/>
  <c r="T12" i="308"/>
  <c r="S12" i="308"/>
  <c r="R12" i="308"/>
  <c r="Q12" i="308"/>
  <c r="U12" i="308" s="1"/>
  <c r="O12" i="308"/>
  <c r="N12" i="308"/>
  <c r="M12" i="308"/>
  <c r="L12" i="308"/>
  <c r="K12" i="308"/>
  <c r="P12" i="308" s="1"/>
  <c r="AI11" i="308"/>
  <c r="AH11" i="308"/>
  <c r="AG11" i="308"/>
  <c r="AJ11" i="308" s="1"/>
  <c r="AE11" i="308"/>
  <c r="AD11" i="308"/>
  <c r="AC11" i="308"/>
  <c r="AB11" i="308"/>
  <c r="AA11" i="308"/>
  <c r="AF11" i="308" s="1"/>
  <c r="Y11" i="308"/>
  <c r="X11" i="308"/>
  <c r="W11" i="308"/>
  <c r="V11" i="308"/>
  <c r="Z11" i="308" s="1"/>
  <c r="F11" i="308" s="1"/>
  <c r="T11" i="308"/>
  <c r="S11" i="308"/>
  <c r="R11" i="308"/>
  <c r="Q11" i="308"/>
  <c r="U11" i="308" s="1"/>
  <c r="O11" i="308"/>
  <c r="N11" i="308"/>
  <c r="M11" i="308"/>
  <c r="L11" i="308"/>
  <c r="K11" i="308"/>
  <c r="P11" i="308" s="1"/>
  <c r="AI10" i="308"/>
  <c r="AH10" i="308"/>
  <c r="AJ10" i="308" s="1"/>
  <c r="AG10" i="308"/>
  <c r="AE10" i="308"/>
  <c r="AD10" i="308"/>
  <c r="AC10" i="308"/>
  <c r="AB10" i="308"/>
  <c r="AF10" i="308" s="1"/>
  <c r="AA10" i="308"/>
  <c r="Y10" i="308"/>
  <c r="X10" i="308"/>
  <c r="W10" i="308"/>
  <c r="Z10" i="308" s="1"/>
  <c r="F10" i="308" s="1"/>
  <c r="V10" i="308"/>
  <c r="T10" i="308"/>
  <c r="S10" i="308"/>
  <c r="R10" i="308"/>
  <c r="U10" i="308" s="1"/>
  <c r="Q10" i="308"/>
  <c r="O10" i="308"/>
  <c r="N10" i="308"/>
  <c r="M10" i="308"/>
  <c r="L10" i="308"/>
  <c r="P10" i="308" s="1"/>
  <c r="K10" i="308"/>
  <c r="AI9" i="308"/>
  <c r="AH9" i="308"/>
  <c r="AJ9" i="308" s="1"/>
  <c r="AG9" i="308"/>
  <c r="AE9" i="308"/>
  <c r="AD9" i="308"/>
  <c r="AC9" i="308"/>
  <c r="AB9" i="308"/>
  <c r="AF9" i="308" s="1"/>
  <c r="AA9" i="308"/>
  <c r="Y9" i="308"/>
  <c r="X9" i="308"/>
  <c r="W9" i="308"/>
  <c r="Z9" i="308" s="1"/>
  <c r="F9" i="308" s="1"/>
  <c r="V9" i="308"/>
  <c r="T9" i="308"/>
  <c r="S9" i="308"/>
  <c r="R9" i="308"/>
  <c r="U9" i="308" s="1"/>
  <c r="Q9" i="308"/>
  <c r="O9" i="308"/>
  <c r="N9" i="308"/>
  <c r="M9" i="308"/>
  <c r="L9" i="308"/>
  <c r="P9" i="308" s="1"/>
  <c r="K9" i="308"/>
  <c r="AI8" i="308"/>
  <c r="AH8" i="308"/>
  <c r="AJ8" i="308" s="1"/>
  <c r="AG8" i="308"/>
  <c r="AE8" i="308"/>
  <c r="AD8" i="308"/>
  <c r="AC8" i="308"/>
  <c r="AB8" i="308"/>
  <c r="AF8" i="308" s="1"/>
  <c r="AA8" i="308"/>
  <c r="Y8" i="308"/>
  <c r="X8" i="308"/>
  <c r="W8" i="308"/>
  <c r="Z8" i="308" s="1"/>
  <c r="F8" i="308" s="1"/>
  <c r="V8" i="308"/>
  <c r="T8" i="308"/>
  <c r="S8" i="308"/>
  <c r="R8" i="308"/>
  <c r="U8" i="308" s="1"/>
  <c r="Q8" i="308"/>
  <c r="O8" i="308"/>
  <c r="N8" i="308"/>
  <c r="M8" i="308"/>
  <c r="L8" i="308"/>
  <c r="P8" i="308" s="1"/>
  <c r="K8" i="308"/>
  <c r="AI7" i="308"/>
  <c r="AH7" i="308"/>
  <c r="AJ7" i="308" s="1"/>
  <c r="AG7" i="308"/>
  <c r="AE7" i="308"/>
  <c r="AD7" i="308"/>
  <c r="AC7" i="308"/>
  <c r="AB7" i="308"/>
  <c r="AF7" i="308" s="1"/>
  <c r="AA7" i="308"/>
  <c r="Y7" i="308"/>
  <c r="X7" i="308"/>
  <c r="W7" i="308"/>
  <c r="Z7" i="308" s="1"/>
  <c r="F7" i="308" s="1"/>
  <c r="V7" i="308"/>
  <c r="T7" i="308"/>
  <c r="S7" i="308"/>
  <c r="R7" i="308"/>
  <c r="U7" i="308" s="1"/>
  <c r="Q7" i="308"/>
  <c r="O7" i="308"/>
  <c r="N7" i="308"/>
  <c r="M7" i="308"/>
  <c r="L7" i="308"/>
  <c r="P7" i="308" s="1"/>
  <c r="K7" i="308"/>
  <c r="AI6" i="308"/>
  <c r="AH6" i="308"/>
  <c r="AJ6" i="308" s="1"/>
  <c r="AG6" i="308"/>
  <c r="AE6" i="308"/>
  <c r="AD6" i="308"/>
  <c r="AC6" i="308"/>
  <c r="AB6" i="308"/>
  <c r="AF6" i="308" s="1"/>
  <c r="AA6" i="308"/>
  <c r="Y6" i="308"/>
  <c r="X6" i="308"/>
  <c r="W6" i="308"/>
  <c r="Z6" i="308" s="1"/>
  <c r="F6" i="308" s="1"/>
  <c r="V6" i="308"/>
  <c r="T6" i="308"/>
  <c r="S6" i="308"/>
  <c r="R6" i="308"/>
  <c r="U6" i="308" s="1"/>
  <c r="Q6" i="308"/>
  <c r="O6" i="308"/>
  <c r="N6" i="308"/>
  <c r="M6" i="308"/>
  <c r="L6" i="308"/>
  <c r="P6" i="308" s="1"/>
  <c r="K6" i="308"/>
  <c r="AI5" i="308"/>
  <c r="AH5" i="308"/>
  <c r="AJ5" i="308" s="1"/>
  <c r="AG5" i="308"/>
  <c r="AE5" i="308"/>
  <c r="AD5" i="308"/>
  <c r="AC5" i="308"/>
  <c r="AF5" i="308" s="1"/>
  <c r="AB5" i="308"/>
  <c r="AA5" i="308"/>
  <c r="Y5" i="308"/>
  <c r="X5" i="308"/>
  <c r="Z5" i="308" s="1"/>
  <c r="F5" i="308" s="1"/>
  <c r="W5" i="308"/>
  <c r="V5" i="308"/>
  <c r="T5" i="308"/>
  <c r="S5" i="308"/>
  <c r="U5" i="308" s="1"/>
  <c r="R5" i="308"/>
  <c r="Q5" i="308"/>
  <c r="O5" i="308"/>
  <c r="N5" i="308"/>
  <c r="M5" i="308"/>
  <c r="P5" i="308" s="1"/>
  <c r="L5" i="308"/>
  <c r="K5" i="308"/>
  <c r="AI4" i="308"/>
  <c r="AH4" i="308"/>
  <c r="AJ4" i="308" s="1"/>
  <c r="AG4" i="308"/>
  <c r="AE4" i="308"/>
  <c r="AD4" i="308"/>
  <c r="AC4" i="308"/>
  <c r="AF4" i="308" s="1"/>
  <c r="AB4" i="308"/>
  <c r="AA4" i="308"/>
  <c r="Y4" i="308"/>
  <c r="X4" i="308"/>
  <c r="Z4" i="308" s="1"/>
  <c r="F4" i="308" s="1"/>
  <c r="W4" i="308"/>
  <c r="V4" i="308"/>
  <c r="T4" i="308"/>
  <c r="S4" i="308"/>
  <c r="U4" i="308" s="1"/>
  <c r="R4" i="308"/>
  <c r="Q4" i="308"/>
  <c r="O4" i="308"/>
  <c r="N4" i="308"/>
  <c r="M4" i="308"/>
  <c r="P4" i="308" s="1"/>
  <c r="L4" i="308"/>
  <c r="K4" i="308"/>
  <c r="E54" i="307"/>
  <c r="D54" i="307"/>
  <c r="D56" i="307" s="1"/>
  <c r="C54" i="307"/>
  <c r="G54" i="307" s="1"/>
  <c r="E47" i="307"/>
  <c r="E49" i="307" s="1"/>
  <c r="D47" i="307"/>
  <c r="AJ43" i="307"/>
  <c r="AI43" i="307"/>
  <c r="AH43" i="307"/>
  <c r="AG43" i="307"/>
  <c r="AF43" i="307"/>
  <c r="AE43" i="307"/>
  <c r="AD43" i="307"/>
  <c r="AC43" i="307"/>
  <c r="AB43" i="307"/>
  <c r="AA43" i="307"/>
  <c r="Z43" i="307"/>
  <c r="Y43" i="307"/>
  <c r="X43" i="307"/>
  <c r="W43" i="307"/>
  <c r="V43" i="307"/>
  <c r="U43" i="307"/>
  <c r="T43" i="307"/>
  <c r="S43" i="307"/>
  <c r="R43" i="307"/>
  <c r="Q43" i="307"/>
  <c r="P43" i="307"/>
  <c r="O43" i="307"/>
  <c r="N43" i="307"/>
  <c r="M43" i="307"/>
  <c r="L43" i="307"/>
  <c r="K43" i="307"/>
  <c r="F43" i="307"/>
  <c r="AJ42" i="307"/>
  <c r="AI42" i="307"/>
  <c r="AH42" i="307"/>
  <c r="AG42" i="307"/>
  <c r="AF42" i="307"/>
  <c r="AE42" i="307"/>
  <c r="AD42" i="307"/>
  <c r="AC42" i="307"/>
  <c r="AB42" i="307"/>
  <c r="AA42" i="307"/>
  <c r="Z42" i="307"/>
  <c r="Y42" i="307"/>
  <c r="X42" i="307"/>
  <c r="W42" i="307"/>
  <c r="V42" i="307"/>
  <c r="U42" i="307"/>
  <c r="T42" i="307"/>
  <c r="S42" i="307"/>
  <c r="R42" i="307"/>
  <c r="Q42" i="307"/>
  <c r="P42" i="307"/>
  <c r="O42" i="307"/>
  <c r="N42" i="307"/>
  <c r="M42" i="307"/>
  <c r="L42" i="307"/>
  <c r="K42" i="307"/>
  <c r="F42" i="307"/>
  <c r="AJ41" i="307"/>
  <c r="AI41" i="307"/>
  <c r="AH41" i="307"/>
  <c r="AG41" i="307"/>
  <c r="AF41" i="307"/>
  <c r="AE41" i="307"/>
  <c r="AD41" i="307"/>
  <c r="AC41" i="307"/>
  <c r="AB41" i="307"/>
  <c r="AA41" i="307"/>
  <c r="Z41" i="307"/>
  <c r="Y41" i="307"/>
  <c r="X41" i="307"/>
  <c r="W41" i="307"/>
  <c r="V41" i="307"/>
  <c r="U41" i="307"/>
  <c r="T41" i="307"/>
  <c r="S41" i="307"/>
  <c r="R41" i="307"/>
  <c r="Q41" i="307"/>
  <c r="P41" i="307"/>
  <c r="O41" i="307"/>
  <c r="N41" i="307"/>
  <c r="M41" i="307"/>
  <c r="L41" i="307"/>
  <c r="K41" i="307"/>
  <c r="F41" i="307"/>
  <c r="AJ40" i="307"/>
  <c r="AI40" i="307"/>
  <c r="AH40" i="307"/>
  <c r="AG40" i="307"/>
  <c r="AF40" i="307"/>
  <c r="AE40" i="307"/>
  <c r="AD40" i="307"/>
  <c r="AC40" i="307"/>
  <c r="AB40" i="307"/>
  <c r="AA40" i="307"/>
  <c r="Z40" i="307"/>
  <c r="Y40" i="307"/>
  <c r="X40" i="307"/>
  <c r="W40" i="307"/>
  <c r="V40" i="307"/>
  <c r="U40" i="307"/>
  <c r="T40" i="307"/>
  <c r="S40" i="307"/>
  <c r="R40" i="307"/>
  <c r="Q40" i="307"/>
  <c r="P40" i="307"/>
  <c r="O40" i="307"/>
  <c r="N40" i="307"/>
  <c r="M40" i="307"/>
  <c r="L40" i="307"/>
  <c r="K40" i="307"/>
  <c r="F40" i="307"/>
  <c r="AJ39" i="307"/>
  <c r="AI39" i="307"/>
  <c r="AH39" i="307"/>
  <c r="AG39" i="307"/>
  <c r="AF39" i="307"/>
  <c r="AE39" i="307"/>
  <c r="AD39" i="307"/>
  <c r="AC39" i="307"/>
  <c r="AB39" i="307"/>
  <c r="AA39" i="307"/>
  <c r="Z39" i="307"/>
  <c r="Y39" i="307"/>
  <c r="X39" i="307"/>
  <c r="W39" i="307"/>
  <c r="V39" i="307"/>
  <c r="U39" i="307"/>
  <c r="T39" i="307"/>
  <c r="S39" i="307"/>
  <c r="R39" i="307"/>
  <c r="Q39" i="307"/>
  <c r="P39" i="307"/>
  <c r="O39" i="307"/>
  <c r="N39" i="307"/>
  <c r="M39" i="307"/>
  <c r="L39" i="307"/>
  <c r="K39" i="307"/>
  <c r="F39" i="307"/>
  <c r="AJ38" i="307"/>
  <c r="AI38" i="307"/>
  <c r="AH38" i="307"/>
  <c r="AG38" i="307"/>
  <c r="AF38" i="307"/>
  <c r="AE38" i="307"/>
  <c r="AD38" i="307"/>
  <c r="AC38" i="307"/>
  <c r="AB38" i="307"/>
  <c r="AA38" i="307"/>
  <c r="Z38" i="307"/>
  <c r="Y38" i="307"/>
  <c r="X38" i="307"/>
  <c r="W38" i="307"/>
  <c r="V38" i="307"/>
  <c r="U38" i="307"/>
  <c r="T38" i="307"/>
  <c r="S38" i="307"/>
  <c r="R38" i="307"/>
  <c r="Q38" i="307"/>
  <c r="P38" i="307"/>
  <c r="O38" i="307"/>
  <c r="N38" i="307"/>
  <c r="M38" i="307"/>
  <c r="L38" i="307"/>
  <c r="K38" i="307"/>
  <c r="F38" i="307"/>
  <c r="AJ37" i="307"/>
  <c r="AI37" i="307"/>
  <c r="AH37" i="307"/>
  <c r="AG37" i="307"/>
  <c r="AF37" i="307"/>
  <c r="AE37" i="307"/>
  <c r="AD37" i="307"/>
  <c r="AC37" i="307"/>
  <c r="AB37" i="307"/>
  <c r="AA37" i="307"/>
  <c r="Z37" i="307"/>
  <c r="Y37" i="307"/>
  <c r="X37" i="307"/>
  <c r="W37" i="307"/>
  <c r="V37" i="307"/>
  <c r="U37" i="307"/>
  <c r="T37" i="307"/>
  <c r="S37" i="307"/>
  <c r="R37" i="307"/>
  <c r="Q37" i="307"/>
  <c r="P37" i="307"/>
  <c r="O37" i="307"/>
  <c r="N37" i="307"/>
  <c r="M37" i="307"/>
  <c r="L37" i="307"/>
  <c r="K37" i="307"/>
  <c r="F37" i="307"/>
  <c r="AJ36" i="307"/>
  <c r="AI36" i="307"/>
  <c r="AH36" i="307"/>
  <c r="AG36" i="307"/>
  <c r="AF36" i="307"/>
  <c r="AE36" i="307"/>
  <c r="AD36" i="307"/>
  <c r="AC36" i="307"/>
  <c r="AB36" i="307"/>
  <c r="AA36" i="307"/>
  <c r="Z36" i="307"/>
  <c r="Y36" i="307"/>
  <c r="X36" i="307"/>
  <c r="W36" i="307"/>
  <c r="V36" i="307"/>
  <c r="U36" i="307"/>
  <c r="T36" i="307"/>
  <c r="S36" i="307"/>
  <c r="R36" i="307"/>
  <c r="Q36" i="307"/>
  <c r="P36" i="307"/>
  <c r="O36" i="307"/>
  <c r="N36" i="307"/>
  <c r="M36" i="307"/>
  <c r="L36" i="307"/>
  <c r="K36" i="307"/>
  <c r="F36" i="307"/>
  <c r="AJ35" i="307"/>
  <c r="AI35" i="307"/>
  <c r="AH35" i="307"/>
  <c r="AG35" i="307"/>
  <c r="AF35" i="307"/>
  <c r="AE35" i="307"/>
  <c r="AD35" i="307"/>
  <c r="AC35" i="307"/>
  <c r="AB35" i="307"/>
  <c r="AA35" i="307"/>
  <c r="Z35" i="307"/>
  <c r="Y35" i="307"/>
  <c r="X35" i="307"/>
  <c r="W35" i="307"/>
  <c r="V35" i="307"/>
  <c r="U35" i="307"/>
  <c r="T35" i="307"/>
  <c r="S35" i="307"/>
  <c r="R35" i="307"/>
  <c r="Q35" i="307"/>
  <c r="P35" i="307"/>
  <c r="O35" i="307"/>
  <c r="N35" i="307"/>
  <c r="M35" i="307"/>
  <c r="L35" i="307"/>
  <c r="K35" i="307"/>
  <c r="F35" i="307"/>
  <c r="AJ34" i="307"/>
  <c r="AI34" i="307"/>
  <c r="AH34" i="307"/>
  <c r="AG34" i="307"/>
  <c r="AF34" i="307"/>
  <c r="AE34" i="307"/>
  <c r="AD34" i="307"/>
  <c r="AC34" i="307"/>
  <c r="AB34" i="307"/>
  <c r="AA34" i="307"/>
  <c r="Z34" i="307"/>
  <c r="Y34" i="307"/>
  <c r="X34" i="307"/>
  <c r="W34" i="307"/>
  <c r="V34" i="307"/>
  <c r="U34" i="307"/>
  <c r="T34" i="307"/>
  <c r="S34" i="307"/>
  <c r="R34" i="307"/>
  <c r="Q34" i="307"/>
  <c r="P34" i="307"/>
  <c r="O34" i="307"/>
  <c r="N34" i="307"/>
  <c r="M34" i="307"/>
  <c r="L34" i="307"/>
  <c r="K34" i="307"/>
  <c r="F34" i="307"/>
  <c r="AJ33" i="307"/>
  <c r="AI33" i="307"/>
  <c r="AH33" i="307"/>
  <c r="AG33" i="307"/>
  <c r="AF33" i="307"/>
  <c r="AE33" i="307"/>
  <c r="AD33" i="307"/>
  <c r="AC33" i="307"/>
  <c r="AB33" i="307"/>
  <c r="AA33" i="307"/>
  <c r="Z33" i="307"/>
  <c r="Y33" i="307"/>
  <c r="X33" i="307"/>
  <c r="W33" i="307"/>
  <c r="V33" i="307"/>
  <c r="U33" i="307"/>
  <c r="T33" i="307"/>
  <c r="S33" i="307"/>
  <c r="R33" i="307"/>
  <c r="Q33" i="307"/>
  <c r="P33" i="307"/>
  <c r="O33" i="307"/>
  <c r="N33" i="307"/>
  <c r="M33" i="307"/>
  <c r="L33" i="307"/>
  <c r="K33" i="307"/>
  <c r="F33" i="307"/>
  <c r="AJ32" i="307"/>
  <c r="AI32" i="307"/>
  <c r="AH32" i="307"/>
  <c r="AG32" i="307"/>
  <c r="AF32" i="307"/>
  <c r="AE32" i="307"/>
  <c r="AD32" i="307"/>
  <c r="AC32" i="307"/>
  <c r="AB32" i="307"/>
  <c r="AA32" i="307"/>
  <c r="Z32" i="307"/>
  <c r="Y32" i="307"/>
  <c r="X32" i="307"/>
  <c r="W32" i="307"/>
  <c r="V32" i="307"/>
  <c r="U32" i="307"/>
  <c r="T32" i="307"/>
  <c r="S32" i="307"/>
  <c r="R32" i="307"/>
  <c r="Q32" i="307"/>
  <c r="P32" i="307"/>
  <c r="O32" i="307"/>
  <c r="N32" i="307"/>
  <c r="M32" i="307"/>
  <c r="L32" i="307"/>
  <c r="K32" i="307"/>
  <c r="F32" i="307"/>
  <c r="AJ31" i="307"/>
  <c r="AI31" i="307"/>
  <c r="AH31" i="307"/>
  <c r="AG31" i="307"/>
  <c r="AF31" i="307"/>
  <c r="AE31" i="307"/>
  <c r="AD31" i="307"/>
  <c r="AC31" i="307"/>
  <c r="AB31" i="307"/>
  <c r="AA31" i="307"/>
  <c r="Z31" i="307"/>
  <c r="Y31" i="307"/>
  <c r="X31" i="307"/>
  <c r="W31" i="307"/>
  <c r="V31" i="307"/>
  <c r="U31" i="307"/>
  <c r="T31" i="307"/>
  <c r="S31" i="307"/>
  <c r="R31" i="307"/>
  <c r="Q31" i="307"/>
  <c r="P31" i="307"/>
  <c r="O31" i="307"/>
  <c r="N31" i="307"/>
  <c r="M31" i="307"/>
  <c r="L31" i="307"/>
  <c r="K31" i="307"/>
  <c r="F31" i="307"/>
  <c r="AJ30" i="307"/>
  <c r="AI30" i="307"/>
  <c r="AH30" i="307"/>
  <c r="AG30" i="307"/>
  <c r="AF30" i="307"/>
  <c r="AE30" i="307"/>
  <c r="AD30" i="307"/>
  <c r="AC30" i="307"/>
  <c r="AB30" i="307"/>
  <c r="AA30" i="307"/>
  <c r="Z30" i="307"/>
  <c r="Y30" i="307"/>
  <c r="X30" i="307"/>
  <c r="W30" i="307"/>
  <c r="V30" i="307"/>
  <c r="U30" i="307"/>
  <c r="T30" i="307"/>
  <c r="S30" i="307"/>
  <c r="R30" i="307"/>
  <c r="Q30" i="307"/>
  <c r="P30" i="307"/>
  <c r="O30" i="307"/>
  <c r="N30" i="307"/>
  <c r="M30" i="307"/>
  <c r="L30" i="307"/>
  <c r="K30" i="307"/>
  <c r="F30" i="307"/>
  <c r="AJ29" i="307"/>
  <c r="AI29" i="307"/>
  <c r="AH29" i="307"/>
  <c r="AG29" i="307"/>
  <c r="AF29" i="307"/>
  <c r="AE29" i="307"/>
  <c r="AD29" i="307"/>
  <c r="AC29" i="307"/>
  <c r="AB29" i="307"/>
  <c r="AA29" i="307"/>
  <c r="Z29" i="307"/>
  <c r="Y29" i="307"/>
  <c r="X29" i="307"/>
  <c r="W29" i="307"/>
  <c r="V29" i="307"/>
  <c r="U29" i="307"/>
  <c r="T29" i="307"/>
  <c r="S29" i="307"/>
  <c r="R29" i="307"/>
  <c r="Q29" i="307"/>
  <c r="P29" i="307"/>
  <c r="O29" i="307"/>
  <c r="N29" i="307"/>
  <c r="M29" i="307"/>
  <c r="L29" i="307"/>
  <c r="K29" i="307"/>
  <c r="F29" i="307"/>
  <c r="AJ28" i="307"/>
  <c r="AI28" i="307"/>
  <c r="AH28" i="307"/>
  <c r="AG28" i="307"/>
  <c r="AF28" i="307"/>
  <c r="AE28" i="307"/>
  <c r="AD28" i="307"/>
  <c r="AC28" i="307"/>
  <c r="AB28" i="307"/>
  <c r="AA28" i="307"/>
  <c r="Z28" i="307"/>
  <c r="Y28" i="307"/>
  <c r="X28" i="307"/>
  <c r="W28" i="307"/>
  <c r="V28" i="307"/>
  <c r="U28" i="307"/>
  <c r="T28" i="307"/>
  <c r="S28" i="307"/>
  <c r="R28" i="307"/>
  <c r="Q28" i="307"/>
  <c r="P28" i="307"/>
  <c r="O28" i="307"/>
  <c r="N28" i="307"/>
  <c r="M28" i="307"/>
  <c r="L28" i="307"/>
  <c r="K28" i="307"/>
  <c r="F28" i="307"/>
  <c r="AJ27" i="307"/>
  <c r="AI27" i="307"/>
  <c r="AH27" i="307"/>
  <c r="AG27" i="307"/>
  <c r="AF27" i="307"/>
  <c r="AE27" i="307"/>
  <c r="AD27" i="307"/>
  <c r="AC27" i="307"/>
  <c r="AB27" i="307"/>
  <c r="AA27" i="307"/>
  <c r="Z27" i="307"/>
  <c r="Y27" i="307"/>
  <c r="X27" i="307"/>
  <c r="W27" i="307"/>
  <c r="V27" i="307"/>
  <c r="U27" i="307"/>
  <c r="T27" i="307"/>
  <c r="S27" i="307"/>
  <c r="R27" i="307"/>
  <c r="Q27" i="307"/>
  <c r="P27" i="307"/>
  <c r="O27" i="307"/>
  <c r="N27" i="307"/>
  <c r="M27" i="307"/>
  <c r="L27" i="307"/>
  <c r="K27" i="307"/>
  <c r="F27" i="307"/>
  <c r="AJ26" i="307"/>
  <c r="AI26" i="307"/>
  <c r="AH26" i="307"/>
  <c r="AG26" i="307"/>
  <c r="AF26" i="307"/>
  <c r="AE26" i="307"/>
  <c r="AD26" i="307"/>
  <c r="AC26" i="307"/>
  <c r="AB26" i="307"/>
  <c r="AA26" i="307"/>
  <c r="Z26" i="307"/>
  <c r="Y26" i="307"/>
  <c r="X26" i="307"/>
  <c r="W26" i="307"/>
  <c r="V26" i="307"/>
  <c r="U26" i="307"/>
  <c r="T26" i="307"/>
  <c r="S26" i="307"/>
  <c r="R26" i="307"/>
  <c r="Q26" i="307"/>
  <c r="P26" i="307"/>
  <c r="O26" i="307"/>
  <c r="N26" i="307"/>
  <c r="M26" i="307"/>
  <c r="L26" i="307"/>
  <c r="K26" i="307"/>
  <c r="F26" i="307"/>
  <c r="AJ25" i="307"/>
  <c r="AI25" i="307"/>
  <c r="AH25" i="307"/>
  <c r="AG25" i="307"/>
  <c r="AF25" i="307"/>
  <c r="AE25" i="307"/>
  <c r="AD25" i="307"/>
  <c r="AC25" i="307"/>
  <c r="AB25" i="307"/>
  <c r="AA25" i="307"/>
  <c r="Z25" i="307"/>
  <c r="Y25" i="307"/>
  <c r="X25" i="307"/>
  <c r="W25" i="307"/>
  <c r="V25" i="307"/>
  <c r="U25" i="307"/>
  <c r="T25" i="307"/>
  <c r="S25" i="307"/>
  <c r="R25" i="307"/>
  <c r="Q25" i="307"/>
  <c r="P25" i="307"/>
  <c r="O25" i="307"/>
  <c r="N25" i="307"/>
  <c r="M25" i="307"/>
  <c r="L25" i="307"/>
  <c r="K25" i="307"/>
  <c r="F25" i="307"/>
  <c r="AJ24" i="307"/>
  <c r="AI24" i="307"/>
  <c r="AH24" i="307"/>
  <c r="AG24" i="307"/>
  <c r="AF24" i="307"/>
  <c r="AE24" i="307"/>
  <c r="AD24" i="307"/>
  <c r="AC24" i="307"/>
  <c r="AB24" i="307"/>
  <c r="AA24" i="307"/>
  <c r="Z24" i="307"/>
  <c r="Y24" i="307"/>
  <c r="X24" i="307"/>
  <c r="W24" i="307"/>
  <c r="V24" i="307"/>
  <c r="U24" i="307"/>
  <c r="T24" i="307"/>
  <c r="S24" i="307"/>
  <c r="R24" i="307"/>
  <c r="Q24" i="307"/>
  <c r="P24" i="307"/>
  <c r="O24" i="307"/>
  <c r="N24" i="307"/>
  <c r="M24" i="307"/>
  <c r="L24" i="307"/>
  <c r="K24" i="307"/>
  <c r="F24" i="307"/>
  <c r="AJ23" i="307"/>
  <c r="AI23" i="307"/>
  <c r="AH23" i="307"/>
  <c r="AG23" i="307"/>
  <c r="AF23" i="307"/>
  <c r="AE23" i="307"/>
  <c r="AD23" i="307"/>
  <c r="AC23" i="307"/>
  <c r="AB23" i="307"/>
  <c r="AA23" i="307"/>
  <c r="Z23" i="307"/>
  <c r="Y23" i="307"/>
  <c r="X23" i="307"/>
  <c r="W23" i="307"/>
  <c r="V23" i="307"/>
  <c r="U23" i="307"/>
  <c r="T23" i="307"/>
  <c r="S23" i="307"/>
  <c r="R23" i="307"/>
  <c r="Q23" i="307"/>
  <c r="P23" i="307"/>
  <c r="O23" i="307"/>
  <c r="N23" i="307"/>
  <c r="M23" i="307"/>
  <c r="L23" i="307"/>
  <c r="K23" i="307"/>
  <c r="F23" i="307"/>
  <c r="AJ22" i="307"/>
  <c r="AI22" i="307"/>
  <c r="AH22" i="307"/>
  <c r="AG22" i="307"/>
  <c r="AE22" i="307"/>
  <c r="AD22" i="307"/>
  <c r="AC22" i="307"/>
  <c r="AB22" i="307"/>
  <c r="AF22" i="307" s="1"/>
  <c r="AA22" i="307"/>
  <c r="Y22" i="307"/>
  <c r="X22" i="307"/>
  <c r="W22" i="307"/>
  <c r="Z22" i="307" s="1"/>
  <c r="V22" i="307"/>
  <c r="T22" i="307"/>
  <c r="S22" i="307"/>
  <c r="R22" i="307"/>
  <c r="U22" i="307" s="1"/>
  <c r="Q22" i="307"/>
  <c r="O22" i="307"/>
  <c r="N22" i="307"/>
  <c r="M22" i="307"/>
  <c r="L22" i="307"/>
  <c r="P22" i="307" s="1"/>
  <c r="F22" i="307" s="1"/>
  <c r="K22" i="307"/>
  <c r="AI21" i="307"/>
  <c r="AH21" i="307"/>
  <c r="AJ21" i="307" s="1"/>
  <c r="AG21" i="307"/>
  <c r="AE21" i="307"/>
  <c r="AD21" i="307"/>
  <c r="AC21" i="307"/>
  <c r="AF21" i="307" s="1"/>
  <c r="AB21" i="307"/>
  <c r="AA21" i="307"/>
  <c r="Y21" i="307"/>
  <c r="X21" i="307"/>
  <c r="Z21" i="307" s="1"/>
  <c r="W21" i="307"/>
  <c r="V21" i="307"/>
  <c r="T21" i="307"/>
  <c r="S21" i="307"/>
  <c r="U21" i="307" s="1"/>
  <c r="R21" i="307"/>
  <c r="Q21" i="307"/>
  <c r="O21" i="307"/>
  <c r="N21" i="307"/>
  <c r="M21" i="307"/>
  <c r="P21" i="307" s="1"/>
  <c r="F21" i="307" s="1"/>
  <c r="L21" i="307"/>
  <c r="K21" i="307"/>
  <c r="AI20" i="307"/>
  <c r="AH20" i="307"/>
  <c r="AJ20" i="307" s="1"/>
  <c r="AG20" i="307"/>
  <c r="AE20" i="307"/>
  <c r="AD20" i="307"/>
  <c r="AC20" i="307"/>
  <c r="AF20" i="307" s="1"/>
  <c r="AB20" i="307"/>
  <c r="AA20" i="307"/>
  <c r="Y20" i="307"/>
  <c r="X20" i="307"/>
  <c r="Z20" i="307" s="1"/>
  <c r="W20" i="307"/>
  <c r="V20" i="307"/>
  <c r="T20" i="307"/>
  <c r="S20" i="307"/>
  <c r="U20" i="307" s="1"/>
  <c r="R20" i="307"/>
  <c r="Q20" i="307"/>
  <c r="O20" i="307"/>
  <c r="N20" i="307"/>
  <c r="M20" i="307"/>
  <c r="P20" i="307" s="1"/>
  <c r="F20" i="307" s="1"/>
  <c r="L20" i="307"/>
  <c r="K20" i="307"/>
  <c r="AI19" i="307"/>
  <c r="AH19" i="307"/>
  <c r="AJ19" i="307" s="1"/>
  <c r="AG19" i="307"/>
  <c r="AE19" i="307"/>
  <c r="AD19" i="307"/>
  <c r="AC19" i="307"/>
  <c r="AB19" i="307"/>
  <c r="AF19" i="307" s="1"/>
  <c r="AA19" i="307"/>
  <c r="Y19" i="307"/>
  <c r="X19" i="307"/>
  <c r="W19" i="307"/>
  <c r="Z19" i="307" s="1"/>
  <c r="V19" i="307"/>
  <c r="T19" i="307"/>
  <c r="S19" i="307"/>
  <c r="R19" i="307"/>
  <c r="U19" i="307" s="1"/>
  <c r="Q19" i="307"/>
  <c r="O19" i="307"/>
  <c r="N19" i="307"/>
  <c r="M19" i="307"/>
  <c r="L19" i="307"/>
  <c r="P19" i="307" s="1"/>
  <c r="F19" i="307" s="1"/>
  <c r="K19" i="307"/>
  <c r="AI18" i="307"/>
  <c r="AH18" i="307"/>
  <c r="AJ18" i="307" s="1"/>
  <c r="AG18" i="307"/>
  <c r="AE18" i="307"/>
  <c r="AD18" i="307"/>
  <c r="AC18" i="307"/>
  <c r="AF18" i="307" s="1"/>
  <c r="AB18" i="307"/>
  <c r="AA18" i="307"/>
  <c r="Y18" i="307"/>
  <c r="X18" i="307"/>
  <c r="Z18" i="307" s="1"/>
  <c r="W18" i="307"/>
  <c r="V18" i="307"/>
  <c r="T18" i="307"/>
  <c r="S18" i="307"/>
  <c r="U18" i="307" s="1"/>
  <c r="R18" i="307"/>
  <c r="Q18" i="307"/>
  <c r="O18" i="307"/>
  <c r="N18" i="307"/>
  <c r="M18" i="307"/>
  <c r="P18" i="307" s="1"/>
  <c r="F18" i="307" s="1"/>
  <c r="L18" i="307"/>
  <c r="K18" i="307"/>
  <c r="AI17" i="307"/>
  <c r="AH17" i="307"/>
  <c r="AJ17" i="307" s="1"/>
  <c r="AG17" i="307"/>
  <c r="AE17" i="307"/>
  <c r="AD17" i="307"/>
  <c r="AC17" i="307"/>
  <c r="AB17" i="307"/>
  <c r="AF17" i="307" s="1"/>
  <c r="AA17" i="307"/>
  <c r="Y17" i="307"/>
  <c r="X17" i="307"/>
  <c r="W17" i="307"/>
  <c r="Z17" i="307" s="1"/>
  <c r="V17" i="307"/>
  <c r="T17" i="307"/>
  <c r="S17" i="307"/>
  <c r="R17" i="307"/>
  <c r="U17" i="307" s="1"/>
  <c r="Q17" i="307"/>
  <c r="O17" i="307"/>
  <c r="N17" i="307"/>
  <c r="M17" i="307"/>
  <c r="L17" i="307"/>
  <c r="P17" i="307" s="1"/>
  <c r="F17" i="307" s="1"/>
  <c r="K17" i="307"/>
  <c r="AI16" i="307"/>
  <c r="AH16" i="307"/>
  <c r="AJ16" i="307" s="1"/>
  <c r="AG16" i="307"/>
  <c r="AE16" i="307"/>
  <c r="AD16" i="307"/>
  <c r="AC16" i="307"/>
  <c r="AF16" i="307" s="1"/>
  <c r="AB16" i="307"/>
  <c r="AA16" i="307"/>
  <c r="Y16" i="307"/>
  <c r="X16" i="307"/>
  <c r="Z16" i="307" s="1"/>
  <c r="W16" i="307"/>
  <c r="V16" i="307"/>
  <c r="T16" i="307"/>
  <c r="S16" i="307"/>
  <c r="U16" i="307" s="1"/>
  <c r="R16" i="307"/>
  <c r="Q16" i="307"/>
  <c r="O16" i="307"/>
  <c r="N16" i="307"/>
  <c r="M16" i="307"/>
  <c r="P16" i="307" s="1"/>
  <c r="F16" i="307" s="1"/>
  <c r="L16" i="307"/>
  <c r="K16" i="307"/>
  <c r="AI15" i="307"/>
  <c r="AH15" i="307"/>
  <c r="AJ15" i="307" s="1"/>
  <c r="AG15" i="307"/>
  <c r="AE15" i="307"/>
  <c r="AD15" i="307"/>
  <c r="AC15" i="307"/>
  <c r="AB15" i="307"/>
  <c r="AF15" i="307" s="1"/>
  <c r="AA15" i="307"/>
  <c r="Y15" i="307"/>
  <c r="X15" i="307"/>
  <c r="W15" i="307"/>
  <c r="Z15" i="307" s="1"/>
  <c r="V15" i="307"/>
  <c r="T15" i="307"/>
  <c r="S15" i="307"/>
  <c r="R15" i="307"/>
  <c r="U15" i="307" s="1"/>
  <c r="Q15" i="307"/>
  <c r="O15" i="307"/>
  <c r="N15" i="307"/>
  <c r="M15" i="307"/>
  <c r="L15" i="307"/>
  <c r="P15" i="307" s="1"/>
  <c r="F15" i="307" s="1"/>
  <c r="K15" i="307"/>
  <c r="AI14" i="307"/>
  <c r="AH14" i="307"/>
  <c r="AJ14" i="307" s="1"/>
  <c r="AG14" i="307"/>
  <c r="AE14" i="307"/>
  <c r="AD14" i="307"/>
  <c r="AC14" i="307"/>
  <c r="AB14" i="307"/>
  <c r="AF14" i="307" s="1"/>
  <c r="AA14" i="307"/>
  <c r="Y14" i="307"/>
  <c r="X14" i="307"/>
  <c r="W14" i="307"/>
  <c r="Z14" i="307" s="1"/>
  <c r="V14" i="307"/>
  <c r="T14" i="307"/>
  <c r="S14" i="307"/>
  <c r="R14" i="307"/>
  <c r="U14" i="307" s="1"/>
  <c r="Q14" i="307"/>
  <c r="O14" i="307"/>
  <c r="N14" i="307"/>
  <c r="M14" i="307"/>
  <c r="L14" i="307"/>
  <c r="P14" i="307" s="1"/>
  <c r="F14" i="307" s="1"/>
  <c r="K14" i="307"/>
  <c r="AI13" i="307"/>
  <c r="AH13" i="307"/>
  <c r="AJ13" i="307" s="1"/>
  <c r="AG13" i="307"/>
  <c r="AE13" i="307"/>
  <c r="AD13" i="307"/>
  <c r="AC13" i="307"/>
  <c r="AB13" i="307"/>
  <c r="AF13" i="307" s="1"/>
  <c r="AA13" i="307"/>
  <c r="Y13" i="307"/>
  <c r="X13" i="307"/>
  <c r="W13" i="307"/>
  <c r="Z13" i="307" s="1"/>
  <c r="V13" i="307"/>
  <c r="T13" i="307"/>
  <c r="S13" i="307"/>
  <c r="R13" i="307"/>
  <c r="U13" i="307" s="1"/>
  <c r="Q13" i="307"/>
  <c r="O13" i="307"/>
  <c r="N13" i="307"/>
  <c r="M13" i="307"/>
  <c r="L13" i="307"/>
  <c r="P13" i="307" s="1"/>
  <c r="F13" i="307" s="1"/>
  <c r="K13" i="307"/>
  <c r="AI12" i="307"/>
  <c r="AH12" i="307"/>
  <c r="AG12" i="307"/>
  <c r="AJ12" i="307" s="1"/>
  <c r="AE12" i="307"/>
  <c r="AD12" i="307"/>
  <c r="AC12" i="307"/>
  <c r="AB12" i="307"/>
  <c r="AA12" i="307"/>
  <c r="AF12" i="307" s="1"/>
  <c r="Y12" i="307"/>
  <c r="X12" i="307"/>
  <c r="W12" i="307"/>
  <c r="V12" i="307"/>
  <c r="Z12" i="307" s="1"/>
  <c r="T12" i="307"/>
  <c r="S12" i="307"/>
  <c r="R12" i="307"/>
  <c r="Q12" i="307"/>
  <c r="U12" i="307" s="1"/>
  <c r="O12" i="307"/>
  <c r="N12" i="307"/>
  <c r="M12" i="307"/>
  <c r="L12" i="307"/>
  <c r="K12" i="307"/>
  <c r="P12" i="307" s="1"/>
  <c r="F12" i="307" s="1"/>
  <c r="D57" i="307" s="1"/>
  <c r="AI11" i="307"/>
  <c r="AH11" i="307"/>
  <c r="AJ11" i="307" s="1"/>
  <c r="AG11" i="307"/>
  <c r="AE11" i="307"/>
  <c r="AD11" i="307"/>
  <c r="AC11" i="307"/>
  <c r="AF11" i="307" s="1"/>
  <c r="AB11" i="307"/>
  <c r="AA11" i="307"/>
  <c r="Y11" i="307"/>
  <c r="X11" i="307"/>
  <c r="Z11" i="307" s="1"/>
  <c r="W11" i="307"/>
  <c r="V11" i="307"/>
  <c r="T11" i="307"/>
  <c r="S11" i="307"/>
  <c r="U11" i="307" s="1"/>
  <c r="R11" i="307"/>
  <c r="Q11" i="307"/>
  <c r="O11" i="307"/>
  <c r="N11" i="307"/>
  <c r="M11" i="307"/>
  <c r="P11" i="307" s="1"/>
  <c r="F11" i="307" s="1"/>
  <c r="L11" i="307"/>
  <c r="K11" i="307"/>
  <c r="AI10" i="307"/>
  <c r="AH10" i="307"/>
  <c r="AG10" i="307"/>
  <c r="AE10" i="307"/>
  <c r="AD10" i="307"/>
  <c r="AC10" i="307"/>
  <c r="AB10" i="307"/>
  <c r="AA10" i="307"/>
  <c r="Y10" i="307"/>
  <c r="X10" i="307"/>
  <c r="W10" i="307"/>
  <c r="V10" i="307"/>
  <c r="T10" i="307"/>
  <c r="S10" i="307"/>
  <c r="R10" i="307"/>
  <c r="U10" i="307" s="1"/>
  <c r="Q10" i="307"/>
  <c r="O10" i="307"/>
  <c r="N10" i="307"/>
  <c r="M10" i="307"/>
  <c r="L10" i="307"/>
  <c r="K10" i="307"/>
  <c r="AI9" i="307"/>
  <c r="AH9" i="307"/>
  <c r="AJ9" i="307" s="1"/>
  <c r="AG9" i="307"/>
  <c r="AE9" i="307"/>
  <c r="AD9" i="307"/>
  <c r="AC9" i="307"/>
  <c r="AB9" i="307"/>
  <c r="AF9" i="307" s="1"/>
  <c r="AA9" i="307"/>
  <c r="Y9" i="307"/>
  <c r="X9" i="307"/>
  <c r="W9" i="307"/>
  <c r="Z9" i="307" s="1"/>
  <c r="V9" i="307"/>
  <c r="T9" i="307"/>
  <c r="S9" i="307"/>
  <c r="R9" i="307"/>
  <c r="U9" i="307" s="1"/>
  <c r="Q9" i="307"/>
  <c r="O9" i="307"/>
  <c r="N9" i="307"/>
  <c r="M9" i="307"/>
  <c r="L9" i="307"/>
  <c r="P9" i="307" s="1"/>
  <c r="F9" i="307" s="1"/>
  <c r="K9" i="307"/>
  <c r="AI8" i="307"/>
  <c r="AH8" i="307"/>
  <c r="AJ8" i="307" s="1"/>
  <c r="AG8" i="307"/>
  <c r="AE8" i="307"/>
  <c r="AD8" i="307"/>
  <c r="AC8" i="307"/>
  <c r="AB8" i="307"/>
  <c r="AF8" i="307" s="1"/>
  <c r="AA8" i="307"/>
  <c r="Y8" i="307"/>
  <c r="X8" i="307"/>
  <c r="W8" i="307"/>
  <c r="Z8" i="307" s="1"/>
  <c r="V8" i="307"/>
  <c r="T8" i="307"/>
  <c r="S8" i="307"/>
  <c r="R8" i="307"/>
  <c r="U8" i="307" s="1"/>
  <c r="Q8" i="307"/>
  <c r="O8" i="307"/>
  <c r="N8" i="307"/>
  <c r="M8" i="307"/>
  <c r="L8" i="307"/>
  <c r="P8" i="307" s="1"/>
  <c r="F8" i="307" s="1"/>
  <c r="K8" i="307"/>
  <c r="AI7" i="307"/>
  <c r="AH7" i="307"/>
  <c r="AJ7" i="307" s="1"/>
  <c r="AG7" i="307"/>
  <c r="AE7" i="307"/>
  <c r="AD7" i="307"/>
  <c r="AF7" i="307" s="1"/>
  <c r="AC7" i="307"/>
  <c r="AB7" i="307"/>
  <c r="AA7" i="307"/>
  <c r="Y7" i="307"/>
  <c r="X7" i="307"/>
  <c r="Z7" i="307" s="1"/>
  <c r="W7" i="307"/>
  <c r="V7" i="307"/>
  <c r="T7" i="307"/>
  <c r="U7" i="307" s="1"/>
  <c r="S7" i="307"/>
  <c r="R7" i="307"/>
  <c r="Q7" i="307"/>
  <c r="O7" i="307"/>
  <c r="N7" i="307"/>
  <c r="P7" i="307" s="1"/>
  <c r="F7" i="307" s="1"/>
  <c r="M7" i="307"/>
  <c r="L7" i="307"/>
  <c r="K7" i="307"/>
  <c r="AI6" i="307"/>
  <c r="AH6" i="307"/>
  <c r="AJ6" i="307" s="1"/>
  <c r="AG6" i="307"/>
  <c r="AE6" i="307"/>
  <c r="AD6" i="307"/>
  <c r="AF6" i="307" s="1"/>
  <c r="AC6" i="307"/>
  <c r="AB6" i="307"/>
  <c r="AA6" i="307"/>
  <c r="Y6" i="307"/>
  <c r="X6" i="307"/>
  <c r="Z6" i="307" s="1"/>
  <c r="W6" i="307"/>
  <c r="V6" i="307"/>
  <c r="T6" i="307"/>
  <c r="U6" i="307" s="1"/>
  <c r="S6" i="307"/>
  <c r="R6" i="307"/>
  <c r="Q6" i="307"/>
  <c r="O6" i="307"/>
  <c r="N6" i="307"/>
  <c r="P6" i="307" s="1"/>
  <c r="F6" i="307" s="1"/>
  <c r="M6" i="307"/>
  <c r="L6" i="307"/>
  <c r="K6" i="307"/>
  <c r="AI5" i="307"/>
  <c r="AH5" i="307"/>
  <c r="AJ5" i="307" s="1"/>
  <c r="AG5" i="307"/>
  <c r="AE5" i="307"/>
  <c r="AD5" i="307"/>
  <c r="AC5" i="307"/>
  <c r="AB5" i="307"/>
  <c r="AF5" i="307" s="1"/>
  <c r="AA5" i="307"/>
  <c r="Y5" i="307"/>
  <c r="X5" i="307"/>
  <c r="W5" i="307"/>
  <c r="Z5" i="307" s="1"/>
  <c r="V5" i="307"/>
  <c r="T5" i="307"/>
  <c r="S5" i="307"/>
  <c r="R5" i="307"/>
  <c r="U5" i="307" s="1"/>
  <c r="Q5" i="307"/>
  <c r="O5" i="307"/>
  <c r="N5" i="307"/>
  <c r="M5" i="307"/>
  <c r="L5" i="307"/>
  <c r="P5" i="307" s="1"/>
  <c r="F5" i="307" s="1"/>
  <c r="K5" i="307"/>
  <c r="AI4" i="307"/>
  <c r="AH4" i="307"/>
  <c r="AJ4" i="307" s="1"/>
  <c r="AG4" i="307"/>
  <c r="AE4" i="307"/>
  <c r="AD4" i="307"/>
  <c r="AC4" i="307"/>
  <c r="AF4" i="307" s="1"/>
  <c r="AB4" i="307"/>
  <c r="AA4" i="307"/>
  <c r="Y4" i="307"/>
  <c r="X4" i="307"/>
  <c r="Z4" i="307" s="1"/>
  <c r="W4" i="307"/>
  <c r="V4" i="307"/>
  <c r="T4" i="307"/>
  <c r="S4" i="307"/>
  <c r="U4" i="307" s="1"/>
  <c r="R4" i="307"/>
  <c r="Q4" i="307"/>
  <c r="O4" i="307"/>
  <c r="N4" i="307"/>
  <c r="M4" i="307"/>
  <c r="P4" i="307" s="1"/>
  <c r="F4" i="307" s="1"/>
  <c r="L4" i="307"/>
  <c r="K4" i="307"/>
  <c r="E54" i="306"/>
  <c r="D54" i="306"/>
  <c r="D56" i="306" s="1"/>
  <c r="C54" i="306"/>
  <c r="G54" i="306" s="1"/>
  <c r="E47" i="306"/>
  <c r="E49" i="306" s="1"/>
  <c r="D47" i="306"/>
  <c r="D61" i="306" s="1"/>
  <c r="AJ43" i="306"/>
  <c r="AI43" i="306"/>
  <c r="AH43" i="306"/>
  <c r="AG43" i="306"/>
  <c r="AF43" i="306"/>
  <c r="AE43" i="306"/>
  <c r="AD43" i="306"/>
  <c r="AC43" i="306"/>
  <c r="AB43" i="306"/>
  <c r="AA43" i="306"/>
  <c r="Z43" i="306"/>
  <c r="Y43" i="306"/>
  <c r="X43" i="306"/>
  <c r="W43" i="306"/>
  <c r="V43" i="306"/>
  <c r="U43" i="306"/>
  <c r="T43" i="306"/>
  <c r="S43" i="306"/>
  <c r="R43" i="306"/>
  <c r="Q43" i="306"/>
  <c r="P43" i="306"/>
  <c r="O43" i="306"/>
  <c r="N43" i="306"/>
  <c r="M43" i="306"/>
  <c r="L43" i="306"/>
  <c r="K43" i="306"/>
  <c r="F43" i="306"/>
  <c r="AJ42" i="306"/>
  <c r="AI42" i="306"/>
  <c r="AH42" i="306"/>
  <c r="AG42" i="306"/>
  <c r="AF42" i="306"/>
  <c r="AE42" i="306"/>
  <c r="AD42" i="306"/>
  <c r="AC42" i="306"/>
  <c r="AB42" i="306"/>
  <c r="AA42" i="306"/>
  <c r="Z42" i="306"/>
  <c r="Y42" i="306"/>
  <c r="X42" i="306"/>
  <c r="W42" i="306"/>
  <c r="V42" i="306"/>
  <c r="U42" i="306"/>
  <c r="T42" i="306"/>
  <c r="S42" i="306"/>
  <c r="R42" i="306"/>
  <c r="Q42" i="306"/>
  <c r="P42" i="306"/>
  <c r="O42" i="306"/>
  <c r="N42" i="306"/>
  <c r="M42" i="306"/>
  <c r="L42" i="306"/>
  <c r="K42" i="306"/>
  <c r="F42" i="306"/>
  <c r="AJ41" i="306"/>
  <c r="AI41" i="306"/>
  <c r="AH41" i="306"/>
  <c r="AG41" i="306"/>
  <c r="AF41" i="306"/>
  <c r="AE41" i="306"/>
  <c r="AD41" i="306"/>
  <c r="AC41" i="306"/>
  <c r="AB41" i="306"/>
  <c r="AA41" i="306"/>
  <c r="Z41" i="306"/>
  <c r="Y41" i="306"/>
  <c r="X41" i="306"/>
  <c r="W41" i="306"/>
  <c r="V41" i="306"/>
  <c r="U41" i="306"/>
  <c r="T41" i="306"/>
  <c r="S41" i="306"/>
  <c r="R41" i="306"/>
  <c r="Q41" i="306"/>
  <c r="P41" i="306"/>
  <c r="O41" i="306"/>
  <c r="N41" i="306"/>
  <c r="M41" i="306"/>
  <c r="L41" i="306"/>
  <c r="K41" i="306"/>
  <c r="F41" i="306"/>
  <c r="AJ40" i="306"/>
  <c r="AI40" i="306"/>
  <c r="AH40" i="306"/>
  <c r="AG40" i="306"/>
  <c r="AF40" i="306"/>
  <c r="AE40" i="306"/>
  <c r="AD40" i="306"/>
  <c r="AC40" i="306"/>
  <c r="AB40" i="306"/>
  <c r="AA40" i="306"/>
  <c r="Z40" i="306"/>
  <c r="Y40" i="306"/>
  <c r="X40" i="306"/>
  <c r="W40" i="306"/>
  <c r="V40" i="306"/>
  <c r="U40" i="306"/>
  <c r="T40" i="306"/>
  <c r="S40" i="306"/>
  <c r="R40" i="306"/>
  <c r="Q40" i="306"/>
  <c r="P40" i="306"/>
  <c r="O40" i="306"/>
  <c r="N40" i="306"/>
  <c r="M40" i="306"/>
  <c r="L40" i="306"/>
  <c r="K40" i="306"/>
  <c r="F40" i="306"/>
  <c r="AJ39" i="306"/>
  <c r="AI39" i="306"/>
  <c r="AH39" i="306"/>
  <c r="AG39" i="306"/>
  <c r="AF39" i="306"/>
  <c r="AE39" i="306"/>
  <c r="AD39" i="306"/>
  <c r="AC39" i="306"/>
  <c r="AB39" i="306"/>
  <c r="AA39" i="306"/>
  <c r="Z39" i="306"/>
  <c r="Y39" i="306"/>
  <c r="X39" i="306"/>
  <c r="W39" i="306"/>
  <c r="V39" i="306"/>
  <c r="U39" i="306"/>
  <c r="T39" i="306"/>
  <c r="S39" i="306"/>
  <c r="R39" i="306"/>
  <c r="Q39" i="306"/>
  <c r="P39" i="306"/>
  <c r="O39" i="306"/>
  <c r="N39" i="306"/>
  <c r="M39" i="306"/>
  <c r="L39" i="306"/>
  <c r="K39" i="306"/>
  <c r="F39" i="306"/>
  <c r="AJ38" i="306"/>
  <c r="AI38" i="306"/>
  <c r="AH38" i="306"/>
  <c r="AG38" i="306"/>
  <c r="AF38" i="306"/>
  <c r="AE38" i="306"/>
  <c r="AD38" i="306"/>
  <c r="AC38" i="306"/>
  <c r="AB38" i="306"/>
  <c r="AA38" i="306"/>
  <c r="Z38" i="306"/>
  <c r="Y38" i="306"/>
  <c r="X38" i="306"/>
  <c r="W38" i="306"/>
  <c r="V38" i="306"/>
  <c r="U38" i="306"/>
  <c r="T38" i="306"/>
  <c r="S38" i="306"/>
  <c r="R38" i="306"/>
  <c r="Q38" i="306"/>
  <c r="P38" i="306"/>
  <c r="O38" i="306"/>
  <c r="N38" i="306"/>
  <c r="M38" i="306"/>
  <c r="L38" i="306"/>
  <c r="K38" i="306"/>
  <c r="F38" i="306"/>
  <c r="AJ37" i="306"/>
  <c r="AI37" i="306"/>
  <c r="AH37" i="306"/>
  <c r="AG37" i="306"/>
  <c r="AF37" i="306"/>
  <c r="AE37" i="306"/>
  <c r="AD37" i="306"/>
  <c r="AC37" i="306"/>
  <c r="AB37" i="306"/>
  <c r="AA37" i="306"/>
  <c r="Z37" i="306"/>
  <c r="Y37" i="306"/>
  <c r="X37" i="306"/>
  <c r="W37" i="306"/>
  <c r="V37" i="306"/>
  <c r="U37" i="306"/>
  <c r="T37" i="306"/>
  <c r="S37" i="306"/>
  <c r="R37" i="306"/>
  <c r="Q37" i="306"/>
  <c r="P37" i="306"/>
  <c r="O37" i="306"/>
  <c r="N37" i="306"/>
  <c r="M37" i="306"/>
  <c r="L37" i="306"/>
  <c r="K37" i="306"/>
  <c r="F37" i="306"/>
  <c r="AJ36" i="306"/>
  <c r="AI36" i="306"/>
  <c r="AH36" i="306"/>
  <c r="AG36" i="306"/>
  <c r="AF36" i="306"/>
  <c r="AE36" i="306"/>
  <c r="AD36" i="306"/>
  <c r="AC36" i="306"/>
  <c r="AB36" i="306"/>
  <c r="AA36" i="306"/>
  <c r="Z36" i="306"/>
  <c r="Y36" i="306"/>
  <c r="X36" i="306"/>
  <c r="W36" i="306"/>
  <c r="V36" i="306"/>
  <c r="U36" i="306"/>
  <c r="T36" i="306"/>
  <c r="S36" i="306"/>
  <c r="R36" i="306"/>
  <c r="Q36" i="306"/>
  <c r="P36" i="306"/>
  <c r="O36" i="306"/>
  <c r="N36" i="306"/>
  <c r="M36" i="306"/>
  <c r="L36" i="306"/>
  <c r="K36" i="306"/>
  <c r="F36" i="306"/>
  <c r="AJ35" i="306"/>
  <c r="AI35" i="306"/>
  <c r="AH35" i="306"/>
  <c r="AG35" i="306"/>
  <c r="AF35" i="306"/>
  <c r="AE35" i="306"/>
  <c r="AD35" i="306"/>
  <c r="AC35" i="306"/>
  <c r="AB35" i="306"/>
  <c r="AA35" i="306"/>
  <c r="Z35" i="306"/>
  <c r="Y35" i="306"/>
  <c r="X35" i="306"/>
  <c r="W35" i="306"/>
  <c r="V35" i="306"/>
  <c r="U35" i="306"/>
  <c r="T35" i="306"/>
  <c r="S35" i="306"/>
  <c r="R35" i="306"/>
  <c r="Q35" i="306"/>
  <c r="P35" i="306"/>
  <c r="O35" i="306"/>
  <c r="N35" i="306"/>
  <c r="M35" i="306"/>
  <c r="L35" i="306"/>
  <c r="K35" i="306"/>
  <c r="F35" i="306"/>
  <c r="AJ34" i="306"/>
  <c r="AI34" i="306"/>
  <c r="AH34" i="306"/>
  <c r="AG34" i="306"/>
  <c r="AF34" i="306"/>
  <c r="AE34" i="306"/>
  <c r="AD34" i="306"/>
  <c r="AC34" i="306"/>
  <c r="AB34" i="306"/>
  <c r="AA34" i="306"/>
  <c r="Z34" i="306"/>
  <c r="Y34" i="306"/>
  <c r="X34" i="306"/>
  <c r="W34" i="306"/>
  <c r="V34" i="306"/>
  <c r="U34" i="306"/>
  <c r="T34" i="306"/>
  <c r="S34" i="306"/>
  <c r="R34" i="306"/>
  <c r="Q34" i="306"/>
  <c r="P34" i="306"/>
  <c r="O34" i="306"/>
  <c r="N34" i="306"/>
  <c r="M34" i="306"/>
  <c r="L34" i="306"/>
  <c r="K34" i="306"/>
  <c r="F34" i="306"/>
  <c r="AJ33" i="306"/>
  <c r="AI33" i="306"/>
  <c r="AH33" i="306"/>
  <c r="AG33" i="306"/>
  <c r="AF33" i="306"/>
  <c r="AE33" i="306"/>
  <c r="AD33" i="306"/>
  <c r="AC33" i="306"/>
  <c r="AB33" i="306"/>
  <c r="AA33" i="306"/>
  <c r="Z33" i="306"/>
  <c r="Y33" i="306"/>
  <c r="X33" i="306"/>
  <c r="W33" i="306"/>
  <c r="V33" i="306"/>
  <c r="U33" i="306"/>
  <c r="T33" i="306"/>
  <c r="S33" i="306"/>
  <c r="R33" i="306"/>
  <c r="Q33" i="306"/>
  <c r="P33" i="306"/>
  <c r="O33" i="306"/>
  <c r="N33" i="306"/>
  <c r="M33" i="306"/>
  <c r="L33" i="306"/>
  <c r="K33" i="306"/>
  <c r="F33" i="306"/>
  <c r="AJ32" i="306"/>
  <c r="AI32" i="306"/>
  <c r="AH32" i="306"/>
  <c r="AG32" i="306"/>
  <c r="AF32" i="306"/>
  <c r="AE32" i="306"/>
  <c r="AD32" i="306"/>
  <c r="AC32" i="306"/>
  <c r="AB32" i="306"/>
  <c r="AA32" i="306"/>
  <c r="Z32" i="306"/>
  <c r="Y32" i="306"/>
  <c r="X32" i="306"/>
  <c r="W32" i="306"/>
  <c r="V32" i="306"/>
  <c r="U32" i="306"/>
  <c r="T32" i="306"/>
  <c r="S32" i="306"/>
  <c r="R32" i="306"/>
  <c r="Q32" i="306"/>
  <c r="P32" i="306"/>
  <c r="O32" i="306"/>
  <c r="N32" i="306"/>
  <c r="M32" i="306"/>
  <c r="L32" i="306"/>
  <c r="K32" i="306"/>
  <c r="F32" i="306"/>
  <c r="AJ31" i="306"/>
  <c r="AI31" i="306"/>
  <c r="AH31" i="306"/>
  <c r="AG31" i="306"/>
  <c r="AF31" i="306"/>
  <c r="AE31" i="306"/>
  <c r="AD31" i="306"/>
  <c r="AC31" i="306"/>
  <c r="AB31" i="306"/>
  <c r="AA31" i="306"/>
  <c r="Z31" i="306"/>
  <c r="Y31" i="306"/>
  <c r="X31" i="306"/>
  <c r="W31" i="306"/>
  <c r="V31" i="306"/>
  <c r="U31" i="306"/>
  <c r="T31" i="306"/>
  <c r="S31" i="306"/>
  <c r="R31" i="306"/>
  <c r="Q31" i="306"/>
  <c r="P31" i="306"/>
  <c r="O31" i="306"/>
  <c r="N31" i="306"/>
  <c r="M31" i="306"/>
  <c r="L31" i="306"/>
  <c r="K31" i="306"/>
  <c r="F31" i="306"/>
  <c r="AJ30" i="306"/>
  <c r="AI30" i="306"/>
  <c r="AH30" i="306"/>
  <c r="AG30" i="306"/>
  <c r="AF30" i="306"/>
  <c r="AE30" i="306"/>
  <c r="AD30" i="306"/>
  <c r="AC30" i="306"/>
  <c r="AB30" i="306"/>
  <c r="AA30" i="306"/>
  <c r="Z30" i="306"/>
  <c r="Y30" i="306"/>
  <c r="X30" i="306"/>
  <c r="W30" i="306"/>
  <c r="V30" i="306"/>
  <c r="U30" i="306"/>
  <c r="T30" i="306"/>
  <c r="S30" i="306"/>
  <c r="R30" i="306"/>
  <c r="Q30" i="306"/>
  <c r="P30" i="306"/>
  <c r="O30" i="306"/>
  <c r="N30" i="306"/>
  <c r="M30" i="306"/>
  <c r="L30" i="306"/>
  <c r="K30" i="306"/>
  <c r="F30" i="306"/>
  <c r="AJ29" i="306"/>
  <c r="AI29" i="306"/>
  <c r="AH29" i="306"/>
  <c r="AG29" i="306"/>
  <c r="AF29" i="306"/>
  <c r="AE29" i="306"/>
  <c r="AD29" i="306"/>
  <c r="AC29" i="306"/>
  <c r="AB29" i="306"/>
  <c r="AA29" i="306"/>
  <c r="Z29" i="306"/>
  <c r="Y29" i="306"/>
  <c r="X29" i="306"/>
  <c r="W29" i="306"/>
  <c r="V29" i="306"/>
  <c r="U29" i="306"/>
  <c r="T29" i="306"/>
  <c r="S29" i="306"/>
  <c r="R29" i="306"/>
  <c r="Q29" i="306"/>
  <c r="P29" i="306"/>
  <c r="O29" i="306"/>
  <c r="N29" i="306"/>
  <c r="M29" i="306"/>
  <c r="L29" i="306"/>
  <c r="K29" i="306"/>
  <c r="F29" i="306"/>
  <c r="AI28" i="306"/>
  <c r="AH28" i="306"/>
  <c r="AJ28" i="306" s="1"/>
  <c r="AG28" i="306"/>
  <c r="AE28" i="306"/>
  <c r="AD28" i="306"/>
  <c r="AC28" i="306"/>
  <c r="AF28" i="306" s="1"/>
  <c r="AB28" i="306"/>
  <c r="AA28" i="306"/>
  <c r="Y28" i="306"/>
  <c r="X28" i="306"/>
  <c r="Z28" i="306" s="1"/>
  <c r="W28" i="306"/>
  <c r="V28" i="306"/>
  <c r="T28" i="306"/>
  <c r="S28" i="306"/>
  <c r="U28" i="306" s="1"/>
  <c r="R28" i="306"/>
  <c r="Q28" i="306"/>
  <c r="O28" i="306"/>
  <c r="N28" i="306"/>
  <c r="M28" i="306"/>
  <c r="P28" i="306" s="1"/>
  <c r="F28" i="306" s="1"/>
  <c r="L28" i="306"/>
  <c r="K28" i="306"/>
  <c r="AI27" i="306"/>
  <c r="AH27" i="306"/>
  <c r="AG27" i="306"/>
  <c r="AJ27" i="306" s="1"/>
  <c r="AE27" i="306"/>
  <c r="AD27" i="306"/>
  <c r="AC27" i="306"/>
  <c r="AB27" i="306"/>
  <c r="AA27" i="306"/>
  <c r="AF27" i="306" s="1"/>
  <c r="Y27" i="306"/>
  <c r="X27" i="306"/>
  <c r="W27" i="306"/>
  <c r="V27" i="306"/>
  <c r="Z27" i="306" s="1"/>
  <c r="T27" i="306"/>
  <c r="S27" i="306"/>
  <c r="R27" i="306"/>
  <c r="Q27" i="306"/>
  <c r="U27" i="306" s="1"/>
  <c r="O27" i="306"/>
  <c r="N27" i="306"/>
  <c r="M27" i="306"/>
  <c r="L27" i="306"/>
  <c r="K27" i="306"/>
  <c r="P27" i="306" s="1"/>
  <c r="F27" i="306" s="1"/>
  <c r="AI26" i="306"/>
  <c r="AH26" i="306"/>
  <c r="AJ26" i="306" s="1"/>
  <c r="AG26" i="306"/>
  <c r="AE26" i="306"/>
  <c r="AD26" i="306"/>
  <c r="AC26" i="306"/>
  <c r="AB26" i="306"/>
  <c r="AF26" i="306" s="1"/>
  <c r="AA26" i="306"/>
  <c r="Y26" i="306"/>
  <c r="X26" i="306"/>
  <c r="W26" i="306"/>
  <c r="Z26" i="306" s="1"/>
  <c r="V26" i="306"/>
  <c r="T26" i="306"/>
  <c r="S26" i="306"/>
  <c r="R26" i="306"/>
  <c r="U26" i="306" s="1"/>
  <c r="Q26" i="306"/>
  <c r="O26" i="306"/>
  <c r="N26" i="306"/>
  <c r="M26" i="306"/>
  <c r="L26" i="306"/>
  <c r="P26" i="306" s="1"/>
  <c r="F26" i="306" s="1"/>
  <c r="K26" i="306"/>
  <c r="AI25" i="306"/>
  <c r="AH25" i="306"/>
  <c r="AJ25" i="306" s="1"/>
  <c r="AG25" i="306"/>
  <c r="AE25" i="306"/>
  <c r="AD25" i="306"/>
  <c r="AC25" i="306"/>
  <c r="AB25" i="306"/>
  <c r="AF25" i="306" s="1"/>
  <c r="AA25" i="306"/>
  <c r="Y25" i="306"/>
  <c r="X25" i="306"/>
  <c r="W25" i="306"/>
  <c r="Z25" i="306" s="1"/>
  <c r="V25" i="306"/>
  <c r="T25" i="306"/>
  <c r="S25" i="306"/>
  <c r="R25" i="306"/>
  <c r="U25" i="306" s="1"/>
  <c r="Q25" i="306"/>
  <c r="O25" i="306"/>
  <c r="N25" i="306"/>
  <c r="M25" i="306"/>
  <c r="L25" i="306"/>
  <c r="P25" i="306" s="1"/>
  <c r="F25" i="306" s="1"/>
  <c r="K25" i="306"/>
  <c r="AI24" i="306"/>
  <c r="AH24" i="306"/>
  <c r="AJ24" i="306" s="1"/>
  <c r="AG24" i="306"/>
  <c r="AE24" i="306"/>
  <c r="AD24" i="306"/>
  <c r="AC24" i="306"/>
  <c r="AF24" i="306" s="1"/>
  <c r="AB24" i="306"/>
  <c r="AA24" i="306"/>
  <c r="Y24" i="306"/>
  <c r="X24" i="306"/>
  <c r="Z24" i="306" s="1"/>
  <c r="W24" i="306"/>
  <c r="V24" i="306"/>
  <c r="T24" i="306"/>
  <c r="S24" i="306"/>
  <c r="U24" i="306" s="1"/>
  <c r="R24" i="306"/>
  <c r="Q24" i="306"/>
  <c r="O24" i="306"/>
  <c r="N24" i="306"/>
  <c r="M24" i="306"/>
  <c r="P24" i="306" s="1"/>
  <c r="F24" i="306" s="1"/>
  <c r="L24" i="306"/>
  <c r="K24" i="306"/>
  <c r="AI23" i="306"/>
  <c r="AH23" i="306"/>
  <c r="AJ23" i="306" s="1"/>
  <c r="AG23" i="306"/>
  <c r="AE23" i="306"/>
  <c r="AD23" i="306"/>
  <c r="AC23" i="306"/>
  <c r="AB23" i="306"/>
  <c r="AF23" i="306" s="1"/>
  <c r="AA23" i="306"/>
  <c r="Y23" i="306"/>
  <c r="X23" i="306"/>
  <c r="W23" i="306"/>
  <c r="Z23" i="306" s="1"/>
  <c r="V23" i="306"/>
  <c r="T23" i="306"/>
  <c r="S23" i="306"/>
  <c r="R23" i="306"/>
  <c r="U23" i="306" s="1"/>
  <c r="Q23" i="306"/>
  <c r="O23" i="306"/>
  <c r="N23" i="306"/>
  <c r="M23" i="306"/>
  <c r="L23" i="306"/>
  <c r="P23" i="306" s="1"/>
  <c r="F23" i="306" s="1"/>
  <c r="K23" i="306"/>
  <c r="AI22" i="306"/>
  <c r="AH22" i="306"/>
  <c r="AJ22" i="306" s="1"/>
  <c r="AG22" i="306"/>
  <c r="AE22" i="306"/>
  <c r="AD22" i="306"/>
  <c r="AC22" i="306"/>
  <c r="AB22" i="306"/>
  <c r="AF22" i="306" s="1"/>
  <c r="AA22" i="306"/>
  <c r="Y22" i="306"/>
  <c r="X22" i="306"/>
  <c r="W22" i="306"/>
  <c r="Z22" i="306" s="1"/>
  <c r="V22" i="306"/>
  <c r="T22" i="306"/>
  <c r="S22" i="306"/>
  <c r="R22" i="306"/>
  <c r="U22" i="306" s="1"/>
  <c r="Q22" i="306"/>
  <c r="O22" i="306"/>
  <c r="N22" i="306"/>
  <c r="M22" i="306"/>
  <c r="L22" i="306"/>
  <c r="P22" i="306" s="1"/>
  <c r="F22" i="306" s="1"/>
  <c r="K22" i="306"/>
  <c r="AI21" i="306"/>
  <c r="AH21" i="306"/>
  <c r="AJ21" i="306" s="1"/>
  <c r="AG21" i="306"/>
  <c r="AE21" i="306"/>
  <c r="AD21" i="306"/>
  <c r="AC21" i="306"/>
  <c r="AF21" i="306" s="1"/>
  <c r="AB21" i="306"/>
  <c r="AA21" i="306"/>
  <c r="Y21" i="306"/>
  <c r="X21" i="306"/>
  <c r="Z21" i="306" s="1"/>
  <c r="W21" i="306"/>
  <c r="V21" i="306"/>
  <c r="U21" i="306"/>
  <c r="T21" i="306"/>
  <c r="S21" i="306"/>
  <c r="R21" i="306"/>
  <c r="Q21" i="306"/>
  <c r="O21" i="306"/>
  <c r="N21" i="306"/>
  <c r="M21" i="306"/>
  <c r="P21" i="306" s="1"/>
  <c r="F21" i="306" s="1"/>
  <c r="L21" i="306"/>
  <c r="K21" i="306"/>
  <c r="AI20" i="306"/>
  <c r="AH20" i="306"/>
  <c r="AG20" i="306"/>
  <c r="AJ20" i="306" s="1"/>
  <c r="AE20" i="306"/>
  <c r="AD20" i="306"/>
  <c r="AC20" i="306"/>
  <c r="AB20" i="306"/>
  <c r="AA20" i="306"/>
  <c r="AF20" i="306" s="1"/>
  <c r="Y20" i="306"/>
  <c r="X20" i="306"/>
  <c r="W20" i="306"/>
  <c r="V20" i="306"/>
  <c r="Z20" i="306" s="1"/>
  <c r="T20" i="306"/>
  <c r="S20" i="306"/>
  <c r="R20" i="306"/>
  <c r="Q20" i="306"/>
  <c r="U20" i="306" s="1"/>
  <c r="O20" i="306"/>
  <c r="N20" i="306"/>
  <c r="M20" i="306"/>
  <c r="L20" i="306"/>
  <c r="K20" i="306"/>
  <c r="P20" i="306" s="1"/>
  <c r="F20" i="306" s="1"/>
  <c r="AI19" i="306"/>
  <c r="AH19" i="306"/>
  <c r="AJ19" i="306" s="1"/>
  <c r="AG19" i="306"/>
  <c r="AE19" i="306"/>
  <c r="AD19" i="306"/>
  <c r="AC19" i="306"/>
  <c r="AF19" i="306" s="1"/>
  <c r="AB19" i="306"/>
  <c r="AA19" i="306"/>
  <c r="Y19" i="306"/>
  <c r="X19" i="306"/>
  <c r="Z19" i="306" s="1"/>
  <c r="W19" i="306"/>
  <c r="V19" i="306"/>
  <c r="T19" i="306"/>
  <c r="S19" i="306"/>
  <c r="U19" i="306" s="1"/>
  <c r="R19" i="306"/>
  <c r="Q19" i="306"/>
  <c r="O19" i="306"/>
  <c r="N19" i="306"/>
  <c r="M19" i="306"/>
  <c r="P19" i="306" s="1"/>
  <c r="F19" i="306" s="1"/>
  <c r="L19" i="306"/>
  <c r="K19" i="306"/>
  <c r="AI18" i="306"/>
  <c r="AH18" i="306"/>
  <c r="AG18" i="306"/>
  <c r="AE18" i="306"/>
  <c r="AD18" i="306"/>
  <c r="AC18" i="306"/>
  <c r="AB18" i="306"/>
  <c r="AA18" i="306"/>
  <c r="Y18" i="306"/>
  <c r="X18" i="306"/>
  <c r="W18" i="306"/>
  <c r="V18" i="306"/>
  <c r="T18" i="306"/>
  <c r="S18" i="306"/>
  <c r="R18" i="306"/>
  <c r="Q18" i="306"/>
  <c r="U18" i="306" s="1"/>
  <c r="O18" i="306"/>
  <c r="N18" i="306"/>
  <c r="M18" i="306"/>
  <c r="L18" i="306"/>
  <c r="K18" i="306"/>
  <c r="AI17" i="306"/>
  <c r="AH17" i="306"/>
  <c r="AG17" i="306"/>
  <c r="AJ17" i="306" s="1"/>
  <c r="AE17" i="306"/>
  <c r="AD17" i="306"/>
  <c r="AC17" i="306"/>
  <c r="AB17" i="306"/>
  <c r="AA17" i="306"/>
  <c r="AF17" i="306" s="1"/>
  <c r="Y17" i="306"/>
  <c r="X17" i="306"/>
  <c r="W17" i="306"/>
  <c r="V17" i="306"/>
  <c r="Z17" i="306" s="1"/>
  <c r="T17" i="306"/>
  <c r="S17" i="306"/>
  <c r="R17" i="306"/>
  <c r="Q17" i="306"/>
  <c r="U17" i="306" s="1"/>
  <c r="O17" i="306"/>
  <c r="N17" i="306"/>
  <c r="M17" i="306"/>
  <c r="L17" i="306"/>
  <c r="K17" i="306"/>
  <c r="P17" i="306" s="1"/>
  <c r="F17" i="306" s="1"/>
  <c r="AI16" i="306"/>
  <c r="AH16" i="306"/>
  <c r="AJ16" i="306" s="1"/>
  <c r="AG16" i="306"/>
  <c r="AE16" i="306"/>
  <c r="AD16" i="306"/>
  <c r="AC16" i="306"/>
  <c r="AB16" i="306"/>
  <c r="AF16" i="306" s="1"/>
  <c r="AA16" i="306"/>
  <c r="Y16" i="306"/>
  <c r="X16" i="306"/>
  <c r="W16" i="306"/>
  <c r="Z16" i="306" s="1"/>
  <c r="V16" i="306"/>
  <c r="T16" i="306"/>
  <c r="S16" i="306"/>
  <c r="R16" i="306"/>
  <c r="U16" i="306" s="1"/>
  <c r="Q16" i="306"/>
  <c r="O16" i="306"/>
  <c r="N16" i="306"/>
  <c r="M16" i="306"/>
  <c r="L16" i="306"/>
  <c r="P16" i="306" s="1"/>
  <c r="F16" i="306" s="1"/>
  <c r="K16" i="306"/>
  <c r="AI15" i="306"/>
  <c r="AH15" i="306"/>
  <c r="AJ15" i="306" s="1"/>
  <c r="AG15" i="306"/>
  <c r="AE15" i="306"/>
  <c r="AD15" i="306"/>
  <c r="AC15" i="306"/>
  <c r="AB15" i="306"/>
  <c r="AF15" i="306" s="1"/>
  <c r="AA15" i="306"/>
  <c r="Y15" i="306"/>
  <c r="X15" i="306"/>
  <c r="W15" i="306"/>
  <c r="Z15" i="306" s="1"/>
  <c r="V15" i="306"/>
  <c r="T15" i="306"/>
  <c r="S15" i="306"/>
  <c r="R15" i="306"/>
  <c r="U15" i="306" s="1"/>
  <c r="Q15" i="306"/>
  <c r="O15" i="306"/>
  <c r="N15" i="306"/>
  <c r="M15" i="306"/>
  <c r="L15" i="306"/>
  <c r="P15" i="306" s="1"/>
  <c r="F15" i="306" s="1"/>
  <c r="K15" i="306"/>
  <c r="AI14" i="306"/>
  <c r="AH14" i="306"/>
  <c r="AJ14" i="306" s="1"/>
  <c r="AG14" i="306"/>
  <c r="AE14" i="306"/>
  <c r="AD14" i="306"/>
  <c r="AC14" i="306"/>
  <c r="AB14" i="306"/>
  <c r="AF14" i="306" s="1"/>
  <c r="AA14" i="306"/>
  <c r="Y14" i="306"/>
  <c r="X14" i="306"/>
  <c r="W14" i="306"/>
  <c r="Z14" i="306" s="1"/>
  <c r="V14" i="306"/>
  <c r="T14" i="306"/>
  <c r="S14" i="306"/>
  <c r="R14" i="306"/>
  <c r="U14" i="306" s="1"/>
  <c r="Q14" i="306"/>
  <c r="O14" i="306"/>
  <c r="N14" i="306"/>
  <c r="M14" i="306"/>
  <c r="L14" i="306"/>
  <c r="P14" i="306" s="1"/>
  <c r="F14" i="306" s="1"/>
  <c r="K14" i="306"/>
  <c r="AI13" i="306"/>
  <c r="AH13" i="306"/>
  <c r="AJ13" i="306" s="1"/>
  <c r="AG13" i="306"/>
  <c r="AE13" i="306"/>
  <c r="AD13" i="306"/>
  <c r="AC13" i="306"/>
  <c r="AB13" i="306"/>
  <c r="AF13" i="306" s="1"/>
  <c r="AA13" i="306"/>
  <c r="Z13" i="306"/>
  <c r="Y13" i="306"/>
  <c r="X13" i="306"/>
  <c r="W13" i="306"/>
  <c r="V13" i="306"/>
  <c r="T13" i="306"/>
  <c r="S13" i="306"/>
  <c r="R13" i="306"/>
  <c r="U13" i="306" s="1"/>
  <c r="Q13" i="306"/>
  <c r="O13" i="306"/>
  <c r="N13" i="306"/>
  <c r="M13" i="306"/>
  <c r="L13" i="306"/>
  <c r="P13" i="306" s="1"/>
  <c r="F13" i="306" s="1"/>
  <c r="K13" i="306"/>
  <c r="AI12" i="306"/>
  <c r="AH12" i="306"/>
  <c r="AJ12" i="306" s="1"/>
  <c r="AG12" i="306"/>
  <c r="AE12" i="306"/>
  <c r="AD12" i="306"/>
  <c r="AC12" i="306"/>
  <c r="AB12" i="306"/>
  <c r="AF12" i="306" s="1"/>
  <c r="AA12" i="306"/>
  <c r="Y12" i="306"/>
  <c r="X12" i="306"/>
  <c r="W12" i="306"/>
  <c r="Z12" i="306" s="1"/>
  <c r="V12" i="306"/>
  <c r="T12" i="306"/>
  <c r="S12" i="306"/>
  <c r="R12" i="306"/>
  <c r="U12" i="306" s="1"/>
  <c r="Q12" i="306"/>
  <c r="O12" i="306"/>
  <c r="N12" i="306"/>
  <c r="M12" i="306"/>
  <c r="L12" i="306"/>
  <c r="P12" i="306" s="1"/>
  <c r="F12" i="306" s="1"/>
  <c r="K12" i="306"/>
  <c r="AI11" i="306"/>
  <c r="AH11" i="306"/>
  <c r="AJ11" i="306" s="1"/>
  <c r="AG11" i="306"/>
  <c r="AE11" i="306"/>
  <c r="AD11" i="306"/>
  <c r="AC11" i="306"/>
  <c r="AB11" i="306"/>
  <c r="AF11" i="306" s="1"/>
  <c r="AA11" i="306"/>
  <c r="Y11" i="306"/>
  <c r="X11" i="306"/>
  <c r="W11" i="306"/>
  <c r="Z11" i="306" s="1"/>
  <c r="V11" i="306"/>
  <c r="T11" i="306"/>
  <c r="S11" i="306"/>
  <c r="R11" i="306"/>
  <c r="U11" i="306" s="1"/>
  <c r="Q11" i="306"/>
  <c r="O11" i="306"/>
  <c r="N11" i="306"/>
  <c r="M11" i="306"/>
  <c r="L11" i="306"/>
  <c r="P11" i="306" s="1"/>
  <c r="F11" i="306" s="1"/>
  <c r="K11" i="306"/>
  <c r="AI10" i="306"/>
  <c r="AH10" i="306"/>
  <c r="AG10" i="306"/>
  <c r="AE10" i="306"/>
  <c r="AD10" i="306"/>
  <c r="AC10" i="306"/>
  <c r="AB10" i="306"/>
  <c r="AA10" i="306"/>
  <c r="Y10" i="306"/>
  <c r="X10" i="306"/>
  <c r="W10" i="306"/>
  <c r="V10" i="306"/>
  <c r="T10" i="306"/>
  <c r="S10" i="306"/>
  <c r="U10" i="306" s="1"/>
  <c r="R10" i="306"/>
  <c r="Q10" i="306"/>
  <c r="O10" i="306"/>
  <c r="P10" i="306" s="1"/>
  <c r="F10" i="306" s="1"/>
  <c r="N10" i="306"/>
  <c r="M10" i="306"/>
  <c r="L10" i="306"/>
  <c r="K10" i="306"/>
  <c r="AI9" i="306"/>
  <c r="AH9" i="306"/>
  <c r="AJ9" i="306" s="1"/>
  <c r="AG9" i="306"/>
  <c r="AE9" i="306"/>
  <c r="AD9" i="306"/>
  <c r="AC9" i="306"/>
  <c r="AB9" i="306"/>
  <c r="AF9" i="306" s="1"/>
  <c r="AA9" i="306"/>
  <c r="Y9" i="306"/>
  <c r="X9" i="306"/>
  <c r="W9" i="306"/>
  <c r="Z9" i="306" s="1"/>
  <c r="V9" i="306"/>
  <c r="T9" i="306"/>
  <c r="S9" i="306"/>
  <c r="R9" i="306"/>
  <c r="U9" i="306" s="1"/>
  <c r="Q9" i="306"/>
  <c r="O9" i="306"/>
  <c r="N9" i="306"/>
  <c r="M9" i="306"/>
  <c r="L9" i="306"/>
  <c r="P9" i="306" s="1"/>
  <c r="F9" i="306" s="1"/>
  <c r="K9" i="306"/>
  <c r="AI8" i="306"/>
  <c r="AH8" i="306"/>
  <c r="AJ8" i="306" s="1"/>
  <c r="AG8" i="306"/>
  <c r="AE8" i="306"/>
  <c r="AD8" i="306"/>
  <c r="AC8" i="306"/>
  <c r="AB8" i="306"/>
  <c r="AF8" i="306" s="1"/>
  <c r="AA8" i="306"/>
  <c r="Y8" i="306"/>
  <c r="X8" i="306"/>
  <c r="W8" i="306"/>
  <c r="Z8" i="306" s="1"/>
  <c r="V8" i="306"/>
  <c r="T8" i="306"/>
  <c r="S8" i="306"/>
  <c r="R8" i="306"/>
  <c r="Q8" i="306"/>
  <c r="O8" i="306"/>
  <c r="N8" i="306"/>
  <c r="M8" i="306"/>
  <c r="L8" i="306"/>
  <c r="P8" i="306" s="1"/>
  <c r="F8" i="306" s="1"/>
  <c r="K8" i="306"/>
  <c r="AI7" i="306"/>
  <c r="AH7" i="306"/>
  <c r="AJ7" i="306" s="1"/>
  <c r="AG7" i="306"/>
  <c r="AE7" i="306"/>
  <c r="AD7" i="306"/>
  <c r="AC7" i="306"/>
  <c r="AB7" i="306"/>
  <c r="AF7" i="306" s="1"/>
  <c r="AA7" i="306"/>
  <c r="Y7" i="306"/>
  <c r="X7" i="306"/>
  <c r="W7" i="306"/>
  <c r="Z7" i="306" s="1"/>
  <c r="V7" i="306"/>
  <c r="T7" i="306"/>
  <c r="S7" i="306"/>
  <c r="R7" i="306"/>
  <c r="U7" i="306" s="1"/>
  <c r="Q7" i="306"/>
  <c r="O7" i="306"/>
  <c r="N7" i="306"/>
  <c r="M7" i="306"/>
  <c r="L7" i="306"/>
  <c r="P7" i="306" s="1"/>
  <c r="F7" i="306" s="1"/>
  <c r="K7" i="306"/>
  <c r="AI6" i="306"/>
  <c r="AH6" i="306"/>
  <c r="AJ6" i="306" s="1"/>
  <c r="AG6" i="306"/>
  <c r="AE6" i="306"/>
  <c r="AD6" i="306"/>
  <c r="AC6" i="306"/>
  <c r="AB6" i="306"/>
  <c r="AF6" i="306" s="1"/>
  <c r="AA6" i="306"/>
  <c r="Y6" i="306"/>
  <c r="X6" i="306"/>
  <c r="W6" i="306"/>
  <c r="Z6" i="306" s="1"/>
  <c r="V6" i="306"/>
  <c r="U6" i="306"/>
  <c r="T6" i="306"/>
  <c r="S6" i="306"/>
  <c r="R6" i="306"/>
  <c r="Q6" i="306"/>
  <c r="O6" i="306"/>
  <c r="N6" i="306"/>
  <c r="M6" i="306"/>
  <c r="L6" i="306"/>
  <c r="P6" i="306" s="1"/>
  <c r="F6" i="306" s="1"/>
  <c r="K6" i="306"/>
  <c r="AI5" i="306"/>
  <c r="AH5" i="306"/>
  <c r="AJ5" i="306" s="1"/>
  <c r="AG5" i="306"/>
  <c r="AE5" i="306"/>
  <c r="AD5" i="306"/>
  <c r="AC5" i="306"/>
  <c r="AF5" i="306" s="1"/>
  <c r="AB5" i="306"/>
  <c r="AA5" i="306"/>
  <c r="Y5" i="306"/>
  <c r="X5" i="306"/>
  <c r="Z5" i="306" s="1"/>
  <c r="W5" i="306"/>
  <c r="V5" i="306"/>
  <c r="T5" i="306"/>
  <c r="S5" i="306"/>
  <c r="U5" i="306" s="1"/>
  <c r="R5" i="306"/>
  <c r="Q5" i="306"/>
  <c r="O5" i="306"/>
  <c r="N5" i="306"/>
  <c r="M5" i="306"/>
  <c r="P5" i="306" s="1"/>
  <c r="F5" i="306" s="1"/>
  <c r="L5" i="306"/>
  <c r="K5" i="306"/>
  <c r="AI4" i="306"/>
  <c r="AH4" i="306"/>
  <c r="AJ4" i="306" s="1"/>
  <c r="AG4" i="306"/>
  <c r="AE4" i="306"/>
  <c r="AD4" i="306"/>
  <c r="AC4" i="306"/>
  <c r="AF4" i="306" s="1"/>
  <c r="AB4" i="306"/>
  <c r="AA4" i="306"/>
  <c r="Y4" i="306"/>
  <c r="X4" i="306"/>
  <c r="Z4" i="306" s="1"/>
  <c r="W4" i="306"/>
  <c r="V4" i="306"/>
  <c r="T4" i="306"/>
  <c r="S4" i="306"/>
  <c r="U4" i="306" s="1"/>
  <c r="R4" i="306"/>
  <c r="Q4" i="306"/>
  <c r="O4" i="306"/>
  <c r="N4" i="306"/>
  <c r="M4" i="306"/>
  <c r="P4" i="306" s="1"/>
  <c r="F4" i="306" s="1"/>
  <c r="L4" i="306"/>
  <c r="K4" i="306"/>
  <c r="D57" i="305"/>
  <c r="E54" i="305"/>
  <c r="D54" i="305"/>
  <c r="D56" i="305" s="1"/>
  <c r="C54" i="305"/>
  <c r="G54" i="305" s="1"/>
  <c r="D50" i="305"/>
  <c r="E47" i="305"/>
  <c r="E49" i="305" s="1"/>
  <c r="D47" i="305"/>
  <c r="D61" i="305" s="1"/>
  <c r="AJ43" i="305"/>
  <c r="AI43" i="305"/>
  <c r="AH43" i="305"/>
  <c r="AG43" i="305"/>
  <c r="AF43" i="305"/>
  <c r="AE43" i="305"/>
  <c r="AD43" i="305"/>
  <c r="AC43" i="305"/>
  <c r="AB43" i="305"/>
  <c r="AA43" i="305"/>
  <c r="Z43" i="305"/>
  <c r="Y43" i="305"/>
  <c r="X43" i="305"/>
  <c r="W43" i="305"/>
  <c r="V43" i="305"/>
  <c r="U43" i="305"/>
  <c r="T43" i="305"/>
  <c r="S43" i="305"/>
  <c r="R43" i="305"/>
  <c r="Q43" i="305"/>
  <c r="P43" i="305"/>
  <c r="O43" i="305"/>
  <c r="N43" i="305"/>
  <c r="M43" i="305"/>
  <c r="L43" i="305"/>
  <c r="K43" i="305"/>
  <c r="F43" i="305"/>
  <c r="AJ42" i="305"/>
  <c r="AI42" i="305"/>
  <c r="AH42" i="305"/>
  <c r="AG42" i="305"/>
  <c r="AF42" i="305"/>
  <c r="AE42" i="305"/>
  <c r="AD42" i="305"/>
  <c r="AC42" i="305"/>
  <c r="AB42" i="305"/>
  <c r="AA42" i="305"/>
  <c r="Z42" i="305"/>
  <c r="Y42" i="305"/>
  <c r="X42" i="305"/>
  <c r="W42" i="305"/>
  <c r="V42" i="305"/>
  <c r="U42" i="305"/>
  <c r="T42" i="305"/>
  <c r="S42" i="305"/>
  <c r="R42" i="305"/>
  <c r="Q42" i="305"/>
  <c r="P42" i="305"/>
  <c r="O42" i="305"/>
  <c r="N42" i="305"/>
  <c r="M42" i="305"/>
  <c r="L42" i="305"/>
  <c r="K42" i="305"/>
  <c r="F42" i="305"/>
  <c r="AJ41" i="305"/>
  <c r="AI41" i="305"/>
  <c r="AH41" i="305"/>
  <c r="AG41" i="305"/>
  <c r="AF41" i="305"/>
  <c r="AE41" i="305"/>
  <c r="AD41" i="305"/>
  <c r="AC41" i="305"/>
  <c r="AB41" i="305"/>
  <c r="AA41" i="305"/>
  <c r="Z41" i="305"/>
  <c r="Y41" i="305"/>
  <c r="X41" i="305"/>
  <c r="W41" i="305"/>
  <c r="V41" i="305"/>
  <c r="U41" i="305"/>
  <c r="T41" i="305"/>
  <c r="S41" i="305"/>
  <c r="R41" i="305"/>
  <c r="Q41" i="305"/>
  <c r="P41" i="305"/>
  <c r="O41" i="305"/>
  <c r="N41" i="305"/>
  <c r="M41" i="305"/>
  <c r="L41" i="305"/>
  <c r="K41" i="305"/>
  <c r="F41" i="305"/>
  <c r="AJ40" i="305"/>
  <c r="AI40" i="305"/>
  <c r="AH40" i="305"/>
  <c r="AG40" i="305"/>
  <c r="AF40" i="305"/>
  <c r="AE40" i="305"/>
  <c r="AD40" i="305"/>
  <c r="AC40" i="305"/>
  <c r="AB40" i="305"/>
  <c r="AA40" i="305"/>
  <c r="Z40" i="305"/>
  <c r="Y40" i="305"/>
  <c r="X40" i="305"/>
  <c r="W40" i="305"/>
  <c r="V40" i="305"/>
  <c r="U40" i="305"/>
  <c r="T40" i="305"/>
  <c r="S40" i="305"/>
  <c r="R40" i="305"/>
  <c r="Q40" i="305"/>
  <c r="P40" i="305"/>
  <c r="O40" i="305"/>
  <c r="N40" i="305"/>
  <c r="M40" i="305"/>
  <c r="L40" i="305"/>
  <c r="K40" i="305"/>
  <c r="F40" i="305"/>
  <c r="AJ39" i="305"/>
  <c r="AI39" i="305"/>
  <c r="AH39" i="305"/>
  <c r="AG39" i="305"/>
  <c r="AF39" i="305"/>
  <c r="AE39" i="305"/>
  <c r="AD39" i="305"/>
  <c r="AC39" i="305"/>
  <c r="AB39" i="305"/>
  <c r="AA39" i="305"/>
  <c r="Z39" i="305"/>
  <c r="Y39" i="305"/>
  <c r="X39" i="305"/>
  <c r="W39" i="305"/>
  <c r="V39" i="305"/>
  <c r="U39" i="305"/>
  <c r="T39" i="305"/>
  <c r="S39" i="305"/>
  <c r="R39" i="305"/>
  <c r="Q39" i="305"/>
  <c r="P39" i="305"/>
  <c r="O39" i="305"/>
  <c r="N39" i="305"/>
  <c r="M39" i="305"/>
  <c r="L39" i="305"/>
  <c r="K39" i="305"/>
  <c r="F39" i="305"/>
  <c r="AJ38" i="305"/>
  <c r="AI38" i="305"/>
  <c r="AH38" i="305"/>
  <c r="AG38" i="305"/>
  <c r="AF38" i="305"/>
  <c r="AE38" i="305"/>
  <c r="AD38" i="305"/>
  <c r="AC38" i="305"/>
  <c r="AB38" i="305"/>
  <c r="AA38" i="305"/>
  <c r="Z38" i="305"/>
  <c r="Y38" i="305"/>
  <c r="X38" i="305"/>
  <c r="W38" i="305"/>
  <c r="V38" i="305"/>
  <c r="U38" i="305"/>
  <c r="T38" i="305"/>
  <c r="S38" i="305"/>
  <c r="R38" i="305"/>
  <c r="Q38" i="305"/>
  <c r="P38" i="305"/>
  <c r="O38" i="305"/>
  <c r="N38" i="305"/>
  <c r="M38" i="305"/>
  <c r="L38" i="305"/>
  <c r="K38" i="305"/>
  <c r="F38" i="305"/>
  <c r="AJ37" i="305"/>
  <c r="AI37" i="305"/>
  <c r="AH37" i="305"/>
  <c r="AG37" i="305"/>
  <c r="AF37" i="305"/>
  <c r="AE37" i="305"/>
  <c r="AD37" i="305"/>
  <c r="AC37" i="305"/>
  <c r="AB37" i="305"/>
  <c r="AA37" i="305"/>
  <c r="Z37" i="305"/>
  <c r="Y37" i="305"/>
  <c r="X37" i="305"/>
  <c r="W37" i="305"/>
  <c r="V37" i="305"/>
  <c r="U37" i="305"/>
  <c r="T37" i="305"/>
  <c r="S37" i="305"/>
  <c r="R37" i="305"/>
  <c r="Q37" i="305"/>
  <c r="P37" i="305"/>
  <c r="O37" i="305"/>
  <c r="N37" i="305"/>
  <c r="M37" i="305"/>
  <c r="L37" i="305"/>
  <c r="K37" i="305"/>
  <c r="F37" i="305"/>
  <c r="AJ36" i="305"/>
  <c r="AI36" i="305"/>
  <c r="AH36" i="305"/>
  <c r="AG36" i="305"/>
  <c r="AF36" i="305"/>
  <c r="AE36" i="305"/>
  <c r="AD36" i="305"/>
  <c r="AC36" i="305"/>
  <c r="AB36" i="305"/>
  <c r="AA36" i="305"/>
  <c r="Z36" i="305"/>
  <c r="Y36" i="305"/>
  <c r="X36" i="305"/>
  <c r="W36" i="305"/>
  <c r="V36" i="305"/>
  <c r="U36" i="305"/>
  <c r="T36" i="305"/>
  <c r="S36" i="305"/>
  <c r="R36" i="305"/>
  <c r="Q36" i="305"/>
  <c r="P36" i="305"/>
  <c r="O36" i="305"/>
  <c r="N36" i="305"/>
  <c r="M36" i="305"/>
  <c r="L36" i="305"/>
  <c r="K36" i="305"/>
  <c r="F36" i="305"/>
  <c r="AJ35" i="305"/>
  <c r="AI35" i="305"/>
  <c r="AH35" i="305"/>
  <c r="AG35" i="305"/>
  <c r="AF35" i="305"/>
  <c r="AE35" i="305"/>
  <c r="AD35" i="305"/>
  <c r="AC35" i="305"/>
  <c r="AB35" i="305"/>
  <c r="AA35" i="305"/>
  <c r="Z35" i="305"/>
  <c r="Y35" i="305"/>
  <c r="X35" i="305"/>
  <c r="W35" i="305"/>
  <c r="V35" i="305"/>
  <c r="U35" i="305"/>
  <c r="T35" i="305"/>
  <c r="S35" i="305"/>
  <c r="R35" i="305"/>
  <c r="Q35" i="305"/>
  <c r="P35" i="305"/>
  <c r="O35" i="305"/>
  <c r="N35" i="305"/>
  <c r="M35" i="305"/>
  <c r="L35" i="305"/>
  <c r="K35" i="305"/>
  <c r="F35" i="305"/>
  <c r="AJ34" i="305"/>
  <c r="AI34" i="305"/>
  <c r="AH34" i="305"/>
  <c r="AG34" i="305"/>
  <c r="AF34" i="305"/>
  <c r="AE34" i="305"/>
  <c r="AD34" i="305"/>
  <c r="AC34" i="305"/>
  <c r="AB34" i="305"/>
  <c r="AA34" i="305"/>
  <c r="Z34" i="305"/>
  <c r="Y34" i="305"/>
  <c r="X34" i="305"/>
  <c r="W34" i="305"/>
  <c r="V34" i="305"/>
  <c r="U34" i="305"/>
  <c r="T34" i="305"/>
  <c r="S34" i="305"/>
  <c r="R34" i="305"/>
  <c r="Q34" i="305"/>
  <c r="P34" i="305"/>
  <c r="O34" i="305"/>
  <c r="N34" i="305"/>
  <c r="M34" i="305"/>
  <c r="L34" i="305"/>
  <c r="K34" i="305"/>
  <c r="F34" i="305"/>
  <c r="AJ33" i="305"/>
  <c r="AI33" i="305"/>
  <c r="AH33" i="305"/>
  <c r="AG33" i="305"/>
  <c r="AF33" i="305"/>
  <c r="AE33" i="305"/>
  <c r="AD33" i="305"/>
  <c r="AC33" i="305"/>
  <c r="AB33" i="305"/>
  <c r="AA33" i="305"/>
  <c r="Z33" i="305"/>
  <c r="Y33" i="305"/>
  <c r="X33" i="305"/>
  <c r="W33" i="305"/>
  <c r="V33" i="305"/>
  <c r="U33" i="305"/>
  <c r="T33" i="305"/>
  <c r="S33" i="305"/>
  <c r="R33" i="305"/>
  <c r="Q33" i="305"/>
  <c r="P33" i="305"/>
  <c r="O33" i="305"/>
  <c r="N33" i="305"/>
  <c r="M33" i="305"/>
  <c r="L33" i="305"/>
  <c r="K33" i="305"/>
  <c r="F33" i="305"/>
  <c r="AJ32" i="305"/>
  <c r="AI32" i="305"/>
  <c r="AH32" i="305"/>
  <c r="AG32" i="305"/>
  <c r="AF32" i="305"/>
  <c r="AE32" i="305"/>
  <c r="AD32" i="305"/>
  <c r="AC32" i="305"/>
  <c r="AB32" i="305"/>
  <c r="AA32" i="305"/>
  <c r="Z32" i="305"/>
  <c r="Y32" i="305"/>
  <c r="X32" i="305"/>
  <c r="W32" i="305"/>
  <c r="V32" i="305"/>
  <c r="U32" i="305"/>
  <c r="T32" i="305"/>
  <c r="S32" i="305"/>
  <c r="R32" i="305"/>
  <c r="Q32" i="305"/>
  <c r="P32" i="305"/>
  <c r="O32" i="305"/>
  <c r="N32" i="305"/>
  <c r="M32" i="305"/>
  <c r="L32" i="305"/>
  <c r="K32" i="305"/>
  <c r="F32" i="305"/>
  <c r="AJ31" i="305"/>
  <c r="AI31" i="305"/>
  <c r="AH31" i="305"/>
  <c r="AG31" i="305"/>
  <c r="AF31" i="305"/>
  <c r="AE31" i="305"/>
  <c r="AD31" i="305"/>
  <c r="AC31" i="305"/>
  <c r="AB31" i="305"/>
  <c r="AA31" i="305"/>
  <c r="Z31" i="305"/>
  <c r="Y31" i="305"/>
  <c r="X31" i="305"/>
  <c r="W31" i="305"/>
  <c r="V31" i="305"/>
  <c r="U31" i="305"/>
  <c r="T31" i="305"/>
  <c r="S31" i="305"/>
  <c r="R31" i="305"/>
  <c r="Q31" i="305"/>
  <c r="P31" i="305"/>
  <c r="O31" i="305"/>
  <c r="N31" i="305"/>
  <c r="M31" i="305"/>
  <c r="L31" i="305"/>
  <c r="K31" i="305"/>
  <c r="F31" i="305"/>
  <c r="AJ30" i="305"/>
  <c r="AI30" i="305"/>
  <c r="AH30" i="305"/>
  <c r="AG30" i="305"/>
  <c r="AF30" i="305"/>
  <c r="AE30" i="305"/>
  <c r="AD30" i="305"/>
  <c r="AC30" i="305"/>
  <c r="AB30" i="305"/>
  <c r="AA30" i="305"/>
  <c r="Z30" i="305"/>
  <c r="Y30" i="305"/>
  <c r="X30" i="305"/>
  <c r="W30" i="305"/>
  <c r="V30" i="305"/>
  <c r="U30" i="305"/>
  <c r="T30" i="305"/>
  <c r="S30" i="305"/>
  <c r="R30" i="305"/>
  <c r="Q30" i="305"/>
  <c r="P30" i="305"/>
  <c r="O30" i="305"/>
  <c r="N30" i="305"/>
  <c r="M30" i="305"/>
  <c r="L30" i="305"/>
  <c r="K30" i="305"/>
  <c r="F30" i="305"/>
  <c r="AJ29" i="305"/>
  <c r="AI29" i="305"/>
  <c r="AH29" i="305"/>
  <c r="AG29" i="305"/>
  <c r="AF29" i="305"/>
  <c r="AE29" i="305"/>
  <c r="AD29" i="305"/>
  <c r="AC29" i="305"/>
  <c r="AB29" i="305"/>
  <c r="AA29" i="305"/>
  <c r="Z29" i="305"/>
  <c r="Y29" i="305"/>
  <c r="X29" i="305"/>
  <c r="W29" i="305"/>
  <c r="V29" i="305"/>
  <c r="U29" i="305"/>
  <c r="T29" i="305"/>
  <c r="S29" i="305"/>
  <c r="R29" i="305"/>
  <c r="Q29" i="305"/>
  <c r="P29" i="305"/>
  <c r="O29" i="305"/>
  <c r="N29" i="305"/>
  <c r="M29" i="305"/>
  <c r="L29" i="305"/>
  <c r="K29" i="305"/>
  <c r="F29" i="305"/>
  <c r="AJ28" i="305"/>
  <c r="AI28" i="305"/>
  <c r="AH28" i="305"/>
  <c r="AG28" i="305"/>
  <c r="AF28" i="305"/>
  <c r="AE28" i="305"/>
  <c r="AD28" i="305"/>
  <c r="AC28" i="305"/>
  <c r="AB28" i="305"/>
  <c r="AA28" i="305"/>
  <c r="Z28" i="305"/>
  <c r="Y28" i="305"/>
  <c r="X28" i="305"/>
  <c r="W28" i="305"/>
  <c r="V28" i="305"/>
  <c r="U28" i="305"/>
  <c r="T28" i="305"/>
  <c r="S28" i="305"/>
  <c r="R28" i="305"/>
  <c r="Q28" i="305"/>
  <c r="P28" i="305"/>
  <c r="O28" i="305"/>
  <c r="N28" i="305"/>
  <c r="M28" i="305"/>
  <c r="L28" i="305"/>
  <c r="K28" i="305"/>
  <c r="F28" i="305"/>
  <c r="AJ27" i="305"/>
  <c r="AI27" i="305"/>
  <c r="AH27" i="305"/>
  <c r="AG27" i="305"/>
  <c r="AF27" i="305"/>
  <c r="AE27" i="305"/>
  <c r="AD27" i="305"/>
  <c r="AC27" i="305"/>
  <c r="AB27" i="305"/>
  <c r="AA27" i="305"/>
  <c r="Z27" i="305"/>
  <c r="Y27" i="305"/>
  <c r="X27" i="305"/>
  <c r="W27" i="305"/>
  <c r="V27" i="305"/>
  <c r="U27" i="305"/>
  <c r="T27" i="305"/>
  <c r="S27" i="305"/>
  <c r="R27" i="305"/>
  <c r="Q27" i="305"/>
  <c r="P27" i="305"/>
  <c r="O27" i="305"/>
  <c r="N27" i="305"/>
  <c r="M27" i="305"/>
  <c r="L27" i="305"/>
  <c r="K27" i="305"/>
  <c r="F27" i="305"/>
  <c r="AJ26" i="305"/>
  <c r="AI26" i="305"/>
  <c r="AH26" i="305"/>
  <c r="AG26" i="305"/>
  <c r="AF26" i="305"/>
  <c r="AE26" i="305"/>
  <c r="AD26" i="305"/>
  <c r="AC26" i="305"/>
  <c r="AB26" i="305"/>
  <c r="AA26" i="305"/>
  <c r="Z26" i="305"/>
  <c r="Y26" i="305"/>
  <c r="X26" i="305"/>
  <c r="W26" i="305"/>
  <c r="V26" i="305"/>
  <c r="U26" i="305"/>
  <c r="T26" i="305"/>
  <c r="S26" i="305"/>
  <c r="R26" i="305"/>
  <c r="Q26" i="305"/>
  <c r="P26" i="305"/>
  <c r="O26" i="305"/>
  <c r="N26" i="305"/>
  <c r="M26" i="305"/>
  <c r="L26" i="305"/>
  <c r="K26" i="305"/>
  <c r="F26" i="305"/>
  <c r="AJ25" i="305"/>
  <c r="AI25" i="305"/>
  <c r="AH25" i="305"/>
  <c r="AG25" i="305"/>
  <c r="AF25" i="305"/>
  <c r="AE25" i="305"/>
  <c r="AD25" i="305"/>
  <c r="AC25" i="305"/>
  <c r="AB25" i="305"/>
  <c r="AA25" i="305"/>
  <c r="Z25" i="305"/>
  <c r="Y25" i="305"/>
  <c r="X25" i="305"/>
  <c r="W25" i="305"/>
  <c r="V25" i="305"/>
  <c r="U25" i="305"/>
  <c r="T25" i="305"/>
  <c r="S25" i="305"/>
  <c r="R25" i="305"/>
  <c r="Q25" i="305"/>
  <c r="P25" i="305"/>
  <c r="O25" i="305"/>
  <c r="N25" i="305"/>
  <c r="M25" i="305"/>
  <c r="L25" i="305"/>
  <c r="K25" i="305"/>
  <c r="F25" i="305"/>
  <c r="AJ24" i="305"/>
  <c r="AI24" i="305"/>
  <c r="AH24" i="305"/>
  <c r="AG24" i="305"/>
  <c r="AF24" i="305"/>
  <c r="AE24" i="305"/>
  <c r="AD24" i="305"/>
  <c r="AC24" i="305"/>
  <c r="AB24" i="305"/>
  <c r="AA24" i="305"/>
  <c r="Z24" i="305"/>
  <c r="Y24" i="305"/>
  <c r="X24" i="305"/>
  <c r="W24" i="305"/>
  <c r="V24" i="305"/>
  <c r="U24" i="305"/>
  <c r="T24" i="305"/>
  <c r="S24" i="305"/>
  <c r="R24" i="305"/>
  <c r="Q24" i="305"/>
  <c r="P24" i="305"/>
  <c r="O24" i="305"/>
  <c r="N24" i="305"/>
  <c r="M24" i="305"/>
  <c r="L24" i="305"/>
  <c r="K24" i="305"/>
  <c r="F24" i="305"/>
  <c r="AJ23" i="305"/>
  <c r="F23" i="305" s="1"/>
  <c r="AI23" i="305"/>
  <c r="AH23" i="305"/>
  <c r="AG23" i="305"/>
  <c r="AE23" i="305"/>
  <c r="AD23" i="305"/>
  <c r="AC23" i="305"/>
  <c r="AB23" i="305"/>
  <c r="AF23" i="305" s="1"/>
  <c r="AA23" i="305"/>
  <c r="Y23" i="305"/>
  <c r="X23" i="305"/>
  <c r="W23" i="305"/>
  <c r="Z23" i="305" s="1"/>
  <c r="V23" i="305"/>
  <c r="T23" i="305"/>
  <c r="S23" i="305"/>
  <c r="R23" i="305"/>
  <c r="U23" i="305" s="1"/>
  <c r="Q23" i="305"/>
  <c r="O23" i="305"/>
  <c r="N23" i="305"/>
  <c r="M23" i="305"/>
  <c r="L23" i="305"/>
  <c r="P23" i="305" s="1"/>
  <c r="K23" i="305"/>
  <c r="AI22" i="305"/>
  <c r="AH22" i="305"/>
  <c r="AG22" i="305"/>
  <c r="AJ22" i="305" s="1"/>
  <c r="F22" i="305" s="1"/>
  <c r="AE22" i="305"/>
  <c r="AD22" i="305"/>
  <c r="AC22" i="305"/>
  <c r="AB22" i="305"/>
  <c r="AA22" i="305"/>
  <c r="AF22" i="305" s="1"/>
  <c r="Y22" i="305"/>
  <c r="X22" i="305"/>
  <c r="W22" i="305"/>
  <c r="V22" i="305"/>
  <c r="Z22" i="305" s="1"/>
  <c r="T22" i="305"/>
  <c r="S22" i="305"/>
  <c r="R22" i="305"/>
  <c r="Q22" i="305"/>
  <c r="U22" i="305" s="1"/>
  <c r="O22" i="305"/>
  <c r="N22" i="305"/>
  <c r="M22" i="305"/>
  <c r="L22" i="305"/>
  <c r="K22" i="305"/>
  <c r="P22" i="305" s="1"/>
  <c r="AI21" i="305"/>
  <c r="AH21" i="305"/>
  <c r="AJ21" i="305" s="1"/>
  <c r="F21" i="305" s="1"/>
  <c r="AG21" i="305"/>
  <c r="AE21" i="305"/>
  <c r="AD21" i="305"/>
  <c r="AC21" i="305"/>
  <c r="AF21" i="305" s="1"/>
  <c r="AB21" i="305"/>
  <c r="AA21" i="305"/>
  <c r="Y21" i="305"/>
  <c r="X21" i="305"/>
  <c r="Z21" i="305" s="1"/>
  <c r="W21" i="305"/>
  <c r="V21" i="305"/>
  <c r="T21" i="305"/>
  <c r="S21" i="305"/>
  <c r="U21" i="305" s="1"/>
  <c r="R21" i="305"/>
  <c r="Q21" i="305"/>
  <c r="O21" i="305"/>
  <c r="N21" i="305"/>
  <c r="M21" i="305"/>
  <c r="P21" i="305" s="1"/>
  <c r="L21" i="305"/>
  <c r="K21" i="305"/>
  <c r="AI20" i="305"/>
  <c r="AH20" i="305"/>
  <c r="AJ20" i="305" s="1"/>
  <c r="F20" i="305" s="1"/>
  <c r="AG20" i="305"/>
  <c r="AE20" i="305"/>
  <c r="AD20" i="305"/>
  <c r="AC20" i="305"/>
  <c r="AB20" i="305"/>
  <c r="AF20" i="305" s="1"/>
  <c r="AA20" i="305"/>
  <c r="Y20" i="305"/>
  <c r="X20" i="305"/>
  <c r="W20" i="305"/>
  <c r="Z20" i="305" s="1"/>
  <c r="V20" i="305"/>
  <c r="T20" i="305"/>
  <c r="S20" i="305"/>
  <c r="R20" i="305"/>
  <c r="U20" i="305" s="1"/>
  <c r="Q20" i="305"/>
  <c r="O20" i="305"/>
  <c r="N20" i="305"/>
  <c r="M20" i="305"/>
  <c r="L20" i="305"/>
  <c r="P20" i="305" s="1"/>
  <c r="K20" i="305"/>
  <c r="AI19" i="305"/>
  <c r="AH19" i="305"/>
  <c r="AG19" i="305"/>
  <c r="AJ19" i="305" s="1"/>
  <c r="F19" i="305" s="1"/>
  <c r="AE19" i="305"/>
  <c r="AD19" i="305"/>
  <c r="AC19" i="305"/>
  <c r="AB19" i="305"/>
  <c r="AA19" i="305"/>
  <c r="AF19" i="305" s="1"/>
  <c r="Y19" i="305"/>
  <c r="X19" i="305"/>
  <c r="W19" i="305"/>
  <c r="V19" i="305"/>
  <c r="Z19" i="305" s="1"/>
  <c r="T19" i="305"/>
  <c r="S19" i="305"/>
  <c r="R19" i="305"/>
  <c r="Q19" i="305"/>
  <c r="U19" i="305" s="1"/>
  <c r="O19" i="305"/>
  <c r="N19" i="305"/>
  <c r="M19" i="305"/>
  <c r="L19" i="305"/>
  <c r="K19" i="305"/>
  <c r="P19" i="305" s="1"/>
  <c r="AI18" i="305"/>
  <c r="AH18" i="305"/>
  <c r="AJ18" i="305" s="1"/>
  <c r="F18" i="305" s="1"/>
  <c r="AG18" i="305"/>
  <c r="AE18" i="305"/>
  <c r="AD18" i="305"/>
  <c r="AC18" i="305"/>
  <c r="AF18" i="305" s="1"/>
  <c r="AB18" i="305"/>
  <c r="AA18" i="305"/>
  <c r="Y18" i="305"/>
  <c r="X18" i="305"/>
  <c r="Z18" i="305" s="1"/>
  <c r="W18" i="305"/>
  <c r="V18" i="305"/>
  <c r="T18" i="305"/>
  <c r="S18" i="305"/>
  <c r="U18" i="305" s="1"/>
  <c r="R18" i="305"/>
  <c r="Q18" i="305"/>
  <c r="O18" i="305"/>
  <c r="N18" i="305"/>
  <c r="M18" i="305"/>
  <c r="P18" i="305" s="1"/>
  <c r="L18" i="305"/>
  <c r="K18" i="305"/>
  <c r="AI17" i="305"/>
  <c r="AH17" i="305"/>
  <c r="AJ17" i="305" s="1"/>
  <c r="F17" i="305" s="1"/>
  <c r="AG17" i="305"/>
  <c r="AE17" i="305"/>
  <c r="AD17" i="305"/>
  <c r="AC17" i="305"/>
  <c r="AB17" i="305"/>
  <c r="AF17" i="305" s="1"/>
  <c r="AA17" i="305"/>
  <c r="Y17" i="305"/>
  <c r="X17" i="305"/>
  <c r="W17" i="305"/>
  <c r="Z17" i="305" s="1"/>
  <c r="V17" i="305"/>
  <c r="T17" i="305"/>
  <c r="S17" i="305"/>
  <c r="R17" i="305"/>
  <c r="U17" i="305" s="1"/>
  <c r="Q17" i="305"/>
  <c r="O17" i="305"/>
  <c r="N17" i="305"/>
  <c r="M17" i="305"/>
  <c r="L17" i="305"/>
  <c r="P17" i="305" s="1"/>
  <c r="K17" i="305"/>
  <c r="AI16" i="305"/>
  <c r="AH16" i="305"/>
  <c r="AJ16" i="305" s="1"/>
  <c r="F16" i="305" s="1"/>
  <c r="AG16" i="305"/>
  <c r="AE16" i="305"/>
  <c r="AD16" i="305"/>
  <c r="AC16" i="305"/>
  <c r="AF16" i="305" s="1"/>
  <c r="AB16" i="305"/>
  <c r="AA16" i="305"/>
  <c r="Z16" i="305"/>
  <c r="Y16" i="305"/>
  <c r="X16" i="305"/>
  <c r="W16" i="305"/>
  <c r="V16" i="305"/>
  <c r="T16" i="305"/>
  <c r="S16" i="305"/>
  <c r="U16" i="305" s="1"/>
  <c r="R16" i="305"/>
  <c r="Q16" i="305"/>
  <c r="O16" i="305"/>
  <c r="N16" i="305"/>
  <c r="M16" i="305"/>
  <c r="P16" i="305" s="1"/>
  <c r="L16" i="305"/>
  <c r="K16" i="305"/>
  <c r="AI15" i="305"/>
  <c r="AH15" i="305"/>
  <c r="AJ15" i="305" s="1"/>
  <c r="F15" i="305" s="1"/>
  <c r="AG15" i="305"/>
  <c r="AE15" i="305"/>
  <c r="AD15" i="305"/>
  <c r="AC15" i="305"/>
  <c r="AB15" i="305"/>
  <c r="AF15" i="305" s="1"/>
  <c r="AA15" i="305"/>
  <c r="Y15" i="305"/>
  <c r="X15" i="305"/>
  <c r="W15" i="305"/>
  <c r="Z15" i="305" s="1"/>
  <c r="V15" i="305"/>
  <c r="T15" i="305"/>
  <c r="S15" i="305"/>
  <c r="R15" i="305"/>
  <c r="U15" i="305" s="1"/>
  <c r="Q15" i="305"/>
  <c r="O15" i="305"/>
  <c r="N15" i="305"/>
  <c r="M15" i="305"/>
  <c r="L15" i="305"/>
  <c r="P15" i="305" s="1"/>
  <c r="K15" i="305"/>
  <c r="AI14" i="305"/>
  <c r="AH14" i="305"/>
  <c r="AG14" i="305"/>
  <c r="AJ14" i="305" s="1"/>
  <c r="F14" i="305" s="1"/>
  <c r="AE14" i="305"/>
  <c r="AD14" i="305"/>
  <c r="AC14" i="305"/>
  <c r="AB14" i="305"/>
  <c r="AA14" i="305"/>
  <c r="AF14" i="305" s="1"/>
  <c r="Y14" i="305"/>
  <c r="X14" i="305"/>
  <c r="W14" i="305"/>
  <c r="V14" i="305"/>
  <c r="Z14" i="305" s="1"/>
  <c r="T14" i="305"/>
  <c r="S14" i="305"/>
  <c r="R14" i="305"/>
  <c r="Q14" i="305"/>
  <c r="U14" i="305" s="1"/>
  <c r="O14" i="305"/>
  <c r="N14" i="305"/>
  <c r="M14" i="305"/>
  <c r="L14" i="305"/>
  <c r="K14" i="305"/>
  <c r="P14" i="305" s="1"/>
  <c r="AI13" i="305"/>
  <c r="AH13" i="305"/>
  <c r="AG13" i="305"/>
  <c r="AJ13" i="305" s="1"/>
  <c r="F13" i="305" s="1"/>
  <c r="AE13" i="305"/>
  <c r="AD13" i="305"/>
  <c r="AC13" i="305"/>
  <c r="AB13" i="305"/>
  <c r="AA13" i="305"/>
  <c r="AF13" i="305" s="1"/>
  <c r="Y13" i="305"/>
  <c r="X13" i="305"/>
  <c r="W13" i="305"/>
  <c r="V13" i="305"/>
  <c r="Z13" i="305" s="1"/>
  <c r="T13" i="305"/>
  <c r="S13" i="305"/>
  <c r="R13" i="305"/>
  <c r="Q13" i="305"/>
  <c r="U13" i="305" s="1"/>
  <c r="O13" i="305"/>
  <c r="N13" i="305"/>
  <c r="M13" i="305"/>
  <c r="L13" i="305"/>
  <c r="K13" i="305"/>
  <c r="P13" i="305" s="1"/>
  <c r="AI12" i="305"/>
  <c r="AH12" i="305"/>
  <c r="AG12" i="305"/>
  <c r="AJ12" i="305" s="1"/>
  <c r="F12" i="305" s="1"/>
  <c r="AE12" i="305"/>
  <c r="AD12" i="305"/>
  <c r="AC12" i="305"/>
  <c r="AB12" i="305"/>
  <c r="AA12" i="305"/>
  <c r="AF12" i="305" s="1"/>
  <c r="Y12" i="305"/>
  <c r="X12" i="305"/>
  <c r="W12" i="305"/>
  <c r="V12" i="305"/>
  <c r="Z12" i="305" s="1"/>
  <c r="T12" i="305"/>
  <c r="S12" i="305"/>
  <c r="R12" i="305"/>
  <c r="Q12" i="305"/>
  <c r="U12" i="305" s="1"/>
  <c r="O12" i="305"/>
  <c r="N12" i="305"/>
  <c r="M12" i="305"/>
  <c r="L12" i="305"/>
  <c r="K12" i="305"/>
  <c r="P12" i="305" s="1"/>
  <c r="AI11" i="305"/>
  <c r="AH11" i="305"/>
  <c r="AG11" i="305"/>
  <c r="AJ11" i="305" s="1"/>
  <c r="F11" i="305" s="1"/>
  <c r="AE11" i="305"/>
  <c r="AD11" i="305"/>
  <c r="AC11" i="305"/>
  <c r="AB11" i="305"/>
  <c r="AA11" i="305"/>
  <c r="AF11" i="305" s="1"/>
  <c r="Y11" i="305"/>
  <c r="X11" i="305"/>
  <c r="W11" i="305"/>
  <c r="V11" i="305"/>
  <c r="Z11" i="305" s="1"/>
  <c r="T11" i="305"/>
  <c r="S11" i="305"/>
  <c r="R11" i="305"/>
  <c r="Q11" i="305"/>
  <c r="U11" i="305" s="1"/>
  <c r="O11" i="305"/>
  <c r="N11" i="305"/>
  <c r="M11" i="305"/>
  <c r="L11" i="305"/>
  <c r="K11" i="305"/>
  <c r="P11" i="305" s="1"/>
  <c r="AI10" i="305"/>
  <c r="AH10" i="305"/>
  <c r="AJ10" i="305" s="1"/>
  <c r="F10" i="305" s="1"/>
  <c r="AG10" i="305"/>
  <c r="AE10" i="305"/>
  <c r="AD10" i="305"/>
  <c r="AC10" i="305"/>
  <c r="AB10" i="305"/>
  <c r="AF10" i="305" s="1"/>
  <c r="AA10" i="305"/>
  <c r="Y10" i="305"/>
  <c r="X10" i="305"/>
  <c r="W10" i="305"/>
  <c r="Z10" i="305" s="1"/>
  <c r="V10" i="305"/>
  <c r="T10" i="305"/>
  <c r="S10" i="305"/>
  <c r="R10" i="305"/>
  <c r="U10" i="305" s="1"/>
  <c r="Q10" i="305"/>
  <c r="O10" i="305"/>
  <c r="N10" i="305"/>
  <c r="M10" i="305"/>
  <c r="L10" i="305"/>
  <c r="P10" i="305" s="1"/>
  <c r="K10" i="305"/>
  <c r="AI9" i="305"/>
  <c r="AH9" i="305"/>
  <c r="AG9" i="305"/>
  <c r="AJ9" i="305" s="1"/>
  <c r="F9" i="305" s="1"/>
  <c r="AE9" i="305"/>
  <c r="AD9" i="305"/>
  <c r="AC9" i="305"/>
  <c r="AB9" i="305"/>
  <c r="AA9" i="305"/>
  <c r="AF9" i="305" s="1"/>
  <c r="Y9" i="305"/>
  <c r="X9" i="305"/>
  <c r="W9" i="305"/>
  <c r="V9" i="305"/>
  <c r="Z9" i="305" s="1"/>
  <c r="T9" i="305"/>
  <c r="S9" i="305"/>
  <c r="R9" i="305"/>
  <c r="Q9" i="305"/>
  <c r="U9" i="305" s="1"/>
  <c r="O9" i="305"/>
  <c r="N9" i="305"/>
  <c r="M9" i="305"/>
  <c r="L9" i="305"/>
  <c r="K9" i="305"/>
  <c r="P9" i="305" s="1"/>
  <c r="AI8" i="305"/>
  <c r="AH8" i="305"/>
  <c r="AG8" i="305"/>
  <c r="AJ8" i="305" s="1"/>
  <c r="F8" i="305" s="1"/>
  <c r="AE8" i="305"/>
  <c r="AD8" i="305"/>
  <c r="AC8" i="305"/>
  <c r="AB8" i="305"/>
  <c r="AA8" i="305"/>
  <c r="AF8" i="305" s="1"/>
  <c r="Y8" i="305"/>
  <c r="X8" i="305"/>
  <c r="W8" i="305"/>
  <c r="V8" i="305"/>
  <c r="Z8" i="305" s="1"/>
  <c r="T8" i="305"/>
  <c r="S8" i="305"/>
  <c r="R8" i="305"/>
  <c r="Q8" i="305"/>
  <c r="U8" i="305" s="1"/>
  <c r="O8" i="305"/>
  <c r="N8" i="305"/>
  <c r="M8" i="305"/>
  <c r="L8" i="305"/>
  <c r="K8" i="305"/>
  <c r="P8" i="305" s="1"/>
  <c r="AI7" i="305"/>
  <c r="AH7" i="305"/>
  <c r="AG7" i="305"/>
  <c r="AJ7" i="305" s="1"/>
  <c r="F7" i="305" s="1"/>
  <c r="AE7" i="305"/>
  <c r="AD7" i="305"/>
  <c r="AC7" i="305"/>
  <c r="AB7" i="305"/>
  <c r="AA7" i="305"/>
  <c r="AF7" i="305" s="1"/>
  <c r="Y7" i="305"/>
  <c r="X7" i="305"/>
  <c r="W7" i="305"/>
  <c r="V7" i="305"/>
  <c r="Z7" i="305" s="1"/>
  <c r="T7" i="305"/>
  <c r="S7" i="305"/>
  <c r="R7" i="305"/>
  <c r="Q7" i="305"/>
  <c r="U7" i="305" s="1"/>
  <c r="O7" i="305"/>
  <c r="N7" i="305"/>
  <c r="M7" i="305"/>
  <c r="L7" i="305"/>
  <c r="K7" i="305"/>
  <c r="P7" i="305" s="1"/>
  <c r="AI6" i="305"/>
  <c r="AH6" i="305"/>
  <c r="AG6" i="305"/>
  <c r="AJ6" i="305" s="1"/>
  <c r="F6" i="305" s="1"/>
  <c r="AF6" i="305"/>
  <c r="AE6" i="305"/>
  <c r="AD6" i="305"/>
  <c r="AC6" i="305"/>
  <c r="AB6" i="305"/>
  <c r="AA6" i="305"/>
  <c r="Y6" i="305"/>
  <c r="X6" i="305"/>
  <c r="W6" i="305"/>
  <c r="V6" i="305"/>
  <c r="Z6" i="305" s="1"/>
  <c r="T6" i="305"/>
  <c r="S6" i="305"/>
  <c r="R6" i="305"/>
  <c r="Q6" i="305"/>
  <c r="U6" i="305" s="1"/>
  <c r="O6" i="305"/>
  <c r="N6" i="305"/>
  <c r="M6" i="305"/>
  <c r="L6" i="305"/>
  <c r="K6" i="305"/>
  <c r="P6" i="305" s="1"/>
  <c r="AI5" i="305"/>
  <c r="AH5" i="305"/>
  <c r="AG5" i="305"/>
  <c r="AJ5" i="305" s="1"/>
  <c r="F5" i="305" s="1"/>
  <c r="AE5" i="305"/>
  <c r="AD5" i="305"/>
  <c r="AC5" i="305"/>
  <c r="AB5" i="305"/>
  <c r="AA5" i="305"/>
  <c r="AF5" i="305" s="1"/>
  <c r="Y5" i="305"/>
  <c r="X5" i="305"/>
  <c r="W5" i="305"/>
  <c r="V5" i="305"/>
  <c r="Z5" i="305" s="1"/>
  <c r="T5" i="305"/>
  <c r="S5" i="305"/>
  <c r="R5" i="305"/>
  <c r="Q5" i="305"/>
  <c r="U5" i="305" s="1"/>
  <c r="O5" i="305"/>
  <c r="N5" i="305"/>
  <c r="M5" i="305"/>
  <c r="L5" i="305"/>
  <c r="K5" i="305"/>
  <c r="P5" i="305" s="1"/>
  <c r="AI4" i="305"/>
  <c r="AH4" i="305"/>
  <c r="AJ4" i="305" s="1"/>
  <c r="F4" i="305" s="1"/>
  <c r="AG4" i="305"/>
  <c r="AE4" i="305"/>
  <c r="AD4" i="305"/>
  <c r="AC4" i="305"/>
  <c r="AF4" i="305" s="1"/>
  <c r="AB4" i="305"/>
  <c r="AA4" i="305"/>
  <c r="Y4" i="305"/>
  <c r="X4" i="305"/>
  <c r="Z4" i="305" s="1"/>
  <c r="W4" i="305"/>
  <c r="V4" i="305"/>
  <c r="T4" i="305"/>
  <c r="S4" i="305"/>
  <c r="U4" i="305" s="1"/>
  <c r="R4" i="305"/>
  <c r="Q4" i="305"/>
  <c r="O4" i="305"/>
  <c r="N4" i="305"/>
  <c r="M4" i="305"/>
  <c r="P4" i="305" s="1"/>
  <c r="L4" i="305"/>
  <c r="K4" i="305"/>
  <c r="D57" i="304"/>
  <c r="E54" i="304"/>
  <c r="D54" i="304"/>
  <c r="D56" i="304" s="1"/>
  <c r="C54" i="304"/>
  <c r="G54" i="304" s="1"/>
  <c r="D50" i="304"/>
  <c r="E47" i="304"/>
  <c r="E49" i="304" s="1"/>
  <c r="D47" i="304"/>
  <c r="D61" i="304" s="1"/>
  <c r="AJ43" i="304"/>
  <c r="AI43" i="304"/>
  <c r="AH43" i="304"/>
  <c r="AG43" i="304"/>
  <c r="AF43" i="304"/>
  <c r="AE43" i="304"/>
  <c r="AD43" i="304"/>
  <c r="AC43" i="304"/>
  <c r="AB43" i="304"/>
  <c r="AA43" i="304"/>
  <c r="Z43" i="304"/>
  <c r="Y43" i="304"/>
  <c r="X43" i="304"/>
  <c r="W43" i="304"/>
  <c r="V43" i="304"/>
  <c r="U43" i="304"/>
  <c r="T43" i="304"/>
  <c r="S43" i="304"/>
  <c r="R43" i="304"/>
  <c r="Q43" i="304"/>
  <c r="P43" i="304"/>
  <c r="O43" i="304"/>
  <c r="N43" i="304"/>
  <c r="M43" i="304"/>
  <c r="L43" i="304"/>
  <c r="K43" i="304"/>
  <c r="F43" i="304"/>
  <c r="AJ42" i="304"/>
  <c r="AI42" i="304"/>
  <c r="AH42" i="304"/>
  <c r="AG42" i="304"/>
  <c r="AF42" i="304"/>
  <c r="AE42" i="304"/>
  <c r="AD42" i="304"/>
  <c r="AC42" i="304"/>
  <c r="AB42" i="304"/>
  <c r="AA42" i="304"/>
  <c r="Z42" i="304"/>
  <c r="Y42" i="304"/>
  <c r="X42" i="304"/>
  <c r="W42" i="304"/>
  <c r="V42" i="304"/>
  <c r="U42" i="304"/>
  <c r="T42" i="304"/>
  <c r="S42" i="304"/>
  <c r="R42" i="304"/>
  <c r="Q42" i="304"/>
  <c r="P42" i="304"/>
  <c r="O42" i="304"/>
  <c r="N42" i="304"/>
  <c r="M42" i="304"/>
  <c r="L42" i="304"/>
  <c r="K42" i="304"/>
  <c r="F42" i="304"/>
  <c r="AJ41" i="304"/>
  <c r="AI41" i="304"/>
  <c r="AH41" i="304"/>
  <c r="AG41" i="304"/>
  <c r="AF41" i="304"/>
  <c r="AE41" i="304"/>
  <c r="AD41" i="304"/>
  <c r="AC41" i="304"/>
  <c r="AB41" i="304"/>
  <c r="AA41" i="304"/>
  <c r="Z41" i="304"/>
  <c r="Y41" i="304"/>
  <c r="X41" i="304"/>
  <c r="W41" i="304"/>
  <c r="V41" i="304"/>
  <c r="U41" i="304"/>
  <c r="T41" i="304"/>
  <c r="S41" i="304"/>
  <c r="R41" i="304"/>
  <c r="Q41" i="304"/>
  <c r="P41" i="304"/>
  <c r="O41" i="304"/>
  <c r="N41" i="304"/>
  <c r="M41" i="304"/>
  <c r="L41" i="304"/>
  <c r="K41" i="304"/>
  <c r="F41" i="304"/>
  <c r="AJ40" i="304"/>
  <c r="AI40" i="304"/>
  <c r="AH40" i="304"/>
  <c r="AG40" i="304"/>
  <c r="AF40" i="304"/>
  <c r="AE40" i="304"/>
  <c r="AD40" i="304"/>
  <c r="AC40" i="304"/>
  <c r="AB40" i="304"/>
  <c r="AA40" i="304"/>
  <c r="Z40" i="304"/>
  <c r="Y40" i="304"/>
  <c r="X40" i="304"/>
  <c r="W40" i="304"/>
  <c r="V40" i="304"/>
  <c r="U40" i="304"/>
  <c r="T40" i="304"/>
  <c r="S40" i="304"/>
  <c r="R40" i="304"/>
  <c r="Q40" i="304"/>
  <c r="P40" i="304"/>
  <c r="O40" i="304"/>
  <c r="N40" i="304"/>
  <c r="M40" i="304"/>
  <c r="L40" i="304"/>
  <c r="K40" i="304"/>
  <c r="F40" i="304"/>
  <c r="AJ39" i="304"/>
  <c r="AI39" i="304"/>
  <c r="AH39" i="304"/>
  <c r="AG39" i="304"/>
  <c r="AF39" i="304"/>
  <c r="AE39" i="304"/>
  <c r="AD39" i="304"/>
  <c r="AC39" i="304"/>
  <c r="AB39" i="304"/>
  <c r="AA39" i="304"/>
  <c r="Z39" i="304"/>
  <c r="Y39" i="304"/>
  <c r="X39" i="304"/>
  <c r="W39" i="304"/>
  <c r="V39" i="304"/>
  <c r="U39" i="304"/>
  <c r="T39" i="304"/>
  <c r="S39" i="304"/>
  <c r="R39" i="304"/>
  <c r="Q39" i="304"/>
  <c r="P39" i="304"/>
  <c r="O39" i="304"/>
  <c r="N39" i="304"/>
  <c r="M39" i="304"/>
  <c r="L39" i="304"/>
  <c r="K39" i="304"/>
  <c r="F39" i="304"/>
  <c r="AJ38" i="304"/>
  <c r="AI38" i="304"/>
  <c r="AH38" i="304"/>
  <c r="AG38" i="304"/>
  <c r="AF38" i="304"/>
  <c r="AE38" i="304"/>
  <c r="AD38" i="304"/>
  <c r="AC38" i="304"/>
  <c r="AB38" i="304"/>
  <c r="AA38" i="304"/>
  <c r="Z38" i="304"/>
  <c r="Y38" i="304"/>
  <c r="X38" i="304"/>
  <c r="W38" i="304"/>
  <c r="V38" i="304"/>
  <c r="U38" i="304"/>
  <c r="T38" i="304"/>
  <c r="S38" i="304"/>
  <c r="R38" i="304"/>
  <c r="Q38" i="304"/>
  <c r="P38" i="304"/>
  <c r="O38" i="304"/>
  <c r="N38" i="304"/>
  <c r="M38" i="304"/>
  <c r="L38" i="304"/>
  <c r="K38" i="304"/>
  <c r="F38" i="304"/>
  <c r="AJ37" i="304"/>
  <c r="AI37" i="304"/>
  <c r="AH37" i="304"/>
  <c r="AG37" i="304"/>
  <c r="AF37" i="304"/>
  <c r="AE37" i="304"/>
  <c r="AD37" i="304"/>
  <c r="AC37" i="304"/>
  <c r="AB37" i="304"/>
  <c r="AA37" i="304"/>
  <c r="Z37" i="304"/>
  <c r="Y37" i="304"/>
  <c r="X37" i="304"/>
  <c r="W37" i="304"/>
  <c r="V37" i="304"/>
  <c r="U37" i="304"/>
  <c r="T37" i="304"/>
  <c r="S37" i="304"/>
  <c r="R37" i="304"/>
  <c r="Q37" i="304"/>
  <c r="P37" i="304"/>
  <c r="O37" i="304"/>
  <c r="N37" i="304"/>
  <c r="M37" i="304"/>
  <c r="L37" i="304"/>
  <c r="K37" i="304"/>
  <c r="F37" i="304"/>
  <c r="AJ36" i="304"/>
  <c r="AI36" i="304"/>
  <c r="AH36" i="304"/>
  <c r="AG36" i="304"/>
  <c r="AF36" i="304"/>
  <c r="AE36" i="304"/>
  <c r="AD36" i="304"/>
  <c r="AC36" i="304"/>
  <c r="AB36" i="304"/>
  <c r="AA36" i="304"/>
  <c r="Z36" i="304"/>
  <c r="Y36" i="304"/>
  <c r="X36" i="304"/>
  <c r="W36" i="304"/>
  <c r="V36" i="304"/>
  <c r="U36" i="304"/>
  <c r="T36" i="304"/>
  <c r="S36" i="304"/>
  <c r="R36" i="304"/>
  <c r="Q36" i="304"/>
  <c r="P36" i="304"/>
  <c r="O36" i="304"/>
  <c r="N36" i="304"/>
  <c r="M36" i="304"/>
  <c r="L36" i="304"/>
  <c r="K36" i="304"/>
  <c r="F36" i="304"/>
  <c r="AJ35" i="304"/>
  <c r="AI35" i="304"/>
  <c r="AH35" i="304"/>
  <c r="AG35" i="304"/>
  <c r="AF35" i="304"/>
  <c r="AE35" i="304"/>
  <c r="AD35" i="304"/>
  <c r="AC35" i="304"/>
  <c r="AB35" i="304"/>
  <c r="AA35" i="304"/>
  <c r="Z35" i="304"/>
  <c r="Y35" i="304"/>
  <c r="X35" i="304"/>
  <c r="W35" i="304"/>
  <c r="V35" i="304"/>
  <c r="U35" i="304"/>
  <c r="T35" i="304"/>
  <c r="S35" i="304"/>
  <c r="R35" i="304"/>
  <c r="Q35" i="304"/>
  <c r="P35" i="304"/>
  <c r="O35" i="304"/>
  <c r="N35" i="304"/>
  <c r="M35" i="304"/>
  <c r="L35" i="304"/>
  <c r="K35" i="304"/>
  <c r="F35" i="304"/>
  <c r="AJ34" i="304"/>
  <c r="AI34" i="304"/>
  <c r="AH34" i="304"/>
  <c r="AG34" i="304"/>
  <c r="AF34" i="304"/>
  <c r="AE34" i="304"/>
  <c r="AD34" i="304"/>
  <c r="AC34" i="304"/>
  <c r="AB34" i="304"/>
  <c r="AA34" i="304"/>
  <c r="Z34" i="304"/>
  <c r="Y34" i="304"/>
  <c r="X34" i="304"/>
  <c r="W34" i="304"/>
  <c r="V34" i="304"/>
  <c r="U34" i="304"/>
  <c r="T34" i="304"/>
  <c r="S34" i="304"/>
  <c r="R34" i="304"/>
  <c r="Q34" i="304"/>
  <c r="P34" i="304"/>
  <c r="O34" i="304"/>
  <c r="N34" i="304"/>
  <c r="M34" i="304"/>
  <c r="L34" i="304"/>
  <c r="K34" i="304"/>
  <c r="F34" i="304"/>
  <c r="AJ33" i="304"/>
  <c r="AI33" i="304"/>
  <c r="AH33" i="304"/>
  <c r="AG33" i="304"/>
  <c r="AF33" i="304"/>
  <c r="AE33" i="304"/>
  <c r="AD33" i="304"/>
  <c r="AC33" i="304"/>
  <c r="AB33" i="304"/>
  <c r="AA33" i="304"/>
  <c r="Z33" i="304"/>
  <c r="Y33" i="304"/>
  <c r="X33" i="304"/>
  <c r="W33" i="304"/>
  <c r="V33" i="304"/>
  <c r="U33" i="304"/>
  <c r="T33" i="304"/>
  <c r="S33" i="304"/>
  <c r="R33" i="304"/>
  <c r="Q33" i="304"/>
  <c r="P33" i="304"/>
  <c r="O33" i="304"/>
  <c r="N33" i="304"/>
  <c r="M33" i="304"/>
  <c r="L33" i="304"/>
  <c r="K33" i="304"/>
  <c r="F33" i="304"/>
  <c r="AJ32" i="304"/>
  <c r="AI32" i="304"/>
  <c r="AH32" i="304"/>
  <c r="AG32" i="304"/>
  <c r="AF32" i="304"/>
  <c r="AE32" i="304"/>
  <c r="AD32" i="304"/>
  <c r="AC32" i="304"/>
  <c r="AB32" i="304"/>
  <c r="AA32" i="304"/>
  <c r="Z32" i="304"/>
  <c r="Y32" i="304"/>
  <c r="X32" i="304"/>
  <c r="W32" i="304"/>
  <c r="V32" i="304"/>
  <c r="U32" i="304"/>
  <c r="T32" i="304"/>
  <c r="S32" i="304"/>
  <c r="R32" i="304"/>
  <c r="Q32" i="304"/>
  <c r="P32" i="304"/>
  <c r="O32" i="304"/>
  <c r="N32" i="304"/>
  <c r="M32" i="304"/>
  <c r="L32" i="304"/>
  <c r="K32" i="304"/>
  <c r="F32" i="304"/>
  <c r="AJ31" i="304"/>
  <c r="AI31" i="304"/>
  <c r="AH31" i="304"/>
  <c r="AG31" i="304"/>
  <c r="AF31" i="304"/>
  <c r="AE31" i="304"/>
  <c r="AD31" i="304"/>
  <c r="AC31" i="304"/>
  <c r="AB31" i="304"/>
  <c r="AA31" i="304"/>
  <c r="Z31" i="304"/>
  <c r="Y31" i="304"/>
  <c r="X31" i="304"/>
  <c r="W31" i="304"/>
  <c r="V31" i="304"/>
  <c r="U31" i="304"/>
  <c r="T31" i="304"/>
  <c r="S31" i="304"/>
  <c r="R31" i="304"/>
  <c r="Q31" i="304"/>
  <c r="P31" i="304"/>
  <c r="O31" i="304"/>
  <c r="N31" i="304"/>
  <c r="M31" i="304"/>
  <c r="L31" i="304"/>
  <c r="K31" i="304"/>
  <c r="F31" i="304"/>
  <c r="AJ30" i="304"/>
  <c r="AI30" i="304"/>
  <c r="AH30" i="304"/>
  <c r="AG30" i="304"/>
  <c r="AF30" i="304"/>
  <c r="AE30" i="304"/>
  <c r="AD30" i="304"/>
  <c r="AC30" i="304"/>
  <c r="AB30" i="304"/>
  <c r="AA30" i="304"/>
  <c r="Z30" i="304"/>
  <c r="Y30" i="304"/>
  <c r="X30" i="304"/>
  <c r="W30" i="304"/>
  <c r="V30" i="304"/>
  <c r="U30" i="304"/>
  <c r="T30" i="304"/>
  <c r="S30" i="304"/>
  <c r="R30" i="304"/>
  <c r="Q30" i="304"/>
  <c r="P30" i="304"/>
  <c r="O30" i="304"/>
  <c r="N30" i="304"/>
  <c r="M30" i="304"/>
  <c r="L30" i="304"/>
  <c r="K30" i="304"/>
  <c r="F30" i="304"/>
  <c r="AJ29" i="304"/>
  <c r="AI29" i="304"/>
  <c r="AH29" i="304"/>
  <c r="AG29" i="304"/>
  <c r="AF29" i="304"/>
  <c r="AE29" i="304"/>
  <c r="AD29" i="304"/>
  <c r="AC29" i="304"/>
  <c r="AB29" i="304"/>
  <c r="AA29" i="304"/>
  <c r="Z29" i="304"/>
  <c r="Y29" i="304"/>
  <c r="X29" i="304"/>
  <c r="W29" i="304"/>
  <c r="V29" i="304"/>
  <c r="U29" i="304"/>
  <c r="T29" i="304"/>
  <c r="S29" i="304"/>
  <c r="R29" i="304"/>
  <c r="Q29" i="304"/>
  <c r="P29" i="304"/>
  <c r="O29" i="304"/>
  <c r="N29" i="304"/>
  <c r="M29" i="304"/>
  <c r="L29" i="304"/>
  <c r="K29" i="304"/>
  <c r="F29" i="304"/>
  <c r="AJ28" i="304"/>
  <c r="AI28" i="304"/>
  <c r="AH28" i="304"/>
  <c r="AG28" i="304"/>
  <c r="AF28" i="304"/>
  <c r="AE28" i="304"/>
  <c r="AD28" i="304"/>
  <c r="AC28" i="304"/>
  <c r="AB28" i="304"/>
  <c r="AA28" i="304"/>
  <c r="Z28" i="304"/>
  <c r="Y28" i="304"/>
  <c r="X28" i="304"/>
  <c r="W28" i="304"/>
  <c r="V28" i="304"/>
  <c r="U28" i="304"/>
  <c r="T28" i="304"/>
  <c r="S28" i="304"/>
  <c r="R28" i="304"/>
  <c r="Q28" i="304"/>
  <c r="P28" i="304"/>
  <c r="O28" i="304"/>
  <c r="N28" i="304"/>
  <c r="M28" i="304"/>
  <c r="L28" i="304"/>
  <c r="K28" i="304"/>
  <c r="F28" i="304"/>
  <c r="AJ27" i="304"/>
  <c r="AI27" i="304"/>
  <c r="AH27" i="304"/>
  <c r="AG27" i="304"/>
  <c r="AF27" i="304"/>
  <c r="AE27" i="304"/>
  <c r="AD27" i="304"/>
  <c r="AC27" i="304"/>
  <c r="AB27" i="304"/>
  <c r="AA27" i="304"/>
  <c r="Z27" i="304"/>
  <c r="Y27" i="304"/>
  <c r="X27" i="304"/>
  <c r="W27" i="304"/>
  <c r="V27" i="304"/>
  <c r="U27" i="304"/>
  <c r="T27" i="304"/>
  <c r="S27" i="304"/>
  <c r="R27" i="304"/>
  <c r="Q27" i="304"/>
  <c r="P27" i="304"/>
  <c r="O27" i="304"/>
  <c r="N27" i="304"/>
  <c r="M27" i="304"/>
  <c r="L27" i="304"/>
  <c r="K27" i="304"/>
  <c r="F27" i="304"/>
  <c r="AJ26" i="304"/>
  <c r="AI26" i="304"/>
  <c r="AH26" i="304"/>
  <c r="AG26" i="304"/>
  <c r="AF26" i="304"/>
  <c r="AE26" i="304"/>
  <c r="AD26" i="304"/>
  <c r="AC26" i="304"/>
  <c r="AB26" i="304"/>
  <c r="AA26" i="304"/>
  <c r="Z26" i="304"/>
  <c r="Y26" i="304"/>
  <c r="X26" i="304"/>
  <c r="W26" i="304"/>
  <c r="V26" i="304"/>
  <c r="U26" i="304"/>
  <c r="T26" i="304"/>
  <c r="S26" i="304"/>
  <c r="R26" i="304"/>
  <c r="Q26" i="304"/>
  <c r="P26" i="304"/>
  <c r="O26" i="304"/>
  <c r="N26" i="304"/>
  <c r="M26" i="304"/>
  <c r="L26" i="304"/>
  <c r="K26" i="304"/>
  <c r="F26" i="304"/>
  <c r="AJ25" i="304"/>
  <c r="AI25" i="304"/>
  <c r="AH25" i="304"/>
  <c r="AG25" i="304"/>
  <c r="AF25" i="304"/>
  <c r="AE25" i="304"/>
  <c r="AD25" i="304"/>
  <c r="AC25" i="304"/>
  <c r="AB25" i="304"/>
  <c r="AA25" i="304"/>
  <c r="Z25" i="304"/>
  <c r="Y25" i="304"/>
  <c r="X25" i="304"/>
  <c r="W25" i="304"/>
  <c r="V25" i="304"/>
  <c r="U25" i="304"/>
  <c r="T25" i="304"/>
  <c r="S25" i="304"/>
  <c r="R25" i="304"/>
  <c r="Q25" i="304"/>
  <c r="P25" i="304"/>
  <c r="O25" i="304"/>
  <c r="N25" i="304"/>
  <c r="M25" i="304"/>
  <c r="L25" i="304"/>
  <c r="K25" i="304"/>
  <c r="F25" i="304"/>
  <c r="AJ24" i="304"/>
  <c r="AI24" i="304"/>
  <c r="AH24" i="304"/>
  <c r="AG24" i="304"/>
  <c r="AF24" i="304"/>
  <c r="AE24" i="304"/>
  <c r="AD24" i="304"/>
  <c r="AC24" i="304"/>
  <c r="AB24" i="304"/>
  <c r="AA24" i="304"/>
  <c r="Z24" i="304"/>
  <c r="Y24" i="304"/>
  <c r="X24" i="304"/>
  <c r="W24" i="304"/>
  <c r="V24" i="304"/>
  <c r="U24" i="304"/>
  <c r="T24" i="304"/>
  <c r="S24" i="304"/>
  <c r="R24" i="304"/>
  <c r="Q24" i="304"/>
  <c r="P24" i="304"/>
  <c r="O24" i="304"/>
  <c r="N24" i="304"/>
  <c r="M24" i="304"/>
  <c r="L24" i="304"/>
  <c r="K24" i="304"/>
  <c r="F24" i="304"/>
  <c r="AJ23" i="304"/>
  <c r="AI23" i="304"/>
  <c r="AH23" i="304"/>
  <c r="AG23" i="304"/>
  <c r="AF23" i="304"/>
  <c r="AE23" i="304"/>
  <c r="AD23" i="304"/>
  <c r="AC23" i="304"/>
  <c r="AB23" i="304"/>
  <c r="AA23" i="304"/>
  <c r="Z23" i="304"/>
  <c r="Y23" i="304"/>
  <c r="X23" i="304"/>
  <c r="W23" i="304"/>
  <c r="V23" i="304"/>
  <c r="U23" i="304"/>
  <c r="T23" i="304"/>
  <c r="S23" i="304"/>
  <c r="R23" i="304"/>
  <c r="Q23" i="304"/>
  <c r="P23" i="304"/>
  <c r="O23" i="304"/>
  <c r="N23" i="304"/>
  <c r="M23" i="304"/>
  <c r="L23" i="304"/>
  <c r="K23" i="304"/>
  <c r="F23" i="304"/>
  <c r="AJ22" i="304"/>
  <c r="AI22" i="304"/>
  <c r="AH22" i="304"/>
  <c r="AG22" i="304"/>
  <c r="AF22" i="304"/>
  <c r="AE22" i="304"/>
  <c r="AD22" i="304"/>
  <c r="AC22" i="304"/>
  <c r="AB22" i="304"/>
  <c r="AA22" i="304"/>
  <c r="Z22" i="304"/>
  <c r="Y22" i="304"/>
  <c r="X22" i="304"/>
  <c r="W22" i="304"/>
  <c r="V22" i="304"/>
  <c r="U22" i="304"/>
  <c r="T22" i="304"/>
  <c r="S22" i="304"/>
  <c r="R22" i="304"/>
  <c r="Q22" i="304"/>
  <c r="P22" i="304"/>
  <c r="O22" i="304"/>
  <c r="N22" i="304"/>
  <c r="M22" i="304"/>
  <c r="L22" i="304"/>
  <c r="K22" i="304"/>
  <c r="F22" i="304"/>
  <c r="AJ21" i="304"/>
  <c r="AI21" i="304"/>
  <c r="AH21" i="304"/>
  <c r="AG21" i="304"/>
  <c r="AF21" i="304"/>
  <c r="AE21" i="304"/>
  <c r="AD21" i="304"/>
  <c r="AC21" i="304"/>
  <c r="AB21" i="304"/>
  <c r="AA21" i="304"/>
  <c r="Z21" i="304"/>
  <c r="Y21" i="304"/>
  <c r="X21" i="304"/>
  <c r="W21" i="304"/>
  <c r="V21" i="304"/>
  <c r="U21" i="304"/>
  <c r="T21" i="304"/>
  <c r="S21" i="304"/>
  <c r="R21" i="304"/>
  <c r="Q21" i="304"/>
  <c r="P21" i="304"/>
  <c r="O21" i="304"/>
  <c r="N21" i="304"/>
  <c r="M21" i="304"/>
  <c r="L21" i="304"/>
  <c r="K21" i="304"/>
  <c r="F21" i="304"/>
  <c r="AI20" i="304"/>
  <c r="AH20" i="304"/>
  <c r="AJ20" i="304" s="1"/>
  <c r="AG20" i="304"/>
  <c r="AE20" i="304"/>
  <c r="AD20" i="304"/>
  <c r="AF20" i="304" s="1"/>
  <c r="AC20" i="304"/>
  <c r="AB20" i="304"/>
  <c r="AA20" i="304"/>
  <c r="Y20" i="304"/>
  <c r="X20" i="304"/>
  <c r="Z20" i="304" s="1"/>
  <c r="W20" i="304"/>
  <c r="V20" i="304"/>
  <c r="T20" i="304"/>
  <c r="U20" i="304" s="1"/>
  <c r="S20" i="304"/>
  <c r="R20" i="304"/>
  <c r="Q20" i="304"/>
  <c r="O20" i="304"/>
  <c r="N20" i="304"/>
  <c r="P20" i="304" s="1"/>
  <c r="F20" i="304" s="1"/>
  <c r="M20" i="304"/>
  <c r="L20" i="304"/>
  <c r="K20" i="304"/>
  <c r="AI19" i="304"/>
  <c r="AH19" i="304"/>
  <c r="AJ19" i="304" s="1"/>
  <c r="AG19" i="304"/>
  <c r="AE19" i="304"/>
  <c r="AD19" i="304"/>
  <c r="AC19" i="304"/>
  <c r="AF19" i="304" s="1"/>
  <c r="AB19" i="304"/>
  <c r="AA19" i="304"/>
  <c r="Y19" i="304"/>
  <c r="X19" i="304"/>
  <c r="Z19" i="304" s="1"/>
  <c r="W19" i="304"/>
  <c r="V19" i="304"/>
  <c r="T19" i="304"/>
  <c r="S19" i="304"/>
  <c r="U19" i="304" s="1"/>
  <c r="R19" i="304"/>
  <c r="Q19" i="304"/>
  <c r="O19" i="304"/>
  <c r="N19" i="304"/>
  <c r="M19" i="304"/>
  <c r="P19" i="304" s="1"/>
  <c r="F19" i="304" s="1"/>
  <c r="L19" i="304"/>
  <c r="K19" i="304"/>
  <c r="AI18" i="304"/>
  <c r="AH18" i="304"/>
  <c r="AJ18" i="304" s="1"/>
  <c r="AG18" i="304"/>
  <c r="AE18" i="304"/>
  <c r="AD18" i="304"/>
  <c r="AC18" i="304"/>
  <c r="AB18" i="304"/>
  <c r="AF18" i="304" s="1"/>
  <c r="AA18" i="304"/>
  <c r="Y18" i="304"/>
  <c r="X18" i="304"/>
  <c r="W18" i="304"/>
  <c r="Z18" i="304" s="1"/>
  <c r="V18" i="304"/>
  <c r="T18" i="304"/>
  <c r="S18" i="304"/>
  <c r="R18" i="304"/>
  <c r="U18" i="304" s="1"/>
  <c r="Q18" i="304"/>
  <c r="O18" i="304"/>
  <c r="N18" i="304"/>
  <c r="M18" i="304"/>
  <c r="L18" i="304"/>
  <c r="P18" i="304" s="1"/>
  <c r="F18" i="304" s="1"/>
  <c r="K18" i="304"/>
  <c r="AI17" i="304"/>
  <c r="AH17" i="304"/>
  <c r="AJ17" i="304" s="1"/>
  <c r="AG17" i="304"/>
  <c r="AE17" i="304"/>
  <c r="AD17" i="304"/>
  <c r="AC17" i="304"/>
  <c r="AF17" i="304" s="1"/>
  <c r="AB17" i="304"/>
  <c r="AA17" i="304"/>
  <c r="Y17" i="304"/>
  <c r="X17" i="304"/>
  <c r="Z17" i="304" s="1"/>
  <c r="W17" i="304"/>
  <c r="V17" i="304"/>
  <c r="T17" i="304"/>
  <c r="S17" i="304"/>
  <c r="U17" i="304" s="1"/>
  <c r="R17" i="304"/>
  <c r="Q17" i="304"/>
  <c r="O17" i="304"/>
  <c r="N17" i="304"/>
  <c r="M17" i="304"/>
  <c r="P17" i="304" s="1"/>
  <c r="F17" i="304" s="1"/>
  <c r="L17" i="304"/>
  <c r="K17" i="304"/>
  <c r="AI16" i="304"/>
  <c r="AH16" i="304"/>
  <c r="AJ16" i="304" s="1"/>
  <c r="AG16" i="304"/>
  <c r="AE16" i="304"/>
  <c r="AD16" i="304"/>
  <c r="AC16" i="304"/>
  <c r="AF16" i="304" s="1"/>
  <c r="AB16" i="304"/>
  <c r="AA16" i="304"/>
  <c r="Y16" i="304"/>
  <c r="X16" i="304"/>
  <c r="Z16" i="304" s="1"/>
  <c r="W16" i="304"/>
  <c r="V16" i="304"/>
  <c r="T16" i="304"/>
  <c r="S16" i="304"/>
  <c r="U16" i="304" s="1"/>
  <c r="R16" i="304"/>
  <c r="Q16" i="304"/>
  <c r="O16" i="304"/>
  <c r="N16" i="304"/>
  <c r="M16" i="304"/>
  <c r="P16" i="304" s="1"/>
  <c r="F16" i="304" s="1"/>
  <c r="L16" i="304"/>
  <c r="K16" i="304"/>
  <c r="AI15" i="304"/>
  <c r="AH15" i="304"/>
  <c r="AJ15" i="304" s="1"/>
  <c r="AG15" i="304"/>
  <c r="AE15" i="304"/>
  <c r="AD15" i="304"/>
  <c r="AC15" i="304"/>
  <c r="AF15" i="304" s="1"/>
  <c r="AB15" i="304"/>
  <c r="AA15" i="304"/>
  <c r="Y15" i="304"/>
  <c r="X15" i="304"/>
  <c r="Z15" i="304" s="1"/>
  <c r="W15" i="304"/>
  <c r="V15" i="304"/>
  <c r="T15" i="304"/>
  <c r="S15" i="304"/>
  <c r="U15" i="304" s="1"/>
  <c r="R15" i="304"/>
  <c r="Q15" i="304"/>
  <c r="O15" i="304"/>
  <c r="N15" i="304"/>
  <c r="M15" i="304"/>
  <c r="P15" i="304" s="1"/>
  <c r="F15" i="304" s="1"/>
  <c r="L15" i="304"/>
  <c r="K15" i="304"/>
  <c r="AI14" i="304"/>
  <c r="AH14" i="304"/>
  <c r="AJ14" i="304" s="1"/>
  <c r="AG14" i="304"/>
  <c r="AE14" i="304"/>
  <c r="AD14" i="304"/>
  <c r="AC14" i="304"/>
  <c r="AF14" i="304" s="1"/>
  <c r="AB14" i="304"/>
  <c r="AA14" i="304"/>
  <c r="Y14" i="304"/>
  <c r="X14" i="304"/>
  <c r="Z14" i="304" s="1"/>
  <c r="W14" i="304"/>
  <c r="V14" i="304"/>
  <c r="T14" i="304"/>
  <c r="S14" i="304"/>
  <c r="U14" i="304" s="1"/>
  <c r="R14" i="304"/>
  <c r="Q14" i="304"/>
  <c r="O14" i="304"/>
  <c r="N14" i="304"/>
  <c r="M14" i="304"/>
  <c r="P14" i="304" s="1"/>
  <c r="F14" i="304" s="1"/>
  <c r="L14" i="304"/>
  <c r="K14" i="304"/>
  <c r="AI13" i="304"/>
  <c r="AH13" i="304"/>
  <c r="AJ13" i="304" s="1"/>
  <c r="AG13" i="304"/>
  <c r="AE13" i="304"/>
  <c r="AD13" i="304"/>
  <c r="AC13" i="304"/>
  <c r="AB13" i="304"/>
  <c r="AF13" i="304" s="1"/>
  <c r="AA13" i="304"/>
  <c r="Y13" i="304"/>
  <c r="X13" i="304"/>
  <c r="W13" i="304"/>
  <c r="Z13" i="304" s="1"/>
  <c r="V13" i="304"/>
  <c r="T13" i="304"/>
  <c r="S13" i="304"/>
  <c r="R13" i="304"/>
  <c r="U13" i="304" s="1"/>
  <c r="Q13" i="304"/>
  <c r="O13" i="304"/>
  <c r="N13" i="304"/>
  <c r="M13" i="304"/>
  <c r="L13" i="304"/>
  <c r="P13" i="304" s="1"/>
  <c r="F13" i="304" s="1"/>
  <c r="K13" i="304"/>
  <c r="AI12" i="304"/>
  <c r="AH12" i="304"/>
  <c r="AJ12" i="304" s="1"/>
  <c r="AG12" i="304"/>
  <c r="AE12" i="304"/>
  <c r="AD12" i="304"/>
  <c r="AF12" i="304" s="1"/>
  <c r="AC12" i="304"/>
  <c r="AB12" i="304"/>
  <c r="AA12" i="304"/>
  <c r="Y12" i="304"/>
  <c r="X12" i="304"/>
  <c r="Z12" i="304" s="1"/>
  <c r="W12" i="304"/>
  <c r="V12" i="304"/>
  <c r="T12" i="304"/>
  <c r="U12" i="304" s="1"/>
  <c r="S12" i="304"/>
  <c r="R12" i="304"/>
  <c r="Q12" i="304"/>
  <c r="O12" i="304"/>
  <c r="N12" i="304"/>
  <c r="P12" i="304" s="1"/>
  <c r="F12" i="304" s="1"/>
  <c r="M12" i="304"/>
  <c r="L12" i="304"/>
  <c r="K12" i="304"/>
  <c r="AI11" i="304"/>
  <c r="AH11" i="304"/>
  <c r="AJ11" i="304" s="1"/>
  <c r="AG11" i="304"/>
  <c r="AE11" i="304"/>
  <c r="AD11" i="304"/>
  <c r="AC11" i="304"/>
  <c r="AF11" i="304" s="1"/>
  <c r="AB11" i="304"/>
  <c r="AA11" i="304"/>
  <c r="Y11" i="304"/>
  <c r="X11" i="304"/>
  <c r="Z11" i="304" s="1"/>
  <c r="W11" i="304"/>
  <c r="V11" i="304"/>
  <c r="T11" i="304"/>
  <c r="S11" i="304"/>
  <c r="U11" i="304" s="1"/>
  <c r="R11" i="304"/>
  <c r="Q11" i="304"/>
  <c r="O11" i="304"/>
  <c r="N11" i="304"/>
  <c r="M11" i="304"/>
  <c r="P11" i="304" s="1"/>
  <c r="F11" i="304" s="1"/>
  <c r="L11" i="304"/>
  <c r="K11" i="304"/>
  <c r="AI10" i="304"/>
  <c r="AH10" i="304"/>
  <c r="AJ10" i="304" s="1"/>
  <c r="AG10" i="304"/>
  <c r="AE10" i="304"/>
  <c r="AD10" i="304"/>
  <c r="AF10" i="304" s="1"/>
  <c r="AC10" i="304"/>
  <c r="AB10" i="304"/>
  <c r="AA10" i="304"/>
  <c r="Y10" i="304"/>
  <c r="X10" i="304"/>
  <c r="Z10" i="304" s="1"/>
  <c r="W10" i="304"/>
  <c r="V10" i="304"/>
  <c r="T10" i="304"/>
  <c r="U10" i="304" s="1"/>
  <c r="S10" i="304"/>
  <c r="R10" i="304"/>
  <c r="Q10" i="304"/>
  <c r="O10" i="304"/>
  <c r="N10" i="304"/>
  <c r="P10" i="304" s="1"/>
  <c r="F10" i="304" s="1"/>
  <c r="M10" i="304"/>
  <c r="L10" i="304"/>
  <c r="K10" i="304"/>
  <c r="AI9" i="304"/>
  <c r="AH9" i="304"/>
  <c r="AJ9" i="304" s="1"/>
  <c r="AG9" i="304"/>
  <c r="AE9" i="304"/>
  <c r="AD9" i="304"/>
  <c r="AC9" i="304"/>
  <c r="AB9" i="304"/>
  <c r="AA9" i="304"/>
  <c r="Y9" i="304"/>
  <c r="X9" i="304"/>
  <c r="W9" i="304"/>
  <c r="V9" i="304"/>
  <c r="T9" i="304"/>
  <c r="S9" i="304"/>
  <c r="R9" i="304"/>
  <c r="Q9" i="304"/>
  <c r="O9" i="304"/>
  <c r="N9" i="304"/>
  <c r="M9" i="304"/>
  <c r="L9" i="304"/>
  <c r="P9" i="304" s="1"/>
  <c r="F9" i="304" s="1"/>
  <c r="K9" i="304"/>
  <c r="AI8" i="304"/>
  <c r="AH8" i="304"/>
  <c r="AJ8" i="304" s="1"/>
  <c r="AG8" i="304"/>
  <c r="AE8" i="304"/>
  <c r="AD8" i="304"/>
  <c r="AC8" i="304"/>
  <c r="AF8" i="304" s="1"/>
  <c r="AB8" i="304"/>
  <c r="AA8" i="304"/>
  <c r="Y8" i="304"/>
  <c r="X8" i="304"/>
  <c r="Z8" i="304" s="1"/>
  <c r="W8" i="304"/>
  <c r="V8" i="304"/>
  <c r="T8" i="304"/>
  <c r="S8" i="304"/>
  <c r="U8" i="304" s="1"/>
  <c r="R8" i="304"/>
  <c r="Q8" i="304"/>
  <c r="O8" i="304"/>
  <c r="N8" i="304"/>
  <c r="M8" i="304"/>
  <c r="P8" i="304" s="1"/>
  <c r="F8" i="304" s="1"/>
  <c r="L8" i="304"/>
  <c r="K8" i="304"/>
  <c r="AI7" i="304"/>
  <c r="AH7" i="304"/>
  <c r="AJ7" i="304" s="1"/>
  <c r="AG7" i="304"/>
  <c r="AE7" i="304"/>
  <c r="AD7" i="304"/>
  <c r="AF7" i="304" s="1"/>
  <c r="AC7" i="304"/>
  <c r="AB7" i="304"/>
  <c r="AA7" i="304"/>
  <c r="Y7" i="304"/>
  <c r="X7" i="304"/>
  <c r="Z7" i="304" s="1"/>
  <c r="W7" i="304"/>
  <c r="V7" i="304"/>
  <c r="T7" i="304"/>
  <c r="U7" i="304" s="1"/>
  <c r="S7" i="304"/>
  <c r="R7" i="304"/>
  <c r="Q7" i="304"/>
  <c r="O7" i="304"/>
  <c r="N7" i="304"/>
  <c r="P7" i="304" s="1"/>
  <c r="F7" i="304" s="1"/>
  <c r="M7" i="304"/>
  <c r="L7" i="304"/>
  <c r="K7" i="304"/>
  <c r="AI6" i="304"/>
  <c r="AH6" i="304"/>
  <c r="AJ6" i="304" s="1"/>
  <c r="AG6" i="304"/>
  <c r="AE6" i="304"/>
  <c r="AD6" i="304"/>
  <c r="AC6" i="304"/>
  <c r="AB6" i="304"/>
  <c r="AF6" i="304" s="1"/>
  <c r="AA6" i="304"/>
  <c r="Y6" i="304"/>
  <c r="X6" i="304"/>
  <c r="W6" i="304"/>
  <c r="Z6" i="304" s="1"/>
  <c r="V6" i="304"/>
  <c r="T6" i="304"/>
  <c r="S6" i="304"/>
  <c r="R6" i="304"/>
  <c r="U6" i="304" s="1"/>
  <c r="Q6" i="304"/>
  <c r="O6" i="304"/>
  <c r="N6" i="304"/>
  <c r="M6" i="304"/>
  <c r="L6" i="304"/>
  <c r="P6" i="304" s="1"/>
  <c r="F6" i="304" s="1"/>
  <c r="K6" i="304"/>
  <c r="AI5" i="304"/>
  <c r="AH5" i="304"/>
  <c r="AJ5" i="304" s="1"/>
  <c r="AG5" i="304"/>
  <c r="AE5" i="304"/>
  <c r="AD5" i="304"/>
  <c r="AC5" i="304"/>
  <c r="AF5" i="304" s="1"/>
  <c r="AB5" i="304"/>
  <c r="AA5" i="304"/>
  <c r="Y5" i="304"/>
  <c r="X5" i="304"/>
  <c r="Z5" i="304" s="1"/>
  <c r="W5" i="304"/>
  <c r="V5" i="304"/>
  <c r="T5" i="304"/>
  <c r="S5" i="304"/>
  <c r="U5" i="304" s="1"/>
  <c r="R5" i="304"/>
  <c r="Q5" i="304"/>
  <c r="O5" i="304"/>
  <c r="N5" i="304"/>
  <c r="M5" i="304"/>
  <c r="P5" i="304" s="1"/>
  <c r="F5" i="304" s="1"/>
  <c r="L5" i="304"/>
  <c r="K5" i="304"/>
  <c r="AI4" i="304"/>
  <c r="AH4" i="304"/>
  <c r="AJ4" i="304" s="1"/>
  <c r="AG4" i="304"/>
  <c r="AE4" i="304"/>
  <c r="AD4" i="304"/>
  <c r="AF4" i="304" s="1"/>
  <c r="AC4" i="304"/>
  <c r="AB4" i="304"/>
  <c r="AA4" i="304"/>
  <c r="Y4" i="304"/>
  <c r="X4" i="304"/>
  <c r="Z4" i="304" s="1"/>
  <c r="W4" i="304"/>
  <c r="V4" i="304"/>
  <c r="T4" i="304"/>
  <c r="U4" i="304" s="1"/>
  <c r="S4" i="304"/>
  <c r="R4" i="304"/>
  <c r="Q4" i="304"/>
  <c r="O4" i="304"/>
  <c r="N4" i="304"/>
  <c r="P4" i="304" s="1"/>
  <c r="F4" i="304" s="1"/>
  <c r="M4" i="304"/>
  <c r="L4" i="304"/>
  <c r="K4" i="304"/>
  <c r="D57" i="303"/>
  <c r="E54" i="303"/>
  <c r="D54" i="303"/>
  <c r="D56" i="303" s="1"/>
  <c r="C54" i="303"/>
  <c r="D50" i="303"/>
  <c r="E47" i="303"/>
  <c r="E49" i="303" s="1"/>
  <c r="D47" i="303"/>
  <c r="D61" i="303" s="1"/>
  <c r="AJ43" i="303"/>
  <c r="AI43" i="303"/>
  <c r="AH43" i="303"/>
  <c r="AG43" i="303"/>
  <c r="AF43" i="303"/>
  <c r="AE43" i="303"/>
  <c r="AD43" i="303"/>
  <c r="AC43" i="303"/>
  <c r="AB43" i="303"/>
  <c r="AA43" i="303"/>
  <c r="Z43" i="303"/>
  <c r="Y43" i="303"/>
  <c r="X43" i="303"/>
  <c r="W43" i="303"/>
  <c r="V43" i="303"/>
  <c r="U43" i="303"/>
  <c r="T43" i="303"/>
  <c r="S43" i="303"/>
  <c r="R43" i="303"/>
  <c r="Q43" i="303"/>
  <c r="P43" i="303"/>
  <c r="O43" i="303"/>
  <c r="N43" i="303"/>
  <c r="M43" i="303"/>
  <c r="L43" i="303"/>
  <c r="K43" i="303"/>
  <c r="F43" i="303"/>
  <c r="AJ42" i="303"/>
  <c r="AI42" i="303"/>
  <c r="AH42" i="303"/>
  <c r="AG42" i="303"/>
  <c r="AF42" i="303"/>
  <c r="AE42" i="303"/>
  <c r="AD42" i="303"/>
  <c r="AC42" i="303"/>
  <c r="AB42" i="303"/>
  <c r="AA42" i="303"/>
  <c r="Z42" i="303"/>
  <c r="Y42" i="303"/>
  <c r="X42" i="303"/>
  <c r="W42" i="303"/>
  <c r="V42" i="303"/>
  <c r="U42" i="303"/>
  <c r="T42" i="303"/>
  <c r="S42" i="303"/>
  <c r="R42" i="303"/>
  <c r="Q42" i="303"/>
  <c r="P42" i="303"/>
  <c r="O42" i="303"/>
  <c r="N42" i="303"/>
  <c r="M42" i="303"/>
  <c r="L42" i="303"/>
  <c r="K42" i="303"/>
  <c r="F42" i="303"/>
  <c r="AJ41" i="303"/>
  <c r="AI41" i="303"/>
  <c r="AH41" i="303"/>
  <c r="AG41" i="303"/>
  <c r="AF41" i="303"/>
  <c r="AE41" i="303"/>
  <c r="AD41" i="303"/>
  <c r="AC41" i="303"/>
  <c r="AB41" i="303"/>
  <c r="AA41" i="303"/>
  <c r="Z41" i="303"/>
  <c r="Y41" i="303"/>
  <c r="X41" i="303"/>
  <c r="W41" i="303"/>
  <c r="V41" i="303"/>
  <c r="U41" i="303"/>
  <c r="T41" i="303"/>
  <c r="S41" i="303"/>
  <c r="R41" i="303"/>
  <c r="Q41" i="303"/>
  <c r="P41" i="303"/>
  <c r="O41" i="303"/>
  <c r="N41" i="303"/>
  <c r="M41" i="303"/>
  <c r="L41" i="303"/>
  <c r="K41" i="303"/>
  <c r="F41" i="303"/>
  <c r="AJ40" i="303"/>
  <c r="AI40" i="303"/>
  <c r="AH40" i="303"/>
  <c r="AG40" i="303"/>
  <c r="AF40" i="303"/>
  <c r="AE40" i="303"/>
  <c r="AD40" i="303"/>
  <c r="AC40" i="303"/>
  <c r="AB40" i="303"/>
  <c r="AA40" i="303"/>
  <c r="Z40" i="303"/>
  <c r="Y40" i="303"/>
  <c r="X40" i="303"/>
  <c r="W40" i="303"/>
  <c r="V40" i="303"/>
  <c r="U40" i="303"/>
  <c r="T40" i="303"/>
  <c r="S40" i="303"/>
  <c r="R40" i="303"/>
  <c r="Q40" i="303"/>
  <c r="P40" i="303"/>
  <c r="O40" i="303"/>
  <c r="N40" i="303"/>
  <c r="M40" i="303"/>
  <c r="L40" i="303"/>
  <c r="K40" i="303"/>
  <c r="F40" i="303"/>
  <c r="AJ39" i="303"/>
  <c r="AI39" i="303"/>
  <c r="AH39" i="303"/>
  <c r="AG39" i="303"/>
  <c r="AF39" i="303"/>
  <c r="AE39" i="303"/>
  <c r="AD39" i="303"/>
  <c r="AC39" i="303"/>
  <c r="AB39" i="303"/>
  <c r="AA39" i="303"/>
  <c r="Z39" i="303"/>
  <c r="Y39" i="303"/>
  <c r="X39" i="303"/>
  <c r="W39" i="303"/>
  <c r="V39" i="303"/>
  <c r="U39" i="303"/>
  <c r="T39" i="303"/>
  <c r="S39" i="303"/>
  <c r="R39" i="303"/>
  <c r="Q39" i="303"/>
  <c r="P39" i="303"/>
  <c r="O39" i="303"/>
  <c r="N39" i="303"/>
  <c r="M39" i="303"/>
  <c r="L39" i="303"/>
  <c r="K39" i="303"/>
  <c r="F39" i="303"/>
  <c r="AJ38" i="303"/>
  <c r="AI38" i="303"/>
  <c r="AH38" i="303"/>
  <c r="AG38" i="303"/>
  <c r="AF38" i="303"/>
  <c r="AE38" i="303"/>
  <c r="AD38" i="303"/>
  <c r="AC38" i="303"/>
  <c r="AB38" i="303"/>
  <c r="AA38" i="303"/>
  <c r="Z38" i="303"/>
  <c r="Y38" i="303"/>
  <c r="X38" i="303"/>
  <c r="W38" i="303"/>
  <c r="V38" i="303"/>
  <c r="U38" i="303"/>
  <c r="T38" i="303"/>
  <c r="S38" i="303"/>
  <c r="R38" i="303"/>
  <c r="Q38" i="303"/>
  <c r="P38" i="303"/>
  <c r="O38" i="303"/>
  <c r="N38" i="303"/>
  <c r="M38" i="303"/>
  <c r="L38" i="303"/>
  <c r="K38" i="303"/>
  <c r="F38" i="303"/>
  <c r="AJ37" i="303"/>
  <c r="AI37" i="303"/>
  <c r="AH37" i="303"/>
  <c r="AG37" i="303"/>
  <c r="AF37" i="303"/>
  <c r="AE37" i="303"/>
  <c r="AD37" i="303"/>
  <c r="AC37" i="303"/>
  <c r="AB37" i="303"/>
  <c r="AA37" i="303"/>
  <c r="Z37" i="303"/>
  <c r="Y37" i="303"/>
  <c r="X37" i="303"/>
  <c r="W37" i="303"/>
  <c r="V37" i="303"/>
  <c r="U37" i="303"/>
  <c r="T37" i="303"/>
  <c r="S37" i="303"/>
  <c r="R37" i="303"/>
  <c r="Q37" i="303"/>
  <c r="P37" i="303"/>
  <c r="O37" i="303"/>
  <c r="N37" i="303"/>
  <c r="M37" i="303"/>
  <c r="L37" i="303"/>
  <c r="K37" i="303"/>
  <c r="F37" i="303"/>
  <c r="AJ36" i="303"/>
  <c r="AI36" i="303"/>
  <c r="AH36" i="303"/>
  <c r="AG36" i="303"/>
  <c r="AF36" i="303"/>
  <c r="AE36" i="303"/>
  <c r="AD36" i="303"/>
  <c r="AC36" i="303"/>
  <c r="AB36" i="303"/>
  <c r="AA36" i="303"/>
  <c r="Z36" i="303"/>
  <c r="Y36" i="303"/>
  <c r="X36" i="303"/>
  <c r="W36" i="303"/>
  <c r="V36" i="303"/>
  <c r="U36" i="303"/>
  <c r="T36" i="303"/>
  <c r="S36" i="303"/>
  <c r="R36" i="303"/>
  <c r="Q36" i="303"/>
  <c r="P36" i="303"/>
  <c r="O36" i="303"/>
  <c r="N36" i="303"/>
  <c r="M36" i="303"/>
  <c r="L36" i="303"/>
  <c r="K36" i="303"/>
  <c r="F36" i="303"/>
  <c r="AJ35" i="303"/>
  <c r="AI35" i="303"/>
  <c r="AH35" i="303"/>
  <c r="AG35" i="303"/>
  <c r="AF35" i="303"/>
  <c r="AE35" i="303"/>
  <c r="AD35" i="303"/>
  <c r="AC35" i="303"/>
  <c r="AB35" i="303"/>
  <c r="AA35" i="303"/>
  <c r="Z35" i="303"/>
  <c r="Y35" i="303"/>
  <c r="X35" i="303"/>
  <c r="W35" i="303"/>
  <c r="V35" i="303"/>
  <c r="U35" i="303"/>
  <c r="T35" i="303"/>
  <c r="S35" i="303"/>
  <c r="R35" i="303"/>
  <c r="Q35" i="303"/>
  <c r="P35" i="303"/>
  <c r="O35" i="303"/>
  <c r="N35" i="303"/>
  <c r="M35" i="303"/>
  <c r="L35" i="303"/>
  <c r="K35" i="303"/>
  <c r="F35" i="303"/>
  <c r="AJ34" i="303"/>
  <c r="AI34" i="303"/>
  <c r="AH34" i="303"/>
  <c r="AG34" i="303"/>
  <c r="AF34" i="303"/>
  <c r="AE34" i="303"/>
  <c r="AD34" i="303"/>
  <c r="AC34" i="303"/>
  <c r="AB34" i="303"/>
  <c r="AA34" i="303"/>
  <c r="Z34" i="303"/>
  <c r="Y34" i="303"/>
  <c r="X34" i="303"/>
  <c r="W34" i="303"/>
  <c r="V34" i="303"/>
  <c r="U34" i="303"/>
  <c r="T34" i="303"/>
  <c r="S34" i="303"/>
  <c r="R34" i="303"/>
  <c r="Q34" i="303"/>
  <c r="P34" i="303"/>
  <c r="O34" i="303"/>
  <c r="N34" i="303"/>
  <c r="M34" i="303"/>
  <c r="L34" i="303"/>
  <c r="K34" i="303"/>
  <c r="F34" i="303"/>
  <c r="AJ33" i="303"/>
  <c r="AI33" i="303"/>
  <c r="AH33" i="303"/>
  <c r="AG33" i="303"/>
  <c r="AF33" i="303"/>
  <c r="AE33" i="303"/>
  <c r="AD33" i="303"/>
  <c r="AC33" i="303"/>
  <c r="AB33" i="303"/>
  <c r="AA33" i="303"/>
  <c r="Z33" i="303"/>
  <c r="Y33" i="303"/>
  <c r="X33" i="303"/>
  <c r="W33" i="303"/>
  <c r="V33" i="303"/>
  <c r="U33" i="303"/>
  <c r="T33" i="303"/>
  <c r="S33" i="303"/>
  <c r="R33" i="303"/>
  <c r="Q33" i="303"/>
  <c r="P33" i="303"/>
  <c r="O33" i="303"/>
  <c r="N33" i="303"/>
  <c r="M33" i="303"/>
  <c r="L33" i="303"/>
  <c r="K33" i="303"/>
  <c r="F33" i="303"/>
  <c r="AJ32" i="303"/>
  <c r="AI32" i="303"/>
  <c r="AH32" i="303"/>
  <c r="AG32" i="303"/>
  <c r="AF32" i="303"/>
  <c r="AE32" i="303"/>
  <c r="AD32" i="303"/>
  <c r="AC32" i="303"/>
  <c r="AB32" i="303"/>
  <c r="AA32" i="303"/>
  <c r="Z32" i="303"/>
  <c r="Y32" i="303"/>
  <c r="X32" i="303"/>
  <c r="W32" i="303"/>
  <c r="V32" i="303"/>
  <c r="U32" i="303"/>
  <c r="T32" i="303"/>
  <c r="S32" i="303"/>
  <c r="R32" i="303"/>
  <c r="Q32" i="303"/>
  <c r="P32" i="303"/>
  <c r="O32" i="303"/>
  <c r="N32" i="303"/>
  <c r="M32" i="303"/>
  <c r="L32" i="303"/>
  <c r="K32" i="303"/>
  <c r="F32" i="303"/>
  <c r="AJ31" i="303"/>
  <c r="AI31" i="303"/>
  <c r="AH31" i="303"/>
  <c r="AG31" i="303"/>
  <c r="AF31" i="303"/>
  <c r="AE31" i="303"/>
  <c r="AD31" i="303"/>
  <c r="AC31" i="303"/>
  <c r="AB31" i="303"/>
  <c r="AA31" i="303"/>
  <c r="Z31" i="303"/>
  <c r="Y31" i="303"/>
  <c r="X31" i="303"/>
  <c r="W31" i="303"/>
  <c r="V31" i="303"/>
  <c r="U31" i="303"/>
  <c r="T31" i="303"/>
  <c r="S31" i="303"/>
  <c r="R31" i="303"/>
  <c r="Q31" i="303"/>
  <c r="P31" i="303"/>
  <c r="O31" i="303"/>
  <c r="N31" i="303"/>
  <c r="M31" i="303"/>
  <c r="L31" i="303"/>
  <c r="K31" i="303"/>
  <c r="F31" i="303"/>
  <c r="AJ30" i="303"/>
  <c r="AI30" i="303"/>
  <c r="AH30" i="303"/>
  <c r="AG30" i="303"/>
  <c r="AF30" i="303"/>
  <c r="AE30" i="303"/>
  <c r="AD30" i="303"/>
  <c r="AC30" i="303"/>
  <c r="AB30" i="303"/>
  <c r="AA30" i="303"/>
  <c r="Z30" i="303"/>
  <c r="Y30" i="303"/>
  <c r="X30" i="303"/>
  <c r="W30" i="303"/>
  <c r="V30" i="303"/>
  <c r="U30" i="303"/>
  <c r="T30" i="303"/>
  <c r="S30" i="303"/>
  <c r="R30" i="303"/>
  <c r="Q30" i="303"/>
  <c r="P30" i="303"/>
  <c r="O30" i="303"/>
  <c r="N30" i="303"/>
  <c r="M30" i="303"/>
  <c r="L30" i="303"/>
  <c r="K30" i="303"/>
  <c r="F30" i="303"/>
  <c r="AJ29" i="303"/>
  <c r="AI29" i="303"/>
  <c r="AH29" i="303"/>
  <c r="AG29" i="303"/>
  <c r="AF29" i="303"/>
  <c r="AE29" i="303"/>
  <c r="AD29" i="303"/>
  <c r="AC29" i="303"/>
  <c r="AB29" i="303"/>
  <c r="AA29" i="303"/>
  <c r="Z29" i="303"/>
  <c r="Y29" i="303"/>
  <c r="X29" i="303"/>
  <c r="W29" i="303"/>
  <c r="V29" i="303"/>
  <c r="U29" i="303"/>
  <c r="T29" i="303"/>
  <c r="S29" i="303"/>
  <c r="R29" i="303"/>
  <c r="Q29" i="303"/>
  <c r="P29" i="303"/>
  <c r="O29" i="303"/>
  <c r="N29" i="303"/>
  <c r="M29" i="303"/>
  <c r="L29" i="303"/>
  <c r="K29" i="303"/>
  <c r="F29" i="303"/>
  <c r="AJ28" i="303"/>
  <c r="AI28" i="303"/>
  <c r="AH28" i="303"/>
  <c r="AG28" i="303"/>
  <c r="AF28" i="303"/>
  <c r="AE28" i="303"/>
  <c r="AD28" i="303"/>
  <c r="AC28" i="303"/>
  <c r="AB28" i="303"/>
  <c r="AA28" i="303"/>
  <c r="Z28" i="303"/>
  <c r="Y28" i="303"/>
  <c r="X28" i="303"/>
  <c r="W28" i="303"/>
  <c r="V28" i="303"/>
  <c r="U28" i="303"/>
  <c r="T28" i="303"/>
  <c r="S28" i="303"/>
  <c r="R28" i="303"/>
  <c r="Q28" i="303"/>
  <c r="P28" i="303"/>
  <c r="O28" i="303"/>
  <c r="N28" i="303"/>
  <c r="M28" i="303"/>
  <c r="L28" i="303"/>
  <c r="K28" i="303"/>
  <c r="F28" i="303"/>
  <c r="AJ27" i="303"/>
  <c r="AI27" i="303"/>
  <c r="AH27" i="303"/>
  <c r="AG27" i="303"/>
  <c r="AF27" i="303"/>
  <c r="AE27" i="303"/>
  <c r="AD27" i="303"/>
  <c r="AC27" i="303"/>
  <c r="AB27" i="303"/>
  <c r="AA27" i="303"/>
  <c r="Z27" i="303"/>
  <c r="Y27" i="303"/>
  <c r="X27" i="303"/>
  <c r="W27" i="303"/>
  <c r="V27" i="303"/>
  <c r="U27" i="303"/>
  <c r="T27" i="303"/>
  <c r="S27" i="303"/>
  <c r="R27" i="303"/>
  <c r="Q27" i="303"/>
  <c r="P27" i="303"/>
  <c r="O27" i="303"/>
  <c r="N27" i="303"/>
  <c r="M27" i="303"/>
  <c r="L27" i="303"/>
  <c r="K27" i="303"/>
  <c r="F27" i="303"/>
  <c r="AJ26" i="303"/>
  <c r="AI26" i="303"/>
  <c r="AH26" i="303"/>
  <c r="AG26" i="303"/>
  <c r="AF26" i="303"/>
  <c r="AE26" i="303"/>
  <c r="AD26" i="303"/>
  <c r="AC26" i="303"/>
  <c r="AB26" i="303"/>
  <c r="AA26" i="303"/>
  <c r="Z26" i="303"/>
  <c r="Y26" i="303"/>
  <c r="X26" i="303"/>
  <c r="W26" i="303"/>
  <c r="V26" i="303"/>
  <c r="U26" i="303"/>
  <c r="T26" i="303"/>
  <c r="S26" i="303"/>
  <c r="R26" i="303"/>
  <c r="Q26" i="303"/>
  <c r="P26" i="303"/>
  <c r="O26" i="303"/>
  <c r="N26" i="303"/>
  <c r="M26" i="303"/>
  <c r="L26" i="303"/>
  <c r="K26" i="303"/>
  <c r="F26" i="303"/>
  <c r="AJ25" i="303"/>
  <c r="AI25" i="303"/>
  <c r="AH25" i="303"/>
  <c r="AG25" i="303"/>
  <c r="AF25" i="303"/>
  <c r="AE25" i="303"/>
  <c r="AD25" i="303"/>
  <c r="AC25" i="303"/>
  <c r="AB25" i="303"/>
  <c r="AA25" i="303"/>
  <c r="Z25" i="303"/>
  <c r="Y25" i="303"/>
  <c r="X25" i="303"/>
  <c r="W25" i="303"/>
  <c r="V25" i="303"/>
  <c r="U25" i="303"/>
  <c r="T25" i="303"/>
  <c r="S25" i="303"/>
  <c r="R25" i="303"/>
  <c r="Q25" i="303"/>
  <c r="P25" i="303"/>
  <c r="O25" i="303"/>
  <c r="N25" i="303"/>
  <c r="M25" i="303"/>
  <c r="L25" i="303"/>
  <c r="K25" i="303"/>
  <c r="F25" i="303"/>
  <c r="AJ24" i="303"/>
  <c r="AI24" i="303"/>
  <c r="AH24" i="303"/>
  <c r="AG24" i="303"/>
  <c r="AF24" i="303"/>
  <c r="AE24" i="303"/>
  <c r="AD24" i="303"/>
  <c r="AC24" i="303"/>
  <c r="AB24" i="303"/>
  <c r="AA24" i="303"/>
  <c r="Z24" i="303"/>
  <c r="Y24" i="303"/>
  <c r="X24" i="303"/>
  <c r="W24" i="303"/>
  <c r="V24" i="303"/>
  <c r="U24" i="303"/>
  <c r="T24" i="303"/>
  <c r="S24" i="303"/>
  <c r="R24" i="303"/>
  <c r="Q24" i="303"/>
  <c r="P24" i="303"/>
  <c r="O24" i="303"/>
  <c r="N24" i="303"/>
  <c r="M24" i="303"/>
  <c r="L24" i="303"/>
  <c r="K24" i="303"/>
  <c r="F24" i="303"/>
  <c r="AJ23" i="303"/>
  <c r="AI23" i="303"/>
  <c r="AH23" i="303"/>
  <c r="AG23" i="303"/>
  <c r="AF23" i="303"/>
  <c r="AE23" i="303"/>
  <c r="AD23" i="303"/>
  <c r="AC23" i="303"/>
  <c r="AB23" i="303"/>
  <c r="AA23" i="303"/>
  <c r="Z23" i="303"/>
  <c r="Y23" i="303"/>
  <c r="X23" i="303"/>
  <c r="W23" i="303"/>
  <c r="V23" i="303"/>
  <c r="U23" i="303"/>
  <c r="T23" i="303"/>
  <c r="S23" i="303"/>
  <c r="R23" i="303"/>
  <c r="Q23" i="303"/>
  <c r="P23" i="303"/>
  <c r="O23" i="303"/>
  <c r="N23" i="303"/>
  <c r="M23" i="303"/>
  <c r="L23" i="303"/>
  <c r="K23" i="303"/>
  <c r="F23" i="303"/>
  <c r="AJ22" i="303"/>
  <c r="AI22" i="303"/>
  <c r="AH22" i="303"/>
  <c r="AG22" i="303"/>
  <c r="AF22" i="303"/>
  <c r="AE22" i="303"/>
  <c r="AD22" i="303"/>
  <c r="AC22" i="303"/>
  <c r="AB22" i="303"/>
  <c r="AA22" i="303"/>
  <c r="Z22" i="303"/>
  <c r="Y22" i="303"/>
  <c r="X22" i="303"/>
  <c r="W22" i="303"/>
  <c r="V22" i="303"/>
  <c r="U22" i="303"/>
  <c r="T22" i="303"/>
  <c r="S22" i="303"/>
  <c r="R22" i="303"/>
  <c r="Q22" i="303"/>
  <c r="P22" i="303"/>
  <c r="O22" i="303"/>
  <c r="N22" i="303"/>
  <c r="M22" i="303"/>
  <c r="L22" i="303"/>
  <c r="K22" i="303"/>
  <c r="F22" i="303"/>
  <c r="AJ21" i="303"/>
  <c r="AI21" i="303"/>
  <c r="AH21" i="303"/>
  <c r="AG21" i="303"/>
  <c r="AF21" i="303"/>
  <c r="AE21" i="303"/>
  <c r="AD21" i="303"/>
  <c r="AC21" i="303"/>
  <c r="AB21" i="303"/>
  <c r="AA21" i="303"/>
  <c r="Z21" i="303"/>
  <c r="Y21" i="303"/>
  <c r="X21" i="303"/>
  <c r="W21" i="303"/>
  <c r="V21" i="303"/>
  <c r="U21" i="303"/>
  <c r="T21" i="303"/>
  <c r="S21" i="303"/>
  <c r="R21" i="303"/>
  <c r="Q21" i="303"/>
  <c r="P21" i="303"/>
  <c r="O21" i="303"/>
  <c r="N21" i="303"/>
  <c r="M21" i="303"/>
  <c r="L21" i="303"/>
  <c r="K21" i="303"/>
  <c r="F21" i="303"/>
  <c r="AJ20" i="303"/>
  <c r="AI20" i="303"/>
  <c r="AH20" i="303"/>
  <c r="AG20" i="303"/>
  <c r="AF20" i="303"/>
  <c r="AE20" i="303"/>
  <c r="AD20" i="303"/>
  <c r="AC20" i="303"/>
  <c r="AB20" i="303"/>
  <c r="AA20" i="303"/>
  <c r="Z20" i="303"/>
  <c r="Y20" i="303"/>
  <c r="X20" i="303"/>
  <c r="W20" i="303"/>
  <c r="V20" i="303"/>
  <c r="U20" i="303"/>
  <c r="T20" i="303"/>
  <c r="S20" i="303"/>
  <c r="R20" i="303"/>
  <c r="Q20" i="303"/>
  <c r="P20" i="303"/>
  <c r="O20" i="303"/>
  <c r="N20" i="303"/>
  <c r="M20" i="303"/>
  <c r="L20" i="303"/>
  <c r="K20" i="303"/>
  <c r="F20" i="303"/>
  <c r="AJ19" i="303"/>
  <c r="AI19" i="303"/>
  <c r="AH19" i="303"/>
  <c r="AG19" i="303"/>
  <c r="AF19" i="303"/>
  <c r="AE19" i="303"/>
  <c r="AD19" i="303"/>
  <c r="AC19" i="303"/>
  <c r="AB19" i="303"/>
  <c r="AA19" i="303"/>
  <c r="Z19" i="303"/>
  <c r="Y19" i="303"/>
  <c r="X19" i="303"/>
  <c r="W19" i="303"/>
  <c r="V19" i="303"/>
  <c r="U19" i="303"/>
  <c r="T19" i="303"/>
  <c r="S19" i="303"/>
  <c r="R19" i="303"/>
  <c r="Q19" i="303"/>
  <c r="P19" i="303"/>
  <c r="O19" i="303"/>
  <c r="N19" i="303"/>
  <c r="M19" i="303"/>
  <c r="L19" i="303"/>
  <c r="K19" i="303"/>
  <c r="F19" i="303"/>
  <c r="AJ18" i="303"/>
  <c r="AI18" i="303"/>
  <c r="AH18" i="303"/>
  <c r="AG18" i="303"/>
  <c r="AF18" i="303"/>
  <c r="AE18" i="303"/>
  <c r="AD18" i="303"/>
  <c r="AC18" i="303"/>
  <c r="AB18" i="303"/>
  <c r="AA18" i="303"/>
  <c r="Z18" i="303"/>
  <c r="Y18" i="303"/>
  <c r="X18" i="303"/>
  <c r="W18" i="303"/>
  <c r="V18" i="303"/>
  <c r="U18" i="303"/>
  <c r="T18" i="303"/>
  <c r="S18" i="303"/>
  <c r="R18" i="303"/>
  <c r="Q18" i="303"/>
  <c r="P18" i="303"/>
  <c r="O18" i="303"/>
  <c r="N18" i="303"/>
  <c r="M18" i="303"/>
  <c r="L18" i="303"/>
  <c r="K18" i="303"/>
  <c r="F18" i="303"/>
  <c r="AI17" i="303"/>
  <c r="AH17" i="303"/>
  <c r="AG17" i="303"/>
  <c r="AJ17" i="303" s="1"/>
  <c r="F17" i="303" s="1"/>
  <c r="AE17" i="303"/>
  <c r="AD17" i="303"/>
  <c r="AC17" i="303"/>
  <c r="AB17" i="303"/>
  <c r="AA17" i="303"/>
  <c r="AF17" i="303" s="1"/>
  <c r="Y17" i="303"/>
  <c r="X17" i="303"/>
  <c r="W17" i="303"/>
  <c r="V17" i="303"/>
  <c r="Z17" i="303" s="1"/>
  <c r="T17" i="303"/>
  <c r="S17" i="303"/>
  <c r="R17" i="303"/>
  <c r="Q17" i="303"/>
  <c r="U17" i="303" s="1"/>
  <c r="O17" i="303"/>
  <c r="N17" i="303"/>
  <c r="M17" i="303"/>
  <c r="L17" i="303"/>
  <c r="K17" i="303"/>
  <c r="P17" i="303" s="1"/>
  <c r="AI16" i="303"/>
  <c r="AH16" i="303"/>
  <c r="AG16" i="303"/>
  <c r="AJ16" i="303" s="1"/>
  <c r="F16" i="303" s="1"/>
  <c r="AE16" i="303"/>
  <c r="AD16" i="303"/>
  <c r="AC16" i="303"/>
  <c r="AB16" i="303"/>
  <c r="AA16" i="303"/>
  <c r="AF16" i="303" s="1"/>
  <c r="Y16" i="303"/>
  <c r="X16" i="303"/>
  <c r="W16" i="303"/>
  <c r="V16" i="303"/>
  <c r="Z16" i="303" s="1"/>
  <c r="T16" i="303"/>
  <c r="S16" i="303"/>
  <c r="R16" i="303"/>
  <c r="Q16" i="303"/>
  <c r="U16" i="303" s="1"/>
  <c r="O16" i="303"/>
  <c r="N16" i="303"/>
  <c r="M16" i="303"/>
  <c r="L16" i="303"/>
  <c r="K16" i="303"/>
  <c r="P16" i="303" s="1"/>
  <c r="AI15" i="303"/>
  <c r="AH15" i="303"/>
  <c r="AG15" i="303"/>
  <c r="AJ15" i="303" s="1"/>
  <c r="F15" i="303" s="1"/>
  <c r="AE15" i="303"/>
  <c r="AD15" i="303"/>
  <c r="AC15" i="303"/>
  <c r="AB15" i="303"/>
  <c r="AA15" i="303"/>
  <c r="AF15" i="303" s="1"/>
  <c r="Y15" i="303"/>
  <c r="X15" i="303"/>
  <c r="W15" i="303"/>
  <c r="V15" i="303"/>
  <c r="Z15" i="303" s="1"/>
  <c r="T15" i="303"/>
  <c r="S15" i="303"/>
  <c r="R15" i="303"/>
  <c r="Q15" i="303"/>
  <c r="U15" i="303" s="1"/>
  <c r="O15" i="303"/>
  <c r="N15" i="303"/>
  <c r="M15" i="303"/>
  <c r="L15" i="303"/>
  <c r="K15" i="303"/>
  <c r="P15" i="303" s="1"/>
  <c r="AI14" i="303"/>
  <c r="AH14" i="303"/>
  <c r="AG14" i="303"/>
  <c r="AJ14" i="303" s="1"/>
  <c r="F14" i="303" s="1"/>
  <c r="AE14" i="303"/>
  <c r="AD14" i="303"/>
  <c r="AC14" i="303"/>
  <c r="AB14" i="303"/>
  <c r="AA14" i="303"/>
  <c r="AF14" i="303" s="1"/>
  <c r="Y14" i="303"/>
  <c r="X14" i="303"/>
  <c r="W14" i="303"/>
  <c r="V14" i="303"/>
  <c r="Z14" i="303" s="1"/>
  <c r="T14" i="303"/>
  <c r="S14" i="303"/>
  <c r="R14" i="303"/>
  <c r="Q14" i="303"/>
  <c r="U14" i="303" s="1"/>
  <c r="O14" i="303"/>
  <c r="N14" i="303"/>
  <c r="M14" i="303"/>
  <c r="L14" i="303"/>
  <c r="K14" i="303"/>
  <c r="P14" i="303" s="1"/>
  <c r="AI13" i="303"/>
  <c r="AH13" i="303"/>
  <c r="AG13" i="303"/>
  <c r="AJ13" i="303" s="1"/>
  <c r="F13" i="303" s="1"/>
  <c r="AE13" i="303"/>
  <c r="AD13" i="303"/>
  <c r="AC13" i="303"/>
  <c r="AB13" i="303"/>
  <c r="AA13" i="303"/>
  <c r="AF13" i="303" s="1"/>
  <c r="Y13" i="303"/>
  <c r="X13" i="303"/>
  <c r="W13" i="303"/>
  <c r="V13" i="303"/>
  <c r="Z13" i="303" s="1"/>
  <c r="T13" i="303"/>
  <c r="S13" i="303"/>
  <c r="R13" i="303"/>
  <c r="Q13" i="303"/>
  <c r="U13" i="303" s="1"/>
  <c r="O13" i="303"/>
  <c r="N13" i="303"/>
  <c r="M13" i="303"/>
  <c r="L13" i="303"/>
  <c r="K13" i="303"/>
  <c r="P13" i="303" s="1"/>
  <c r="AI12" i="303"/>
  <c r="AH12" i="303"/>
  <c r="AJ12" i="303" s="1"/>
  <c r="AG12" i="303"/>
  <c r="AE12" i="303"/>
  <c r="AD12" i="303"/>
  <c r="AC12" i="303"/>
  <c r="AF12" i="303" s="1"/>
  <c r="AB12" i="303"/>
  <c r="AA12" i="303"/>
  <c r="Y12" i="303"/>
  <c r="X12" i="303"/>
  <c r="Z12" i="303" s="1"/>
  <c r="F12" i="303" s="1"/>
  <c r="W12" i="303"/>
  <c r="V12" i="303"/>
  <c r="T12" i="303"/>
  <c r="S12" i="303"/>
  <c r="U12" i="303" s="1"/>
  <c r="R12" i="303"/>
  <c r="Q12" i="303"/>
  <c r="O12" i="303"/>
  <c r="N12" i="303"/>
  <c r="M12" i="303"/>
  <c r="P12" i="303" s="1"/>
  <c r="L12" i="303"/>
  <c r="K12" i="303"/>
  <c r="AI11" i="303"/>
  <c r="AH11" i="303"/>
  <c r="AJ11" i="303" s="1"/>
  <c r="AG11" i="303"/>
  <c r="AE11" i="303"/>
  <c r="AD11" i="303"/>
  <c r="AF11" i="303" s="1"/>
  <c r="AC11" i="303"/>
  <c r="AB11" i="303"/>
  <c r="AA11" i="303"/>
  <c r="Y11" i="303"/>
  <c r="X11" i="303"/>
  <c r="Z11" i="303" s="1"/>
  <c r="F11" i="303" s="1"/>
  <c r="W11" i="303"/>
  <c r="V11" i="303"/>
  <c r="T11" i="303"/>
  <c r="U11" i="303" s="1"/>
  <c r="S11" i="303"/>
  <c r="R11" i="303"/>
  <c r="Q11" i="303"/>
  <c r="O11" i="303"/>
  <c r="N11" i="303"/>
  <c r="P11" i="303" s="1"/>
  <c r="M11" i="303"/>
  <c r="L11" i="303"/>
  <c r="K11" i="303"/>
  <c r="AI10" i="303"/>
  <c r="AH10" i="303"/>
  <c r="AJ10" i="303" s="1"/>
  <c r="AG10" i="303"/>
  <c r="AE10" i="303"/>
  <c r="AD10" i="303"/>
  <c r="AC10" i="303"/>
  <c r="AF10" i="303" s="1"/>
  <c r="AB10" i="303"/>
  <c r="AA10" i="303"/>
  <c r="Y10" i="303"/>
  <c r="X10" i="303"/>
  <c r="Z10" i="303" s="1"/>
  <c r="F10" i="303" s="1"/>
  <c r="W10" i="303"/>
  <c r="V10" i="303"/>
  <c r="T10" i="303"/>
  <c r="S10" i="303"/>
  <c r="U10" i="303" s="1"/>
  <c r="R10" i="303"/>
  <c r="Q10" i="303"/>
  <c r="O10" i="303"/>
  <c r="N10" i="303"/>
  <c r="M10" i="303"/>
  <c r="P10" i="303" s="1"/>
  <c r="L10" i="303"/>
  <c r="K10" i="303"/>
  <c r="AI9" i="303"/>
  <c r="AH9" i="303"/>
  <c r="AJ9" i="303" s="1"/>
  <c r="AG9" i="303"/>
  <c r="AE9" i="303"/>
  <c r="AD9" i="303"/>
  <c r="AF9" i="303" s="1"/>
  <c r="AC9" i="303"/>
  <c r="AB9" i="303"/>
  <c r="AA9" i="303"/>
  <c r="Y9" i="303"/>
  <c r="X9" i="303"/>
  <c r="Z9" i="303" s="1"/>
  <c r="F9" i="303" s="1"/>
  <c r="W9" i="303"/>
  <c r="V9" i="303"/>
  <c r="T9" i="303"/>
  <c r="U9" i="303" s="1"/>
  <c r="S9" i="303"/>
  <c r="R9" i="303"/>
  <c r="Q9" i="303"/>
  <c r="O9" i="303"/>
  <c r="N9" i="303"/>
  <c r="P9" i="303" s="1"/>
  <c r="M9" i="303"/>
  <c r="L9" i="303"/>
  <c r="K9" i="303"/>
  <c r="AI8" i="303"/>
  <c r="AH8" i="303"/>
  <c r="AJ8" i="303" s="1"/>
  <c r="AG8" i="303"/>
  <c r="AE8" i="303"/>
  <c r="AD8" i="303"/>
  <c r="AC8" i="303"/>
  <c r="AB8" i="303"/>
  <c r="AF8" i="303" s="1"/>
  <c r="AA8" i="303"/>
  <c r="Y8" i="303"/>
  <c r="X8" i="303"/>
  <c r="W8" i="303"/>
  <c r="Z8" i="303" s="1"/>
  <c r="F8" i="303" s="1"/>
  <c r="V8" i="303"/>
  <c r="T8" i="303"/>
  <c r="S8" i="303"/>
  <c r="R8" i="303"/>
  <c r="U8" i="303" s="1"/>
  <c r="Q8" i="303"/>
  <c r="O8" i="303"/>
  <c r="N8" i="303"/>
  <c r="M8" i="303"/>
  <c r="L8" i="303"/>
  <c r="P8" i="303" s="1"/>
  <c r="K8" i="303"/>
  <c r="AI7" i="303"/>
  <c r="AH7" i="303"/>
  <c r="AJ7" i="303" s="1"/>
  <c r="AG7" i="303"/>
  <c r="AE7" i="303"/>
  <c r="AD7" i="303"/>
  <c r="AC7" i="303"/>
  <c r="AB7" i="303"/>
  <c r="AF7" i="303" s="1"/>
  <c r="AA7" i="303"/>
  <c r="Y7" i="303"/>
  <c r="X7" i="303"/>
  <c r="W7" i="303"/>
  <c r="Z7" i="303" s="1"/>
  <c r="F7" i="303" s="1"/>
  <c r="V7" i="303"/>
  <c r="T7" i="303"/>
  <c r="S7" i="303"/>
  <c r="R7" i="303"/>
  <c r="U7" i="303" s="1"/>
  <c r="Q7" i="303"/>
  <c r="O7" i="303"/>
  <c r="N7" i="303"/>
  <c r="M7" i="303"/>
  <c r="L7" i="303"/>
  <c r="P7" i="303" s="1"/>
  <c r="K7" i="303"/>
  <c r="AI6" i="303"/>
  <c r="AH6" i="303"/>
  <c r="AJ6" i="303" s="1"/>
  <c r="AG6" i="303"/>
  <c r="AE6" i="303"/>
  <c r="AD6" i="303"/>
  <c r="AC6" i="303"/>
  <c r="AB6" i="303"/>
  <c r="AF6" i="303" s="1"/>
  <c r="AA6" i="303"/>
  <c r="Y6" i="303"/>
  <c r="X6" i="303"/>
  <c r="W6" i="303"/>
  <c r="Z6" i="303" s="1"/>
  <c r="F6" i="303" s="1"/>
  <c r="V6" i="303"/>
  <c r="T6" i="303"/>
  <c r="S6" i="303"/>
  <c r="R6" i="303"/>
  <c r="U6" i="303" s="1"/>
  <c r="Q6" i="303"/>
  <c r="O6" i="303"/>
  <c r="N6" i="303"/>
  <c r="M6" i="303"/>
  <c r="L6" i="303"/>
  <c r="P6" i="303" s="1"/>
  <c r="K6" i="303"/>
  <c r="AI5" i="303"/>
  <c r="AH5" i="303"/>
  <c r="AJ5" i="303" s="1"/>
  <c r="AG5" i="303"/>
  <c r="AE5" i="303"/>
  <c r="AD5" i="303"/>
  <c r="AC5" i="303"/>
  <c r="AB5" i="303"/>
  <c r="AF5" i="303" s="1"/>
  <c r="AA5" i="303"/>
  <c r="Y5" i="303"/>
  <c r="X5" i="303"/>
  <c r="W5" i="303"/>
  <c r="Z5" i="303" s="1"/>
  <c r="F5" i="303" s="1"/>
  <c r="V5" i="303"/>
  <c r="T5" i="303"/>
  <c r="S5" i="303"/>
  <c r="R5" i="303"/>
  <c r="U5" i="303" s="1"/>
  <c r="Q5" i="303"/>
  <c r="O5" i="303"/>
  <c r="N5" i="303"/>
  <c r="M5" i="303"/>
  <c r="L5" i="303"/>
  <c r="P5" i="303" s="1"/>
  <c r="K5" i="303"/>
  <c r="AJ4" i="303"/>
  <c r="AI4" i="303"/>
  <c r="AH4" i="303"/>
  <c r="AG4" i="303"/>
  <c r="AF4" i="303"/>
  <c r="AE4" i="303"/>
  <c r="AD4" i="303"/>
  <c r="AC4" i="303"/>
  <c r="AB4" i="303"/>
  <c r="AA4" i="303"/>
  <c r="Y4" i="303"/>
  <c r="X4" i="303"/>
  <c r="Z4" i="303" s="1"/>
  <c r="F4" i="303" s="1"/>
  <c r="W4" i="303"/>
  <c r="V4" i="303"/>
  <c r="T4" i="303"/>
  <c r="U4" i="303" s="1"/>
  <c r="S4" i="303"/>
  <c r="R4" i="303"/>
  <c r="Q4" i="303"/>
  <c r="O4" i="303"/>
  <c r="N4" i="303"/>
  <c r="P4" i="303" s="1"/>
  <c r="M4" i="303"/>
  <c r="L4" i="303"/>
  <c r="K4" i="303"/>
  <c r="D57" i="302"/>
  <c r="E54" i="302"/>
  <c r="D54" i="302"/>
  <c r="D56" i="302" s="1"/>
  <c r="C54" i="302"/>
  <c r="G54" i="302" s="1"/>
  <c r="D50" i="302"/>
  <c r="E47" i="302"/>
  <c r="E49" i="302" s="1"/>
  <c r="D47" i="302"/>
  <c r="D61" i="302" s="1"/>
  <c r="AJ43" i="302"/>
  <c r="AI43" i="302"/>
  <c r="AH43" i="302"/>
  <c r="AG43" i="302"/>
  <c r="AF43" i="302"/>
  <c r="AE43" i="302"/>
  <c r="AD43" i="302"/>
  <c r="AC43" i="302"/>
  <c r="AB43" i="302"/>
  <c r="AA43" i="302"/>
  <c r="Z43" i="302"/>
  <c r="Y43" i="302"/>
  <c r="X43" i="302"/>
  <c r="W43" i="302"/>
  <c r="V43" i="302"/>
  <c r="U43" i="302"/>
  <c r="T43" i="302"/>
  <c r="S43" i="302"/>
  <c r="R43" i="302"/>
  <c r="Q43" i="302"/>
  <c r="P43" i="302"/>
  <c r="O43" i="302"/>
  <c r="N43" i="302"/>
  <c r="M43" i="302"/>
  <c r="L43" i="302"/>
  <c r="K43" i="302"/>
  <c r="F43" i="302"/>
  <c r="AJ42" i="302"/>
  <c r="AI42" i="302"/>
  <c r="AH42" i="302"/>
  <c r="AG42" i="302"/>
  <c r="AF42" i="302"/>
  <c r="AE42" i="302"/>
  <c r="AD42" i="302"/>
  <c r="AC42" i="302"/>
  <c r="AB42" i="302"/>
  <c r="AA42" i="302"/>
  <c r="Z42" i="302"/>
  <c r="Y42" i="302"/>
  <c r="X42" i="302"/>
  <c r="W42" i="302"/>
  <c r="V42" i="302"/>
  <c r="U42" i="302"/>
  <c r="T42" i="302"/>
  <c r="S42" i="302"/>
  <c r="R42" i="302"/>
  <c r="Q42" i="302"/>
  <c r="P42" i="302"/>
  <c r="O42" i="302"/>
  <c r="N42" i="302"/>
  <c r="M42" i="302"/>
  <c r="L42" i="302"/>
  <c r="K42" i="302"/>
  <c r="F42" i="302"/>
  <c r="AJ41" i="302"/>
  <c r="AI41" i="302"/>
  <c r="AH41" i="302"/>
  <c r="AG41" i="302"/>
  <c r="AF41" i="302"/>
  <c r="AE41" i="302"/>
  <c r="AD41" i="302"/>
  <c r="AC41" i="302"/>
  <c r="AB41" i="302"/>
  <c r="AA41" i="302"/>
  <c r="Z41" i="302"/>
  <c r="Y41" i="302"/>
  <c r="X41" i="302"/>
  <c r="W41" i="302"/>
  <c r="V41" i="302"/>
  <c r="U41" i="302"/>
  <c r="T41" i="302"/>
  <c r="S41" i="302"/>
  <c r="R41" i="302"/>
  <c r="Q41" i="302"/>
  <c r="P41" i="302"/>
  <c r="O41" i="302"/>
  <c r="N41" i="302"/>
  <c r="M41" i="302"/>
  <c r="L41" i="302"/>
  <c r="K41" i="302"/>
  <c r="F41" i="302"/>
  <c r="AJ40" i="302"/>
  <c r="AI40" i="302"/>
  <c r="AH40" i="302"/>
  <c r="AG40" i="302"/>
  <c r="AF40" i="302"/>
  <c r="AE40" i="302"/>
  <c r="AD40" i="302"/>
  <c r="AC40" i="302"/>
  <c r="AB40" i="302"/>
  <c r="AA40" i="302"/>
  <c r="Z40" i="302"/>
  <c r="Y40" i="302"/>
  <c r="X40" i="302"/>
  <c r="W40" i="302"/>
  <c r="V40" i="302"/>
  <c r="U40" i="302"/>
  <c r="T40" i="302"/>
  <c r="S40" i="302"/>
  <c r="R40" i="302"/>
  <c r="Q40" i="302"/>
  <c r="P40" i="302"/>
  <c r="O40" i="302"/>
  <c r="N40" i="302"/>
  <c r="M40" i="302"/>
  <c r="L40" i="302"/>
  <c r="K40" i="302"/>
  <c r="F40" i="302"/>
  <c r="AJ39" i="302"/>
  <c r="AI39" i="302"/>
  <c r="AH39" i="302"/>
  <c r="AG39" i="302"/>
  <c r="AF39" i="302"/>
  <c r="AE39" i="302"/>
  <c r="AD39" i="302"/>
  <c r="AC39" i="302"/>
  <c r="AB39" i="302"/>
  <c r="AA39" i="302"/>
  <c r="Z39" i="302"/>
  <c r="Y39" i="302"/>
  <c r="X39" i="302"/>
  <c r="W39" i="302"/>
  <c r="V39" i="302"/>
  <c r="U39" i="302"/>
  <c r="T39" i="302"/>
  <c r="S39" i="302"/>
  <c r="R39" i="302"/>
  <c r="Q39" i="302"/>
  <c r="P39" i="302"/>
  <c r="O39" i="302"/>
  <c r="N39" i="302"/>
  <c r="M39" i="302"/>
  <c r="L39" i="302"/>
  <c r="K39" i="302"/>
  <c r="F39" i="302"/>
  <c r="AJ38" i="302"/>
  <c r="AI38" i="302"/>
  <c r="AH38" i="302"/>
  <c r="AG38" i="302"/>
  <c r="AF38" i="302"/>
  <c r="AE38" i="302"/>
  <c r="AD38" i="302"/>
  <c r="AC38" i="302"/>
  <c r="AB38" i="302"/>
  <c r="AA38" i="302"/>
  <c r="Z38" i="302"/>
  <c r="Y38" i="302"/>
  <c r="X38" i="302"/>
  <c r="W38" i="302"/>
  <c r="V38" i="302"/>
  <c r="U38" i="302"/>
  <c r="T38" i="302"/>
  <c r="S38" i="302"/>
  <c r="R38" i="302"/>
  <c r="Q38" i="302"/>
  <c r="P38" i="302"/>
  <c r="O38" i="302"/>
  <c r="N38" i="302"/>
  <c r="M38" i="302"/>
  <c r="L38" i="302"/>
  <c r="K38" i="302"/>
  <c r="F38" i="302"/>
  <c r="AJ37" i="302"/>
  <c r="AI37" i="302"/>
  <c r="AH37" i="302"/>
  <c r="AG37" i="302"/>
  <c r="AF37" i="302"/>
  <c r="AE37" i="302"/>
  <c r="AD37" i="302"/>
  <c r="AC37" i="302"/>
  <c r="AB37" i="302"/>
  <c r="AA37" i="302"/>
  <c r="Z37" i="302"/>
  <c r="Y37" i="302"/>
  <c r="X37" i="302"/>
  <c r="W37" i="302"/>
  <c r="V37" i="302"/>
  <c r="U37" i="302"/>
  <c r="T37" i="302"/>
  <c r="S37" i="302"/>
  <c r="R37" i="302"/>
  <c r="Q37" i="302"/>
  <c r="P37" i="302"/>
  <c r="O37" i="302"/>
  <c r="N37" i="302"/>
  <c r="M37" i="302"/>
  <c r="L37" i="302"/>
  <c r="K37" i="302"/>
  <c r="F37" i="302"/>
  <c r="AJ36" i="302"/>
  <c r="AI36" i="302"/>
  <c r="AH36" i="302"/>
  <c r="AG36" i="302"/>
  <c r="AF36" i="302"/>
  <c r="AE36" i="302"/>
  <c r="AD36" i="302"/>
  <c r="AC36" i="302"/>
  <c r="AB36" i="302"/>
  <c r="AA36" i="302"/>
  <c r="Z36" i="302"/>
  <c r="Y36" i="302"/>
  <c r="X36" i="302"/>
  <c r="W36" i="302"/>
  <c r="V36" i="302"/>
  <c r="U36" i="302"/>
  <c r="T36" i="302"/>
  <c r="S36" i="302"/>
  <c r="R36" i="302"/>
  <c r="Q36" i="302"/>
  <c r="P36" i="302"/>
  <c r="O36" i="302"/>
  <c r="N36" i="302"/>
  <c r="M36" i="302"/>
  <c r="L36" i="302"/>
  <c r="K36" i="302"/>
  <c r="F36" i="302"/>
  <c r="AJ35" i="302"/>
  <c r="AI35" i="302"/>
  <c r="AH35" i="302"/>
  <c r="AG35" i="302"/>
  <c r="AF35" i="302"/>
  <c r="AE35" i="302"/>
  <c r="AD35" i="302"/>
  <c r="AC35" i="302"/>
  <c r="AB35" i="302"/>
  <c r="AA35" i="302"/>
  <c r="Z35" i="302"/>
  <c r="Y35" i="302"/>
  <c r="X35" i="302"/>
  <c r="W35" i="302"/>
  <c r="V35" i="302"/>
  <c r="U35" i="302"/>
  <c r="T35" i="302"/>
  <c r="S35" i="302"/>
  <c r="R35" i="302"/>
  <c r="Q35" i="302"/>
  <c r="P35" i="302"/>
  <c r="O35" i="302"/>
  <c r="N35" i="302"/>
  <c r="M35" i="302"/>
  <c r="L35" i="302"/>
  <c r="K35" i="302"/>
  <c r="F35" i="302"/>
  <c r="AJ34" i="302"/>
  <c r="AI34" i="302"/>
  <c r="AH34" i="302"/>
  <c r="AG34" i="302"/>
  <c r="AF34" i="302"/>
  <c r="AE34" i="302"/>
  <c r="AD34" i="302"/>
  <c r="AC34" i="302"/>
  <c r="AB34" i="302"/>
  <c r="AA34" i="302"/>
  <c r="Z34" i="302"/>
  <c r="Y34" i="302"/>
  <c r="X34" i="302"/>
  <c r="W34" i="302"/>
  <c r="V34" i="302"/>
  <c r="U34" i="302"/>
  <c r="T34" i="302"/>
  <c r="S34" i="302"/>
  <c r="R34" i="302"/>
  <c r="Q34" i="302"/>
  <c r="P34" i="302"/>
  <c r="O34" i="302"/>
  <c r="N34" i="302"/>
  <c r="M34" i="302"/>
  <c r="L34" i="302"/>
  <c r="K34" i="302"/>
  <c r="F34" i="302"/>
  <c r="AJ33" i="302"/>
  <c r="AI33" i="302"/>
  <c r="AH33" i="302"/>
  <c r="AG33" i="302"/>
  <c r="AF33" i="302"/>
  <c r="AE33" i="302"/>
  <c r="AD33" i="302"/>
  <c r="AC33" i="302"/>
  <c r="AB33" i="302"/>
  <c r="AA33" i="302"/>
  <c r="Z33" i="302"/>
  <c r="Y33" i="302"/>
  <c r="X33" i="302"/>
  <c r="W33" i="302"/>
  <c r="V33" i="302"/>
  <c r="U33" i="302"/>
  <c r="T33" i="302"/>
  <c r="S33" i="302"/>
  <c r="R33" i="302"/>
  <c r="Q33" i="302"/>
  <c r="P33" i="302"/>
  <c r="O33" i="302"/>
  <c r="N33" i="302"/>
  <c r="M33" i="302"/>
  <c r="L33" i="302"/>
  <c r="K33" i="302"/>
  <c r="F33" i="302"/>
  <c r="AJ32" i="302"/>
  <c r="AI32" i="302"/>
  <c r="AH32" i="302"/>
  <c r="AG32" i="302"/>
  <c r="AF32" i="302"/>
  <c r="AE32" i="302"/>
  <c r="AD32" i="302"/>
  <c r="AC32" i="302"/>
  <c r="AB32" i="302"/>
  <c r="AA32" i="302"/>
  <c r="Z32" i="302"/>
  <c r="Y32" i="302"/>
  <c r="X32" i="302"/>
  <c r="W32" i="302"/>
  <c r="V32" i="302"/>
  <c r="U32" i="302"/>
  <c r="T32" i="302"/>
  <c r="S32" i="302"/>
  <c r="R32" i="302"/>
  <c r="Q32" i="302"/>
  <c r="P32" i="302"/>
  <c r="O32" i="302"/>
  <c r="N32" i="302"/>
  <c r="M32" i="302"/>
  <c r="L32" i="302"/>
  <c r="K32" i="302"/>
  <c r="F32" i="302"/>
  <c r="AJ31" i="302"/>
  <c r="AI31" i="302"/>
  <c r="AH31" i="302"/>
  <c r="AG31" i="302"/>
  <c r="AF31" i="302"/>
  <c r="AE31" i="302"/>
  <c r="AD31" i="302"/>
  <c r="AC31" i="302"/>
  <c r="AB31" i="302"/>
  <c r="AA31" i="302"/>
  <c r="Z31" i="302"/>
  <c r="Y31" i="302"/>
  <c r="X31" i="302"/>
  <c r="W31" i="302"/>
  <c r="V31" i="302"/>
  <c r="U31" i="302"/>
  <c r="T31" i="302"/>
  <c r="S31" i="302"/>
  <c r="R31" i="302"/>
  <c r="Q31" i="302"/>
  <c r="P31" i="302"/>
  <c r="O31" i="302"/>
  <c r="N31" i="302"/>
  <c r="M31" i="302"/>
  <c r="L31" i="302"/>
  <c r="K31" i="302"/>
  <c r="F31" i="302"/>
  <c r="AJ30" i="302"/>
  <c r="AI30" i="302"/>
  <c r="AH30" i="302"/>
  <c r="AG30" i="302"/>
  <c r="AF30" i="302"/>
  <c r="AE30" i="302"/>
  <c r="AD30" i="302"/>
  <c r="AC30" i="302"/>
  <c r="AB30" i="302"/>
  <c r="AA30" i="302"/>
  <c r="Z30" i="302"/>
  <c r="Y30" i="302"/>
  <c r="X30" i="302"/>
  <c r="W30" i="302"/>
  <c r="V30" i="302"/>
  <c r="U30" i="302"/>
  <c r="T30" i="302"/>
  <c r="S30" i="302"/>
  <c r="R30" i="302"/>
  <c r="Q30" i="302"/>
  <c r="P30" i="302"/>
  <c r="O30" i="302"/>
  <c r="N30" i="302"/>
  <c r="M30" i="302"/>
  <c r="L30" i="302"/>
  <c r="K30" i="302"/>
  <c r="F30" i="302"/>
  <c r="AJ29" i="302"/>
  <c r="AI29" i="302"/>
  <c r="AH29" i="302"/>
  <c r="AG29" i="302"/>
  <c r="AF29" i="302"/>
  <c r="AE29" i="302"/>
  <c r="AD29" i="302"/>
  <c r="AC29" i="302"/>
  <c r="AB29" i="302"/>
  <c r="AA29" i="302"/>
  <c r="Z29" i="302"/>
  <c r="Y29" i="302"/>
  <c r="X29" i="302"/>
  <c r="W29" i="302"/>
  <c r="V29" i="302"/>
  <c r="U29" i="302"/>
  <c r="T29" i="302"/>
  <c r="S29" i="302"/>
  <c r="R29" i="302"/>
  <c r="Q29" i="302"/>
  <c r="P29" i="302"/>
  <c r="O29" i="302"/>
  <c r="N29" i="302"/>
  <c r="M29" i="302"/>
  <c r="L29" i="302"/>
  <c r="K29" i="302"/>
  <c r="F29" i="302"/>
  <c r="AJ28" i="302"/>
  <c r="AI28" i="302"/>
  <c r="AH28" i="302"/>
  <c r="AG28" i="302"/>
  <c r="AF28" i="302"/>
  <c r="AE28" i="302"/>
  <c r="AD28" i="302"/>
  <c r="AC28" i="302"/>
  <c r="AB28" i="302"/>
  <c r="AA28" i="302"/>
  <c r="Z28" i="302"/>
  <c r="Y28" i="302"/>
  <c r="X28" i="302"/>
  <c r="W28" i="302"/>
  <c r="V28" i="302"/>
  <c r="U28" i="302"/>
  <c r="T28" i="302"/>
  <c r="S28" i="302"/>
  <c r="R28" i="302"/>
  <c r="Q28" i="302"/>
  <c r="P28" i="302"/>
  <c r="O28" i="302"/>
  <c r="N28" i="302"/>
  <c r="M28" i="302"/>
  <c r="L28" i="302"/>
  <c r="K28" i="302"/>
  <c r="F28" i="302"/>
  <c r="AJ27" i="302"/>
  <c r="AI27" i="302"/>
  <c r="AH27" i="302"/>
  <c r="AG27" i="302"/>
  <c r="AF27" i="302"/>
  <c r="AE27" i="302"/>
  <c r="AD27" i="302"/>
  <c r="AC27" i="302"/>
  <c r="AB27" i="302"/>
  <c r="AA27" i="302"/>
  <c r="Z27" i="302"/>
  <c r="Y27" i="302"/>
  <c r="X27" i="302"/>
  <c r="W27" i="302"/>
  <c r="V27" i="302"/>
  <c r="U27" i="302"/>
  <c r="T27" i="302"/>
  <c r="S27" i="302"/>
  <c r="R27" i="302"/>
  <c r="Q27" i="302"/>
  <c r="P27" i="302"/>
  <c r="O27" i="302"/>
  <c r="N27" i="302"/>
  <c r="M27" i="302"/>
  <c r="L27" i="302"/>
  <c r="K27" i="302"/>
  <c r="F27" i="302"/>
  <c r="AI26" i="302"/>
  <c r="AH26" i="302"/>
  <c r="AG26" i="302"/>
  <c r="AJ26" i="302" s="1"/>
  <c r="F26" i="302" s="1"/>
  <c r="AE26" i="302"/>
  <c r="AD26" i="302"/>
  <c r="AC26" i="302"/>
  <c r="AB26" i="302"/>
  <c r="AA26" i="302"/>
  <c r="AF26" i="302" s="1"/>
  <c r="Y26" i="302"/>
  <c r="X26" i="302"/>
  <c r="W26" i="302"/>
  <c r="V26" i="302"/>
  <c r="Z26" i="302" s="1"/>
  <c r="T26" i="302"/>
  <c r="S26" i="302"/>
  <c r="R26" i="302"/>
  <c r="Q26" i="302"/>
  <c r="U26" i="302" s="1"/>
  <c r="O26" i="302"/>
  <c r="N26" i="302"/>
  <c r="M26" i="302"/>
  <c r="L26" i="302"/>
  <c r="K26" i="302"/>
  <c r="P26" i="302" s="1"/>
  <c r="AI25" i="302"/>
  <c r="AH25" i="302"/>
  <c r="AJ25" i="302" s="1"/>
  <c r="F25" i="302" s="1"/>
  <c r="AG25" i="302"/>
  <c r="AE25" i="302"/>
  <c r="AD25" i="302"/>
  <c r="AC25" i="302"/>
  <c r="AB25" i="302"/>
  <c r="AF25" i="302" s="1"/>
  <c r="AA25" i="302"/>
  <c r="Y25" i="302"/>
  <c r="X25" i="302"/>
  <c r="W25" i="302"/>
  <c r="Z25" i="302" s="1"/>
  <c r="V25" i="302"/>
  <c r="T25" i="302"/>
  <c r="S25" i="302"/>
  <c r="R25" i="302"/>
  <c r="U25" i="302" s="1"/>
  <c r="Q25" i="302"/>
  <c r="O25" i="302"/>
  <c r="N25" i="302"/>
  <c r="M25" i="302"/>
  <c r="L25" i="302"/>
  <c r="P25" i="302" s="1"/>
  <c r="K25" i="302"/>
  <c r="AI24" i="302"/>
  <c r="AH24" i="302"/>
  <c r="AJ24" i="302" s="1"/>
  <c r="F24" i="302" s="1"/>
  <c r="AG24" i="302"/>
  <c r="AE24" i="302"/>
  <c r="AD24" i="302"/>
  <c r="AC24" i="302"/>
  <c r="AF24" i="302" s="1"/>
  <c r="AB24" i="302"/>
  <c r="AA24" i="302"/>
  <c r="Y24" i="302"/>
  <c r="X24" i="302"/>
  <c r="Z24" i="302" s="1"/>
  <c r="W24" i="302"/>
  <c r="V24" i="302"/>
  <c r="T24" i="302"/>
  <c r="S24" i="302"/>
  <c r="U24" i="302" s="1"/>
  <c r="R24" i="302"/>
  <c r="Q24" i="302"/>
  <c r="O24" i="302"/>
  <c r="N24" i="302"/>
  <c r="M24" i="302"/>
  <c r="P24" i="302" s="1"/>
  <c r="L24" i="302"/>
  <c r="K24" i="302"/>
  <c r="AI23" i="302"/>
  <c r="AH23" i="302"/>
  <c r="AJ23" i="302" s="1"/>
  <c r="F23" i="302" s="1"/>
  <c r="AG23" i="302"/>
  <c r="AE23" i="302"/>
  <c r="AD23" i="302"/>
  <c r="AC23" i="302"/>
  <c r="AB23" i="302"/>
  <c r="AF23" i="302" s="1"/>
  <c r="AA23" i="302"/>
  <c r="Y23" i="302"/>
  <c r="X23" i="302"/>
  <c r="W23" i="302"/>
  <c r="Z23" i="302" s="1"/>
  <c r="V23" i="302"/>
  <c r="T23" i="302"/>
  <c r="S23" i="302"/>
  <c r="R23" i="302"/>
  <c r="U23" i="302" s="1"/>
  <c r="Q23" i="302"/>
  <c r="O23" i="302"/>
  <c r="N23" i="302"/>
  <c r="M23" i="302"/>
  <c r="L23" i="302"/>
  <c r="P23" i="302" s="1"/>
  <c r="K23" i="302"/>
  <c r="AI22" i="302"/>
  <c r="AH22" i="302"/>
  <c r="AJ22" i="302" s="1"/>
  <c r="F22" i="302" s="1"/>
  <c r="AG22" i="302"/>
  <c r="AE22" i="302"/>
  <c r="AD22" i="302"/>
  <c r="AC22" i="302"/>
  <c r="AB22" i="302"/>
  <c r="AF22" i="302" s="1"/>
  <c r="AA22" i="302"/>
  <c r="Y22" i="302"/>
  <c r="X22" i="302"/>
  <c r="W22" i="302"/>
  <c r="Z22" i="302" s="1"/>
  <c r="V22" i="302"/>
  <c r="T22" i="302"/>
  <c r="S22" i="302"/>
  <c r="R22" i="302"/>
  <c r="U22" i="302" s="1"/>
  <c r="Q22" i="302"/>
  <c r="O22" i="302"/>
  <c r="N22" i="302"/>
  <c r="M22" i="302"/>
  <c r="L22" i="302"/>
  <c r="P22" i="302" s="1"/>
  <c r="K22" i="302"/>
  <c r="AI21" i="302"/>
  <c r="AH21" i="302"/>
  <c r="AJ21" i="302" s="1"/>
  <c r="F21" i="302" s="1"/>
  <c r="AG21" i="302"/>
  <c r="AE21" i="302"/>
  <c r="AD21" i="302"/>
  <c r="AC21" i="302"/>
  <c r="AF21" i="302" s="1"/>
  <c r="AB21" i="302"/>
  <c r="AA21" i="302"/>
  <c r="Y21" i="302"/>
  <c r="X21" i="302"/>
  <c r="Z21" i="302" s="1"/>
  <c r="W21" i="302"/>
  <c r="V21" i="302"/>
  <c r="T21" i="302"/>
  <c r="S21" i="302"/>
  <c r="U21" i="302" s="1"/>
  <c r="R21" i="302"/>
  <c r="Q21" i="302"/>
  <c r="O21" i="302"/>
  <c r="N21" i="302"/>
  <c r="M21" i="302"/>
  <c r="P21" i="302" s="1"/>
  <c r="L21" i="302"/>
  <c r="K21" i="302"/>
  <c r="AI20" i="302"/>
  <c r="AH20" i="302"/>
  <c r="AG20" i="302"/>
  <c r="AJ20" i="302" s="1"/>
  <c r="F20" i="302" s="1"/>
  <c r="AE20" i="302"/>
  <c r="AD20" i="302"/>
  <c r="AC20" i="302"/>
  <c r="AB20" i="302"/>
  <c r="AA20" i="302"/>
  <c r="AF20" i="302" s="1"/>
  <c r="Y20" i="302"/>
  <c r="X20" i="302"/>
  <c r="W20" i="302"/>
  <c r="V20" i="302"/>
  <c r="Z20" i="302" s="1"/>
  <c r="T20" i="302"/>
  <c r="S20" i="302"/>
  <c r="R20" i="302"/>
  <c r="Q20" i="302"/>
  <c r="U20" i="302" s="1"/>
  <c r="O20" i="302"/>
  <c r="N20" i="302"/>
  <c r="M20" i="302"/>
  <c r="L20" i="302"/>
  <c r="K20" i="302"/>
  <c r="P20" i="302" s="1"/>
  <c r="AI19" i="302"/>
  <c r="AH19" i="302"/>
  <c r="AJ19" i="302" s="1"/>
  <c r="F19" i="302" s="1"/>
  <c r="AG19" i="302"/>
  <c r="AE19" i="302"/>
  <c r="AD19" i="302"/>
  <c r="AC19" i="302"/>
  <c r="AF19" i="302" s="1"/>
  <c r="AB19" i="302"/>
  <c r="AA19" i="302"/>
  <c r="Y19" i="302"/>
  <c r="X19" i="302"/>
  <c r="Z19" i="302" s="1"/>
  <c r="W19" i="302"/>
  <c r="V19" i="302"/>
  <c r="T19" i="302"/>
  <c r="S19" i="302"/>
  <c r="U19" i="302" s="1"/>
  <c r="R19" i="302"/>
  <c r="Q19" i="302"/>
  <c r="O19" i="302"/>
  <c r="N19" i="302"/>
  <c r="M19" i="302"/>
  <c r="P19" i="302" s="1"/>
  <c r="L19" i="302"/>
  <c r="K19" i="302"/>
  <c r="AI18" i="302"/>
  <c r="AH18" i="302"/>
  <c r="AJ18" i="302" s="1"/>
  <c r="F18" i="302" s="1"/>
  <c r="AG18" i="302"/>
  <c r="AE18" i="302"/>
  <c r="AD18" i="302"/>
  <c r="AC18" i="302"/>
  <c r="AB18" i="302"/>
  <c r="AF18" i="302" s="1"/>
  <c r="AA18" i="302"/>
  <c r="Y18" i="302"/>
  <c r="X18" i="302"/>
  <c r="W18" i="302"/>
  <c r="Z18" i="302" s="1"/>
  <c r="V18" i="302"/>
  <c r="T18" i="302"/>
  <c r="S18" i="302"/>
  <c r="R18" i="302"/>
  <c r="U18" i="302" s="1"/>
  <c r="Q18" i="302"/>
  <c r="O18" i="302"/>
  <c r="N18" i="302"/>
  <c r="M18" i="302"/>
  <c r="L18" i="302"/>
  <c r="P18" i="302" s="1"/>
  <c r="K18" i="302"/>
  <c r="AI17" i="302"/>
  <c r="AH17" i="302"/>
  <c r="AJ17" i="302" s="1"/>
  <c r="F17" i="302" s="1"/>
  <c r="AG17" i="302"/>
  <c r="AE17" i="302"/>
  <c r="AD17" i="302"/>
  <c r="AC17" i="302"/>
  <c r="AF17" i="302" s="1"/>
  <c r="AB17" i="302"/>
  <c r="AA17" i="302"/>
  <c r="Y17" i="302"/>
  <c r="X17" i="302"/>
  <c r="Z17" i="302" s="1"/>
  <c r="W17" i="302"/>
  <c r="V17" i="302"/>
  <c r="T17" i="302"/>
  <c r="S17" i="302"/>
  <c r="U17" i="302" s="1"/>
  <c r="R17" i="302"/>
  <c r="Q17" i="302"/>
  <c r="O17" i="302"/>
  <c r="N17" i="302"/>
  <c r="M17" i="302"/>
  <c r="P17" i="302" s="1"/>
  <c r="L17" i="302"/>
  <c r="K17" i="302"/>
  <c r="AI16" i="302"/>
  <c r="AH16" i="302"/>
  <c r="AJ16" i="302" s="1"/>
  <c r="F16" i="302" s="1"/>
  <c r="AG16" i="302"/>
  <c r="AE16" i="302"/>
  <c r="AD16" i="302"/>
  <c r="AC16" i="302"/>
  <c r="AB16" i="302"/>
  <c r="AF16" i="302" s="1"/>
  <c r="AA16" i="302"/>
  <c r="Y16" i="302"/>
  <c r="X16" i="302"/>
  <c r="W16" i="302"/>
  <c r="Z16" i="302" s="1"/>
  <c r="V16" i="302"/>
  <c r="T16" i="302"/>
  <c r="S16" i="302"/>
  <c r="R16" i="302"/>
  <c r="U16" i="302" s="1"/>
  <c r="Q16" i="302"/>
  <c r="O16" i="302"/>
  <c r="N16" i="302"/>
  <c r="M16" i="302"/>
  <c r="L16" i="302"/>
  <c r="P16" i="302" s="1"/>
  <c r="K16" i="302"/>
  <c r="AI15" i="302"/>
  <c r="AH15" i="302"/>
  <c r="AG15" i="302"/>
  <c r="AJ15" i="302" s="1"/>
  <c r="F15" i="302" s="1"/>
  <c r="AE15" i="302"/>
  <c r="AD15" i="302"/>
  <c r="AC15" i="302"/>
  <c r="AB15" i="302"/>
  <c r="AA15" i="302"/>
  <c r="AF15" i="302" s="1"/>
  <c r="Y15" i="302"/>
  <c r="X15" i="302"/>
  <c r="W15" i="302"/>
  <c r="V15" i="302"/>
  <c r="Z15" i="302" s="1"/>
  <c r="T15" i="302"/>
  <c r="S15" i="302"/>
  <c r="R15" i="302"/>
  <c r="Q15" i="302"/>
  <c r="U15" i="302" s="1"/>
  <c r="O15" i="302"/>
  <c r="N15" i="302"/>
  <c r="M15" i="302"/>
  <c r="L15" i="302"/>
  <c r="K15" i="302"/>
  <c r="P15" i="302" s="1"/>
  <c r="AI14" i="302"/>
  <c r="AH14" i="302"/>
  <c r="AG14" i="302"/>
  <c r="AJ14" i="302" s="1"/>
  <c r="F14" i="302" s="1"/>
  <c r="AE14" i="302"/>
  <c r="AD14" i="302"/>
  <c r="AC14" i="302"/>
  <c r="AB14" i="302"/>
  <c r="AA14" i="302"/>
  <c r="AF14" i="302" s="1"/>
  <c r="Y14" i="302"/>
  <c r="X14" i="302"/>
  <c r="W14" i="302"/>
  <c r="V14" i="302"/>
  <c r="Z14" i="302" s="1"/>
  <c r="T14" i="302"/>
  <c r="S14" i="302"/>
  <c r="R14" i="302"/>
  <c r="Q14" i="302"/>
  <c r="U14" i="302" s="1"/>
  <c r="O14" i="302"/>
  <c r="N14" i="302"/>
  <c r="M14" i="302"/>
  <c r="L14" i="302"/>
  <c r="K14" i="302"/>
  <c r="P14" i="302" s="1"/>
  <c r="AI13" i="302"/>
  <c r="AH13" i="302"/>
  <c r="AG13" i="302"/>
  <c r="AJ13" i="302" s="1"/>
  <c r="F13" i="302" s="1"/>
  <c r="AE13" i="302"/>
  <c r="AD13" i="302"/>
  <c r="AC13" i="302"/>
  <c r="AB13" i="302"/>
  <c r="AA13" i="302"/>
  <c r="AF13" i="302" s="1"/>
  <c r="Y13" i="302"/>
  <c r="X13" i="302"/>
  <c r="W13" i="302"/>
  <c r="V13" i="302"/>
  <c r="Z13" i="302" s="1"/>
  <c r="T13" i="302"/>
  <c r="S13" i="302"/>
  <c r="R13" i="302"/>
  <c r="Q13" i="302"/>
  <c r="U13" i="302" s="1"/>
  <c r="O13" i="302"/>
  <c r="N13" i="302"/>
  <c r="M13" i="302"/>
  <c r="L13" i="302"/>
  <c r="K13" i="302"/>
  <c r="P13" i="302" s="1"/>
  <c r="AI12" i="302"/>
  <c r="AH12" i="302"/>
  <c r="AJ12" i="302" s="1"/>
  <c r="F12" i="302" s="1"/>
  <c r="AG12" i="302"/>
  <c r="AE12" i="302"/>
  <c r="AD12" i="302"/>
  <c r="AC12" i="302"/>
  <c r="AB12" i="302"/>
  <c r="AF12" i="302" s="1"/>
  <c r="AA12" i="302"/>
  <c r="Y12" i="302"/>
  <c r="X12" i="302"/>
  <c r="W12" i="302"/>
  <c r="Z12" i="302" s="1"/>
  <c r="V12" i="302"/>
  <c r="T12" i="302"/>
  <c r="S12" i="302"/>
  <c r="R12" i="302"/>
  <c r="U12" i="302" s="1"/>
  <c r="Q12" i="302"/>
  <c r="O12" i="302"/>
  <c r="N12" i="302"/>
  <c r="M12" i="302"/>
  <c r="L12" i="302"/>
  <c r="P12" i="302" s="1"/>
  <c r="K12" i="302"/>
  <c r="AI11" i="302"/>
  <c r="AH11" i="302"/>
  <c r="AJ11" i="302" s="1"/>
  <c r="F11" i="302" s="1"/>
  <c r="AG11" i="302"/>
  <c r="AE11" i="302"/>
  <c r="AD11" i="302"/>
  <c r="AC11" i="302"/>
  <c r="AB11" i="302"/>
  <c r="AF11" i="302" s="1"/>
  <c r="AA11" i="302"/>
  <c r="Y11" i="302"/>
  <c r="X11" i="302"/>
  <c r="W11" i="302"/>
  <c r="Z11" i="302" s="1"/>
  <c r="V11" i="302"/>
  <c r="T11" i="302"/>
  <c r="S11" i="302"/>
  <c r="R11" i="302"/>
  <c r="U11" i="302" s="1"/>
  <c r="Q11" i="302"/>
  <c r="O11" i="302"/>
  <c r="N11" i="302"/>
  <c r="M11" i="302"/>
  <c r="L11" i="302"/>
  <c r="P11" i="302" s="1"/>
  <c r="K11" i="302"/>
  <c r="AI10" i="302"/>
  <c r="AH10" i="302"/>
  <c r="AJ10" i="302" s="1"/>
  <c r="F10" i="302" s="1"/>
  <c r="AG10" i="302"/>
  <c r="AE10" i="302"/>
  <c r="AD10" i="302"/>
  <c r="AC10" i="302"/>
  <c r="AF10" i="302" s="1"/>
  <c r="AB10" i="302"/>
  <c r="AA10" i="302"/>
  <c r="Y10" i="302"/>
  <c r="X10" i="302"/>
  <c r="Z10" i="302" s="1"/>
  <c r="W10" i="302"/>
  <c r="V10" i="302"/>
  <c r="T10" i="302"/>
  <c r="S10" i="302"/>
  <c r="U10" i="302" s="1"/>
  <c r="R10" i="302"/>
  <c r="Q10" i="302"/>
  <c r="O10" i="302"/>
  <c r="N10" i="302"/>
  <c r="M10" i="302"/>
  <c r="P10" i="302" s="1"/>
  <c r="L10" i="302"/>
  <c r="K10" i="302"/>
  <c r="AI9" i="302"/>
  <c r="AH9" i="302"/>
  <c r="AG9" i="302"/>
  <c r="AJ9" i="302" s="1"/>
  <c r="F9" i="302" s="1"/>
  <c r="AE9" i="302"/>
  <c r="AD9" i="302"/>
  <c r="AC9" i="302"/>
  <c r="AB9" i="302"/>
  <c r="AA9" i="302"/>
  <c r="AF9" i="302" s="1"/>
  <c r="Y9" i="302"/>
  <c r="X9" i="302"/>
  <c r="W9" i="302"/>
  <c r="V9" i="302"/>
  <c r="Z9" i="302" s="1"/>
  <c r="T9" i="302"/>
  <c r="S9" i="302"/>
  <c r="R9" i="302"/>
  <c r="Q9" i="302"/>
  <c r="U9" i="302" s="1"/>
  <c r="O9" i="302"/>
  <c r="N9" i="302"/>
  <c r="M9" i="302"/>
  <c r="L9" i="302"/>
  <c r="K9" i="302"/>
  <c r="P9" i="302" s="1"/>
  <c r="AI8" i="302"/>
  <c r="AH8" i="302"/>
  <c r="AG8" i="302"/>
  <c r="AJ8" i="302" s="1"/>
  <c r="F8" i="302" s="1"/>
  <c r="AE8" i="302"/>
  <c r="AD8" i="302"/>
  <c r="AC8" i="302"/>
  <c r="AB8" i="302"/>
  <c r="AA8" i="302"/>
  <c r="AF8" i="302" s="1"/>
  <c r="Y8" i="302"/>
  <c r="X8" i="302"/>
  <c r="W8" i="302"/>
  <c r="V8" i="302"/>
  <c r="Z8" i="302" s="1"/>
  <c r="T8" i="302"/>
  <c r="S8" i="302"/>
  <c r="R8" i="302"/>
  <c r="Q8" i="302"/>
  <c r="U8" i="302" s="1"/>
  <c r="O8" i="302"/>
  <c r="N8" i="302"/>
  <c r="M8" i="302"/>
  <c r="L8" i="302"/>
  <c r="K8" i="302"/>
  <c r="P8" i="302" s="1"/>
  <c r="AI7" i="302"/>
  <c r="AH7" i="302"/>
  <c r="AJ7" i="302" s="1"/>
  <c r="F7" i="302" s="1"/>
  <c r="AG7" i="302"/>
  <c r="AE7" i="302"/>
  <c r="AD7" i="302"/>
  <c r="AC7" i="302"/>
  <c r="AF7" i="302" s="1"/>
  <c r="AB7" i="302"/>
  <c r="AA7" i="302"/>
  <c r="Y7" i="302"/>
  <c r="X7" i="302"/>
  <c r="Z7" i="302" s="1"/>
  <c r="W7" i="302"/>
  <c r="V7" i="302"/>
  <c r="T7" i="302"/>
  <c r="S7" i="302"/>
  <c r="U7" i="302" s="1"/>
  <c r="R7" i="302"/>
  <c r="Q7" i="302"/>
  <c r="O7" i="302"/>
  <c r="N7" i="302"/>
  <c r="M7" i="302"/>
  <c r="P7" i="302" s="1"/>
  <c r="L7" i="302"/>
  <c r="K7" i="302"/>
  <c r="AI6" i="302"/>
  <c r="AH6" i="302"/>
  <c r="AJ6" i="302" s="1"/>
  <c r="F6" i="302" s="1"/>
  <c r="AG6" i="302"/>
  <c r="AE6" i="302"/>
  <c r="AD6" i="302"/>
  <c r="AC6" i="302"/>
  <c r="AB6" i="302"/>
  <c r="AF6" i="302" s="1"/>
  <c r="AA6" i="302"/>
  <c r="Y6" i="302"/>
  <c r="X6" i="302"/>
  <c r="W6" i="302"/>
  <c r="Z6" i="302" s="1"/>
  <c r="V6" i="302"/>
  <c r="T6" i="302"/>
  <c r="S6" i="302"/>
  <c r="R6" i="302"/>
  <c r="U6" i="302" s="1"/>
  <c r="Q6" i="302"/>
  <c r="O6" i="302"/>
  <c r="N6" i="302"/>
  <c r="M6" i="302"/>
  <c r="L6" i="302"/>
  <c r="P6" i="302" s="1"/>
  <c r="K6" i="302"/>
  <c r="AI5" i="302"/>
  <c r="AH5" i="302"/>
  <c r="AG5" i="302"/>
  <c r="AJ5" i="302" s="1"/>
  <c r="F5" i="302" s="1"/>
  <c r="AE5" i="302"/>
  <c r="AD5" i="302"/>
  <c r="AC5" i="302"/>
  <c r="AB5" i="302"/>
  <c r="AA5" i="302"/>
  <c r="AF5" i="302" s="1"/>
  <c r="Y5" i="302"/>
  <c r="X5" i="302"/>
  <c r="W5" i="302"/>
  <c r="V5" i="302"/>
  <c r="Z5" i="302" s="1"/>
  <c r="T5" i="302"/>
  <c r="S5" i="302"/>
  <c r="R5" i="302"/>
  <c r="Q5" i="302"/>
  <c r="U5" i="302" s="1"/>
  <c r="O5" i="302"/>
  <c r="N5" i="302"/>
  <c r="M5" i="302"/>
  <c r="L5" i="302"/>
  <c r="K5" i="302"/>
  <c r="P5" i="302" s="1"/>
  <c r="AI4" i="302"/>
  <c r="AH4" i="302"/>
  <c r="AJ4" i="302" s="1"/>
  <c r="F4" i="302" s="1"/>
  <c r="AG4" i="302"/>
  <c r="AE4" i="302"/>
  <c r="AD4" i="302"/>
  <c r="AC4" i="302"/>
  <c r="AF4" i="302" s="1"/>
  <c r="AB4" i="302"/>
  <c r="AA4" i="302"/>
  <c r="Y4" i="302"/>
  <c r="X4" i="302"/>
  <c r="Z4" i="302" s="1"/>
  <c r="W4" i="302"/>
  <c r="V4" i="302"/>
  <c r="T4" i="302"/>
  <c r="S4" i="302"/>
  <c r="U4" i="302" s="1"/>
  <c r="R4" i="302"/>
  <c r="Q4" i="302"/>
  <c r="O4" i="302"/>
  <c r="N4" i="302"/>
  <c r="M4" i="302"/>
  <c r="P4" i="302" s="1"/>
  <c r="L4" i="302"/>
  <c r="K4" i="302"/>
  <c r="D57" i="301"/>
  <c r="E54" i="301"/>
  <c r="D54" i="301"/>
  <c r="D56" i="301" s="1"/>
  <c r="C54" i="301"/>
  <c r="D50" i="301"/>
  <c r="E47" i="301"/>
  <c r="E49" i="301" s="1"/>
  <c r="D47" i="301"/>
  <c r="D61" i="301" s="1"/>
  <c r="AJ43" i="301"/>
  <c r="AI43" i="301"/>
  <c r="AH43" i="301"/>
  <c r="AG43" i="301"/>
  <c r="AF43" i="301"/>
  <c r="AE43" i="301"/>
  <c r="AD43" i="301"/>
  <c r="AC43" i="301"/>
  <c r="AB43" i="301"/>
  <c r="AA43" i="301"/>
  <c r="Z43" i="301"/>
  <c r="Y43" i="301"/>
  <c r="X43" i="301"/>
  <c r="W43" i="301"/>
  <c r="V43" i="301"/>
  <c r="U43" i="301"/>
  <c r="T43" i="301"/>
  <c r="S43" i="301"/>
  <c r="R43" i="301"/>
  <c r="Q43" i="301"/>
  <c r="P43" i="301"/>
  <c r="O43" i="301"/>
  <c r="N43" i="301"/>
  <c r="M43" i="301"/>
  <c r="L43" i="301"/>
  <c r="K43" i="301"/>
  <c r="F43" i="301"/>
  <c r="AJ42" i="301"/>
  <c r="AI42" i="301"/>
  <c r="AH42" i="301"/>
  <c r="AG42" i="301"/>
  <c r="AF42" i="301"/>
  <c r="AE42" i="301"/>
  <c r="AD42" i="301"/>
  <c r="AC42" i="301"/>
  <c r="AB42" i="301"/>
  <c r="AA42" i="301"/>
  <c r="Z42" i="301"/>
  <c r="Y42" i="301"/>
  <c r="X42" i="301"/>
  <c r="W42" i="301"/>
  <c r="V42" i="301"/>
  <c r="U42" i="301"/>
  <c r="T42" i="301"/>
  <c r="S42" i="301"/>
  <c r="R42" i="301"/>
  <c r="Q42" i="301"/>
  <c r="P42" i="301"/>
  <c r="O42" i="301"/>
  <c r="N42" i="301"/>
  <c r="M42" i="301"/>
  <c r="L42" i="301"/>
  <c r="K42" i="301"/>
  <c r="F42" i="301"/>
  <c r="AJ41" i="301"/>
  <c r="AI41" i="301"/>
  <c r="AH41" i="301"/>
  <c r="AG41" i="301"/>
  <c r="AF41" i="301"/>
  <c r="AE41" i="301"/>
  <c r="AD41" i="301"/>
  <c r="AC41" i="301"/>
  <c r="AB41" i="301"/>
  <c r="AA41" i="301"/>
  <c r="Z41" i="301"/>
  <c r="Y41" i="301"/>
  <c r="X41" i="301"/>
  <c r="W41" i="301"/>
  <c r="V41" i="301"/>
  <c r="U41" i="301"/>
  <c r="T41" i="301"/>
  <c r="S41" i="301"/>
  <c r="R41" i="301"/>
  <c r="Q41" i="301"/>
  <c r="P41" i="301"/>
  <c r="O41" i="301"/>
  <c r="N41" i="301"/>
  <c r="M41" i="301"/>
  <c r="L41" i="301"/>
  <c r="K41" i="301"/>
  <c r="F41" i="301"/>
  <c r="AJ40" i="301"/>
  <c r="AI40" i="301"/>
  <c r="AH40" i="301"/>
  <c r="AG40" i="301"/>
  <c r="AF40" i="301"/>
  <c r="AE40" i="301"/>
  <c r="AD40" i="301"/>
  <c r="AC40" i="301"/>
  <c r="AB40" i="301"/>
  <c r="AA40" i="301"/>
  <c r="Z40" i="301"/>
  <c r="Y40" i="301"/>
  <c r="X40" i="301"/>
  <c r="W40" i="301"/>
  <c r="V40" i="301"/>
  <c r="U40" i="301"/>
  <c r="T40" i="301"/>
  <c r="S40" i="301"/>
  <c r="R40" i="301"/>
  <c r="Q40" i="301"/>
  <c r="P40" i="301"/>
  <c r="O40" i="301"/>
  <c r="N40" i="301"/>
  <c r="M40" i="301"/>
  <c r="L40" i="301"/>
  <c r="K40" i="301"/>
  <c r="F40" i="301"/>
  <c r="AJ39" i="301"/>
  <c r="AI39" i="301"/>
  <c r="AH39" i="301"/>
  <c r="AG39" i="301"/>
  <c r="AF39" i="301"/>
  <c r="AE39" i="301"/>
  <c r="AD39" i="301"/>
  <c r="AC39" i="301"/>
  <c r="AB39" i="301"/>
  <c r="AA39" i="301"/>
  <c r="Z39" i="301"/>
  <c r="Y39" i="301"/>
  <c r="X39" i="301"/>
  <c r="W39" i="301"/>
  <c r="V39" i="301"/>
  <c r="U39" i="301"/>
  <c r="T39" i="301"/>
  <c r="S39" i="301"/>
  <c r="R39" i="301"/>
  <c r="Q39" i="301"/>
  <c r="P39" i="301"/>
  <c r="O39" i="301"/>
  <c r="N39" i="301"/>
  <c r="M39" i="301"/>
  <c r="L39" i="301"/>
  <c r="K39" i="301"/>
  <c r="F39" i="301"/>
  <c r="AJ38" i="301"/>
  <c r="AI38" i="301"/>
  <c r="AH38" i="301"/>
  <c r="AG38" i="301"/>
  <c r="AF38" i="301"/>
  <c r="AE38" i="301"/>
  <c r="AD38" i="301"/>
  <c r="AC38" i="301"/>
  <c r="AB38" i="301"/>
  <c r="AA38" i="301"/>
  <c r="Z38" i="301"/>
  <c r="Y38" i="301"/>
  <c r="X38" i="301"/>
  <c r="W38" i="301"/>
  <c r="V38" i="301"/>
  <c r="U38" i="301"/>
  <c r="T38" i="301"/>
  <c r="S38" i="301"/>
  <c r="R38" i="301"/>
  <c r="Q38" i="301"/>
  <c r="P38" i="301"/>
  <c r="O38" i="301"/>
  <c r="N38" i="301"/>
  <c r="M38" i="301"/>
  <c r="L38" i="301"/>
  <c r="K38" i="301"/>
  <c r="F38" i="301"/>
  <c r="AJ37" i="301"/>
  <c r="AI37" i="301"/>
  <c r="AH37" i="301"/>
  <c r="AG37" i="301"/>
  <c r="AF37" i="301"/>
  <c r="AE37" i="301"/>
  <c r="AD37" i="301"/>
  <c r="AC37" i="301"/>
  <c r="AB37" i="301"/>
  <c r="AA37" i="301"/>
  <c r="Z37" i="301"/>
  <c r="Y37" i="301"/>
  <c r="X37" i="301"/>
  <c r="W37" i="301"/>
  <c r="V37" i="301"/>
  <c r="U37" i="301"/>
  <c r="T37" i="301"/>
  <c r="S37" i="301"/>
  <c r="R37" i="301"/>
  <c r="Q37" i="301"/>
  <c r="P37" i="301"/>
  <c r="O37" i="301"/>
  <c r="N37" i="301"/>
  <c r="M37" i="301"/>
  <c r="L37" i="301"/>
  <c r="K37" i="301"/>
  <c r="F37" i="301"/>
  <c r="AJ36" i="301"/>
  <c r="AI36" i="301"/>
  <c r="AH36" i="301"/>
  <c r="AG36" i="301"/>
  <c r="AF36" i="301"/>
  <c r="AE36" i="301"/>
  <c r="AD36" i="301"/>
  <c r="AC36" i="301"/>
  <c r="AB36" i="301"/>
  <c r="AA36" i="301"/>
  <c r="Z36" i="301"/>
  <c r="Y36" i="301"/>
  <c r="X36" i="301"/>
  <c r="W36" i="301"/>
  <c r="V36" i="301"/>
  <c r="U36" i="301"/>
  <c r="T36" i="301"/>
  <c r="S36" i="301"/>
  <c r="R36" i="301"/>
  <c r="Q36" i="301"/>
  <c r="P36" i="301"/>
  <c r="O36" i="301"/>
  <c r="N36" i="301"/>
  <c r="M36" i="301"/>
  <c r="L36" i="301"/>
  <c r="K36" i="301"/>
  <c r="F36" i="301"/>
  <c r="AJ35" i="301"/>
  <c r="AI35" i="301"/>
  <c r="AH35" i="301"/>
  <c r="AG35" i="301"/>
  <c r="AF35" i="301"/>
  <c r="AE35" i="301"/>
  <c r="AD35" i="301"/>
  <c r="AC35" i="301"/>
  <c r="AB35" i="301"/>
  <c r="AA35" i="301"/>
  <c r="Z35" i="301"/>
  <c r="Y35" i="301"/>
  <c r="X35" i="301"/>
  <c r="W35" i="301"/>
  <c r="V35" i="301"/>
  <c r="U35" i="301"/>
  <c r="T35" i="301"/>
  <c r="S35" i="301"/>
  <c r="R35" i="301"/>
  <c r="Q35" i="301"/>
  <c r="P35" i="301"/>
  <c r="O35" i="301"/>
  <c r="N35" i="301"/>
  <c r="M35" i="301"/>
  <c r="L35" i="301"/>
  <c r="K35" i="301"/>
  <c r="F35" i="301"/>
  <c r="AJ34" i="301"/>
  <c r="AI34" i="301"/>
  <c r="AH34" i="301"/>
  <c r="AG34" i="301"/>
  <c r="AF34" i="301"/>
  <c r="AE34" i="301"/>
  <c r="AD34" i="301"/>
  <c r="AC34" i="301"/>
  <c r="AB34" i="301"/>
  <c r="AA34" i="301"/>
  <c r="Z34" i="301"/>
  <c r="Y34" i="301"/>
  <c r="X34" i="301"/>
  <c r="W34" i="301"/>
  <c r="V34" i="301"/>
  <c r="U34" i="301"/>
  <c r="T34" i="301"/>
  <c r="S34" i="301"/>
  <c r="R34" i="301"/>
  <c r="Q34" i="301"/>
  <c r="P34" i="301"/>
  <c r="O34" i="301"/>
  <c r="N34" i="301"/>
  <c r="M34" i="301"/>
  <c r="L34" i="301"/>
  <c r="K34" i="301"/>
  <c r="F34" i="301"/>
  <c r="AJ33" i="301"/>
  <c r="AI33" i="301"/>
  <c r="AH33" i="301"/>
  <c r="AG33" i="301"/>
  <c r="AF33" i="301"/>
  <c r="AE33" i="301"/>
  <c r="AD33" i="301"/>
  <c r="AC33" i="301"/>
  <c r="AB33" i="301"/>
  <c r="AA33" i="301"/>
  <c r="Z33" i="301"/>
  <c r="Y33" i="301"/>
  <c r="X33" i="301"/>
  <c r="W33" i="301"/>
  <c r="V33" i="301"/>
  <c r="U33" i="301"/>
  <c r="T33" i="301"/>
  <c r="S33" i="301"/>
  <c r="R33" i="301"/>
  <c r="Q33" i="301"/>
  <c r="P33" i="301"/>
  <c r="O33" i="301"/>
  <c r="N33" i="301"/>
  <c r="M33" i="301"/>
  <c r="L33" i="301"/>
  <c r="K33" i="301"/>
  <c r="F33" i="301"/>
  <c r="AJ32" i="301"/>
  <c r="AI32" i="301"/>
  <c r="AH32" i="301"/>
  <c r="AG32" i="301"/>
  <c r="AF32" i="301"/>
  <c r="AE32" i="301"/>
  <c r="AD32" i="301"/>
  <c r="AC32" i="301"/>
  <c r="AB32" i="301"/>
  <c r="AA32" i="301"/>
  <c r="Z32" i="301"/>
  <c r="Y32" i="301"/>
  <c r="X32" i="301"/>
  <c r="W32" i="301"/>
  <c r="V32" i="301"/>
  <c r="U32" i="301"/>
  <c r="T32" i="301"/>
  <c r="S32" i="301"/>
  <c r="R32" i="301"/>
  <c r="Q32" i="301"/>
  <c r="P32" i="301"/>
  <c r="O32" i="301"/>
  <c r="N32" i="301"/>
  <c r="M32" i="301"/>
  <c r="L32" i="301"/>
  <c r="K32" i="301"/>
  <c r="F32" i="301"/>
  <c r="AJ31" i="301"/>
  <c r="AI31" i="301"/>
  <c r="AH31" i="301"/>
  <c r="AG31" i="301"/>
  <c r="AF31" i="301"/>
  <c r="AE31" i="301"/>
  <c r="AD31" i="301"/>
  <c r="AC31" i="301"/>
  <c r="AB31" i="301"/>
  <c r="AA31" i="301"/>
  <c r="Z31" i="301"/>
  <c r="Y31" i="301"/>
  <c r="X31" i="301"/>
  <c r="W31" i="301"/>
  <c r="V31" i="301"/>
  <c r="U31" i="301"/>
  <c r="T31" i="301"/>
  <c r="S31" i="301"/>
  <c r="R31" i="301"/>
  <c r="Q31" i="301"/>
  <c r="P31" i="301"/>
  <c r="O31" i="301"/>
  <c r="N31" i="301"/>
  <c r="M31" i="301"/>
  <c r="L31" i="301"/>
  <c r="K31" i="301"/>
  <c r="F31" i="301"/>
  <c r="AJ30" i="301"/>
  <c r="AI30" i="301"/>
  <c r="AH30" i="301"/>
  <c r="AG30" i="301"/>
  <c r="AF30" i="301"/>
  <c r="AE30" i="301"/>
  <c r="AD30" i="301"/>
  <c r="AC30" i="301"/>
  <c r="AB30" i="301"/>
  <c r="AA30" i="301"/>
  <c r="Z30" i="301"/>
  <c r="Y30" i="301"/>
  <c r="X30" i="301"/>
  <c r="W30" i="301"/>
  <c r="V30" i="301"/>
  <c r="U30" i="301"/>
  <c r="T30" i="301"/>
  <c r="S30" i="301"/>
  <c r="R30" i="301"/>
  <c r="Q30" i="301"/>
  <c r="P30" i="301"/>
  <c r="O30" i="301"/>
  <c r="N30" i="301"/>
  <c r="M30" i="301"/>
  <c r="L30" i="301"/>
  <c r="K30" i="301"/>
  <c r="F30" i="301"/>
  <c r="AJ29" i="301"/>
  <c r="AI29" i="301"/>
  <c r="AH29" i="301"/>
  <c r="AG29" i="301"/>
  <c r="AF29" i="301"/>
  <c r="AE29" i="301"/>
  <c r="AD29" i="301"/>
  <c r="AC29" i="301"/>
  <c r="AB29" i="301"/>
  <c r="AA29" i="301"/>
  <c r="Z29" i="301"/>
  <c r="Y29" i="301"/>
  <c r="X29" i="301"/>
  <c r="W29" i="301"/>
  <c r="V29" i="301"/>
  <c r="U29" i="301"/>
  <c r="T29" i="301"/>
  <c r="S29" i="301"/>
  <c r="R29" i="301"/>
  <c r="Q29" i="301"/>
  <c r="P29" i="301"/>
  <c r="O29" i="301"/>
  <c r="N29" i="301"/>
  <c r="M29" i="301"/>
  <c r="L29" i="301"/>
  <c r="K29" i="301"/>
  <c r="F29" i="301"/>
  <c r="AJ28" i="301"/>
  <c r="AI28" i="301"/>
  <c r="AH28" i="301"/>
  <c r="AG28" i="301"/>
  <c r="AF28" i="301"/>
  <c r="AE28" i="301"/>
  <c r="AD28" i="301"/>
  <c r="AC28" i="301"/>
  <c r="AB28" i="301"/>
  <c r="AA28" i="301"/>
  <c r="Z28" i="301"/>
  <c r="Y28" i="301"/>
  <c r="X28" i="301"/>
  <c r="W28" i="301"/>
  <c r="V28" i="301"/>
  <c r="U28" i="301"/>
  <c r="T28" i="301"/>
  <c r="S28" i="301"/>
  <c r="R28" i="301"/>
  <c r="Q28" i="301"/>
  <c r="P28" i="301"/>
  <c r="O28" i="301"/>
  <c r="N28" i="301"/>
  <c r="M28" i="301"/>
  <c r="L28" i="301"/>
  <c r="K28" i="301"/>
  <c r="F28" i="301"/>
  <c r="AJ27" i="301"/>
  <c r="AI27" i="301"/>
  <c r="AH27" i="301"/>
  <c r="AG27" i="301"/>
  <c r="AF27" i="301"/>
  <c r="AE27" i="301"/>
  <c r="AD27" i="301"/>
  <c r="AC27" i="301"/>
  <c r="AB27" i="301"/>
  <c r="AA27" i="301"/>
  <c r="Z27" i="301"/>
  <c r="Y27" i="301"/>
  <c r="X27" i="301"/>
  <c r="W27" i="301"/>
  <c r="V27" i="301"/>
  <c r="U27" i="301"/>
  <c r="T27" i="301"/>
  <c r="S27" i="301"/>
  <c r="R27" i="301"/>
  <c r="Q27" i="301"/>
  <c r="P27" i="301"/>
  <c r="O27" i="301"/>
  <c r="N27" i="301"/>
  <c r="M27" i="301"/>
  <c r="L27" i="301"/>
  <c r="K27" i="301"/>
  <c r="F27" i="301"/>
  <c r="AJ26" i="301"/>
  <c r="AI26" i="301"/>
  <c r="AH26" i="301"/>
  <c r="AG26" i="301"/>
  <c r="AF26" i="301"/>
  <c r="AE26" i="301"/>
  <c r="AD26" i="301"/>
  <c r="AC26" i="301"/>
  <c r="AB26" i="301"/>
  <c r="AA26" i="301"/>
  <c r="Z26" i="301"/>
  <c r="Y26" i="301"/>
  <c r="X26" i="301"/>
  <c r="W26" i="301"/>
  <c r="V26" i="301"/>
  <c r="U26" i="301"/>
  <c r="T26" i="301"/>
  <c r="S26" i="301"/>
  <c r="R26" i="301"/>
  <c r="Q26" i="301"/>
  <c r="P26" i="301"/>
  <c r="O26" i="301"/>
  <c r="N26" i="301"/>
  <c r="M26" i="301"/>
  <c r="L26" i="301"/>
  <c r="K26" i="301"/>
  <c r="F26" i="301"/>
  <c r="AJ25" i="301"/>
  <c r="AI25" i="301"/>
  <c r="AH25" i="301"/>
  <c r="AG25" i="301"/>
  <c r="AF25" i="301"/>
  <c r="AE25" i="301"/>
  <c r="AD25" i="301"/>
  <c r="AC25" i="301"/>
  <c r="AB25" i="301"/>
  <c r="AA25" i="301"/>
  <c r="Z25" i="301"/>
  <c r="Y25" i="301"/>
  <c r="X25" i="301"/>
  <c r="W25" i="301"/>
  <c r="V25" i="301"/>
  <c r="U25" i="301"/>
  <c r="T25" i="301"/>
  <c r="S25" i="301"/>
  <c r="R25" i="301"/>
  <c r="Q25" i="301"/>
  <c r="P25" i="301"/>
  <c r="O25" i="301"/>
  <c r="N25" i="301"/>
  <c r="M25" i="301"/>
  <c r="L25" i="301"/>
  <c r="K25" i="301"/>
  <c r="F25" i="301"/>
  <c r="AJ24" i="301"/>
  <c r="AI24" i="301"/>
  <c r="AH24" i="301"/>
  <c r="AG24" i="301"/>
  <c r="AF24" i="301"/>
  <c r="AE24" i="301"/>
  <c r="AD24" i="301"/>
  <c r="AC24" i="301"/>
  <c r="AB24" i="301"/>
  <c r="AA24" i="301"/>
  <c r="Z24" i="301"/>
  <c r="Y24" i="301"/>
  <c r="X24" i="301"/>
  <c r="W24" i="301"/>
  <c r="V24" i="301"/>
  <c r="U24" i="301"/>
  <c r="T24" i="301"/>
  <c r="S24" i="301"/>
  <c r="R24" i="301"/>
  <c r="Q24" i="301"/>
  <c r="P24" i="301"/>
  <c r="O24" i="301"/>
  <c r="N24" i="301"/>
  <c r="M24" i="301"/>
  <c r="L24" i="301"/>
  <c r="K24" i="301"/>
  <c r="F24" i="301"/>
  <c r="AJ23" i="301"/>
  <c r="AI23" i="301"/>
  <c r="AH23" i="301"/>
  <c r="AG23" i="301"/>
  <c r="AF23" i="301"/>
  <c r="AE23" i="301"/>
  <c r="AD23" i="301"/>
  <c r="AC23" i="301"/>
  <c r="AB23" i="301"/>
  <c r="AA23" i="301"/>
  <c r="Z23" i="301"/>
  <c r="Y23" i="301"/>
  <c r="X23" i="301"/>
  <c r="W23" i="301"/>
  <c r="V23" i="301"/>
  <c r="U23" i="301"/>
  <c r="T23" i="301"/>
  <c r="S23" i="301"/>
  <c r="R23" i="301"/>
  <c r="Q23" i="301"/>
  <c r="P23" i="301"/>
  <c r="O23" i="301"/>
  <c r="N23" i="301"/>
  <c r="M23" i="301"/>
  <c r="L23" i="301"/>
  <c r="K23" i="301"/>
  <c r="F23" i="301"/>
  <c r="AJ22" i="301"/>
  <c r="AI22" i="301"/>
  <c r="AH22" i="301"/>
  <c r="AG22" i="301"/>
  <c r="AF22" i="301"/>
  <c r="AE22" i="301"/>
  <c r="AD22" i="301"/>
  <c r="AC22" i="301"/>
  <c r="AB22" i="301"/>
  <c r="AA22" i="301"/>
  <c r="Z22" i="301"/>
  <c r="Y22" i="301"/>
  <c r="X22" i="301"/>
  <c r="W22" i="301"/>
  <c r="V22" i="301"/>
  <c r="U22" i="301"/>
  <c r="T22" i="301"/>
  <c r="S22" i="301"/>
  <c r="R22" i="301"/>
  <c r="Q22" i="301"/>
  <c r="P22" i="301"/>
  <c r="O22" i="301"/>
  <c r="N22" i="301"/>
  <c r="M22" i="301"/>
  <c r="L22" i="301"/>
  <c r="K22" i="301"/>
  <c r="F22" i="301"/>
  <c r="AJ21" i="301"/>
  <c r="AI21" i="301"/>
  <c r="AH21" i="301"/>
  <c r="AG21" i="301"/>
  <c r="AF21" i="301"/>
  <c r="AE21" i="301"/>
  <c r="AD21" i="301"/>
  <c r="AC21" i="301"/>
  <c r="AB21" i="301"/>
  <c r="AA21" i="301"/>
  <c r="Z21" i="301"/>
  <c r="Y21" i="301"/>
  <c r="X21" i="301"/>
  <c r="W21" i="301"/>
  <c r="V21" i="301"/>
  <c r="U21" i="301"/>
  <c r="T21" i="301"/>
  <c r="S21" i="301"/>
  <c r="R21" i="301"/>
  <c r="Q21" i="301"/>
  <c r="P21" i="301"/>
  <c r="O21" i="301"/>
  <c r="N21" i="301"/>
  <c r="M21" i="301"/>
  <c r="L21" i="301"/>
  <c r="K21" i="301"/>
  <c r="F21" i="301"/>
  <c r="AJ20" i="301"/>
  <c r="AI20" i="301"/>
  <c r="AH20" i="301"/>
  <c r="AG20" i="301"/>
  <c r="AF20" i="301"/>
  <c r="AE20" i="301"/>
  <c r="AD20" i="301"/>
  <c r="AC20" i="301"/>
  <c r="AB20" i="301"/>
  <c r="AA20" i="301"/>
  <c r="Z20" i="301"/>
  <c r="Y20" i="301"/>
  <c r="X20" i="301"/>
  <c r="W20" i="301"/>
  <c r="V20" i="301"/>
  <c r="U20" i="301"/>
  <c r="T20" i="301"/>
  <c r="S20" i="301"/>
  <c r="R20" i="301"/>
  <c r="Q20" i="301"/>
  <c r="P20" i="301"/>
  <c r="O20" i="301"/>
  <c r="N20" i="301"/>
  <c r="M20" i="301"/>
  <c r="L20" i="301"/>
  <c r="K20" i="301"/>
  <c r="F20" i="301"/>
  <c r="AJ19" i="301"/>
  <c r="AI19" i="301"/>
  <c r="AH19" i="301"/>
  <c r="AG19" i="301"/>
  <c r="AF19" i="301"/>
  <c r="AE19" i="301"/>
  <c r="AD19" i="301"/>
  <c r="AC19" i="301"/>
  <c r="AB19" i="301"/>
  <c r="AA19" i="301"/>
  <c r="Z19" i="301"/>
  <c r="Y19" i="301"/>
  <c r="X19" i="301"/>
  <c r="W19" i="301"/>
  <c r="V19" i="301"/>
  <c r="U19" i="301"/>
  <c r="T19" i="301"/>
  <c r="S19" i="301"/>
  <c r="R19" i="301"/>
  <c r="Q19" i="301"/>
  <c r="P19" i="301"/>
  <c r="O19" i="301"/>
  <c r="N19" i="301"/>
  <c r="M19" i="301"/>
  <c r="L19" i="301"/>
  <c r="K19" i="301"/>
  <c r="F19" i="301"/>
  <c r="AJ18" i="301"/>
  <c r="AI18" i="301"/>
  <c r="AH18" i="301"/>
  <c r="AG18" i="301"/>
  <c r="AF18" i="301"/>
  <c r="AE18" i="301"/>
  <c r="AD18" i="301"/>
  <c r="AC18" i="301"/>
  <c r="AB18" i="301"/>
  <c r="AA18" i="301"/>
  <c r="Z18" i="301"/>
  <c r="Y18" i="301"/>
  <c r="X18" i="301"/>
  <c r="W18" i="301"/>
  <c r="V18" i="301"/>
  <c r="U18" i="301"/>
  <c r="T18" i="301"/>
  <c r="S18" i="301"/>
  <c r="R18" i="301"/>
  <c r="Q18" i="301"/>
  <c r="P18" i="301"/>
  <c r="O18" i="301"/>
  <c r="N18" i="301"/>
  <c r="M18" i="301"/>
  <c r="L18" i="301"/>
  <c r="K18" i="301"/>
  <c r="F18" i="301"/>
  <c r="AJ17" i="301"/>
  <c r="AI17" i="301"/>
  <c r="AH17" i="301"/>
  <c r="AG17" i="301"/>
  <c r="AF17" i="301"/>
  <c r="AE17" i="301"/>
  <c r="AD17" i="301"/>
  <c r="AC17" i="301"/>
  <c r="AB17" i="301"/>
  <c r="AA17" i="301"/>
  <c r="Z17" i="301"/>
  <c r="Y17" i="301"/>
  <c r="X17" i="301"/>
  <c r="W17" i="301"/>
  <c r="V17" i="301"/>
  <c r="U17" i="301"/>
  <c r="T17" i="301"/>
  <c r="S17" i="301"/>
  <c r="R17" i="301"/>
  <c r="Q17" i="301"/>
  <c r="P17" i="301"/>
  <c r="O17" i="301"/>
  <c r="N17" i="301"/>
  <c r="M17" i="301"/>
  <c r="L17" i="301"/>
  <c r="K17" i="301"/>
  <c r="F17" i="301"/>
  <c r="AI16" i="301"/>
  <c r="AH16" i="301"/>
  <c r="AJ16" i="301" s="1"/>
  <c r="AG16" i="301"/>
  <c r="AF16" i="301"/>
  <c r="AE16" i="301"/>
  <c r="AD16" i="301"/>
  <c r="AC16" i="301"/>
  <c r="AB16" i="301"/>
  <c r="AA16" i="301"/>
  <c r="Y16" i="301"/>
  <c r="X16" i="301"/>
  <c r="Z16" i="301" s="1"/>
  <c r="W16" i="301"/>
  <c r="V16" i="301"/>
  <c r="T16" i="301"/>
  <c r="S16" i="301"/>
  <c r="U16" i="301" s="1"/>
  <c r="R16" i="301"/>
  <c r="Q16" i="301"/>
  <c r="O16" i="301"/>
  <c r="N16" i="301"/>
  <c r="M16" i="301"/>
  <c r="P16" i="301" s="1"/>
  <c r="F16" i="301" s="1"/>
  <c r="L16" i="301"/>
  <c r="K16" i="301"/>
  <c r="AI15" i="301"/>
  <c r="AJ15" i="301" s="1"/>
  <c r="AH15" i="301"/>
  <c r="AG15" i="301"/>
  <c r="AE15" i="301"/>
  <c r="AF15" i="301" s="1"/>
  <c r="AD15" i="301"/>
  <c r="AC15" i="301"/>
  <c r="AB15" i="301"/>
  <c r="AA15" i="301"/>
  <c r="Y15" i="301"/>
  <c r="Z15" i="301" s="1"/>
  <c r="X15" i="301"/>
  <c r="W15" i="301"/>
  <c r="V15" i="301"/>
  <c r="T15" i="301"/>
  <c r="U15" i="301" s="1"/>
  <c r="S15" i="301"/>
  <c r="R15" i="301"/>
  <c r="Q15" i="301"/>
  <c r="O15" i="301"/>
  <c r="P15" i="301" s="1"/>
  <c r="F15" i="301" s="1"/>
  <c r="N15" i="301"/>
  <c r="M15" i="301"/>
  <c r="L15" i="301"/>
  <c r="K15" i="301"/>
  <c r="AI14" i="301"/>
  <c r="AH14" i="301"/>
  <c r="AJ14" i="301" s="1"/>
  <c r="AG14" i="301"/>
  <c r="AE14" i="301"/>
  <c r="AD14" i="301"/>
  <c r="AC14" i="301"/>
  <c r="AB14" i="301"/>
  <c r="AF14" i="301" s="1"/>
  <c r="AA14" i="301"/>
  <c r="Y14" i="301"/>
  <c r="X14" i="301"/>
  <c r="W14" i="301"/>
  <c r="Z14" i="301" s="1"/>
  <c r="V14" i="301"/>
  <c r="T14" i="301"/>
  <c r="S14" i="301"/>
  <c r="R14" i="301"/>
  <c r="U14" i="301" s="1"/>
  <c r="Q14" i="301"/>
  <c r="O14" i="301"/>
  <c r="N14" i="301"/>
  <c r="M14" i="301"/>
  <c r="L14" i="301"/>
  <c r="P14" i="301" s="1"/>
  <c r="F14" i="301" s="1"/>
  <c r="K14" i="301"/>
  <c r="AI13" i="301"/>
  <c r="AH13" i="301"/>
  <c r="AJ13" i="301" s="1"/>
  <c r="AG13" i="301"/>
  <c r="AE13" i="301"/>
  <c r="AD13" i="301"/>
  <c r="AF13" i="301" s="1"/>
  <c r="AC13" i="301"/>
  <c r="AB13" i="301"/>
  <c r="AA13" i="301"/>
  <c r="Y13" i="301"/>
  <c r="X13" i="301"/>
  <c r="Z13" i="301" s="1"/>
  <c r="W13" i="301"/>
  <c r="V13" i="301"/>
  <c r="T13" i="301"/>
  <c r="U13" i="301" s="1"/>
  <c r="S13" i="301"/>
  <c r="R13" i="301"/>
  <c r="Q13" i="301"/>
  <c r="O13" i="301"/>
  <c r="N13" i="301"/>
  <c r="P13" i="301" s="1"/>
  <c r="F13" i="301" s="1"/>
  <c r="M13" i="301"/>
  <c r="L13" i="301"/>
  <c r="K13" i="301"/>
  <c r="AI12" i="301"/>
  <c r="AH12" i="301"/>
  <c r="AJ12" i="301" s="1"/>
  <c r="AG12" i="301"/>
  <c r="AE12" i="301"/>
  <c r="AD12" i="301"/>
  <c r="AF12" i="301" s="1"/>
  <c r="AC12" i="301"/>
  <c r="AB12" i="301"/>
  <c r="AA12" i="301"/>
  <c r="Y12" i="301"/>
  <c r="X12" i="301"/>
  <c r="Z12" i="301" s="1"/>
  <c r="W12" i="301"/>
  <c r="V12" i="301"/>
  <c r="T12" i="301"/>
  <c r="U12" i="301" s="1"/>
  <c r="S12" i="301"/>
  <c r="R12" i="301"/>
  <c r="Q12" i="301"/>
  <c r="O12" i="301"/>
  <c r="N12" i="301"/>
  <c r="P12" i="301" s="1"/>
  <c r="F12" i="301" s="1"/>
  <c r="M12" i="301"/>
  <c r="L12" i="301"/>
  <c r="K12" i="301"/>
  <c r="AI11" i="301"/>
  <c r="AH11" i="301"/>
  <c r="AJ11" i="301" s="1"/>
  <c r="AG11" i="301"/>
  <c r="AE11" i="301"/>
  <c r="AD11" i="301"/>
  <c r="AF11" i="301" s="1"/>
  <c r="AC11" i="301"/>
  <c r="AB11" i="301"/>
  <c r="AA11" i="301"/>
  <c r="Y11" i="301"/>
  <c r="X11" i="301"/>
  <c r="Z11" i="301" s="1"/>
  <c r="W11" i="301"/>
  <c r="V11" i="301"/>
  <c r="T11" i="301"/>
  <c r="U11" i="301" s="1"/>
  <c r="S11" i="301"/>
  <c r="R11" i="301"/>
  <c r="Q11" i="301"/>
  <c r="O11" i="301"/>
  <c r="N11" i="301"/>
  <c r="P11" i="301" s="1"/>
  <c r="F11" i="301" s="1"/>
  <c r="M11" i="301"/>
  <c r="L11" i="301"/>
  <c r="K11" i="301"/>
  <c r="AI10" i="301"/>
  <c r="AH10" i="301"/>
  <c r="AJ10" i="301" s="1"/>
  <c r="AG10" i="301"/>
  <c r="AE10" i="301"/>
  <c r="AD10" i="301"/>
  <c r="AF10" i="301" s="1"/>
  <c r="AC10" i="301"/>
  <c r="AB10" i="301"/>
  <c r="AA10" i="301"/>
  <c r="Z10" i="301"/>
  <c r="Y10" i="301"/>
  <c r="X10" i="301"/>
  <c r="W10" i="301"/>
  <c r="V10" i="301"/>
  <c r="U10" i="301"/>
  <c r="T10" i="301"/>
  <c r="S10" i="301"/>
  <c r="R10" i="301"/>
  <c r="Q10" i="301"/>
  <c r="O10" i="301"/>
  <c r="N10" i="301"/>
  <c r="P10" i="301" s="1"/>
  <c r="F10" i="301" s="1"/>
  <c r="M10" i="301"/>
  <c r="L10" i="301"/>
  <c r="K10" i="301"/>
  <c r="AI9" i="301"/>
  <c r="AH9" i="301"/>
  <c r="AJ9" i="301" s="1"/>
  <c r="AG9" i="301"/>
  <c r="AE9" i="301"/>
  <c r="AD9" i="301"/>
  <c r="AF9" i="301" s="1"/>
  <c r="AC9" i="301"/>
  <c r="AB9" i="301"/>
  <c r="AA9" i="301"/>
  <c r="Y9" i="301"/>
  <c r="X9" i="301"/>
  <c r="Z9" i="301" s="1"/>
  <c r="W9" i="301"/>
  <c r="V9" i="301"/>
  <c r="T9" i="301"/>
  <c r="U9" i="301" s="1"/>
  <c r="S9" i="301"/>
  <c r="R9" i="301"/>
  <c r="Q9" i="301"/>
  <c r="O9" i="301"/>
  <c r="N9" i="301"/>
  <c r="P9" i="301" s="1"/>
  <c r="F9" i="301" s="1"/>
  <c r="M9" i="301"/>
  <c r="L9" i="301"/>
  <c r="K9" i="301"/>
  <c r="AI8" i="301"/>
  <c r="AH8" i="301"/>
  <c r="AJ8" i="301" s="1"/>
  <c r="AG8" i="301"/>
  <c r="AE8" i="301"/>
  <c r="AD8" i="301"/>
  <c r="AC8" i="301"/>
  <c r="AF8" i="301" s="1"/>
  <c r="AB8" i="301"/>
  <c r="AA8" i="301"/>
  <c r="Y8" i="301"/>
  <c r="X8" i="301"/>
  <c r="Z8" i="301" s="1"/>
  <c r="W8" i="301"/>
  <c r="V8" i="301"/>
  <c r="T8" i="301"/>
  <c r="S8" i="301"/>
  <c r="U8" i="301" s="1"/>
  <c r="R8" i="301"/>
  <c r="Q8" i="301"/>
  <c r="O8" i="301"/>
  <c r="N8" i="301"/>
  <c r="M8" i="301"/>
  <c r="P8" i="301" s="1"/>
  <c r="F8" i="301" s="1"/>
  <c r="L8" i="301"/>
  <c r="K8" i="301"/>
  <c r="AI7" i="301"/>
  <c r="AH7" i="301"/>
  <c r="AJ7" i="301" s="1"/>
  <c r="AG7" i="301"/>
  <c r="AE7" i="301"/>
  <c r="AD7" i="301"/>
  <c r="AF7" i="301" s="1"/>
  <c r="AC7" i="301"/>
  <c r="AB7" i="301"/>
  <c r="AA7" i="301"/>
  <c r="Y7" i="301"/>
  <c r="X7" i="301"/>
  <c r="Z7" i="301" s="1"/>
  <c r="W7" i="301"/>
  <c r="V7" i="301"/>
  <c r="T7" i="301"/>
  <c r="U7" i="301" s="1"/>
  <c r="S7" i="301"/>
  <c r="R7" i="301"/>
  <c r="Q7" i="301"/>
  <c r="O7" i="301"/>
  <c r="N7" i="301"/>
  <c r="P7" i="301" s="1"/>
  <c r="F7" i="301" s="1"/>
  <c r="M7" i="301"/>
  <c r="L7" i="301"/>
  <c r="K7" i="301"/>
  <c r="AI6" i="301"/>
  <c r="AH6" i="301"/>
  <c r="AJ6" i="301" s="1"/>
  <c r="AG6" i="301"/>
  <c r="AE6" i="301"/>
  <c r="AD6" i="301"/>
  <c r="AF6" i="301" s="1"/>
  <c r="AC6" i="301"/>
  <c r="AB6" i="301"/>
  <c r="AA6" i="301"/>
  <c r="Y6" i="301"/>
  <c r="X6" i="301"/>
  <c r="Z6" i="301" s="1"/>
  <c r="W6" i="301"/>
  <c r="V6" i="301"/>
  <c r="T6" i="301"/>
  <c r="U6" i="301" s="1"/>
  <c r="S6" i="301"/>
  <c r="R6" i="301"/>
  <c r="Q6" i="301"/>
  <c r="O6" i="301"/>
  <c r="N6" i="301"/>
  <c r="P6" i="301" s="1"/>
  <c r="F6" i="301" s="1"/>
  <c r="M6" i="301"/>
  <c r="L6" i="301"/>
  <c r="K6" i="301"/>
  <c r="AI5" i="301"/>
  <c r="AH5" i="301"/>
  <c r="AJ5" i="301" s="1"/>
  <c r="AG5" i="301"/>
  <c r="AE5" i="301"/>
  <c r="AD5" i="301"/>
  <c r="AC5" i="301"/>
  <c r="AF5" i="301" s="1"/>
  <c r="AB5" i="301"/>
  <c r="AA5" i="301"/>
  <c r="Y5" i="301"/>
  <c r="X5" i="301"/>
  <c r="Z5" i="301" s="1"/>
  <c r="W5" i="301"/>
  <c r="V5" i="301"/>
  <c r="T5" i="301"/>
  <c r="S5" i="301"/>
  <c r="U5" i="301" s="1"/>
  <c r="R5" i="301"/>
  <c r="Q5" i="301"/>
  <c r="O5" i="301"/>
  <c r="N5" i="301"/>
  <c r="M5" i="301"/>
  <c r="P5" i="301" s="1"/>
  <c r="F5" i="301" s="1"/>
  <c r="L5" i="301"/>
  <c r="K5" i="301"/>
  <c r="AI4" i="301"/>
  <c r="AH4" i="301"/>
  <c r="AJ4" i="301" s="1"/>
  <c r="AG4" i="301"/>
  <c r="AE4" i="301"/>
  <c r="AD4" i="301"/>
  <c r="AF4" i="301" s="1"/>
  <c r="AC4" i="301"/>
  <c r="AB4" i="301"/>
  <c r="AA4" i="301"/>
  <c r="Y4" i="301"/>
  <c r="X4" i="301"/>
  <c r="Z4" i="301" s="1"/>
  <c r="W4" i="301"/>
  <c r="V4" i="301"/>
  <c r="T4" i="301"/>
  <c r="U4" i="301" s="1"/>
  <c r="S4" i="301"/>
  <c r="R4" i="301"/>
  <c r="Q4" i="301"/>
  <c r="O4" i="301"/>
  <c r="N4" i="301"/>
  <c r="P4" i="301" s="1"/>
  <c r="F4" i="301" s="1"/>
  <c r="M4" i="301"/>
  <c r="L4" i="301"/>
  <c r="K4" i="301"/>
  <c r="J78" i="300"/>
  <c r="I78" i="300"/>
  <c r="H78" i="300"/>
  <c r="G78" i="300"/>
  <c r="J77" i="300"/>
  <c r="I77" i="300"/>
  <c r="H77" i="300"/>
  <c r="G77" i="300"/>
  <c r="J76" i="300"/>
  <c r="I76" i="300"/>
  <c r="H76" i="300"/>
  <c r="G76" i="300"/>
  <c r="J75" i="300"/>
  <c r="I75" i="300"/>
  <c r="H75" i="300"/>
  <c r="G75" i="300"/>
  <c r="J74" i="300"/>
  <c r="I74" i="300"/>
  <c r="H74" i="300"/>
  <c r="G74" i="300"/>
  <c r="F74" i="300"/>
  <c r="E74" i="300"/>
  <c r="D74" i="300"/>
  <c r="C74" i="300"/>
  <c r="J71" i="300"/>
  <c r="I71" i="300"/>
  <c r="H71" i="300"/>
  <c r="G71" i="300"/>
  <c r="J70" i="300"/>
  <c r="I70" i="300"/>
  <c r="H70" i="300"/>
  <c r="G70" i="300"/>
  <c r="J69" i="300"/>
  <c r="I69" i="300"/>
  <c r="H69" i="300"/>
  <c r="G69" i="300"/>
  <c r="J68" i="300"/>
  <c r="I68" i="300"/>
  <c r="H68" i="300"/>
  <c r="G68" i="300"/>
  <c r="J67" i="300"/>
  <c r="I67" i="300"/>
  <c r="H67" i="300"/>
  <c r="G67" i="300"/>
  <c r="F67" i="300"/>
  <c r="E67" i="300"/>
  <c r="D67" i="300"/>
  <c r="C67" i="300"/>
  <c r="J63" i="300"/>
  <c r="I63" i="300"/>
  <c r="H63" i="300"/>
  <c r="G63" i="300"/>
  <c r="J62" i="300"/>
  <c r="I62" i="300"/>
  <c r="H62" i="300"/>
  <c r="G62" i="300"/>
  <c r="J61" i="300"/>
  <c r="I61" i="300"/>
  <c r="H61" i="300"/>
  <c r="G61" i="300"/>
  <c r="J60" i="300"/>
  <c r="I60" i="300"/>
  <c r="H60" i="300"/>
  <c r="G60" i="300"/>
  <c r="J59" i="300"/>
  <c r="I59" i="300"/>
  <c r="H59" i="300"/>
  <c r="G59" i="300"/>
  <c r="F59" i="300"/>
  <c r="E59" i="300"/>
  <c r="D59" i="300"/>
  <c r="J50" i="300"/>
  <c r="I50" i="300"/>
  <c r="H50" i="300"/>
  <c r="G50" i="300"/>
  <c r="J49" i="300"/>
  <c r="I49" i="300"/>
  <c r="H49" i="300"/>
  <c r="G49" i="300"/>
  <c r="J48" i="300"/>
  <c r="I48" i="300"/>
  <c r="H48" i="300"/>
  <c r="G48" i="300"/>
  <c r="J47" i="300"/>
  <c r="I47" i="300"/>
  <c r="H47" i="300"/>
  <c r="G47" i="300"/>
  <c r="J46" i="300"/>
  <c r="I46" i="300"/>
  <c r="H46" i="300"/>
  <c r="G46" i="300"/>
  <c r="F46" i="300"/>
  <c r="E46" i="300"/>
  <c r="D46" i="300"/>
  <c r="C46" i="300"/>
  <c r="J43" i="300"/>
  <c r="I43" i="300"/>
  <c r="H43" i="300"/>
  <c r="G43" i="300"/>
  <c r="J42" i="300"/>
  <c r="I42" i="300"/>
  <c r="H42" i="300"/>
  <c r="G42" i="300"/>
  <c r="J41" i="300"/>
  <c r="I41" i="300"/>
  <c r="H41" i="300"/>
  <c r="G41" i="300"/>
  <c r="J40" i="300"/>
  <c r="I40" i="300"/>
  <c r="H40" i="300"/>
  <c r="G40" i="300"/>
  <c r="J39" i="300"/>
  <c r="I39" i="300"/>
  <c r="H39" i="300"/>
  <c r="G39" i="300"/>
  <c r="F39" i="300"/>
  <c r="E39" i="300"/>
  <c r="D39" i="300"/>
  <c r="C39" i="300"/>
  <c r="J36" i="300"/>
  <c r="I36" i="300"/>
  <c r="H36" i="300"/>
  <c r="G36" i="300"/>
  <c r="J35" i="300"/>
  <c r="I35" i="300"/>
  <c r="H35" i="300"/>
  <c r="G35" i="300"/>
  <c r="J34" i="300"/>
  <c r="I34" i="300"/>
  <c r="H34" i="300"/>
  <c r="G34" i="300"/>
  <c r="J33" i="300"/>
  <c r="I33" i="300"/>
  <c r="H33" i="300"/>
  <c r="G33" i="300"/>
  <c r="J32" i="300"/>
  <c r="I32" i="300"/>
  <c r="H32" i="300"/>
  <c r="G32" i="300"/>
  <c r="F32" i="300"/>
  <c r="E32" i="300"/>
  <c r="D32" i="300"/>
  <c r="J28" i="300"/>
  <c r="I28" i="300"/>
  <c r="H28" i="300"/>
  <c r="G28" i="300"/>
  <c r="J27" i="300"/>
  <c r="I27" i="300"/>
  <c r="H27" i="300"/>
  <c r="G27" i="300"/>
  <c r="J26" i="300"/>
  <c r="I26" i="300"/>
  <c r="H26" i="300"/>
  <c r="G26" i="300"/>
  <c r="J25" i="300"/>
  <c r="I25" i="300"/>
  <c r="H25" i="300"/>
  <c r="G25" i="300"/>
  <c r="J24" i="300"/>
  <c r="I24" i="300"/>
  <c r="H24" i="300"/>
  <c r="G24" i="300"/>
  <c r="F24" i="300"/>
  <c r="E24" i="300"/>
  <c r="D24" i="300"/>
  <c r="C24" i="300"/>
  <c r="J21" i="300"/>
  <c r="I21" i="300"/>
  <c r="H21" i="300"/>
  <c r="G21" i="300"/>
  <c r="J20" i="300"/>
  <c r="I20" i="300"/>
  <c r="H20" i="300"/>
  <c r="G20" i="300"/>
  <c r="J19" i="300"/>
  <c r="I19" i="300"/>
  <c r="H19" i="300"/>
  <c r="G19" i="300"/>
  <c r="J18" i="300"/>
  <c r="I18" i="300"/>
  <c r="H18" i="300"/>
  <c r="G18" i="300"/>
  <c r="J17" i="300"/>
  <c r="I17" i="300"/>
  <c r="H17" i="300"/>
  <c r="G17" i="300"/>
  <c r="F17" i="300"/>
  <c r="E17" i="300"/>
  <c r="D17" i="300"/>
  <c r="C17" i="300"/>
  <c r="J13" i="300"/>
  <c r="I13" i="300"/>
  <c r="H13" i="300"/>
  <c r="G13" i="300"/>
  <c r="J12" i="300"/>
  <c r="I12" i="300"/>
  <c r="H12" i="300"/>
  <c r="G12" i="300"/>
  <c r="J11" i="300"/>
  <c r="I11" i="300"/>
  <c r="H11" i="300"/>
  <c r="G11" i="300"/>
  <c r="J10" i="300"/>
  <c r="I10" i="300"/>
  <c r="H10" i="300"/>
  <c r="G10" i="300"/>
  <c r="J9" i="300"/>
  <c r="I9" i="300"/>
  <c r="H9" i="300"/>
  <c r="G9" i="300"/>
  <c r="F9" i="300"/>
  <c r="E9" i="300"/>
  <c r="D9" i="300"/>
  <c r="A5" i="300"/>
  <c r="D57" i="299"/>
  <c r="E54" i="299"/>
  <c r="D54" i="299"/>
  <c r="D56" i="299" s="1"/>
  <c r="C54" i="299"/>
  <c r="D50" i="299"/>
  <c r="E47" i="299"/>
  <c r="E49" i="299" s="1"/>
  <c r="D47" i="299"/>
  <c r="D61" i="299" s="1"/>
  <c r="AJ43" i="299"/>
  <c r="AI43" i="299"/>
  <c r="AH43" i="299"/>
  <c r="AG43" i="299"/>
  <c r="AF43" i="299"/>
  <c r="AE43" i="299"/>
  <c r="AD43" i="299"/>
  <c r="AC43" i="299"/>
  <c r="AB43" i="299"/>
  <c r="AA43" i="299"/>
  <c r="Z43" i="299"/>
  <c r="Y43" i="299"/>
  <c r="X43" i="299"/>
  <c r="W43" i="299"/>
  <c r="V43" i="299"/>
  <c r="U43" i="299"/>
  <c r="T43" i="299"/>
  <c r="S43" i="299"/>
  <c r="R43" i="299"/>
  <c r="Q43" i="299"/>
  <c r="P43" i="299"/>
  <c r="O43" i="299"/>
  <c r="N43" i="299"/>
  <c r="M43" i="299"/>
  <c r="L43" i="299"/>
  <c r="K43" i="299"/>
  <c r="F43" i="299"/>
  <c r="AJ42" i="299"/>
  <c r="AI42" i="299"/>
  <c r="AH42" i="299"/>
  <c r="AG42" i="299"/>
  <c r="AF42" i="299"/>
  <c r="AE42" i="299"/>
  <c r="AD42" i="299"/>
  <c r="AC42" i="299"/>
  <c r="AB42" i="299"/>
  <c r="AA42" i="299"/>
  <c r="Z42" i="299"/>
  <c r="Y42" i="299"/>
  <c r="X42" i="299"/>
  <c r="W42" i="299"/>
  <c r="V42" i="299"/>
  <c r="U42" i="299"/>
  <c r="T42" i="299"/>
  <c r="S42" i="299"/>
  <c r="R42" i="299"/>
  <c r="Q42" i="299"/>
  <c r="P42" i="299"/>
  <c r="O42" i="299"/>
  <c r="N42" i="299"/>
  <c r="M42" i="299"/>
  <c r="L42" i="299"/>
  <c r="K42" i="299"/>
  <c r="F42" i="299"/>
  <c r="AJ41" i="299"/>
  <c r="AI41" i="299"/>
  <c r="AH41" i="299"/>
  <c r="AG41" i="299"/>
  <c r="AF41" i="299"/>
  <c r="AE41" i="299"/>
  <c r="AD41" i="299"/>
  <c r="AC41" i="299"/>
  <c r="AB41" i="299"/>
  <c r="AA41" i="299"/>
  <c r="Z41" i="299"/>
  <c r="Y41" i="299"/>
  <c r="X41" i="299"/>
  <c r="W41" i="299"/>
  <c r="V41" i="299"/>
  <c r="U41" i="299"/>
  <c r="T41" i="299"/>
  <c r="S41" i="299"/>
  <c r="R41" i="299"/>
  <c r="Q41" i="299"/>
  <c r="P41" i="299"/>
  <c r="O41" i="299"/>
  <c r="N41" i="299"/>
  <c r="M41" i="299"/>
  <c r="L41" i="299"/>
  <c r="K41" i="299"/>
  <c r="F41" i="299"/>
  <c r="AJ40" i="299"/>
  <c r="AI40" i="299"/>
  <c r="AH40" i="299"/>
  <c r="AG40" i="299"/>
  <c r="AF40" i="299"/>
  <c r="AE40" i="299"/>
  <c r="AD40" i="299"/>
  <c r="AC40" i="299"/>
  <c r="AB40" i="299"/>
  <c r="AA40" i="299"/>
  <c r="Z40" i="299"/>
  <c r="Y40" i="299"/>
  <c r="X40" i="299"/>
  <c r="W40" i="299"/>
  <c r="V40" i="299"/>
  <c r="U40" i="299"/>
  <c r="T40" i="299"/>
  <c r="S40" i="299"/>
  <c r="R40" i="299"/>
  <c r="Q40" i="299"/>
  <c r="P40" i="299"/>
  <c r="O40" i="299"/>
  <c r="N40" i="299"/>
  <c r="M40" i="299"/>
  <c r="L40" i="299"/>
  <c r="K40" i="299"/>
  <c r="F40" i="299"/>
  <c r="AJ39" i="299"/>
  <c r="AI39" i="299"/>
  <c r="AH39" i="299"/>
  <c r="AG39" i="299"/>
  <c r="AF39" i="299"/>
  <c r="AE39" i="299"/>
  <c r="AD39" i="299"/>
  <c r="AC39" i="299"/>
  <c r="AB39" i="299"/>
  <c r="AA39" i="299"/>
  <c r="Z39" i="299"/>
  <c r="Y39" i="299"/>
  <c r="X39" i="299"/>
  <c r="W39" i="299"/>
  <c r="V39" i="299"/>
  <c r="U39" i="299"/>
  <c r="T39" i="299"/>
  <c r="S39" i="299"/>
  <c r="R39" i="299"/>
  <c r="Q39" i="299"/>
  <c r="P39" i="299"/>
  <c r="O39" i="299"/>
  <c r="N39" i="299"/>
  <c r="M39" i="299"/>
  <c r="L39" i="299"/>
  <c r="K39" i="299"/>
  <c r="F39" i="299"/>
  <c r="AJ38" i="299"/>
  <c r="AI38" i="299"/>
  <c r="AH38" i="299"/>
  <c r="AG38" i="299"/>
  <c r="AF38" i="299"/>
  <c r="AE38" i="299"/>
  <c r="AD38" i="299"/>
  <c r="AC38" i="299"/>
  <c r="AB38" i="299"/>
  <c r="AA38" i="299"/>
  <c r="Z38" i="299"/>
  <c r="Y38" i="299"/>
  <c r="X38" i="299"/>
  <c r="W38" i="299"/>
  <c r="V38" i="299"/>
  <c r="U38" i="299"/>
  <c r="T38" i="299"/>
  <c r="S38" i="299"/>
  <c r="R38" i="299"/>
  <c r="Q38" i="299"/>
  <c r="P38" i="299"/>
  <c r="O38" i="299"/>
  <c r="N38" i="299"/>
  <c r="M38" i="299"/>
  <c r="L38" i="299"/>
  <c r="K38" i="299"/>
  <c r="F38" i="299"/>
  <c r="AJ37" i="299"/>
  <c r="AI37" i="299"/>
  <c r="AH37" i="299"/>
  <c r="AG37" i="299"/>
  <c r="AF37" i="299"/>
  <c r="AE37" i="299"/>
  <c r="AD37" i="299"/>
  <c r="AC37" i="299"/>
  <c r="AB37" i="299"/>
  <c r="AA37" i="299"/>
  <c r="Z37" i="299"/>
  <c r="Y37" i="299"/>
  <c r="X37" i="299"/>
  <c r="W37" i="299"/>
  <c r="V37" i="299"/>
  <c r="U37" i="299"/>
  <c r="T37" i="299"/>
  <c r="S37" i="299"/>
  <c r="R37" i="299"/>
  <c r="Q37" i="299"/>
  <c r="P37" i="299"/>
  <c r="O37" i="299"/>
  <c r="N37" i="299"/>
  <c r="M37" i="299"/>
  <c r="L37" i="299"/>
  <c r="K37" i="299"/>
  <c r="F37" i="299"/>
  <c r="AJ36" i="299"/>
  <c r="AI36" i="299"/>
  <c r="AH36" i="299"/>
  <c r="AG36" i="299"/>
  <c r="AF36" i="299"/>
  <c r="AE36" i="299"/>
  <c r="AD36" i="299"/>
  <c r="AC36" i="299"/>
  <c r="AB36" i="299"/>
  <c r="AA36" i="299"/>
  <c r="Z36" i="299"/>
  <c r="Y36" i="299"/>
  <c r="X36" i="299"/>
  <c r="W36" i="299"/>
  <c r="V36" i="299"/>
  <c r="U36" i="299"/>
  <c r="T36" i="299"/>
  <c r="S36" i="299"/>
  <c r="R36" i="299"/>
  <c r="Q36" i="299"/>
  <c r="P36" i="299"/>
  <c r="O36" i="299"/>
  <c r="N36" i="299"/>
  <c r="M36" i="299"/>
  <c r="L36" i="299"/>
  <c r="K36" i="299"/>
  <c r="F36" i="299"/>
  <c r="AJ35" i="299"/>
  <c r="AI35" i="299"/>
  <c r="AH35" i="299"/>
  <c r="AG35" i="299"/>
  <c r="AF35" i="299"/>
  <c r="AE35" i="299"/>
  <c r="AD35" i="299"/>
  <c r="AC35" i="299"/>
  <c r="AB35" i="299"/>
  <c r="AA35" i="299"/>
  <c r="Z35" i="299"/>
  <c r="Y35" i="299"/>
  <c r="X35" i="299"/>
  <c r="W35" i="299"/>
  <c r="V35" i="299"/>
  <c r="U35" i="299"/>
  <c r="T35" i="299"/>
  <c r="S35" i="299"/>
  <c r="R35" i="299"/>
  <c r="Q35" i="299"/>
  <c r="P35" i="299"/>
  <c r="O35" i="299"/>
  <c r="N35" i="299"/>
  <c r="M35" i="299"/>
  <c r="L35" i="299"/>
  <c r="K35" i="299"/>
  <c r="F35" i="299"/>
  <c r="AJ34" i="299"/>
  <c r="AI34" i="299"/>
  <c r="AH34" i="299"/>
  <c r="AG34" i="299"/>
  <c r="AF34" i="299"/>
  <c r="AE34" i="299"/>
  <c r="AD34" i="299"/>
  <c r="AC34" i="299"/>
  <c r="AB34" i="299"/>
  <c r="AA34" i="299"/>
  <c r="Z34" i="299"/>
  <c r="Y34" i="299"/>
  <c r="X34" i="299"/>
  <c r="W34" i="299"/>
  <c r="V34" i="299"/>
  <c r="U34" i="299"/>
  <c r="T34" i="299"/>
  <c r="S34" i="299"/>
  <c r="R34" i="299"/>
  <c r="Q34" i="299"/>
  <c r="P34" i="299"/>
  <c r="O34" i="299"/>
  <c r="N34" i="299"/>
  <c r="M34" i="299"/>
  <c r="L34" i="299"/>
  <c r="K34" i="299"/>
  <c r="F34" i="299"/>
  <c r="AJ33" i="299"/>
  <c r="AI33" i="299"/>
  <c r="AH33" i="299"/>
  <c r="AG33" i="299"/>
  <c r="AF33" i="299"/>
  <c r="AE33" i="299"/>
  <c r="AD33" i="299"/>
  <c r="AC33" i="299"/>
  <c r="AB33" i="299"/>
  <c r="AA33" i="299"/>
  <c r="Z33" i="299"/>
  <c r="Y33" i="299"/>
  <c r="X33" i="299"/>
  <c r="W33" i="299"/>
  <c r="V33" i="299"/>
  <c r="U33" i="299"/>
  <c r="T33" i="299"/>
  <c r="S33" i="299"/>
  <c r="R33" i="299"/>
  <c r="Q33" i="299"/>
  <c r="P33" i="299"/>
  <c r="O33" i="299"/>
  <c r="N33" i="299"/>
  <c r="M33" i="299"/>
  <c r="L33" i="299"/>
  <c r="K33" i="299"/>
  <c r="F33" i="299"/>
  <c r="AJ32" i="299"/>
  <c r="AI32" i="299"/>
  <c r="AH32" i="299"/>
  <c r="AG32" i="299"/>
  <c r="AF32" i="299"/>
  <c r="AE32" i="299"/>
  <c r="AD32" i="299"/>
  <c r="AC32" i="299"/>
  <c r="AB32" i="299"/>
  <c r="AA32" i="299"/>
  <c r="Z32" i="299"/>
  <c r="Y32" i="299"/>
  <c r="X32" i="299"/>
  <c r="W32" i="299"/>
  <c r="V32" i="299"/>
  <c r="U32" i="299"/>
  <c r="T32" i="299"/>
  <c r="S32" i="299"/>
  <c r="R32" i="299"/>
  <c r="Q32" i="299"/>
  <c r="P32" i="299"/>
  <c r="O32" i="299"/>
  <c r="N32" i="299"/>
  <c r="M32" i="299"/>
  <c r="L32" i="299"/>
  <c r="K32" i="299"/>
  <c r="F32" i="299"/>
  <c r="AJ31" i="299"/>
  <c r="AI31" i="299"/>
  <c r="AH31" i="299"/>
  <c r="AG31" i="299"/>
  <c r="AF31" i="299"/>
  <c r="AE31" i="299"/>
  <c r="AD31" i="299"/>
  <c r="AC31" i="299"/>
  <c r="AB31" i="299"/>
  <c r="AA31" i="299"/>
  <c r="Z31" i="299"/>
  <c r="Y31" i="299"/>
  <c r="X31" i="299"/>
  <c r="W31" i="299"/>
  <c r="V31" i="299"/>
  <c r="U31" i="299"/>
  <c r="T31" i="299"/>
  <c r="S31" i="299"/>
  <c r="R31" i="299"/>
  <c r="Q31" i="299"/>
  <c r="P31" i="299"/>
  <c r="O31" i="299"/>
  <c r="N31" i="299"/>
  <c r="M31" i="299"/>
  <c r="L31" i="299"/>
  <c r="K31" i="299"/>
  <c r="F31" i="299"/>
  <c r="AJ30" i="299"/>
  <c r="AI30" i="299"/>
  <c r="AH30" i="299"/>
  <c r="AG30" i="299"/>
  <c r="AF30" i="299"/>
  <c r="AE30" i="299"/>
  <c r="AD30" i="299"/>
  <c r="AC30" i="299"/>
  <c r="AB30" i="299"/>
  <c r="AA30" i="299"/>
  <c r="Z30" i="299"/>
  <c r="Y30" i="299"/>
  <c r="X30" i="299"/>
  <c r="W30" i="299"/>
  <c r="V30" i="299"/>
  <c r="U30" i="299"/>
  <c r="T30" i="299"/>
  <c r="S30" i="299"/>
  <c r="R30" i="299"/>
  <c r="Q30" i="299"/>
  <c r="P30" i="299"/>
  <c r="O30" i="299"/>
  <c r="N30" i="299"/>
  <c r="M30" i="299"/>
  <c r="L30" i="299"/>
  <c r="K30" i="299"/>
  <c r="F30" i="299"/>
  <c r="AJ29" i="299"/>
  <c r="AI29" i="299"/>
  <c r="AH29" i="299"/>
  <c r="AG29" i="299"/>
  <c r="AF29" i="299"/>
  <c r="AE29" i="299"/>
  <c r="AD29" i="299"/>
  <c r="AC29" i="299"/>
  <c r="AB29" i="299"/>
  <c r="AA29" i="299"/>
  <c r="Z29" i="299"/>
  <c r="Y29" i="299"/>
  <c r="X29" i="299"/>
  <c r="W29" i="299"/>
  <c r="V29" i="299"/>
  <c r="U29" i="299"/>
  <c r="T29" i="299"/>
  <c r="S29" i="299"/>
  <c r="R29" i="299"/>
  <c r="Q29" i="299"/>
  <c r="P29" i="299"/>
  <c r="O29" i="299"/>
  <c r="N29" i="299"/>
  <c r="M29" i="299"/>
  <c r="L29" i="299"/>
  <c r="K29" i="299"/>
  <c r="F29" i="299"/>
  <c r="AJ28" i="299"/>
  <c r="AI28" i="299"/>
  <c r="AH28" i="299"/>
  <c r="AG28" i="299"/>
  <c r="AF28" i="299"/>
  <c r="AE28" i="299"/>
  <c r="AD28" i="299"/>
  <c r="AC28" i="299"/>
  <c r="AB28" i="299"/>
  <c r="AA28" i="299"/>
  <c r="Z28" i="299"/>
  <c r="Y28" i="299"/>
  <c r="X28" i="299"/>
  <c r="W28" i="299"/>
  <c r="V28" i="299"/>
  <c r="U28" i="299"/>
  <c r="T28" i="299"/>
  <c r="S28" i="299"/>
  <c r="R28" i="299"/>
  <c r="Q28" i="299"/>
  <c r="P28" i="299"/>
  <c r="O28" i="299"/>
  <c r="N28" i="299"/>
  <c r="M28" i="299"/>
  <c r="L28" i="299"/>
  <c r="K28" i="299"/>
  <c r="F28" i="299"/>
  <c r="AJ27" i="299"/>
  <c r="AI27" i="299"/>
  <c r="AH27" i="299"/>
  <c r="AG27" i="299"/>
  <c r="AF27" i="299"/>
  <c r="AE27" i="299"/>
  <c r="AD27" i="299"/>
  <c r="AC27" i="299"/>
  <c r="AB27" i="299"/>
  <c r="AA27" i="299"/>
  <c r="Z27" i="299"/>
  <c r="Y27" i="299"/>
  <c r="X27" i="299"/>
  <c r="W27" i="299"/>
  <c r="V27" i="299"/>
  <c r="U27" i="299"/>
  <c r="T27" i="299"/>
  <c r="S27" i="299"/>
  <c r="R27" i="299"/>
  <c r="Q27" i="299"/>
  <c r="P27" i="299"/>
  <c r="O27" i="299"/>
  <c r="N27" i="299"/>
  <c r="M27" i="299"/>
  <c r="L27" i="299"/>
  <c r="K27" i="299"/>
  <c r="F27" i="299"/>
  <c r="AJ26" i="299"/>
  <c r="AI26" i="299"/>
  <c r="AH26" i="299"/>
  <c r="AG26" i="299"/>
  <c r="AF26" i="299"/>
  <c r="AE26" i="299"/>
  <c r="AD26" i="299"/>
  <c r="AC26" i="299"/>
  <c r="AB26" i="299"/>
  <c r="AA26" i="299"/>
  <c r="Z26" i="299"/>
  <c r="Y26" i="299"/>
  <c r="X26" i="299"/>
  <c r="W26" i="299"/>
  <c r="V26" i="299"/>
  <c r="U26" i="299"/>
  <c r="T26" i="299"/>
  <c r="S26" i="299"/>
  <c r="R26" i="299"/>
  <c r="Q26" i="299"/>
  <c r="P26" i="299"/>
  <c r="O26" i="299"/>
  <c r="N26" i="299"/>
  <c r="M26" i="299"/>
  <c r="L26" i="299"/>
  <c r="K26" i="299"/>
  <c r="F26" i="299"/>
  <c r="AJ25" i="299"/>
  <c r="AI25" i="299"/>
  <c r="AH25" i="299"/>
  <c r="AG25" i="299"/>
  <c r="AF25" i="299"/>
  <c r="AE25" i="299"/>
  <c r="AD25" i="299"/>
  <c r="AC25" i="299"/>
  <c r="AB25" i="299"/>
  <c r="AA25" i="299"/>
  <c r="Z25" i="299"/>
  <c r="Y25" i="299"/>
  <c r="X25" i="299"/>
  <c r="W25" i="299"/>
  <c r="V25" i="299"/>
  <c r="U25" i="299"/>
  <c r="T25" i="299"/>
  <c r="S25" i="299"/>
  <c r="R25" i="299"/>
  <c r="Q25" i="299"/>
  <c r="P25" i="299"/>
  <c r="O25" i="299"/>
  <c r="N25" i="299"/>
  <c r="M25" i="299"/>
  <c r="L25" i="299"/>
  <c r="K25" i="299"/>
  <c r="F25" i="299"/>
  <c r="AJ24" i="299"/>
  <c r="AI24" i="299"/>
  <c r="AH24" i="299"/>
  <c r="AG24" i="299"/>
  <c r="AF24" i="299"/>
  <c r="AE24" i="299"/>
  <c r="AD24" i="299"/>
  <c r="AC24" i="299"/>
  <c r="AB24" i="299"/>
  <c r="AA24" i="299"/>
  <c r="Z24" i="299"/>
  <c r="Y24" i="299"/>
  <c r="X24" i="299"/>
  <c r="W24" i="299"/>
  <c r="V24" i="299"/>
  <c r="U24" i="299"/>
  <c r="T24" i="299"/>
  <c r="S24" i="299"/>
  <c r="R24" i="299"/>
  <c r="Q24" i="299"/>
  <c r="P24" i="299"/>
  <c r="O24" i="299"/>
  <c r="N24" i="299"/>
  <c r="M24" i="299"/>
  <c r="L24" i="299"/>
  <c r="K24" i="299"/>
  <c r="F24" i="299"/>
  <c r="AI23" i="299"/>
  <c r="AH23" i="299"/>
  <c r="AJ23" i="299" s="1"/>
  <c r="F23" i="299" s="1"/>
  <c r="AG23" i="299"/>
  <c r="AE23" i="299"/>
  <c r="AD23" i="299"/>
  <c r="AC23" i="299"/>
  <c r="AF23" i="299" s="1"/>
  <c r="AB23" i="299"/>
  <c r="AA23" i="299"/>
  <c r="Y23" i="299"/>
  <c r="X23" i="299"/>
  <c r="Z23" i="299" s="1"/>
  <c r="W23" i="299"/>
  <c r="V23" i="299"/>
  <c r="T23" i="299"/>
  <c r="S23" i="299"/>
  <c r="U23" i="299" s="1"/>
  <c r="R23" i="299"/>
  <c r="Q23" i="299"/>
  <c r="O23" i="299"/>
  <c r="N23" i="299"/>
  <c r="M23" i="299"/>
  <c r="P23" i="299" s="1"/>
  <c r="L23" i="299"/>
  <c r="K23" i="299"/>
  <c r="AI22" i="299"/>
  <c r="AH22" i="299"/>
  <c r="AG22" i="299"/>
  <c r="AJ22" i="299" s="1"/>
  <c r="F22" i="299" s="1"/>
  <c r="AE22" i="299"/>
  <c r="AD22" i="299"/>
  <c r="AC22" i="299"/>
  <c r="AB22" i="299"/>
  <c r="AA22" i="299"/>
  <c r="AF22" i="299" s="1"/>
  <c r="Y22" i="299"/>
  <c r="X22" i="299"/>
  <c r="W22" i="299"/>
  <c r="V22" i="299"/>
  <c r="Z22" i="299" s="1"/>
  <c r="T22" i="299"/>
  <c r="S22" i="299"/>
  <c r="R22" i="299"/>
  <c r="Q22" i="299"/>
  <c r="U22" i="299" s="1"/>
  <c r="O22" i="299"/>
  <c r="N22" i="299"/>
  <c r="M22" i="299"/>
  <c r="L22" i="299"/>
  <c r="K22" i="299"/>
  <c r="P22" i="299" s="1"/>
  <c r="AI21" i="299"/>
  <c r="AH21" i="299"/>
  <c r="AJ21" i="299" s="1"/>
  <c r="F21" i="299" s="1"/>
  <c r="AG21" i="299"/>
  <c r="AE21" i="299"/>
  <c r="AD21" i="299"/>
  <c r="AC21" i="299"/>
  <c r="AB21" i="299"/>
  <c r="AF21" i="299" s="1"/>
  <c r="AA21" i="299"/>
  <c r="Y21" i="299"/>
  <c r="X21" i="299"/>
  <c r="W21" i="299"/>
  <c r="Z21" i="299" s="1"/>
  <c r="V21" i="299"/>
  <c r="T21" i="299"/>
  <c r="S21" i="299"/>
  <c r="R21" i="299"/>
  <c r="U21" i="299" s="1"/>
  <c r="Q21" i="299"/>
  <c r="O21" i="299"/>
  <c r="N21" i="299"/>
  <c r="M21" i="299"/>
  <c r="L21" i="299"/>
  <c r="P21" i="299" s="1"/>
  <c r="K21" i="299"/>
  <c r="AI20" i="299"/>
  <c r="AH20" i="299"/>
  <c r="AG20" i="299"/>
  <c r="AJ20" i="299" s="1"/>
  <c r="F20" i="299" s="1"/>
  <c r="AE20" i="299"/>
  <c r="AD20" i="299"/>
  <c r="AC20" i="299"/>
  <c r="AB20" i="299"/>
  <c r="AA20" i="299"/>
  <c r="AF20" i="299" s="1"/>
  <c r="Y20" i="299"/>
  <c r="X20" i="299"/>
  <c r="W20" i="299"/>
  <c r="V20" i="299"/>
  <c r="Z20" i="299" s="1"/>
  <c r="T20" i="299"/>
  <c r="S20" i="299"/>
  <c r="R20" i="299"/>
  <c r="Q20" i="299"/>
  <c r="U20" i="299" s="1"/>
  <c r="O20" i="299"/>
  <c r="N20" i="299"/>
  <c r="M20" i="299"/>
  <c r="L20" i="299"/>
  <c r="K20" i="299"/>
  <c r="P20" i="299" s="1"/>
  <c r="AI19" i="299"/>
  <c r="AH19" i="299"/>
  <c r="AJ19" i="299" s="1"/>
  <c r="F19" i="299" s="1"/>
  <c r="AG19" i="299"/>
  <c r="AE19" i="299"/>
  <c r="AD19" i="299"/>
  <c r="AC19" i="299"/>
  <c r="AB19" i="299"/>
  <c r="AF19" i="299" s="1"/>
  <c r="AA19" i="299"/>
  <c r="Y19" i="299"/>
  <c r="X19" i="299"/>
  <c r="W19" i="299"/>
  <c r="Z19" i="299" s="1"/>
  <c r="V19" i="299"/>
  <c r="T19" i="299"/>
  <c r="S19" i="299"/>
  <c r="R19" i="299"/>
  <c r="U19" i="299" s="1"/>
  <c r="Q19" i="299"/>
  <c r="O19" i="299"/>
  <c r="N19" i="299"/>
  <c r="M19" i="299"/>
  <c r="L19" i="299"/>
  <c r="P19" i="299" s="1"/>
  <c r="K19" i="299"/>
  <c r="AI18" i="299"/>
  <c r="AH18" i="299"/>
  <c r="AG18" i="299"/>
  <c r="AJ18" i="299" s="1"/>
  <c r="F18" i="299" s="1"/>
  <c r="AE18" i="299"/>
  <c r="AD18" i="299"/>
  <c r="AC18" i="299"/>
  <c r="AB18" i="299"/>
  <c r="AA18" i="299"/>
  <c r="AF18" i="299" s="1"/>
  <c r="Y18" i="299"/>
  <c r="X18" i="299"/>
  <c r="W18" i="299"/>
  <c r="V18" i="299"/>
  <c r="Z18" i="299" s="1"/>
  <c r="T18" i="299"/>
  <c r="S18" i="299"/>
  <c r="R18" i="299"/>
  <c r="Q18" i="299"/>
  <c r="U18" i="299" s="1"/>
  <c r="O18" i="299"/>
  <c r="N18" i="299"/>
  <c r="M18" i="299"/>
  <c r="L18" i="299"/>
  <c r="K18" i="299"/>
  <c r="P18" i="299" s="1"/>
  <c r="AI17" i="299"/>
  <c r="AH17" i="299"/>
  <c r="AJ17" i="299" s="1"/>
  <c r="AG17" i="299"/>
  <c r="AE17" i="299"/>
  <c r="AD17" i="299"/>
  <c r="AC17" i="299"/>
  <c r="AF17" i="299" s="1"/>
  <c r="AB17" i="299"/>
  <c r="AA17" i="299"/>
  <c r="Y17" i="299"/>
  <c r="X17" i="299"/>
  <c r="Z17" i="299" s="1"/>
  <c r="F17" i="299" s="1"/>
  <c r="W17" i="299"/>
  <c r="V17" i="299"/>
  <c r="T17" i="299"/>
  <c r="S17" i="299"/>
  <c r="U17" i="299" s="1"/>
  <c r="R17" i="299"/>
  <c r="Q17" i="299"/>
  <c r="O17" i="299"/>
  <c r="N17" i="299"/>
  <c r="M17" i="299"/>
  <c r="P17" i="299" s="1"/>
  <c r="L17" i="299"/>
  <c r="K17" i="299"/>
  <c r="AI16" i="299"/>
  <c r="AH16" i="299"/>
  <c r="AJ16" i="299" s="1"/>
  <c r="F16" i="299" s="1"/>
  <c r="AG16" i="299"/>
  <c r="AE16" i="299"/>
  <c r="AD16" i="299"/>
  <c r="AC16" i="299"/>
  <c r="AB16" i="299"/>
  <c r="AF16" i="299" s="1"/>
  <c r="AA16" i="299"/>
  <c r="Y16" i="299"/>
  <c r="X16" i="299"/>
  <c r="W16" i="299"/>
  <c r="Z16" i="299" s="1"/>
  <c r="V16" i="299"/>
  <c r="T16" i="299"/>
  <c r="S16" i="299"/>
  <c r="R16" i="299"/>
  <c r="U16" i="299" s="1"/>
  <c r="Q16" i="299"/>
  <c r="O16" i="299"/>
  <c r="N16" i="299"/>
  <c r="M16" i="299"/>
  <c r="L16" i="299"/>
  <c r="P16" i="299" s="1"/>
  <c r="K16" i="299"/>
  <c r="AI15" i="299"/>
  <c r="AH15" i="299"/>
  <c r="AG15" i="299"/>
  <c r="AJ15" i="299" s="1"/>
  <c r="F15" i="299" s="1"/>
  <c r="AE15" i="299"/>
  <c r="AD15" i="299"/>
  <c r="AC15" i="299"/>
  <c r="AB15" i="299"/>
  <c r="AA15" i="299"/>
  <c r="AF15" i="299" s="1"/>
  <c r="Y15" i="299"/>
  <c r="X15" i="299"/>
  <c r="W15" i="299"/>
  <c r="V15" i="299"/>
  <c r="Z15" i="299" s="1"/>
  <c r="T15" i="299"/>
  <c r="S15" i="299"/>
  <c r="R15" i="299"/>
  <c r="Q15" i="299"/>
  <c r="U15" i="299" s="1"/>
  <c r="O15" i="299"/>
  <c r="N15" i="299"/>
  <c r="M15" i="299"/>
  <c r="L15" i="299"/>
  <c r="K15" i="299"/>
  <c r="P15" i="299" s="1"/>
  <c r="AI14" i="299"/>
  <c r="AH14" i="299"/>
  <c r="AJ14" i="299" s="1"/>
  <c r="AG14" i="299"/>
  <c r="AE14" i="299"/>
  <c r="AD14" i="299"/>
  <c r="AC14" i="299"/>
  <c r="AB14" i="299"/>
  <c r="AF14" i="299" s="1"/>
  <c r="AA14" i="299"/>
  <c r="Y14" i="299"/>
  <c r="X14" i="299"/>
  <c r="W14" i="299"/>
  <c r="Z14" i="299" s="1"/>
  <c r="F14" i="299" s="1"/>
  <c r="V14" i="299"/>
  <c r="T14" i="299"/>
  <c r="S14" i="299"/>
  <c r="R14" i="299"/>
  <c r="U14" i="299" s="1"/>
  <c r="Q14" i="299"/>
  <c r="O14" i="299"/>
  <c r="N14" i="299"/>
  <c r="M14" i="299"/>
  <c r="L14" i="299"/>
  <c r="P14" i="299" s="1"/>
  <c r="K14" i="299"/>
  <c r="AI13" i="299"/>
  <c r="AH13" i="299"/>
  <c r="AJ13" i="299" s="1"/>
  <c r="AG13" i="299"/>
  <c r="AE13" i="299"/>
  <c r="AD13" i="299"/>
  <c r="AC13" i="299"/>
  <c r="AB13" i="299"/>
  <c r="AF13" i="299" s="1"/>
  <c r="AA13" i="299"/>
  <c r="Y13" i="299"/>
  <c r="X13" i="299"/>
  <c r="W13" i="299"/>
  <c r="Z13" i="299" s="1"/>
  <c r="F13" i="299" s="1"/>
  <c r="V13" i="299"/>
  <c r="T13" i="299"/>
  <c r="S13" i="299"/>
  <c r="R13" i="299"/>
  <c r="U13" i="299" s="1"/>
  <c r="Q13" i="299"/>
  <c r="O13" i="299"/>
  <c r="N13" i="299"/>
  <c r="M13" i="299"/>
  <c r="L13" i="299"/>
  <c r="P13" i="299" s="1"/>
  <c r="K13" i="299"/>
  <c r="AI12" i="299"/>
  <c r="AH12" i="299"/>
  <c r="AJ12" i="299" s="1"/>
  <c r="F12" i="299" s="1"/>
  <c r="AG12" i="299"/>
  <c r="AE12" i="299"/>
  <c r="AD12" i="299"/>
  <c r="AC12" i="299"/>
  <c r="AB12" i="299"/>
  <c r="AF12" i="299" s="1"/>
  <c r="AA12" i="299"/>
  <c r="Y12" i="299"/>
  <c r="X12" i="299"/>
  <c r="W12" i="299"/>
  <c r="Z12" i="299" s="1"/>
  <c r="V12" i="299"/>
  <c r="T12" i="299"/>
  <c r="S12" i="299"/>
  <c r="R12" i="299"/>
  <c r="U12" i="299" s="1"/>
  <c r="Q12" i="299"/>
  <c r="O12" i="299"/>
  <c r="N12" i="299"/>
  <c r="M12" i="299"/>
  <c r="L12" i="299"/>
  <c r="P12" i="299" s="1"/>
  <c r="K12" i="299"/>
  <c r="AI11" i="299"/>
  <c r="AH11" i="299"/>
  <c r="AG11" i="299"/>
  <c r="AJ11" i="299" s="1"/>
  <c r="F11" i="299" s="1"/>
  <c r="AE11" i="299"/>
  <c r="AD11" i="299"/>
  <c r="AC11" i="299"/>
  <c r="AB11" i="299"/>
  <c r="AA11" i="299"/>
  <c r="AF11" i="299" s="1"/>
  <c r="Y11" i="299"/>
  <c r="X11" i="299"/>
  <c r="W11" i="299"/>
  <c r="V11" i="299"/>
  <c r="Z11" i="299" s="1"/>
  <c r="T11" i="299"/>
  <c r="S11" i="299"/>
  <c r="R11" i="299"/>
  <c r="Q11" i="299"/>
  <c r="U11" i="299" s="1"/>
  <c r="O11" i="299"/>
  <c r="N11" i="299"/>
  <c r="M11" i="299"/>
  <c r="L11" i="299"/>
  <c r="K11" i="299"/>
  <c r="P11" i="299" s="1"/>
  <c r="AI10" i="299"/>
  <c r="AH10" i="299"/>
  <c r="AJ10" i="299" s="1"/>
  <c r="AG10" i="299"/>
  <c r="AE10" i="299"/>
  <c r="AD10" i="299"/>
  <c r="AC10" i="299"/>
  <c r="AF10" i="299" s="1"/>
  <c r="AB10" i="299"/>
  <c r="AA10" i="299"/>
  <c r="Y10" i="299"/>
  <c r="X10" i="299"/>
  <c r="Z10" i="299" s="1"/>
  <c r="F10" i="299" s="1"/>
  <c r="W10" i="299"/>
  <c r="V10" i="299"/>
  <c r="T10" i="299"/>
  <c r="S10" i="299"/>
  <c r="U10" i="299" s="1"/>
  <c r="R10" i="299"/>
  <c r="Q10" i="299"/>
  <c r="O10" i="299"/>
  <c r="N10" i="299"/>
  <c r="M10" i="299"/>
  <c r="P10" i="299" s="1"/>
  <c r="L10" i="299"/>
  <c r="K10" i="299"/>
  <c r="AI9" i="299"/>
  <c r="AH9" i="299"/>
  <c r="AJ9" i="299" s="1"/>
  <c r="F9" i="299" s="1"/>
  <c r="AG9" i="299"/>
  <c r="AE9" i="299"/>
  <c r="AD9" i="299"/>
  <c r="AC9" i="299"/>
  <c r="AB9" i="299"/>
  <c r="AF9" i="299" s="1"/>
  <c r="AA9" i="299"/>
  <c r="Y9" i="299"/>
  <c r="X9" i="299"/>
  <c r="W9" i="299"/>
  <c r="Z9" i="299" s="1"/>
  <c r="V9" i="299"/>
  <c r="T9" i="299"/>
  <c r="S9" i="299"/>
  <c r="R9" i="299"/>
  <c r="U9" i="299" s="1"/>
  <c r="Q9" i="299"/>
  <c r="O9" i="299"/>
  <c r="N9" i="299"/>
  <c r="M9" i="299"/>
  <c r="L9" i="299"/>
  <c r="P9" i="299" s="1"/>
  <c r="K9" i="299"/>
  <c r="AI8" i="299"/>
  <c r="AH8" i="299"/>
  <c r="AJ8" i="299" s="1"/>
  <c r="F8" i="299" s="1"/>
  <c r="AG8" i="299"/>
  <c r="AE8" i="299"/>
  <c r="AD8" i="299"/>
  <c r="AC8" i="299"/>
  <c r="AB8" i="299"/>
  <c r="AF8" i="299" s="1"/>
  <c r="AA8" i="299"/>
  <c r="Y8" i="299"/>
  <c r="X8" i="299"/>
  <c r="W8" i="299"/>
  <c r="Z8" i="299" s="1"/>
  <c r="V8" i="299"/>
  <c r="T8" i="299"/>
  <c r="S8" i="299"/>
  <c r="R8" i="299"/>
  <c r="U8" i="299" s="1"/>
  <c r="Q8" i="299"/>
  <c r="O8" i="299"/>
  <c r="N8" i="299"/>
  <c r="M8" i="299"/>
  <c r="L8" i="299"/>
  <c r="P8" i="299" s="1"/>
  <c r="K8" i="299"/>
  <c r="AI7" i="299"/>
  <c r="AH7" i="299"/>
  <c r="AG7" i="299"/>
  <c r="AJ7" i="299" s="1"/>
  <c r="F7" i="299" s="1"/>
  <c r="AE7" i="299"/>
  <c r="AD7" i="299"/>
  <c r="AC7" i="299"/>
  <c r="AB7" i="299"/>
  <c r="AA7" i="299"/>
  <c r="AF7" i="299" s="1"/>
  <c r="Y7" i="299"/>
  <c r="X7" i="299"/>
  <c r="W7" i="299"/>
  <c r="V7" i="299"/>
  <c r="Z7" i="299" s="1"/>
  <c r="T7" i="299"/>
  <c r="S7" i="299"/>
  <c r="R7" i="299"/>
  <c r="Q7" i="299"/>
  <c r="U7" i="299" s="1"/>
  <c r="O7" i="299"/>
  <c r="N7" i="299"/>
  <c r="M7" i="299"/>
  <c r="L7" i="299"/>
  <c r="K7" i="299"/>
  <c r="P7" i="299" s="1"/>
  <c r="AI6" i="299"/>
  <c r="AH6" i="299"/>
  <c r="AG6" i="299"/>
  <c r="AJ6" i="299" s="1"/>
  <c r="F6" i="299" s="1"/>
  <c r="AE6" i="299"/>
  <c r="AD6" i="299"/>
  <c r="AC6" i="299"/>
  <c r="AB6" i="299"/>
  <c r="AA6" i="299"/>
  <c r="AF6" i="299" s="1"/>
  <c r="Y6" i="299"/>
  <c r="X6" i="299"/>
  <c r="W6" i="299"/>
  <c r="V6" i="299"/>
  <c r="Z6" i="299" s="1"/>
  <c r="T6" i="299"/>
  <c r="S6" i="299"/>
  <c r="R6" i="299"/>
  <c r="Q6" i="299"/>
  <c r="U6" i="299" s="1"/>
  <c r="O6" i="299"/>
  <c r="N6" i="299"/>
  <c r="M6" i="299"/>
  <c r="L6" i="299"/>
  <c r="K6" i="299"/>
  <c r="P6" i="299" s="1"/>
  <c r="AI5" i="299"/>
  <c r="AH5" i="299"/>
  <c r="AJ5" i="299" s="1"/>
  <c r="F5" i="299" s="1"/>
  <c r="AG5" i="299"/>
  <c r="AE5" i="299"/>
  <c r="AD5" i="299"/>
  <c r="AC5" i="299"/>
  <c r="AB5" i="299"/>
  <c r="AF5" i="299" s="1"/>
  <c r="AA5" i="299"/>
  <c r="Y5" i="299"/>
  <c r="X5" i="299"/>
  <c r="W5" i="299"/>
  <c r="Z5" i="299" s="1"/>
  <c r="V5" i="299"/>
  <c r="T5" i="299"/>
  <c r="S5" i="299"/>
  <c r="R5" i="299"/>
  <c r="U5" i="299" s="1"/>
  <c r="Q5" i="299"/>
  <c r="O5" i="299"/>
  <c r="N5" i="299"/>
  <c r="M5" i="299"/>
  <c r="L5" i="299"/>
  <c r="P5" i="299" s="1"/>
  <c r="K5" i="299"/>
  <c r="AI4" i="299"/>
  <c r="AH4" i="299"/>
  <c r="AJ4" i="299" s="1"/>
  <c r="F4" i="299" s="1"/>
  <c r="AG4" i="299"/>
  <c r="AE4" i="299"/>
  <c r="AD4" i="299"/>
  <c r="AC4" i="299"/>
  <c r="AF4" i="299" s="1"/>
  <c r="AB4" i="299"/>
  <c r="AA4" i="299"/>
  <c r="Y4" i="299"/>
  <c r="X4" i="299"/>
  <c r="Z4" i="299" s="1"/>
  <c r="W4" i="299"/>
  <c r="V4" i="299"/>
  <c r="T4" i="299"/>
  <c r="S4" i="299"/>
  <c r="U4" i="299" s="1"/>
  <c r="R4" i="299"/>
  <c r="Q4" i="299"/>
  <c r="O4" i="299"/>
  <c r="N4" i="299"/>
  <c r="M4" i="299"/>
  <c r="P4" i="299" s="1"/>
  <c r="L4" i="299"/>
  <c r="K4" i="299"/>
  <c r="D57" i="297"/>
  <c r="E54" i="297"/>
  <c r="D54" i="297"/>
  <c r="D56" i="297" s="1"/>
  <c r="C54" i="297"/>
  <c r="G54" i="297" s="1"/>
  <c r="D50" i="297"/>
  <c r="E47" i="297"/>
  <c r="E49" i="297" s="1"/>
  <c r="D47" i="297"/>
  <c r="D61" i="297" s="1"/>
  <c r="AJ43" i="297"/>
  <c r="AI43" i="297"/>
  <c r="AH43" i="297"/>
  <c r="AG43" i="297"/>
  <c r="AF43" i="297"/>
  <c r="AE43" i="297"/>
  <c r="AD43" i="297"/>
  <c r="AC43" i="297"/>
  <c r="AB43" i="297"/>
  <c r="AA43" i="297"/>
  <c r="Z43" i="297"/>
  <c r="Y43" i="297"/>
  <c r="X43" i="297"/>
  <c r="W43" i="297"/>
  <c r="V43" i="297"/>
  <c r="U43" i="297"/>
  <c r="T43" i="297"/>
  <c r="S43" i="297"/>
  <c r="R43" i="297"/>
  <c r="Q43" i="297"/>
  <c r="P43" i="297"/>
  <c r="O43" i="297"/>
  <c r="N43" i="297"/>
  <c r="M43" i="297"/>
  <c r="L43" i="297"/>
  <c r="K43" i="297"/>
  <c r="F43" i="297"/>
  <c r="AJ42" i="297"/>
  <c r="AI42" i="297"/>
  <c r="AH42" i="297"/>
  <c r="AG42" i="297"/>
  <c r="AF42" i="297"/>
  <c r="AE42" i="297"/>
  <c r="AD42" i="297"/>
  <c r="AC42" i="297"/>
  <c r="AB42" i="297"/>
  <c r="AA42" i="297"/>
  <c r="Z42" i="297"/>
  <c r="Y42" i="297"/>
  <c r="X42" i="297"/>
  <c r="W42" i="297"/>
  <c r="V42" i="297"/>
  <c r="U42" i="297"/>
  <c r="T42" i="297"/>
  <c r="S42" i="297"/>
  <c r="R42" i="297"/>
  <c r="Q42" i="297"/>
  <c r="P42" i="297"/>
  <c r="O42" i="297"/>
  <c r="N42" i="297"/>
  <c r="M42" i="297"/>
  <c r="L42" i="297"/>
  <c r="K42" i="297"/>
  <c r="F42" i="297"/>
  <c r="AJ41" i="297"/>
  <c r="AI41" i="297"/>
  <c r="AH41" i="297"/>
  <c r="AG41" i="297"/>
  <c r="AF41" i="297"/>
  <c r="AE41" i="297"/>
  <c r="AD41" i="297"/>
  <c r="AC41" i="297"/>
  <c r="AB41" i="297"/>
  <c r="AA41" i="297"/>
  <c r="Z41" i="297"/>
  <c r="Y41" i="297"/>
  <c r="X41" i="297"/>
  <c r="W41" i="297"/>
  <c r="V41" i="297"/>
  <c r="U41" i="297"/>
  <c r="T41" i="297"/>
  <c r="S41" i="297"/>
  <c r="R41" i="297"/>
  <c r="Q41" i="297"/>
  <c r="P41" i="297"/>
  <c r="O41" i="297"/>
  <c r="N41" i="297"/>
  <c r="M41" i="297"/>
  <c r="L41" i="297"/>
  <c r="K41" i="297"/>
  <c r="F41" i="297"/>
  <c r="AJ40" i="297"/>
  <c r="AI40" i="297"/>
  <c r="AH40" i="297"/>
  <c r="AG40" i="297"/>
  <c r="AF40" i="297"/>
  <c r="AE40" i="297"/>
  <c r="AD40" i="297"/>
  <c r="AC40" i="297"/>
  <c r="AB40" i="297"/>
  <c r="AA40" i="297"/>
  <c r="Z40" i="297"/>
  <c r="Y40" i="297"/>
  <c r="X40" i="297"/>
  <c r="W40" i="297"/>
  <c r="V40" i="297"/>
  <c r="U40" i="297"/>
  <c r="T40" i="297"/>
  <c r="S40" i="297"/>
  <c r="R40" i="297"/>
  <c r="Q40" i="297"/>
  <c r="P40" i="297"/>
  <c r="O40" i="297"/>
  <c r="N40" i="297"/>
  <c r="M40" i="297"/>
  <c r="L40" i="297"/>
  <c r="K40" i="297"/>
  <c r="F40" i="297"/>
  <c r="AJ39" i="297"/>
  <c r="AI39" i="297"/>
  <c r="AH39" i="297"/>
  <c r="AG39" i="297"/>
  <c r="AF39" i="297"/>
  <c r="AE39" i="297"/>
  <c r="AD39" i="297"/>
  <c r="AC39" i="297"/>
  <c r="AB39" i="297"/>
  <c r="AA39" i="297"/>
  <c r="Z39" i="297"/>
  <c r="Y39" i="297"/>
  <c r="X39" i="297"/>
  <c r="W39" i="297"/>
  <c r="V39" i="297"/>
  <c r="U39" i="297"/>
  <c r="T39" i="297"/>
  <c r="S39" i="297"/>
  <c r="R39" i="297"/>
  <c r="Q39" i="297"/>
  <c r="P39" i="297"/>
  <c r="O39" i="297"/>
  <c r="N39" i="297"/>
  <c r="M39" i="297"/>
  <c r="L39" i="297"/>
  <c r="K39" i="297"/>
  <c r="F39" i="297"/>
  <c r="AJ38" i="297"/>
  <c r="AI38" i="297"/>
  <c r="AH38" i="297"/>
  <c r="AG38" i="297"/>
  <c r="AF38" i="297"/>
  <c r="AE38" i="297"/>
  <c r="AD38" i="297"/>
  <c r="AC38" i="297"/>
  <c r="AB38" i="297"/>
  <c r="AA38" i="297"/>
  <c r="Z38" i="297"/>
  <c r="Y38" i="297"/>
  <c r="X38" i="297"/>
  <c r="W38" i="297"/>
  <c r="V38" i="297"/>
  <c r="U38" i="297"/>
  <c r="T38" i="297"/>
  <c r="S38" i="297"/>
  <c r="R38" i="297"/>
  <c r="Q38" i="297"/>
  <c r="P38" i="297"/>
  <c r="O38" i="297"/>
  <c r="N38" i="297"/>
  <c r="M38" i="297"/>
  <c r="L38" i="297"/>
  <c r="K38" i="297"/>
  <c r="F38" i="297"/>
  <c r="AJ37" i="297"/>
  <c r="AI37" i="297"/>
  <c r="AH37" i="297"/>
  <c r="AG37" i="297"/>
  <c r="AF37" i="297"/>
  <c r="AE37" i="297"/>
  <c r="AD37" i="297"/>
  <c r="AC37" i="297"/>
  <c r="AB37" i="297"/>
  <c r="AA37" i="297"/>
  <c r="Z37" i="297"/>
  <c r="Y37" i="297"/>
  <c r="X37" i="297"/>
  <c r="W37" i="297"/>
  <c r="V37" i="297"/>
  <c r="U37" i="297"/>
  <c r="T37" i="297"/>
  <c r="S37" i="297"/>
  <c r="R37" i="297"/>
  <c r="Q37" i="297"/>
  <c r="P37" i="297"/>
  <c r="O37" i="297"/>
  <c r="N37" i="297"/>
  <c r="M37" i="297"/>
  <c r="L37" i="297"/>
  <c r="K37" i="297"/>
  <c r="F37" i="297"/>
  <c r="AJ36" i="297"/>
  <c r="AI36" i="297"/>
  <c r="AH36" i="297"/>
  <c r="AG36" i="297"/>
  <c r="AF36" i="297"/>
  <c r="AE36" i="297"/>
  <c r="AD36" i="297"/>
  <c r="AC36" i="297"/>
  <c r="AB36" i="297"/>
  <c r="AA36" i="297"/>
  <c r="Z36" i="297"/>
  <c r="Y36" i="297"/>
  <c r="X36" i="297"/>
  <c r="W36" i="297"/>
  <c r="V36" i="297"/>
  <c r="U36" i="297"/>
  <c r="T36" i="297"/>
  <c r="S36" i="297"/>
  <c r="R36" i="297"/>
  <c r="Q36" i="297"/>
  <c r="P36" i="297"/>
  <c r="O36" i="297"/>
  <c r="N36" i="297"/>
  <c r="M36" i="297"/>
  <c r="L36" i="297"/>
  <c r="K36" i="297"/>
  <c r="F36" i="297"/>
  <c r="AJ35" i="297"/>
  <c r="AI35" i="297"/>
  <c r="AH35" i="297"/>
  <c r="AG35" i="297"/>
  <c r="AF35" i="297"/>
  <c r="AE35" i="297"/>
  <c r="AD35" i="297"/>
  <c r="AC35" i="297"/>
  <c r="AB35" i="297"/>
  <c r="AA35" i="297"/>
  <c r="Z35" i="297"/>
  <c r="Y35" i="297"/>
  <c r="X35" i="297"/>
  <c r="W35" i="297"/>
  <c r="V35" i="297"/>
  <c r="U35" i="297"/>
  <c r="T35" i="297"/>
  <c r="S35" i="297"/>
  <c r="R35" i="297"/>
  <c r="Q35" i="297"/>
  <c r="P35" i="297"/>
  <c r="O35" i="297"/>
  <c r="N35" i="297"/>
  <c r="M35" i="297"/>
  <c r="L35" i="297"/>
  <c r="K35" i="297"/>
  <c r="F35" i="297"/>
  <c r="AJ34" i="297"/>
  <c r="AI34" i="297"/>
  <c r="AH34" i="297"/>
  <c r="AG34" i="297"/>
  <c r="AF34" i="297"/>
  <c r="AE34" i="297"/>
  <c r="AD34" i="297"/>
  <c r="AC34" i="297"/>
  <c r="AB34" i="297"/>
  <c r="AA34" i="297"/>
  <c r="Z34" i="297"/>
  <c r="Y34" i="297"/>
  <c r="X34" i="297"/>
  <c r="W34" i="297"/>
  <c r="V34" i="297"/>
  <c r="U34" i="297"/>
  <c r="T34" i="297"/>
  <c r="S34" i="297"/>
  <c r="R34" i="297"/>
  <c r="Q34" i="297"/>
  <c r="P34" i="297"/>
  <c r="O34" i="297"/>
  <c r="N34" i="297"/>
  <c r="M34" i="297"/>
  <c r="L34" i="297"/>
  <c r="K34" i="297"/>
  <c r="F34" i="297"/>
  <c r="AJ33" i="297"/>
  <c r="AI33" i="297"/>
  <c r="AH33" i="297"/>
  <c r="AG33" i="297"/>
  <c r="AF33" i="297"/>
  <c r="AE33" i="297"/>
  <c r="AD33" i="297"/>
  <c r="AC33" i="297"/>
  <c r="AB33" i="297"/>
  <c r="AA33" i="297"/>
  <c r="Z33" i="297"/>
  <c r="Y33" i="297"/>
  <c r="X33" i="297"/>
  <c r="W33" i="297"/>
  <c r="V33" i="297"/>
  <c r="U33" i="297"/>
  <c r="T33" i="297"/>
  <c r="S33" i="297"/>
  <c r="R33" i="297"/>
  <c r="Q33" i="297"/>
  <c r="P33" i="297"/>
  <c r="O33" i="297"/>
  <c r="N33" i="297"/>
  <c r="M33" i="297"/>
  <c r="L33" i="297"/>
  <c r="K33" i="297"/>
  <c r="F33" i="297"/>
  <c r="AJ32" i="297"/>
  <c r="AI32" i="297"/>
  <c r="AH32" i="297"/>
  <c r="AG32" i="297"/>
  <c r="AF32" i="297"/>
  <c r="AE32" i="297"/>
  <c r="AD32" i="297"/>
  <c r="AC32" i="297"/>
  <c r="AB32" i="297"/>
  <c r="AA32" i="297"/>
  <c r="Z32" i="297"/>
  <c r="Y32" i="297"/>
  <c r="X32" i="297"/>
  <c r="W32" i="297"/>
  <c r="V32" i="297"/>
  <c r="U32" i="297"/>
  <c r="T32" i="297"/>
  <c r="S32" i="297"/>
  <c r="R32" i="297"/>
  <c r="Q32" i="297"/>
  <c r="P32" i="297"/>
  <c r="O32" i="297"/>
  <c r="N32" i="297"/>
  <c r="M32" i="297"/>
  <c r="L32" i="297"/>
  <c r="K32" i="297"/>
  <c r="F32" i="297"/>
  <c r="AJ31" i="297"/>
  <c r="AI31" i="297"/>
  <c r="AH31" i="297"/>
  <c r="AG31" i="297"/>
  <c r="AF31" i="297"/>
  <c r="AE31" i="297"/>
  <c r="AD31" i="297"/>
  <c r="AC31" i="297"/>
  <c r="AB31" i="297"/>
  <c r="AA31" i="297"/>
  <c r="Z31" i="297"/>
  <c r="Y31" i="297"/>
  <c r="X31" i="297"/>
  <c r="W31" i="297"/>
  <c r="V31" i="297"/>
  <c r="U31" i="297"/>
  <c r="T31" i="297"/>
  <c r="S31" i="297"/>
  <c r="R31" i="297"/>
  <c r="Q31" i="297"/>
  <c r="P31" i="297"/>
  <c r="O31" i="297"/>
  <c r="N31" i="297"/>
  <c r="M31" i="297"/>
  <c r="L31" i="297"/>
  <c r="K31" i="297"/>
  <c r="F31" i="297"/>
  <c r="AJ30" i="297"/>
  <c r="AI30" i="297"/>
  <c r="AH30" i="297"/>
  <c r="AG30" i="297"/>
  <c r="AF30" i="297"/>
  <c r="AE30" i="297"/>
  <c r="AD30" i="297"/>
  <c r="AC30" i="297"/>
  <c r="AB30" i="297"/>
  <c r="AA30" i="297"/>
  <c r="Z30" i="297"/>
  <c r="Y30" i="297"/>
  <c r="X30" i="297"/>
  <c r="W30" i="297"/>
  <c r="V30" i="297"/>
  <c r="U30" i="297"/>
  <c r="T30" i="297"/>
  <c r="S30" i="297"/>
  <c r="R30" i="297"/>
  <c r="Q30" i="297"/>
  <c r="P30" i="297"/>
  <c r="O30" i="297"/>
  <c r="N30" i="297"/>
  <c r="M30" i="297"/>
  <c r="L30" i="297"/>
  <c r="K30" i="297"/>
  <c r="F30" i="297"/>
  <c r="AJ29" i="297"/>
  <c r="AI29" i="297"/>
  <c r="AH29" i="297"/>
  <c r="AG29" i="297"/>
  <c r="AF29" i="297"/>
  <c r="AE29" i="297"/>
  <c r="AD29" i="297"/>
  <c r="AC29" i="297"/>
  <c r="AB29" i="297"/>
  <c r="AA29" i="297"/>
  <c r="Z29" i="297"/>
  <c r="Y29" i="297"/>
  <c r="X29" i="297"/>
  <c r="W29" i="297"/>
  <c r="V29" i="297"/>
  <c r="U29" i="297"/>
  <c r="T29" i="297"/>
  <c r="S29" i="297"/>
  <c r="R29" i="297"/>
  <c r="Q29" i="297"/>
  <c r="P29" i="297"/>
  <c r="O29" i="297"/>
  <c r="N29" i="297"/>
  <c r="M29" i="297"/>
  <c r="L29" i="297"/>
  <c r="K29" i="297"/>
  <c r="F29" i="297"/>
  <c r="AJ28" i="297"/>
  <c r="AI28" i="297"/>
  <c r="AH28" i="297"/>
  <c r="AG28" i="297"/>
  <c r="AF28" i="297"/>
  <c r="AE28" i="297"/>
  <c r="AD28" i="297"/>
  <c r="AC28" i="297"/>
  <c r="AB28" i="297"/>
  <c r="AA28" i="297"/>
  <c r="Z28" i="297"/>
  <c r="Y28" i="297"/>
  <c r="X28" i="297"/>
  <c r="W28" i="297"/>
  <c r="V28" i="297"/>
  <c r="U28" i="297"/>
  <c r="T28" i="297"/>
  <c r="S28" i="297"/>
  <c r="R28" i="297"/>
  <c r="Q28" i="297"/>
  <c r="P28" i="297"/>
  <c r="O28" i="297"/>
  <c r="N28" i="297"/>
  <c r="M28" i="297"/>
  <c r="L28" i="297"/>
  <c r="K28" i="297"/>
  <c r="F28" i="297"/>
  <c r="AJ27" i="297"/>
  <c r="AI27" i="297"/>
  <c r="AH27" i="297"/>
  <c r="AG27" i="297"/>
  <c r="AF27" i="297"/>
  <c r="AE27" i="297"/>
  <c r="AD27" i="297"/>
  <c r="AC27" i="297"/>
  <c r="AB27" i="297"/>
  <c r="AA27" i="297"/>
  <c r="Z27" i="297"/>
  <c r="Y27" i="297"/>
  <c r="X27" i="297"/>
  <c r="W27" i="297"/>
  <c r="V27" i="297"/>
  <c r="U27" i="297"/>
  <c r="T27" i="297"/>
  <c r="S27" i="297"/>
  <c r="R27" i="297"/>
  <c r="Q27" i="297"/>
  <c r="P27" i="297"/>
  <c r="O27" i="297"/>
  <c r="N27" i="297"/>
  <c r="M27" i="297"/>
  <c r="L27" i="297"/>
  <c r="K27" i="297"/>
  <c r="F27" i="297"/>
  <c r="AJ26" i="297"/>
  <c r="AI26" i="297"/>
  <c r="AH26" i="297"/>
  <c r="AG26" i="297"/>
  <c r="AF26" i="297"/>
  <c r="AE26" i="297"/>
  <c r="AD26" i="297"/>
  <c r="AC26" i="297"/>
  <c r="AB26" i="297"/>
  <c r="AA26" i="297"/>
  <c r="Z26" i="297"/>
  <c r="Y26" i="297"/>
  <c r="X26" i="297"/>
  <c r="W26" i="297"/>
  <c r="V26" i="297"/>
  <c r="U26" i="297"/>
  <c r="T26" i="297"/>
  <c r="S26" i="297"/>
  <c r="R26" i="297"/>
  <c r="Q26" i="297"/>
  <c r="P26" i="297"/>
  <c r="O26" i="297"/>
  <c r="N26" i="297"/>
  <c r="M26" i="297"/>
  <c r="L26" i="297"/>
  <c r="K26" i="297"/>
  <c r="F26" i="297"/>
  <c r="AJ25" i="297"/>
  <c r="AI25" i="297"/>
  <c r="AH25" i="297"/>
  <c r="AG25" i="297"/>
  <c r="AF25" i="297"/>
  <c r="AE25" i="297"/>
  <c r="AD25" i="297"/>
  <c r="AC25" i="297"/>
  <c r="AB25" i="297"/>
  <c r="AA25" i="297"/>
  <c r="Z25" i="297"/>
  <c r="Y25" i="297"/>
  <c r="X25" i="297"/>
  <c r="W25" i="297"/>
  <c r="V25" i="297"/>
  <c r="U25" i="297"/>
  <c r="T25" i="297"/>
  <c r="S25" i="297"/>
  <c r="R25" i="297"/>
  <c r="Q25" i="297"/>
  <c r="P25" i="297"/>
  <c r="O25" i="297"/>
  <c r="N25" i="297"/>
  <c r="M25" i="297"/>
  <c r="L25" i="297"/>
  <c r="K25" i="297"/>
  <c r="F25" i="297"/>
  <c r="AJ24" i="297"/>
  <c r="AI24" i="297"/>
  <c r="AH24" i="297"/>
  <c r="AG24" i="297"/>
  <c r="AF24" i="297"/>
  <c r="AE24" i="297"/>
  <c r="AD24" i="297"/>
  <c r="AC24" i="297"/>
  <c r="AB24" i="297"/>
  <c r="AA24" i="297"/>
  <c r="Z24" i="297"/>
  <c r="Y24" i="297"/>
  <c r="X24" i="297"/>
  <c r="W24" i="297"/>
  <c r="V24" i="297"/>
  <c r="U24" i="297"/>
  <c r="T24" i="297"/>
  <c r="S24" i="297"/>
  <c r="R24" i="297"/>
  <c r="Q24" i="297"/>
  <c r="P24" i="297"/>
  <c r="O24" i="297"/>
  <c r="N24" i="297"/>
  <c r="M24" i="297"/>
  <c r="L24" i="297"/>
  <c r="K24" i="297"/>
  <c r="F24" i="297"/>
  <c r="AJ23" i="297"/>
  <c r="AI23" i="297"/>
  <c r="AH23" i="297"/>
  <c r="AG23" i="297"/>
  <c r="AF23" i="297"/>
  <c r="AE23" i="297"/>
  <c r="AD23" i="297"/>
  <c r="AC23" i="297"/>
  <c r="AB23" i="297"/>
  <c r="AA23" i="297"/>
  <c r="Z23" i="297"/>
  <c r="Y23" i="297"/>
  <c r="X23" i="297"/>
  <c r="W23" i="297"/>
  <c r="V23" i="297"/>
  <c r="U23" i="297"/>
  <c r="T23" i="297"/>
  <c r="S23" i="297"/>
  <c r="R23" i="297"/>
  <c r="Q23" i="297"/>
  <c r="P23" i="297"/>
  <c r="O23" i="297"/>
  <c r="N23" i="297"/>
  <c r="M23" i="297"/>
  <c r="L23" i="297"/>
  <c r="K23" i="297"/>
  <c r="F23" i="297"/>
  <c r="AJ22" i="297"/>
  <c r="AI22" i="297"/>
  <c r="AH22" i="297"/>
  <c r="AG22" i="297"/>
  <c r="AF22" i="297"/>
  <c r="AE22" i="297"/>
  <c r="AD22" i="297"/>
  <c r="AC22" i="297"/>
  <c r="AB22" i="297"/>
  <c r="AA22" i="297"/>
  <c r="Z22" i="297"/>
  <c r="Y22" i="297"/>
  <c r="X22" i="297"/>
  <c r="W22" i="297"/>
  <c r="V22" i="297"/>
  <c r="U22" i="297"/>
  <c r="T22" i="297"/>
  <c r="S22" i="297"/>
  <c r="R22" i="297"/>
  <c r="Q22" i="297"/>
  <c r="P22" i="297"/>
  <c r="O22" i="297"/>
  <c r="N22" i="297"/>
  <c r="M22" i="297"/>
  <c r="L22" i="297"/>
  <c r="K22" i="297"/>
  <c r="F22" i="297"/>
  <c r="AJ21" i="297"/>
  <c r="AI21" i="297"/>
  <c r="AH21" i="297"/>
  <c r="AG21" i="297"/>
  <c r="AF21" i="297"/>
  <c r="AE21" i="297"/>
  <c r="AD21" i="297"/>
  <c r="AC21" i="297"/>
  <c r="AB21" i="297"/>
  <c r="AA21" i="297"/>
  <c r="Z21" i="297"/>
  <c r="Y21" i="297"/>
  <c r="X21" i="297"/>
  <c r="W21" i="297"/>
  <c r="V21" i="297"/>
  <c r="U21" i="297"/>
  <c r="T21" i="297"/>
  <c r="S21" i="297"/>
  <c r="R21" i="297"/>
  <c r="Q21" i="297"/>
  <c r="P21" i="297"/>
  <c r="O21" i="297"/>
  <c r="N21" i="297"/>
  <c r="M21" i="297"/>
  <c r="L21" i="297"/>
  <c r="K21" i="297"/>
  <c r="F21" i="297"/>
  <c r="AI20" i="297"/>
  <c r="AH20" i="297"/>
  <c r="AG20" i="297"/>
  <c r="AJ20" i="297" s="1"/>
  <c r="F20" i="297" s="1"/>
  <c r="AE20" i="297"/>
  <c r="AD20" i="297"/>
  <c r="AC20" i="297"/>
  <c r="AB20" i="297"/>
  <c r="AA20" i="297"/>
  <c r="AF20" i="297" s="1"/>
  <c r="Y20" i="297"/>
  <c r="X20" i="297"/>
  <c r="W20" i="297"/>
  <c r="V20" i="297"/>
  <c r="Z20" i="297" s="1"/>
  <c r="T20" i="297"/>
  <c r="S20" i="297"/>
  <c r="R20" i="297"/>
  <c r="Q20" i="297"/>
  <c r="U20" i="297" s="1"/>
  <c r="O20" i="297"/>
  <c r="N20" i="297"/>
  <c r="M20" i="297"/>
  <c r="L20" i="297"/>
  <c r="K20" i="297"/>
  <c r="P20" i="297" s="1"/>
  <c r="AI19" i="297"/>
  <c r="AH19" i="297"/>
  <c r="AG19" i="297"/>
  <c r="AJ19" i="297" s="1"/>
  <c r="F19" i="297" s="1"/>
  <c r="AE19" i="297"/>
  <c r="AD19" i="297"/>
  <c r="AC19" i="297"/>
  <c r="AB19" i="297"/>
  <c r="AA19" i="297"/>
  <c r="AF19" i="297" s="1"/>
  <c r="Y19" i="297"/>
  <c r="X19" i="297"/>
  <c r="W19" i="297"/>
  <c r="V19" i="297"/>
  <c r="Z19" i="297" s="1"/>
  <c r="T19" i="297"/>
  <c r="S19" i="297"/>
  <c r="R19" i="297"/>
  <c r="Q19" i="297"/>
  <c r="U19" i="297" s="1"/>
  <c r="P19" i="297"/>
  <c r="O19" i="297"/>
  <c r="N19" i="297"/>
  <c r="M19" i="297"/>
  <c r="L19" i="297"/>
  <c r="K19" i="297"/>
  <c r="AI18" i="297"/>
  <c r="AH18" i="297"/>
  <c r="AJ18" i="297" s="1"/>
  <c r="F18" i="297" s="1"/>
  <c r="AG18" i="297"/>
  <c r="AE18" i="297"/>
  <c r="AD18" i="297"/>
  <c r="AC18" i="297"/>
  <c r="AB18" i="297"/>
  <c r="AF18" i="297" s="1"/>
  <c r="AA18" i="297"/>
  <c r="Y18" i="297"/>
  <c r="X18" i="297"/>
  <c r="W18" i="297"/>
  <c r="Z18" i="297" s="1"/>
  <c r="V18" i="297"/>
  <c r="T18" i="297"/>
  <c r="S18" i="297"/>
  <c r="R18" i="297"/>
  <c r="U18" i="297" s="1"/>
  <c r="Q18" i="297"/>
  <c r="O18" i="297"/>
  <c r="N18" i="297"/>
  <c r="M18" i="297"/>
  <c r="L18" i="297"/>
  <c r="P18" i="297" s="1"/>
  <c r="K18" i="297"/>
  <c r="AI17" i="297"/>
  <c r="AH17" i="297"/>
  <c r="AJ17" i="297" s="1"/>
  <c r="F17" i="297" s="1"/>
  <c r="AG17" i="297"/>
  <c r="AF17" i="297"/>
  <c r="AE17" i="297"/>
  <c r="AD17" i="297"/>
  <c r="AC17" i="297"/>
  <c r="AB17" i="297"/>
  <c r="AA17" i="297"/>
  <c r="Y17" i="297"/>
  <c r="X17" i="297"/>
  <c r="Z17" i="297" s="1"/>
  <c r="W17" i="297"/>
  <c r="V17" i="297"/>
  <c r="T17" i="297"/>
  <c r="S17" i="297"/>
  <c r="U17" i="297" s="1"/>
  <c r="R17" i="297"/>
  <c r="Q17" i="297"/>
  <c r="O17" i="297"/>
  <c r="N17" i="297"/>
  <c r="M17" i="297"/>
  <c r="P17" i="297" s="1"/>
  <c r="L17" i="297"/>
  <c r="K17" i="297"/>
  <c r="AI16" i="297"/>
  <c r="AH16" i="297"/>
  <c r="AJ16" i="297" s="1"/>
  <c r="F16" i="297" s="1"/>
  <c r="AG16" i="297"/>
  <c r="AE16" i="297"/>
  <c r="AD16" i="297"/>
  <c r="AC16" i="297"/>
  <c r="AF16" i="297" s="1"/>
  <c r="AB16" i="297"/>
  <c r="AA16" i="297"/>
  <c r="Y16" i="297"/>
  <c r="X16" i="297"/>
  <c r="Z16" i="297" s="1"/>
  <c r="W16" i="297"/>
  <c r="V16" i="297"/>
  <c r="T16" i="297"/>
  <c r="S16" i="297"/>
  <c r="U16" i="297" s="1"/>
  <c r="R16" i="297"/>
  <c r="Q16" i="297"/>
  <c r="O16" i="297"/>
  <c r="N16" i="297"/>
  <c r="M16" i="297"/>
  <c r="P16" i="297" s="1"/>
  <c r="L16" i="297"/>
  <c r="K16" i="297"/>
  <c r="AI15" i="297"/>
  <c r="AH15" i="297"/>
  <c r="AJ15" i="297" s="1"/>
  <c r="F15" i="297" s="1"/>
  <c r="AG15" i="297"/>
  <c r="AE15" i="297"/>
  <c r="AD15" i="297"/>
  <c r="AC15" i="297"/>
  <c r="AF15" i="297" s="1"/>
  <c r="AB15" i="297"/>
  <c r="AA15" i="297"/>
  <c r="Y15" i="297"/>
  <c r="X15" i="297"/>
  <c r="Z15" i="297" s="1"/>
  <c r="W15" i="297"/>
  <c r="V15" i="297"/>
  <c r="T15" i="297"/>
  <c r="S15" i="297"/>
  <c r="U15" i="297" s="1"/>
  <c r="R15" i="297"/>
  <c r="Q15" i="297"/>
  <c r="O15" i="297"/>
  <c r="N15" i="297"/>
  <c r="M15" i="297"/>
  <c r="P15" i="297" s="1"/>
  <c r="L15" i="297"/>
  <c r="K15" i="297"/>
  <c r="AI14" i="297"/>
  <c r="AH14" i="297"/>
  <c r="AJ14" i="297" s="1"/>
  <c r="F14" i="297" s="1"/>
  <c r="AG14" i="297"/>
  <c r="AE14" i="297"/>
  <c r="AD14" i="297"/>
  <c r="AC14" i="297"/>
  <c r="AB14" i="297"/>
  <c r="AF14" i="297" s="1"/>
  <c r="AA14" i="297"/>
  <c r="Y14" i="297"/>
  <c r="X14" i="297"/>
  <c r="W14" i="297"/>
  <c r="Z14" i="297" s="1"/>
  <c r="V14" i="297"/>
  <c r="T14" i="297"/>
  <c r="S14" i="297"/>
  <c r="R14" i="297"/>
  <c r="U14" i="297" s="1"/>
  <c r="Q14" i="297"/>
  <c r="O14" i="297"/>
  <c r="N14" i="297"/>
  <c r="M14" i="297"/>
  <c r="L14" i="297"/>
  <c r="P14" i="297" s="1"/>
  <c r="K14" i="297"/>
  <c r="AI13" i="297"/>
  <c r="AH13" i="297"/>
  <c r="AJ13" i="297" s="1"/>
  <c r="F13" i="297" s="1"/>
  <c r="AG13" i="297"/>
  <c r="AE13" i="297"/>
  <c r="AD13" i="297"/>
  <c r="AC13" i="297"/>
  <c r="AB13" i="297"/>
  <c r="AF13" i="297" s="1"/>
  <c r="AA13" i="297"/>
  <c r="Y13" i="297"/>
  <c r="X13" i="297"/>
  <c r="W13" i="297"/>
  <c r="Z13" i="297" s="1"/>
  <c r="V13" i="297"/>
  <c r="T13" i="297"/>
  <c r="S13" i="297"/>
  <c r="R13" i="297"/>
  <c r="U13" i="297" s="1"/>
  <c r="Q13" i="297"/>
  <c r="O13" i="297"/>
  <c r="N13" i="297"/>
  <c r="M13" i="297"/>
  <c r="L13" i="297"/>
  <c r="P13" i="297" s="1"/>
  <c r="K13" i="297"/>
  <c r="AI12" i="297"/>
  <c r="AH12" i="297"/>
  <c r="AJ12" i="297" s="1"/>
  <c r="F12" i="297" s="1"/>
  <c r="AG12" i="297"/>
  <c r="AE12" i="297"/>
  <c r="AD12" i="297"/>
  <c r="AC12" i="297"/>
  <c r="AB12" i="297"/>
  <c r="AF12" i="297" s="1"/>
  <c r="AA12" i="297"/>
  <c r="Y12" i="297"/>
  <c r="X12" i="297"/>
  <c r="W12" i="297"/>
  <c r="Z12" i="297" s="1"/>
  <c r="V12" i="297"/>
  <c r="T12" i="297"/>
  <c r="S12" i="297"/>
  <c r="R12" i="297"/>
  <c r="U12" i="297" s="1"/>
  <c r="Q12" i="297"/>
  <c r="O12" i="297"/>
  <c r="N12" i="297"/>
  <c r="M12" i="297"/>
  <c r="L12" i="297"/>
  <c r="P12" i="297" s="1"/>
  <c r="K12" i="297"/>
  <c r="AI11" i="297"/>
  <c r="AH11" i="297"/>
  <c r="AJ11" i="297" s="1"/>
  <c r="F11" i="297" s="1"/>
  <c r="AG11" i="297"/>
  <c r="AE11" i="297"/>
  <c r="AD11" i="297"/>
  <c r="AC11" i="297"/>
  <c r="AB11" i="297"/>
  <c r="AF11" i="297" s="1"/>
  <c r="AA11" i="297"/>
  <c r="Y11" i="297"/>
  <c r="X11" i="297"/>
  <c r="W11" i="297"/>
  <c r="Z11" i="297" s="1"/>
  <c r="V11" i="297"/>
  <c r="T11" i="297"/>
  <c r="S11" i="297"/>
  <c r="R11" i="297"/>
  <c r="U11" i="297" s="1"/>
  <c r="Q11" i="297"/>
  <c r="O11" i="297"/>
  <c r="N11" i="297"/>
  <c r="M11" i="297"/>
  <c r="L11" i="297"/>
  <c r="P11" i="297" s="1"/>
  <c r="K11" i="297"/>
  <c r="AI10" i="297"/>
  <c r="AH10" i="297"/>
  <c r="AJ10" i="297" s="1"/>
  <c r="F10" i="297" s="1"/>
  <c r="AG10" i="297"/>
  <c r="AE10" i="297"/>
  <c r="AD10" i="297"/>
  <c r="AC10" i="297"/>
  <c r="AF10" i="297" s="1"/>
  <c r="AB10" i="297"/>
  <c r="AA10" i="297"/>
  <c r="Y10" i="297"/>
  <c r="X10" i="297"/>
  <c r="Z10" i="297" s="1"/>
  <c r="W10" i="297"/>
  <c r="V10" i="297"/>
  <c r="U10" i="297"/>
  <c r="T10" i="297"/>
  <c r="S10" i="297"/>
  <c r="R10" i="297"/>
  <c r="Q10" i="297"/>
  <c r="O10" i="297"/>
  <c r="N10" i="297"/>
  <c r="M10" i="297"/>
  <c r="P10" i="297" s="1"/>
  <c r="L10" i="297"/>
  <c r="K10" i="297"/>
  <c r="AI9" i="297"/>
  <c r="AH9" i="297"/>
  <c r="AJ9" i="297" s="1"/>
  <c r="F9" i="297" s="1"/>
  <c r="AG9" i="297"/>
  <c r="AE9" i="297"/>
  <c r="AD9" i="297"/>
  <c r="AC9" i="297"/>
  <c r="AF9" i="297" s="1"/>
  <c r="AB9" i="297"/>
  <c r="AA9" i="297"/>
  <c r="Y9" i="297"/>
  <c r="X9" i="297"/>
  <c r="Z9" i="297" s="1"/>
  <c r="W9" i="297"/>
  <c r="V9" i="297"/>
  <c r="T9" i="297"/>
  <c r="S9" i="297"/>
  <c r="U9" i="297" s="1"/>
  <c r="R9" i="297"/>
  <c r="Q9" i="297"/>
  <c r="O9" i="297"/>
  <c r="N9" i="297"/>
  <c r="M9" i="297"/>
  <c r="P9" i="297" s="1"/>
  <c r="L9" i="297"/>
  <c r="K9" i="297"/>
  <c r="AI8" i="297"/>
  <c r="AH8" i="297"/>
  <c r="AJ8" i="297" s="1"/>
  <c r="F8" i="297" s="1"/>
  <c r="AG8" i="297"/>
  <c r="AE8" i="297"/>
  <c r="AD8" i="297"/>
  <c r="AC8" i="297"/>
  <c r="AF8" i="297" s="1"/>
  <c r="AB8" i="297"/>
  <c r="AA8" i="297"/>
  <c r="Z8" i="297"/>
  <c r="Y8" i="297"/>
  <c r="X8" i="297"/>
  <c r="W8" i="297"/>
  <c r="V8" i="297"/>
  <c r="T8" i="297"/>
  <c r="S8" i="297"/>
  <c r="U8" i="297" s="1"/>
  <c r="R8" i="297"/>
  <c r="Q8" i="297"/>
  <c r="O8" i="297"/>
  <c r="N8" i="297"/>
  <c r="M8" i="297"/>
  <c r="P8" i="297" s="1"/>
  <c r="L8" i="297"/>
  <c r="K8" i="297"/>
  <c r="AI7" i="297"/>
  <c r="AH7" i="297"/>
  <c r="AJ7" i="297" s="1"/>
  <c r="F7" i="297" s="1"/>
  <c r="AG7" i="297"/>
  <c r="AE7" i="297"/>
  <c r="AD7" i="297"/>
  <c r="AC7" i="297"/>
  <c r="AF7" i="297" s="1"/>
  <c r="AB7" i="297"/>
  <c r="AA7" i="297"/>
  <c r="Y7" i="297"/>
  <c r="X7" i="297"/>
  <c r="Z7" i="297" s="1"/>
  <c r="W7" i="297"/>
  <c r="V7" i="297"/>
  <c r="T7" i="297"/>
  <c r="S7" i="297"/>
  <c r="U7" i="297" s="1"/>
  <c r="R7" i="297"/>
  <c r="Q7" i="297"/>
  <c r="O7" i="297"/>
  <c r="N7" i="297"/>
  <c r="M7" i="297"/>
  <c r="P7" i="297" s="1"/>
  <c r="L7" i="297"/>
  <c r="K7" i="297"/>
  <c r="AI6" i="297"/>
  <c r="AH6" i="297"/>
  <c r="AG6" i="297"/>
  <c r="AJ6" i="297" s="1"/>
  <c r="F6" i="297" s="1"/>
  <c r="AE6" i="297"/>
  <c r="AD6" i="297"/>
  <c r="AC6" i="297"/>
  <c r="AB6" i="297"/>
  <c r="AA6" i="297"/>
  <c r="AF6" i="297" s="1"/>
  <c r="Y6" i="297"/>
  <c r="X6" i="297"/>
  <c r="W6" i="297"/>
  <c r="V6" i="297"/>
  <c r="Z6" i="297" s="1"/>
  <c r="T6" i="297"/>
  <c r="S6" i="297"/>
  <c r="R6" i="297"/>
  <c r="Q6" i="297"/>
  <c r="U6" i="297" s="1"/>
  <c r="O6" i="297"/>
  <c r="N6" i="297"/>
  <c r="M6" i="297"/>
  <c r="L6" i="297"/>
  <c r="K6" i="297"/>
  <c r="P6" i="297" s="1"/>
  <c r="AI5" i="297"/>
  <c r="AH5" i="297"/>
  <c r="AJ5" i="297" s="1"/>
  <c r="F5" i="297" s="1"/>
  <c r="AG5" i="297"/>
  <c r="AE5" i="297"/>
  <c r="AD5" i="297"/>
  <c r="AC5" i="297"/>
  <c r="AF5" i="297" s="1"/>
  <c r="AB5" i="297"/>
  <c r="AA5" i="297"/>
  <c r="Y5" i="297"/>
  <c r="X5" i="297"/>
  <c r="Z5" i="297" s="1"/>
  <c r="W5" i="297"/>
  <c r="V5" i="297"/>
  <c r="T5" i="297"/>
  <c r="S5" i="297"/>
  <c r="U5" i="297" s="1"/>
  <c r="R5" i="297"/>
  <c r="Q5" i="297"/>
  <c r="O5" i="297"/>
  <c r="N5" i="297"/>
  <c r="M5" i="297"/>
  <c r="P5" i="297" s="1"/>
  <c r="L5" i="297"/>
  <c r="K5" i="297"/>
  <c r="AI4" i="297"/>
  <c r="AH4" i="297"/>
  <c r="AJ4" i="297" s="1"/>
  <c r="F4" i="297" s="1"/>
  <c r="AG4" i="297"/>
  <c r="AE4" i="297"/>
  <c r="AD4" i="297"/>
  <c r="AC4" i="297"/>
  <c r="AB4" i="297"/>
  <c r="AF4" i="297" s="1"/>
  <c r="AA4" i="297"/>
  <c r="Y4" i="297"/>
  <c r="X4" i="297"/>
  <c r="W4" i="297"/>
  <c r="Z4" i="297" s="1"/>
  <c r="V4" i="297"/>
  <c r="T4" i="297"/>
  <c r="S4" i="297"/>
  <c r="R4" i="297"/>
  <c r="U4" i="297" s="1"/>
  <c r="Q4" i="297"/>
  <c r="O4" i="297"/>
  <c r="N4" i="297"/>
  <c r="M4" i="297"/>
  <c r="L4" i="297"/>
  <c r="P4" i="297" s="1"/>
  <c r="K4" i="297"/>
  <c r="J78" i="296"/>
  <c r="I78" i="296"/>
  <c r="H78" i="296"/>
  <c r="G78" i="296"/>
  <c r="J77" i="296"/>
  <c r="I77" i="296"/>
  <c r="H77" i="296"/>
  <c r="G77" i="296"/>
  <c r="J76" i="296"/>
  <c r="I76" i="296"/>
  <c r="H76" i="296"/>
  <c r="G76" i="296"/>
  <c r="J75" i="296"/>
  <c r="I75" i="296"/>
  <c r="H75" i="296"/>
  <c r="G75" i="296"/>
  <c r="J74" i="296"/>
  <c r="I74" i="296"/>
  <c r="H74" i="296"/>
  <c r="G74" i="296"/>
  <c r="F74" i="296"/>
  <c r="E74" i="296"/>
  <c r="D74" i="296"/>
  <c r="C74" i="296"/>
  <c r="J71" i="296"/>
  <c r="I71" i="296"/>
  <c r="H71" i="296"/>
  <c r="G71" i="296"/>
  <c r="J70" i="296"/>
  <c r="I70" i="296"/>
  <c r="H70" i="296"/>
  <c r="G70" i="296"/>
  <c r="J69" i="296"/>
  <c r="I69" i="296"/>
  <c r="H69" i="296"/>
  <c r="G69" i="296"/>
  <c r="J68" i="296"/>
  <c r="I68" i="296"/>
  <c r="H68" i="296"/>
  <c r="G68" i="296"/>
  <c r="J67" i="296"/>
  <c r="I67" i="296"/>
  <c r="H67" i="296"/>
  <c r="G67" i="296"/>
  <c r="F67" i="296"/>
  <c r="E67" i="296"/>
  <c r="D67" i="296"/>
  <c r="C67" i="296"/>
  <c r="J63" i="296"/>
  <c r="I63" i="296"/>
  <c r="H63" i="296"/>
  <c r="G63" i="296"/>
  <c r="J62" i="296"/>
  <c r="I62" i="296"/>
  <c r="H62" i="296"/>
  <c r="G62" i="296"/>
  <c r="J61" i="296"/>
  <c r="I61" i="296"/>
  <c r="H61" i="296"/>
  <c r="G61" i="296"/>
  <c r="J60" i="296"/>
  <c r="I60" i="296"/>
  <c r="H60" i="296"/>
  <c r="G60" i="296"/>
  <c r="J59" i="296"/>
  <c r="I59" i="296"/>
  <c r="H59" i="296"/>
  <c r="G59" i="296"/>
  <c r="F59" i="296"/>
  <c r="E59" i="296"/>
  <c r="D59" i="296"/>
  <c r="J50" i="296"/>
  <c r="I50" i="296"/>
  <c r="H50" i="296"/>
  <c r="G50" i="296"/>
  <c r="J49" i="296"/>
  <c r="I49" i="296"/>
  <c r="H49" i="296"/>
  <c r="G49" i="296"/>
  <c r="J48" i="296"/>
  <c r="I48" i="296"/>
  <c r="H48" i="296"/>
  <c r="G48" i="296"/>
  <c r="J47" i="296"/>
  <c r="I47" i="296"/>
  <c r="H47" i="296"/>
  <c r="G47" i="296"/>
  <c r="J46" i="296"/>
  <c r="I46" i="296"/>
  <c r="H46" i="296"/>
  <c r="G46" i="296"/>
  <c r="F46" i="296"/>
  <c r="E46" i="296"/>
  <c r="D46" i="296"/>
  <c r="C46" i="296"/>
  <c r="J43" i="296"/>
  <c r="I43" i="296"/>
  <c r="H43" i="296"/>
  <c r="G43" i="296"/>
  <c r="J42" i="296"/>
  <c r="I42" i="296"/>
  <c r="H42" i="296"/>
  <c r="G42" i="296"/>
  <c r="J41" i="296"/>
  <c r="I41" i="296"/>
  <c r="H41" i="296"/>
  <c r="G41" i="296"/>
  <c r="J40" i="296"/>
  <c r="I40" i="296"/>
  <c r="H40" i="296"/>
  <c r="G40" i="296"/>
  <c r="J39" i="296"/>
  <c r="I39" i="296"/>
  <c r="H39" i="296"/>
  <c r="G39" i="296"/>
  <c r="F39" i="296"/>
  <c r="E39" i="296"/>
  <c r="D39" i="296"/>
  <c r="C39" i="296"/>
  <c r="J36" i="296"/>
  <c r="I36" i="296"/>
  <c r="H36" i="296"/>
  <c r="G36" i="296"/>
  <c r="J35" i="296"/>
  <c r="I35" i="296"/>
  <c r="H35" i="296"/>
  <c r="G35" i="296"/>
  <c r="J34" i="296"/>
  <c r="I34" i="296"/>
  <c r="H34" i="296"/>
  <c r="G34" i="296"/>
  <c r="J33" i="296"/>
  <c r="I33" i="296"/>
  <c r="H33" i="296"/>
  <c r="G33" i="296"/>
  <c r="J32" i="296"/>
  <c r="I32" i="296"/>
  <c r="H32" i="296"/>
  <c r="G32" i="296"/>
  <c r="F32" i="296"/>
  <c r="E32" i="296"/>
  <c r="D32" i="296"/>
  <c r="J28" i="296"/>
  <c r="I28" i="296"/>
  <c r="H28" i="296"/>
  <c r="G28" i="296"/>
  <c r="J27" i="296"/>
  <c r="I27" i="296"/>
  <c r="H27" i="296"/>
  <c r="G27" i="296"/>
  <c r="J26" i="296"/>
  <c r="I26" i="296"/>
  <c r="H26" i="296"/>
  <c r="G26" i="296"/>
  <c r="J25" i="296"/>
  <c r="I25" i="296"/>
  <c r="H25" i="296"/>
  <c r="G25" i="296"/>
  <c r="J24" i="296"/>
  <c r="I24" i="296"/>
  <c r="H24" i="296"/>
  <c r="G24" i="296"/>
  <c r="F24" i="296"/>
  <c r="E24" i="296"/>
  <c r="D24" i="296"/>
  <c r="C24" i="296"/>
  <c r="J21" i="296"/>
  <c r="I21" i="296"/>
  <c r="H21" i="296"/>
  <c r="G21" i="296"/>
  <c r="J20" i="296"/>
  <c r="I20" i="296"/>
  <c r="H20" i="296"/>
  <c r="G20" i="296"/>
  <c r="J19" i="296"/>
  <c r="I19" i="296"/>
  <c r="H19" i="296"/>
  <c r="G19" i="296"/>
  <c r="J18" i="296"/>
  <c r="I18" i="296"/>
  <c r="H18" i="296"/>
  <c r="G18" i="296"/>
  <c r="J17" i="296"/>
  <c r="I17" i="296"/>
  <c r="H17" i="296"/>
  <c r="G17" i="296"/>
  <c r="F17" i="296"/>
  <c r="E17" i="296"/>
  <c r="D17" i="296"/>
  <c r="C17" i="296"/>
  <c r="J13" i="296"/>
  <c r="I13" i="296"/>
  <c r="H13" i="296"/>
  <c r="G13" i="296"/>
  <c r="J12" i="296"/>
  <c r="I12" i="296"/>
  <c r="H12" i="296"/>
  <c r="G12" i="296"/>
  <c r="J11" i="296"/>
  <c r="I11" i="296"/>
  <c r="H11" i="296"/>
  <c r="G11" i="296"/>
  <c r="J10" i="296"/>
  <c r="I10" i="296"/>
  <c r="H10" i="296"/>
  <c r="G10" i="296"/>
  <c r="J9" i="296"/>
  <c r="I9" i="296"/>
  <c r="H9" i="296"/>
  <c r="G9" i="296"/>
  <c r="F9" i="296"/>
  <c r="E9" i="296"/>
  <c r="D9" i="296"/>
  <c r="A5" i="296"/>
  <c r="E54" i="295"/>
  <c r="E56" i="295" s="1"/>
  <c r="D54" i="295"/>
  <c r="D56" i="295" s="1"/>
  <c r="C54" i="295"/>
  <c r="E47" i="295"/>
  <c r="E49" i="295" s="1"/>
  <c r="D47" i="295"/>
  <c r="AJ43" i="295"/>
  <c r="AI43" i="295"/>
  <c r="AH43" i="295"/>
  <c r="AG43" i="295"/>
  <c r="AF43" i="295"/>
  <c r="AE43" i="295"/>
  <c r="AD43" i="295"/>
  <c r="AC43" i="295"/>
  <c r="AB43" i="295"/>
  <c r="AA43" i="295"/>
  <c r="Z43" i="295"/>
  <c r="Y43" i="295"/>
  <c r="X43" i="295"/>
  <c r="W43" i="295"/>
  <c r="V43" i="295"/>
  <c r="U43" i="295"/>
  <c r="T43" i="295"/>
  <c r="S43" i="295"/>
  <c r="R43" i="295"/>
  <c r="Q43" i="295"/>
  <c r="P43" i="295"/>
  <c r="O43" i="295"/>
  <c r="N43" i="295"/>
  <c r="M43" i="295"/>
  <c r="L43" i="295"/>
  <c r="K43" i="295"/>
  <c r="F43" i="295"/>
  <c r="AJ42" i="295"/>
  <c r="AI42" i="295"/>
  <c r="AH42" i="295"/>
  <c r="AG42" i="295"/>
  <c r="AF42" i="295"/>
  <c r="AE42" i="295"/>
  <c r="AD42" i="295"/>
  <c r="AC42" i="295"/>
  <c r="AB42" i="295"/>
  <c r="AA42" i="295"/>
  <c r="Z42" i="295"/>
  <c r="Y42" i="295"/>
  <c r="X42" i="295"/>
  <c r="W42" i="295"/>
  <c r="V42" i="295"/>
  <c r="U42" i="295"/>
  <c r="T42" i="295"/>
  <c r="S42" i="295"/>
  <c r="R42" i="295"/>
  <c r="Q42" i="295"/>
  <c r="P42" i="295"/>
  <c r="O42" i="295"/>
  <c r="N42" i="295"/>
  <c r="M42" i="295"/>
  <c r="L42" i="295"/>
  <c r="K42" i="295"/>
  <c r="F42" i="295"/>
  <c r="AJ41" i="295"/>
  <c r="AI41" i="295"/>
  <c r="AH41" i="295"/>
  <c r="AG41" i="295"/>
  <c r="AF41" i="295"/>
  <c r="AE41" i="295"/>
  <c r="AD41" i="295"/>
  <c r="AC41" i="295"/>
  <c r="AB41" i="295"/>
  <c r="AA41" i="295"/>
  <c r="Z41" i="295"/>
  <c r="Y41" i="295"/>
  <c r="X41" i="295"/>
  <c r="W41" i="295"/>
  <c r="V41" i="295"/>
  <c r="U41" i="295"/>
  <c r="T41" i="295"/>
  <c r="S41" i="295"/>
  <c r="R41" i="295"/>
  <c r="Q41" i="295"/>
  <c r="P41" i="295"/>
  <c r="O41" i="295"/>
  <c r="N41" i="295"/>
  <c r="M41" i="295"/>
  <c r="L41" i="295"/>
  <c r="K41" i="295"/>
  <c r="F41" i="295"/>
  <c r="AJ40" i="295"/>
  <c r="AI40" i="295"/>
  <c r="AH40" i="295"/>
  <c r="AG40" i="295"/>
  <c r="AF40" i="295"/>
  <c r="AE40" i="295"/>
  <c r="AD40" i="295"/>
  <c r="AC40" i="295"/>
  <c r="AB40" i="295"/>
  <c r="AA40" i="295"/>
  <c r="Z40" i="295"/>
  <c r="Y40" i="295"/>
  <c r="X40" i="295"/>
  <c r="W40" i="295"/>
  <c r="V40" i="295"/>
  <c r="U40" i="295"/>
  <c r="T40" i="295"/>
  <c r="S40" i="295"/>
  <c r="R40" i="295"/>
  <c r="Q40" i="295"/>
  <c r="P40" i="295"/>
  <c r="O40" i="295"/>
  <c r="N40" i="295"/>
  <c r="M40" i="295"/>
  <c r="L40" i="295"/>
  <c r="K40" i="295"/>
  <c r="F40" i="295"/>
  <c r="AJ39" i="295"/>
  <c r="AI39" i="295"/>
  <c r="AH39" i="295"/>
  <c r="AG39" i="295"/>
  <c r="AF39" i="295"/>
  <c r="AE39" i="295"/>
  <c r="AD39" i="295"/>
  <c r="AC39" i="295"/>
  <c r="AB39" i="295"/>
  <c r="AA39" i="295"/>
  <c r="Z39" i="295"/>
  <c r="Y39" i="295"/>
  <c r="X39" i="295"/>
  <c r="W39" i="295"/>
  <c r="V39" i="295"/>
  <c r="U39" i="295"/>
  <c r="T39" i="295"/>
  <c r="S39" i="295"/>
  <c r="R39" i="295"/>
  <c r="Q39" i="295"/>
  <c r="P39" i="295"/>
  <c r="O39" i="295"/>
  <c r="N39" i="295"/>
  <c r="M39" i="295"/>
  <c r="L39" i="295"/>
  <c r="K39" i="295"/>
  <c r="F39" i="295"/>
  <c r="AJ38" i="295"/>
  <c r="AI38" i="295"/>
  <c r="AH38" i="295"/>
  <c r="AG38" i="295"/>
  <c r="AF38" i="295"/>
  <c r="AE38" i="295"/>
  <c r="AD38" i="295"/>
  <c r="AC38" i="295"/>
  <c r="AB38" i="295"/>
  <c r="AA38" i="295"/>
  <c r="Z38" i="295"/>
  <c r="Y38" i="295"/>
  <c r="X38" i="295"/>
  <c r="W38" i="295"/>
  <c r="V38" i="295"/>
  <c r="U38" i="295"/>
  <c r="T38" i="295"/>
  <c r="S38" i="295"/>
  <c r="R38" i="295"/>
  <c r="Q38" i="295"/>
  <c r="P38" i="295"/>
  <c r="O38" i="295"/>
  <c r="N38" i="295"/>
  <c r="M38" i="295"/>
  <c r="L38" i="295"/>
  <c r="K38" i="295"/>
  <c r="F38" i="295"/>
  <c r="AJ37" i="295"/>
  <c r="AI37" i="295"/>
  <c r="AH37" i="295"/>
  <c r="AG37" i="295"/>
  <c r="AF37" i="295"/>
  <c r="AE37" i="295"/>
  <c r="AD37" i="295"/>
  <c r="AC37" i="295"/>
  <c r="AB37" i="295"/>
  <c r="AA37" i="295"/>
  <c r="Z37" i="295"/>
  <c r="Y37" i="295"/>
  <c r="X37" i="295"/>
  <c r="W37" i="295"/>
  <c r="V37" i="295"/>
  <c r="U37" i="295"/>
  <c r="T37" i="295"/>
  <c r="S37" i="295"/>
  <c r="R37" i="295"/>
  <c r="Q37" i="295"/>
  <c r="P37" i="295"/>
  <c r="O37" i="295"/>
  <c r="N37" i="295"/>
  <c r="M37" i="295"/>
  <c r="L37" i="295"/>
  <c r="K37" i="295"/>
  <c r="F37" i="295"/>
  <c r="AJ36" i="295"/>
  <c r="AI36" i="295"/>
  <c r="AH36" i="295"/>
  <c r="AG36" i="295"/>
  <c r="AF36" i="295"/>
  <c r="AE36" i="295"/>
  <c r="AD36" i="295"/>
  <c r="AC36" i="295"/>
  <c r="AB36" i="295"/>
  <c r="AA36" i="295"/>
  <c r="Z36" i="295"/>
  <c r="Y36" i="295"/>
  <c r="X36" i="295"/>
  <c r="W36" i="295"/>
  <c r="V36" i="295"/>
  <c r="U36" i="295"/>
  <c r="T36" i="295"/>
  <c r="S36" i="295"/>
  <c r="R36" i="295"/>
  <c r="Q36" i="295"/>
  <c r="P36" i="295"/>
  <c r="O36" i="295"/>
  <c r="N36" i="295"/>
  <c r="M36" i="295"/>
  <c r="L36" i="295"/>
  <c r="K36" i="295"/>
  <c r="F36" i="295"/>
  <c r="AJ35" i="295"/>
  <c r="AI35" i="295"/>
  <c r="AH35" i="295"/>
  <c r="AG35" i="295"/>
  <c r="AF35" i="295"/>
  <c r="AE35" i="295"/>
  <c r="AD35" i="295"/>
  <c r="AC35" i="295"/>
  <c r="AB35" i="295"/>
  <c r="AA35" i="295"/>
  <c r="Z35" i="295"/>
  <c r="Y35" i="295"/>
  <c r="X35" i="295"/>
  <c r="W35" i="295"/>
  <c r="V35" i="295"/>
  <c r="U35" i="295"/>
  <c r="T35" i="295"/>
  <c r="S35" i="295"/>
  <c r="R35" i="295"/>
  <c r="Q35" i="295"/>
  <c r="P35" i="295"/>
  <c r="O35" i="295"/>
  <c r="N35" i="295"/>
  <c r="M35" i="295"/>
  <c r="L35" i="295"/>
  <c r="K35" i="295"/>
  <c r="F35" i="295"/>
  <c r="AJ34" i="295"/>
  <c r="AI34" i="295"/>
  <c r="AH34" i="295"/>
  <c r="AG34" i="295"/>
  <c r="AF34" i="295"/>
  <c r="AE34" i="295"/>
  <c r="AD34" i="295"/>
  <c r="AC34" i="295"/>
  <c r="AB34" i="295"/>
  <c r="AA34" i="295"/>
  <c r="Z34" i="295"/>
  <c r="Y34" i="295"/>
  <c r="X34" i="295"/>
  <c r="W34" i="295"/>
  <c r="V34" i="295"/>
  <c r="U34" i="295"/>
  <c r="T34" i="295"/>
  <c r="S34" i="295"/>
  <c r="R34" i="295"/>
  <c r="Q34" i="295"/>
  <c r="P34" i="295"/>
  <c r="O34" i="295"/>
  <c r="N34" i="295"/>
  <c r="M34" i="295"/>
  <c r="L34" i="295"/>
  <c r="K34" i="295"/>
  <c r="F34" i="295"/>
  <c r="AJ33" i="295"/>
  <c r="AI33" i="295"/>
  <c r="AH33" i="295"/>
  <c r="AG33" i="295"/>
  <c r="AF33" i="295"/>
  <c r="AE33" i="295"/>
  <c r="AD33" i="295"/>
  <c r="AC33" i="295"/>
  <c r="AB33" i="295"/>
  <c r="AA33" i="295"/>
  <c r="Z33" i="295"/>
  <c r="Y33" i="295"/>
  <c r="X33" i="295"/>
  <c r="W33" i="295"/>
  <c r="V33" i="295"/>
  <c r="U33" i="295"/>
  <c r="T33" i="295"/>
  <c r="S33" i="295"/>
  <c r="R33" i="295"/>
  <c r="Q33" i="295"/>
  <c r="P33" i="295"/>
  <c r="O33" i="295"/>
  <c r="N33" i="295"/>
  <c r="M33" i="295"/>
  <c r="L33" i="295"/>
  <c r="K33" i="295"/>
  <c r="F33" i="295"/>
  <c r="AJ32" i="295"/>
  <c r="AI32" i="295"/>
  <c r="AH32" i="295"/>
  <c r="AG32" i="295"/>
  <c r="AF32" i="295"/>
  <c r="AE32" i="295"/>
  <c r="AD32" i="295"/>
  <c r="AC32" i="295"/>
  <c r="AB32" i="295"/>
  <c r="AA32" i="295"/>
  <c r="Z32" i="295"/>
  <c r="Y32" i="295"/>
  <c r="X32" i="295"/>
  <c r="W32" i="295"/>
  <c r="V32" i="295"/>
  <c r="U32" i="295"/>
  <c r="T32" i="295"/>
  <c r="S32" i="295"/>
  <c r="R32" i="295"/>
  <c r="Q32" i="295"/>
  <c r="P32" i="295"/>
  <c r="O32" i="295"/>
  <c r="N32" i="295"/>
  <c r="M32" i="295"/>
  <c r="L32" i="295"/>
  <c r="K32" i="295"/>
  <c r="F32" i="295"/>
  <c r="AJ31" i="295"/>
  <c r="AI31" i="295"/>
  <c r="AH31" i="295"/>
  <c r="AG31" i="295"/>
  <c r="AF31" i="295"/>
  <c r="AE31" i="295"/>
  <c r="AD31" i="295"/>
  <c r="AC31" i="295"/>
  <c r="AB31" i="295"/>
  <c r="AA31" i="295"/>
  <c r="Z31" i="295"/>
  <c r="Y31" i="295"/>
  <c r="X31" i="295"/>
  <c r="W31" i="295"/>
  <c r="V31" i="295"/>
  <c r="U31" i="295"/>
  <c r="T31" i="295"/>
  <c r="S31" i="295"/>
  <c r="R31" i="295"/>
  <c r="Q31" i="295"/>
  <c r="P31" i="295"/>
  <c r="O31" i="295"/>
  <c r="N31" i="295"/>
  <c r="M31" i="295"/>
  <c r="L31" i="295"/>
  <c r="K31" i="295"/>
  <c r="F31" i="295"/>
  <c r="AJ30" i="295"/>
  <c r="AI30" i="295"/>
  <c r="AH30" i="295"/>
  <c r="AG30" i="295"/>
  <c r="AF30" i="295"/>
  <c r="AE30" i="295"/>
  <c r="AD30" i="295"/>
  <c r="AC30" i="295"/>
  <c r="AB30" i="295"/>
  <c r="AA30" i="295"/>
  <c r="Z30" i="295"/>
  <c r="Y30" i="295"/>
  <c r="X30" i="295"/>
  <c r="W30" i="295"/>
  <c r="V30" i="295"/>
  <c r="U30" i="295"/>
  <c r="T30" i="295"/>
  <c r="S30" i="295"/>
  <c r="R30" i="295"/>
  <c r="Q30" i="295"/>
  <c r="P30" i="295"/>
  <c r="O30" i="295"/>
  <c r="N30" i="295"/>
  <c r="M30" i="295"/>
  <c r="L30" i="295"/>
  <c r="K30" i="295"/>
  <c r="F30" i="295"/>
  <c r="AJ29" i="295"/>
  <c r="AI29" i="295"/>
  <c r="AH29" i="295"/>
  <c r="AG29" i="295"/>
  <c r="AF29" i="295"/>
  <c r="AE29" i="295"/>
  <c r="AD29" i="295"/>
  <c r="AC29" i="295"/>
  <c r="AB29" i="295"/>
  <c r="AA29" i="295"/>
  <c r="Z29" i="295"/>
  <c r="Y29" i="295"/>
  <c r="X29" i="295"/>
  <c r="W29" i="295"/>
  <c r="V29" i="295"/>
  <c r="U29" i="295"/>
  <c r="T29" i="295"/>
  <c r="S29" i="295"/>
  <c r="R29" i="295"/>
  <c r="Q29" i="295"/>
  <c r="P29" i="295"/>
  <c r="O29" i="295"/>
  <c r="N29" i="295"/>
  <c r="M29" i="295"/>
  <c r="L29" i="295"/>
  <c r="K29" i="295"/>
  <c r="F29" i="295"/>
  <c r="AJ28" i="295"/>
  <c r="AI28" i="295"/>
  <c r="AH28" i="295"/>
  <c r="AG28" i="295"/>
  <c r="AF28" i="295"/>
  <c r="AE28" i="295"/>
  <c r="AD28" i="295"/>
  <c r="AC28" i="295"/>
  <c r="AB28" i="295"/>
  <c r="AA28" i="295"/>
  <c r="Z28" i="295"/>
  <c r="Y28" i="295"/>
  <c r="X28" i="295"/>
  <c r="W28" i="295"/>
  <c r="V28" i="295"/>
  <c r="U28" i="295"/>
  <c r="T28" i="295"/>
  <c r="S28" i="295"/>
  <c r="R28" i="295"/>
  <c r="Q28" i="295"/>
  <c r="P28" i="295"/>
  <c r="O28" i="295"/>
  <c r="N28" i="295"/>
  <c r="M28" i="295"/>
  <c r="L28" i="295"/>
  <c r="K28" i="295"/>
  <c r="F28" i="295"/>
  <c r="AJ27" i="295"/>
  <c r="AI27" i="295"/>
  <c r="AH27" i="295"/>
  <c r="AG27" i="295"/>
  <c r="AF27" i="295"/>
  <c r="AE27" i="295"/>
  <c r="AD27" i="295"/>
  <c r="AC27" i="295"/>
  <c r="AB27" i="295"/>
  <c r="AA27" i="295"/>
  <c r="Z27" i="295"/>
  <c r="Y27" i="295"/>
  <c r="X27" i="295"/>
  <c r="W27" i="295"/>
  <c r="V27" i="295"/>
  <c r="U27" i="295"/>
  <c r="T27" i="295"/>
  <c r="S27" i="295"/>
  <c r="R27" i="295"/>
  <c r="Q27" i="295"/>
  <c r="P27" i="295"/>
  <c r="O27" i="295"/>
  <c r="N27" i="295"/>
  <c r="M27" i="295"/>
  <c r="L27" i="295"/>
  <c r="K27" i="295"/>
  <c r="F27" i="295"/>
  <c r="AJ26" i="295"/>
  <c r="AI26" i="295"/>
  <c r="AH26" i="295"/>
  <c r="AG26" i="295"/>
  <c r="AF26" i="295"/>
  <c r="AE26" i="295"/>
  <c r="AD26" i="295"/>
  <c r="AC26" i="295"/>
  <c r="AB26" i="295"/>
  <c r="AA26" i="295"/>
  <c r="Z26" i="295"/>
  <c r="Y26" i="295"/>
  <c r="X26" i="295"/>
  <c r="W26" i="295"/>
  <c r="V26" i="295"/>
  <c r="U26" i="295"/>
  <c r="T26" i="295"/>
  <c r="S26" i="295"/>
  <c r="R26" i="295"/>
  <c r="Q26" i="295"/>
  <c r="P26" i="295"/>
  <c r="O26" i="295"/>
  <c r="N26" i="295"/>
  <c r="M26" i="295"/>
  <c r="L26" i="295"/>
  <c r="K26" i="295"/>
  <c r="F26" i="295"/>
  <c r="AJ25" i="295"/>
  <c r="AI25" i="295"/>
  <c r="AH25" i="295"/>
  <c r="AG25" i="295"/>
  <c r="AF25" i="295"/>
  <c r="AE25" i="295"/>
  <c r="AD25" i="295"/>
  <c r="AC25" i="295"/>
  <c r="AB25" i="295"/>
  <c r="AA25" i="295"/>
  <c r="Z25" i="295"/>
  <c r="Y25" i="295"/>
  <c r="X25" i="295"/>
  <c r="W25" i="295"/>
  <c r="V25" i="295"/>
  <c r="U25" i="295"/>
  <c r="T25" i="295"/>
  <c r="S25" i="295"/>
  <c r="R25" i="295"/>
  <c r="Q25" i="295"/>
  <c r="P25" i="295"/>
  <c r="O25" i="295"/>
  <c r="N25" i="295"/>
  <c r="M25" i="295"/>
  <c r="L25" i="295"/>
  <c r="K25" i="295"/>
  <c r="F25" i="295"/>
  <c r="AJ24" i="295"/>
  <c r="AI24" i="295"/>
  <c r="AH24" i="295"/>
  <c r="AG24" i="295"/>
  <c r="AF24" i="295"/>
  <c r="AE24" i="295"/>
  <c r="AD24" i="295"/>
  <c r="AC24" i="295"/>
  <c r="AB24" i="295"/>
  <c r="AA24" i="295"/>
  <c r="Z24" i="295"/>
  <c r="Y24" i="295"/>
  <c r="X24" i="295"/>
  <c r="W24" i="295"/>
  <c r="V24" i="295"/>
  <c r="U24" i="295"/>
  <c r="T24" i="295"/>
  <c r="S24" i="295"/>
  <c r="R24" i="295"/>
  <c r="Q24" i="295"/>
  <c r="P24" i="295"/>
  <c r="O24" i="295"/>
  <c r="N24" i="295"/>
  <c r="M24" i="295"/>
  <c r="L24" i="295"/>
  <c r="K24" i="295"/>
  <c r="F24" i="295"/>
  <c r="AJ23" i="295"/>
  <c r="AI23" i="295"/>
  <c r="AH23" i="295"/>
  <c r="AG23" i="295"/>
  <c r="AF23" i="295"/>
  <c r="AE23" i="295"/>
  <c r="AD23" i="295"/>
  <c r="AC23" i="295"/>
  <c r="AB23" i="295"/>
  <c r="AA23" i="295"/>
  <c r="Z23" i="295"/>
  <c r="Y23" i="295"/>
  <c r="X23" i="295"/>
  <c r="W23" i="295"/>
  <c r="V23" i="295"/>
  <c r="U23" i="295"/>
  <c r="T23" i="295"/>
  <c r="S23" i="295"/>
  <c r="R23" i="295"/>
  <c r="Q23" i="295"/>
  <c r="P23" i="295"/>
  <c r="O23" i="295"/>
  <c r="N23" i="295"/>
  <c r="M23" i="295"/>
  <c r="L23" i="295"/>
  <c r="K23" i="295"/>
  <c r="F23" i="295"/>
  <c r="AJ22" i="295"/>
  <c r="AI22" i="295"/>
  <c r="AH22" i="295"/>
  <c r="AG22" i="295"/>
  <c r="AF22" i="295"/>
  <c r="AE22" i="295"/>
  <c r="AD22" i="295"/>
  <c r="AC22" i="295"/>
  <c r="AB22" i="295"/>
  <c r="AA22" i="295"/>
  <c r="Z22" i="295"/>
  <c r="Y22" i="295"/>
  <c r="X22" i="295"/>
  <c r="W22" i="295"/>
  <c r="V22" i="295"/>
  <c r="U22" i="295"/>
  <c r="T22" i="295"/>
  <c r="S22" i="295"/>
  <c r="R22" i="295"/>
  <c r="Q22" i="295"/>
  <c r="P22" i="295"/>
  <c r="O22" i="295"/>
  <c r="N22" i="295"/>
  <c r="M22" i="295"/>
  <c r="L22" i="295"/>
  <c r="K22" i="295"/>
  <c r="F22" i="295"/>
  <c r="AJ21" i="295"/>
  <c r="AI21" i="295"/>
  <c r="AH21" i="295"/>
  <c r="AG21" i="295"/>
  <c r="AF21" i="295"/>
  <c r="AE21" i="295"/>
  <c r="AD21" i="295"/>
  <c r="AC21" i="295"/>
  <c r="AB21" i="295"/>
  <c r="AA21" i="295"/>
  <c r="Z21" i="295"/>
  <c r="Y21" i="295"/>
  <c r="X21" i="295"/>
  <c r="W21" i="295"/>
  <c r="V21" i="295"/>
  <c r="U21" i="295"/>
  <c r="T21" i="295"/>
  <c r="S21" i="295"/>
  <c r="R21" i="295"/>
  <c r="Q21" i="295"/>
  <c r="P21" i="295"/>
  <c r="O21" i="295"/>
  <c r="N21" i="295"/>
  <c r="M21" i="295"/>
  <c r="L21" i="295"/>
  <c r="K21" i="295"/>
  <c r="F21" i="295"/>
  <c r="AJ20" i="295"/>
  <c r="AI20" i="295"/>
  <c r="AH20" i="295"/>
  <c r="AG20" i="295"/>
  <c r="AF20" i="295"/>
  <c r="AE20" i="295"/>
  <c r="AD20" i="295"/>
  <c r="AC20" i="295"/>
  <c r="AB20" i="295"/>
  <c r="AA20" i="295"/>
  <c r="Z20" i="295"/>
  <c r="Y20" i="295"/>
  <c r="X20" i="295"/>
  <c r="W20" i="295"/>
  <c r="V20" i="295"/>
  <c r="U20" i="295"/>
  <c r="T20" i="295"/>
  <c r="S20" i="295"/>
  <c r="R20" i="295"/>
  <c r="Q20" i="295"/>
  <c r="P20" i="295"/>
  <c r="O20" i="295"/>
  <c r="N20" i="295"/>
  <c r="M20" i="295"/>
  <c r="L20" i="295"/>
  <c r="K20" i="295"/>
  <c r="F20" i="295"/>
  <c r="AI19" i="295"/>
  <c r="AH19" i="295"/>
  <c r="AG19" i="295"/>
  <c r="AE19" i="295"/>
  <c r="AD19" i="295"/>
  <c r="AC19" i="295"/>
  <c r="AB19" i="295"/>
  <c r="AA19" i="295"/>
  <c r="Y19" i="295"/>
  <c r="X19" i="295"/>
  <c r="W19" i="295"/>
  <c r="V19" i="295"/>
  <c r="T19" i="295"/>
  <c r="S19" i="295"/>
  <c r="R19" i="295"/>
  <c r="Q19" i="295"/>
  <c r="O19" i="295"/>
  <c r="N19" i="295"/>
  <c r="M19" i="295"/>
  <c r="L19" i="295"/>
  <c r="K19" i="295"/>
  <c r="AI18" i="295"/>
  <c r="AH18" i="295"/>
  <c r="AG18" i="295"/>
  <c r="AE18" i="295"/>
  <c r="AD18" i="295"/>
  <c r="AC18" i="295"/>
  <c r="AB18" i="295"/>
  <c r="AA18" i="295"/>
  <c r="Y18" i="295"/>
  <c r="X18" i="295"/>
  <c r="W18" i="295"/>
  <c r="V18" i="295"/>
  <c r="T18" i="295"/>
  <c r="S18" i="295"/>
  <c r="R18" i="295"/>
  <c r="Q18" i="295"/>
  <c r="U18" i="295" s="1"/>
  <c r="O18" i="295"/>
  <c r="N18" i="295"/>
  <c r="M18" i="295"/>
  <c r="L18" i="295"/>
  <c r="K18" i="295"/>
  <c r="AI17" i="295"/>
  <c r="AH17" i="295"/>
  <c r="AJ17" i="295" s="1"/>
  <c r="AG17" i="295"/>
  <c r="AE17" i="295"/>
  <c r="AD17" i="295"/>
  <c r="AC17" i="295"/>
  <c r="AB17" i="295"/>
  <c r="AA17" i="295"/>
  <c r="Y17" i="295"/>
  <c r="X17" i="295"/>
  <c r="W17" i="295"/>
  <c r="Z17" i="295" s="1"/>
  <c r="V17" i="295"/>
  <c r="T17" i="295"/>
  <c r="S17" i="295"/>
  <c r="R17" i="295"/>
  <c r="U17" i="295" s="1"/>
  <c r="Q17" i="295"/>
  <c r="O17" i="295"/>
  <c r="N17" i="295"/>
  <c r="M17" i="295"/>
  <c r="L17" i="295"/>
  <c r="K17" i="295"/>
  <c r="AI16" i="295"/>
  <c r="AH16" i="295"/>
  <c r="AJ16" i="295" s="1"/>
  <c r="AG16" i="295"/>
  <c r="AE16" i="295"/>
  <c r="AD16" i="295"/>
  <c r="AC16" i="295"/>
  <c r="AB16" i="295"/>
  <c r="AA16" i="295"/>
  <c r="Y16" i="295"/>
  <c r="X16" i="295"/>
  <c r="W16" i="295"/>
  <c r="Z16" i="295" s="1"/>
  <c r="V16" i="295"/>
  <c r="T16" i="295"/>
  <c r="S16" i="295"/>
  <c r="R16" i="295"/>
  <c r="U16" i="295" s="1"/>
  <c r="Q16" i="295"/>
  <c r="O16" i="295"/>
  <c r="N16" i="295"/>
  <c r="M16" i="295"/>
  <c r="L16" i="295"/>
  <c r="K16" i="295"/>
  <c r="AI15" i="295"/>
  <c r="AH15" i="295"/>
  <c r="AG15" i="295"/>
  <c r="AE15" i="295"/>
  <c r="AD15" i="295"/>
  <c r="AC15" i="295"/>
  <c r="AF15" i="295" s="1"/>
  <c r="AB15" i="295"/>
  <c r="AA15" i="295"/>
  <c r="Y15" i="295"/>
  <c r="X15" i="295"/>
  <c r="Z15" i="295" s="1"/>
  <c r="W15" i="295"/>
  <c r="V15" i="295"/>
  <c r="T15" i="295"/>
  <c r="S15" i="295"/>
  <c r="U15" i="295" s="1"/>
  <c r="R15" i="295"/>
  <c r="Q15" i="295"/>
  <c r="O15" i="295"/>
  <c r="N15" i="295"/>
  <c r="M15" i="295"/>
  <c r="P15" i="295" s="1"/>
  <c r="F15" i="295" s="1"/>
  <c r="L15" i="295"/>
  <c r="K15" i="295"/>
  <c r="AI14" i="295"/>
  <c r="AH14" i="295"/>
  <c r="AJ14" i="295" s="1"/>
  <c r="AG14" i="295"/>
  <c r="AE14" i="295"/>
  <c r="AD14" i="295"/>
  <c r="AC14" i="295"/>
  <c r="AB14" i="295"/>
  <c r="AA14" i="295"/>
  <c r="Y14" i="295"/>
  <c r="X14" i="295"/>
  <c r="W14" i="295"/>
  <c r="V14" i="295"/>
  <c r="T14" i="295"/>
  <c r="S14" i="295"/>
  <c r="R14" i="295"/>
  <c r="Q14" i="295"/>
  <c r="O14" i="295"/>
  <c r="N14" i="295"/>
  <c r="M14" i="295"/>
  <c r="L14" i="295"/>
  <c r="P14" i="295" s="1"/>
  <c r="F14" i="295" s="1"/>
  <c r="K14" i="295"/>
  <c r="AI13" i="295"/>
  <c r="AH13" i="295"/>
  <c r="AG13" i="295"/>
  <c r="AE13" i="295"/>
  <c r="AD13" i="295"/>
  <c r="AC13" i="295"/>
  <c r="AB13" i="295"/>
  <c r="AA13" i="295"/>
  <c r="Y13" i="295"/>
  <c r="X13" i="295"/>
  <c r="W13" i="295"/>
  <c r="V13" i="295"/>
  <c r="T13" i="295"/>
  <c r="S13" i="295"/>
  <c r="R13" i="295"/>
  <c r="Q13" i="295"/>
  <c r="O13" i="295"/>
  <c r="N13" i="295"/>
  <c r="M13" i="295"/>
  <c r="L13" i="295"/>
  <c r="K13" i="295"/>
  <c r="AI12" i="295"/>
  <c r="AH12" i="295"/>
  <c r="AJ12" i="295" s="1"/>
  <c r="AG12" i="295"/>
  <c r="AE12" i="295"/>
  <c r="AD12" i="295"/>
  <c r="AC12" i="295"/>
  <c r="AB12" i="295"/>
  <c r="AA12" i="295"/>
  <c r="Y12" i="295"/>
  <c r="X12" i="295"/>
  <c r="W12" i="295"/>
  <c r="Z12" i="295" s="1"/>
  <c r="V12" i="295"/>
  <c r="T12" i="295"/>
  <c r="S12" i="295"/>
  <c r="R12" i="295"/>
  <c r="Q12" i="295"/>
  <c r="O12" i="295"/>
  <c r="N12" i="295"/>
  <c r="M12" i="295"/>
  <c r="L12" i="295"/>
  <c r="K12" i="295"/>
  <c r="AI11" i="295"/>
  <c r="AH11" i="295"/>
  <c r="AG11" i="295"/>
  <c r="AE11" i="295"/>
  <c r="AD11" i="295"/>
  <c r="AC11" i="295"/>
  <c r="AB11" i="295"/>
  <c r="AF11" i="295" s="1"/>
  <c r="AA11" i="295"/>
  <c r="Y11" i="295"/>
  <c r="X11" i="295"/>
  <c r="W11" i="295"/>
  <c r="Z11" i="295" s="1"/>
  <c r="V11" i="295"/>
  <c r="T11" i="295"/>
  <c r="S11" i="295"/>
  <c r="R11" i="295"/>
  <c r="Q11" i="295"/>
  <c r="O11" i="295"/>
  <c r="N11" i="295"/>
  <c r="M11" i="295"/>
  <c r="L11" i="295"/>
  <c r="P11" i="295" s="1"/>
  <c r="F11" i="295" s="1"/>
  <c r="K11" i="295"/>
  <c r="AI10" i="295"/>
  <c r="AH10" i="295"/>
  <c r="AJ10" i="295" s="1"/>
  <c r="AG10" i="295"/>
  <c r="AE10" i="295"/>
  <c r="AD10" i="295"/>
  <c r="AC10" i="295"/>
  <c r="AB10" i="295"/>
  <c r="AA10" i="295"/>
  <c r="Y10" i="295"/>
  <c r="X10" i="295"/>
  <c r="W10" i="295"/>
  <c r="V10" i="295"/>
  <c r="T10" i="295"/>
  <c r="S10" i="295"/>
  <c r="R10" i="295"/>
  <c r="Q10" i="295"/>
  <c r="O10" i="295"/>
  <c r="N10" i="295"/>
  <c r="M10" i="295"/>
  <c r="P10" i="295" s="1"/>
  <c r="F10" i="295" s="1"/>
  <c r="L10" i="295"/>
  <c r="K10" i="295"/>
  <c r="AI9" i="295"/>
  <c r="AH9" i="295"/>
  <c r="AJ9" i="295" s="1"/>
  <c r="AG9" i="295"/>
  <c r="AE9" i="295"/>
  <c r="AD9" i="295"/>
  <c r="AC9" i="295"/>
  <c r="AF9" i="295" s="1"/>
  <c r="AB9" i="295"/>
  <c r="AA9" i="295"/>
  <c r="Y9" i="295"/>
  <c r="X9" i="295"/>
  <c r="W9" i="295"/>
  <c r="V9" i="295"/>
  <c r="T9" i="295"/>
  <c r="S9" i="295"/>
  <c r="U9" i="295" s="1"/>
  <c r="R9" i="295"/>
  <c r="Q9" i="295"/>
  <c r="O9" i="295"/>
  <c r="N9" i="295"/>
  <c r="M9" i="295"/>
  <c r="L9" i="295"/>
  <c r="K9" i="295"/>
  <c r="AI8" i="295"/>
  <c r="AH8" i="295"/>
  <c r="AJ8" i="295" s="1"/>
  <c r="AG8" i="295"/>
  <c r="AE8" i="295"/>
  <c r="AD8" i="295"/>
  <c r="AC8" i="295"/>
  <c r="AB8" i="295"/>
  <c r="AA8" i="295"/>
  <c r="Y8" i="295"/>
  <c r="X8" i="295"/>
  <c r="W8" i="295"/>
  <c r="V8" i="295"/>
  <c r="T8" i="295"/>
  <c r="S8" i="295"/>
  <c r="R8" i="295"/>
  <c r="Q8" i="295"/>
  <c r="O8" i="295"/>
  <c r="N8" i="295"/>
  <c r="M8" i="295"/>
  <c r="L8" i="295"/>
  <c r="K8" i="295"/>
  <c r="AI7" i="295"/>
  <c r="AH7" i="295"/>
  <c r="AG7" i="295"/>
  <c r="AJ7" i="295" s="1"/>
  <c r="AE7" i="295"/>
  <c r="AD7" i="295"/>
  <c r="AC7" i="295"/>
  <c r="AB7" i="295"/>
  <c r="AA7" i="295"/>
  <c r="AF7" i="295" s="1"/>
  <c r="Y7" i="295"/>
  <c r="X7" i="295"/>
  <c r="W7" i="295"/>
  <c r="V7" i="295"/>
  <c r="T7" i="295"/>
  <c r="S7" i="295"/>
  <c r="R7" i="295"/>
  <c r="Q7" i="295"/>
  <c r="U7" i="295" s="1"/>
  <c r="P7" i="295"/>
  <c r="F7" i="295" s="1"/>
  <c r="D57" i="295" s="1"/>
  <c r="O7" i="295"/>
  <c r="N7" i="295"/>
  <c r="M7" i="295"/>
  <c r="L7" i="295"/>
  <c r="K7" i="295"/>
  <c r="AI6" i="295"/>
  <c r="AH6" i="295"/>
  <c r="AG6" i="295"/>
  <c r="AE6" i="295"/>
  <c r="AD6" i="295"/>
  <c r="AC6" i="295"/>
  <c r="AF6" i="295" s="1"/>
  <c r="AB6" i="295"/>
  <c r="AA6" i="295"/>
  <c r="Y6" i="295"/>
  <c r="X6" i="295"/>
  <c r="Z6" i="295" s="1"/>
  <c r="W6" i="295"/>
  <c r="V6" i="295"/>
  <c r="T6" i="295"/>
  <c r="S6" i="295"/>
  <c r="U6" i="295" s="1"/>
  <c r="R6" i="295"/>
  <c r="Q6" i="295"/>
  <c r="O6" i="295"/>
  <c r="N6" i="295"/>
  <c r="M6" i="295"/>
  <c r="P6" i="295" s="1"/>
  <c r="F6" i="295" s="1"/>
  <c r="L6" i="295"/>
  <c r="K6" i="295"/>
  <c r="AI5" i="295"/>
  <c r="AH5" i="295"/>
  <c r="AJ5" i="295" s="1"/>
  <c r="AG5" i="295"/>
  <c r="AE5" i="295"/>
  <c r="AD5" i="295"/>
  <c r="AC5" i="295"/>
  <c r="AF5" i="295" s="1"/>
  <c r="AB5" i="295"/>
  <c r="AA5" i="295"/>
  <c r="Y5" i="295"/>
  <c r="X5" i="295"/>
  <c r="W5" i="295"/>
  <c r="V5" i="295"/>
  <c r="T5" i="295"/>
  <c r="S5" i="295"/>
  <c r="R5" i="295"/>
  <c r="Q5" i="295"/>
  <c r="O5" i="295"/>
  <c r="N5" i="295"/>
  <c r="M5" i="295"/>
  <c r="L5" i="295"/>
  <c r="K5" i="295"/>
  <c r="AI4" i="295"/>
  <c r="AH4" i="295"/>
  <c r="AG4" i="295"/>
  <c r="AE4" i="295"/>
  <c r="AD4" i="295"/>
  <c r="AC4" i="295"/>
  <c r="AB4" i="295"/>
  <c r="AA4" i="295"/>
  <c r="Y4" i="295"/>
  <c r="X4" i="295"/>
  <c r="W4" i="295"/>
  <c r="V4" i="295"/>
  <c r="T4" i="295"/>
  <c r="S4" i="295"/>
  <c r="U4" i="295" s="1"/>
  <c r="R4" i="295"/>
  <c r="Q4" i="295"/>
  <c r="O4" i="295"/>
  <c r="N4" i="295"/>
  <c r="M4" i="295"/>
  <c r="P4" i="295" s="1"/>
  <c r="F4" i="295" s="1"/>
  <c r="L4" i="295"/>
  <c r="K4" i="295"/>
  <c r="D57" i="294"/>
  <c r="E54" i="294"/>
  <c r="E56" i="294" s="1"/>
  <c r="D54" i="294"/>
  <c r="D56" i="294" s="1"/>
  <c r="C54" i="294"/>
  <c r="G54" i="294" s="1"/>
  <c r="D50" i="294"/>
  <c r="E47" i="294"/>
  <c r="E49" i="294" s="1"/>
  <c r="D47" i="294"/>
  <c r="D62" i="294" s="1"/>
  <c r="AJ43" i="294"/>
  <c r="AI43" i="294"/>
  <c r="AH43" i="294"/>
  <c r="AG43" i="294"/>
  <c r="AF43" i="294"/>
  <c r="AE43" i="294"/>
  <c r="AD43" i="294"/>
  <c r="AC43" i="294"/>
  <c r="AB43" i="294"/>
  <c r="AA43" i="294"/>
  <c r="Z43" i="294"/>
  <c r="Y43" i="294"/>
  <c r="X43" i="294"/>
  <c r="W43" i="294"/>
  <c r="V43" i="294"/>
  <c r="U43" i="294"/>
  <c r="T43" i="294"/>
  <c r="S43" i="294"/>
  <c r="R43" i="294"/>
  <c r="Q43" i="294"/>
  <c r="P43" i="294"/>
  <c r="O43" i="294"/>
  <c r="N43" i="294"/>
  <c r="M43" i="294"/>
  <c r="L43" i="294"/>
  <c r="K43" i="294"/>
  <c r="F43" i="294"/>
  <c r="AJ42" i="294"/>
  <c r="AI42" i="294"/>
  <c r="AH42" i="294"/>
  <c r="AG42" i="294"/>
  <c r="AF42" i="294"/>
  <c r="AE42" i="294"/>
  <c r="AD42" i="294"/>
  <c r="AC42" i="294"/>
  <c r="AB42" i="294"/>
  <c r="AA42" i="294"/>
  <c r="Z42" i="294"/>
  <c r="Y42" i="294"/>
  <c r="X42" i="294"/>
  <c r="W42" i="294"/>
  <c r="V42" i="294"/>
  <c r="U42" i="294"/>
  <c r="T42" i="294"/>
  <c r="S42" i="294"/>
  <c r="R42" i="294"/>
  <c r="Q42" i="294"/>
  <c r="P42" i="294"/>
  <c r="O42" i="294"/>
  <c r="N42" i="294"/>
  <c r="M42" i="294"/>
  <c r="L42" i="294"/>
  <c r="K42" i="294"/>
  <c r="F42" i="294"/>
  <c r="AJ41" i="294"/>
  <c r="AI41" i="294"/>
  <c r="AH41" i="294"/>
  <c r="AG41" i="294"/>
  <c r="AF41" i="294"/>
  <c r="AE41" i="294"/>
  <c r="AD41" i="294"/>
  <c r="AC41" i="294"/>
  <c r="AB41" i="294"/>
  <c r="AA41" i="294"/>
  <c r="Z41" i="294"/>
  <c r="Y41" i="294"/>
  <c r="X41" i="294"/>
  <c r="W41" i="294"/>
  <c r="V41" i="294"/>
  <c r="U41" i="294"/>
  <c r="T41" i="294"/>
  <c r="S41" i="294"/>
  <c r="R41" i="294"/>
  <c r="Q41" i="294"/>
  <c r="P41" i="294"/>
  <c r="O41" i="294"/>
  <c r="N41" i="294"/>
  <c r="M41" i="294"/>
  <c r="L41" i="294"/>
  <c r="K41" i="294"/>
  <c r="F41" i="294"/>
  <c r="AJ40" i="294"/>
  <c r="AI40" i="294"/>
  <c r="AH40" i="294"/>
  <c r="AG40" i="294"/>
  <c r="AF40" i="294"/>
  <c r="AE40" i="294"/>
  <c r="AD40" i="294"/>
  <c r="AC40" i="294"/>
  <c r="AB40" i="294"/>
  <c r="AA40" i="294"/>
  <c r="Z40" i="294"/>
  <c r="Y40" i="294"/>
  <c r="X40" i="294"/>
  <c r="W40" i="294"/>
  <c r="V40" i="294"/>
  <c r="U40" i="294"/>
  <c r="T40" i="294"/>
  <c r="S40" i="294"/>
  <c r="R40" i="294"/>
  <c r="Q40" i="294"/>
  <c r="P40" i="294"/>
  <c r="O40" i="294"/>
  <c r="N40" i="294"/>
  <c r="M40" i="294"/>
  <c r="L40" i="294"/>
  <c r="K40" i="294"/>
  <c r="F40" i="294"/>
  <c r="AJ39" i="294"/>
  <c r="AI39" i="294"/>
  <c r="AH39" i="294"/>
  <c r="AG39" i="294"/>
  <c r="AF39" i="294"/>
  <c r="AE39" i="294"/>
  <c r="AD39" i="294"/>
  <c r="AC39" i="294"/>
  <c r="AB39" i="294"/>
  <c r="AA39" i="294"/>
  <c r="Z39" i="294"/>
  <c r="Y39" i="294"/>
  <c r="X39" i="294"/>
  <c r="W39" i="294"/>
  <c r="V39" i="294"/>
  <c r="U39" i="294"/>
  <c r="T39" i="294"/>
  <c r="S39" i="294"/>
  <c r="R39" i="294"/>
  <c r="Q39" i="294"/>
  <c r="P39" i="294"/>
  <c r="O39" i="294"/>
  <c r="N39" i="294"/>
  <c r="M39" i="294"/>
  <c r="L39" i="294"/>
  <c r="K39" i="294"/>
  <c r="F39" i="294"/>
  <c r="AJ38" i="294"/>
  <c r="AI38" i="294"/>
  <c r="AH38" i="294"/>
  <c r="AG38" i="294"/>
  <c r="AF38" i="294"/>
  <c r="AE38" i="294"/>
  <c r="AD38" i="294"/>
  <c r="AC38" i="294"/>
  <c r="AB38" i="294"/>
  <c r="AA38" i="294"/>
  <c r="Z38" i="294"/>
  <c r="Y38" i="294"/>
  <c r="X38" i="294"/>
  <c r="W38" i="294"/>
  <c r="V38" i="294"/>
  <c r="U38" i="294"/>
  <c r="T38" i="294"/>
  <c r="S38" i="294"/>
  <c r="R38" i="294"/>
  <c r="Q38" i="294"/>
  <c r="P38" i="294"/>
  <c r="O38" i="294"/>
  <c r="N38" i="294"/>
  <c r="M38" i="294"/>
  <c r="L38" i="294"/>
  <c r="K38" i="294"/>
  <c r="F38" i="294"/>
  <c r="AJ37" i="294"/>
  <c r="AI37" i="294"/>
  <c r="AH37" i="294"/>
  <c r="AG37" i="294"/>
  <c r="AF37" i="294"/>
  <c r="AE37" i="294"/>
  <c r="AD37" i="294"/>
  <c r="AC37" i="294"/>
  <c r="AB37" i="294"/>
  <c r="AA37" i="294"/>
  <c r="Z37" i="294"/>
  <c r="Y37" i="294"/>
  <c r="X37" i="294"/>
  <c r="W37" i="294"/>
  <c r="V37" i="294"/>
  <c r="U37" i="294"/>
  <c r="T37" i="294"/>
  <c r="S37" i="294"/>
  <c r="R37" i="294"/>
  <c r="Q37" i="294"/>
  <c r="P37" i="294"/>
  <c r="O37" i="294"/>
  <c r="N37" i="294"/>
  <c r="M37" i="294"/>
  <c r="L37" i="294"/>
  <c r="K37" i="294"/>
  <c r="F37" i="294"/>
  <c r="AJ36" i="294"/>
  <c r="AI36" i="294"/>
  <c r="AH36" i="294"/>
  <c r="AG36" i="294"/>
  <c r="AF36" i="294"/>
  <c r="AE36" i="294"/>
  <c r="AD36" i="294"/>
  <c r="AC36" i="294"/>
  <c r="AB36" i="294"/>
  <c r="AA36" i="294"/>
  <c r="Z36" i="294"/>
  <c r="Y36" i="294"/>
  <c r="X36" i="294"/>
  <c r="W36" i="294"/>
  <c r="V36" i="294"/>
  <c r="U36" i="294"/>
  <c r="T36" i="294"/>
  <c r="S36" i="294"/>
  <c r="R36" i="294"/>
  <c r="Q36" i="294"/>
  <c r="P36" i="294"/>
  <c r="O36" i="294"/>
  <c r="N36" i="294"/>
  <c r="M36" i="294"/>
  <c r="L36" i="294"/>
  <c r="K36" i="294"/>
  <c r="F36" i="294"/>
  <c r="AJ35" i="294"/>
  <c r="AI35" i="294"/>
  <c r="AH35" i="294"/>
  <c r="AG35" i="294"/>
  <c r="AF35" i="294"/>
  <c r="AE35" i="294"/>
  <c r="AD35" i="294"/>
  <c r="AC35" i="294"/>
  <c r="AB35" i="294"/>
  <c r="AA35" i="294"/>
  <c r="Z35" i="294"/>
  <c r="Y35" i="294"/>
  <c r="X35" i="294"/>
  <c r="W35" i="294"/>
  <c r="V35" i="294"/>
  <c r="U35" i="294"/>
  <c r="T35" i="294"/>
  <c r="S35" i="294"/>
  <c r="R35" i="294"/>
  <c r="Q35" i="294"/>
  <c r="P35" i="294"/>
  <c r="O35" i="294"/>
  <c r="N35" i="294"/>
  <c r="M35" i="294"/>
  <c r="L35" i="294"/>
  <c r="K35" i="294"/>
  <c r="F35" i="294"/>
  <c r="AJ34" i="294"/>
  <c r="AI34" i="294"/>
  <c r="AH34" i="294"/>
  <c r="AG34" i="294"/>
  <c r="AF34" i="294"/>
  <c r="AE34" i="294"/>
  <c r="AD34" i="294"/>
  <c r="AC34" i="294"/>
  <c r="AB34" i="294"/>
  <c r="AA34" i="294"/>
  <c r="Z34" i="294"/>
  <c r="Y34" i="294"/>
  <c r="X34" i="294"/>
  <c r="W34" i="294"/>
  <c r="V34" i="294"/>
  <c r="U34" i="294"/>
  <c r="T34" i="294"/>
  <c r="S34" i="294"/>
  <c r="R34" i="294"/>
  <c r="Q34" i="294"/>
  <c r="P34" i="294"/>
  <c r="O34" i="294"/>
  <c r="N34" i="294"/>
  <c r="M34" i="294"/>
  <c r="L34" i="294"/>
  <c r="K34" i="294"/>
  <c r="F34" i="294"/>
  <c r="AJ33" i="294"/>
  <c r="AI33" i="294"/>
  <c r="AH33" i="294"/>
  <c r="AG33" i="294"/>
  <c r="AF33" i="294"/>
  <c r="AE33" i="294"/>
  <c r="AD33" i="294"/>
  <c r="AC33" i="294"/>
  <c r="AB33" i="294"/>
  <c r="AA33" i="294"/>
  <c r="Z33" i="294"/>
  <c r="Y33" i="294"/>
  <c r="X33" i="294"/>
  <c r="W33" i="294"/>
  <c r="V33" i="294"/>
  <c r="U33" i="294"/>
  <c r="T33" i="294"/>
  <c r="S33" i="294"/>
  <c r="R33" i="294"/>
  <c r="Q33" i="294"/>
  <c r="P33" i="294"/>
  <c r="O33" i="294"/>
  <c r="N33" i="294"/>
  <c r="M33" i="294"/>
  <c r="L33" i="294"/>
  <c r="K33" i="294"/>
  <c r="F33" i="294"/>
  <c r="AJ32" i="294"/>
  <c r="AI32" i="294"/>
  <c r="AH32" i="294"/>
  <c r="AG32" i="294"/>
  <c r="AF32" i="294"/>
  <c r="AE32" i="294"/>
  <c r="AD32" i="294"/>
  <c r="AC32" i="294"/>
  <c r="AB32" i="294"/>
  <c r="AA32" i="294"/>
  <c r="Z32" i="294"/>
  <c r="Y32" i="294"/>
  <c r="X32" i="294"/>
  <c r="W32" i="294"/>
  <c r="V32" i="294"/>
  <c r="U32" i="294"/>
  <c r="T32" i="294"/>
  <c r="S32" i="294"/>
  <c r="R32" i="294"/>
  <c r="Q32" i="294"/>
  <c r="P32" i="294"/>
  <c r="O32" i="294"/>
  <c r="N32" i="294"/>
  <c r="M32" i="294"/>
  <c r="L32" i="294"/>
  <c r="K32" i="294"/>
  <c r="F32" i="294"/>
  <c r="AJ31" i="294"/>
  <c r="AI31" i="294"/>
  <c r="AH31" i="294"/>
  <c r="AG31" i="294"/>
  <c r="AF31" i="294"/>
  <c r="AE31" i="294"/>
  <c r="AD31" i="294"/>
  <c r="AC31" i="294"/>
  <c r="AB31" i="294"/>
  <c r="AA31" i="294"/>
  <c r="Z31" i="294"/>
  <c r="Y31" i="294"/>
  <c r="X31" i="294"/>
  <c r="W31" i="294"/>
  <c r="V31" i="294"/>
  <c r="U31" i="294"/>
  <c r="T31" i="294"/>
  <c r="S31" i="294"/>
  <c r="R31" i="294"/>
  <c r="Q31" i="294"/>
  <c r="P31" i="294"/>
  <c r="O31" i="294"/>
  <c r="N31" i="294"/>
  <c r="M31" i="294"/>
  <c r="L31" i="294"/>
  <c r="K31" i="294"/>
  <c r="F31" i="294"/>
  <c r="AJ30" i="294"/>
  <c r="AI30" i="294"/>
  <c r="AH30" i="294"/>
  <c r="AG30" i="294"/>
  <c r="AF30" i="294"/>
  <c r="AE30" i="294"/>
  <c r="AD30" i="294"/>
  <c r="AC30" i="294"/>
  <c r="AB30" i="294"/>
  <c r="AA30" i="294"/>
  <c r="Z30" i="294"/>
  <c r="Y30" i="294"/>
  <c r="X30" i="294"/>
  <c r="W30" i="294"/>
  <c r="V30" i="294"/>
  <c r="U30" i="294"/>
  <c r="T30" i="294"/>
  <c r="S30" i="294"/>
  <c r="R30" i="294"/>
  <c r="Q30" i="294"/>
  <c r="P30" i="294"/>
  <c r="O30" i="294"/>
  <c r="N30" i="294"/>
  <c r="M30" i="294"/>
  <c r="L30" i="294"/>
  <c r="K30" i="294"/>
  <c r="F30" i="294"/>
  <c r="AJ29" i="294"/>
  <c r="AI29" i="294"/>
  <c r="AH29" i="294"/>
  <c r="AG29" i="294"/>
  <c r="AF29" i="294"/>
  <c r="AE29" i="294"/>
  <c r="AD29" i="294"/>
  <c r="AC29" i="294"/>
  <c r="AB29" i="294"/>
  <c r="AA29" i="294"/>
  <c r="Z29" i="294"/>
  <c r="Y29" i="294"/>
  <c r="X29" i="294"/>
  <c r="W29" i="294"/>
  <c r="V29" i="294"/>
  <c r="U29" i="294"/>
  <c r="T29" i="294"/>
  <c r="S29" i="294"/>
  <c r="R29" i="294"/>
  <c r="Q29" i="294"/>
  <c r="P29" i="294"/>
  <c r="O29" i="294"/>
  <c r="N29" i="294"/>
  <c r="M29" i="294"/>
  <c r="L29" i="294"/>
  <c r="K29" i="294"/>
  <c r="F29" i="294"/>
  <c r="AI28" i="294"/>
  <c r="AH28" i="294"/>
  <c r="AJ28" i="294" s="1"/>
  <c r="AG28" i="294"/>
  <c r="AE28" i="294"/>
  <c r="AD28" i="294"/>
  <c r="AC28" i="294"/>
  <c r="AB28" i="294"/>
  <c r="AF28" i="294" s="1"/>
  <c r="AA28" i="294"/>
  <c r="Z28" i="294"/>
  <c r="Y28" i="294"/>
  <c r="X28" i="294"/>
  <c r="W28" i="294"/>
  <c r="V28" i="294"/>
  <c r="U28" i="294"/>
  <c r="T28" i="294"/>
  <c r="S28" i="294"/>
  <c r="R28" i="294"/>
  <c r="Q28" i="294"/>
  <c r="O28" i="294"/>
  <c r="N28" i="294"/>
  <c r="M28" i="294"/>
  <c r="L28" i="294"/>
  <c r="P28" i="294" s="1"/>
  <c r="K28" i="294"/>
  <c r="F28" i="294"/>
  <c r="AJ27" i="294"/>
  <c r="AI27" i="294"/>
  <c r="AH27" i="294"/>
  <c r="AG27" i="294"/>
  <c r="AE27" i="294"/>
  <c r="AD27" i="294"/>
  <c r="AC27" i="294"/>
  <c r="AB27" i="294"/>
  <c r="AF27" i="294" s="1"/>
  <c r="AA27" i="294"/>
  <c r="Y27" i="294"/>
  <c r="X27" i="294"/>
  <c r="W27" i="294"/>
  <c r="Z27" i="294" s="1"/>
  <c r="V27" i="294"/>
  <c r="U27" i="294"/>
  <c r="T27" i="294"/>
  <c r="S27" i="294"/>
  <c r="R27" i="294"/>
  <c r="Q27" i="294"/>
  <c r="O27" i="294"/>
  <c r="N27" i="294"/>
  <c r="M27" i="294"/>
  <c r="L27" i="294"/>
  <c r="P27" i="294" s="1"/>
  <c r="F27" i="294" s="1"/>
  <c r="K27" i="294"/>
  <c r="AI26" i="294"/>
  <c r="AH26" i="294"/>
  <c r="AJ26" i="294" s="1"/>
  <c r="AG26" i="294"/>
  <c r="AE26" i="294"/>
  <c r="AD26" i="294"/>
  <c r="AC26" i="294"/>
  <c r="AB26" i="294"/>
  <c r="AF26" i="294" s="1"/>
  <c r="AA26" i="294"/>
  <c r="Y26" i="294"/>
  <c r="X26" i="294"/>
  <c r="W26" i="294"/>
  <c r="Z26" i="294" s="1"/>
  <c r="V26" i="294"/>
  <c r="T26" i="294"/>
  <c r="S26" i="294"/>
  <c r="R26" i="294"/>
  <c r="U26" i="294" s="1"/>
  <c r="Q26" i="294"/>
  <c r="O26" i="294"/>
  <c r="N26" i="294"/>
  <c r="M26" i="294"/>
  <c r="L26" i="294"/>
  <c r="P26" i="294" s="1"/>
  <c r="F26" i="294" s="1"/>
  <c r="K26" i="294"/>
  <c r="AI25" i="294"/>
  <c r="AH25" i="294"/>
  <c r="AJ25" i="294" s="1"/>
  <c r="AG25" i="294"/>
  <c r="AE25" i="294"/>
  <c r="AD25" i="294"/>
  <c r="AC25" i="294"/>
  <c r="AB25" i="294"/>
  <c r="AF25" i="294" s="1"/>
  <c r="AA25" i="294"/>
  <c r="Y25" i="294"/>
  <c r="X25" i="294"/>
  <c r="W25" i="294"/>
  <c r="Z25" i="294" s="1"/>
  <c r="V25" i="294"/>
  <c r="T25" i="294"/>
  <c r="S25" i="294"/>
  <c r="R25" i="294"/>
  <c r="U25" i="294" s="1"/>
  <c r="Q25" i="294"/>
  <c r="O25" i="294"/>
  <c r="N25" i="294"/>
  <c r="M25" i="294"/>
  <c r="L25" i="294"/>
  <c r="P25" i="294" s="1"/>
  <c r="F25" i="294" s="1"/>
  <c r="K25" i="294"/>
  <c r="AI24" i="294"/>
  <c r="AH24" i="294"/>
  <c r="AJ24" i="294" s="1"/>
  <c r="AG24" i="294"/>
  <c r="AE24" i="294"/>
  <c r="AD24" i="294"/>
  <c r="AC24" i="294"/>
  <c r="AB24" i="294"/>
  <c r="AA24" i="294"/>
  <c r="Y24" i="294"/>
  <c r="X24" i="294"/>
  <c r="Z24" i="294" s="1"/>
  <c r="W24" i="294"/>
  <c r="V24" i="294"/>
  <c r="T24" i="294"/>
  <c r="S24" i="294"/>
  <c r="U24" i="294" s="1"/>
  <c r="R24" i="294"/>
  <c r="Q24" i="294"/>
  <c r="O24" i="294"/>
  <c r="N24" i="294"/>
  <c r="M24" i="294"/>
  <c r="P24" i="294" s="1"/>
  <c r="L24" i="294"/>
  <c r="K24" i="294"/>
  <c r="AI23" i="294"/>
  <c r="AH23" i="294"/>
  <c r="AJ23" i="294" s="1"/>
  <c r="AG23" i="294"/>
  <c r="AE23" i="294"/>
  <c r="AD23" i="294"/>
  <c r="AC23" i="294"/>
  <c r="AB23" i="294"/>
  <c r="AF23" i="294" s="1"/>
  <c r="AA23" i="294"/>
  <c r="Y23" i="294"/>
  <c r="X23" i="294"/>
  <c r="W23" i="294"/>
  <c r="Z23" i="294" s="1"/>
  <c r="V23" i="294"/>
  <c r="T23" i="294"/>
  <c r="S23" i="294"/>
  <c r="R23" i="294"/>
  <c r="U23" i="294" s="1"/>
  <c r="Q23" i="294"/>
  <c r="O23" i="294"/>
  <c r="N23" i="294"/>
  <c r="M23" i="294"/>
  <c r="L23" i="294"/>
  <c r="P23" i="294" s="1"/>
  <c r="F23" i="294" s="1"/>
  <c r="K23" i="294"/>
  <c r="AI22" i="294"/>
  <c r="AH22" i="294"/>
  <c r="AJ22" i="294" s="1"/>
  <c r="AG22" i="294"/>
  <c r="AE22" i="294"/>
  <c r="AD22" i="294"/>
  <c r="AC22" i="294"/>
  <c r="AB22" i="294"/>
  <c r="AA22" i="294"/>
  <c r="Y22" i="294"/>
  <c r="X22" i="294"/>
  <c r="W22" i="294"/>
  <c r="V22" i="294"/>
  <c r="T22" i="294"/>
  <c r="S22" i="294"/>
  <c r="R22" i="294"/>
  <c r="Q22" i="294"/>
  <c r="O22" i="294"/>
  <c r="N22" i="294"/>
  <c r="M22" i="294"/>
  <c r="L22" i="294"/>
  <c r="K22" i="294"/>
  <c r="AI21" i="294"/>
  <c r="AH21" i="294"/>
  <c r="AG21" i="294"/>
  <c r="AE21" i="294"/>
  <c r="AD21" i="294"/>
  <c r="AC21" i="294"/>
  <c r="AB21" i="294"/>
  <c r="AA21" i="294"/>
  <c r="Y21" i="294"/>
  <c r="X21" i="294"/>
  <c r="W21" i="294"/>
  <c r="V21" i="294"/>
  <c r="T21" i="294"/>
  <c r="S21" i="294"/>
  <c r="R21" i="294"/>
  <c r="Q21" i="294"/>
  <c r="O21" i="294"/>
  <c r="N21" i="294"/>
  <c r="M21" i="294"/>
  <c r="L21" i="294"/>
  <c r="K21" i="294"/>
  <c r="AI20" i="294"/>
  <c r="AH20" i="294"/>
  <c r="AJ20" i="294" s="1"/>
  <c r="AG20" i="294"/>
  <c r="AE20" i="294"/>
  <c r="AD20" i="294"/>
  <c r="AC20" i="294"/>
  <c r="AB20" i="294"/>
  <c r="AF20" i="294" s="1"/>
  <c r="AA20" i="294"/>
  <c r="Y20" i="294"/>
  <c r="X20" i="294"/>
  <c r="W20" i="294"/>
  <c r="V20" i="294"/>
  <c r="T20" i="294"/>
  <c r="S20" i="294"/>
  <c r="R20" i="294"/>
  <c r="Q20" i="294"/>
  <c r="O20" i="294"/>
  <c r="N20" i="294"/>
  <c r="M20" i="294"/>
  <c r="L20" i="294"/>
  <c r="P20" i="294" s="1"/>
  <c r="F20" i="294" s="1"/>
  <c r="K20" i="294"/>
  <c r="AI19" i="294"/>
  <c r="AH19" i="294"/>
  <c r="AG19" i="294"/>
  <c r="AE19" i="294"/>
  <c r="AD19" i="294"/>
  <c r="AC19" i="294"/>
  <c r="AB19" i="294"/>
  <c r="AA19" i="294"/>
  <c r="Y19" i="294"/>
  <c r="X19" i="294"/>
  <c r="W19" i="294"/>
  <c r="V19" i="294"/>
  <c r="T19" i="294"/>
  <c r="S19" i="294"/>
  <c r="R19" i="294"/>
  <c r="Q19" i="294"/>
  <c r="O19" i="294"/>
  <c r="N19" i="294"/>
  <c r="M19" i="294"/>
  <c r="L19" i="294"/>
  <c r="K19" i="294"/>
  <c r="AI18" i="294"/>
  <c r="AH18" i="294"/>
  <c r="AJ18" i="294" s="1"/>
  <c r="AG18" i="294"/>
  <c r="AE18" i="294"/>
  <c r="AD18" i="294"/>
  <c r="AC18" i="294"/>
  <c r="AB18" i="294"/>
  <c r="AF18" i="294" s="1"/>
  <c r="AA18" i="294"/>
  <c r="Y18" i="294"/>
  <c r="X18" i="294"/>
  <c r="W18" i="294"/>
  <c r="Z18" i="294" s="1"/>
  <c r="V18" i="294"/>
  <c r="T18" i="294"/>
  <c r="S18" i="294"/>
  <c r="R18" i="294"/>
  <c r="U18" i="294" s="1"/>
  <c r="Q18" i="294"/>
  <c r="O18" i="294"/>
  <c r="N18" i="294"/>
  <c r="M18" i="294"/>
  <c r="L18" i="294"/>
  <c r="K18" i="294"/>
  <c r="AI17" i="294"/>
  <c r="AH17" i="294"/>
  <c r="AJ17" i="294" s="1"/>
  <c r="AG17" i="294"/>
  <c r="AE17" i="294"/>
  <c r="AD17" i="294"/>
  <c r="AC17" i="294"/>
  <c r="AB17" i="294"/>
  <c r="AA17" i="294"/>
  <c r="Y17" i="294"/>
  <c r="X17" i="294"/>
  <c r="W17" i="294"/>
  <c r="V17" i="294"/>
  <c r="T17" i="294"/>
  <c r="S17" i="294"/>
  <c r="R17" i="294"/>
  <c r="Q17" i="294"/>
  <c r="O17" i="294"/>
  <c r="N17" i="294"/>
  <c r="M17" i="294"/>
  <c r="L17" i="294"/>
  <c r="K17" i="294"/>
  <c r="AI16" i="294"/>
  <c r="AH16" i="294"/>
  <c r="AJ16" i="294" s="1"/>
  <c r="AG16" i="294"/>
  <c r="AE16" i="294"/>
  <c r="AD16" i="294"/>
  <c r="AC16" i="294"/>
  <c r="AB16" i="294"/>
  <c r="AA16" i="294"/>
  <c r="Y16" i="294"/>
  <c r="X16" i="294"/>
  <c r="W16" i="294"/>
  <c r="V16" i="294"/>
  <c r="T16" i="294"/>
  <c r="S16" i="294"/>
  <c r="R16" i="294"/>
  <c r="Q16" i="294"/>
  <c r="O16" i="294"/>
  <c r="N16" i="294"/>
  <c r="M16" i="294"/>
  <c r="L16" i="294"/>
  <c r="K16" i="294"/>
  <c r="AI15" i="294"/>
  <c r="AH15" i="294"/>
  <c r="AJ15" i="294" s="1"/>
  <c r="AG15" i="294"/>
  <c r="AE15" i="294"/>
  <c r="AD15" i="294"/>
  <c r="AC15" i="294"/>
  <c r="AB15" i="294"/>
  <c r="AA15" i="294"/>
  <c r="Y15" i="294"/>
  <c r="X15" i="294"/>
  <c r="W15" i="294"/>
  <c r="V15" i="294"/>
  <c r="T15" i="294"/>
  <c r="S15" i="294"/>
  <c r="R15" i="294"/>
  <c r="Q15" i="294"/>
  <c r="O15" i="294"/>
  <c r="N15" i="294"/>
  <c r="M15" i="294"/>
  <c r="L15" i="294"/>
  <c r="K15" i="294"/>
  <c r="AI14" i="294"/>
  <c r="AH14" i="294"/>
  <c r="AJ14" i="294" s="1"/>
  <c r="AG14" i="294"/>
  <c r="AE14" i="294"/>
  <c r="AD14" i="294"/>
  <c r="AC14" i="294"/>
  <c r="AB14" i="294"/>
  <c r="AA14" i="294"/>
  <c r="Y14" i="294"/>
  <c r="X14" i="294"/>
  <c r="W14" i="294"/>
  <c r="V14" i="294"/>
  <c r="T14" i="294"/>
  <c r="S14" i="294"/>
  <c r="R14" i="294"/>
  <c r="Q14" i="294"/>
  <c r="O14" i="294"/>
  <c r="N14" i="294"/>
  <c r="M14" i="294"/>
  <c r="P14" i="294" s="1"/>
  <c r="F14" i="294" s="1"/>
  <c r="L14" i="294"/>
  <c r="K14" i="294"/>
  <c r="AI13" i="294"/>
  <c r="AH13" i="294"/>
  <c r="AG13" i="294"/>
  <c r="AE13" i="294"/>
  <c r="AD13" i="294"/>
  <c r="AC13" i="294"/>
  <c r="AB13" i="294"/>
  <c r="AF13" i="294" s="1"/>
  <c r="AA13" i="294"/>
  <c r="Y13" i="294"/>
  <c r="X13" i="294"/>
  <c r="W13" i="294"/>
  <c r="V13" i="294"/>
  <c r="T13" i="294"/>
  <c r="S13" i="294"/>
  <c r="R13" i="294"/>
  <c r="Q13" i="294"/>
  <c r="O13" i="294"/>
  <c r="N13" i="294"/>
  <c r="M13" i="294"/>
  <c r="L13" i="294"/>
  <c r="P13" i="294" s="1"/>
  <c r="F13" i="294" s="1"/>
  <c r="K13" i="294"/>
  <c r="AI12" i="294"/>
  <c r="AH12" i="294"/>
  <c r="AG12" i="294"/>
  <c r="AE12" i="294"/>
  <c r="AD12" i="294"/>
  <c r="AC12" i="294"/>
  <c r="AB12" i="294"/>
  <c r="AA12" i="294"/>
  <c r="Y12" i="294"/>
  <c r="X12" i="294"/>
  <c r="W12" i="294"/>
  <c r="V12" i="294"/>
  <c r="T12" i="294"/>
  <c r="S12" i="294"/>
  <c r="R12" i="294"/>
  <c r="Q12" i="294"/>
  <c r="O12" i="294"/>
  <c r="N12" i="294"/>
  <c r="M12" i="294"/>
  <c r="L12" i="294"/>
  <c r="K12" i="294"/>
  <c r="AI11" i="294"/>
  <c r="AH11" i="294"/>
  <c r="AJ11" i="294" s="1"/>
  <c r="AG11" i="294"/>
  <c r="AE11" i="294"/>
  <c r="AD11" i="294"/>
  <c r="AC11" i="294"/>
  <c r="AB11" i="294"/>
  <c r="AA11" i="294"/>
  <c r="Y11" i="294"/>
  <c r="X11" i="294"/>
  <c r="W11" i="294"/>
  <c r="V11" i="294"/>
  <c r="T11" i="294"/>
  <c r="S11" i="294"/>
  <c r="R11" i="294"/>
  <c r="Q11" i="294"/>
  <c r="O11" i="294"/>
  <c r="N11" i="294"/>
  <c r="M11" i="294"/>
  <c r="L11" i="294"/>
  <c r="K11" i="294"/>
  <c r="AI10" i="294"/>
  <c r="AH10" i="294"/>
  <c r="AJ10" i="294" s="1"/>
  <c r="AG10" i="294"/>
  <c r="AE10" i="294"/>
  <c r="AD10" i="294"/>
  <c r="AC10" i="294"/>
  <c r="AB10" i="294"/>
  <c r="AA10" i="294"/>
  <c r="Y10" i="294"/>
  <c r="X10" i="294"/>
  <c r="W10" i="294"/>
  <c r="V10" i="294"/>
  <c r="T10" i="294"/>
  <c r="S10" i="294"/>
  <c r="R10" i="294"/>
  <c r="Q10" i="294"/>
  <c r="O10" i="294"/>
  <c r="N10" i="294"/>
  <c r="M10" i="294"/>
  <c r="L10" i="294"/>
  <c r="P10" i="294" s="1"/>
  <c r="F10" i="294" s="1"/>
  <c r="K10" i="294"/>
  <c r="AI9" i="294"/>
  <c r="AH9" i="294"/>
  <c r="AG9" i="294"/>
  <c r="AE9" i="294"/>
  <c r="AD9" i="294"/>
  <c r="AC9" i="294"/>
  <c r="AB9" i="294"/>
  <c r="AA9" i="294"/>
  <c r="Y9" i="294"/>
  <c r="X9" i="294"/>
  <c r="W9" i="294"/>
  <c r="V9" i="294"/>
  <c r="T9" i="294"/>
  <c r="S9" i="294"/>
  <c r="R9" i="294"/>
  <c r="Q9" i="294"/>
  <c r="O9" i="294"/>
  <c r="N9" i="294"/>
  <c r="M9" i="294"/>
  <c r="L9" i="294"/>
  <c r="K9" i="294"/>
  <c r="AI8" i="294"/>
  <c r="AH8" i="294"/>
  <c r="AJ8" i="294" s="1"/>
  <c r="AG8" i="294"/>
  <c r="AE8" i="294"/>
  <c r="AD8" i="294"/>
  <c r="AC8" i="294"/>
  <c r="AB8" i="294"/>
  <c r="AF8" i="294" s="1"/>
  <c r="AA8" i="294"/>
  <c r="Y8" i="294"/>
  <c r="X8" i="294"/>
  <c r="W8" i="294"/>
  <c r="V8" i="294"/>
  <c r="T8" i="294"/>
  <c r="S8" i="294"/>
  <c r="R8" i="294"/>
  <c r="U8" i="294" s="1"/>
  <c r="Q8" i="294"/>
  <c r="O8" i="294"/>
  <c r="N8" i="294"/>
  <c r="M8" i="294"/>
  <c r="L8" i="294"/>
  <c r="K8" i="294"/>
  <c r="AI7" i="294"/>
  <c r="AH7" i="294"/>
  <c r="AJ7" i="294" s="1"/>
  <c r="AG7" i="294"/>
  <c r="AE7" i="294"/>
  <c r="AD7" i="294"/>
  <c r="AC7" i="294"/>
  <c r="AB7" i="294"/>
  <c r="AA7" i="294"/>
  <c r="Y7" i="294"/>
  <c r="X7" i="294"/>
  <c r="W7" i="294"/>
  <c r="V7" i="294"/>
  <c r="T7" i="294"/>
  <c r="S7" i="294"/>
  <c r="R7" i="294"/>
  <c r="Q7" i="294"/>
  <c r="O7" i="294"/>
  <c r="N7" i="294"/>
  <c r="M7" i="294"/>
  <c r="L7" i="294"/>
  <c r="K7" i="294"/>
  <c r="AI6" i="294"/>
  <c r="AH6" i="294"/>
  <c r="AJ6" i="294" s="1"/>
  <c r="AG6" i="294"/>
  <c r="AE6" i="294"/>
  <c r="AD6" i="294"/>
  <c r="AC6" i="294"/>
  <c r="AB6" i="294"/>
  <c r="AA6" i="294"/>
  <c r="Y6" i="294"/>
  <c r="X6" i="294"/>
  <c r="Z6" i="294" s="1"/>
  <c r="W6" i="294"/>
  <c r="V6" i="294"/>
  <c r="T6" i="294"/>
  <c r="S6" i="294"/>
  <c r="R6" i="294"/>
  <c r="Q6" i="294"/>
  <c r="O6" i="294"/>
  <c r="N6" i="294"/>
  <c r="M6" i="294"/>
  <c r="L6" i="294"/>
  <c r="K6" i="294"/>
  <c r="AI5" i="294"/>
  <c r="AH5" i="294"/>
  <c r="AG5" i="294"/>
  <c r="AE5" i="294"/>
  <c r="AD5" i="294"/>
  <c r="AC5" i="294"/>
  <c r="AB5" i="294"/>
  <c r="AA5" i="294"/>
  <c r="Y5" i="294"/>
  <c r="X5" i="294"/>
  <c r="W5" i="294"/>
  <c r="V5" i="294"/>
  <c r="T5" i="294"/>
  <c r="S5" i="294"/>
  <c r="R5" i="294"/>
  <c r="Q5" i="294"/>
  <c r="O5" i="294"/>
  <c r="N5" i="294"/>
  <c r="M5" i="294"/>
  <c r="L5" i="294"/>
  <c r="K5" i="294"/>
  <c r="AI4" i="294"/>
  <c r="AH4" i="294"/>
  <c r="AJ4" i="294" s="1"/>
  <c r="AG4" i="294"/>
  <c r="AE4" i="294"/>
  <c r="AD4" i="294"/>
  <c r="AC4" i="294"/>
  <c r="AF4" i="294" s="1"/>
  <c r="AB4" i="294"/>
  <c r="AA4" i="294"/>
  <c r="Y4" i="294"/>
  <c r="X4" i="294"/>
  <c r="Z4" i="294" s="1"/>
  <c r="W4" i="294"/>
  <c r="V4" i="294"/>
  <c r="T4" i="294"/>
  <c r="S4" i="294"/>
  <c r="R4" i="294"/>
  <c r="Q4" i="294"/>
  <c r="O4" i="294"/>
  <c r="N4" i="294"/>
  <c r="M4" i="294"/>
  <c r="L4" i="294"/>
  <c r="K4" i="294"/>
  <c r="E54" i="293"/>
  <c r="E55" i="293" s="1"/>
  <c r="D54" i="293"/>
  <c r="D55" i="293" s="1"/>
  <c r="C54" i="293"/>
  <c r="G54" i="293" s="1"/>
  <c r="E47" i="293"/>
  <c r="E49" i="293" s="1"/>
  <c r="D47" i="293"/>
  <c r="AJ43" i="293"/>
  <c r="AI43" i="293"/>
  <c r="AH43" i="293"/>
  <c r="AG43" i="293"/>
  <c r="AF43" i="293"/>
  <c r="AE43" i="293"/>
  <c r="AD43" i="293"/>
  <c r="AC43" i="293"/>
  <c r="AB43" i="293"/>
  <c r="AA43" i="293"/>
  <c r="Z43" i="293"/>
  <c r="Y43" i="293"/>
  <c r="X43" i="293"/>
  <c r="W43" i="293"/>
  <c r="V43" i="293"/>
  <c r="U43" i="293"/>
  <c r="T43" i="293"/>
  <c r="S43" i="293"/>
  <c r="R43" i="293"/>
  <c r="Q43" i="293"/>
  <c r="P43" i="293"/>
  <c r="O43" i="293"/>
  <c r="N43" i="293"/>
  <c r="M43" i="293"/>
  <c r="L43" i="293"/>
  <c r="K43" i="293"/>
  <c r="F43" i="293"/>
  <c r="AJ42" i="293"/>
  <c r="AI42" i="293"/>
  <c r="AH42" i="293"/>
  <c r="AG42" i="293"/>
  <c r="AF42" i="293"/>
  <c r="AE42" i="293"/>
  <c r="AD42" i="293"/>
  <c r="AC42" i="293"/>
  <c r="AB42" i="293"/>
  <c r="AA42" i="293"/>
  <c r="Z42" i="293"/>
  <c r="Y42" i="293"/>
  <c r="X42" i="293"/>
  <c r="W42" i="293"/>
  <c r="V42" i="293"/>
  <c r="U42" i="293"/>
  <c r="T42" i="293"/>
  <c r="S42" i="293"/>
  <c r="R42" i="293"/>
  <c r="Q42" i="293"/>
  <c r="P42" i="293"/>
  <c r="O42" i="293"/>
  <c r="N42" i="293"/>
  <c r="M42" i="293"/>
  <c r="L42" i="293"/>
  <c r="K42" i="293"/>
  <c r="F42" i="293"/>
  <c r="AJ41" i="293"/>
  <c r="AI41" i="293"/>
  <c r="AH41" i="293"/>
  <c r="AG41" i="293"/>
  <c r="AF41" i="293"/>
  <c r="AE41" i="293"/>
  <c r="AD41" i="293"/>
  <c r="AC41" i="293"/>
  <c r="AB41" i="293"/>
  <c r="AA41" i="293"/>
  <c r="Z41" i="293"/>
  <c r="Y41" i="293"/>
  <c r="X41" i="293"/>
  <c r="W41" i="293"/>
  <c r="V41" i="293"/>
  <c r="U41" i="293"/>
  <c r="T41" i="293"/>
  <c r="S41" i="293"/>
  <c r="R41" i="293"/>
  <c r="Q41" i="293"/>
  <c r="P41" i="293"/>
  <c r="O41" i="293"/>
  <c r="N41" i="293"/>
  <c r="M41" i="293"/>
  <c r="L41" i="293"/>
  <c r="K41" i="293"/>
  <c r="F41" i="293"/>
  <c r="AJ40" i="293"/>
  <c r="AI40" i="293"/>
  <c r="AH40" i="293"/>
  <c r="AG40" i="293"/>
  <c r="AF40" i="293"/>
  <c r="AE40" i="293"/>
  <c r="AD40" i="293"/>
  <c r="AC40" i="293"/>
  <c r="AB40" i="293"/>
  <c r="AA40" i="293"/>
  <c r="Z40" i="293"/>
  <c r="Y40" i="293"/>
  <c r="X40" i="293"/>
  <c r="W40" i="293"/>
  <c r="V40" i="293"/>
  <c r="U40" i="293"/>
  <c r="T40" i="293"/>
  <c r="S40" i="293"/>
  <c r="R40" i="293"/>
  <c r="Q40" i="293"/>
  <c r="P40" i="293"/>
  <c r="O40" i="293"/>
  <c r="N40" i="293"/>
  <c r="M40" i="293"/>
  <c r="L40" i="293"/>
  <c r="K40" i="293"/>
  <c r="F40" i="293"/>
  <c r="AJ39" i="293"/>
  <c r="AI39" i="293"/>
  <c r="AH39" i="293"/>
  <c r="AG39" i="293"/>
  <c r="AE39" i="293"/>
  <c r="AD39" i="293"/>
  <c r="AC39" i="293"/>
  <c r="AB39" i="293"/>
  <c r="AF39" i="293" s="1"/>
  <c r="AA39" i="293"/>
  <c r="Y39" i="293"/>
  <c r="X39" i="293"/>
  <c r="W39" i="293"/>
  <c r="Z39" i="293" s="1"/>
  <c r="V39" i="293"/>
  <c r="U39" i="293"/>
  <c r="T39" i="293"/>
  <c r="S39" i="293"/>
  <c r="R39" i="293"/>
  <c r="Q39" i="293"/>
  <c r="O39" i="293"/>
  <c r="N39" i="293"/>
  <c r="M39" i="293"/>
  <c r="L39" i="293"/>
  <c r="P39" i="293" s="1"/>
  <c r="F39" i="293" s="1"/>
  <c r="K39" i="293"/>
  <c r="AJ38" i="293"/>
  <c r="AI38" i="293"/>
  <c r="AH38" i="293"/>
  <c r="AG38" i="293"/>
  <c r="AE38" i="293"/>
  <c r="AD38" i="293"/>
  <c r="AC38" i="293"/>
  <c r="AB38" i="293"/>
  <c r="AF38" i="293" s="1"/>
  <c r="AA38" i="293"/>
  <c r="Y38" i="293"/>
  <c r="X38" i="293"/>
  <c r="W38" i="293"/>
  <c r="Z38" i="293" s="1"/>
  <c r="V38" i="293"/>
  <c r="T38" i="293"/>
  <c r="S38" i="293"/>
  <c r="R38" i="293"/>
  <c r="U38" i="293" s="1"/>
  <c r="Q38" i="293"/>
  <c r="O38" i="293"/>
  <c r="N38" i="293"/>
  <c r="M38" i="293"/>
  <c r="L38" i="293"/>
  <c r="P38" i="293" s="1"/>
  <c r="F38" i="293" s="1"/>
  <c r="K38" i="293"/>
  <c r="AI37" i="293"/>
  <c r="AH37" i="293"/>
  <c r="AG37" i="293"/>
  <c r="AJ37" i="293" s="1"/>
  <c r="AE37" i="293"/>
  <c r="AD37" i="293"/>
  <c r="AC37" i="293"/>
  <c r="AB37" i="293"/>
  <c r="AA37" i="293"/>
  <c r="AF37" i="293" s="1"/>
  <c r="Y37" i="293"/>
  <c r="X37" i="293"/>
  <c r="W37" i="293"/>
  <c r="V37" i="293"/>
  <c r="Z37" i="293" s="1"/>
  <c r="T37" i="293"/>
  <c r="S37" i="293"/>
  <c r="R37" i="293"/>
  <c r="Q37" i="293"/>
  <c r="U37" i="293" s="1"/>
  <c r="O37" i="293"/>
  <c r="N37" i="293"/>
  <c r="M37" i="293"/>
  <c r="L37" i="293"/>
  <c r="K37" i="293"/>
  <c r="P37" i="293" s="1"/>
  <c r="F37" i="293"/>
  <c r="AI36" i="293"/>
  <c r="AH36" i="293"/>
  <c r="AJ36" i="293" s="1"/>
  <c r="AG36" i="293"/>
  <c r="AE36" i="293"/>
  <c r="AD36" i="293"/>
  <c r="AC36" i="293"/>
  <c r="AB36" i="293"/>
  <c r="AF36" i="293" s="1"/>
  <c r="AA36" i="293"/>
  <c r="Z36" i="293"/>
  <c r="Y36" i="293"/>
  <c r="X36" i="293"/>
  <c r="W36" i="293"/>
  <c r="V36" i="293"/>
  <c r="U36" i="293"/>
  <c r="T36" i="293"/>
  <c r="S36" i="293"/>
  <c r="R36" i="293"/>
  <c r="Q36" i="293"/>
  <c r="O36" i="293"/>
  <c r="N36" i="293"/>
  <c r="M36" i="293"/>
  <c r="L36" i="293"/>
  <c r="P36" i="293" s="1"/>
  <c r="F36" i="293" s="1"/>
  <c r="K36" i="293"/>
  <c r="AJ35" i="293"/>
  <c r="AI35" i="293"/>
  <c r="AH35" i="293"/>
  <c r="AG35" i="293"/>
  <c r="AF35" i="293"/>
  <c r="AE35" i="293"/>
  <c r="AD35" i="293"/>
  <c r="AC35" i="293"/>
  <c r="AB35" i="293"/>
  <c r="AA35" i="293"/>
  <c r="Y35" i="293"/>
  <c r="X35" i="293"/>
  <c r="Z35" i="293" s="1"/>
  <c r="W35" i="293"/>
  <c r="V35" i="293"/>
  <c r="T35" i="293"/>
  <c r="S35" i="293"/>
  <c r="U35" i="293" s="1"/>
  <c r="R35" i="293"/>
  <c r="Q35" i="293"/>
  <c r="P35" i="293"/>
  <c r="F35" i="293" s="1"/>
  <c r="O35" i="293"/>
  <c r="N35" i="293"/>
  <c r="M35" i="293"/>
  <c r="L35" i="293"/>
  <c r="K35" i="293"/>
  <c r="AI34" i="293"/>
  <c r="AH34" i="293"/>
  <c r="AJ34" i="293" s="1"/>
  <c r="AG34" i="293"/>
  <c r="AF34" i="293"/>
  <c r="AE34" i="293"/>
  <c r="AD34" i="293"/>
  <c r="AC34" i="293"/>
  <c r="AB34" i="293"/>
  <c r="AA34" i="293"/>
  <c r="Z34" i="293"/>
  <c r="Y34" i="293"/>
  <c r="X34" i="293"/>
  <c r="W34" i="293"/>
  <c r="V34" i="293"/>
  <c r="T34" i="293"/>
  <c r="S34" i="293"/>
  <c r="U34" i="293" s="1"/>
  <c r="R34" i="293"/>
  <c r="Q34" i="293"/>
  <c r="P34" i="293"/>
  <c r="F34" i="293" s="1"/>
  <c r="O34" i="293"/>
  <c r="N34" i="293"/>
  <c r="M34" i="293"/>
  <c r="L34" i="293"/>
  <c r="K34" i="293"/>
  <c r="AI33" i="293"/>
  <c r="AH33" i="293"/>
  <c r="AG33" i="293"/>
  <c r="AJ33" i="293" s="1"/>
  <c r="AE33" i="293"/>
  <c r="AD33" i="293"/>
  <c r="AC33" i="293"/>
  <c r="AB33" i="293"/>
  <c r="AA33" i="293"/>
  <c r="AF33" i="293" s="1"/>
  <c r="Y33" i="293"/>
  <c r="X33" i="293"/>
  <c r="W33" i="293"/>
  <c r="V33" i="293"/>
  <c r="Z33" i="293" s="1"/>
  <c r="T33" i="293"/>
  <c r="S33" i="293"/>
  <c r="R33" i="293"/>
  <c r="Q33" i="293"/>
  <c r="U33" i="293" s="1"/>
  <c r="O33" i="293"/>
  <c r="N33" i="293"/>
  <c r="M33" i="293"/>
  <c r="L33" i="293"/>
  <c r="K33" i="293"/>
  <c r="P33" i="293" s="1"/>
  <c r="F33" i="293" s="1"/>
  <c r="AJ32" i="293"/>
  <c r="AI32" i="293"/>
  <c r="AH32" i="293"/>
  <c r="AG32" i="293"/>
  <c r="AE32" i="293"/>
  <c r="AD32" i="293"/>
  <c r="AC32" i="293"/>
  <c r="AB32" i="293"/>
  <c r="AF32" i="293" s="1"/>
  <c r="AA32" i="293"/>
  <c r="Z32" i="293"/>
  <c r="Y32" i="293"/>
  <c r="X32" i="293"/>
  <c r="W32" i="293"/>
  <c r="V32" i="293"/>
  <c r="U32" i="293"/>
  <c r="T32" i="293"/>
  <c r="S32" i="293"/>
  <c r="R32" i="293"/>
  <c r="Q32" i="293"/>
  <c r="O32" i="293"/>
  <c r="N32" i="293"/>
  <c r="M32" i="293"/>
  <c r="L32" i="293"/>
  <c r="P32" i="293" s="1"/>
  <c r="F32" i="293" s="1"/>
  <c r="K32" i="293"/>
  <c r="AJ31" i="293"/>
  <c r="AI31" i="293"/>
  <c r="AH31" i="293"/>
  <c r="AG31" i="293"/>
  <c r="AE31" i="293"/>
  <c r="AD31" i="293"/>
  <c r="AC31" i="293"/>
  <c r="AB31" i="293"/>
  <c r="AF31" i="293" s="1"/>
  <c r="AA31" i="293"/>
  <c r="Y31" i="293"/>
  <c r="X31" i="293"/>
  <c r="W31" i="293"/>
  <c r="Z31" i="293" s="1"/>
  <c r="V31" i="293"/>
  <c r="U31" i="293"/>
  <c r="T31" i="293"/>
  <c r="S31" i="293"/>
  <c r="R31" i="293"/>
  <c r="Q31" i="293"/>
  <c r="O31" i="293"/>
  <c r="N31" i="293"/>
  <c r="M31" i="293"/>
  <c r="L31" i="293"/>
  <c r="P31" i="293" s="1"/>
  <c r="F31" i="293" s="1"/>
  <c r="K31" i="293"/>
  <c r="AJ30" i="293"/>
  <c r="AI30" i="293"/>
  <c r="AH30" i="293"/>
  <c r="AG30" i="293"/>
  <c r="AE30" i="293"/>
  <c r="AD30" i="293"/>
  <c r="AC30" i="293"/>
  <c r="AB30" i="293"/>
  <c r="AA30" i="293"/>
  <c r="AF30" i="293" s="1"/>
  <c r="Y30" i="293"/>
  <c r="X30" i="293"/>
  <c r="W30" i="293"/>
  <c r="V30" i="293"/>
  <c r="Z30" i="293" s="1"/>
  <c r="T30" i="293"/>
  <c r="S30" i="293"/>
  <c r="R30" i="293"/>
  <c r="Q30" i="293"/>
  <c r="U30" i="293" s="1"/>
  <c r="O30" i="293"/>
  <c r="N30" i="293"/>
  <c r="M30" i="293"/>
  <c r="L30" i="293"/>
  <c r="K30" i="293"/>
  <c r="P30" i="293" s="1"/>
  <c r="F30" i="293" s="1"/>
  <c r="AI29" i="293"/>
  <c r="AH29" i="293"/>
  <c r="AG29" i="293"/>
  <c r="AJ29" i="293" s="1"/>
  <c r="AE29" i="293"/>
  <c r="AD29" i="293"/>
  <c r="AC29" i="293"/>
  <c r="AB29" i="293"/>
  <c r="AA29" i="293"/>
  <c r="AF29" i="293" s="1"/>
  <c r="Y29" i="293"/>
  <c r="X29" i="293"/>
  <c r="W29" i="293"/>
  <c r="V29" i="293"/>
  <c r="Z29" i="293" s="1"/>
  <c r="T29" i="293"/>
  <c r="S29" i="293"/>
  <c r="R29" i="293"/>
  <c r="Q29" i="293"/>
  <c r="U29" i="293" s="1"/>
  <c r="O29" i="293"/>
  <c r="N29" i="293"/>
  <c r="M29" i="293"/>
  <c r="L29" i="293"/>
  <c r="K29" i="293"/>
  <c r="P29" i="293" s="1"/>
  <c r="F29" i="293"/>
  <c r="AI28" i="293"/>
  <c r="AH28" i="293"/>
  <c r="AJ28" i="293" s="1"/>
  <c r="AG28" i="293"/>
  <c r="AE28" i="293"/>
  <c r="AD28" i="293"/>
  <c r="AC28" i="293"/>
  <c r="AB28" i="293"/>
  <c r="AF28" i="293" s="1"/>
  <c r="AA28" i="293"/>
  <c r="Z28" i="293"/>
  <c r="Y28" i="293"/>
  <c r="X28" i="293"/>
  <c r="W28" i="293"/>
  <c r="V28" i="293"/>
  <c r="U28" i="293"/>
  <c r="T28" i="293"/>
  <c r="S28" i="293"/>
  <c r="R28" i="293"/>
  <c r="Q28" i="293"/>
  <c r="O28" i="293"/>
  <c r="N28" i="293"/>
  <c r="M28" i="293"/>
  <c r="L28" i="293"/>
  <c r="P28" i="293" s="1"/>
  <c r="F28" i="293" s="1"/>
  <c r="K28" i="293"/>
  <c r="AJ27" i="293"/>
  <c r="AI27" i="293"/>
  <c r="AH27" i="293"/>
  <c r="AG27" i="293"/>
  <c r="AE27" i="293"/>
  <c r="AD27" i="293"/>
  <c r="AC27" i="293"/>
  <c r="AB27" i="293"/>
  <c r="AF27" i="293" s="1"/>
  <c r="AA27" i="293"/>
  <c r="Y27" i="293"/>
  <c r="X27" i="293"/>
  <c r="W27" i="293"/>
  <c r="Z27" i="293" s="1"/>
  <c r="V27" i="293"/>
  <c r="U27" i="293"/>
  <c r="T27" i="293"/>
  <c r="S27" i="293"/>
  <c r="R27" i="293"/>
  <c r="Q27" i="293"/>
  <c r="O27" i="293"/>
  <c r="N27" i="293"/>
  <c r="M27" i="293"/>
  <c r="L27" i="293"/>
  <c r="P27" i="293" s="1"/>
  <c r="F27" i="293" s="1"/>
  <c r="K27" i="293"/>
  <c r="AI26" i="293"/>
  <c r="AH26" i="293"/>
  <c r="AJ26" i="293" s="1"/>
  <c r="AG26" i="293"/>
  <c r="AE26" i="293"/>
  <c r="AD26" i="293"/>
  <c r="AC26" i="293"/>
  <c r="AB26" i="293"/>
  <c r="AF26" i="293" s="1"/>
  <c r="AA26" i="293"/>
  <c r="Z26" i="293"/>
  <c r="Y26" i="293"/>
  <c r="X26" i="293"/>
  <c r="W26" i="293"/>
  <c r="V26" i="293"/>
  <c r="T26" i="293"/>
  <c r="S26" i="293"/>
  <c r="R26" i="293"/>
  <c r="U26" i="293" s="1"/>
  <c r="Q26" i="293"/>
  <c r="O26" i="293"/>
  <c r="N26" i="293"/>
  <c r="M26" i="293"/>
  <c r="L26" i="293"/>
  <c r="P26" i="293" s="1"/>
  <c r="F26" i="293" s="1"/>
  <c r="K26" i="293"/>
  <c r="AI25" i="293"/>
  <c r="AH25" i="293"/>
  <c r="AG25" i="293"/>
  <c r="AJ25" i="293" s="1"/>
  <c r="AE25" i="293"/>
  <c r="AD25" i="293"/>
  <c r="AC25" i="293"/>
  <c r="AB25" i="293"/>
  <c r="AA25" i="293"/>
  <c r="AF25" i="293" s="1"/>
  <c r="Y25" i="293"/>
  <c r="X25" i="293"/>
  <c r="W25" i="293"/>
  <c r="V25" i="293"/>
  <c r="Z25" i="293" s="1"/>
  <c r="T25" i="293"/>
  <c r="S25" i="293"/>
  <c r="R25" i="293"/>
  <c r="Q25" i="293"/>
  <c r="U25" i="293" s="1"/>
  <c r="O25" i="293"/>
  <c r="N25" i="293"/>
  <c r="M25" i="293"/>
  <c r="L25" i="293"/>
  <c r="K25" i="293"/>
  <c r="P25" i="293" s="1"/>
  <c r="F25" i="293" s="1"/>
  <c r="AJ24" i="293"/>
  <c r="AI24" i="293"/>
  <c r="AH24" i="293"/>
  <c r="AG24" i="293"/>
  <c r="AE24" i="293"/>
  <c r="AD24" i="293"/>
  <c r="AC24" i="293"/>
  <c r="AB24" i="293"/>
  <c r="AF24" i="293" s="1"/>
  <c r="AA24" i="293"/>
  <c r="Z24" i="293"/>
  <c r="Y24" i="293"/>
  <c r="X24" i="293"/>
  <c r="W24" i="293"/>
  <c r="V24" i="293"/>
  <c r="U24" i="293"/>
  <c r="T24" i="293"/>
  <c r="S24" i="293"/>
  <c r="R24" i="293"/>
  <c r="Q24" i="293"/>
  <c r="O24" i="293"/>
  <c r="N24" i="293"/>
  <c r="M24" i="293"/>
  <c r="L24" i="293"/>
  <c r="P24" i="293" s="1"/>
  <c r="F24" i="293" s="1"/>
  <c r="K24" i="293"/>
  <c r="AJ23" i="293"/>
  <c r="AI23" i="293"/>
  <c r="AH23" i="293"/>
  <c r="AG23" i="293"/>
  <c r="AF23" i="293"/>
  <c r="AE23" i="293"/>
  <c r="AD23" i="293"/>
  <c r="AC23" i="293"/>
  <c r="AB23" i="293"/>
  <c r="AA23" i="293"/>
  <c r="Y23" i="293"/>
  <c r="X23" i="293"/>
  <c r="Z23" i="293" s="1"/>
  <c r="W23" i="293"/>
  <c r="V23" i="293"/>
  <c r="T23" i="293"/>
  <c r="U23" i="293" s="1"/>
  <c r="S23" i="293"/>
  <c r="R23" i="293"/>
  <c r="Q23" i="293"/>
  <c r="P23" i="293"/>
  <c r="F23" i="293" s="1"/>
  <c r="O23" i="293"/>
  <c r="N23" i="293"/>
  <c r="M23" i="293"/>
  <c r="L23" i="293"/>
  <c r="K23" i="293"/>
  <c r="AJ22" i="293"/>
  <c r="AI22" i="293"/>
  <c r="AH22" i="293"/>
  <c r="AG22" i="293"/>
  <c r="AE22" i="293"/>
  <c r="AD22" i="293"/>
  <c r="AC22" i="293"/>
  <c r="AB22" i="293"/>
  <c r="AA22" i="293"/>
  <c r="AF22" i="293" s="1"/>
  <c r="Y22" i="293"/>
  <c r="X22" i="293"/>
  <c r="W22" i="293"/>
  <c r="V22" i="293"/>
  <c r="Z22" i="293" s="1"/>
  <c r="T22" i="293"/>
  <c r="S22" i="293"/>
  <c r="R22" i="293"/>
  <c r="Q22" i="293"/>
  <c r="U22" i="293" s="1"/>
  <c r="O22" i="293"/>
  <c r="N22" i="293"/>
  <c r="M22" i="293"/>
  <c r="L22" i="293"/>
  <c r="K22" i="293"/>
  <c r="P22" i="293" s="1"/>
  <c r="F22" i="293" s="1"/>
  <c r="AI21" i="293"/>
  <c r="AH21" i="293"/>
  <c r="AG21" i="293"/>
  <c r="AJ21" i="293" s="1"/>
  <c r="AE21" i="293"/>
  <c r="AD21" i="293"/>
  <c r="AC21" i="293"/>
  <c r="AB21" i="293"/>
  <c r="AA21" i="293"/>
  <c r="AF21" i="293" s="1"/>
  <c r="Y21" i="293"/>
  <c r="X21" i="293"/>
  <c r="W21" i="293"/>
  <c r="V21" i="293"/>
  <c r="Z21" i="293" s="1"/>
  <c r="T21" i="293"/>
  <c r="S21" i="293"/>
  <c r="R21" i="293"/>
  <c r="Q21" i="293"/>
  <c r="U21" i="293" s="1"/>
  <c r="O21" i="293"/>
  <c r="N21" i="293"/>
  <c r="M21" i="293"/>
  <c r="L21" i="293"/>
  <c r="K21" i="293"/>
  <c r="P21" i="293" s="1"/>
  <c r="F21" i="293" s="1"/>
  <c r="AI20" i="293"/>
  <c r="AH20" i="293"/>
  <c r="AJ20" i="293" s="1"/>
  <c r="AG20" i="293"/>
  <c r="AE20" i="293"/>
  <c r="AD20" i="293"/>
  <c r="AC20" i="293"/>
  <c r="AB20" i="293"/>
  <c r="AF20" i="293" s="1"/>
  <c r="AA20" i="293"/>
  <c r="Y20" i="293"/>
  <c r="X20" i="293"/>
  <c r="W20" i="293"/>
  <c r="V20" i="293"/>
  <c r="T20" i="293"/>
  <c r="S20" i="293"/>
  <c r="R20" i="293"/>
  <c r="U20" i="293" s="1"/>
  <c r="Q20" i="293"/>
  <c r="O20" i="293"/>
  <c r="N20" i="293"/>
  <c r="M20" i="293"/>
  <c r="L20" i="293"/>
  <c r="P20" i="293" s="1"/>
  <c r="F20" i="293" s="1"/>
  <c r="K20" i="293"/>
  <c r="AI19" i="293"/>
  <c r="AH19" i="293"/>
  <c r="AJ19" i="293" s="1"/>
  <c r="AG19" i="293"/>
  <c r="AE19" i="293"/>
  <c r="AD19" i="293"/>
  <c r="AC19" i="293"/>
  <c r="AB19" i="293"/>
  <c r="AA19" i="293"/>
  <c r="Y19" i="293"/>
  <c r="X19" i="293"/>
  <c r="W19" i="293"/>
  <c r="V19" i="293"/>
  <c r="T19" i="293"/>
  <c r="S19" i="293"/>
  <c r="R19" i="293"/>
  <c r="Q19" i="293"/>
  <c r="O19" i="293"/>
  <c r="N19" i="293"/>
  <c r="M19" i="293"/>
  <c r="L19" i="293"/>
  <c r="K19" i="293"/>
  <c r="P19" i="293" s="1"/>
  <c r="F19" i="293" s="1"/>
  <c r="AI18" i="293"/>
  <c r="AH18" i="293"/>
  <c r="AJ18" i="293" s="1"/>
  <c r="AG18" i="293"/>
  <c r="AE18" i="293"/>
  <c r="AD18" i="293"/>
  <c r="AC18" i="293"/>
  <c r="AB18" i="293"/>
  <c r="AF18" i="293" s="1"/>
  <c r="AA18" i="293"/>
  <c r="Y18" i="293"/>
  <c r="X18" i="293"/>
  <c r="W18" i="293"/>
  <c r="Z18" i="293" s="1"/>
  <c r="V18" i="293"/>
  <c r="T18" i="293"/>
  <c r="S18" i="293"/>
  <c r="R18" i="293"/>
  <c r="Q18" i="293"/>
  <c r="O18" i="293"/>
  <c r="N18" i="293"/>
  <c r="M18" i="293"/>
  <c r="L18" i="293"/>
  <c r="P18" i="293" s="1"/>
  <c r="F18" i="293" s="1"/>
  <c r="K18" i="293"/>
  <c r="AI17" i="293"/>
  <c r="AH17" i="293"/>
  <c r="AJ17" i="293" s="1"/>
  <c r="AG17" i="293"/>
  <c r="AE17" i="293"/>
  <c r="AD17" i="293"/>
  <c r="AC17" i="293"/>
  <c r="AB17" i="293"/>
  <c r="AF17" i="293" s="1"/>
  <c r="AA17" i="293"/>
  <c r="Y17" i="293"/>
  <c r="X17" i="293"/>
  <c r="W17" i="293"/>
  <c r="Z17" i="293" s="1"/>
  <c r="V17" i="293"/>
  <c r="T17" i="293"/>
  <c r="S17" i="293"/>
  <c r="R17" i="293"/>
  <c r="U17" i="293" s="1"/>
  <c r="Q17" i="293"/>
  <c r="O17" i="293"/>
  <c r="N17" i="293"/>
  <c r="M17" i="293"/>
  <c r="L17" i="293"/>
  <c r="P17" i="293" s="1"/>
  <c r="F17" i="293" s="1"/>
  <c r="K17" i="293"/>
  <c r="AI16" i="293"/>
  <c r="AH16" i="293"/>
  <c r="AJ16" i="293" s="1"/>
  <c r="AG16" i="293"/>
  <c r="AE16" i="293"/>
  <c r="AD16" i="293"/>
  <c r="AC16" i="293"/>
  <c r="AB16" i="293"/>
  <c r="AF16" i="293" s="1"/>
  <c r="AA16" i="293"/>
  <c r="Y16" i="293"/>
  <c r="X16" i="293"/>
  <c r="W16" i="293"/>
  <c r="V16" i="293"/>
  <c r="T16" i="293"/>
  <c r="S16" i="293"/>
  <c r="R16" i="293"/>
  <c r="Q16" i="293"/>
  <c r="O16" i="293"/>
  <c r="N16" i="293"/>
  <c r="M16" i="293"/>
  <c r="L16" i="293"/>
  <c r="P16" i="293" s="1"/>
  <c r="F16" i="293" s="1"/>
  <c r="K16" i="293"/>
  <c r="AI15" i="293"/>
  <c r="AH15" i="293"/>
  <c r="AJ15" i="293" s="1"/>
  <c r="AG15" i="293"/>
  <c r="AE15" i="293"/>
  <c r="AD15" i="293"/>
  <c r="AC15" i="293"/>
  <c r="AB15" i="293"/>
  <c r="AA15" i="293"/>
  <c r="Y15" i="293"/>
  <c r="X15" i="293"/>
  <c r="W15" i="293"/>
  <c r="V15" i="293"/>
  <c r="T15" i="293"/>
  <c r="S15" i="293"/>
  <c r="U15" i="293" s="1"/>
  <c r="R15" i="293"/>
  <c r="Q15" i="293"/>
  <c r="O15" i="293"/>
  <c r="N15" i="293"/>
  <c r="M15" i="293"/>
  <c r="L15" i="293"/>
  <c r="K15" i="293"/>
  <c r="AI14" i="293"/>
  <c r="AH14" i="293"/>
  <c r="AJ14" i="293" s="1"/>
  <c r="AG14" i="293"/>
  <c r="AE14" i="293"/>
  <c r="AD14" i="293"/>
  <c r="AC14" i="293"/>
  <c r="AB14" i="293"/>
  <c r="AF14" i="293" s="1"/>
  <c r="AA14" i="293"/>
  <c r="Y14" i="293"/>
  <c r="X14" i="293"/>
  <c r="W14" i="293"/>
  <c r="Z14" i="293" s="1"/>
  <c r="V14" i="293"/>
  <c r="T14" i="293"/>
  <c r="S14" i="293"/>
  <c r="R14" i="293"/>
  <c r="U14" i="293" s="1"/>
  <c r="Q14" i="293"/>
  <c r="O14" i="293"/>
  <c r="N14" i="293"/>
  <c r="M14" i="293"/>
  <c r="L14" i="293"/>
  <c r="P14" i="293" s="1"/>
  <c r="F14" i="293" s="1"/>
  <c r="K14" i="293"/>
  <c r="AI13" i="293"/>
  <c r="AH13" i="293"/>
  <c r="AG13" i="293"/>
  <c r="AJ13" i="293" s="1"/>
  <c r="AE13" i="293"/>
  <c r="AD13" i="293"/>
  <c r="AC13" i="293"/>
  <c r="AB13" i="293"/>
  <c r="AA13" i="293"/>
  <c r="AF13" i="293" s="1"/>
  <c r="Y13" i="293"/>
  <c r="X13" i="293"/>
  <c r="W13" i="293"/>
  <c r="V13" i="293"/>
  <c r="Z13" i="293" s="1"/>
  <c r="T13" i="293"/>
  <c r="S13" i="293"/>
  <c r="R13" i="293"/>
  <c r="Q13" i="293"/>
  <c r="U13" i="293" s="1"/>
  <c r="O13" i="293"/>
  <c r="N13" i="293"/>
  <c r="M13" i="293"/>
  <c r="L13" i="293"/>
  <c r="K13" i="293"/>
  <c r="P13" i="293" s="1"/>
  <c r="F13" i="293" s="1"/>
  <c r="AI12" i="293"/>
  <c r="AH12" i="293"/>
  <c r="AJ12" i="293" s="1"/>
  <c r="AG12" i="293"/>
  <c r="AE12" i="293"/>
  <c r="AD12" i="293"/>
  <c r="AC12" i="293"/>
  <c r="AB12" i="293"/>
  <c r="AF12" i="293" s="1"/>
  <c r="AA12" i="293"/>
  <c r="Y12" i="293"/>
  <c r="X12" i="293"/>
  <c r="W12" i="293"/>
  <c r="Z12" i="293" s="1"/>
  <c r="V12" i="293"/>
  <c r="T12" i="293"/>
  <c r="S12" i="293"/>
  <c r="R12" i="293"/>
  <c r="U12" i="293" s="1"/>
  <c r="Q12" i="293"/>
  <c r="O12" i="293"/>
  <c r="N12" i="293"/>
  <c r="M12" i="293"/>
  <c r="L12" i="293"/>
  <c r="P12" i="293" s="1"/>
  <c r="F12" i="293" s="1"/>
  <c r="K12" i="293"/>
  <c r="AI11" i="293"/>
  <c r="AH11" i="293"/>
  <c r="AJ11" i="293" s="1"/>
  <c r="AG11" i="293"/>
  <c r="AE11" i="293"/>
  <c r="AD11" i="293"/>
  <c r="AC11" i="293"/>
  <c r="AB11" i="293"/>
  <c r="AA11" i="293"/>
  <c r="Y11" i="293"/>
  <c r="X11" i="293"/>
  <c r="W11" i="293"/>
  <c r="V11" i="293"/>
  <c r="T11" i="293"/>
  <c r="S11" i="293"/>
  <c r="U11" i="293" s="1"/>
  <c r="R11" i="293"/>
  <c r="Q11" i="293"/>
  <c r="O11" i="293"/>
  <c r="N11" i="293"/>
  <c r="M11" i="293"/>
  <c r="L11" i="293"/>
  <c r="P11" i="293" s="1"/>
  <c r="F11" i="293" s="1"/>
  <c r="K11" i="293"/>
  <c r="AI10" i="293"/>
  <c r="AH10" i="293"/>
  <c r="AJ10" i="293" s="1"/>
  <c r="AG10" i="293"/>
  <c r="AE10" i="293"/>
  <c r="AD10" i="293"/>
  <c r="AC10" i="293"/>
  <c r="AB10" i="293"/>
  <c r="AA10" i="293"/>
  <c r="Y10" i="293"/>
  <c r="X10" i="293"/>
  <c r="W10" i="293"/>
  <c r="V10" i="293"/>
  <c r="T10" i="293"/>
  <c r="S10" i="293"/>
  <c r="R10" i="293"/>
  <c r="Q10" i="293"/>
  <c r="O10" i="293"/>
  <c r="N10" i="293"/>
  <c r="M10" i="293"/>
  <c r="L10" i="293"/>
  <c r="K10" i="293"/>
  <c r="AI9" i="293"/>
  <c r="AH9" i="293"/>
  <c r="AJ9" i="293" s="1"/>
  <c r="AG9" i="293"/>
  <c r="AE9" i="293"/>
  <c r="AD9" i="293"/>
  <c r="AC9" i="293"/>
  <c r="AF9" i="293" s="1"/>
  <c r="AB9" i="293"/>
  <c r="AA9" i="293"/>
  <c r="Y9" i="293"/>
  <c r="X9" i="293"/>
  <c r="Z9" i="293" s="1"/>
  <c r="W9" i="293"/>
  <c r="V9" i="293"/>
  <c r="T9" i="293"/>
  <c r="S9" i="293"/>
  <c r="U9" i="293" s="1"/>
  <c r="R9" i="293"/>
  <c r="Q9" i="293"/>
  <c r="O9" i="293"/>
  <c r="N9" i="293"/>
  <c r="M9" i="293"/>
  <c r="P9" i="293" s="1"/>
  <c r="F9" i="293" s="1"/>
  <c r="L9" i="293"/>
  <c r="K9" i="293"/>
  <c r="AI8" i="293"/>
  <c r="AH8" i="293"/>
  <c r="AJ8" i="293" s="1"/>
  <c r="AG8" i="293"/>
  <c r="AE8" i="293"/>
  <c r="AD8" i="293"/>
  <c r="AC8" i="293"/>
  <c r="AB8" i="293"/>
  <c r="AF8" i="293" s="1"/>
  <c r="AA8" i="293"/>
  <c r="Y8" i="293"/>
  <c r="X8" i="293"/>
  <c r="W8" i="293"/>
  <c r="V8" i="293"/>
  <c r="T8" i="293"/>
  <c r="S8" i="293"/>
  <c r="R8" i="293"/>
  <c r="U8" i="293" s="1"/>
  <c r="Q8" i="293"/>
  <c r="O8" i="293"/>
  <c r="N8" i="293"/>
  <c r="M8" i="293"/>
  <c r="L8" i="293"/>
  <c r="P8" i="293" s="1"/>
  <c r="F8" i="293" s="1"/>
  <c r="K8" i="293"/>
  <c r="AI7" i="293"/>
  <c r="AH7" i="293"/>
  <c r="AJ7" i="293" s="1"/>
  <c r="AG7" i="293"/>
  <c r="AE7" i="293"/>
  <c r="AD7" i="293"/>
  <c r="AC7" i="293"/>
  <c r="AB7" i="293"/>
  <c r="AF7" i="293" s="1"/>
  <c r="AA7" i="293"/>
  <c r="Y7" i="293"/>
  <c r="X7" i="293"/>
  <c r="W7" i="293"/>
  <c r="Z7" i="293" s="1"/>
  <c r="V7" i="293"/>
  <c r="T7" i="293"/>
  <c r="S7" i="293"/>
  <c r="R7" i="293"/>
  <c r="U7" i="293" s="1"/>
  <c r="Q7" i="293"/>
  <c r="O7" i="293"/>
  <c r="N7" i="293"/>
  <c r="M7" i="293"/>
  <c r="L7" i="293"/>
  <c r="P7" i="293" s="1"/>
  <c r="F7" i="293" s="1"/>
  <c r="K7" i="293"/>
  <c r="AI6" i="293"/>
  <c r="AH6" i="293"/>
  <c r="AJ6" i="293" s="1"/>
  <c r="AG6" i="293"/>
  <c r="AE6" i="293"/>
  <c r="AD6" i="293"/>
  <c r="AC6" i="293"/>
  <c r="AB6" i="293"/>
  <c r="AA6" i="293"/>
  <c r="Y6" i="293"/>
  <c r="X6" i="293"/>
  <c r="Z6" i="293" s="1"/>
  <c r="W6" i="293"/>
  <c r="V6" i="293"/>
  <c r="T6" i="293"/>
  <c r="S6" i="293"/>
  <c r="R6" i="293"/>
  <c r="Q6" i="293"/>
  <c r="O6" i="293"/>
  <c r="N6" i="293"/>
  <c r="M6" i="293"/>
  <c r="L6" i="293"/>
  <c r="K6" i="293"/>
  <c r="AI5" i="293"/>
  <c r="AH5" i="293"/>
  <c r="AG5" i="293"/>
  <c r="AE5" i="293"/>
  <c r="AD5" i="293"/>
  <c r="AC5" i="293"/>
  <c r="AB5" i="293"/>
  <c r="AA5" i="293"/>
  <c r="Y5" i="293"/>
  <c r="X5" i="293"/>
  <c r="W5" i="293"/>
  <c r="V5" i="293"/>
  <c r="T5" i="293"/>
  <c r="S5" i="293"/>
  <c r="R5" i="293"/>
  <c r="Q5" i="293"/>
  <c r="O5" i="293"/>
  <c r="N5" i="293"/>
  <c r="M5" i="293"/>
  <c r="L5" i="293"/>
  <c r="K5" i="293"/>
  <c r="AI4" i="293"/>
  <c r="AH4" i="293"/>
  <c r="AG4" i="293"/>
  <c r="AE4" i="293"/>
  <c r="AD4" i="293"/>
  <c r="AC4" i="293"/>
  <c r="AB4" i="293"/>
  <c r="AA4" i="293"/>
  <c r="Y4" i="293"/>
  <c r="X4" i="293"/>
  <c r="W4" i="293"/>
  <c r="V4" i="293"/>
  <c r="T4" i="293"/>
  <c r="S4" i="293"/>
  <c r="R4" i="293"/>
  <c r="Q4" i="293"/>
  <c r="O4" i="293"/>
  <c r="N4" i="293"/>
  <c r="M4" i="293"/>
  <c r="P4" i="293" s="1"/>
  <c r="F4" i="293" s="1"/>
  <c r="L4" i="293"/>
  <c r="K4" i="293"/>
  <c r="D57" i="292"/>
  <c r="E54" i="292"/>
  <c r="D54" i="292"/>
  <c r="D56" i="292" s="1"/>
  <c r="C54" i="292"/>
  <c r="G54" i="292" s="1"/>
  <c r="D50" i="292"/>
  <c r="E47" i="292"/>
  <c r="E49" i="292" s="1"/>
  <c r="D47" i="292"/>
  <c r="D61" i="292" s="1"/>
  <c r="AJ43" i="292"/>
  <c r="AI43" i="292"/>
  <c r="AH43" i="292"/>
  <c r="AG43" i="292"/>
  <c r="AF43" i="292"/>
  <c r="AE43" i="292"/>
  <c r="AD43" i="292"/>
  <c r="AC43" i="292"/>
  <c r="AB43" i="292"/>
  <c r="AA43" i="292"/>
  <c r="Z43" i="292"/>
  <c r="Y43" i="292"/>
  <c r="X43" i="292"/>
  <c r="W43" i="292"/>
  <c r="V43" i="292"/>
  <c r="U43" i="292"/>
  <c r="T43" i="292"/>
  <c r="S43" i="292"/>
  <c r="R43" i="292"/>
  <c r="Q43" i="292"/>
  <c r="P43" i="292"/>
  <c r="O43" i="292"/>
  <c r="N43" i="292"/>
  <c r="M43" i="292"/>
  <c r="L43" i="292"/>
  <c r="K43" i="292"/>
  <c r="F43" i="292"/>
  <c r="AJ42" i="292"/>
  <c r="AI42" i="292"/>
  <c r="AH42" i="292"/>
  <c r="AG42" i="292"/>
  <c r="AF42" i="292"/>
  <c r="AE42" i="292"/>
  <c r="AD42" i="292"/>
  <c r="AC42" i="292"/>
  <c r="AB42" i="292"/>
  <c r="AA42" i="292"/>
  <c r="Z42" i="292"/>
  <c r="Y42" i="292"/>
  <c r="X42" i="292"/>
  <c r="W42" i="292"/>
  <c r="V42" i="292"/>
  <c r="U42" i="292"/>
  <c r="T42" i="292"/>
  <c r="S42" i="292"/>
  <c r="R42" i="292"/>
  <c r="Q42" i="292"/>
  <c r="P42" i="292"/>
  <c r="O42" i="292"/>
  <c r="N42" i="292"/>
  <c r="M42" i="292"/>
  <c r="L42" i="292"/>
  <c r="K42" i="292"/>
  <c r="F42" i="292"/>
  <c r="AJ41" i="292"/>
  <c r="AI41" i="292"/>
  <c r="AH41" i="292"/>
  <c r="AG41" i="292"/>
  <c r="AF41" i="292"/>
  <c r="AE41" i="292"/>
  <c r="AD41" i="292"/>
  <c r="AC41" i="292"/>
  <c r="AB41" i="292"/>
  <c r="AA41" i="292"/>
  <c r="Z41" i="292"/>
  <c r="Y41" i="292"/>
  <c r="X41" i="292"/>
  <c r="W41" i="292"/>
  <c r="V41" i="292"/>
  <c r="U41" i="292"/>
  <c r="T41" i="292"/>
  <c r="S41" i="292"/>
  <c r="R41" i="292"/>
  <c r="Q41" i="292"/>
  <c r="P41" i="292"/>
  <c r="O41" i="292"/>
  <c r="N41" i="292"/>
  <c r="M41" i="292"/>
  <c r="L41" i="292"/>
  <c r="K41" i="292"/>
  <c r="F41" i="292"/>
  <c r="AJ40" i="292"/>
  <c r="AI40" i="292"/>
  <c r="AH40" i="292"/>
  <c r="AG40" i="292"/>
  <c r="AF40" i="292"/>
  <c r="AE40" i="292"/>
  <c r="AD40" i="292"/>
  <c r="AC40" i="292"/>
  <c r="AB40" i="292"/>
  <c r="AA40" i="292"/>
  <c r="Z40" i="292"/>
  <c r="Y40" i="292"/>
  <c r="X40" i="292"/>
  <c r="W40" i="292"/>
  <c r="V40" i="292"/>
  <c r="U40" i="292"/>
  <c r="T40" i="292"/>
  <c r="S40" i="292"/>
  <c r="R40" i="292"/>
  <c r="Q40" i="292"/>
  <c r="P40" i="292"/>
  <c r="O40" i="292"/>
  <c r="N40" i="292"/>
  <c r="M40" i="292"/>
  <c r="L40" i="292"/>
  <c r="K40" i="292"/>
  <c r="F40" i="292"/>
  <c r="AJ39" i="292"/>
  <c r="AI39" i="292"/>
  <c r="AH39" i="292"/>
  <c r="AG39" i="292"/>
  <c r="AF39" i="292"/>
  <c r="AE39" i="292"/>
  <c r="AD39" i="292"/>
  <c r="AC39" i="292"/>
  <c r="AB39" i="292"/>
  <c r="AA39" i="292"/>
  <c r="Z39" i="292"/>
  <c r="Y39" i="292"/>
  <c r="X39" i="292"/>
  <c r="W39" i="292"/>
  <c r="V39" i="292"/>
  <c r="U39" i="292"/>
  <c r="T39" i="292"/>
  <c r="S39" i="292"/>
  <c r="R39" i="292"/>
  <c r="Q39" i="292"/>
  <c r="P39" i="292"/>
  <c r="O39" i="292"/>
  <c r="N39" i="292"/>
  <c r="M39" i="292"/>
  <c r="L39" i="292"/>
  <c r="K39" i="292"/>
  <c r="F39" i="292"/>
  <c r="AJ38" i="292"/>
  <c r="AI38" i="292"/>
  <c r="AH38" i="292"/>
  <c r="AG38" i="292"/>
  <c r="AF38" i="292"/>
  <c r="AE38" i="292"/>
  <c r="AD38" i="292"/>
  <c r="AC38" i="292"/>
  <c r="AB38" i="292"/>
  <c r="AA38" i="292"/>
  <c r="Z38" i="292"/>
  <c r="Y38" i="292"/>
  <c r="X38" i="292"/>
  <c r="W38" i="292"/>
  <c r="V38" i="292"/>
  <c r="U38" i="292"/>
  <c r="T38" i="292"/>
  <c r="S38" i="292"/>
  <c r="R38" i="292"/>
  <c r="Q38" i="292"/>
  <c r="P38" i="292"/>
  <c r="O38" i="292"/>
  <c r="N38" i="292"/>
  <c r="M38" i="292"/>
  <c r="L38" i="292"/>
  <c r="K38" i="292"/>
  <c r="F38" i="292"/>
  <c r="AJ37" i="292"/>
  <c r="AI37" i="292"/>
  <c r="AH37" i="292"/>
  <c r="AG37" i="292"/>
  <c r="AF37" i="292"/>
  <c r="AE37" i="292"/>
  <c r="AD37" i="292"/>
  <c r="AC37" i="292"/>
  <c r="AB37" i="292"/>
  <c r="AA37" i="292"/>
  <c r="Z37" i="292"/>
  <c r="Y37" i="292"/>
  <c r="X37" i="292"/>
  <c r="W37" i="292"/>
  <c r="V37" i="292"/>
  <c r="U37" i="292"/>
  <c r="T37" i="292"/>
  <c r="S37" i="292"/>
  <c r="R37" i="292"/>
  <c r="Q37" i="292"/>
  <c r="P37" i="292"/>
  <c r="O37" i="292"/>
  <c r="N37" i="292"/>
  <c r="M37" i="292"/>
  <c r="L37" i="292"/>
  <c r="K37" i="292"/>
  <c r="F37" i="292"/>
  <c r="AJ36" i="292"/>
  <c r="AI36" i="292"/>
  <c r="AH36" i="292"/>
  <c r="AG36" i="292"/>
  <c r="AF36" i="292"/>
  <c r="AE36" i="292"/>
  <c r="AD36" i="292"/>
  <c r="AC36" i="292"/>
  <c r="AB36" i="292"/>
  <c r="AA36" i="292"/>
  <c r="Z36" i="292"/>
  <c r="Y36" i="292"/>
  <c r="X36" i="292"/>
  <c r="W36" i="292"/>
  <c r="V36" i="292"/>
  <c r="U36" i="292"/>
  <c r="T36" i="292"/>
  <c r="S36" i="292"/>
  <c r="R36" i="292"/>
  <c r="Q36" i="292"/>
  <c r="P36" i="292"/>
  <c r="O36" i="292"/>
  <c r="N36" i="292"/>
  <c r="M36" i="292"/>
  <c r="L36" i="292"/>
  <c r="K36" i="292"/>
  <c r="F36" i="292"/>
  <c r="AJ35" i="292"/>
  <c r="AI35" i="292"/>
  <c r="AH35" i="292"/>
  <c r="AG35" i="292"/>
  <c r="AF35" i="292"/>
  <c r="AE35" i="292"/>
  <c r="AD35" i="292"/>
  <c r="AC35" i="292"/>
  <c r="AB35" i="292"/>
  <c r="AA35" i="292"/>
  <c r="Z35" i="292"/>
  <c r="Y35" i="292"/>
  <c r="X35" i="292"/>
  <c r="W35" i="292"/>
  <c r="V35" i="292"/>
  <c r="U35" i="292"/>
  <c r="T35" i="292"/>
  <c r="S35" i="292"/>
  <c r="R35" i="292"/>
  <c r="Q35" i="292"/>
  <c r="P35" i="292"/>
  <c r="O35" i="292"/>
  <c r="N35" i="292"/>
  <c r="M35" i="292"/>
  <c r="L35" i="292"/>
  <c r="K35" i="292"/>
  <c r="F35" i="292"/>
  <c r="AJ34" i="292"/>
  <c r="AI34" i="292"/>
  <c r="AH34" i="292"/>
  <c r="AG34" i="292"/>
  <c r="AF34" i="292"/>
  <c r="AE34" i="292"/>
  <c r="AD34" i="292"/>
  <c r="AC34" i="292"/>
  <c r="AB34" i="292"/>
  <c r="AA34" i="292"/>
  <c r="Z34" i="292"/>
  <c r="Y34" i="292"/>
  <c r="X34" i="292"/>
  <c r="W34" i="292"/>
  <c r="V34" i="292"/>
  <c r="U34" i="292"/>
  <c r="T34" i="292"/>
  <c r="S34" i="292"/>
  <c r="R34" i="292"/>
  <c r="Q34" i="292"/>
  <c r="P34" i="292"/>
  <c r="O34" i="292"/>
  <c r="N34" i="292"/>
  <c r="M34" i="292"/>
  <c r="L34" i="292"/>
  <c r="K34" i="292"/>
  <c r="F34" i="292"/>
  <c r="AJ33" i="292"/>
  <c r="AI33" i="292"/>
  <c r="AH33" i="292"/>
  <c r="AG33" i="292"/>
  <c r="AF33" i="292"/>
  <c r="AE33" i="292"/>
  <c r="AD33" i="292"/>
  <c r="AC33" i="292"/>
  <c r="AB33" i="292"/>
  <c r="AA33" i="292"/>
  <c r="Z33" i="292"/>
  <c r="Y33" i="292"/>
  <c r="X33" i="292"/>
  <c r="W33" i="292"/>
  <c r="V33" i="292"/>
  <c r="U33" i="292"/>
  <c r="T33" i="292"/>
  <c r="S33" i="292"/>
  <c r="R33" i="292"/>
  <c r="Q33" i="292"/>
  <c r="P33" i="292"/>
  <c r="O33" i="292"/>
  <c r="N33" i="292"/>
  <c r="M33" i="292"/>
  <c r="L33" i="292"/>
  <c r="K33" i="292"/>
  <c r="F33" i="292"/>
  <c r="AJ32" i="292"/>
  <c r="AI32" i="292"/>
  <c r="AH32" i="292"/>
  <c r="AG32" i="292"/>
  <c r="AF32" i="292"/>
  <c r="AE32" i="292"/>
  <c r="AD32" i="292"/>
  <c r="AC32" i="292"/>
  <c r="AB32" i="292"/>
  <c r="AA32" i="292"/>
  <c r="Z32" i="292"/>
  <c r="Y32" i="292"/>
  <c r="X32" i="292"/>
  <c r="W32" i="292"/>
  <c r="V32" i="292"/>
  <c r="U32" i="292"/>
  <c r="T32" i="292"/>
  <c r="S32" i="292"/>
  <c r="R32" i="292"/>
  <c r="Q32" i="292"/>
  <c r="P32" i="292"/>
  <c r="O32" i="292"/>
  <c r="N32" i="292"/>
  <c r="M32" i="292"/>
  <c r="L32" i="292"/>
  <c r="K32" i="292"/>
  <c r="F32" i="292"/>
  <c r="AJ31" i="292"/>
  <c r="AI31" i="292"/>
  <c r="AH31" i="292"/>
  <c r="AG31" i="292"/>
  <c r="AF31" i="292"/>
  <c r="AE31" i="292"/>
  <c r="AD31" i="292"/>
  <c r="AC31" i="292"/>
  <c r="AB31" i="292"/>
  <c r="AA31" i="292"/>
  <c r="Z31" i="292"/>
  <c r="Y31" i="292"/>
  <c r="X31" i="292"/>
  <c r="W31" i="292"/>
  <c r="V31" i="292"/>
  <c r="U31" i="292"/>
  <c r="T31" i="292"/>
  <c r="S31" i="292"/>
  <c r="R31" i="292"/>
  <c r="Q31" i="292"/>
  <c r="P31" i="292"/>
  <c r="O31" i="292"/>
  <c r="N31" i="292"/>
  <c r="M31" i="292"/>
  <c r="L31" i="292"/>
  <c r="K31" i="292"/>
  <c r="F31" i="292"/>
  <c r="AJ30" i="292"/>
  <c r="AI30" i="292"/>
  <c r="AH30" i="292"/>
  <c r="AG30" i="292"/>
  <c r="AF30" i="292"/>
  <c r="AE30" i="292"/>
  <c r="AD30" i="292"/>
  <c r="AC30" i="292"/>
  <c r="AB30" i="292"/>
  <c r="AA30" i="292"/>
  <c r="Z30" i="292"/>
  <c r="Y30" i="292"/>
  <c r="X30" i="292"/>
  <c r="W30" i="292"/>
  <c r="V30" i="292"/>
  <c r="U30" i="292"/>
  <c r="T30" i="292"/>
  <c r="S30" i="292"/>
  <c r="R30" i="292"/>
  <c r="Q30" i="292"/>
  <c r="P30" i="292"/>
  <c r="O30" i="292"/>
  <c r="N30" i="292"/>
  <c r="M30" i="292"/>
  <c r="L30" i="292"/>
  <c r="K30" i="292"/>
  <c r="F30" i="292"/>
  <c r="AJ29" i="292"/>
  <c r="AI29" i="292"/>
  <c r="AH29" i="292"/>
  <c r="AG29" i="292"/>
  <c r="AF29" i="292"/>
  <c r="AE29" i="292"/>
  <c r="AD29" i="292"/>
  <c r="AC29" i="292"/>
  <c r="AB29" i="292"/>
  <c r="AA29" i="292"/>
  <c r="Z29" i="292"/>
  <c r="Y29" i="292"/>
  <c r="X29" i="292"/>
  <c r="W29" i="292"/>
  <c r="V29" i="292"/>
  <c r="U29" i="292"/>
  <c r="T29" i="292"/>
  <c r="S29" i="292"/>
  <c r="R29" i="292"/>
  <c r="Q29" i="292"/>
  <c r="P29" i="292"/>
  <c r="O29" i="292"/>
  <c r="N29" i="292"/>
  <c r="M29" i="292"/>
  <c r="L29" i="292"/>
  <c r="K29" i="292"/>
  <c r="F29" i="292"/>
  <c r="AJ28" i="292"/>
  <c r="AI28" i="292"/>
  <c r="AH28" i="292"/>
  <c r="AG28" i="292"/>
  <c r="AF28" i="292"/>
  <c r="AE28" i="292"/>
  <c r="AD28" i="292"/>
  <c r="AC28" i="292"/>
  <c r="AB28" i="292"/>
  <c r="AA28" i="292"/>
  <c r="Z28" i="292"/>
  <c r="Y28" i="292"/>
  <c r="X28" i="292"/>
  <c r="W28" i="292"/>
  <c r="V28" i="292"/>
  <c r="U28" i="292"/>
  <c r="T28" i="292"/>
  <c r="S28" i="292"/>
  <c r="R28" i="292"/>
  <c r="Q28" i="292"/>
  <c r="P28" i="292"/>
  <c r="O28" i="292"/>
  <c r="N28" i="292"/>
  <c r="M28" i="292"/>
  <c r="L28" i="292"/>
  <c r="K28" i="292"/>
  <c r="F28" i="292"/>
  <c r="AJ27" i="292"/>
  <c r="AI27" i="292"/>
  <c r="AH27" i="292"/>
  <c r="AG27" i="292"/>
  <c r="AF27" i="292"/>
  <c r="AE27" i="292"/>
  <c r="AD27" i="292"/>
  <c r="AC27" i="292"/>
  <c r="AB27" i="292"/>
  <c r="AA27" i="292"/>
  <c r="Z27" i="292"/>
  <c r="Y27" i="292"/>
  <c r="X27" i="292"/>
  <c r="W27" i="292"/>
  <c r="V27" i="292"/>
  <c r="U27" i="292"/>
  <c r="T27" i="292"/>
  <c r="S27" i="292"/>
  <c r="R27" i="292"/>
  <c r="Q27" i="292"/>
  <c r="P27" i="292"/>
  <c r="O27" i="292"/>
  <c r="N27" i="292"/>
  <c r="M27" i="292"/>
  <c r="L27" i="292"/>
  <c r="K27" i="292"/>
  <c r="F27" i="292"/>
  <c r="AJ26" i="292"/>
  <c r="AI26" i="292"/>
  <c r="AH26" i="292"/>
  <c r="AG26" i="292"/>
  <c r="AF26" i="292"/>
  <c r="AE26" i="292"/>
  <c r="AD26" i="292"/>
  <c r="AC26" i="292"/>
  <c r="AB26" i="292"/>
  <c r="AA26" i="292"/>
  <c r="Z26" i="292"/>
  <c r="Y26" i="292"/>
  <c r="X26" i="292"/>
  <c r="W26" i="292"/>
  <c r="V26" i="292"/>
  <c r="U26" i="292"/>
  <c r="T26" i="292"/>
  <c r="S26" i="292"/>
  <c r="R26" i="292"/>
  <c r="Q26" i="292"/>
  <c r="P26" i="292"/>
  <c r="O26" i="292"/>
  <c r="N26" i="292"/>
  <c r="M26" i="292"/>
  <c r="L26" i="292"/>
  <c r="K26" i="292"/>
  <c r="F26" i="292"/>
  <c r="AJ25" i="292"/>
  <c r="AI25" i="292"/>
  <c r="AH25" i="292"/>
  <c r="AG25" i="292"/>
  <c r="AF25" i="292"/>
  <c r="AE25" i="292"/>
  <c r="AD25" i="292"/>
  <c r="AC25" i="292"/>
  <c r="AB25" i="292"/>
  <c r="AA25" i="292"/>
  <c r="Z25" i="292"/>
  <c r="Y25" i="292"/>
  <c r="X25" i="292"/>
  <c r="W25" i="292"/>
  <c r="V25" i="292"/>
  <c r="U25" i="292"/>
  <c r="T25" i="292"/>
  <c r="S25" i="292"/>
  <c r="R25" i="292"/>
  <c r="Q25" i="292"/>
  <c r="P25" i="292"/>
  <c r="O25" i="292"/>
  <c r="N25" i="292"/>
  <c r="M25" i="292"/>
  <c r="L25" i="292"/>
  <c r="K25" i="292"/>
  <c r="F25" i="292"/>
  <c r="AJ24" i="292"/>
  <c r="AI24" i="292"/>
  <c r="AH24" i="292"/>
  <c r="AG24" i="292"/>
  <c r="AF24" i="292"/>
  <c r="AE24" i="292"/>
  <c r="AD24" i="292"/>
  <c r="AC24" i="292"/>
  <c r="AB24" i="292"/>
  <c r="AA24" i="292"/>
  <c r="Z24" i="292"/>
  <c r="Y24" i="292"/>
  <c r="X24" i="292"/>
  <c r="W24" i="292"/>
  <c r="V24" i="292"/>
  <c r="U24" i="292"/>
  <c r="T24" i="292"/>
  <c r="S24" i="292"/>
  <c r="R24" i="292"/>
  <c r="Q24" i="292"/>
  <c r="P24" i="292"/>
  <c r="O24" i="292"/>
  <c r="N24" i="292"/>
  <c r="M24" i="292"/>
  <c r="L24" i="292"/>
  <c r="K24" i="292"/>
  <c r="F24" i="292"/>
  <c r="AJ23" i="292"/>
  <c r="AI23" i="292"/>
  <c r="AH23" i="292"/>
  <c r="AG23" i="292"/>
  <c r="AF23" i="292"/>
  <c r="AE23" i="292"/>
  <c r="AD23" i="292"/>
  <c r="AC23" i="292"/>
  <c r="AB23" i="292"/>
  <c r="AA23" i="292"/>
  <c r="Z23" i="292"/>
  <c r="Y23" i="292"/>
  <c r="X23" i="292"/>
  <c r="W23" i="292"/>
  <c r="V23" i="292"/>
  <c r="U23" i="292"/>
  <c r="T23" i="292"/>
  <c r="S23" i="292"/>
  <c r="R23" i="292"/>
  <c r="Q23" i="292"/>
  <c r="P23" i="292"/>
  <c r="O23" i="292"/>
  <c r="N23" i="292"/>
  <c r="M23" i="292"/>
  <c r="L23" i="292"/>
  <c r="K23" i="292"/>
  <c r="F23" i="292"/>
  <c r="AJ22" i="292"/>
  <c r="AI22" i="292"/>
  <c r="AH22" i="292"/>
  <c r="AG22" i="292"/>
  <c r="AF22" i="292"/>
  <c r="AE22" i="292"/>
  <c r="AD22" i="292"/>
  <c r="AC22" i="292"/>
  <c r="AB22" i="292"/>
  <c r="AA22" i="292"/>
  <c r="Z22" i="292"/>
  <c r="Y22" i="292"/>
  <c r="X22" i="292"/>
  <c r="W22" i="292"/>
  <c r="V22" i="292"/>
  <c r="U22" i="292"/>
  <c r="T22" i="292"/>
  <c r="S22" i="292"/>
  <c r="R22" i="292"/>
  <c r="Q22" i="292"/>
  <c r="P22" i="292"/>
  <c r="O22" i="292"/>
  <c r="N22" i="292"/>
  <c r="M22" i="292"/>
  <c r="L22" i="292"/>
  <c r="K22" i="292"/>
  <c r="F22" i="292"/>
  <c r="AJ21" i="292"/>
  <c r="AI21" i="292"/>
  <c r="AH21" i="292"/>
  <c r="AG21" i="292"/>
  <c r="AF21" i="292"/>
  <c r="AE21" i="292"/>
  <c r="AD21" i="292"/>
  <c r="AC21" i="292"/>
  <c r="AB21" i="292"/>
  <c r="AA21" i="292"/>
  <c r="Z21" i="292"/>
  <c r="Y21" i="292"/>
  <c r="X21" i="292"/>
  <c r="W21" i="292"/>
  <c r="V21" i="292"/>
  <c r="U21" i="292"/>
  <c r="T21" i="292"/>
  <c r="S21" i="292"/>
  <c r="R21" i="292"/>
  <c r="Q21" i="292"/>
  <c r="P21" i="292"/>
  <c r="O21" i="292"/>
  <c r="N21" i="292"/>
  <c r="M21" i="292"/>
  <c r="L21" i="292"/>
  <c r="K21" i="292"/>
  <c r="F21" i="292"/>
  <c r="AJ20" i="292"/>
  <c r="AI20" i="292"/>
  <c r="AH20" i="292"/>
  <c r="AG20" i="292"/>
  <c r="AF20" i="292"/>
  <c r="AE20" i="292"/>
  <c r="AD20" i="292"/>
  <c r="AC20" i="292"/>
  <c r="AB20" i="292"/>
  <c r="AA20" i="292"/>
  <c r="Z20" i="292"/>
  <c r="Y20" i="292"/>
  <c r="X20" i="292"/>
  <c r="W20" i="292"/>
  <c r="V20" i="292"/>
  <c r="U20" i="292"/>
  <c r="T20" i="292"/>
  <c r="S20" i="292"/>
  <c r="R20" i="292"/>
  <c r="Q20" i="292"/>
  <c r="P20" i="292"/>
  <c r="O20" i="292"/>
  <c r="N20" i="292"/>
  <c r="M20" i="292"/>
  <c r="L20" i="292"/>
  <c r="K20" i="292"/>
  <c r="F20" i="292"/>
  <c r="AJ19" i="292"/>
  <c r="AI19" i="292"/>
  <c r="AH19" i="292"/>
  <c r="AG19" i="292"/>
  <c r="AF19" i="292"/>
  <c r="AE19" i="292"/>
  <c r="AD19" i="292"/>
  <c r="AC19" i="292"/>
  <c r="AB19" i="292"/>
  <c r="AA19" i="292"/>
  <c r="Z19" i="292"/>
  <c r="Y19" i="292"/>
  <c r="X19" i="292"/>
  <c r="W19" i="292"/>
  <c r="V19" i="292"/>
  <c r="U19" i="292"/>
  <c r="T19" i="292"/>
  <c r="S19" i="292"/>
  <c r="R19" i="292"/>
  <c r="Q19" i="292"/>
  <c r="P19" i="292"/>
  <c r="O19" i="292"/>
  <c r="N19" i="292"/>
  <c r="M19" i="292"/>
  <c r="L19" i="292"/>
  <c r="K19" i="292"/>
  <c r="F19" i="292"/>
  <c r="AJ18" i="292"/>
  <c r="AI18" i="292"/>
  <c r="AH18" i="292"/>
  <c r="AG18" i="292"/>
  <c r="AF18" i="292"/>
  <c r="AE18" i="292"/>
  <c r="AD18" i="292"/>
  <c r="AC18" i="292"/>
  <c r="AB18" i="292"/>
  <c r="AA18" i="292"/>
  <c r="Z18" i="292"/>
  <c r="Y18" i="292"/>
  <c r="X18" i="292"/>
  <c r="W18" i="292"/>
  <c r="V18" i="292"/>
  <c r="U18" i="292"/>
  <c r="T18" i="292"/>
  <c r="S18" i="292"/>
  <c r="R18" i="292"/>
  <c r="Q18" i="292"/>
  <c r="P18" i="292"/>
  <c r="O18" i="292"/>
  <c r="N18" i="292"/>
  <c r="M18" i="292"/>
  <c r="L18" i="292"/>
  <c r="K18" i="292"/>
  <c r="F18" i="292"/>
  <c r="AI17" i="292"/>
  <c r="AH17" i="292"/>
  <c r="AJ17" i="292" s="1"/>
  <c r="AG17" i="292"/>
  <c r="AE17" i="292"/>
  <c r="AD17" i="292"/>
  <c r="AF17" i="292" s="1"/>
  <c r="AC17" i="292"/>
  <c r="AB17" i="292"/>
  <c r="AA17" i="292"/>
  <c r="Y17" i="292"/>
  <c r="X17" i="292"/>
  <c r="W17" i="292"/>
  <c r="V17" i="292"/>
  <c r="T17" i="292"/>
  <c r="S17" i="292"/>
  <c r="R17" i="292"/>
  <c r="Q17" i="292"/>
  <c r="O17" i="292"/>
  <c r="N17" i="292"/>
  <c r="P17" i="292" s="1"/>
  <c r="F17" i="292" s="1"/>
  <c r="M17" i="292"/>
  <c r="L17" i="292"/>
  <c r="K17" i="292"/>
  <c r="AI16" i="292"/>
  <c r="AH16" i="292"/>
  <c r="AJ16" i="292" s="1"/>
  <c r="AG16" i="292"/>
  <c r="AE16" i="292"/>
  <c r="AD16" i="292"/>
  <c r="AC16" i="292"/>
  <c r="AB16" i="292"/>
  <c r="AF16" i="292" s="1"/>
  <c r="AA16" i="292"/>
  <c r="Y16" i="292"/>
  <c r="X16" i="292"/>
  <c r="W16" i="292"/>
  <c r="Z16" i="292" s="1"/>
  <c r="V16" i="292"/>
  <c r="T16" i="292"/>
  <c r="S16" i="292"/>
  <c r="R16" i="292"/>
  <c r="U16" i="292" s="1"/>
  <c r="Q16" i="292"/>
  <c r="O16" i="292"/>
  <c r="N16" i="292"/>
  <c r="M16" i="292"/>
  <c r="L16" i="292"/>
  <c r="P16" i="292" s="1"/>
  <c r="F16" i="292" s="1"/>
  <c r="K16" i="292"/>
  <c r="AI15" i="292"/>
  <c r="AH15" i="292"/>
  <c r="AJ15" i="292" s="1"/>
  <c r="AG15" i="292"/>
  <c r="AE15" i="292"/>
  <c r="AD15" i="292"/>
  <c r="AF15" i="292" s="1"/>
  <c r="AC15" i="292"/>
  <c r="AB15" i="292"/>
  <c r="AA15" i="292"/>
  <c r="Y15" i="292"/>
  <c r="X15" i="292"/>
  <c r="Z15" i="292" s="1"/>
  <c r="W15" i="292"/>
  <c r="V15" i="292"/>
  <c r="T15" i="292"/>
  <c r="U15" i="292" s="1"/>
  <c r="S15" i="292"/>
  <c r="R15" i="292"/>
  <c r="Q15" i="292"/>
  <c r="O15" i="292"/>
  <c r="N15" i="292"/>
  <c r="P15" i="292" s="1"/>
  <c r="F15" i="292" s="1"/>
  <c r="M15" i="292"/>
  <c r="L15" i="292"/>
  <c r="K15" i="292"/>
  <c r="AI14" i="292"/>
  <c r="AH14" i="292"/>
  <c r="AJ14" i="292" s="1"/>
  <c r="AG14" i="292"/>
  <c r="AE14" i="292"/>
  <c r="AD14" i="292"/>
  <c r="AC14" i="292"/>
  <c r="AF14" i="292" s="1"/>
  <c r="AB14" i="292"/>
  <c r="AA14" i="292"/>
  <c r="Y14" i="292"/>
  <c r="X14" i="292"/>
  <c r="Z14" i="292" s="1"/>
  <c r="W14" i="292"/>
  <c r="V14" i="292"/>
  <c r="T14" i="292"/>
  <c r="S14" i="292"/>
  <c r="U14" i="292" s="1"/>
  <c r="R14" i="292"/>
  <c r="Q14" i="292"/>
  <c r="O14" i="292"/>
  <c r="N14" i="292"/>
  <c r="M14" i="292"/>
  <c r="P14" i="292" s="1"/>
  <c r="F14" i="292" s="1"/>
  <c r="L14" i="292"/>
  <c r="K14" i="292"/>
  <c r="AI13" i="292"/>
  <c r="AH13" i="292"/>
  <c r="AJ13" i="292" s="1"/>
  <c r="AG13" i="292"/>
  <c r="AE13" i="292"/>
  <c r="AD13" i="292"/>
  <c r="AC13" i="292"/>
  <c r="AF13" i="292" s="1"/>
  <c r="AB13" i="292"/>
  <c r="AA13" i="292"/>
  <c r="Y13" i="292"/>
  <c r="X13" i="292"/>
  <c r="Z13" i="292" s="1"/>
  <c r="W13" i="292"/>
  <c r="V13" i="292"/>
  <c r="T13" i="292"/>
  <c r="S13" i="292"/>
  <c r="U13" i="292" s="1"/>
  <c r="R13" i="292"/>
  <c r="Q13" i="292"/>
  <c r="O13" i="292"/>
  <c r="N13" i="292"/>
  <c r="M13" i="292"/>
  <c r="P13" i="292" s="1"/>
  <c r="F13" i="292" s="1"/>
  <c r="L13" i="292"/>
  <c r="K13" i="292"/>
  <c r="AI12" i="292"/>
  <c r="AH12" i="292"/>
  <c r="AJ12" i="292" s="1"/>
  <c r="AG12" i="292"/>
  <c r="AE12" i="292"/>
  <c r="AD12" i="292"/>
  <c r="AC12" i="292"/>
  <c r="AB12" i="292"/>
  <c r="AF12" i="292" s="1"/>
  <c r="AA12" i="292"/>
  <c r="Y12" i="292"/>
  <c r="X12" i="292"/>
  <c r="W12" i="292"/>
  <c r="Z12" i="292" s="1"/>
  <c r="V12" i="292"/>
  <c r="T12" i="292"/>
  <c r="S12" i="292"/>
  <c r="R12" i="292"/>
  <c r="U12" i="292" s="1"/>
  <c r="Q12" i="292"/>
  <c r="O12" i="292"/>
  <c r="N12" i="292"/>
  <c r="M12" i="292"/>
  <c r="L12" i="292"/>
  <c r="P12" i="292" s="1"/>
  <c r="F12" i="292" s="1"/>
  <c r="K12" i="292"/>
  <c r="AI11" i="292"/>
  <c r="AH11" i="292"/>
  <c r="AJ11" i="292" s="1"/>
  <c r="AG11" i="292"/>
  <c r="AE11" i="292"/>
  <c r="AD11" i="292"/>
  <c r="AC11" i="292"/>
  <c r="AB11" i="292"/>
  <c r="AF11" i="292" s="1"/>
  <c r="AA11" i="292"/>
  <c r="Y11" i="292"/>
  <c r="X11" i="292"/>
  <c r="W11" i="292"/>
  <c r="Z11" i="292" s="1"/>
  <c r="V11" i="292"/>
  <c r="T11" i="292"/>
  <c r="S11" i="292"/>
  <c r="R11" i="292"/>
  <c r="U11" i="292" s="1"/>
  <c r="Q11" i="292"/>
  <c r="O11" i="292"/>
  <c r="N11" i="292"/>
  <c r="M11" i="292"/>
  <c r="L11" i="292"/>
  <c r="P11" i="292" s="1"/>
  <c r="F11" i="292" s="1"/>
  <c r="K11" i="292"/>
  <c r="AI10" i="292"/>
  <c r="AH10" i="292"/>
  <c r="AG10" i="292"/>
  <c r="AJ10" i="292" s="1"/>
  <c r="AE10" i="292"/>
  <c r="AD10" i="292"/>
  <c r="AF10" i="292" s="1"/>
  <c r="AC10" i="292"/>
  <c r="AB10" i="292"/>
  <c r="AA10" i="292"/>
  <c r="Y10" i="292"/>
  <c r="X10" i="292"/>
  <c r="W10" i="292"/>
  <c r="V10" i="292"/>
  <c r="T10" i="292"/>
  <c r="S10" i="292"/>
  <c r="R10" i="292"/>
  <c r="Q10" i="292"/>
  <c r="U10" i="292" s="1"/>
  <c r="O10" i="292"/>
  <c r="N10" i="292"/>
  <c r="P10" i="292" s="1"/>
  <c r="F10" i="292" s="1"/>
  <c r="M10" i="292"/>
  <c r="L10" i="292"/>
  <c r="K10" i="292"/>
  <c r="AI9" i="292"/>
  <c r="AJ9" i="292" s="1"/>
  <c r="AH9" i="292"/>
  <c r="AG9" i="292"/>
  <c r="AE9" i="292"/>
  <c r="AF9" i="292" s="1"/>
  <c r="AD9" i="292"/>
  <c r="AC9" i="292"/>
  <c r="AB9" i="292"/>
  <c r="AA9" i="292"/>
  <c r="Y9" i="292"/>
  <c r="Z9" i="292" s="1"/>
  <c r="X9" i="292"/>
  <c r="W9" i="292"/>
  <c r="V9" i="292"/>
  <c r="T9" i="292"/>
  <c r="U9" i="292" s="1"/>
  <c r="S9" i="292"/>
  <c r="R9" i="292"/>
  <c r="Q9" i="292"/>
  <c r="O9" i="292"/>
  <c r="P9" i="292" s="1"/>
  <c r="F9" i="292" s="1"/>
  <c r="N9" i="292"/>
  <c r="M9" i="292"/>
  <c r="L9" i="292"/>
  <c r="K9" i="292"/>
  <c r="AI8" i="292"/>
  <c r="AJ8" i="292" s="1"/>
  <c r="AH8" i="292"/>
  <c r="AG8" i="292"/>
  <c r="AE8" i="292"/>
  <c r="AF8" i="292" s="1"/>
  <c r="AD8" i="292"/>
  <c r="AC8" i="292"/>
  <c r="AB8" i="292"/>
  <c r="AA8" i="292"/>
  <c r="Y8" i="292"/>
  <c r="Z8" i="292" s="1"/>
  <c r="X8" i="292"/>
  <c r="W8" i="292"/>
  <c r="V8" i="292"/>
  <c r="U8" i="292"/>
  <c r="T8" i="292"/>
  <c r="S8" i="292"/>
  <c r="R8" i="292"/>
  <c r="Q8" i="292"/>
  <c r="O8" i="292"/>
  <c r="P8" i="292" s="1"/>
  <c r="F8" i="292" s="1"/>
  <c r="N8" i="292"/>
  <c r="M8" i="292"/>
  <c r="L8" i="292"/>
  <c r="K8" i="292"/>
  <c r="AI7" i="292"/>
  <c r="AH7" i="292"/>
  <c r="AJ7" i="292" s="1"/>
  <c r="AG7" i="292"/>
  <c r="AE7" i="292"/>
  <c r="AD7" i="292"/>
  <c r="AF7" i="292" s="1"/>
  <c r="AC7" i="292"/>
  <c r="AB7" i="292"/>
  <c r="AA7" i="292"/>
  <c r="Y7" i="292"/>
  <c r="X7" i="292"/>
  <c r="Z7" i="292" s="1"/>
  <c r="W7" i="292"/>
  <c r="V7" i="292"/>
  <c r="T7" i="292"/>
  <c r="U7" i="292" s="1"/>
  <c r="S7" i="292"/>
  <c r="R7" i="292"/>
  <c r="Q7" i="292"/>
  <c r="O7" i="292"/>
  <c r="N7" i="292"/>
  <c r="P7" i="292" s="1"/>
  <c r="F7" i="292" s="1"/>
  <c r="M7" i="292"/>
  <c r="L7" i="292"/>
  <c r="K7" i="292"/>
  <c r="AI6" i="292"/>
  <c r="AH6" i="292"/>
  <c r="AJ6" i="292" s="1"/>
  <c r="AG6" i="292"/>
  <c r="AE6" i="292"/>
  <c r="AD6" i="292"/>
  <c r="AC6" i="292"/>
  <c r="AF6" i="292" s="1"/>
  <c r="AB6" i="292"/>
  <c r="AA6" i="292"/>
  <c r="Y6" i="292"/>
  <c r="X6" i="292"/>
  <c r="Z6" i="292" s="1"/>
  <c r="W6" i="292"/>
  <c r="V6" i="292"/>
  <c r="T6" i="292"/>
  <c r="S6" i="292"/>
  <c r="U6" i="292" s="1"/>
  <c r="R6" i="292"/>
  <c r="Q6" i="292"/>
  <c r="O6" i="292"/>
  <c r="N6" i="292"/>
  <c r="M6" i="292"/>
  <c r="P6" i="292" s="1"/>
  <c r="F6" i="292" s="1"/>
  <c r="L6" i="292"/>
  <c r="K6" i="292"/>
  <c r="AI5" i="292"/>
  <c r="AJ5" i="292" s="1"/>
  <c r="AH5" i="292"/>
  <c r="AG5" i="292"/>
  <c r="AE5" i="292"/>
  <c r="AF5" i="292" s="1"/>
  <c r="AD5" i="292"/>
  <c r="AC5" i="292"/>
  <c r="AB5" i="292"/>
  <c r="AA5" i="292"/>
  <c r="Y5" i="292"/>
  <c r="Z5" i="292" s="1"/>
  <c r="X5" i="292"/>
  <c r="W5" i="292"/>
  <c r="V5" i="292"/>
  <c r="T5" i="292"/>
  <c r="U5" i="292" s="1"/>
  <c r="S5" i="292"/>
  <c r="R5" i="292"/>
  <c r="Q5" i="292"/>
  <c r="O5" i="292"/>
  <c r="P5" i="292" s="1"/>
  <c r="F5" i="292" s="1"/>
  <c r="N5" i="292"/>
  <c r="M5" i="292"/>
  <c r="L5" i="292"/>
  <c r="K5" i="292"/>
  <c r="AI4" i="292"/>
  <c r="AJ4" i="292" s="1"/>
  <c r="AH4" i="292"/>
  <c r="AG4" i="292"/>
  <c r="AE4" i="292"/>
  <c r="AF4" i="292" s="1"/>
  <c r="AD4" i="292"/>
  <c r="AC4" i="292"/>
  <c r="AB4" i="292"/>
  <c r="AA4" i="292"/>
  <c r="Y4" i="292"/>
  <c r="Z4" i="292" s="1"/>
  <c r="X4" i="292"/>
  <c r="W4" i="292"/>
  <c r="V4" i="292"/>
  <c r="T4" i="292"/>
  <c r="U4" i="292" s="1"/>
  <c r="S4" i="292"/>
  <c r="R4" i="292"/>
  <c r="Q4" i="292"/>
  <c r="O4" i="292"/>
  <c r="P4" i="292" s="1"/>
  <c r="F4" i="292" s="1"/>
  <c r="N4" i="292"/>
  <c r="M4" i="292"/>
  <c r="L4" i="292"/>
  <c r="K4" i="292"/>
  <c r="J78" i="291"/>
  <c r="I78" i="291"/>
  <c r="H78" i="291"/>
  <c r="G78" i="291"/>
  <c r="J77" i="291"/>
  <c r="I77" i="291"/>
  <c r="H77" i="291"/>
  <c r="G77" i="291"/>
  <c r="J76" i="291"/>
  <c r="I76" i="291"/>
  <c r="H76" i="291"/>
  <c r="G76" i="291"/>
  <c r="J75" i="291"/>
  <c r="I75" i="291"/>
  <c r="H75" i="291"/>
  <c r="G75" i="291"/>
  <c r="J74" i="291"/>
  <c r="I74" i="291"/>
  <c r="H74" i="291"/>
  <c r="G74" i="291"/>
  <c r="F74" i="291"/>
  <c r="E74" i="291"/>
  <c r="D74" i="291"/>
  <c r="C74" i="291"/>
  <c r="J71" i="291"/>
  <c r="I71" i="291"/>
  <c r="H71" i="291"/>
  <c r="G71" i="291"/>
  <c r="J70" i="291"/>
  <c r="I70" i="291"/>
  <c r="H70" i="291"/>
  <c r="G70" i="291"/>
  <c r="J69" i="291"/>
  <c r="I69" i="291"/>
  <c r="H69" i="291"/>
  <c r="G69" i="291"/>
  <c r="J68" i="291"/>
  <c r="I68" i="291"/>
  <c r="H68" i="291"/>
  <c r="G68" i="291"/>
  <c r="J67" i="291"/>
  <c r="I67" i="291"/>
  <c r="H67" i="291"/>
  <c r="G67" i="291"/>
  <c r="F67" i="291"/>
  <c r="E67" i="291"/>
  <c r="D67" i="291"/>
  <c r="C67" i="291"/>
  <c r="J63" i="291"/>
  <c r="I63" i="291"/>
  <c r="H63" i="291"/>
  <c r="G63" i="291"/>
  <c r="J62" i="291"/>
  <c r="I62" i="291"/>
  <c r="H62" i="291"/>
  <c r="G62" i="291"/>
  <c r="J61" i="291"/>
  <c r="I61" i="291"/>
  <c r="H61" i="291"/>
  <c r="G61" i="291"/>
  <c r="J60" i="291"/>
  <c r="I60" i="291"/>
  <c r="H60" i="291"/>
  <c r="G60" i="291"/>
  <c r="J59" i="291"/>
  <c r="I59" i="291"/>
  <c r="H59" i="291"/>
  <c r="G59" i="291"/>
  <c r="F59" i="291"/>
  <c r="E59" i="291"/>
  <c r="D59" i="291"/>
  <c r="J50" i="291"/>
  <c r="I50" i="291"/>
  <c r="H50" i="291"/>
  <c r="G50" i="291"/>
  <c r="J49" i="291"/>
  <c r="I49" i="291"/>
  <c r="H49" i="291"/>
  <c r="G49" i="291"/>
  <c r="J48" i="291"/>
  <c r="I48" i="291"/>
  <c r="H48" i="291"/>
  <c r="G48" i="291"/>
  <c r="J47" i="291"/>
  <c r="I47" i="291"/>
  <c r="H47" i="291"/>
  <c r="G47" i="291"/>
  <c r="J46" i="291"/>
  <c r="I46" i="291"/>
  <c r="H46" i="291"/>
  <c r="G46" i="291"/>
  <c r="F46" i="291"/>
  <c r="E46" i="291"/>
  <c r="D46" i="291"/>
  <c r="C46" i="291"/>
  <c r="J43" i="291"/>
  <c r="I43" i="291"/>
  <c r="H43" i="291"/>
  <c r="G43" i="291"/>
  <c r="J42" i="291"/>
  <c r="I42" i="291"/>
  <c r="H42" i="291"/>
  <c r="G42" i="291"/>
  <c r="J41" i="291"/>
  <c r="I41" i="291"/>
  <c r="H41" i="291"/>
  <c r="G41" i="291"/>
  <c r="J40" i="291"/>
  <c r="I40" i="291"/>
  <c r="H40" i="291"/>
  <c r="G40" i="291"/>
  <c r="J39" i="291"/>
  <c r="I39" i="291"/>
  <c r="H39" i="291"/>
  <c r="G39" i="291"/>
  <c r="F39" i="291"/>
  <c r="E39" i="291"/>
  <c r="D39" i="291"/>
  <c r="C39" i="291"/>
  <c r="J36" i="291"/>
  <c r="I36" i="291"/>
  <c r="H36" i="291"/>
  <c r="G36" i="291"/>
  <c r="J35" i="291"/>
  <c r="I35" i="291"/>
  <c r="H35" i="291"/>
  <c r="G35" i="291"/>
  <c r="J34" i="291"/>
  <c r="I34" i="291"/>
  <c r="H34" i="291"/>
  <c r="G34" i="291"/>
  <c r="J33" i="291"/>
  <c r="I33" i="291"/>
  <c r="H33" i="291"/>
  <c r="G33" i="291"/>
  <c r="J32" i="291"/>
  <c r="I32" i="291"/>
  <c r="H32" i="291"/>
  <c r="G32" i="291"/>
  <c r="F32" i="291"/>
  <c r="E32" i="291"/>
  <c r="D32" i="291"/>
  <c r="J28" i="291"/>
  <c r="I28" i="291"/>
  <c r="H28" i="291"/>
  <c r="G28" i="291"/>
  <c r="J27" i="291"/>
  <c r="I27" i="291"/>
  <c r="H27" i="291"/>
  <c r="G27" i="291"/>
  <c r="J26" i="291"/>
  <c r="I26" i="291"/>
  <c r="H26" i="291"/>
  <c r="G26" i="291"/>
  <c r="J25" i="291"/>
  <c r="I25" i="291"/>
  <c r="H25" i="291"/>
  <c r="G25" i="291"/>
  <c r="J24" i="291"/>
  <c r="I24" i="291"/>
  <c r="H24" i="291"/>
  <c r="G24" i="291"/>
  <c r="F24" i="291"/>
  <c r="E24" i="291"/>
  <c r="D24" i="291"/>
  <c r="C24" i="291"/>
  <c r="J21" i="291"/>
  <c r="I21" i="291"/>
  <c r="H21" i="291"/>
  <c r="G21" i="291"/>
  <c r="J20" i="291"/>
  <c r="I20" i="291"/>
  <c r="H20" i="291"/>
  <c r="G20" i="291"/>
  <c r="J19" i="291"/>
  <c r="I19" i="291"/>
  <c r="H19" i="291"/>
  <c r="G19" i="291"/>
  <c r="J18" i="291"/>
  <c r="I18" i="291"/>
  <c r="H18" i="291"/>
  <c r="G18" i="291"/>
  <c r="J17" i="291"/>
  <c r="I17" i="291"/>
  <c r="H17" i="291"/>
  <c r="G17" i="291"/>
  <c r="F17" i="291"/>
  <c r="E17" i="291"/>
  <c r="D17" i="291"/>
  <c r="C17" i="291"/>
  <c r="J13" i="291"/>
  <c r="I13" i="291"/>
  <c r="H13" i="291"/>
  <c r="G13" i="291"/>
  <c r="J12" i="291"/>
  <c r="I12" i="291"/>
  <c r="H12" i="291"/>
  <c r="G12" i="291"/>
  <c r="J11" i="291"/>
  <c r="I11" i="291"/>
  <c r="H11" i="291"/>
  <c r="G11" i="291"/>
  <c r="J10" i="291"/>
  <c r="I10" i="291"/>
  <c r="H10" i="291"/>
  <c r="G10" i="291"/>
  <c r="J9" i="291"/>
  <c r="I9" i="291"/>
  <c r="H9" i="291"/>
  <c r="G9" i="291"/>
  <c r="F9" i="291"/>
  <c r="E9" i="291"/>
  <c r="D9" i="291"/>
  <c r="A5" i="291"/>
  <c r="D57" i="290"/>
  <c r="E54" i="290"/>
  <c r="E56" i="290" s="1"/>
  <c r="D54" i="290"/>
  <c r="D56" i="290" s="1"/>
  <c r="C54" i="290"/>
  <c r="D50" i="290"/>
  <c r="E47" i="290"/>
  <c r="E49" i="290" s="1"/>
  <c r="D47" i="290"/>
  <c r="D61" i="290" s="1"/>
  <c r="AJ43" i="290"/>
  <c r="AI43" i="290"/>
  <c r="AH43" i="290"/>
  <c r="AG43" i="290"/>
  <c r="AF43" i="290"/>
  <c r="AE43" i="290"/>
  <c r="AD43" i="290"/>
  <c r="AC43" i="290"/>
  <c r="AB43" i="290"/>
  <c r="AA43" i="290"/>
  <c r="Z43" i="290"/>
  <c r="Y43" i="290"/>
  <c r="X43" i="290"/>
  <c r="W43" i="290"/>
  <c r="V43" i="290"/>
  <c r="U43" i="290"/>
  <c r="T43" i="290"/>
  <c r="S43" i="290"/>
  <c r="R43" i="290"/>
  <c r="Q43" i="290"/>
  <c r="P43" i="290"/>
  <c r="O43" i="290"/>
  <c r="N43" i="290"/>
  <c r="M43" i="290"/>
  <c r="L43" i="290"/>
  <c r="K43" i="290"/>
  <c r="F43" i="290"/>
  <c r="AJ42" i="290"/>
  <c r="AI42" i="290"/>
  <c r="AH42" i="290"/>
  <c r="AG42" i="290"/>
  <c r="AF42" i="290"/>
  <c r="AE42" i="290"/>
  <c r="AD42" i="290"/>
  <c r="AC42" i="290"/>
  <c r="AB42" i="290"/>
  <c r="AA42" i="290"/>
  <c r="Z42" i="290"/>
  <c r="Y42" i="290"/>
  <c r="X42" i="290"/>
  <c r="W42" i="290"/>
  <c r="V42" i="290"/>
  <c r="U42" i="290"/>
  <c r="T42" i="290"/>
  <c r="S42" i="290"/>
  <c r="R42" i="290"/>
  <c r="Q42" i="290"/>
  <c r="P42" i="290"/>
  <c r="O42" i="290"/>
  <c r="N42" i="290"/>
  <c r="M42" i="290"/>
  <c r="L42" i="290"/>
  <c r="K42" i="290"/>
  <c r="F42" i="290"/>
  <c r="AJ41" i="290"/>
  <c r="AI41" i="290"/>
  <c r="AH41" i="290"/>
  <c r="AG41" i="290"/>
  <c r="AF41" i="290"/>
  <c r="AE41" i="290"/>
  <c r="AD41" i="290"/>
  <c r="AC41" i="290"/>
  <c r="AB41" i="290"/>
  <c r="AA41" i="290"/>
  <c r="Z41" i="290"/>
  <c r="Y41" i="290"/>
  <c r="X41" i="290"/>
  <c r="W41" i="290"/>
  <c r="V41" i="290"/>
  <c r="U41" i="290"/>
  <c r="T41" i="290"/>
  <c r="S41" i="290"/>
  <c r="R41" i="290"/>
  <c r="Q41" i="290"/>
  <c r="P41" i="290"/>
  <c r="O41" i="290"/>
  <c r="N41" i="290"/>
  <c r="M41" i="290"/>
  <c r="L41" i="290"/>
  <c r="K41" i="290"/>
  <c r="F41" i="290"/>
  <c r="AJ40" i="290"/>
  <c r="AI40" i="290"/>
  <c r="AH40" i="290"/>
  <c r="AG40" i="290"/>
  <c r="AF40" i="290"/>
  <c r="AE40" i="290"/>
  <c r="AD40" i="290"/>
  <c r="AC40" i="290"/>
  <c r="AB40" i="290"/>
  <c r="AA40" i="290"/>
  <c r="Z40" i="290"/>
  <c r="Y40" i="290"/>
  <c r="X40" i="290"/>
  <c r="W40" i="290"/>
  <c r="V40" i="290"/>
  <c r="U40" i="290"/>
  <c r="T40" i="290"/>
  <c r="S40" i="290"/>
  <c r="R40" i="290"/>
  <c r="Q40" i="290"/>
  <c r="P40" i="290"/>
  <c r="O40" i="290"/>
  <c r="N40" i="290"/>
  <c r="M40" i="290"/>
  <c r="L40" i="290"/>
  <c r="K40" i="290"/>
  <c r="F40" i="290"/>
  <c r="AJ39" i="290"/>
  <c r="AI39" i="290"/>
  <c r="AH39" i="290"/>
  <c r="AG39" i="290"/>
  <c r="AF39" i="290"/>
  <c r="AE39" i="290"/>
  <c r="AD39" i="290"/>
  <c r="AC39" i="290"/>
  <c r="AB39" i="290"/>
  <c r="AA39" i="290"/>
  <c r="Z39" i="290"/>
  <c r="Y39" i="290"/>
  <c r="X39" i="290"/>
  <c r="W39" i="290"/>
  <c r="V39" i="290"/>
  <c r="U39" i="290"/>
  <c r="T39" i="290"/>
  <c r="S39" i="290"/>
  <c r="R39" i="290"/>
  <c r="Q39" i="290"/>
  <c r="P39" i="290"/>
  <c r="O39" i="290"/>
  <c r="N39" i="290"/>
  <c r="M39" i="290"/>
  <c r="L39" i="290"/>
  <c r="K39" i="290"/>
  <c r="F39" i="290"/>
  <c r="AJ38" i="290"/>
  <c r="AI38" i="290"/>
  <c r="AH38" i="290"/>
  <c r="AG38" i="290"/>
  <c r="AF38" i="290"/>
  <c r="AE38" i="290"/>
  <c r="AD38" i="290"/>
  <c r="AC38" i="290"/>
  <c r="AB38" i="290"/>
  <c r="AA38" i="290"/>
  <c r="Z38" i="290"/>
  <c r="Y38" i="290"/>
  <c r="X38" i="290"/>
  <c r="W38" i="290"/>
  <c r="V38" i="290"/>
  <c r="U38" i="290"/>
  <c r="T38" i="290"/>
  <c r="S38" i="290"/>
  <c r="R38" i="290"/>
  <c r="Q38" i="290"/>
  <c r="P38" i="290"/>
  <c r="O38" i="290"/>
  <c r="N38" i="290"/>
  <c r="M38" i="290"/>
  <c r="L38" i="290"/>
  <c r="K38" i="290"/>
  <c r="F38" i="290"/>
  <c r="AJ37" i="290"/>
  <c r="AI37" i="290"/>
  <c r="AH37" i="290"/>
  <c r="AG37" i="290"/>
  <c r="AF37" i="290"/>
  <c r="AE37" i="290"/>
  <c r="AD37" i="290"/>
  <c r="AC37" i="290"/>
  <c r="AB37" i="290"/>
  <c r="AA37" i="290"/>
  <c r="Z37" i="290"/>
  <c r="Y37" i="290"/>
  <c r="X37" i="290"/>
  <c r="W37" i="290"/>
  <c r="V37" i="290"/>
  <c r="U37" i="290"/>
  <c r="T37" i="290"/>
  <c r="S37" i="290"/>
  <c r="R37" i="290"/>
  <c r="Q37" i="290"/>
  <c r="P37" i="290"/>
  <c r="O37" i="290"/>
  <c r="N37" i="290"/>
  <c r="M37" i="290"/>
  <c r="L37" i="290"/>
  <c r="K37" i="290"/>
  <c r="F37" i="290"/>
  <c r="AJ36" i="290"/>
  <c r="AI36" i="290"/>
  <c r="AH36" i="290"/>
  <c r="AG36" i="290"/>
  <c r="AF36" i="290"/>
  <c r="AE36" i="290"/>
  <c r="AD36" i="290"/>
  <c r="AC36" i="290"/>
  <c r="AB36" i="290"/>
  <c r="AA36" i="290"/>
  <c r="Z36" i="290"/>
  <c r="Y36" i="290"/>
  <c r="X36" i="290"/>
  <c r="W36" i="290"/>
  <c r="V36" i="290"/>
  <c r="U36" i="290"/>
  <c r="T36" i="290"/>
  <c r="S36" i="290"/>
  <c r="R36" i="290"/>
  <c r="Q36" i="290"/>
  <c r="P36" i="290"/>
  <c r="O36" i="290"/>
  <c r="N36" i="290"/>
  <c r="M36" i="290"/>
  <c r="L36" i="290"/>
  <c r="K36" i="290"/>
  <c r="F36" i="290"/>
  <c r="AJ35" i="290"/>
  <c r="AI35" i="290"/>
  <c r="AH35" i="290"/>
  <c r="AG35" i="290"/>
  <c r="AF35" i="290"/>
  <c r="AE35" i="290"/>
  <c r="AD35" i="290"/>
  <c r="AC35" i="290"/>
  <c r="AB35" i="290"/>
  <c r="AA35" i="290"/>
  <c r="Z35" i="290"/>
  <c r="Y35" i="290"/>
  <c r="X35" i="290"/>
  <c r="W35" i="290"/>
  <c r="V35" i="290"/>
  <c r="U35" i="290"/>
  <c r="T35" i="290"/>
  <c r="S35" i="290"/>
  <c r="R35" i="290"/>
  <c r="Q35" i="290"/>
  <c r="P35" i="290"/>
  <c r="O35" i="290"/>
  <c r="N35" i="290"/>
  <c r="M35" i="290"/>
  <c r="L35" i="290"/>
  <c r="K35" i="290"/>
  <c r="F35" i="290"/>
  <c r="AJ34" i="290"/>
  <c r="AI34" i="290"/>
  <c r="AH34" i="290"/>
  <c r="AG34" i="290"/>
  <c r="AF34" i="290"/>
  <c r="AE34" i="290"/>
  <c r="AD34" i="290"/>
  <c r="AC34" i="290"/>
  <c r="AB34" i="290"/>
  <c r="AA34" i="290"/>
  <c r="Z34" i="290"/>
  <c r="Y34" i="290"/>
  <c r="X34" i="290"/>
  <c r="W34" i="290"/>
  <c r="V34" i="290"/>
  <c r="U34" i="290"/>
  <c r="T34" i="290"/>
  <c r="S34" i="290"/>
  <c r="R34" i="290"/>
  <c r="Q34" i="290"/>
  <c r="P34" i="290"/>
  <c r="O34" i="290"/>
  <c r="N34" i="290"/>
  <c r="M34" i="290"/>
  <c r="L34" i="290"/>
  <c r="K34" i="290"/>
  <c r="F34" i="290"/>
  <c r="AJ33" i="290"/>
  <c r="AI33" i="290"/>
  <c r="AH33" i="290"/>
  <c r="AG33" i="290"/>
  <c r="AF33" i="290"/>
  <c r="AE33" i="290"/>
  <c r="AD33" i="290"/>
  <c r="AC33" i="290"/>
  <c r="AB33" i="290"/>
  <c r="AA33" i="290"/>
  <c r="Z33" i="290"/>
  <c r="Y33" i="290"/>
  <c r="X33" i="290"/>
  <c r="W33" i="290"/>
  <c r="V33" i="290"/>
  <c r="U33" i="290"/>
  <c r="T33" i="290"/>
  <c r="S33" i="290"/>
  <c r="R33" i="290"/>
  <c r="Q33" i="290"/>
  <c r="P33" i="290"/>
  <c r="O33" i="290"/>
  <c r="N33" i="290"/>
  <c r="M33" i="290"/>
  <c r="L33" i="290"/>
  <c r="K33" i="290"/>
  <c r="F33" i="290"/>
  <c r="AJ32" i="290"/>
  <c r="AI32" i="290"/>
  <c r="AH32" i="290"/>
  <c r="AG32" i="290"/>
  <c r="AF32" i="290"/>
  <c r="AE32" i="290"/>
  <c r="AD32" i="290"/>
  <c r="AC32" i="290"/>
  <c r="AB32" i="290"/>
  <c r="AA32" i="290"/>
  <c r="Z32" i="290"/>
  <c r="Y32" i="290"/>
  <c r="X32" i="290"/>
  <c r="W32" i="290"/>
  <c r="V32" i="290"/>
  <c r="U32" i="290"/>
  <c r="T32" i="290"/>
  <c r="S32" i="290"/>
  <c r="R32" i="290"/>
  <c r="Q32" i="290"/>
  <c r="P32" i="290"/>
  <c r="O32" i="290"/>
  <c r="N32" i="290"/>
  <c r="M32" i="290"/>
  <c r="L32" i="290"/>
  <c r="K32" i="290"/>
  <c r="F32" i="290"/>
  <c r="AJ31" i="290"/>
  <c r="AI31" i="290"/>
  <c r="AH31" i="290"/>
  <c r="AG31" i="290"/>
  <c r="AF31" i="290"/>
  <c r="AE31" i="290"/>
  <c r="AD31" i="290"/>
  <c r="AC31" i="290"/>
  <c r="AB31" i="290"/>
  <c r="AA31" i="290"/>
  <c r="Z31" i="290"/>
  <c r="Y31" i="290"/>
  <c r="X31" i="290"/>
  <c r="W31" i="290"/>
  <c r="V31" i="290"/>
  <c r="U31" i="290"/>
  <c r="T31" i="290"/>
  <c r="S31" i="290"/>
  <c r="R31" i="290"/>
  <c r="Q31" i="290"/>
  <c r="P31" i="290"/>
  <c r="O31" i="290"/>
  <c r="N31" i="290"/>
  <c r="M31" i="290"/>
  <c r="L31" i="290"/>
  <c r="K31" i="290"/>
  <c r="F31" i="290"/>
  <c r="AJ30" i="290"/>
  <c r="AI30" i="290"/>
  <c r="AH30" i="290"/>
  <c r="AG30" i="290"/>
  <c r="AF30" i="290"/>
  <c r="AE30" i="290"/>
  <c r="AD30" i="290"/>
  <c r="AC30" i="290"/>
  <c r="AB30" i="290"/>
  <c r="AA30" i="290"/>
  <c r="Z30" i="290"/>
  <c r="Y30" i="290"/>
  <c r="X30" i="290"/>
  <c r="W30" i="290"/>
  <c r="V30" i="290"/>
  <c r="U30" i="290"/>
  <c r="T30" i="290"/>
  <c r="S30" i="290"/>
  <c r="R30" i="290"/>
  <c r="Q30" i="290"/>
  <c r="P30" i="290"/>
  <c r="O30" i="290"/>
  <c r="N30" i="290"/>
  <c r="M30" i="290"/>
  <c r="L30" i="290"/>
  <c r="K30" i="290"/>
  <c r="F30" i="290"/>
  <c r="AJ29" i="290"/>
  <c r="AI29" i="290"/>
  <c r="AH29" i="290"/>
  <c r="AG29" i="290"/>
  <c r="AF29" i="290"/>
  <c r="AE29" i="290"/>
  <c r="AD29" i="290"/>
  <c r="AC29" i="290"/>
  <c r="AB29" i="290"/>
  <c r="AA29" i="290"/>
  <c r="Z29" i="290"/>
  <c r="Y29" i="290"/>
  <c r="X29" i="290"/>
  <c r="W29" i="290"/>
  <c r="V29" i="290"/>
  <c r="U29" i="290"/>
  <c r="T29" i="290"/>
  <c r="S29" i="290"/>
  <c r="R29" i="290"/>
  <c r="Q29" i="290"/>
  <c r="P29" i="290"/>
  <c r="O29" i="290"/>
  <c r="N29" i="290"/>
  <c r="M29" i="290"/>
  <c r="L29" i="290"/>
  <c r="K29" i="290"/>
  <c r="F29" i="290"/>
  <c r="AJ28" i="290"/>
  <c r="AI28" i="290"/>
  <c r="AH28" i="290"/>
  <c r="AG28" i="290"/>
  <c r="AF28" i="290"/>
  <c r="AE28" i="290"/>
  <c r="AD28" i="290"/>
  <c r="AC28" i="290"/>
  <c r="AB28" i="290"/>
  <c r="AA28" i="290"/>
  <c r="Z28" i="290"/>
  <c r="Y28" i="290"/>
  <c r="X28" i="290"/>
  <c r="W28" i="290"/>
  <c r="V28" i="290"/>
  <c r="U28" i="290"/>
  <c r="T28" i="290"/>
  <c r="S28" i="290"/>
  <c r="R28" i="290"/>
  <c r="Q28" i="290"/>
  <c r="P28" i="290"/>
  <c r="O28" i="290"/>
  <c r="N28" i="290"/>
  <c r="M28" i="290"/>
  <c r="L28" i="290"/>
  <c r="K28" i="290"/>
  <c r="F28" i="290"/>
  <c r="AJ27" i="290"/>
  <c r="AI27" i="290"/>
  <c r="AH27" i="290"/>
  <c r="AG27" i="290"/>
  <c r="AF27" i="290"/>
  <c r="AE27" i="290"/>
  <c r="AD27" i="290"/>
  <c r="AC27" i="290"/>
  <c r="AB27" i="290"/>
  <c r="AA27" i="290"/>
  <c r="Z27" i="290"/>
  <c r="Y27" i="290"/>
  <c r="X27" i="290"/>
  <c r="W27" i="290"/>
  <c r="V27" i="290"/>
  <c r="U27" i="290"/>
  <c r="T27" i="290"/>
  <c r="S27" i="290"/>
  <c r="R27" i="290"/>
  <c r="Q27" i="290"/>
  <c r="P27" i="290"/>
  <c r="O27" i="290"/>
  <c r="N27" i="290"/>
  <c r="M27" i="290"/>
  <c r="L27" i="290"/>
  <c r="K27" i="290"/>
  <c r="F27" i="290"/>
  <c r="AJ26" i="290"/>
  <c r="AI26" i="290"/>
  <c r="AH26" i="290"/>
  <c r="AG26" i="290"/>
  <c r="AF26" i="290"/>
  <c r="AE26" i="290"/>
  <c r="AD26" i="290"/>
  <c r="AC26" i="290"/>
  <c r="AB26" i="290"/>
  <c r="AA26" i="290"/>
  <c r="Z26" i="290"/>
  <c r="Y26" i="290"/>
  <c r="X26" i="290"/>
  <c r="W26" i="290"/>
  <c r="V26" i="290"/>
  <c r="U26" i="290"/>
  <c r="T26" i="290"/>
  <c r="S26" i="290"/>
  <c r="R26" i="290"/>
  <c r="Q26" i="290"/>
  <c r="P26" i="290"/>
  <c r="O26" i="290"/>
  <c r="N26" i="290"/>
  <c r="M26" i="290"/>
  <c r="L26" i="290"/>
  <c r="K26" i="290"/>
  <c r="F26" i="290"/>
  <c r="AJ25" i="290"/>
  <c r="AI25" i="290"/>
  <c r="AH25" i="290"/>
  <c r="AG25" i="290"/>
  <c r="AF25" i="290"/>
  <c r="AE25" i="290"/>
  <c r="AD25" i="290"/>
  <c r="AC25" i="290"/>
  <c r="AB25" i="290"/>
  <c r="AA25" i="290"/>
  <c r="Z25" i="290"/>
  <c r="Y25" i="290"/>
  <c r="X25" i="290"/>
  <c r="W25" i="290"/>
  <c r="V25" i="290"/>
  <c r="U25" i="290"/>
  <c r="T25" i="290"/>
  <c r="S25" i="290"/>
  <c r="R25" i="290"/>
  <c r="Q25" i="290"/>
  <c r="P25" i="290"/>
  <c r="O25" i="290"/>
  <c r="N25" i="290"/>
  <c r="M25" i="290"/>
  <c r="L25" i="290"/>
  <c r="K25" i="290"/>
  <c r="F25" i="290"/>
  <c r="AJ24" i="290"/>
  <c r="AI24" i="290"/>
  <c r="AH24" i="290"/>
  <c r="AG24" i="290"/>
  <c r="AF24" i="290"/>
  <c r="AE24" i="290"/>
  <c r="AD24" i="290"/>
  <c r="AC24" i="290"/>
  <c r="AB24" i="290"/>
  <c r="AA24" i="290"/>
  <c r="Z24" i="290"/>
  <c r="Y24" i="290"/>
  <c r="X24" i="290"/>
  <c r="W24" i="290"/>
  <c r="V24" i="290"/>
  <c r="U24" i="290"/>
  <c r="T24" i="290"/>
  <c r="S24" i="290"/>
  <c r="R24" i="290"/>
  <c r="Q24" i="290"/>
  <c r="P24" i="290"/>
  <c r="O24" i="290"/>
  <c r="N24" i="290"/>
  <c r="M24" i="290"/>
  <c r="L24" i="290"/>
  <c r="K24" i="290"/>
  <c r="F24" i="290"/>
  <c r="AJ23" i="290"/>
  <c r="AI23" i="290"/>
  <c r="AH23" i="290"/>
  <c r="AG23" i="290"/>
  <c r="AF23" i="290"/>
  <c r="AE23" i="290"/>
  <c r="AD23" i="290"/>
  <c r="AC23" i="290"/>
  <c r="AB23" i="290"/>
  <c r="AA23" i="290"/>
  <c r="Z23" i="290"/>
  <c r="Y23" i="290"/>
  <c r="X23" i="290"/>
  <c r="W23" i="290"/>
  <c r="V23" i="290"/>
  <c r="U23" i="290"/>
  <c r="T23" i="290"/>
  <c r="S23" i="290"/>
  <c r="R23" i="290"/>
  <c r="Q23" i="290"/>
  <c r="P23" i="290"/>
  <c r="O23" i="290"/>
  <c r="N23" i="290"/>
  <c r="M23" i="290"/>
  <c r="L23" i="290"/>
  <c r="K23" i="290"/>
  <c r="F23" i="290"/>
  <c r="AJ22" i="290"/>
  <c r="AI22" i="290"/>
  <c r="AH22" i="290"/>
  <c r="AG22" i="290"/>
  <c r="AF22" i="290"/>
  <c r="AE22" i="290"/>
  <c r="AD22" i="290"/>
  <c r="AC22" i="290"/>
  <c r="AB22" i="290"/>
  <c r="AA22" i="290"/>
  <c r="Z22" i="290"/>
  <c r="Y22" i="290"/>
  <c r="X22" i="290"/>
  <c r="W22" i="290"/>
  <c r="V22" i="290"/>
  <c r="U22" i="290"/>
  <c r="T22" i="290"/>
  <c r="S22" i="290"/>
  <c r="R22" i="290"/>
  <c r="Q22" i="290"/>
  <c r="P22" i="290"/>
  <c r="O22" i="290"/>
  <c r="N22" i="290"/>
  <c r="M22" i="290"/>
  <c r="L22" i="290"/>
  <c r="K22" i="290"/>
  <c r="F22" i="290"/>
  <c r="AJ21" i="290"/>
  <c r="AI21" i="290"/>
  <c r="AH21" i="290"/>
  <c r="AG21" i="290"/>
  <c r="AF21" i="290"/>
  <c r="AE21" i="290"/>
  <c r="AD21" i="290"/>
  <c r="AC21" i="290"/>
  <c r="AB21" i="290"/>
  <c r="AA21" i="290"/>
  <c r="Z21" i="290"/>
  <c r="Y21" i="290"/>
  <c r="X21" i="290"/>
  <c r="W21" i="290"/>
  <c r="V21" i="290"/>
  <c r="U21" i="290"/>
  <c r="T21" i="290"/>
  <c r="S21" i="290"/>
  <c r="R21" i="290"/>
  <c r="Q21" i="290"/>
  <c r="P21" i="290"/>
  <c r="O21" i="290"/>
  <c r="N21" i="290"/>
  <c r="M21" i="290"/>
  <c r="L21" i="290"/>
  <c r="K21" i="290"/>
  <c r="F21" i="290"/>
  <c r="AJ20" i="290"/>
  <c r="AI20" i="290"/>
  <c r="AH20" i="290"/>
  <c r="AG20" i="290"/>
  <c r="AF20" i="290"/>
  <c r="AE20" i="290"/>
  <c r="AD20" i="290"/>
  <c r="AC20" i="290"/>
  <c r="AB20" i="290"/>
  <c r="AA20" i="290"/>
  <c r="Z20" i="290"/>
  <c r="Y20" i="290"/>
  <c r="X20" i="290"/>
  <c r="W20" i="290"/>
  <c r="V20" i="290"/>
  <c r="U20" i="290"/>
  <c r="T20" i="290"/>
  <c r="S20" i="290"/>
  <c r="R20" i="290"/>
  <c r="Q20" i="290"/>
  <c r="P20" i="290"/>
  <c r="O20" i="290"/>
  <c r="N20" i="290"/>
  <c r="M20" i="290"/>
  <c r="L20" i="290"/>
  <c r="K20" i="290"/>
  <c r="F20" i="290"/>
  <c r="AJ19" i="290"/>
  <c r="AI19" i="290"/>
  <c r="AH19" i="290"/>
  <c r="AG19" i="290"/>
  <c r="AF19" i="290"/>
  <c r="AE19" i="290"/>
  <c r="AD19" i="290"/>
  <c r="AC19" i="290"/>
  <c r="AB19" i="290"/>
  <c r="AA19" i="290"/>
  <c r="Z19" i="290"/>
  <c r="Y19" i="290"/>
  <c r="X19" i="290"/>
  <c r="W19" i="290"/>
  <c r="V19" i="290"/>
  <c r="U19" i="290"/>
  <c r="T19" i="290"/>
  <c r="S19" i="290"/>
  <c r="R19" i="290"/>
  <c r="Q19" i="290"/>
  <c r="P19" i="290"/>
  <c r="O19" i="290"/>
  <c r="N19" i="290"/>
  <c r="M19" i="290"/>
  <c r="L19" i="290"/>
  <c r="K19" i="290"/>
  <c r="F19" i="290"/>
  <c r="AJ18" i="290"/>
  <c r="AI18" i="290"/>
  <c r="AH18" i="290"/>
  <c r="AG18" i="290"/>
  <c r="AE18" i="290"/>
  <c r="AD18" i="290"/>
  <c r="AC18" i="290"/>
  <c r="AB18" i="290"/>
  <c r="AF18" i="290" s="1"/>
  <c r="AA18" i="290"/>
  <c r="Y18" i="290"/>
  <c r="X18" i="290"/>
  <c r="W18" i="290"/>
  <c r="Z18" i="290" s="1"/>
  <c r="F18" i="290" s="1"/>
  <c r="V18" i="290"/>
  <c r="T18" i="290"/>
  <c r="S18" i="290"/>
  <c r="R18" i="290"/>
  <c r="U18" i="290" s="1"/>
  <c r="Q18" i="290"/>
  <c r="O18" i="290"/>
  <c r="N18" i="290"/>
  <c r="M18" i="290"/>
  <c r="L18" i="290"/>
  <c r="P18" i="290" s="1"/>
  <c r="K18" i="290"/>
  <c r="AI17" i="290"/>
  <c r="AH17" i="290"/>
  <c r="AG17" i="290"/>
  <c r="AE17" i="290"/>
  <c r="AD17" i="290"/>
  <c r="AC17" i="290"/>
  <c r="AB17" i="290"/>
  <c r="AA17" i="290"/>
  <c r="Y17" i="290"/>
  <c r="X17" i="290"/>
  <c r="W17" i="290"/>
  <c r="V17" i="290"/>
  <c r="Z17" i="290" s="1"/>
  <c r="F17" i="290" s="1"/>
  <c r="T17" i="290"/>
  <c r="S17" i="290"/>
  <c r="R17" i="290"/>
  <c r="Q17" i="290"/>
  <c r="O17" i="290"/>
  <c r="N17" i="290"/>
  <c r="M17" i="290"/>
  <c r="L17" i="290"/>
  <c r="K17" i="290"/>
  <c r="AI16" i="290"/>
  <c r="AH16" i="290"/>
  <c r="AJ16" i="290" s="1"/>
  <c r="AG16" i="290"/>
  <c r="AE16" i="290"/>
  <c r="AD16" i="290"/>
  <c r="AC16" i="290"/>
  <c r="AB16" i="290"/>
  <c r="AF16" i="290" s="1"/>
  <c r="AA16" i="290"/>
  <c r="Y16" i="290"/>
  <c r="X16" i="290"/>
  <c r="W16" i="290"/>
  <c r="Z16" i="290" s="1"/>
  <c r="F16" i="290" s="1"/>
  <c r="V16" i="290"/>
  <c r="T16" i="290"/>
  <c r="S16" i="290"/>
  <c r="R16" i="290"/>
  <c r="U16" i="290" s="1"/>
  <c r="Q16" i="290"/>
  <c r="O16" i="290"/>
  <c r="N16" i="290"/>
  <c r="M16" i="290"/>
  <c r="L16" i="290"/>
  <c r="P16" i="290" s="1"/>
  <c r="K16" i="290"/>
  <c r="AI15" i="290"/>
  <c r="AH15" i="290"/>
  <c r="AJ15" i="290" s="1"/>
  <c r="AG15" i="290"/>
  <c r="AE15" i="290"/>
  <c r="AD15" i="290"/>
  <c r="AC15" i="290"/>
  <c r="AB15" i="290"/>
  <c r="AF15" i="290" s="1"/>
  <c r="AA15" i="290"/>
  <c r="Y15" i="290"/>
  <c r="X15" i="290"/>
  <c r="W15" i="290"/>
  <c r="Z15" i="290" s="1"/>
  <c r="F15" i="290" s="1"/>
  <c r="V15" i="290"/>
  <c r="T15" i="290"/>
  <c r="S15" i="290"/>
  <c r="R15" i="290"/>
  <c r="U15" i="290" s="1"/>
  <c r="Q15" i="290"/>
  <c r="O15" i="290"/>
  <c r="N15" i="290"/>
  <c r="M15" i="290"/>
  <c r="L15" i="290"/>
  <c r="P15" i="290" s="1"/>
  <c r="K15" i="290"/>
  <c r="AI14" i="290"/>
  <c r="AH14" i="290"/>
  <c r="AJ14" i="290" s="1"/>
  <c r="AG14" i="290"/>
  <c r="AE14" i="290"/>
  <c r="AD14" i="290"/>
  <c r="AC14" i="290"/>
  <c r="AB14" i="290"/>
  <c r="AF14" i="290" s="1"/>
  <c r="AA14" i="290"/>
  <c r="Y14" i="290"/>
  <c r="X14" i="290"/>
  <c r="W14" i="290"/>
  <c r="Z14" i="290" s="1"/>
  <c r="F14" i="290" s="1"/>
  <c r="V14" i="290"/>
  <c r="T14" i="290"/>
  <c r="S14" i="290"/>
  <c r="R14" i="290"/>
  <c r="U14" i="290" s="1"/>
  <c r="Q14" i="290"/>
  <c r="O14" i="290"/>
  <c r="N14" i="290"/>
  <c r="M14" i="290"/>
  <c r="L14" i="290"/>
  <c r="P14" i="290" s="1"/>
  <c r="K14" i="290"/>
  <c r="AI13" i="290"/>
  <c r="AH13" i="290"/>
  <c r="AJ13" i="290" s="1"/>
  <c r="AG13" i="290"/>
  <c r="AE13" i="290"/>
  <c r="AD13" i="290"/>
  <c r="AC13" i="290"/>
  <c r="AB13" i="290"/>
  <c r="AA13" i="290"/>
  <c r="Y13" i="290"/>
  <c r="X13" i="290"/>
  <c r="Z13" i="290" s="1"/>
  <c r="F13" i="290" s="1"/>
  <c r="W13" i="290"/>
  <c r="V13" i="290"/>
  <c r="T13" i="290"/>
  <c r="S13" i="290"/>
  <c r="R13" i="290"/>
  <c r="Q13" i="290"/>
  <c r="O13" i="290"/>
  <c r="N13" i="290"/>
  <c r="M13" i="290"/>
  <c r="L13" i="290"/>
  <c r="K13" i="290"/>
  <c r="AI12" i="290"/>
  <c r="AH12" i="290"/>
  <c r="AJ12" i="290" s="1"/>
  <c r="AG12" i="290"/>
  <c r="AE12" i="290"/>
  <c r="AD12" i="290"/>
  <c r="AC12" i="290"/>
  <c r="AB12" i="290"/>
  <c r="AF12" i="290" s="1"/>
  <c r="AA12" i="290"/>
  <c r="Y12" i="290"/>
  <c r="X12" i="290"/>
  <c r="W12" i="290"/>
  <c r="Z12" i="290" s="1"/>
  <c r="F12" i="290" s="1"/>
  <c r="V12" i="290"/>
  <c r="T12" i="290"/>
  <c r="S12" i="290"/>
  <c r="R12" i="290"/>
  <c r="U12" i="290" s="1"/>
  <c r="Q12" i="290"/>
  <c r="O12" i="290"/>
  <c r="N12" i="290"/>
  <c r="M12" i="290"/>
  <c r="L12" i="290"/>
  <c r="P12" i="290" s="1"/>
  <c r="K12" i="290"/>
  <c r="AI11" i="290"/>
  <c r="AH11" i="290"/>
  <c r="AJ11" i="290" s="1"/>
  <c r="AG11" i="290"/>
  <c r="AE11" i="290"/>
  <c r="AD11" i="290"/>
  <c r="AC11" i="290"/>
  <c r="AB11" i="290"/>
  <c r="AF11" i="290" s="1"/>
  <c r="AA11" i="290"/>
  <c r="Y11" i="290"/>
  <c r="X11" i="290"/>
  <c r="W11" i="290"/>
  <c r="Z11" i="290" s="1"/>
  <c r="F11" i="290" s="1"/>
  <c r="V11" i="290"/>
  <c r="T11" i="290"/>
  <c r="S11" i="290"/>
  <c r="R11" i="290"/>
  <c r="U11" i="290" s="1"/>
  <c r="Q11" i="290"/>
  <c r="O11" i="290"/>
  <c r="N11" i="290"/>
  <c r="M11" i="290"/>
  <c r="L11" i="290"/>
  <c r="P11" i="290" s="1"/>
  <c r="K11" i="290"/>
  <c r="AI10" i="290"/>
  <c r="AH10" i="290"/>
  <c r="AJ10" i="290" s="1"/>
  <c r="AG10" i="290"/>
  <c r="AE10" i="290"/>
  <c r="AD10" i="290"/>
  <c r="AC10" i="290"/>
  <c r="AB10" i="290"/>
  <c r="AF10" i="290" s="1"/>
  <c r="AA10" i="290"/>
  <c r="Y10" i="290"/>
  <c r="X10" i="290"/>
  <c r="W10" i="290"/>
  <c r="Z10" i="290" s="1"/>
  <c r="F10" i="290" s="1"/>
  <c r="V10" i="290"/>
  <c r="T10" i="290"/>
  <c r="S10" i="290"/>
  <c r="R10" i="290"/>
  <c r="U10" i="290" s="1"/>
  <c r="Q10" i="290"/>
  <c r="O10" i="290"/>
  <c r="N10" i="290"/>
  <c r="M10" i="290"/>
  <c r="L10" i="290"/>
  <c r="P10" i="290" s="1"/>
  <c r="K10" i="290"/>
  <c r="AI9" i="290"/>
  <c r="AH9" i="290"/>
  <c r="AJ9" i="290" s="1"/>
  <c r="AG9" i="290"/>
  <c r="AE9" i="290"/>
  <c r="AD9" i="290"/>
  <c r="AC9" i="290"/>
  <c r="AB9" i="290"/>
  <c r="AF9" i="290" s="1"/>
  <c r="AA9" i="290"/>
  <c r="Y9" i="290"/>
  <c r="X9" i="290"/>
  <c r="W9" i="290"/>
  <c r="Z9" i="290" s="1"/>
  <c r="F9" i="290" s="1"/>
  <c r="V9" i="290"/>
  <c r="T9" i="290"/>
  <c r="S9" i="290"/>
  <c r="R9" i="290"/>
  <c r="U9" i="290" s="1"/>
  <c r="Q9" i="290"/>
  <c r="O9" i="290"/>
  <c r="N9" i="290"/>
  <c r="M9" i="290"/>
  <c r="L9" i="290"/>
  <c r="P9" i="290" s="1"/>
  <c r="K9" i="290"/>
  <c r="AI8" i="290"/>
  <c r="AH8" i="290"/>
  <c r="AJ8" i="290" s="1"/>
  <c r="AG8" i="290"/>
  <c r="AE8" i="290"/>
  <c r="AD8" i="290"/>
  <c r="AC8" i="290"/>
  <c r="AB8" i="290"/>
  <c r="AA8" i="290"/>
  <c r="Y8" i="290"/>
  <c r="X8" i="290"/>
  <c r="Z8" i="290" s="1"/>
  <c r="F8" i="290" s="1"/>
  <c r="W8" i="290"/>
  <c r="V8" i="290"/>
  <c r="T8" i="290"/>
  <c r="S8" i="290"/>
  <c r="U8" i="290" s="1"/>
  <c r="R8" i="290"/>
  <c r="Q8" i="290"/>
  <c r="O8" i="290"/>
  <c r="N8" i="290"/>
  <c r="M8" i="290"/>
  <c r="L8" i="290"/>
  <c r="K8" i="290"/>
  <c r="AI7" i="290"/>
  <c r="AH7" i="290"/>
  <c r="AJ7" i="290" s="1"/>
  <c r="AG7" i="290"/>
  <c r="AE7" i="290"/>
  <c r="AD7" i="290"/>
  <c r="AC7" i="290"/>
  <c r="AB7" i="290"/>
  <c r="AF7" i="290" s="1"/>
  <c r="AA7" i="290"/>
  <c r="Y7" i="290"/>
  <c r="X7" i="290"/>
  <c r="W7" i="290"/>
  <c r="Z7" i="290" s="1"/>
  <c r="F7" i="290" s="1"/>
  <c r="V7" i="290"/>
  <c r="T7" i="290"/>
  <c r="S7" i="290"/>
  <c r="R7" i="290"/>
  <c r="U7" i="290" s="1"/>
  <c r="Q7" i="290"/>
  <c r="O7" i="290"/>
  <c r="N7" i="290"/>
  <c r="M7" i="290"/>
  <c r="L7" i="290"/>
  <c r="P7" i="290" s="1"/>
  <c r="K7" i="290"/>
  <c r="AI6" i="290"/>
  <c r="AH6" i="290"/>
  <c r="AJ6" i="290" s="1"/>
  <c r="AG6" i="290"/>
  <c r="AE6" i="290"/>
  <c r="AD6" i="290"/>
  <c r="AC6" i="290"/>
  <c r="AB6" i="290"/>
  <c r="AF6" i="290" s="1"/>
  <c r="AA6" i="290"/>
  <c r="Y6" i="290"/>
  <c r="X6" i="290"/>
  <c r="W6" i="290"/>
  <c r="Z6" i="290" s="1"/>
  <c r="F6" i="290" s="1"/>
  <c r="V6" i="290"/>
  <c r="T6" i="290"/>
  <c r="S6" i="290"/>
  <c r="R6" i="290"/>
  <c r="U6" i="290" s="1"/>
  <c r="Q6" i="290"/>
  <c r="O6" i="290"/>
  <c r="N6" i="290"/>
  <c r="M6" i="290"/>
  <c r="L6" i="290"/>
  <c r="P6" i="290" s="1"/>
  <c r="K6" i="290"/>
  <c r="AI5" i="290"/>
  <c r="AH5" i="290"/>
  <c r="AJ5" i="290" s="1"/>
  <c r="AG5" i="290"/>
  <c r="AE5" i="290"/>
  <c r="AD5" i="290"/>
  <c r="AC5" i="290"/>
  <c r="AB5" i="290"/>
  <c r="AF5" i="290" s="1"/>
  <c r="AA5" i="290"/>
  <c r="Y5" i="290"/>
  <c r="X5" i="290"/>
  <c r="W5" i="290"/>
  <c r="Z5" i="290" s="1"/>
  <c r="F5" i="290" s="1"/>
  <c r="V5" i="290"/>
  <c r="T5" i="290"/>
  <c r="S5" i="290"/>
  <c r="R5" i="290"/>
  <c r="U5" i="290" s="1"/>
  <c r="Q5" i="290"/>
  <c r="O5" i="290"/>
  <c r="N5" i="290"/>
  <c r="M5" i="290"/>
  <c r="L5" i="290"/>
  <c r="P5" i="290" s="1"/>
  <c r="K5" i="290"/>
  <c r="AI4" i="290"/>
  <c r="AH4" i="290"/>
  <c r="AJ4" i="290" s="1"/>
  <c r="AG4" i="290"/>
  <c r="AE4" i="290"/>
  <c r="AD4" i="290"/>
  <c r="AC4" i="290"/>
  <c r="AF4" i="290" s="1"/>
  <c r="AB4" i="290"/>
  <c r="AA4" i="290"/>
  <c r="Y4" i="290"/>
  <c r="X4" i="290"/>
  <c r="Z4" i="290" s="1"/>
  <c r="F4" i="290" s="1"/>
  <c r="W4" i="290"/>
  <c r="V4" i="290"/>
  <c r="T4" i="290"/>
  <c r="U4" i="290" s="1"/>
  <c r="S4" i="290"/>
  <c r="R4" i="290"/>
  <c r="Q4" i="290"/>
  <c r="O4" i="290"/>
  <c r="N4" i="290"/>
  <c r="M4" i="290"/>
  <c r="L4" i="290"/>
  <c r="K4" i="290"/>
  <c r="E54" i="289"/>
  <c r="E56" i="289" s="1"/>
  <c r="D54" i="289"/>
  <c r="D56" i="289" s="1"/>
  <c r="C54" i="289"/>
  <c r="E47" i="289"/>
  <c r="E49" i="289" s="1"/>
  <c r="D47" i="289"/>
  <c r="AJ43" i="289"/>
  <c r="AI43" i="289"/>
  <c r="AH43" i="289"/>
  <c r="AG43" i="289"/>
  <c r="AF43" i="289"/>
  <c r="AE43" i="289"/>
  <c r="AD43" i="289"/>
  <c r="AC43" i="289"/>
  <c r="AB43" i="289"/>
  <c r="AA43" i="289"/>
  <c r="Z43" i="289"/>
  <c r="Y43" i="289"/>
  <c r="X43" i="289"/>
  <c r="W43" i="289"/>
  <c r="V43" i="289"/>
  <c r="U43" i="289"/>
  <c r="T43" i="289"/>
  <c r="S43" i="289"/>
  <c r="R43" i="289"/>
  <c r="Q43" i="289"/>
  <c r="P43" i="289"/>
  <c r="O43" i="289"/>
  <c r="N43" i="289"/>
  <c r="M43" i="289"/>
  <c r="L43" i="289"/>
  <c r="K43" i="289"/>
  <c r="F43" i="289"/>
  <c r="AJ42" i="289"/>
  <c r="AI42" i="289"/>
  <c r="AH42" i="289"/>
  <c r="AG42" i="289"/>
  <c r="AF42" i="289"/>
  <c r="AE42" i="289"/>
  <c r="AD42" i="289"/>
  <c r="AC42" i="289"/>
  <c r="AB42" i="289"/>
  <c r="AA42" i="289"/>
  <c r="Z42" i="289"/>
  <c r="Y42" i="289"/>
  <c r="X42" i="289"/>
  <c r="W42" i="289"/>
  <c r="V42" i="289"/>
  <c r="U42" i="289"/>
  <c r="T42" i="289"/>
  <c r="S42" i="289"/>
  <c r="R42" i="289"/>
  <c r="Q42" i="289"/>
  <c r="P42" i="289"/>
  <c r="O42" i="289"/>
  <c r="N42" i="289"/>
  <c r="M42" i="289"/>
  <c r="L42" i="289"/>
  <c r="K42" i="289"/>
  <c r="F42" i="289"/>
  <c r="AJ41" i="289"/>
  <c r="AI41" i="289"/>
  <c r="AH41" i="289"/>
  <c r="AG41" i="289"/>
  <c r="AF41" i="289"/>
  <c r="AE41" i="289"/>
  <c r="AD41" i="289"/>
  <c r="AC41" i="289"/>
  <c r="AB41" i="289"/>
  <c r="AA41" i="289"/>
  <c r="Z41" i="289"/>
  <c r="Y41" i="289"/>
  <c r="X41" i="289"/>
  <c r="W41" i="289"/>
  <c r="V41" i="289"/>
  <c r="U41" i="289"/>
  <c r="T41" i="289"/>
  <c r="S41" i="289"/>
  <c r="R41" i="289"/>
  <c r="Q41" i="289"/>
  <c r="P41" i="289"/>
  <c r="O41" i="289"/>
  <c r="N41" i="289"/>
  <c r="M41" i="289"/>
  <c r="L41" i="289"/>
  <c r="K41" i="289"/>
  <c r="F41" i="289"/>
  <c r="AJ40" i="289"/>
  <c r="AI40" i="289"/>
  <c r="AH40" i="289"/>
  <c r="AG40" i="289"/>
  <c r="AF40" i="289"/>
  <c r="AE40" i="289"/>
  <c r="AD40" i="289"/>
  <c r="AC40" i="289"/>
  <c r="AB40" i="289"/>
  <c r="AA40" i="289"/>
  <c r="Z40" i="289"/>
  <c r="Y40" i="289"/>
  <c r="X40" i="289"/>
  <c r="W40" i="289"/>
  <c r="V40" i="289"/>
  <c r="U40" i="289"/>
  <c r="T40" i="289"/>
  <c r="S40" i="289"/>
  <c r="R40" i="289"/>
  <c r="Q40" i="289"/>
  <c r="P40" i="289"/>
  <c r="O40" i="289"/>
  <c r="N40" i="289"/>
  <c r="M40" i="289"/>
  <c r="L40" i="289"/>
  <c r="K40" i="289"/>
  <c r="F40" i="289"/>
  <c r="AJ39" i="289"/>
  <c r="AI39" i="289"/>
  <c r="AH39" i="289"/>
  <c r="AG39" i="289"/>
  <c r="AF39" i="289"/>
  <c r="AE39" i="289"/>
  <c r="AD39" i="289"/>
  <c r="AC39" i="289"/>
  <c r="AB39" i="289"/>
  <c r="AA39" i="289"/>
  <c r="Z39" i="289"/>
  <c r="Y39" i="289"/>
  <c r="X39" i="289"/>
  <c r="W39" i="289"/>
  <c r="V39" i="289"/>
  <c r="U39" i="289"/>
  <c r="T39" i="289"/>
  <c r="S39" i="289"/>
  <c r="R39" i="289"/>
  <c r="Q39" i="289"/>
  <c r="P39" i="289"/>
  <c r="O39" i="289"/>
  <c r="N39" i="289"/>
  <c r="M39" i="289"/>
  <c r="L39" i="289"/>
  <c r="K39" i="289"/>
  <c r="F39" i="289"/>
  <c r="AJ38" i="289"/>
  <c r="AI38" i="289"/>
  <c r="AH38" i="289"/>
  <c r="AG38" i="289"/>
  <c r="AF38" i="289"/>
  <c r="AE38" i="289"/>
  <c r="AD38" i="289"/>
  <c r="AC38" i="289"/>
  <c r="AB38" i="289"/>
  <c r="AA38" i="289"/>
  <c r="Z38" i="289"/>
  <c r="Y38" i="289"/>
  <c r="X38" i="289"/>
  <c r="W38" i="289"/>
  <c r="V38" i="289"/>
  <c r="U38" i="289"/>
  <c r="T38" i="289"/>
  <c r="S38" i="289"/>
  <c r="R38" i="289"/>
  <c r="Q38" i="289"/>
  <c r="P38" i="289"/>
  <c r="O38" i="289"/>
  <c r="N38" i="289"/>
  <c r="M38" i="289"/>
  <c r="L38" i="289"/>
  <c r="K38" i="289"/>
  <c r="F38" i="289"/>
  <c r="AJ37" i="289"/>
  <c r="AI37" i="289"/>
  <c r="AH37" i="289"/>
  <c r="AG37" i="289"/>
  <c r="AF37" i="289"/>
  <c r="AE37" i="289"/>
  <c r="AD37" i="289"/>
  <c r="AC37" i="289"/>
  <c r="AB37" i="289"/>
  <c r="AA37" i="289"/>
  <c r="Z37" i="289"/>
  <c r="Y37" i="289"/>
  <c r="X37" i="289"/>
  <c r="W37" i="289"/>
  <c r="V37" i="289"/>
  <c r="U37" i="289"/>
  <c r="T37" i="289"/>
  <c r="S37" i="289"/>
  <c r="R37" i="289"/>
  <c r="Q37" i="289"/>
  <c r="P37" i="289"/>
  <c r="O37" i="289"/>
  <c r="N37" i="289"/>
  <c r="M37" i="289"/>
  <c r="L37" i="289"/>
  <c r="K37" i="289"/>
  <c r="F37" i="289"/>
  <c r="AJ36" i="289"/>
  <c r="AI36" i="289"/>
  <c r="AH36" i="289"/>
  <c r="AG36" i="289"/>
  <c r="AF36" i="289"/>
  <c r="AE36" i="289"/>
  <c r="AD36" i="289"/>
  <c r="AC36" i="289"/>
  <c r="AB36" i="289"/>
  <c r="AA36" i="289"/>
  <c r="Z36" i="289"/>
  <c r="Y36" i="289"/>
  <c r="X36" i="289"/>
  <c r="W36" i="289"/>
  <c r="V36" i="289"/>
  <c r="U36" i="289"/>
  <c r="T36" i="289"/>
  <c r="S36" i="289"/>
  <c r="R36" i="289"/>
  <c r="Q36" i="289"/>
  <c r="P36" i="289"/>
  <c r="O36" i="289"/>
  <c r="N36" i="289"/>
  <c r="M36" i="289"/>
  <c r="L36" i="289"/>
  <c r="K36" i="289"/>
  <c r="F36" i="289"/>
  <c r="AJ35" i="289"/>
  <c r="AI35" i="289"/>
  <c r="AH35" i="289"/>
  <c r="AG35" i="289"/>
  <c r="AF35" i="289"/>
  <c r="AE35" i="289"/>
  <c r="AD35" i="289"/>
  <c r="AC35" i="289"/>
  <c r="AB35" i="289"/>
  <c r="AA35" i="289"/>
  <c r="Z35" i="289"/>
  <c r="Y35" i="289"/>
  <c r="X35" i="289"/>
  <c r="W35" i="289"/>
  <c r="V35" i="289"/>
  <c r="U35" i="289"/>
  <c r="T35" i="289"/>
  <c r="S35" i="289"/>
  <c r="R35" i="289"/>
  <c r="Q35" i="289"/>
  <c r="P35" i="289"/>
  <c r="O35" i="289"/>
  <c r="N35" i="289"/>
  <c r="M35" i="289"/>
  <c r="L35" i="289"/>
  <c r="K35" i="289"/>
  <c r="F35" i="289"/>
  <c r="AJ34" i="289"/>
  <c r="AI34" i="289"/>
  <c r="AH34" i="289"/>
  <c r="AG34" i="289"/>
  <c r="AF34" i="289"/>
  <c r="AE34" i="289"/>
  <c r="AD34" i="289"/>
  <c r="AC34" i="289"/>
  <c r="AB34" i="289"/>
  <c r="AA34" i="289"/>
  <c r="Z34" i="289"/>
  <c r="Y34" i="289"/>
  <c r="X34" i="289"/>
  <c r="W34" i="289"/>
  <c r="V34" i="289"/>
  <c r="U34" i="289"/>
  <c r="T34" i="289"/>
  <c r="S34" i="289"/>
  <c r="R34" i="289"/>
  <c r="Q34" i="289"/>
  <c r="P34" i="289"/>
  <c r="O34" i="289"/>
  <c r="N34" i="289"/>
  <c r="M34" i="289"/>
  <c r="L34" i="289"/>
  <c r="K34" i="289"/>
  <c r="F34" i="289"/>
  <c r="AJ33" i="289"/>
  <c r="AI33" i="289"/>
  <c r="AH33" i="289"/>
  <c r="AG33" i="289"/>
  <c r="AF33" i="289"/>
  <c r="AE33" i="289"/>
  <c r="AD33" i="289"/>
  <c r="AC33" i="289"/>
  <c r="AB33" i="289"/>
  <c r="AA33" i="289"/>
  <c r="Z33" i="289"/>
  <c r="Y33" i="289"/>
  <c r="X33" i="289"/>
  <c r="W33" i="289"/>
  <c r="V33" i="289"/>
  <c r="U33" i="289"/>
  <c r="T33" i="289"/>
  <c r="S33" i="289"/>
  <c r="R33" i="289"/>
  <c r="Q33" i="289"/>
  <c r="P33" i="289"/>
  <c r="O33" i="289"/>
  <c r="N33" i="289"/>
  <c r="M33" i="289"/>
  <c r="L33" i="289"/>
  <c r="K33" i="289"/>
  <c r="F33" i="289"/>
  <c r="AJ32" i="289"/>
  <c r="AI32" i="289"/>
  <c r="AH32" i="289"/>
  <c r="AG32" i="289"/>
  <c r="AF32" i="289"/>
  <c r="AE32" i="289"/>
  <c r="AD32" i="289"/>
  <c r="AC32" i="289"/>
  <c r="AB32" i="289"/>
  <c r="AA32" i="289"/>
  <c r="Z32" i="289"/>
  <c r="Y32" i="289"/>
  <c r="X32" i="289"/>
  <c r="W32" i="289"/>
  <c r="V32" i="289"/>
  <c r="U32" i="289"/>
  <c r="T32" i="289"/>
  <c r="S32" i="289"/>
  <c r="R32" i="289"/>
  <c r="Q32" i="289"/>
  <c r="P32" i="289"/>
  <c r="O32" i="289"/>
  <c r="N32" i="289"/>
  <c r="M32" i="289"/>
  <c r="L32" i="289"/>
  <c r="K32" i="289"/>
  <c r="F32" i="289"/>
  <c r="AJ31" i="289"/>
  <c r="AI31" i="289"/>
  <c r="AH31" i="289"/>
  <c r="AG31" i="289"/>
  <c r="AF31" i="289"/>
  <c r="AE31" i="289"/>
  <c r="AD31" i="289"/>
  <c r="AC31" i="289"/>
  <c r="AB31" i="289"/>
  <c r="AA31" i="289"/>
  <c r="Z31" i="289"/>
  <c r="Y31" i="289"/>
  <c r="X31" i="289"/>
  <c r="W31" i="289"/>
  <c r="V31" i="289"/>
  <c r="U31" i="289"/>
  <c r="T31" i="289"/>
  <c r="S31" i="289"/>
  <c r="R31" i="289"/>
  <c r="Q31" i="289"/>
  <c r="P31" i="289"/>
  <c r="O31" i="289"/>
  <c r="N31" i="289"/>
  <c r="M31" i="289"/>
  <c r="L31" i="289"/>
  <c r="K31" i="289"/>
  <c r="F31" i="289"/>
  <c r="AJ30" i="289"/>
  <c r="AI30" i="289"/>
  <c r="AH30" i="289"/>
  <c r="AG30" i="289"/>
  <c r="AF30" i="289"/>
  <c r="AE30" i="289"/>
  <c r="AD30" i="289"/>
  <c r="AC30" i="289"/>
  <c r="AB30" i="289"/>
  <c r="AA30" i="289"/>
  <c r="Z30" i="289"/>
  <c r="Y30" i="289"/>
  <c r="X30" i="289"/>
  <c r="W30" i="289"/>
  <c r="V30" i="289"/>
  <c r="U30" i="289"/>
  <c r="T30" i="289"/>
  <c r="S30" i="289"/>
  <c r="R30" i="289"/>
  <c r="Q30" i="289"/>
  <c r="P30" i="289"/>
  <c r="O30" i="289"/>
  <c r="N30" i="289"/>
  <c r="M30" i="289"/>
  <c r="L30" i="289"/>
  <c r="K30" i="289"/>
  <c r="F30" i="289"/>
  <c r="AJ29" i="289"/>
  <c r="AI29" i="289"/>
  <c r="AH29" i="289"/>
  <c r="AG29" i="289"/>
  <c r="AF29" i="289"/>
  <c r="AE29" i="289"/>
  <c r="AD29" i="289"/>
  <c r="AC29" i="289"/>
  <c r="AB29" i="289"/>
  <c r="AA29" i="289"/>
  <c r="Z29" i="289"/>
  <c r="Y29" i="289"/>
  <c r="X29" i="289"/>
  <c r="W29" i="289"/>
  <c r="V29" i="289"/>
  <c r="U29" i="289"/>
  <c r="T29" i="289"/>
  <c r="S29" i="289"/>
  <c r="R29" i="289"/>
  <c r="Q29" i="289"/>
  <c r="P29" i="289"/>
  <c r="O29" i="289"/>
  <c r="N29" i="289"/>
  <c r="M29" i="289"/>
  <c r="L29" i="289"/>
  <c r="K29" i="289"/>
  <c r="F29" i="289"/>
  <c r="AJ28" i="289"/>
  <c r="AI28" i="289"/>
  <c r="AH28" i="289"/>
  <c r="AG28" i="289"/>
  <c r="AF28" i="289"/>
  <c r="AE28" i="289"/>
  <c r="AD28" i="289"/>
  <c r="AC28" i="289"/>
  <c r="AB28" i="289"/>
  <c r="AA28" i="289"/>
  <c r="Z28" i="289"/>
  <c r="Y28" i="289"/>
  <c r="X28" i="289"/>
  <c r="W28" i="289"/>
  <c r="V28" i="289"/>
  <c r="U28" i="289"/>
  <c r="T28" i="289"/>
  <c r="S28" i="289"/>
  <c r="R28" i="289"/>
  <c r="Q28" i="289"/>
  <c r="P28" i="289"/>
  <c r="O28" i="289"/>
  <c r="N28" i="289"/>
  <c r="M28" i="289"/>
  <c r="L28" i="289"/>
  <c r="K28" i="289"/>
  <c r="F28" i="289"/>
  <c r="AJ27" i="289"/>
  <c r="AI27" i="289"/>
  <c r="AH27" i="289"/>
  <c r="AG27" i="289"/>
  <c r="AF27" i="289"/>
  <c r="AE27" i="289"/>
  <c r="AD27" i="289"/>
  <c r="AC27" i="289"/>
  <c r="AB27" i="289"/>
  <c r="AA27" i="289"/>
  <c r="Z27" i="289"/>
  <c r="Y27" i="289"/>
  <c r="X27" i="289"/>
  <c r="W27" i="289"/>
  <c r="V27" i="289"/>
  <c r="U27" i="289"/>
  <c r="T27" i="289"/>
  <c r="S27" i="289"/>
  <c r="R27" i="289"/>
  <c r="Q27" i="289"/>
  <c r="P27" i="289"/>
  <c r="O27" i="289"/>
  <c r="N27" i="289"/>
  <c r="M27" i="289"/>
  <c r="L27" i="289"/>
  <c r="K27" i="289"/>
  <c r="F27" i="289"/>
  <c r="AJ26" i="289"/>
  <c r="AI26" i="289"/>
  <c r="AH26" i="289"/>
  <c r="AG26" i="289"/>
  <c r="AF26" i="289"/>
  <c r="AE26" i="289"/>
  <c r="AD26" i="289"/>
  <c r="AC26" i="289"/>
  <c r="AB26" i="289"/>
  <c r="AA26" i="289"/>
  <c r="Z26" i="289"/>
  <c r="Y26" i="289"/>
  <c r="X26" i="289"/>
  <c r="W26" i="289"/>
  <c r="V26" i="289"/>
  <c r="U26" i="289"/>
  <c r="T26" i="289"/>
  <c r="S26" i="289"/>
  <c r="R26" i="289"/>
  <c r="Q26" i="289"/>
  <c r="P26" i="289"/>
  <c r="O26" i="289"/>
  <c r="N26" i="289"/>
  <c r="M26" i="289"/>
  <c r="L26" i="289"/>
  <c r="K26" i="289"/>
  <c r="F26" i="289"/>
  <c r="AJ25" i="289"/>
  <c r="AI25" i="289"/>
  <c r="AH25" i="289"/>
  <c r="AG25" i="289"/>
  <c r="AF25" i="289"/>
  <c r="AE25" i="289"/>
  <c r="AD25" i="289"/>
  <c r="AC25" i="289"/>
  <c r="AB25" i="289"/>
  <c r="AA25" i="289"/>
  <c r="Z25" i="289"/>
  <c r="Y25" i="289"/>
  <c r="X25" i="289"/>
  <c r="W25" i="289"/>
  <c r="V25" i="289"/>
  <c r="U25" i="289"/>
  <c r="T25" i="289"/>
  <c r="S25" i="289"/>
  <c r="R25" i="289"/>
  <c r="Q25" i="289"/>
  <c r="P25" i="289"/>
  <c r="O25" i="289"/>
  <c r="N25" i="289"/>
  <c r="M25" i="289"/>
  <c r="L25" i="289"/>
  <c r="K25" i="289"/>
  <c r="F25" i="289"/>
  <c r="AJ24" i="289"/>
  <c r="AI24" i="289"/>
  <c r="AH24" i="289"/>
  <c r="AG24" i="289"/>
  <c r="AF24" i="289"/>
  <c r="AE24" i="289"/>
  <c r="AD24" i="289"/>
  <c r="AC24" i="289"/>
  <c r="AB24" i="289"/>
  <c r="AA24" i="289"/>
  <c r="Z24" i="289"/>
  <c r="Y24" i="289"/>
  <c r="X24" i="289"/>
  <c r="W24" i="289"/>
  <c r="V24" i="289"/>
  <c r="U24" i="289"/>
  <c r="T24" i="289"/>
  <c r="S24" i="289"/>
  <c r="R24" i="289"/>
  <c r="Q24" i="289"/>
  <c r="P24" i="289"/>
  <c r="O24" i="289"/>
  <c r="N24" i="289"/>
  <c r="M24" i="289"/>
  <c r="L24" i="289"/>
  <c r="K24" i="289"/>
  <c r="F24" i="289"/>
  <c r="AJ23" i="289"/>
  <c r="AI23" i="289"/>
  <c r="AH23" i="289"/>
  <c r="AG23" i="289"/>
  <c r="AF23" i="289"/>
  <c r="AE23" i="289"/>
  <c r="AD23" i="289"/>
  <c r="AC23" i="289"/>
  <c r="AB23" i="289"/>
  <c r="AA23" i="289"/>
  <c r="Z23" i="289"/>
  <c r="Y23" i="289"/>
  <c r="X23" i="289"/>
  <c r="W23" i="289"/>
  <c r="V23" i="289"/>
  <c r="U23" i="289"/>
  <c r="T23" i="289"/>
  <c r="S23" i="289"/>
  <c r="R23" i="289"/>
  <c r="Q23" i="289"/>
  <c r="P23" i="289"/>
  <c r="O23" i="289"/>
  <c r="N23" i="289"/>
  <c r="M23" i="289"/>
  <c r="L23" i="289"/>
  <c r="K23" i="289"/>
  <c r="F23" i="289"/>
  <c r="AI22" i="289"/>
  <c r="AH22" i="289"/>
  <c r="AJ22" i="289" s="1"/>
  <c r="AG22" i="289"/>
  <c r="AE22" i="289"/>
  <c r="AD22" i="289"/>
  <c r="AC22" i="289"/>
  <c r="AB22" i="289"/>
  <c r="AF22" i="289" s="1"/>
  <c r="AA22" i="289"/>
  <c r="Y22" i="289"/>
  <c r="X22" i="289"/>
  <c r="W22" i="289"/>
  <c r="Z22" i="289" s="1"/>
  <c r="F22" i="289" s="1"/>
  <c r="V22" i="289"/>
  <c r="T22" i="289"/>
  <c r="S22" i="289"/>
  <c r="R22" i="289"/>
  <c r="U22" i="289" s="1"/>
  <c r="Q22" i="289"/>
  <c r="O22" i="289"/>
  <c r="N22" i="289"/>
  <c r="M22" i="289"/>
  <c r="L22" i="289"/>
  <c r="P22" i="289" s="1"/>
  <c r="K22" i="289"/>
  <c r="AI21" i="289"/>
  <c r="AH21" i="289"/>
  <c r="AJ21" i="289" s="1"/>
  <c r="AG21" i="289"/>
  <c r="AE21" i="289"/>
  <c r="AD21" i="289"/>
  <c r="AC21" i="289"/>
  <c r="AB21" i="289"/>
  <c r="AF21" i="289" s="1"/>
  <c r="AA21" i="289"/>
  <c r="Y21" i="289"/>
  <c r="X21" i="289"/>
  <c r="W21" i="289"/>
  <c r="Z21" i="289" s="1"/>
  <c r="F21" i="289" s="1"/>
  <c r="V21" i="289"/>
  <c r="T21" i="289"/>
  <c r="S21" i="289"/>
  <c r="R21" i="289"/>
  <c r="U21" i="289" s="1"/>
  <c r="Q21" i="289"/>
  <c r="O21" i="289"/>
  <c r="N21" i="289"/>
  <c r="M21" i="289"/>
  <c r="L21" i="289"/>
  <c r="P21" i="289" s="1"/>
  <c r="K21" i="289"/>
  <c r="AI20" i="289"/>
  <c r="AH20" i="289"/>
  <c r="AJ20" i="289" s="1"/>
  <c r="AG20" i="289"/>
  <c r="AE20" i="289"/>
  <c r="AD20" i="289"/>
  <c r="AC20" i="289"/>
  <c r="AB20" i="289"/>
  <c r="AF20" i="289" s="1"/>
  <c r="AA20" i="289"/>
  <c r="Y20" i="289"/>
  <c r="X20" i="289"/>
  <c r="W20" i="289"/>
  <c r="Z20" i="289" s="1"/>
  <c r="F20" i="289" s="1"/>
  <c r="V20" i="289"/>
  <c r="T20" i="289"/>
  <c r="S20" i="289"/>
  <c r="R20" i="289"/>
  <c r="U20" i="289" s="1"/>
  <c r="Q20" i="289"/>
  <c r="O20" i="289"/>
  <c r="N20" i="289"/>
  <c r="M20" i="289"/>
  <c r="L20" i="289"/>
  <c r="P20" i="289" s="1"/>
  <c r="K20" i="289"/>
  <c r="AI19" i="289"/>
  <c r="AH19" i="289"/>
  <c r="AJ19" i="289" s="1"/>
  <c r="AG19" i="289"/>
  <c r="AE19" i="289"/>
  <c r="AD19" i="289"/>
  <c r="AC19" i="289"/>
  <c r="AB19" i="289"/>
  <c r="AF19" i="289" s="1"/>
  <c r="AA19" i="289"/>
  <c r="Y19" i="289"/>
  <c r="X19" i="289"/>
  <c r="W19" i="289"/>
  <c r="Z19" i="289" s="1"/>
  <c r="F19" i="289" s="1"/>
  <c r="V19" i="289"/>
  <c r="T19" i="289"/>
  <c r="S19" i="289"/>
  <c r="R19" i="289"/>
  <c r="U19" i="289" s="1"/>
  <c r="Q19" i="289"/>
  <c r="O19" i="289"/>
  <c r="N19" i="289"/>
  <c r="M19" i="289"/>
  <c r="L19" i="289"/>
  <c r="P19" i="289" s="1"/>
  <c r="K19" i="289"/>
  <c r="AI18" i="289"/>
  <c r="AH18" i="289"/>
  <c r="AJ18" i="289" s="1"/>
  <c r="AG18" i="289"/>
  <c r="AE18" i="289"/>
  <c r="AD18" i="289"/>
  <c r="AC18" i="289"/>
  <c r="AB18" i="289"/>
  <c r="AF18" i="289" s="1"/>
  <c r="AA18" i="289"/>
  <c r="Y18" i="289"/>
  <c r="X18" i="289"/>
  <c r="W18" i="289"/>
  <c r="Z18" i="289" s="1"/>
  <c r="F18" i="289" s="1"/>
  <c r="V18" i="289"/>
  <c r="T18" i="289"/>
  <c r="S18" i="289"/>
  <c r="R18" i="289"/>
  <c r="U18" i="289" s="1"/>
  <c r="Q18" i="289"/>
  <c r="O18" i="289"/>
  <c r="N18" i="289"/>
  <c r="M18" i="289"/>
  <c r="L18" i="289"/>
  <c r="P18" i="289" s="1"/>
  <c r="K18" i="289"/>
  <c r="AI17" i="289"/>
  <c r="AH17" i="289"/>
  <c r="AG17" i="289"/>
  <c r="AE17" i="289"/>
  <c r="AD17" i="289"/>
  <c r="AC17" i="289"/>
  <c r="AB17" i="289"/>
  <c r="AA17" i="289"/>
  <c r="Y17" i="289"/>
  <c r="X17" i="289"/>
  <c r="W17" i="289"/>
  <c r="V17" i="289"/>
  <c r="Z17" i="289" s="1"/>
  <c r="F17" i="289" s="1"/>
  <c r="T17" i="289"/>
  <c r="S17" i="289"/>
  <c r="R17" i="289"/>
  <c r="Q17" i="289"/>
  <c r="O17" i="289"/>
  <c r="N17" i="289"/>
  <c r="M17" i="289"/>
  <c r="L17" i="289"/>
  <c r="K17" i="289"/>
  <c r="AI16" i="289"/>
  <c r="AH16" i="289"/>
  <c r="AJ16" i="289" s="1"/>
  <c r="AG16" i="289"/>
  <c r="AE16" i="289"/>
  <c r="AD16" i="289"/>
  <c r="AC16" i="289"/>
  <c r="AB16" i="289"/>
  <c r="AF16" i="289" s="1"/>
  <c r="AA16" i="289"/>
  <c r="Y16" i="289"/>
  <c r="X16" i="289"/>
  <c r="W16" i="289"/>
  <c r="Z16" i="289" s="1"/>
  <c r="F16" i="289" s="1"/>
  <c r="V16" i="289"/>
  <c r="T16" i="289"/>
  <c r="S16" i="289"/>
  <c r="R16" i="289"/>
  <c r="U16" i="289" s="1"/>
  <c r="Q16" i="289"/>
  <c r="O16" i="289"/>
  <c r="N16" i="289"/>
  <c r="M16" i="289"/>
  <c r="L16" i="289"/>
  <c r="P16" i="289" s="1"/>
  <c r="K16" i="289"/>
  <c r="AI15" i="289"/>
  <c r="AH15" i="289"/>
  <c r="AJ15" i="289" s="1"/>
  <c r="AG15" i="289"/>
  <c r="AE15" i="289"/>
  <c r="AD15" i="289"/>
  <c r="AC15" i="289"/>
  <c r="AB15" i="289"/>
  <c r="AA15" i="289"/>
  <c r="Y15" i="289"/>
  <c r="X15" i="289"/>
  <c r="W15" i="289"/>
  <c r="V15" i="289"/>
  <c r="T15" i="289"/>
  <c r="S15" i="289"/>
  <c r="R15" i="289"/>
  <c r="Q15" i="289"/>
  <c r="O15" i="289"/>
  <c r="N15" i="289"/>
  <c r="M15" i="289"/>
  <c r="L15" i="289"/>
  <c r="K15" i="289"/>
  <c r="AI14" i="289"/>
  <c r="AH14" i="289"/>
  <c r="AJ14" i="289" s="1"/>
  <c r="AG14" i="289"/>
  <c r="AE14" i="289"/>
  <c r="AD14" i="289"/>
  <c r="AC14" i="289"/>
  <c r="AB14" i="289"/>
  <c r="AA14" i="289"/>
  <c r="Y14" i="289"/>
  <c r="X14" i="289"/>
  <c r="W14" i="289"/>
  <c r="V14" i="289"/>
  <c r="T14" i="289"/>
  <c r="S14" i="289"/>
  <c r="R14" i="289"/>
  <c r="Q14" i="289"/>
  <c r="O14" i="289"/>
  <c r="N14" i="289"/>
  <c r="M14" i="289"/>
  <c r="L14" i="289"/>
  <c r="K14" i="289"/>
  <c r="AI13" i="289"/>
  <c r="AH13" i="289"/>
  <c r="AJ13" i="289" s="1"/>
  <c r="AG13" i="289"/>
  <c r="AE13" i="289"/>
  <c r="AD13" i="289"/>
  <c r="AC13" i="289"/>
  <c r="AB13" i="289"/>
  <c r="AF13" i="289" s="1"/>
  <c r="AA13" i="289"/>
  <c r="Y13" i="289"/>
  <c r="X13" i="289"/>
  <c r="W13" i="289"/>
  <c r="Z13" i="289" s="1"/>
  <c r="F13" i="289" s="1"/>
  <c r="V13" i="289"/>
  <c r="T13" i="289"/>
  <c r="S13" i="289"/>
  <c r="R13" i="289"/>
  <c r="U13" i="289" s="1"/>
  <c r="Q13" i="289"/>
  <c r="O13" i="289"/>
  <c r="N13" i="289"/>
  <c r="M13" i="289"/>
  <c r="L13" i="289"/>
  <c r="P13" i="289" s="1"/>
  <c r="K13" i="289"/>
  <c r="AI12" i="289"/>
  <c r="AH12" i="289"/>
  <c r="AJ12" i="289" s="1"/>
  <c r="AG12" i="289"/>
  <c r="AE12" i="289"/>
  <c r="AD12" i="289"/>
  <c r="AC12" i="289"/>
  <c r="AB12" i="289"/>
  <c r="AF12" i="289" s="1"/>
  <c r="AA12" i="289"/>
  <c r="Y12" i="289"/>
  <c r="X12" i="289"/>
  <c r="W12" i="289"/>
  <c r="Z12" i="289" s="1"/>
  <c r="F12" i="289" s="1"/>
  <c r="V12" i="289"/>
  <c r="T12" i="289"/>
  <c r="S12" i="289"/>
  <c r="R12" i="289"/>
  <c r="U12" i="289" s="1"/>
  <c r="Q12" i="289"/>
  <c r="O12" i="289"/>
  <c r="N12" i="289"/>
  <c r="M12" i="289"/>
  <c r="L12" i="289"/>
  <c r="P12" i="289" s="1"/>
  <c r="K12" i="289"/>
  <c r="AI11" i="289"/>
  <c r="AH11" i="289"/>
  <c r="AJ11" i="289" s="1"/>
  <c r="AG11" i="289"/>
  <c r="AE11" i="289"/>
  <c r="AD11" i="289"/>
  <c r="AC11" i="289"/>
  <c r="AB11" i="289"/>
  <c r="AF11" i="289" s="1"/>
  <c r="AA11" i="289"/>
  <c r="Y11" i="289"/>
  <c r="X11" i="289"/>
  <c r="W11" i="289"/>
  <c r="Z11" i="289" s="1"/>
  <c r="F11" i="289" s="1"/>
  <c r="V11" i="289"/>
  <c r="T11" i="289"/>
  <c r="S11" i="289"/>
  <c r="R11" i="289"/>
  <c r="U11" i="289" s="1"/>
  <c r="Q11" i="289"/>
  <c r="O11" i="289"/>
  <c r="N11" i="289"/>
  <c r="M11" i="289"/>
  <c r="L11" i="289"/>
  <c r="P11" i="289" s="1"/>
  <c r="K11" i="289"/>
  <c r="AI10" i="289"/>
  <c r="AH10" i="289"/>
  <c r="AG10" i="289"/>
  <c r="AJ10" i="289" s="1"/>
  <c r="AE10" i="289"/>
  <c r="AD10" i="289"/>
  <c r="AC10" i="289"/>
  <c r="AB10" i="289"/>
  <c r="AA10" i="289"/>
  <c r="Y10" i="289"/>
  <c r="X10" i="289"/>
  <c r="W10" i="289"/>
  <c r="V10" i="289"/>
  <c r="T10" i="289"/>
  <c r="S10" i="289"/>
  <c r="R10" i="289"/>
  <c r="Q10" i="289"/>
  <c r="O10" i="289"/>
  <c r="N10" i="289"/>
  <c r="M10" i="289"/>
  <c r="L10" i="289"/>
  <c r="K10" i="289"/>
  <c r="AI9" i="289"/>
  <c r="AH9" i="289"/>
  <c r="AJ9" i="289" s="1"/>
  <c r="AG9" i="289"/>
  <c r="AE9" i="289"/>
  <c r="AD9" i="289"/>
  <c r="AC9" i="289"/>
  <c r="AB9" i="289"/>
  <c r="AA9" i="289"/>
  <c r="Y9" i="289"/>
  <c r="X9" i="289"/>
  <c r="Z9" i="289" s="1"/>
  <c r="F9" i="289" s="1"/>
  <c r="W9" i="289"/>
  <c r="V9" i="289"/>
  <c r="T9" i="289"/>
  <c r="S9" i="289"/>
  <c r="R9" i="289"/>
  <c r="Q9" i="289"/>
  <c r="O9" i="289"/>
  <c r="N9" i="289"/>
  <c r="M9" i="289"/>
  <c r="L9" i="289"/>
  <c r="P9" i="289" s="1"/>
  <c r="K9" i="289"/>
  <c r="AI8" i="289"/>
  <c r="AH8" i="289"/>
  <c r="AG8" i="289"/>
  <c r="AE8" i="289"/>
  <c r="AD8" i="289"/>
  <c r="AC8" i="289"/>
  <c r="AB8" i="289"/>
  <c r="AA8" i="289"/>
  <c r="Y8" i="289"/>
  <c r="X8" i="289"/>
  <c r="W8" i="289"/>
  <c r="V8" i="289"/>
  <c r="Z8" i="289" s="1"/>
  <c r="F8" i="289" s="1"/>
  <c r="T8" i="289"/>
  <c r="S8" i="289"/>
  <c r="R8" i="289"/>
  <c r="Q8" i="289"/>
  <c r="U8" i="289" s="1"/>
  <c r="O8" i="289"/>
  <c r="N8" i="289"/>
  <c r="M8" i="289"/>
  <c r="L8" i="289"/>
  <c r="K8" i="289"/>
  <c r="AI7" i="289"/>
  <c r="AH7" i="289"/>
  <c r="AJ7" i="289" s="1"/>
  <c r="AG7" i="289"/>
  <c r="AE7" i="289"/>
  <c r="AD7" i="289"/>
  <c r="AC7" i="289"/>
  <c r="AB7" i="289"/>
  <c r="AF7" i="289" s="1"/>
  <c r="AA7" i="289"/>
  <c r="Y7" i="289"/>
  <c r="X7" i="289"/>
  <c r="W7" i="289"/>
  <c r="Z7" i="289" s="1"/>
  <c r="F7" i="289" s="1"/>
  <c r="V7" i="289"/>
  <c r="T7" i="289"/>
  <c r="S7" i="289"/>
  <c r="R7" i="289"/>
  <c r="U7" i="289" s="1"/>
  <c r="Q7" i="289"/>
  <c r="O7" i="289"/>
  <c r="N7" i="289"/>
  <c r="M7" i="289"/>
  <c r="L7" i="289"/>
  <c r="P7" i="289" s="1"/>
  <c r="K7" i="289"/>
  <c r="AI6" i="289"/>
  <c r="AH6" i="289"/>
  <c r="AG6" i="289"/>
  <c r="AE6" i="289"/>
  <c r="AD6" i="289"/>
  <c r="AC6" i="289"/>
  <c r="AB6" i="289"/>
  <c r="AA6" i="289"/>
  <c r="Y6" i="289"/>
  <c r="X6" i="289"/>
  <c r="W6" i="289"/>
  <c r="V6" i="289"/>
  <c r="T6" i="289"/>
  <c r="S6" i="289"/>
  <c r="R6" i="289"/>
  <c r="Q6" i="289"/>
  <c r="U6" i="289" s="1"/>
  <c r="O6" i="289"/>
  <c r="N6" i="289"/>
  <c r="M6" i="289"/>
  <c r="L6" i="289"/>
  <c r="K6" i="289"/>
  <c r="AI5" i="289"/>
  <c r="AH5" i="289"/>
  <c r="AJ5" i="289" s="1"/>
  <c r="AG5" i="289"/>
  <c r="AE5" i="289"/>
  <c r="AD5" i="289"/>
  <c r="AC5" i="289"/>
  <c r="AB5" i="289"/>
  <c r="AA5" i="289"/>
  <c r="Y5" i="289"/>
  <c r="X5" i="289"/>
  <c r="Z5" i="289" s="1"/>
  <c r="F5" i="289" s="1"/>
  <c r="W5" i="289"/>
  <c r="V5" i="289"/>
  <c r="T5" i="289"/>
  <c r="S5" i="289"/>
  <c r="R5" i="289"/>
  <c r="Q5" i="289"/>
  <c r="O5" i="289"/>
  <c r="N5" i="289"/>
  <c r="M5" i="289"/>
  <c r="L5" i="289"/>
  <c r="K5" i="289"/>
  <c r="AI4" i="289"/>
  <c r="AH4" i="289"/>
  <c r="AJ4" i="289" s="1"/>
  <c r="AG4" i="289"/>
  <c r="AE4" i="289"/>
  <c r="AD4" i="289"/>
  <c r="AC4" i="289"/>
  <c r="AF4" i="289" s="1"/>
  <c r="AB4" i="289"/>
  <c r="AA4" i="289"/>
  <c r="Y4" i="289"/>
  <c r="X4" i="289"/>
  <c r="Z4" i="289" s="1"/>
  <c r="F4" i="289" s="1"/>
  <c r="W4" i="289"/>
  <c r="V4" i="289"/>
  <c r="T4" i="289"/>
  <c r="S4" i="289"/>
  <c r="U4" i="289" s="1"/>
  <c r="R4" i="289"/>
  <c r="Q4" i="289"/>
  <c r="O4" i="289"/>
  <c r="N4" i="289"/>
  <c r="M4" i="289"/>
  <c r="P4" i="289" s="1"/>
  <c r="L4" i="289"/>
  <c r="K4" i="289"/>
  <c r="E54" i="288"/>
  <c r="E56" i="288" s="1"/>
  <c r="D54" i="288"/>
  <c r="D56" i="288" s="1"/>
  <c r="C54" i="288"/>
  <c r="E47" i="288"/>
  <c r="E49" i="288" s="1"/>
  <c r="D47" i="288"/>
  <c r="AJ43" i="288"/>
  <c r="AI43" i="288"/>
  <c r="AH43" i="288"/>
  <c r="AG43" i="288"/>
  <c r="AF43" i="288"/>
  <c r="AE43" i="288"/>
  <c r="AD43" i="288"/>
  <c r="AC43" i="288"/>
  <c r="AB43" i="288"/>
  <c r="AA43" i="288"/>
  <c r="Z43" i="288"/>
  <c r="Y43" i="288"/>
  <c r="X43" i="288"/>
  <c r="W43" i="288"/>
  <c r="V43" i="288"/>
  <c r="U43" i="288"/>
  <c r="T43" i="288"/>
  <c r="S43" i="288"/>
  <c r="R43" i="288"/>
  <c r="Q43" i="288"/>
  <c r="P43" i="288"/>
  <c r="O43" i="288"/>
  <c r="N43" i="288"/>
  <c r="M43" i="288"/>
  <c r="L43" i="288"/>
  <c r="K43" i="288"/>
  <c r="F43" i="288"/>
  <c r="AJ42" i="288"/>
  <c r="AI42" i="288"/>
  <c r="AH42" i="288"/>
  <c r="AG42" i="288"/>
  <c r="AF42" i="288"/>
  <c r="AE42" i="288"/>
  <c r="AD42" i="288"/>
  <c r="AC42" i="288"/>
  <c r="AB42" i="288"/>
  <c r="AA42" i="288"/>
  <c r="Z42" i="288"/>
  <c r="Y42" i="288"/>
  <c r="X42" i="288"/>
  <c r="W42" i="288"/>
  <c r="V42" i="288"/>
  <c r="U42" i="288"/>
  <c r="T42" i="288"/>
  <c r="S42" i="288"/>
  <c r="R42" i="288"/>
  <c r="Q42" i="288"/>
  <c r="P42" i="288"/>
  <c r="O42" i="288"/>
  <c r="N42" i="288"/>
  <c r="M42" i="288"/>
  <c r="L42" i="288"/>
  <c r="K42" i="288"/>
  <c r="F42" i="288"/>
  <c r="AJ41" i="288"/>
  <c r="AI41" i="288"/>
  <c r="AH41" i="288"/>
  <c r="AG41" i="288"/>
  <c r="AF41" i="288"/>
  <c r="AE41" i="288"/>
  <c r="AD41" i="288"/>
  <c r="AC41" i="288"/>
  <c r="AB41" i="288"/>
  <c r="AA41" i="288"/>
  <c r="Z41" i="288"/>
  <c r="Y41" i="288"/>
  <c r="X41" i="288"/>
  <c r="W41" i="288"/>
  <c r="V41" i="288"/>
  <c r="U41" i="288"/>
  <c r="T41" i="288"/>
  <c r="S41" i="288"/>
  <c r="R41" i="288"/>
  <c r="Q41" i="288"/>
  <c r="P41" i="288"/>
  <c r="O41" i="288"/>
  <c r="N41" i="288"/>
  <c r="M41" i="288"/>
  <c r="L41" i="288"/>
  <c r="K41" i="288"/>
  <c r="F41" i="288"/>
  <c r="AJ40" i="288"/>
  <c r="AI40" i="288"/>
  <c r="AH40" i="288"/>
  <c r="AG40" i="288"/>
  <c r="AF40" i="288"/>
  <c r="AE40" i="288"/>
  <c r="AD40" i="288"/>
  <c r="AC40" i="288"/>
  <c r="AB40" i="288"/>
  <c r="AA40" i="288"/>
  <c r="Z40" i="288"/>
  <c r="Y40" i="288"/>
  <c r="X40" i="288"/>
  <c r="W40" i="288"/>
  <c r="V40" i="288"/>
  <c r="U40" i="288"/>
  <c r="T40" i="288"/>
  <c r="S40" i="288"/>
  <c r="R40" i="288"/>
  <c r="Q40" i="288"/>
  <c r="P40" i="288"/>
  <c r="O40" i="288"/>
  <c r="N40" i="288"/>
  <c r="M40" i="288"/>
  <c r="L40" i="288"/>
  <c r="K40" i="288"/>
  <c r="F40" i="288"/>
  <c r="AJ39" i="288"/>
  <c r="AI39" i="288"/>
  <c r="AH39" i="288"/>
  <c r="AG39" i="288"/>
  <c r="AF39" i="288"/>
  <c r="AE39" i="288"/>
  <c r="AD39" i="288"/>
  <c r="AC39" i="288"/>
  <c r="AB39" i="288"/>
  <c r="AA39" i="288"/>
  <c r="Z39" i="288"/>
  <c r="Y39" i="288"/>
  <c r="X39" i="288"/>
  <c r="W39" i="288"/>
  <c r="V39" i="288"/>
  <c r="U39" i="288"/>
  <c r="T39" i="288"/>
  <c r="S39" i="288"/>
  <c r="R39" i="288"/>
  <c r="Q39" i="288"/>
  <c r="P39" i="288"/>
  <c r="O39" i="288"/>
  <c r="N39" i="288"/>
  <c r="M39" i="288"/>
  <c r="L39" i="288"/>
  <c r="K39" i="288"/>
  <c r="F39" i="288"/>
  <c r="AJ38" i="288"/>
  <c r="AI38" i="288"/>
  <c r="AH38" i="288"/>
  <c r="AG38" i="288"/>
  <c r="AF38" i="288"/>
  <c r="AE38" i="288"/>
  <c r="AD38" i="288"/>
  <c r="AC38" i="288"/>
  <c r="AB38" i="288"/>
  <c r="AA38" i="288"/>
  <c r="Z38" i="288"/>
  <c r="Y38" i="288"/>
  <c r="X38" i="288"/>
  <c r="W38" i="288"/>
  <c r="V38" i="288"/>
  <c r="U38" i="288"/>
  <c r="T38" i="288"/>
  <c r="S38" i="288"/>
  <c r="R38" i="288"/>
  <c r="Q38" i="288"/>
  <c r="P38" i="288"/>
  <c r="O38" i="288"/>
  <c r="N38" i="288"/>
  <c r="M38" i="288"/>
  <c r="L38" i="288"/>
  <c r="K38" i="288"/>
  <c r="F38" i="288"/>
  <c r="AJ37" i="288"/>
  <c r="AI37" i="288"/>
  <c r="AH37" i="288"/>
  <c r="AG37" i="288"/>
  <c r="AF37" i="288"/>
  <c r="AE37" i="288"/>
  <c r="AD37" i="288"/>
  <c r="AC37" i="288"/>
  <c r="AB37" i="288"/>
  <c r="AA37" i="288"/>
  <c r="Z37" i="288"/>
  <c r="Y37" i="288"/>
  <c r="X37" i="288"/>
  <c r="W37" i="288"/>
  <c r="V37" i="288"/>
  <c r="U37" i="288"/>
  <c r="T37" i="288"/>
  <c r="S37" i="288"/>
  <c r="R37" i="288"/>
  <c r="Q37" i="288"/>
  <c r="P37" i="288"/>
  <c r="O37" i="288"/>
  <c r="N37" i="288"/>
  <c r="M37" i="288"/>
  <c r="L37" i="288"/>
  <c r="K37" i="288"/>
  <c r="F37" i="288"/>
  <c r="AJ36" i="288"/>
  <c r="AI36" i="288"/>
  <c r="AH36" i="288"/>
  <c r="AG36" i="288"/>
  <c r="AF36" i="288"/>
  <c r="AE36" i="288"/>
  <c r="AD36" i="288"/>
  <c r="AC36" i="288"/>
  <c r="AB36" i="288"/>
  <c r="AA36" i="288"/>
  <c r="Z36" i="288"/>
  <c r="Y36" i="288"/>
  <c r="X36" i="288"/>
  <c r="W36" i="288"/>
  <c r="V36" i="288"/>
  <c r="U36" i="288"/>
  <c r="T36" i="288"/>
  <c r="S36" i="288"/>
  <c r="R36" i="288"/>
  <c r="Q36" i="288"/>
  <c r="P36" i="288"/>
  <c r="O36" i="288"/>
  <c r="N36" i="288"/>
  <c r="M36" i="288"/>
  <c r="L36" i="288"/>
  <c r="K36" i="288"/>
  <c r="F36" i="288"/>
  <c r="AJ35" i="288"/>
  <c r="AI35" i="288"/>
  <c r="AH35" i="288"/>
  <c r="AG35" i="288"/>
  <c r="AF35" i="288"/>
  <c r="AE35" i="288"/>
  <c r="AD35" i="288"/>
  <c r="AC35" i="288"/>
  <c r="AB35" i="288"/>
  <c r="AA35" i="288"/>
  <c r="Z35" i="288"/>
  <c r="Y35" i="288"/>
  <c r="X35" i="288"/>
  <c r="W35" i="288"/>
  <c r="V35" i="288"/>
  <c r="U35" i="288"/>
  <c r="T35" i="288"/>
  <c r="S35" i="288"/>
  <c r="R35" i="288"/>
  <c r="Q35" i="288"/>
  <c r="P35" i="288"/>
  <c r="O35" i="288"/>
  <c r="N35" i="288"/>
  <c r="M35" i="288"/>
  <c r="L35" i="288"/>
  <c r="K35" i="288"/>
  <c r="F35" i="288"/>
  <c r="AJ34" i="288"/>
  <c r="AI34" i="288"/>
  <c r="AH34" i="288"/>
  <c r="AG34" i="288"/>
  <c r="AF34" i="288"/>
  <c r="AE34" i="288"/>
  <c r="AD34" i="288"/>
  <c r="AC34" i="288"/>
  <c r="AB34" i="288"/>
  <c r="AA34" i="288"/>
  <c r="Z34" i="288"/>
  <c r="Y34" i="288"/>
  <c r="X34" i="288"/>
  <c r="W34" i="288"/>
  <c r="V34" i="288"/>
  <c r="U34" i="288"/>
  <c r="T34" i="288"/>
  <c r="S34" i="288"/>
  <c r="R34" i="288"/>
  <c r="Q34" i="288"/>
  <c r="P34" i="288"/>
  <c r="O34" i="288"/>
  <c r="N34" i="288"/>
  <c r="M34" i="288"/>
  <c r="L34" i="288"/>
  <c r="K34" i="288"/>
  <c r="F34" i="288"/>
  <c r="AJ33" i="288"/>
  <c r="AI33" i="288"/>
  <c r="AH33" i="288"/>
  <c r="AG33" i="288"/>
  <c r="AF33" i="288"/>
  <c r="AE33" i="288"/>
  <c r="AD33" i="288"/>
  <c r="AC33" i="288"/>
  <c r="AB33" i="288"/>
  <c r="AA33" i="288"/>
  <c r="Z33" i="288"/>
  <c r="Y33" i="288"/>
  <c r="X33" i="288"/>
  <c r="W33" i="288"/>
  <c r="V33" i="288"/>
  <c r="U33" i="288"/>
  <c r="T33" i="288"/>
  <c r="S33" i="288"/>
  <c r="R33" i="288"/>
  <c r="Q33" i="288"/>
  <c r="P33" i="288"/>
  <c r="O33" i="288"/>
  <c r="N33" i="288"/>
  <c r="M33" i="288"/>
  <c r="L33" i="288"/>
  <c r="K33" i="288"/>
  <c r="F33" i="288"/>
  <c r="AJ32" i="288"/>
  <c r="AI32" i="288"/>
  <c r="AH32" i="288"/>
  <c r="AG32" i="288"/>
  <c r="AF32" i="288"/>
  <c r="AE32" i="288"/>
  <c r="AD32" i="288"/>
  <c r="AC32" i="288"/>
  <c r="AB32" i="288"/>
  <c r="AA32" i="288"/>
  <c r="Z32" i="288"/>
  <c r="Y32" i="288"/>
  <c r="X32" i="288"/>
  <c r="W32" i="288"/>
  <c r="V32" i="288"/>
  <c r="U32" i="288"/>
  <c r="T32" i="288"/>
  <c r="S32" i="288"/>
  <c r="R32" i="288"/>
  <c r="Q32" i="288"/>
  <c r="P32" i="288"/>
  <c r="O32" i="288"/>
  <c r="N32" i="288"/>
  <c r="M32" i="288"/>
  <c r="L32" i="288"/>
  <c r="K32" i="288"/>
  <c r="F32" i="288"/>
  <c r="AJ31" i="288"/>
  <c r="AI31" i="288"/>
  <c r="AH31" i="288"/>
  <c r="AG31" i="288"/>
  <c r="AF31" i="288"/>
  <c r="AE31" i="288"/>
  <c r="AD31" i="288"/>
  <c r="AC31" i="288"/>
  <c r="AB31" i="288"/>
  <c r="AA31" i="288"/>
  <c r="Z31" i="288"/>
  <c r="Y31" i="288"/>
  <c r="X31" i="288"/>
  <c r="W31" i="288"/>
  <c r="V31" i="288"/>
  <c r="U31" i="288"/>
  <c r="T31" i="288"/>
  <c r="S31" i="288"/>
  <c r="R31" i="288"/>
  <c r="Q31" i="288"/>
  <c r="P31" i="288"/>
  <c r="O31" i="288"/>
  <c r="N31" i="288"/>
  <c r="M31" i="288"/>
  <c r="L31" i="288"/>
  <c r="K31" i="288"/>
  <c r="F31" i="288"/>
  <c r="AJ30" i="288"/>
  <c r="AI30" i="288"/>
  <c r="AH30" i="288"/>
  <c r="AG30" i="288"/>
  <c r="AF30" i="288"/>
  <c r="AE30" i="288"/>
  <c r="AD30" i="288"/>
  <c r="AC30" i="288"/>
  <c r="AB30" i="288"/>
  <c r="AA30" i="288"/>
  <c r="Z30" i="288"/>
  <c r="Y30" i="288"/>
  <c r="X30" i="288"/>
  <c r="W30" i="288"/>
  <c r="V30" i="288"/>
  <c r="U30" i="288"/>
  <c r="T30" i="288"/>
  <c r="S30" i="288"/>
  <c r="R30" i="288"/>
  <c r="Q30" i="288"/>
  <c r="P30" i="288"/>
  <c r="O30" i="288"/>
  <c r="N30" i="288"/>
  <c r="M30" i="288"/>
  <c r="L30" i="288"/>
  <c r="K30" i="288"/>
  <c r="F30" i="288"/>
  <c r="AJ29" i="288"/>
  <c r="AI29" i="288"/>
  <c r="AH29" i="288"/>
  <c r="AG29" i="288"/>
  <c r="AF29" i="288"/>
  <c r="AE29" i="288"/>
  <c r="AD29" i="288"/>
  <c r="AC29" i="288"/>
  <c r="AB29" i="288"/>
  <c r="AA29" i="288"/>
  <c r="Z29" i="288"/>
  <c r="Y29" i="288"/>
  <c r="X29" i="288"/>
  <c r="W29" i="288"/>
  <c r="V29" i="288"/>
  <c r="U29" i="288"/>
  <c r="T29" i="288"/>
  <c r="S29" i="288"/>
  <c r="R29" i="288"/>
  <c r="Q29" i="288"/>
  <c r="P29" i="288"/>
  <c r="O29" i="288"/>
  <c r="N29" i="288"/>
  <c r="M29" i="288"/>
  <c r="L29" i="288"/>
  <c r="K29" i="288"/>
  <c r="F29" i="288"/>
  <c r="AJ28" i="288"/>
  <c r="AI28" i="288"/>
  <c r="AH28" i="288"/>
  <c r="AG28" i="288"/>
  <c r="AF28" i="288"/>
  <c r="AE28" i="288"/>
  <c r="AD28" i="288"/>
  <c r="AC28" i="288"/>
  <c r="AB28" i="288"/>
  <c r="AA28" i="288"/>
  <c r="Z28" i="288"/>
  <c r="Y28" i="288"/>
  <c r="X28" i="288"/>
  <c r="W28" i="288"/>
  <c r="V28" i="288"/>
  <c r="U28" i="288"/>
  <c r="T28" i="288"/>
  <c r="S28" i="288"/>
  <c r="R28" i="288"/>
  <c r="Q28" i="288"/>
  <c r="P28" i="288"/>
  <c r="O28" i="288"/>
  <c r="N28" i="288"/>
  <c r="M28" i="288"/>
  <c r="L28" i="288"/>
  <c r="K28" i="288"/>
  <c r="F28" i="288"/>
  <c r="AJ27" i="288"/>
  <c r="AI27" i="288"/>
  <c r="AH27" i="288"/>
  <c r="AG27" i="288"/>
  <c r="AF27" i="288"/>
  <c r="AE27" i="288"/>
  <c r="AD27" i="288"/>
  <c r="AC27" i="288"/>
  <c r="AB27" i="288"/>
  <c r="AA27" i="288"/>
  <c r="Z27" i="288"/>
  <c r="Y27" i="288"/>
  <c r="X27" i="288"/>
  <c r="W27" i="288"/>
  <c r="V27" i="288"/>
  <c r="U27" i="288"/>
  <c r="T27" i="288"/>
  <c r="S27" i="288"/>
  <c r="R27" i="288"/>
  <c r="Q27" i="288"/>
  <c r="P27" i="288"/>
  <c r="O27" i="288"/>
  <c r="N27" i="288"/>
  <c r="M27" i="288"/>
  <c r="L27" i="288"/>
  <c r="K27" i="288"/>
  <c r="F27" i="288"/>
  <c r="AJ26" i="288"/>
  <c r="AI26" i="288"/>
  <c r="AH26" i="288"/>
  <c r="AG26" i="288"/>
  <c r="AF26" i="288"/>
  <c r="AE26" i="288"/>
  <c r="AD26" i="288"/>
  <c r="AC26" i="288"/>
  <c r="AB26" i="288"/>
  <c r="AA26" i="288"/>
  <c r="Z26" i="288"/>
  <c r="Y26" i="288"/>
  <c r="X26" i="288"/>
  <c r="W26" i="288"/>
  <c r="V26" i="288"/>
  <c r="U26" i="288"/>
  <c r="T26" i="288"/>
  <c r="S26" i="288"/>
  <c r="R26" i="288"/>
  <c r="Q26" i="288"/>
  <c r="P26" i="288"/>
  <c r="O26" i="288"/>
  <c r="N26" i="288"/>
  <c r="M26" i="288"/>
  <c r="L26" i="288"/>
  <c r="K26" i="288"/>
  <c r="F26" i="288"/>
  <c r="AJ25" i="288"/>
  <c r="AI25" i="288"/>
  <c r="AH25" i="288"/>
  <c r="AG25" i="288"/>
  <c r="AF25" i="288"/>
  <c r="AE25" i="288"/>
  <c r="AD25" i="288"/>
  <c r="AC25" i="288"/>
  <c r="AB25" i="288"/>
  <c r="AA25" i="288"/>
  <c r="Z25" i="288"/>
  <c r="Y25" i="288"/>
  <c r="X25" i="288"/>
  <c r="W25" i="288"/>
  <c r="V25" i="288"/>
  <c r="U25" i="288"/>
  <c r="T25" i="288"/>
  <c r="S25" i="288"/>
  <c r="R25" i="288"/>
  <c r="Q25" i="288"/>
  <c r="P25" i="288"/>
  <c r="O25" i="288"/>
  <c r="N25" i="288"/>
  <c r="M25" i="288"/>
  <c r="L25" i="288"/>
  <c r="K25" i="288"/>
  <c r="F25" i="288"/>
  <c r="AJ24" i="288"/>
  <c r="AI24" i="288"/>
  <c r="AH24" i="288"/>
  <c r="AG24" i="288"/>
  <c r="AF24" i="288"/>
  <c r="AE24" i="288"/>
  <c r="AD24" i="288"/>
  <c r="AC24" i="288"/>
  <c r="AB24" i="288"/>
  <c r="AA24" i="288"/>
  <c r="Z24" i="288"/>
  <c r="Y24" i="288"/>
  <c r="X24" i="288"/>
  <c r="W24" i="288"/>
  <c r="V24" i="288"/>
  <c r="U24" i="288"/>
  <c r="T24" i="288"/>
  <c r="S24" i="288"/>
  <c r="R24" i="288"/>
  <c r="Q24" i="288"/>
  <c r="P24" i="288"/>
  <c r="O24" i="288"/>
  <c r="N24" i="288"/>
  <c r="M24" i="288"/>
  <c r="L24" i="288"/>
  <c r="K24" i="288"/>
  <c r="F24" i="288"/>
  <c r="AJ23" i="288"/>
  <c r="AI23" i="288"/>
  <c r="AH23" i="288"/>
  <c r="AG23" i="288"/>
  <c r="AF23" i="288"/>
  <c r="AE23" i="288"/>
  <c r="AD23" i="288"/>
  <c r="AC23" i="288"/>
  <c r="AB23" i="288"/>
  <c r="AA23" i="288"/>
  <c r="Z23" i="288"/>
  <c r="Y23" i="288"/>
  <c r="X23" i="288"/>
  <c r="W23" i="288"/>
  <c r="V23" i="288"/>
  <c r="U23" i="288"/>
  <c r="T23" i="288"/>
  <c r="S23" i="288"/>
  <c r="R23" i="288"/>
  <c r="Q23" i="288"/>
  <c r="P23" i="288"/>
  <c r="O23" i="288"/>
  <c r="N23" i="288"/>
  <c r="M23" i="288"/>
  <c r="L23" i="288"/>
  <c r="K23" i="288"/>
  <c r="F23" i="288"/>
  <c r="AJ22" i="288"/>
  <c r="AI22" i="288"/>
  <c r="AH22" i="288"/>
  <c r="AG22" i="288"/>
  <c r="AF22" i="288"/>
  <c r="AE22" i="288"/>
  <c r="AD22" i="288"/>
  <c r="AC22" i="288"/>
  <c r="AB22" i="288"/>
  <c r="AA22" i="288"/>
  <c r="Z22" i="288"/>
  <c r="Y22" i="288"/>
  <c r="X22" i="288"/>
  <c r="W22" i="288"/>
  <c r="V22" i="288"/>
  <c r="U22" i="288"/>
  <c r="T22" i="288"/>
  <c r="S22" i="288"/>
  <c r="R22" i="288"/>
  <c r="Q22" i="288"/>
  <c r="P22" i="288"/>
  <c r="O22" i="288"/>
  <c r="N22" i="288"/>
  <c r="M22" i="288"/>
  <c r="L22" i="288"/>
  <c r="K22" i="288"/>
  <c r="F22" i="288"/>
  <c r="AJ21" i="288"/>
  <c r="AI21" i="288"/>
  <c r="AH21" i="288"/>
  <c r="AG21" i="288"/>
  <c r="AF21" i="288"/>
  <c r="AE21" i="288"/>
  <c r="AD21" i="288"/>
  <c r="AC21" i="288"/>
  <c r="AB21" i="288"/>
  <c r="AA21" i="288"/>
  <c r="Z21" i="288"/>
  <c r="Y21" i="288"/>
  <c r="X21" i="288"/>
  <c r="W21" i="288"/>
  <c r="V21" i="288"/>
  <c r="U21" i="288"/>
  <c r="T21" i="288"/>
  <c r="S21" i="288"/>
  <c r="R21" i="288"/>
  <c r="Q21" i="288"/>
  <c r="P21" i="288"/>
  <c r="O21" i="288"/>
  <c r="N21" i="288"/>
  <c r="M21" i="288"/>
  <c r="L21" i="288"/>
  <c r="K21" i="288"/>
  <c r="F21" i="288"/>
  <c r="AI20" i="288"/>
  <c r="AH20" i="288"/>
  <c r="AJ20" i="288" s="1"/>
  <c r="AG20" i="288"/>
  <c r="AE20" i="288"/>
  <c r="AD20" i="288"/>
  <c r="AC20" i="288"/>
  <c r="AB20" i="288"/>
  <c r="AF20" i="288" s="1"/>
  <c r="AA20" i="288"/>
  <c r="Y20" i="288"/>
  <c r="X20" i="288"/>
  <c r="W20" i="288"/>
  <c r="Z20" i="288" s="1"/>
  <c r="F20" i="288" s="1"/>
  <c r="V20" i="288"/>
  <c r="T20" i="288"/>
  <c r="S20" i="288"/>
  <c r="R20" i="288"/>
  <c r="U20" i="288" s="1"/>
  <c r="Q20" i="288"/>
  <c r="O20" i="288"/>
  <c r="N20" i="288"/>
  <c r="M20" i="288"/>
  <c r="L20" i="288"/>
  <c r="P20" i="288" s="1"/>
  <c r="K20" i="288"/>
  <c r="AI19" i="288"/>
  <c r="AH19" i="288"/>
  <c r="AJ19" i="288" s="1"/>
  <c r="AG19" i="288"/>
  <c r="AE19" i="288"/>
  <c r="AD19" i="288"/>
  <c r="AC19" i="288"/>
  <c r="AB19" i="288"/>
  <c r="AF19" i="288" s="1"/>
  <c r="AA19" i="288"/>
  <c r="Y19" i="288"/>
  <c r="X19" i="288"/>
  <c r="W19" i="288"/>
  <c r="Z19" i="288" s="1"/>
  <c r="F19" i="288" s="1"/>
  <c r="V19" i="288"/>
  <c r="T19" i="288"/>
  <c r="S19" i="288"/>
  <c r="R19" i="288"/>
  <c r="U19" i="288" s="1"/>
  <c r="Q19" i="288"/>
  <c r="O19" i="288"/>
  <c r="N19" i="288"/>
  <c r="M19" i="288"/>
  <c r="L19" i="288"/>
  <c r="P19" i="288" s="1"/>
  <c r="K19" i="288"/>
  <c r="AI18" i="288"/>
  <c r="AH18" i="288"/>
  <c r="AG18" i="288"/>
  <c r="AE18" i="288"/>
  <c r="AD18" i="288"/>
  <c r="AC18" i="288"/>
  <c r="AB18" i="288"/>
  <c r="AF18" i="288" s="1"/>
  <c r="AA18" i="288"/>
  <c r="Y18" i="288"/>
  <c r="X18" i="288"/>
  <c r="W18" i="288"/>
  <c r="Z18" i="288" s="1"/>
  <c r="F18" i="288" s="1"/>
  <c r="V18" i="288"/>
  <c r="T18" i="288"/>
  <c r="S18" i="288"/>
  <c r="R18" i="288"/>
  <c r="Q18" i="288"/>
  <c r="O18" i="288"/>
  <c r="N18" i="288"/>
  <c r="M18" i="288"/>
  <c r="L18" i="288"/>
  <c r="K18" i="288"/>
  <c r="AI17" i="288"/>
  <c r="AH17" i="288"/>
  <c r="AJ17" i="288" s="1"/>
  <c r="AG17" i="288"/>
  <c r="AE17" i="288"/>
  <c r="AD17" i="288"/>
  <c r="AC17" i="288"/>
  <c r="AB17" i="288"/>
  <c r="AA17" i="288"/>
  <c r="Y17" i="288"/>
  <c r="X17" i="288"/>
  <c r="W17" i="288"/>
  <c r="V17" i="288"/>
  <c r="T17" i="288"/>
  <c r="S17" i="288"/>
  <c r="R17" i="288"/>
  <c r="Q17" i="288"/>
  <c r="O17" i="288"/>
  <c r="N17" i="288"/>
  <c r="M17" i="288"/>
  <c r="L17" i="288"/>
  <c r="P17" i="288" s="1"/>
  <c r="K17" i="288"/>
  <c r="AI16" i="288"/>
  <c r="AH16" i="288"/>
  <c r="AJ16" i="288" s="1"/>
  <c r="AG16" i="288"/>
  <c r="AE16" i="288"/>
  <c r="AD16" i="288"/>
  <c r="AC16" i="288"/>
  <c r="AB16" i="288"/>
  <c r="AA16" i="288"/>
  <c r="Y16" i="288"/>
  <c r="X16" i="288"/>
  <c r="W16" i="288"/>
  <c r="V16" i="288"/>
  <c r="T16" i="288"/>
  <c r="S16" i="288"/>
  <c r="U16" i="288" s="1"/>
  <c r="R16" i="288"/>
  <c r="Q16" i="288"/>
  <c r="O16" i="288"/>
  <c r="N16" i="288"/>
  <c r="M16" i="288"/>
  <c r="L16" i="288"/>
  <c r="K16" i="288"/>
  <c r="AI15" i="288"/>
  <c r="AH15" i="288"/>
  <c r="AG15" i="288"/>
  <c r="AE15" i="288"/>
  <c r="AD15" i="288"/>
  <c r="AC15" i="288"/>
  <c r="AB15" i="288"/>
  <c r="AF15" i="288" s="1"/>
  <c r="AA15" i="288"/>
  <c r="Y15" i="288"/>
  <c r="X15" i="288"/>
  <c r="W15" i="288"/>
  <c r="V15" i="288"/>
  <c r="T15" i="288"/>
  <c r="S15" i="288"/>
  <c r="R15" i="288"/>
  <c r="U15" i="288" s="1"/>
  <c r="Q15" i="288"/>
  <c r="O15" i="288"/>
  <c r="N15" i="288"/>
  <c r="M15" i="288"/>
  <c r="L15" i="288"/>
  <c r="K15" i="288"/>
  <c r="AI14" i="288"/>
  <c r="AH14" i="288"/>
  <c r="AG14" i="288"/>
  <c r="AE14" i="288"/>
  <c r="AD14" i="288"/>
  <c r="AC14" i="288"/>
  <c r="AB14" i="288"/>
  <c r="AF14" i="288" s="1"/>
  <c r="AA14" i="288"/>
  <c r="Y14" i="288"/>
  <c r="X14" i="288"/>
  <c r="W14" i="288"/>
  <c r="Z14" i="288" s="1"/>
  <c r="F14" i="288" s="1"/>
  <c r="V14" i="288"/>
  <c r="T14" i="288"/>
  <c r="S14" i="288"/>
  <c r="R14" i="288"/>
  <c r="Q14" i="288"/>
  <c r="O14" i="288"/>
  <c r="N14" i="288"/>
  <c r="M14" i="288"/>
  <c r="L14" i="288"/>
  <c r="K14" i="288"/>
  <c r="AI13" i="288"/>
  <c r="AH13" i="288"/>
  <c r="AJ13" i="288" s="1"/>
  <c r="AG13" i="288"/>
  <c r="AE13" i="288"/>
  <c r="AD13" i="288"/>
  <c r="AC13" i="288"/>
  <c r="AB13" i="288"/>
  <c r="AF13" i="288" s="1"/>
  <c r="AA13" i="288"/>
  <c r="Y13" i="288"/>
  <c r="X13" i="288"/>
  <c r="W13" i="288"/>
  <c r="V13" i="288"/>
  <c r="T13" i="288"/>
  <c r="S13" i="288"/>
  <c r="R13" i="288"/>
  <c r="Q13" i="288"/>
  <c r="O13" i="288"/>
  <c r="N13" i="288"/>
  <c r="M13" i="288"/>
  <c r="L13" i="288"/>
  <c r="P13" i="288" s="1"/>
  <c r="K13" i="288"/>
  <c r="AI12" i="288"/>
  <c r="AH12" i="288"/>
  <c r="AG12" i="288"/>
  <c r="AE12" i="288"/>
  <c r="AD12" i="288"/>
  <c r="AC12" i="288"/>
  <c r="AB12" i="288"/>
  <c r="AF12" i="288" s="1"/>
  <c r="AA12" i="288"/>
  <c r="Y12" i="288"/>
  <c r="X12" i="288"/>
  <c r="W12" i="288"/>
  <c r="Z12" i="288" s="1"/>
  <c r="F12" i="288" s="1"/>
  <c r="V12" i="288"/>
  <c r="T12" i="288"/>
  <c r="S12" i="288"/>
  <c r="R12" i="288"/>
  <c r="Q12" i="288"/>
  <c r="O12" i="288"/>
  <c r="N12" i="288"/>
  <c r="M12" i="288"/>
  <c r="L12" i="288"/>
  <c r="P12" i="288" s="1"/>
  <c r="K12" i="288"/>
  <c r="AI11" i="288"/>
  <c r="AH11" i="288"/>
  <c r="AG11" i="288"/>
  <c r="AE11" i="288"/>
  <c r="AD11" i="288"/>
  <c r="AC11" i="288"/>
  <c r="AB11" i="288"/>
  <c r="AA11" i="288"/>
  <c r="Y11" i="288"/>
  <c r="X11" i="288"/>
  <c r="W11" i="288"/>
  <c r="V11" i="288"/>
  <c r="T11" i="288"/>
  <c r="S11" i="288"/>
  <c r="R11" i="288"/>
  <c r="Q11" i="288"/>
  <c r="O11" i="288"/>
  <c r="N11" i="288"/>
  <c r="M11" i="288"/>
  <c r="L11" i="288"/>
  <c r="K11" i="288"/>
  <c r="AI10" i="288"/>
  <c r="AH10" i="288"/>
  <c r="AG10" i="288"/>
  <c r="AE10" i="288"/>
  <c r="AD10" i="288"/>
  <c r="AC10" i="288"/>
  <c r="AB10" i="288"/>
  <c r="AA10" i="288"/>
  <c r="Y10" i="288"/>
  <c r="X10" i="288"/>
  <c r="W10" i="288"/>
  <c r="V10" i="288"/>
  <c r="T10" i="288"/>
  <c r="S10" i="288"/>
  <c r="R10" i="288"/>
  <c r="Q10" i="288"/>
  <c r="U10" i="288" s="1"/>
  <c r="O10" i="288"/>
  <c r="N10" i="288"/>
  <c r="M10" i="288"/>
  <c r="L10" i="288"/>
  <c r="K10" i="288"/>
  <c r="AI9" i="288"/>
  <c r="AH9" i="288"/>
  <c r="AJ9" i="288" s="1"/>
  <c r="AG9" i="288"/>
  <c r="AE9" i="288"/>
  <c r="AD9" i="288"/>
  <c r="AC9" i="288"/>
  <c r="AB9" i="288"/>
  <c r="AA9" i="288"/>
  <c r="Y9" i="288"/>
  <c r="X9" i="288"/>
  <c r="W9" i="288"/>
  <c r="V9" i="288"/>
  <c r="T9" i="288"/>
  <c r="S9" i="288"/>
  <c r="R9" i="288"/>
  <c r="Q9" i="288"/>
  <c r="O9" i="288"/>
  <c r="N9" i="288"/>
  <c r="M9" i="288"/>
  <c r="L9" i="288"/>
  <c r="K9" i="288"/>
  <c r="AI8" i="288"/>
  <c r="AH8" i="288"/>
  <c r="AG8" i="288"/>
  <c r="AE8" i="288"/>
  <c r="AD8" i="288"/>
  <c r="AC8" i="288"/>
  <c r="AB8" i="288"/>
  <c r="AF8" i="288" s="1"/>
  <c r="AA8" i="288"/>
  <c r="Y8" i="288"/>
  <c r="X8" i="288"/>
  <c r="W8" i="288"/>
  <c r="Z8" i="288" s="1"/>
  <c r="F8" i="288" s="1"/>
  <c r="V8" i="288"/>
  <c r="T8" i="288"/>
  <c r="S8" i="288"/>
  <c r="R8" i="288"/>
  <c r="Q8" i="288"/>
  <c r="O8" i="288"/>
  <c r="N8" i="288"/>
  <c r="M8" i="288"/>
  <c r="L8" i="288"/>
  <c r="P8" i="288" s="1"/>
  <c r="K8" i="288"/>
  <c r="AI7" i="288"/>
  <c r="AH7" i="288"/>
  <c r="AG7" i="288"/>
  <c r="AJ7" i="288" s="1"/>
  <c r="AE7" i="288"/>
  <c r="AD7" i="288"/>
  <c r="AC7" i="288"/>
  <c r="AB7" i="288"/>
  <c r="AA7" i="288"/>
  <c r="Y7" i="288"/>
  <c r="X7" i="288"/>
  <c r="W7" i="288"/>
  <c r="V7" i="288"/>
  <c r="Z7" i="288" s="1"/>
  <c r="F7" i="288" s="1"/>
  <c r="T7" i="288"/>
  <c r="S7" i="288"/>
  <c r="R7" i="288"/>
  <c r="Q7" i="288"/>
  <c r="O7" i="288"/>
  <c r="N7" i="288"/>
  <c r="M7" i="288"/>
  <c r="L7" i="288"/>
  <c r="K7" i="288"/>
  <c r="AI6" i="288"/>
  <c r="AH6" i="288"/>
  <c r="AG6" i="288"/>
  <c r="AE6" i="288"/>
  <c r="AD6" i="288"/>
  <c r="AC6" i="288"/>
  <c r="AB6" i="288"/>
  <c r="AA6" i="288"/>
  <c r="Y6" i="288"/>
  <c r="X6" i="288"/>
  <c r="W6" i="288"/>
  <c r="V6" i="288"/>
  <c r="T6" i="288"/>
  <c r="S6" i="288"/>
  <c r="R6" i="288"/>
  <c r="Q6" i="288"/>
  <c r="O6" i="288"/>
  <c r="N6" i="288"/>
  <c r="M6" i="288"/>
  <c r="L6" i="288"/>
  <c r="K6" i="288"/>
  <c r="AI5" i="288"/>
  <c r="AH5" i="288"/>
  <c r="AG5" i="288"/>
  <c r="AE5" i="288"/>
  <c r="AD5" i="288"/>
  <c r="AC5" i="288"/>
  <c r="AB5" i="288"/>
  <c r="AF5" i="288" s="1"/>
  <c r="AA5" i="288"/>
  <c r="Y5" i="288"/>
  <c r="X5" i="288"/>
  <c r="W5" i="288"/>
  <c r="V5" i="288"/>
  <c r="T5" i="288"/>
  <c r="S5" i="288"/>
  <c r="R5" i="288"/>
  <c r="Q5" i="288"/>
  <c r="O5" i="288"/>
  <c r="N5" i="288"/>
  <c r="M5" i="288"/>
  <c r="L5" i="288"/>
  <c r="P5" i="288" s="1"/>
  <c r="K5" i="288"/>
  <c r="AI4" i="288"/>
  <c r="AH4" i="288"/>
  <c r="AG4" i="288"/>
  <c r="AE4" i="288"/>
  <c r="AD4" i="288"/>
  <c r="AC4" i="288"/>
  <c r="AF4" i="288" s="1"/>
  <c r="AB4" i="288"/>
  <c r="AA4" i="288"/>
  <c r="Y4" i="288"/>
  <c r="X4" i="288"/>
  <c r="Z4" i="288" s="1"/>
  <c r="F4" i="288" s="1"/>
  <c r="W4" i="288"/>
  <c r="V4" i="288"/>
  <c r="T4" i="288"/>
  <c r="S4" i="288"/>
  <c r="R4" i="288"/>
  <c r="Q4" i="288"/>
  <c r="O4" i="288"/>
  <c r="N4" i="288"/>
  <c r="M4" i="288"/>
  <c r="L4" i="288"/>
  <c r="K4" i="288"/>
  <c r="E54" i="287"/>
  <c r="D54" i="287"/>
  <c r="D56" i="287" s="1"/>
  <c r="C54" i="287"/>
  <c r="G54" i="287" s="1"/>
  <c r="D50" i="287"/>
  <c r="E47" i="287"/>
  <c r="E49" i="287" s="1"/>
  <c r="D47" i="287"/>
  <c r="D61" i="287" s="1"/>
  <c r="AJ43" i="287"/>
  <c r="AI43" i="287"/>
  <c r="AH43" i="287"/>
  <c r="AG43" i="287"/>
  <c r="AF43" i="287"/>
  <c r="AE43" i="287"/>
  <c r="AD43" i="287"/>
  <c r="AC43" i="287"/>
  <c r="AB43" i="287"/>
  <c r="AA43" i="287"/>
  <c r="Z43" i="287"/>
  <c r="Y43" i="287"/>
  <c r="X43" i="287"/>
  <c r="W43" i="287"/>
  <c r="V43" i="287"/>
  <c r="U43" i="287"/>
  <c r="T43" i="287"/>
  <c r="S43" i="287"/>
  <c r="R43" i="287"/>
  <c r="Q43" i="287"/>
  <c r="P43" i="287"/>
  <c r="O43" i="287"/>
  <c r="N43" i="287"/>
  <c r="M43" i="287"/>
  <c r="L43" i="287"/>
  <c r="K43" i="287"/>
  <c r="F43" i="287"/>
  <c r="AJ42" i="287"/>
  <c r="AI42" i="287"/>
  <c r="AH42" i="287"/>
  <c r="AG42" i="287"/>
  <c r="AF42" i="287"/>
  <c r="AE42" i="287"/>
  <c r="AD42" i="287"/>
  <c r="AC42" i="287"/>
  <c r="AB42" i="287"/>
  <c r="AA42" i="287"/>
  <c r="Z42" i="287"/>
  <c r="Y42" i="287"/>
  <c r="X42" i="287"/>
  <c r="W42" i="287"/>
  <c r="V42" i="287"/>
  <c r="U42" i="287"/>
  <c r="T42" i="287"/>
  <c r="S42" i="287"/>
  <c r="R42" i="287"/>
  <c r="Q42" i="287"/>
  <c r="P42" i="287"/>
  <c r="O42" i="287"/>
  <c r="N42" i="287"/>
  <c r="M42" i="287"/>
  <c r="L42" i="287"/>
  <c r="K42" i="287"/>
  <c r="F42" i="287"/>
  <c r="AJ41" i="287"/>
  <c r="AI41" i="287"/>
  <c r="AH41" i="287"/>
  <c r="AG41" i="287"/>
  <c r="AF41" i="287"/>
  <c r="AE41" i="287"/>
  <c r="AD41" i="287"/>
  <c r="AC41" i="287"/>
  <c r="AB41" i="287"/>
  <c r="AA41" i="287"/>
  <c r="Z41" i="287"/>
  <c r="Y41" i="287"/>
  <c r="X41" i="287"/>
  <c r="W41" i="287"/>
  <c r="V41" i="287"/>
  <c r="U41" i="287"/>
  <c r="T41" i="287"/>
  <c r="S41" i="287"/>
  <c r="R41" i="287"/>
  <c r="Q41" i="287"/>
  <c r="P41" i="287"/>
  <c r="O41" i="287"/>
  <c r="N41" i="287"/>
  <c r="M41" i="287"/>
  <c r="L41" i="287"/>
  <c r="K41" i="287"/>
  <c r="F41" i="287"/>
  <c r="AJ40" i="287"/>
  <c r="AI40" i="287"/>
  <c r="AH40" i="287"/>
  <c r="AG40" i="287"/>
  <c r="AF40" i="287"/>
  <c r="AE40" i="287"/>
  <c r="AD40" i="287"/>
  <c r="AC40" i="287"/>
  <c r="AB40" i="287"/>
  <c r="AA40" i="287"/>
  <c r="Z40" i="287"/>
  <c r="Y40" i="287"/>
  <c r="X40" i="287"/>
  <c r="W40" i="287"/>
  <c r="V40" i="287"/>
  <c r="U40" i="287"/>
  <c r="T40" i="287"/>
  <c r="S40" i="287"/>
  <c r="R40" i="287"/>
  <c r="Q40" i="287"/>
  <c r="P40" i="287"/>
  <c r="O40" i="287"/>
  <c r="N40" i="287"/>
  <c r="M40" i="287"/>
  <c r="L40" i="287"/>
  <c r="K40" i="287"/>
  <c r="F40" i="287"/>
  <c r="AJ39" i="287"/>
  <c r="AI39" i="287"/>
  <c r="AH39" i="287"/>
  <c r="AG39" i="287"/>
  <c r="AF39" i="287"/>
  <c r="AE39" i="287"/>
  <c r="AD39" i="287"/>
  <c r="AC39" i="287"/>
  <c r="AB39" i="287"/>
  <c r="AA39" i="287"/>
  <c r="Z39" i="287"/>
  <c r="Y39" i="287"/>
  <c r="X39" i="287"/>
  <c r="W39" i="287"/>
  <c r="V39" i="287"/>
  <c r="U39" i="287"/>
  <c r="T39" i="287"/>
  <c r="S39" i="287"/>
  <c r="R39" i="287"/>
  <c r="Q39" i="287"/>
  <c r="P39" i="287"/>
  <c r="O39" i="287"/>
  <c r="N39" i="287"/>
  <c r="M39" i="287"/>
  <c r="L39" i="287"/>
  <c r="K39" i="287"/>
  <c r="F39" i="287"/>
  <c r="AJ38" i="287"/>
  <c r="AI38" i="287"/>
  <c r="AH38" i="287"/>
  <c r="AG38" i="287"/>
  <c r="AF38" i="287"/>
  <c r="AE38" i="287"/>
  <c r="AD38" i="287"/>
  <c r="AC38" i="287"/>
  <c r="AB38" i="287"/>
  <c r="AA38" i="287"/>
  <c r="Z38" i="287"/>
  <c r="Y38" i="287"/>
  <c r="X38" i="287"/>
  <c r="W38" i="287"/>
  <c r="V38" i="287"/>
  <c r="U38" i="287"/>
  <c r="T38" i="287"/>
  <c r="S38" i="287"/>
  <c r="R38" i="287"/>
  <c r="Q38" i="287"/>
  <c r="P38" i="287"/>
  <c r="O38" i="287"/>
  <c r="N38" i="287"/>
  <c r="M38" i="287"/>
  <c r="L38" i="287"/>
  <c r="K38" i="287"/>
  <c r="F38" i="287"/>
  <c r="AJ37" i="287"/>
  <c r="AI37" i="287"/>
  <c r="AH37" i="287"/>
  <c r="AG37" i="287"/>
  <c r="AF37" i="287"/>
  <c r="AE37" i="287"/>
  <c r="AD37" i="287"/>
  <c r="AC37" i="287"/>
  <c r="AB37" i="287"/>
  <c r="AA37" i="287"/>
  <c r="Z37" i="287"/>
  <c r="Y37" i="287"/>
  <c r="X37" i="287"/>
  <c r="W37" i="287"/>
  <c r="V37" i="287"/>
  <c r="U37" i="287"/>
  <c r="T37" i="287"/>
  <c r="S37" i="287"/>
  <c r="R37" i="287"/>
  <c r="Q37" i="287"/>
  <c r="P37" i="287"/>
  <c r="O37" i="287"/>
  <c r="N37" i="287"/>
  <c r="M37" i="287"/>
  <c r="L37" i="287"/>
  <c r="K37" i="287"/>
  <c r="F37" i="287"/>
  <c r="AJ36" i="287"/>
  <c r="AI36" i="287"/>
  <c r="AH36" i="287"/>
  <c r="AG36" i="287"/>
  <c r="AF36" i="287"/>
  <c r="AE36" i="287"/>
  <c r="AD36" i="287"/>
  <c r="AC36" i="287"/>
  <c r="AB36" i="287"/>
  <c r="AA36" i="287"/>
  <c r="Z36" i="287"/>
  <c r="Y36" i="287"/>
  <c r="X36" i="287"/>
  <c r="W36" i="287"/>
  <c r="V36" i="287"/>
  <c r="U36" i="287"/>
  <c r="T36" i="287"/>
  <c r="S36" i="287"/>
  <c r="R36" i="287"/>
  <c r="Q36" i="287"/>
  <c r="P36" i="287"/>
  <c r="O36" i="287"/>
  <c r="N36" i="287"/>
  <c r="M36" i="287"/>
  <c r="L36" i="287"/>
  <c r="K36" i="287"/>
  <c r="F36" i="287"/>
  <c r="AJ35" i="287"/>
  <c r="AI35" i="287"/>
  <c r="AH35" i="287"/>
  <c r="AG35" i="287"/>
  <c r="AF35" i="287"/>
  <c r="AE35" i="287"/>
  <c r="AD35" i="287"/>
  <c r="AC35" i="287"/>
  <c r="AB35" i="287"/>
  <c r="AA35" i="287"/>
  <c r="Z35" i="287"/>
  <c r="Y35" i="287"/>
  <c r="X35" i="287"/>
  <c r="W35" i="287"/>
  <c r="V35" i="287"/>
  <c r="U35" i="287"/>
  <c r="T35" i="287"/>
  <c r="S35" i="287"/>
  <c r="R35" i="287"/>
  <c r="Q35" i="287"/>
  <c r="P35" i="287"/>
  <c r="O35" i="287"/>
  <c r="N35" i="287"/>
  <c r="M35" i="287"/>
  <c r="L35" i="287"/>
  <c r="K35" i="287"/>
  <c r="F35" i="287"/>
  <c r="AJ34" i="287"/>
  <c r="AI34" i="287"/>
  <c r="AH34" i="287"/>
  <c r="AG34" i="287"/>
  <c r="AF34" i="287"/>
  <c r="AE34" i="287"/>
  <c r="AD34" i="287"/>
  <c r="AC34" i="287"/>
  <c r="AB34" i="287"/>
  <c r="AA34" i="287"/>
  <c r="Z34" i="287"/>
  <c r="Y34" i="287"/>
  <c r="X34" i="287"/>
  <c r="W34" i="287"/>
  <c r="V34" i="287"/>
  <c r="U34" i="287"/>
  <c r="T34" i="287"/>
  <c r="S34" i="287"/>
  <c r="R34" i="287"/>
  <c r="Q34" i="287"/>
  <c r="P34" i="287"/>
  <c r="O34" i="287"/>
  <c r="N34" i="287"/>
  <c r="M34" i="287"/>
  <c r="L34" i="287"/>
  <c r="K34" i="287"/>
  <c r="F34" i="287"/>
  <c r="AJ33" i="287"/>
  <c r="AI33" i="287"/>
  <c r="AH33" i="287"/>
  <c r="AG33" i="287"/>
  <c r="AF33" i="287"/>
  <c r="AE33" i="287"/>
  <c r="AD33" i="287"/>
  <c r="AC33" i="287"/>
  <c r="AB33" i="287"/>
  <c r="AA33" i="287"/>
  <c r="Z33" i="287"/>
  <c r="Y33" i="287"/>
  <c r="X33" i="287"/>
  <c r="W33" i="287"/>
  <c r="V33" i="287"/>
  <c r="U33" i="287"/>
  <c r="T33" i="287"/>
  <c r="S33" i="287"/>
  <c r="R33" i="287"/>
  <c r="Q33" i="287"/>
  <c r="P33" i="287"/>
  <c r="O33" i="287"/>
  <c r="N33" i="287"/>
  <c r="M33" i="287"/>
  <c r="L33" i="287"/>
  <c r="K33" i="287"/>
  <c r="F33" i="287"/>
  <c r="AJ32" i="287"/>
  <c r="AI32" i="287"/>
  <c r="AH32" i="287"/>
  <c r="AG32" i="287"/>
  <c r="AF32" i="287"/>
  <c r="AE32" i="287"/>
  <c r="AD32" i="287"/>
  <c r="AC32" i="287"/>
  <c r="AB32" i="287"/>
  <c r="AA32" i="287"/>
  <c r="Z32" i="287"/>
  <c r="Y32" i="287"/>
  <c r="X32" i="287"/>
  <c r="W32" i="287"/>
  <c r="V32" i="287"/>
  <c r="U32" i="287"/>
  <c r="T32" i="287"/>
  <c r="S32" i="287"/>
  <c r="R32" i="287"/>
  <c r="Q32" i="287"/>
  <c r="P32" i="287"/>
  <c r="O32" i="287"/>
  <c r="N32" i="287"/>
  <c r="M32" i="287"/>
  <c r="L32" i="287"/>
  <c r="K32" i="287"/>
  <c r="F32" i="287"/>
  <c r="AJ31" i="287"/>
  <c r="AI31" i="287"/>
  <c r="AH31" i="287"/>
  <c r="AG31" i="287"/>
  <c r="AF31" i="287"/>
  <c r="AE31" i="287"/>
  <c r="AD31" i="287"/>
  <c r="AC31" i="287"/>
  <c r="AB31" i="287"/>
  <c r="AA31" i="287"/>
  <c r="Z31" i="287"/>
  <c r="Y31" i="287"/>
  <c r="X31" i="287"/>
  <c r="W31" i="287"/>
  <c r="V31" i="287"/>
  <c r="U31" i="287"/>
  <c r="T31" i="287"/>
  <c r="S31" i="287"/>
  <c r="R31" i="287"/>
  <c r="Q31" i="287"/>
  <c r="P31" i="287"/>
  <c r="O31" i="287"/>
  <c r="N31" i="287"/>
  <c r="M31" i="287"/>
  <c r="L31" i="287"/>
  <c r="K31" i="287"/>
  <c r="F31" i="287"/>
  <c r="AJ30" i="287"/>
  <c r="AI30" i="287"/>
  <c r="AH30" i="287"/>
  <c r="AG30" i="287"/>
  <c r="AF30" i="287"/>
  <c r="AE30" i="287"/>
  <c r="AD30" i="287"/>
  <c r="AC30" i="287"/>
  <c r="AB30" i="287"/>
  <c r="AA30" i="287"/>
  <c r="Z30" i="287"/>
  <c r="Y30" i="287"/>
  <c r="X30" i="287"/>
  <c r="W30" i="287"/>
  <c r="V30" i="287"/>
  <c r="U30" i="287"/>
  <c r="T30" i="287"/>
  <c r="S30" i="287"/>
  <c r="R30" i="287"/>
  <c r="Q30" i="287"/>
  <c r="P30" i="287"/>
  <c r="O30" i="287"/>
  <c r="N30" i="287"/>
  <c r="M30" i="287"/>
  <c r="L30" i="287"/>
  <c r="K30" i="287"/>
  <c r="F30" i="287"/>
  <c r="AJ29" i="287"/>
  <c r="AI29" i="287"/>
  <c r="AH29" i="287"/>
  <c r="AG29" i="287"/>
  <c r="AF29" i="287"/>
  <c r="AE29" i="287"/>
  <c r="AD29" i="287"/>
  <c r="AC29" i="287"/>
  <c r="AB29" i="287"/>
  <c r="AA29" i="287"/>
  <c r="Z29" i="287"/>
  <c r="Y29" i="287"/>
  <c r="X29" i="287"/>
  <c r="W29" i="287"/>
  <c r="V29" i="287"/>
  <c r="U29" i="287"/>
  <c r="T29" i="287"/>
  <c r="S29" i="287"/>
  <c r="R29" i="287"/>
  <c r="Q29" i="287"/>
  <c r="P29" i="287"/>
  <c r="O29" i="287"/>
  <c r="N29" i="287"/>
  <c r="M29" i="287"/>
  <c r="L29" i="287"/>
  <c r="K29" i="287"/>
  <c r="F29" i="287"/>
  <c r="AJ28" i="287"/>
  <c r="AI28" i="287"/>
  <c r="AH28" i="287"/>
  <c r="AG28" i="287"/>
  <c r="AF28" i="287"/>
  <c r="AE28" i="287"/>
  <c r="AD28" i="287"/>
  <c r="AC28" i="287"/>
  <c r="AB28" i="287"/>
  <c r="AA28" i="287"/>
  <c r="Z28" i="287"/>
  <c r="Y28" i="287"/>
  <c r="X28" i="287"/>
  <c r="W28" i="287"/>
  <c r="V28" i="287"/>
  <c r="U28" i="287"/>
  <c r="T28" i="287"/>
  <c r="S28" i="287"/>
  <c r="R28" i="287"/>
  <c r="Q28" i="287"/>
  <c r="P28" i="287"/>
  <c r="O28" i="287"/>
  <c r="N28" i="287"/>
  <c r="M28" i="287"/>
  <c r="L28" i="287"/>
  <c r="K28" i="287"/>
  <c r="F28" i="287"/>
  <c r="AJ27" i="287"/>
  <c r="AI27" i="287"/>
  <c r="AH27" i="287"/>
  <c r="AG27" i="287"/>
  <c r="AF27" i="287"/>
  <c r="AE27" i="287"/>
  <c r="AD27" i="287"/>
  <c r="AC27" i="287"/>
  <c r="AB27" i="287"/>
  <c r="AA27" i="287"/>
  <c r="Z27" i="287"/>
  <c r="Y27" i="287"/>
  <c r="X27" i="287"/>
  <c r="W27" i="287"/>
  <c r="V27" i="287"/>
  <c r="U27" i="287"/>
  <c r="T27" i="287"/>
  <c r="S27" i="287"/>
  <c r="R27" i="287"/>
  <c r="Q27" i="287"/>
  <c r="P27" i="287"/>
  <c r="O27" i="287"/>
  <c r="N27" i="287"/>
  <c r="M27" i="287"/>
  <c r="L27" i="287"/>
  <c r="K27" i="287"/>
  <c r="F27" i="287"/>
  <c r="AJ26" i="287"/>
  <c r="AI26" i="287"/>
  <c r="AH26" i="287"/>
  <c r="AG26" i="287"/>
  <c r="AF26" i="287"/>
  <c r="AE26" i="287"/>
  <c r="AD26" i="287"/>
  <c r="AC26" i="287"/>
  <c r="AB26" i="287"/>
  <c r="AA26" i="287"/>
  <c r="Z26" i="287"/>
  <c r="Y26" i="287"/>
  <c r="X26" i="287"/>
  <c r="W26" i="287"/>
  <c r="V26" i="287"/>
  <c r="U26" i="287"/>
  <c r="T26" i="287"/>
  <c r="S26" i="287"/>
  <c r="R26" i="287"/>
  <c r="Q26" i="287"/>
  <c r="P26" i="287"/>
  <c r="O26" i="287"/>
  <c r="N26" i="287"/>
  <c r="M26" i="287"/>
  <c r="L26" i="287"/>
  <c r="K26" i="287"/>
  <c r="F26" i="287"/>
  <c r="AJ25" i="287"/>
  <c r="AI25" i="287"/>
  <c r="AH25" i="287"/>
  <c r="AG25" i="287"/>
  <c r="AF25" i="287"/>
  <c r="AE25" i="287"/>
  <c r="AD25" i="287"/>
  <c r="AC25" i="287"/>
  <c r="AB25" i="287"/>
  <c r="AA25" i="287"/>
  <c r="Z25" i="287"/>
  <c r="Y25" i="287"/>
  <c r="X25" i="287"/>
  <c r="W25" i="287"/>
  <c r="V25" i="287"/>
  <c r="U25" i="287"/>
  <c r="T25" i="287"/>
  <c r="S25" i="287"/>
  <c r="R25" i="287"/>
  <c r="Q25" i="287"/>
  <c r="P25" i="287"/>
  <c r="O25" i="287"/>
  <c r="N25" i="287"/>
  <c r="M25" i="287"/>
  <c r="L25" i="287"/>
  <c r="K25" i="287"/>
  <c r="F25" i="287"/>
  <c r="AJ24" i="287"/>
  <c r="AI24" i="287"/>
  <c r="AH24" i="287"/>
  <c r="AG24" i="287"/>
  <c r="AF24" i="287"/>
  <c r="AE24" i="287"/>
  <c r="AD24" i="287"/>
  <c r="AC24" i="287"/>
  <c r="AB24" i="287"/>
  <c r="AA24" i="287"/>
  <c r="Z24" i="287"/>
  <c r="Y24" i="287"/>
  <c r="X24" i="287"/>
  <c r="W24" i="287"/>
  <c r="V24" i="287"/>
  <c r="U24" i="287"/>
  <c r="T24" i="287"/>
  <c r="S24" i="287"/>
  <c r="R24" i="287"/>
  <c r="Q24" i="287"/>
  <c r="P24" i="287"/>
  <c r="O24" i="287"/>
  <c r="N24" i="287"/>
  <c r="M24" i="287"/>
  <c r="L24" i="287"/>
  <c r="K24" i="287"/>
  <c r="F24" i="287"/>
  <c r="AJ23" i="287"/>
  <c r="AI23" i="287"/>
  <c r="AH23" i="287"/>
  <c r="AG23" i="287"/>
  <c r="AF23" i="287"/>
  <c r="AE23" i="287"/>
  <c r="AD23" i="287"/>
  <c r="AC23" i="287"/>
  <c r="AB23" i="287"/>
  <c r="AA23" i="287"/>
  <c r="Z23" i="287"/>
  <c r="Y23" i="287"/>
  <c r="X23" i="287"/>
  <c r="W23" i="287"/>
  <c r="V23" i="287"/>
  <c r="U23" i="287"/>
  <c r="T23" i="287"/>
  <c r="S23" i="287"/>
  <c r="R23" i="287"/>
  <c r="Q23" i="287"/>
  <c r="P23" i="287"/>
  <c r="O23" i="287"/>
  <c r="N23" i="287"/>
  <c r="M23" i="287"/>
  <c r="L23" i="287"/>
  <c r="K23" i="287"/>
  <c r="F23" i="287"/>
  <c r="AJ22" i="287"/>
  <c r="AI22" i="287"/>
  <c r="AH22" i="287"/>
  <c r="AG22" i="287"/>
  <c r="AF22" i="287"/>
  <c r="AE22" i="287"/>
  <c r="AD22" i="287"/>
  <c r="AC22" i="287"/>
  <c r="AB22" i="287"/>
  <c r="AA22" i="287"/>
  <c r="Z22" i="287"/>
  <c r="Y22" i="287"/>
  <c r="X22" i="287"/>
  <c r="W22" i="287"/>
  <c r="V22" i="287"/>
  <c r="U22" i="287"/>
  <c r="T22" i="287"/>
  <c r="S22" i="287"/>
  <c r="R22" i="287"/>
  <c r="Q22" i="287"/>
  <c r="P22" i="287"/>
  <c r="O22" i="287"/>
  <c r="N22" i="287"/>
  <c r="M22" i="287"/>
  <c r="L22" i="287"/>
  <c r="K22" i="287"/>
  <c r="F22" i="287"/>
  <c r="AI21" i="287"/>
  <c r="AH21" i="287"/>
  <c r="AJ21" i="287" s="1"/>
  <c r="AG21" i="287"/>
  <c r="AE21" i="287"/>
  <c r="AD21" i="287"/>
  <c r="AC21" i="287"/>
  <c r="AB21" i="287"/>
  <c r="AF21" i="287" s="1"/>
  <c r="AA21" i="287"/>
  <c r="Y21" i="287"/>
  <c r="X21" i="287"/>
  <c r="W21" i="287"/>
  <c r="Z21" i="287" s="1"/>
  <c r="V21" i="287"/>
  <c r="T21" i="287"/>
  <c r="S21" i="287"/>
  <c r="R21" i="287"/>
  <c r="U21" i="287" s="1"/>
  <c r="Q21" i="287"/>
  <c r="O21" i="287"/>
  <c r="N21" i="287"/>
  <c r="M21" i="287"/>
  <c r="L21" i="287"/>
  <c r="P21" i="287" s="1"/>
  <c r="F21" i="287" s="1"/>
  <c r="K21" i="287"/>
  <c r="AI20" i="287"/>
  <c r="AH20" i="287"/>
  <c r="AJ20" i="287" s="1"/>
  <c r="AG20" i="287"/>
  <c r="AE20" i="287"/>
  <c r="AD20" i="287"/>
  <c r="AC20" i="287"/>
  <c r="AB20" i="287"/>
  <c r="AF20" i="287" s="1"/>
  <c r="AA20" i="287"/>
  <c r="Y20" i="287"/>
  <c r="X20" i="287"/>
  <c r="W20" i="287"/>
  <c r="Z20" i="287" s="1"/>
  <c r="V20" i="287"/>
  <c r="T20" i="287"/>
  <c r="S20" i="287"/>
  <c r="R20" i="287"/>
  <c r="Q20" i="287"/>
  <c r="O20" i="287"/>
  <c r="N20" i="287"/>
  <c r="M20" i="287"/>
  <c r="L20" i="287"/>
  <c r="P20" i="287" s="1"/>
  <c r="F20" i="287" s="1"/>
  <c r="D57" i="287" s="1"/>
  <c r="K20" i="287"/>
  <c r="AI19" i="287"/>
  <c r="AH19" i="287"/>
  <c r="AJ19" i="287" s="1"/>
  <c r="AG19" i="287"/>
  <c r="AE19" i="287"/>
  <c r="AD19" i="287"/>
  <c r="AC19" i="287"/>
  <c r="AF19" i="287" s="1"/>
  <c r="AB19" i="287"/>
  <c r="AA19" i="287"/>
  <c r="Y19" i="287"/>
  <c r="X19" i="287"/>
  <c r="Z19" i="287" s="1"/>
  <c r="W19" i="287"/>
  <c r="V19" i="287"/>
  <c r="T19" i="287"/>
  <c r="S19" i="287"/>
  <c r="U19" i="287" s="1"/>
  <c r="R19" i="287"/>
  <c r="Q19" i="287"/>
  <c r="O19" i="287"/>
  <c r="N19" i="287"/>
  <c r="M19" i="287"/>
  <c r="P19" i="287" s="1"/>
  <c r="F19" i="287" s="1"/>
  <c r="L19" i="287"/>
  <c r="K19" i="287"/>
  <c r="AI18" i="287"/>
  <c r="AH18" i="287"/>
  <c r="AJ18" i="287" s="1"/>
  <c r="AG18" i="287"/>
  <c r="AE18" i="287"/>
  <c r="AD18" i="287"/>
  <c r="AC18" i="287"/>
  <c r="AB18" i="287"/>
  <c r="AA18" i="287"/>
  <c r="Y18" i="287"/>
  <c r="X18" i="287"/>
  <c r="Z18" i="287" s="1"/>
  <c r="W18" i="287"/>
  <c r="V18" i="287"/>
  <c r="T18" i="287"/>
  <c r="S18" i="287"/>
  <c r="U18" i="287" s="1"/>
  <c r="R18" i="287"/>
  <c r="Q18" i="287"/>
  <c r="O18" i="287"/>
  <c r="N18" i="287"/>
  <c r="M18" i="287"/>
  <c r="L18" i="287"/>
  <c r="K18" i="287"/>
  <c r="AI17" i="287"/>
  <c r="AH17" i="287"/>
  <c r="AJ17" i="287" s="1"/>
  <c r="AG17" i="287"/>
  <c r="AE17" i="287"/>
  <c r="AD17" i="287"/>
  <c r="AC17" i="287"/>
  <c r="AF17" i="287" s="1"/>
  <c r="AB17" i="287"/>
  <c r="AA17" i="287"/>
  <c r="Y17" i="287"/>
  <c r="X17" i="287"/>
  <c r="Z17" i="287" s="1"/>
  <c r="W17" i="287"/>
  <c r="V17" i="287"/>
  <c r="T17" i="287"/>
  <c r="S17" i="287"/>
  <c r="U17" i="287" s="1"/>
  <c r="R17" i="287"/>
  <c r="Q17" i="287"/>
  <c r="O17" i="287"/>
  <c r="N17" i="287"/>
  <c r="M17" i="287"/>
  <c r="P17" i="287" s="1"/>
  <c r="F17" i="287" s="1"/>
  <c r="L17" i="287"/>
  <c r="K17" i="287"/>
  <c r="AI16" i="287"/>
  <c r="AH16" i="287"/>
  <c r="AJ16" i="287" s="1"/>
  <c r="AG16" i="287"/>
  <c r="AE16" i="287"/>
  <c r="AD16" i="287"/>
  <c r="AC16" i="287"/>
  <c r="AB16" i="287"/>
  <c r="AF16" i="287" s="1"/>
  <c r="AA16" i="287"/>
  <c r="Y16" i="287"/>
  <c r="X16" i="287"/>
  <c r="W16" i="287"/>
  <c r="Z16" i="287" s="1"/>
  <c r="V16" i="287"/>
  <c r="T16" i="287"/>
  <c r="S16" i="287"/>
  <c r="R16" i="287"/>
  <c r="Q16" i="287"/>
  <c r="O16" i="287"/>
  <c r="N16" i="287"/>
  <c r="M16" i="287"/>
  <c r="L16" i="287"/>
  <c r="P16" i="287" s="1"/>
  <c r="F16" i="287" s="1"/>
  <c r="K16" i="287"/>
  <c r="AI15" i="287"/>
  <c r="AH15" i="287"/>
  <c r="AJ15" i="287" s="1"/>
  <c r="AG15" i="287"/>
  <c r="AE15" i="287"/>
  <c r="AD15" i="287"/>
  <c r="AC15" i="287"/>
  <c r="AF15" i="287" s="1"/>
  <c r="AB15" i="287"/>
  <c r="AA15" i="287"/>
  <c r="Y15" i="287"/>
  <c r="X15" i="287"/>
  <c r="Z15" i="287" s="1"/>
  <c r="W15" i="287"/>
  <c r="V15" i="287"/>
  <c r="T15" i="287"/>
  <c r="S15" i="287"/>
  <c r="U15" i="287" s="1"/>
  <c r="R15" i="287"/>
  <c r="Q15" i="287"/>
  <c r="O15" i="287"/>
  <c r="N15" i="287"/>
  <c r="M15" i="287"/>
  <c r="P15" i="287" s="1"/>
  <c r="F15" i="287" s="1"/>
  <c r="L15" i="287"/>
  <c r="K15" i="287"/>
  <c r="AI14" i="287"/>
  <c r="AH14" i="287"/>
  <c r="AJ14" i="287" s="1"/>
  <c r="AG14" i="287"/>
  <c r="AE14" i="287"/>
  <c r="AD14" i="287"/>
  <c r="AC14" i="287"/>
  <c r="AF14" i="287" s="1"/>
  <c r="AB14" i="287"/>
  <c r="AA14" i="287"/>
  <c r="Y14" i="287"/>
  <c r="X14" i="287"/>
  <c r="Z14" i="287" s="1"/>
  <c r="W14" i="287"/>
  <c r="V14" i="287"/>
  <c r="T14" i="287"/>
  <c r="S14" i="287"/>
  <c r="U14" i="287" s="1"/>
  <c r="R14" i="287"/>
  <c r="Q14" i="287"/>
  <c r="O14" i="287"/>
  <c r="N14" i="287"/>
  <c r="M14" i="287"/>
  <c r="P14" i="287" s="1"/>
  <c r="F14" i="287" s="1"/>
  <c r="L14" i="287"/>
  <c r="K14" i="287"/>
  <c r="AI13" i="287"/>
  <c r="AH13" i="287"/>
  <c r="AJ13" i="287" s="1"/>
  <c r="AG13" i="287"/>
  <c r="AE13" i="287"/>
  <c r="AD13" i="287"/>
  <c r="AC13" i="287"/>
  <c r="AB13" i="287"/>
  <c r="AF13" i="287" s="1"/>
  <c r="AA13" i="287"/>
  <c r="Y13" i="287"/>
  <c r="X13" i="287"/>
  <c r="W13" i="287"/>
  <c r="V13" i="287"/>
  <c r="T13" i="287"/>
  <c r="S13" i="287"/>
  <c r="R13" i="287"/>
  <c r="Q13" i="287"/>
  <c r="O13" i="287"/>
  <c r="N13" i="287"/>
  <c r="M13" i="287"/>
  <c r="L13" i="287"/>
  <c r="P13" i="287" s="1"/>
  <c r="F13" i="287" s="1"/>
  <c r="K13" i="287"/>
  <c r="AI12" i="287"/>
  <c r="AH12" i="287"/>
  <c r="AJ12" i="287" s="1"/>
  <c r="AG12" i="287"/>
  <c r="AE12" i="287"/>
  <c r="AD12" i="287"/>
  <c r="AC12" i="287"/>
  <c r="AB12" i="287"/>
  <c r="AF12" i="287" s="1"/>
  <c r="AA12" i="287"/>
  <c r="Y12" i="287"/>
  <c r="X12" i="287"/>
  <c r="W12" i="287"/>
  <c r="Z12" i="287" s="1"/>
  <c r="V12" i="287"/>
  <c r="T12" i="287"/>
  <c r="S12" i="287"/>
  <c r="R12" i="287"/>
  <c r="Q12" i="287"/>
  <c r="O12" i="287"/>
  <c r="N12" i="287"/>
  <c r="M12" i="287"/>
  <c r="L12" i="287"/>
  <c r="P12" i="287" s="1"/>
  <c r="F12" i="287" s="1"/>
  <c r="K12" i="287"/>
  <c r="AI11" i="287"/>
  <c r="AH11" i="287"/>
  <c r="AJ11" i="287" s="1"/>
  <c r="AG11" i="287"/>
  <c r="AE11" i="287"/>
  <c r="AD11" i="287"/>
  <c r="AC11" i="287"/>
  <c r="AB11" i="287"/>
  <c r="AA11" i="287"/>
  <c r="Y11" i="287"/>
  <c r="X11" i="287"/>
  <c r="W11" i="287"/>
  <c r="Z11" i="287" s="1"/>
  <c r="V11" i="287"/>
  <c r="T11" i="287"/>
  <c r="S11" i="287"/>
  <c r="R11" i="287"/>
  <c r="U11" i="287" s="1"/>
  <c r="Q11" i="287"/>
  <c r="O11" i="287"/>
  <c r="N11" i="287"/>
  <c r="M11" i="287"/>
  <c r="L11" i="287"/>
  <c r="K11" i="287"/>
  <c r="AI10" i="287"/>
  <c r="AH10" i="287"/>
  <c r="AJ10" i="287" s="1"/>
  <c r="AG10" i="287"/>
  <c r="AE10" i="287"/>
  <c r="AD10" i="287"/>
  <c r="AC10" i="287"/>
  <c r="AB10" i="287"/>
  <c r="AF10" i="287" s="1"/>
  <c r="AA10" i="287"/>
  <c r="Y10" i="287"/>
  <c r="X10" i="287"/>
  <c r="W10" i="287"/>
  <c r="V10" i="287"/>
  <c r="T10" i="287"/>
  <c r="S10" i="287"/>
  <c r="R10" i="287"/>
  <c r="U10" i="287" s="1"/>
  <c r="Q10" i="287"/>
  <c r="O10" i="287"/>
  <c r="N10" i="287"/>
  <c r="M10" i="287"/>
  <c r="L10" i="287"/>
  <c r="P10" i="287" s="1"/>
  <c r="F10" i="287" s="1"/>
  <c r="K10" i="287"/>
  <c r="AI9" i="287"/>
  <c r="AH9" i="287"/>
  <c r="AJ9" i="287" s="1"/>
  <c r="AG9" i="287"/>
  <c r="AE9" i="287"/>
  <c r="AD9" i="287"/>
  <c r="AC9" i="287"/>
  <c r="AB9" i="287"/>
  <c r="AF9" i="287" s="1"/>
  <c r="AA9" i="287"/>
  <c r="Y9" i="287"/>
  <c r="X9" i="287"/>
  <c r="W9" i="287"/>
  <c r="V9" i="287"/>
  <c r="T9" i="287"/>
  <c r="S9" i="287"/>
  <c r="R9" i="287"/>
  <c r="Q9" i="287"/>
  <c r="O9" i="287"/>
  <c r="N9" i="287"/>
  <c r="M9" i="287"/>
  <c r="L9" i="287"/>
  <c r="P9" i="287" s="1"/>
  <c r="F9" i="287" s="1"/>
  <c r="K9" i="287"/>
  <c r="AI8" i="287"/>
  <c r="AH8" i="287"/>
  <c r="AJ8" i="287" s="1"/>
  <c r="AG8" i="287"/>
  <c r="AE8" i="287"/>
  <c r="AD8" i="287"/>
  <c r="AC8" i="287"/>
  <c r="AF8" i="287" s="1"/>
  <c r="AB8" i="287"/>
  <c r="AA8" i="287"/>
  <c r="Y8" i="287"/>
  <c r="X8" i="287"/>
  <c r="Z8" i="287" s="1"/>
  <c r="W8" i="287"/>
  <c r="V8" i="287"/>
  <c r="T8" i="287"/>
  <c r="S8" i="287"/>
  <c r="U8" i="287" s="1"/>
  <c r="R8" i="287"/>
  <c r="Q8" i="287"/>
  <c r="O8" i="287"/>
  <c r="N8" i="287"/>
  <c r="M8" i="287"/>
  <c r="P8" i="287" s="1"/>
  <c r="F8" i="287" s="1"/>
  <c r="L8" i="287"/>
  <c r="K8" i="287"/>
  <c r="AI7" i="287"/>
  <c r="AH7" i="287"/>
  <c r="AJ7" i="287" s="1"/>
  <c r="AG7" i="287"/>
  <c r="AE7" i="287"/>
  <c r="AD7" i="287"/>
  <c r="AC7" i="287"/>
  <c r="AB7" i="287"/>
  <c r="AF7" i="287" s="1"/>
  <c r="AA7" i="287"/>
  <c r="Y7" i="287"/>
  <c r="X7" i="287"/>
  <c r="W7" i="287"/>
  <c r="Z7" i="287" s="1"/>
  <c r="V7" i="287"/>
  <c r="T7" i="287"/>
  <c r="S7" i="287"/>
  <c r="R7" i="287"/>
  <c r="U7" i="287" s="1"/>
  <c r="Q7" i="287"/>
  <c r="O7" i="287"/>
  <c r="N7" i="287"/>
  <c r="M7" i="287"/>
  <c r="L7" i="287"/>
  <c r="P7" i="287" s="1"/>
  <c r="F7" i="287" s="1"/>
  <c r="K7" i="287"/>
  <c r="AI6" i="287"/>
  <c r="AH6" i="287"/>
  <c r="AJ6" i="287" s="1"/>
  <c r="AG6" i="287"/>
  <c r="AE6" i="287"/>
  <c r="AD6" i="287"/>
  <c r="AC6" i="287"/>
  <c r="AB6" i="287"/>
  <c r="AF6" i="287" s="1"/>
  <c r="AA6" i="287"/>
  <c r="Y6" i="287"/>
  <c r="X6" i="287"/>
  <c r="W6" i="287"/>
  <c r="V6" i="287"/>
  <c r="T6" i="287"/>
  <c r="S6" i="287"/>
  <c r="R6" i="287"/>
  <c r="U6" i="287" s="1"/>
  <c r="Q6" i="287"/>
  <c r="O6" i="287"/>
  <c r="N6" i="287"/>
  <c r="M6" i="287"/>
  <c r="L6" i="287"/>
  <c r="P6" i="287" s="1"/>
  <c r="F6" i="287" s="1"/>
  <c r="K6" i="287"/>
  <c r="AI5" i="287"/>
  <c r="AH5" i="287"/>
  <c r="AJ5" i="287" s="1"/>
  <c r="AG5" i="287"/>
  <c r="AE5" i="287"/>
  <c r="AD5" i="287"/>
  <c r="AC5" i="287"/>
  <c r="AB5" i="287"/>
  <c r="AA5" i="287"/>
  <c r="Y5" i="287"/>
  <c r="X5" i="287"/>
  <c r="W5" i="287"/>
  <c r="V5" i="287"/>
  <c r="T5" i="287"/>
  <c r="S5" i="287"/>
  <c r="U5" i="287" s="1"/>
  <c r="R5" i="287"/>
  <c r="Q5" i="287"/>
  <c r="O5" i="287"/>
  <c r="N5" i="287"/>
  <c r="M5" i="287"/>
  <c r="L5" i="287"/>
  <c r="K5" i="287"/>
  <c r="AI4" i="287"/>
  <c r="AH4" i="287"/>
  <c r="AJ4" i="287" s="1"/>
  <c r="AG4" i="287"/>
  <c r="AE4" i="287"/>
  <c r="AD4" i="287"/>
  <c r="AC4" i="287"/>
  <c r="AF4" i="287" s="1"/>
  <c r="AB4" i="287"/>
  <c r="AA4" i="287"/>
  <c r="Y4" i="287"/>
  <c r="X4" i="287"/>
  <c r="Z4" i="287" s="1"/>
  <c r="W4" i="287"/>
  <c r="V4" i="287"/>
  <c r="T4" i="287"/>
  <c r="S4" i="287"/>
  <c r="U4" i="287" s="1"/>
  <c r="R4" i="287"/>
  <c r="Q4" i="287"/>
  <c r="O4" i="287"/>
  <c r="N4" i="287"/>
  <c r="M4" i="287"/>
  <c r="P4" i="287" s="1"/>
  <c r="F4" i="287" s="1"/>
  <c r="L4" i="287"/>
  <c r="K4" i="287"/>
  <c r="J78" i="285"/>
  <c r="I78" i="285"/>
  <c r="H78" i="285"/>
  <c r="G78" i="285"/>
  <c r="J77" i="285"/>
  <c r="I77" i="285"/>
  <c r="H77" i="285"/>
  <c r="G77" i="285"/>
  <c r="J76" i="285"/>
  <c r="I76" i="285"/>
  <c r="H76" i="285"/>
  <c r="G76" i="285"/>
  <c r="J75" i="285"/>
  <c r="I75" i="285"/>
  <c r="H75" i="285"/>
  <c r="G75" i="285"/>
  <c r="J74" i="285"/>
  <c r="I74" i="285"/>
  <c r="H74" i="285"/>
  <c r="G74" i="285"/>
  <c r="F74" i="285"/>
  <c r="E74" i="285"/>
  <c r="D74" i="285"/>
  <c r="C74" i="285"/>
  <c r="J71" i="285"/>
  <c r="I71" i="285"/>
  <c r="H71" i="285"/>
  <c r="G71" i="285"/>
  <c r="J70" i="285"/>
  <c r="I70" i="285"/>
  <c r="H70" i="285"/>
  <c r="G70" i="285"/>
  <c r="J69" i="285"/>
  <c r="I69" i="285"/>
  <c r="H69" i="285"/>
  <c r="G69" i="285"/>
  <c r="J68" i="285"/>
  <c r="I68" i="285"/>
  <c r="H68" i="285"/>
  <c r="G68" i="285"/>
  <c r="J67" i="285"/>
  <c r="I67" i="285"/>
  <c r="H67" i="285"/>
  <c r="G67" i="285"/>
  <c r="F67" i="285"/>
  <c r="E67" i="285"/>
  <c r="D67" i="285"/>
  <c r="C67" i="285"/>
  <c r="J63" i="285"/>
  <c r="I63" i="285"/>
  <c r="H63" i="285"/>
  <c r="G63" i="285"/>
  <c r="J62" i="285"/>
  <c r="I62" i="285"/>
  <c r="H62" i="285"/>
  <c r="G62" i="285"/>
  <c r="J61" i="285"/>
  <c r="I61" i="285"/>
  <c r="H61" i="285"/>
  <c r="G61" i="285"/>
  <c r="J60" i="285"/>
  <c r="I60" i="285"/>
  <c r="H60" i="285"/>
  <c r="G60" i="285"/>
  <c r="J59" i="285"/>
  <c r="I59" i="285"/>
  <c r="H59" i="285"/>
  <c r="G59" i="285"/>
  <c r="F59" i="285"/>
  <c r="E59" i="285"/>
  <c r="D59" i="285"/>
  <c r="J50" i="285"/>
  <c r="I50" i="285"/>
  <c r="H50" i="285"/>
  <c r="G50" i="285"/>
  <c r="J49" i="285"/>
  <c r="I49" i="285"/>
  <c r="H49" i="285"/>
  <c r="G49" i="285"/>
  <c r="J48" i="285"/>
  <c r="I48" i="285"/>
  <c r="H48" i="285"/>
  <c r="G48" i="285"/>
  <c r="J47" i="285"/>
  <c r="I47" i="285"/>
  <c r="H47" i="285"/>
  <c r="G47" i="285"/>
  <c r="J46" i="285"/>
  <c r="I46" i="285"/>
  <c r="H46" i="285"/>
  <c r="G46" i="285"/>
  <c r="F46" i="285"/>
  <c r="E46" i="285"/>
  <c r="D46" i="285"/>
  <c r="C46" i="285"/>
  <c r="J43" i="285"/>
  <c r="I43" i="285"/>
  <c r="H43" i="285"/>
  <c r="G43" i="285"/>
  <c r="J42" i="285"/>
  <c r="I42" i="285"/>
  <c r="H42" i="285"/>
  <c r="G42" i="285"/>
  <c r="J41" i="285"/>
  <c r="I41" i="285"/>
  <c r="H41" i="285"/>
  <c r="G41" i="285"/>
  <c r="J40" i="285"/>
  <c r="I40" i="285"/>
  <c r="H40" i="285"/>
  <c r="G40" i="285"/>
  <c r="J39" i="285"/>
  <c r="I39" i="285"/>
  <c r="H39" i="285"/>
  <c r="G39" i="285"/>
  <c r="F39" i="285"/>
  <c r="E39" i="285"/>
  <c r="D39" i="285"/>
  <c r="C39" i="285"/>
  <c r="J36" i="285"/>
  <c r="I36" i="285"/>
  <c r="H36" i="285"/>
  <c r="G36" i="285"/>
  <c r="J35" i="285"/>
  <c r="I35" i="285"/>
  <c r="H35" i="285"/>
  <c r="G35" i="285"/>
  <c r="J34" i="285"/>
  <c r="I34" i="285"/>
  <c r="H34" i="285"/>
  <c r="G34" i="285"/>
  <c r="J33" i="285"/>
  <c r="I33" i="285"/>
  <c r="H33" i="285"/>
  <c r="G33" i="285"/>
  <c r="J32" i="285"/>
  <c r="I32" i="285"/>
  <c r="H32" i="285"/>
  <c r="G32" i="285"/>
  <c r="F32" i="285"/>
  <c r="E32" i="285"/>
  <c r="D32" i="285"/>
  <c r="J28" i="285"/>
  <c r="I28" i="285"/>
  <c r="H28" i="285"/>
  <c r="G28" i="285"/>
  <c r="J27" i="285"/>
  <c r="I27" i="285"/>
  <c r="H27" i="285"/>
  <c r="G27" i="285"/>
  <c r="J26" i="285"/>
  <c r="I26" i="285"/>
  <c r="H26" i="285"/>
  <c r="G26" i="285"/>
  <c r="J25" i="285"/>
  <c r="I25" i="285"/>
  <c r="H25" i="285"/>
  <c r="G25" i="285"/>
  <c r="J24" i="285"/>
  <c r="I24" i="285"/>
  <c r="H24" i="285"/>
  <c r="G24" i="285"/>
  <c r="F24" i="285"/>
  <c r="E24" i="285"/>
  <c r="D24" i="285"/>
  <c r="C24" i="285"/>
  <c r="J21" i="285"/>
  <c r="I21" i="285"/>
  <c r="H21" i="285"/>
  <c r="G21" i="285"/>
  <c r="J20" i="285"/>
  <c r="I20" i="285"/>
  <c r="H20" i="285"/>
  <c r="G20" i="285"/>
  <c r="J19" i="285"/>
  <c r="I19" i="285"/>
  <c r="H19" i="285"/>
  <c r="G19" i="285"/>
  <c r="J18" i="285"/>
  <c r="I18" i="285"/>
  <c r="H18" i="285"/>
  <c r="G18" i="285"/>
  <c r="J17" i="285"/>
  <c r="I17" i="285"/>
  <c r="H17" i="285"/>
  <c r="G17" i="285"/>
  <c r="F17" i="285"/>
  <c r="E17" i="285"/>
  <c r="D17" i="285"/>
  <c r="C17" i="285"/>
  <c r="J13" i="285"/>
  <c r="I13" i="285"/>
  <c r="H13" i="285"/>
  <c r="G13" i="285"/>
  <c r="J12" i="285"/>
  <c r="I12" i="285"/>
  <c r="H12" i="285"/>
  <c r="G12" i="285"/>
  <c r="J11" i="285"/>
  <c r="I11" i="285"/>
  <c r="H11" i="285"/>
  <c r="G11" i="285"/>
  <c r="J10" i="285"/>
  <c r="I10" i="285"/>
  <c r="H10" i="285"/>
  <c r="G10" i="285"/>
  <c r="J9" i="285"/>
  <c r="I9" i="285"/>
  <c r="H9" i="285"/>
  <c r="G9" i="285"/>
  <c r="F9" i="285"/>
  <c r="E9" i="285"/>
  <c r="D9" i="285"/>
  <c r="A5" i="285"/>
  <c r="D57" i="284"/>
  <c r="E54" i="284"/>
  <c r="D54" i="284"/>
  <c r="D56" i="284" s="1"/>
  <c r="C54" i="284"/>
  <c r="D50" i="284"/>
  <c r="E47" i="284"/>
  <c r="E49" i="284" s="1"/>
  <c r="D47" i="284"/>
  <c r="D61" i="284" s="1"/>
  <c r="AJ43" i="284"/>
  <c r="AI43" i="284"/>
  <c r="AH43" i="284"/>
  <c r="AG43" i="284"/>
  <c r="AF43" i="284"/>
  <c r="AE43" i="284"/>
  <c r="AD43" i="284"/>
  <c r="AC43" i="284"/>
  <c r="AB43" i="284"/>
  <c r="AA43" i="284"/>
  <c r="Z43" i="284"/>
  <c r="Y43" i="284"/>
  <c r="X43" i="284"/>
  <c r="W43" i="284"/>
  <c r="V43" i="284"/>
  <c r="U43" i="284"/>
  <c r="T43" i="284"/>
  <c r="S43" i="284"/>
  <c r="R43" i="284"/>
  <c r="Q43" i="284"/>
  <c r="P43" i="284"/>
  <c r="O43" i="284"/>
  <c r="N43" i="284"/>
  <c r="M43" i="284"/>
  <c r="L43" i="284"/>
  <c r="K43" i="284"/>
  <c r="F43" i="284"/>
  <c r="AJ42" i="284"/>
  <c r="AI42" i="284"/>
  <c r="AH42" i="284"/>
  <c r="AG42" i="284"/>
  <c r="AF42" i="284"/>
  <c r="AE42" i="284"/>
  <c r="AD42" i="284"/>
  <c r="AC42" i="284"/>
  <c r="AB42" i="284"/>
  <c r="AA42" i="284"/>
  <c r="Z42" i="284"/>
  <c r="Y42" i="284"/>
  <c r="X42" i="284"/>
  <c r="W42" i="284"/>
  <c r="V42" i="284"/>
  <c r="U42" i="284"/>
  <c r="T42" i="284"/>
  <c r="S42" i="284"/>
  <c r="R42" i="284"/>
  <c r="Q42" i="284"/>
  <c r="P42" i="284"/>
  <c r="O42" i="284"/>
  <c r="N42" i="284"/>
  <c r="M42" i="284"/>
  <c r="L42" i="284"/>
  <c r="K42" i="284"/>
  <c r="F42" i="284"/>
  <c r="AJ41" i="284"/>
  <c r="AI41" i="284"/>
  <c r="AH41" i="284"/>
  <c r="AG41" i="284"/>
  <c r="AF41" i="284"/>
  <c r="AE41" i="284"/>
  <c r="AD41" i="284"/>
  <c r="AC41" i="284"/>
  <c r="AB41" i="284"/>
  <c r="AA41" i="284"/>
  <c r="Z41" i="284"/>
  <c r="Y41" i="284"/>
  <c r="X41" i="284"/>
  <c r="W41" i="284"/>
  <c r="V41" i="284"/>
  <c r="U41" i="284"/>
  <c r="T41" i="284"/>
  <c r="S41" i="284"/>
  <c r="R41" i="284"/>
  <c r="Q41" i="284"/>
  <c r="P41" i="284"/>
  <c r="O41" i="284"/>
  <c r="N41" i="284"/>
  <c r="M41" i="284"/>
  <c r="L41" i="284"/>
  <c r="K41" i="284"/>
  <c r="F41" i="284"/>
  <c r="AJ40" i="284"/>
  <c r="AI40" i="284"/>
  <c r="AH40" i="284"/>
  <c r="AG40" i="284"/>
  <c r="AF40" i="284"/>
  <c r="AE40" i="284"/>
  <c r="AD40" i="284"/>
  <c r="AC40" i="284"/>
  <c r="AB40" i="284"/>
  <c r="AA40" i="284"/>
  <c r="Z40" i="284"/>
  <c r="Y40" i="284"/>
  <c r="X40" i="284"/>
  <c r="W40" i="284"/>
  <c r="V40" i="284"/>
  <c r="U40" i="284"/>
  <c r="T40" i="284"/>
  <c r="S40" i="284"/>
  <c r="R40" i="284"/>
  <c r="Q40" i="284"/>
  <c r="P40" i="284"/>
  <c r="O40" i="284"/>
  <c r="N40" i="284"/>
  <c r="M40" i="284"/>
  <c r="L40" i="284"/>
  <c r="K40" i="284"/>
  <c r="F40" i="284"/>
  <c r="AJ39" i="284"/>
  <c r="AI39" i="284"/>
  <c r="AH39" i="284"/>
  <c r="AG39" i="284"/>
  <c r="AF39" i="284"/>
  <c r="AE39" i="284"/>
  <c r="AD39" i="284"/>
  <c r="AC39" i="284"/>
  <c r="AB39" i="284"/>
  <c r="AA39" i="284"/>
  <c r="Z39" i="284"/>
  <c r="Y39" i="284"/>
  <c r="X39" i="284"/>
  <c r="W39" i="284"/>
  <c r="V39" i="284"/>
  <c r="U39" i="284"/>
  <c r="T39" i="284"/>
  <c r="S39" i="284"/>
  <c r="R39" i="284"/>
  <c r="Q39" i="284"/>
  <c r="P39" i="284"/>
  <c r="O39" i="284"/>
  <c r="N39" i="284"/>
  <c r="M39" i="284"/>
  <c r="L39" i="284"/>
  <c r="K39" i="284"/>
  <c r="F39" i="284"/>
  <c r="AJ38" i="284"/>
  <c r="AI38" i="284"/>
  <c r="AH38" i="284"/>
  <c r="AG38" i="284"/>
  <c r="AF38" i="284"/>
  <c r="AE38" i="284"/>
  <c r="AD38" i="284"/>
  <c r="AC38" i="284"/>
  <c r="AB38" i="284"/>
  <c r="AA38" i="284"/>
  <c r="Z38" i="284"/>
  <c r="Y38" i="284"/>
  <c r="X38" i="284"/>
  <c r="W38" i="284"/>
  <c r="V38" i="284"/>
  <c r="U38" i="284"/>
  <c r="T38" i="284"/>
  <c r="S38" i="284"/>
  <c r="R38" i="284"/>
  <c r="Q38" i="284"/>
  <c r="P38" i="284"/>
  <c r="O38" i="284"/>
  <c r="N38" i="284"/>
  <c r="M38" i="284"/>
  <c r="L38" i="284"/>
  <c r="K38" i="284"/>
  <c r="F38" i="284"/>
  <c r="AJ37" i="284"/>
  <c r="AI37" i="284"/>
  <c r="AH37" i="284"/>
  <c r="AG37" i="284"/>
  <c r="AF37" i="284"/>
  <c r="AE37" i="284"/>
  <c r="AD37" i="284"/>
  <c r="AC37" i="284"/>
  <c r="AB37" i="284"/>
  <c r="AA37" i="284"/>
  <c r="Z37" i="284"/>
  <c r="Y37" i="284"/>
  <c r="X37" i="284"/>
  <c r="W37" i="284"/>
  <c r="V37" i="284"/>
  <c r="U37" i="284"/>
  <c r="T37" i="284"/>
  <c r="S37" i="284"/>
  <c r="R37" i="284"/>
  <c r="Q37" i="284"/>
  <c r="P37" i="284"/>
  <c r="O37" i="284"/>
  <c r="N37" i="284"/>
  <c r="M37" i="284"/>
  <c r="L37" i="284"/>
  <c r="K37" i="284"/>
  <c r="F37" i="284"/>
  <c r="AJ36" i="284"/>
  <c r="AI36" i="284"/>
  <c r="AH36" i="284"/>
  <c r="AG36" i="284"/>
  <c r="AF36" i="284"/>
  <c r="AE36" i="284"/>
  <c r="AD36" i="284"/>
  <c r="AC36" i="284"/>
  <c r="AB36" i="284"/>
  <c r="AA36" i="284"/>
  <c r="Z36" i="284"/>
  <c r="Y36" i="284"/>
  <c r="X36" i="284"/>
  <c r="W36" i="284"/>
  <c r="V36" i="284"/>
  <c r="U36" i="284"/>
  <c r="T36" i="284"/>
  <c r="S36" i="284"/>
  <c r="R36" i="284"/>
  <c r="Q36" i="284"/>
  <c r="P36" i="284"/>
  <c r="O36" i="284"/>
  <c r="N36" i="284"/>
  <c r="M36" i="284"/>
  <c r="L36" i="284"/>
  <c r="K36" i="284"/>
  <c r="F36" i="284"/>
  <c r="AJ35" i="284"/>
  <c r="AI35" i="284"/>
  <c r="AH35" i="284"/>
  <c r="AG35" i="284"/>
  <c r="AF35" i="284"/>
  <c r="AE35" i="284"/>
  <c r="AD35" i="284"/>
  <c r="AC35" i="284"/>
  <c r="AB35" i="284"/>
  <c r="AA35" i="284"/>
  <c r="Z35" i="284"/>
  <c r="Y35" i="284"/>
  <c r="X35" i="284"/>
  <c r="W35" i="284"/>
  <c r="V35" i="284"/>
  <c r="U35" i="284"/>
  <c r="T35" i="284"/>
  <c r="S35" i="284"/>
  <c r="R35" i="284"/>
  <c r="Q35" i="284"/>
  <c r="P35" i="284"/>
  <c r="O35" i="284"/>
  <c r="N35" i="284"/>
  <c r="M35" i="284"/>
  <c r="L35" i="284"/>
  <c r="K35" i="284"/>
  <c r="F35" i="284"/>
  <c r="AJ34" i="284"/>
  <c r="AI34" i="284"/>
  <c r="AH34" i="284"/>
  <c r="AG34" i="284"/>
  <c r="AF34" i="284"/>
  <c r="AE34" i="284"/>
  <c r="AD34" i="284"/>
  <c r="AC34" i="284"/>
  <c r="AB34" i="284"/>
  <c r="AA34" i="284"/>
  <c r="Z34" i="284"/>
  <c r="Y34" i="284"/>
  <c r="X34" i="284"/>
  <c r="W34" i="284"/>
  <c r="V34" i="284"/>
  <c r="U34" i="284"/>
  <c r="T34" i="284"/>
  <c r="S34" i="284"/>
  <c r="R34" i="284"/>
  <c r="Q34" i="284"/>
  <c r="P34" i="284"/>
  <c r="O34" i="284"/>
  <c r="N34" i="284"/>
  <c r="M34" i="284"/>
  <c r="L34" i="284"/>
  <c r="K34" i="284"/>
  <c r="F34" i="284"/>
  <c r="AJ33" i="284"/>
  <c r="AI33" i="284"/>
  <c r="AH33" i="284"/>
  <c r="AG33" i="284"/>
  <c r="AF33" i="284"/>
  <c r="AE33" i="284"/>
  <c r="AD33" i="284"/>
  <c r="AC33" i="284"/>
  <c r="AB33" i="284"/>
  <c r="AA33" i="284"/>
  <c r="Z33" i="284"/>
  <c r="Y33" i="284"/>
  <c r="X33" i="284"/>
  <c r="W33" i="284"/>
  <c r="V33" i="284"/>
  <c r="U33" i="284"/>
  <c r="T33" i="284"/>
  <c r="S33" i="284"/>
  <c r="R33" i="284"/>
  <c r="Q33" i="284"/>
  <c r="P33" i="284"/>
  <c r="O33" i="284"/>
  <c r="N33" i="284"/>
  <c r="M33" i="284"/>
  <c r="L33" i="284"/>
  <c r="K33" i="284"/>
  <c r="F33" i="284"/>
  <c r="AJ32" i="284"/>
  <c r="AI32" i="284"/>
  <c r="AH32" i="284"/>
  <c r="AG32" i="284"/>
  <c r="AF32" i="284"/>
  <c r="AE32" i="284"/>
  <c r="AD32" i="284"/>
  <c r="AC32" i="284"/>
  <c r="AB32" i="284"/>
  <c r="AA32" i="284"/>
  <c r="Z32" i="284"/>
  <c r="Y32" i="284"/>
  <c r="X32" i="284"/>
  <c r="W32" i="284"/>
  <c r="V32" i="284"/>
  <c r="U32" i="284"/>
  <c r="T32" i="284"/>
  <c r="S32" i="284"/>
  <c r="R32" i="284"/>
  <c r="Q32" i="284"/>
  <c r="P32" i="284"/>
  <c r="O32" i="284"/>
  <c r="N32" i="284"/>
  <c r="M32" i="284"/>
  <c r="L32" i="284"/>
  <c r="K32" i="284"/>
  <c r="F32" i="284"/>
  <c r="AJ31" i="284"/>
  <c r="AI31" i="284"/>
  <c r="AH31" i="284"/>
  <c r="AG31" i="284"/>
  <c r="AF31" i="284"/>
  <c r="AE31" i="284"/>
  <c r="AD31" i="284"/>
  <c r="AC31" i="284"/>
  <c r="AB31" i="284"/>
  <c r="AA31" i="284"/>
  <c r="Z31" i="284"/>
  <c r="Y31" i="284"/>
  <c r="X31" i="284"/>
  <c r="W31" i="284"/>
  <c r="V31" i="284"/>
  <c r="U31" i="284"/>
  <c r="T31" i="284"/>
  <c r="S31" i="284"/>
  <c r="R31" i="284"/>
  <c r="Q31" i="284"/>
  <c r="P31" i="284"/>
  <c r="O31" i="284"/>
  <c r="N31" i="284"/>
  <c r="M31" i="284"/>
  <c r="L31" i="284"/>
  <c r="K31" i="284"/>
  <c r="F31" i="284"/>
  <c r="AJ30" i="284"/>
  <c r="AI30" i="284"/>
  <c r="AH30" i="284"/>
  <c r="AG30" i="284"/>
  <c r="AF30" i="284"/>
  <c r="AE30" i="284"/>
  <c r="AD30" i="284"/>
  <c r="AC30" i="284"/>
  <c r="AB30" i="284"/>
  <c r="AA30" i="284"/>
  <c r="Z30" i="284"/>
  <c r="Y30" i="284"/>
  <c r="X30" i="284"/>
  <c r="W30" i="284"/>
  <c r="V30" i="284"/>
  <c r="U30" i="284"/>
  <c r="T30" i="284"/>
  <c r="S30" i="284"/>
  <c r="R30" i="284"/>
  <c r="Q30" i="284"/>
  <c r="P30" i="284"/>
  <c r="O30" i="284"/>
  <c r="N30" i="284"/>
  <c r="M30" i="284"/>
  <c r="L30" i="284"/>
  <c r="K30" i="284"/>
  <c r="F30" i="284"/>
  <c r="AJ29" i="284"/>
  <c r="AI29" i="284"/>
  <c r="AH29" i="284"/>
  <c r="AG29" i="284"/>
  <c r="AF29" i="284"/>
  <c r="AE29" i="284"/>
  <c r="AD29" i="284"/>
  <c r="AC29" i="284"/>
  <c r="AB29" i="284"/>
  <c r="AA29" i="284"/>
  <c r="Z29" i="284"/>
  <c r="Y29" i="284"/>
  <c r="X29" i="284"/>
  <c r="W29" i="284"/>
  <c r="V29" i="284"/>
  <c r="U29" i="284"/>
  <c r="T29" i="284"/>
  <c r="S29" i="284"/>
  <c r="R29" i="284"/>
  <c r="Q29" i="284"/>
  <c r="P29" i="284"/>
  <c r="O29" i="284"/>
  <c r="N29" i="284"/>
  <c r="M29" i="284"/>
  <c r="L29" i="284"/>
  <c r="K29" i="284"/>
  <c r="F29" i="284"/>
  <c r="AJ28" i="284"/>
  <c r="AI28" i="284"/>
  <c r="AH28" i="284"/>
  <c r="AG28" i="284"/>
  <c r="AF28" i="284"/>
  <c r="AE28" i="284"/>
  <c r="AD28" i="284"/>
  <c r="AC28" i="284"/>
  <c r="AB28" i="284"/>
  <c r="AA28" i="284"/>
  <c r="Z28" i="284"/>
  <c r="Y28" i="284"/>
  <c r="X28" i="284"/>
  <c r="W28" i="284"/>
  <c r="V28" i="284"/>
  <c r="U28" i="284"/>
  <c r="T28" i="284"/>
  <c r="S28" i="284"/>
  <c r="R28" i="284"/>
  <c r="Q28" i="284"/>
  <c r="P28" i="284"/>
  <c r="O28" i="284"/>
  <c r="N28" i="284"/>
  <c r="M28" i="284"/>
  <c r="L28" i="284"/>
  <c r="K28" i="284"/>
  <c r="F28" i="284"/>
  <c r="AJ27" i="284"/>
  <c r="AI27" i="284"/>
  <c r="AH27" i="284"/>
  <c r="AG27" i="284"/>
  <c r="AF27" i="284"/>
  <c r="AE27" i="284"/>
  <c r="AD27" i="284"/>
  <c r="AC27" i="284"/>
  <c r="AB27" i="284"/>
  <c r="AA27" i="284"/>
  <c r="Z27" i="284"/>
  <c r="Y27" i="284"/>
  <c r="X27" i="284"/>
  <c r="W27" i="284"/>
  <c r="V27" i="284"/>
  <c r="U27" i="284"/>
  <c r="T27" i="284"/>
  <c r="S27" i="284"/>
  <c r="R27" i="284"/>
  <c r="Q27" i="284"/>
  <c r="P27" i="284"/>
  <c r="O27" i="284"/>
  <c r="N27" i="284"/>
  <c r="M27" i="284"/>
  <c r="L27" i="284"/>
  <c r="K27" i="284"/>
  <c r="F27" i="284"/>
  <c r="AI26" i="284"/>
  <c r="AH26" i="284"/>
  <c r="AG26" i="284"/>
  <c r="AJ26" i="284" s="1"/>
  <c r="F26" i="284" s="1"/>
  <c r="AE26" i="284"/>
  <c r="AD26" i="284"/>
  <c r="AC26" i="284"/>
  <c r="AB26" i="284"/>
  <c r="AA26" i="284"/>
  <c r="AF26" i="284" s="1"/>
  <c r="Y26" i="284"/>
  <c r="X26" i="284"/>
  <c r="W26" i="284"/>
  <c r="V26" i="284"/>
  <c r="Z26" i="284" s="1"/>
  <c r="T26" i="284"/>
  <c r="S26" i="284"/>
  <c r="R26" i="284"/>
  <c r="Q26" i="284"/>
  <c r="U26" i="284" s="1"/>
  <c r="O26" i="284"/>
  <c r="N26" i="284"/>
  <c r="M26" i="284"/>
  <c r="L26" i="284"/>
  <c r="K26" i="284"/>
  <c r="P26" i="284" s="1"/>
  <c r="AI25" i="284"/>
  <c r="AH25" i="284"/>
  <c r="AJ25" i="284" s="1"/>
  <c r="F25" i="284" s="1"/>
  <c r="AG25" i="284"/>
  <c r="AE25" i="284"/>
  <c r="AD25" i="284"/>
  <c r="AC25" i="284"/>
  <c r="AB25" i="284"/>
  <c r="AF25" i="284" s="1"/>
  <c r="AA25" i="284"/>
  <c r="Z25" i="284"/>
  <c r="Y25" i="284"/>
  <c r="X25" i="284"/>
  <c r="W25" i="284"/>
  <c r="V25" i="284"/>
  <c r="T25" i="284"/>
  <c r="S25" i="284"/>
  <c r="R25" i="284"/>
  <c r="U25" i="284" s="1"/>
  <c r="Q25" i="284"/>
  <c r="O25" i="284"/>
  <c r="N25" i="284"/>
  <c r="M25" i="284"/>
  <c r="L25" i="284"/>
  <c r="P25" i="284" s="1"/>
  <c r="K25" i="284"/>
  <c r="AJ24" i="284"/>
  <c r="F24" i="284" s="1"/>
  <c r="AI24" i="284"/>
  <c r="AH24" i="284"/>
  <c r="AG24" i="284"/>
  <c r="AE24" i="284"/>
  <c r="AD24" i="284"/>
  <c r="AC24" i="284"/>
  <c r="AB24" i="284"/>
  <c r="AF24" i="284" s="1"/>
  <c r="AA24" i="284"/>
  <c r="Y24" i="284"/>
  <c r="X24" i="284"/>
  <c r="W24" i="284"/>
  <c r="Z24" i="284" s="1"/>
  <c r="V24" i="284"/>
  <c r="U24" i="284"/>
  <c r="T24" i="284"/>
  <c r="S24" i="284"/>
  <c r="R24" i="284"/>
  <c r="Q24" i="284"/>
  <c r="O24" i="284"/>
  <c r="N24" i="284"/>
  <c r="M24" i="284"/>
  <c r="L24" i="284"/>
  <c r="P24" i="284" s="1"/>
  <c r="K24" i="284"/>
  <c r="AJ23" i="284"/>
  <c r="F23" i="284" s="1"/>
  <c r="AI23" i="284"/>
  <c r="AH23" i="284"/>
  <c r="AG23" i="284"/>
  <c r="AE23" i="284"/>
  <c r="AD23" i="284"/>
  <c r="AC23" i="284"/>
  <c r="AB23" i="284"/>
  <c r="AF23" i="284" s="1"/>
  <c r="AA23" i="284"/>
  <c r="Z23" i="284"/>
  <c r="Y23" i="284"/>
  <c r="X23" i="284"/>
  <c r="W23" i="284"/>
  <c r="V23" i="284"/>
  <c r="T23" i="284"/>
  <c r="S23" i="284"/>
  <c r="R23" i="284"/>
  <c r="U23" i="284" s="1"/>
  <c r="Q23" i="284"/>
  <c r="O23" i="284"/>
  <c r="N23" i="284"/>
  <c r="M23" i="284"/>
  <c r="L23" i="284"/>
  <c r="P23" i="284" s="1"/>
  <c r="K23" i="284"/>
  <c r="AI22" i="284"/>
  <c r="AH22" i="284"/>
  <c r="AG22" i="284"/>
  <c r="AJ22" i="284" s="1"/>
  <c r="F22" i="284" s="1"/>
  <c r="AE22" i="284"/>
  <c r="AD22" i="284"/>
  <c r="AC22" i="284"/>
  <c r="AB22" i="284"/>
  <c r="AA22" i="284"/>
  <c r="AF22" i="284" s="1"/>
  <c r="Y22" i="284"/>
  <c r="X22" i="284"/>
  <c r="W22" i="284"/>
  <c r="V22" i="284"/>
  <c r="Z22" i="284" s="1"/>
  <c r="T22" i="284"/>
  <c r="S22" i="284"/>
  <c r="R22" i="284"/>
  <c r="Q22" i="284"/>
  <c r="U22" i="284" s="1"/>
  <c r="O22" i="284"/>
  <c r="N22" i="284"/>
  <c r="M22" i="284"/>
  <c r="L22" i="284"/>
  <c r="K22" i="284"/>
  <c r="P22" i="284" s="1"/>
  <c r="AJ21" i="284"/>
  <c r="AI21" i="284"/>
  <c r="AH21" i="284"/>
  <c r="AG21" i="284"/>
  <c r="AF21" i="284"/>
  <c r="AE21" i="284"/>
  <c r="AD21" i="284"/>
  <c r="AC21" i="284"/>
  <c r="AB21" i="284"/>
  <c r="AA21" i="284"/>
  <c r="Y21" i="284"/>
  <c r="X21" i="284"/>
  <c r="W21" i="284"/>
  <c r="V21" i="284"/>
  <c r="Z21" i="284" s="1"/>
  <c r="T21" i="284"/>
  <c r="S21" i="284"/>
  <c r="R21" i="284"/>
  <c r="Q21" i="284"/>
  <c r="U21" i="284" s="1"/>
  <c r="P21" i="284"/>
  <c r="O21" i="284"/>
  <c r="N21" i="284"/>
  <c r="M21" i="284"/>
  <c r="L21" i="284"/>
  <c r="K21" i="284"/>
  <c r="F21" i="284"/>
  <c r="AI20" i="284"/>
  <c r="AH20" i="284"/>
  <c r="AG20" i="284"/>
  <c r="AJ20" i="284" s="1"/>
  <c r="F20" i="284" s="1"/>
  <c r="AE20" i="284"/>
  <c r="AD20" i="284"/>
  <c r="AC20" i="284"/>
  <c r="AB20" i="284"/>
  <c r="AA20" i="284"/>
  <c r="Y20" i="284"/>
  <c r="X20" i="284"/>
  <c r="W20" i="284"/>
  <c r="V20" i="284"/>
  <c r="T20" i="284"/>
  <c r="S20" i="284"/>
  <c r="R20" i="284"/>
  <c r="Q20" i="284"/>
  <c r="U20" i="284" s="1"/>
  <c r="O20" i="284"/>
  <c r="N20" i="284"/>
  <c r="M20" i="284"/>
  <c r="L20" i="284"/>
  <c r="K20" i="284"/>
  <c r="AI19" i="284"/>
  <c r="AH19" i="284"/>
  <c r="AG19" i="284"/>
  <c r="AJ19" i="284" s="1"/>
  <c r="F19" i="284" s="1"/>
  <c r="AE19" i="284"/>
  <c r="AD19" i="284"/>
  <c r="AC19" i="284"/>
  <c r="AB19" i="284"/>
  <c r="AA19" i="284"/>
  <c r="AF19" i="284" s="1"/>
  <c r="Y19" i="284"/>
  <c r="X19" i="284"/>
  <c r="W19" i="284"/>
  <c r="V19" i="284"/>
  <c r="T19" i="284"/>
  <c r="S19" i="284"/>
  <c r="R19" i="284"/>
  <c r="Q19" i="284"/>
  <c r="O19" i="284"/>
  <c r="N19" i="284"/>
  <c r="M19" i="284"/>
  <c r="L19" i="284"/>
  <c r="K19" i="284"/>
  <c r="P19" i="284" s="1"/>
  <c r="AI18" i="284"/>
  <c r="AH18" i="284"/>
  <c r="AG18" i="284"/>
  <c r="AE18" i="284"/>
  <c r="AD18" i="284"/>
  <c r="AC18" i="284"/>
  <c r="AB18" i="284"/>
  <c r="AA18" i="284"/>
  <c r="Y18" i="284"/>
  <c r="X18" i="284"/>
  <c r="W18" i="284"/>
  <c r="V18" i="284"/>
  <c r="T18" i="284"/>
  <c r="S18" i="284"/>
  <c r="R18" i="284"/>
  <c r="Q18" i="284"/>
  <c r="O18" i="284"/>
  <c r="N18" i="284"/>
  <c r="M18" i="284"/>
  <c r="L18" i="284"/>
  <c r="K18" i="284"/>
  <c r="AI17" i="284"/>
  <c r="AH17" i="284"/>
  <c r="AG17" i="284"/>
  <c r="AJ17" i="284" s="1"/>
  <c r="F17" i="284" s="1"/>
  <c r="AE17" i="284"/>
  <c r="AD17" i="284"/>
  <c r="AC17" i="284"/>
  <c r="AB17" i="284"/>
  <c r="AA17" i="284"/>
  <c r="AF17" i="284" s="1"/>
  <c r="Y17" i="284"/>
  <c r="X17" i="284"/>
  <c r="W17" i="284"/>
  <c r="V17" i="284"/>
  <c r="Z17" i="284" s="1"/>
  <c r="T17" i="284"/>
  <c r="S17" i="284"/>
  <c r="R17" i="284"/>
  <c r="Q17" i="284"/>
  <c r="U17" i="284" s="1"/>
  <c r="O17" i="284"/>
  <c r="N17" i="284"/>
  <c r="M17" i="284"/>
  <c r="L17" i="284"/>
  <c r="K17" i="284"/>
  <c r="P17" i="284" s="1"/>
  <c r="AI16" i="284"/>
  <c r="AH16" i="284"/>
  <c r="AJ16" i="284" s="1"/>
  <c r="F16" i="284" s="1"/>
  <c r="AG16" i="284"/>
  <c r="AE16" i="284"/>
  <c r="AD16" i="284"/>
  <c r="AC16" i="284"/>
  <c r="AB16" i="284"/>
  <c r="AF16" i="284" s="1"/>
  <c r="AA16" i="284"/>
  <c r="Y16" i="284"/>
  <c r="X16" i="284"/>
  <c r="W16" i="284"/>
  <c r="Z16" i="284" s="1"/>
  <c r="V16" i="284"/>
  <c r="U16" i="284"/>
  <c r="T16" i="284"/>
  <c r="S16" i="284"/>
  <c r="R16" i="284"/>
  <c r="Q16" i="284"/>
  <c r="O16" i="284"/>
  <c r="N16" i="284"/>
  <c r="M16" i="284"/>
  <c r="L16" i="284"/>
  <c r="P16" i="284" s="1"/>
  <c r="K16" i="284"/>
  <c r="AI15" i="284"/>
  <c r="AH15" i="284"/>
  <c r="AJ15" i="284" s="1"/>
  <c r="F15" i="284" s="1"/>
  <c r="AG15" i="284"/>
  <c r="AE15" i="284"/>
  <c r="AD15" i="284"/>
  <c r="AC15" i="284"/>
  <c r="AB15" i="284"/>
  <c r="AF15" i="284" s="1"/>
  <c r="AA15" i="284"/>
  <c r="Y15" i="284"/>
  <c r="X15" i="284"/>
  <c r="W15" i="284"/>
  <c r="V15" i="284"/>
  <c r="Z15" i="284" s="1"/>
  <c r="T15" i="284"/>
  <c r="S15" i="284"/>
  <c r="R15" i="284"/>
  <c r="Q15" i="284"/>
  <c r="O15" i="284"/>
  <c r="N15" i="284"/>
  <c r="M15" i="284"/>
  <c r="L15" i="284"/>
  <c r="P15" i="284" s="1"/>
  <c r="K15" i="284"/>
  <c r="AI14" i="284"/>
  <c r="AH14" i="284"/>
  <c r="AG14" i="284"/>
  <c r="AE14" i="284"/>
  <c r="AD14" i="284"/>
  <c r="AC14" i="284"/>
  <c r="AB14" i="284"/>
  <c r="AA14" i="284"/>
  <c r="Y14" i="284"/>
  <c r="X14" i="284"/>
  <c r="W14" i="284"/>
  <c r="V14" i="284"/>
  <c r="T14" i="284"/>
  <c r="S14" i="284"/>
  <c r="R14" i="284"/>
  <c r="Q14" i="284"/>
  <c r="U14" i="284" s="1"/>
  <c r="O14" i="284"/>
  <c r="N14" i="284"/>
  <c r="M14" i="284"/>
  <c r="L14" i="284"/>
  <c r="K14" i="284"/>
  <c r="AI13" i="284"/>
  <c r="AH13" i="284"/>
  <c r="AJ13" i="284" s="1"/>
  <c r="AG13" i="284"/>
  <c r="AE13" i="284"/>
  <c r="AD13" i="284"/>
  <c r="AC13" i="284"/>
  <c r="AB13" i="284"/>
  <c r="AF13" i="284" s="1"/>
  <c r="AA13" i="284"/>
  <c r="Y13" i="284"/>
  <c r="X13" i="284"/>
  <c r="W13" i="284"/>
  <c r="V13" i="284"/>
  <c r="T13" i="284"/>
  <c r="S13" i="284"/>
  <c r="R13" i="284"/>
  <c r="Q13" i="284"/>
  <c r="O13" i="284"/>
  <c r="N13" i="284"/>
  <c r="M13" i="284"/>
  <c r="L13" i="284"/>
  <c r="P13" i="284" s="1"/>
  <c r="K13" i="284"/>
  <c r="AI12" i="284"/>
  <c r="AH12" i="284"/>
  <c r="AJ12" i="284" s="1"/>
  <c r="AG12" i="284"/>
  <c r="AE12" i="284"/>
  <c r="AD12" i="284"/>
  <c r="AC12" i="284"/>
  <c r="AF12" i="284" s="1"/>
  <c r="AB12" i="284"/>
  <c r="AA12" i="284"/>
  <c r="Y12" i="284"/>
  <c r="X12" i="284"/>
  <c r="Z12" i="284" s="1"/>
  <c r="W12" i="284"/>
  <c r="V12" i="284"/>
  <c r="T12" i="284"/>
  <c r="S12" i="284"/>
  <c r="U12" i="284" s="1"/>
  <c r="R12" i="284"/>
  <c r="Q12" i="284"/>
  <c r="O12" i="284"/>
  <c r="N12" i="284"/>
  <c r="M12" i="284"/>
  <c r="P12" i="284" s="1"/>
  <c r="L12" i="284"/>
  <c r="K12" i="284"/>
  <c r="AI11" i="284"/>
  <c r="AH11" i="284"/>
  <c r="AG11" i="284"/>
  <c r="AJ11" i="284" s="1"/>
  <c r="F11" i="284" s="1"/>
  <c r="AE11" i="284"/>
  <c r="AD11" i="284"/>
  <c r="AC11" i="284"/>
  <c r="AB11" i="284"/>
  <c r="AA11" i="284"/>
  <c r="AF11" i="284" s="1"/>
  <c r="Y11" i="284"/>
  <c r="X11" i="284"/>
  <c r="W11" i="284"/>
  <c r="V11" i="284"/>
  <c r="Z11" i="284" s="1"/>
  <c r="T11" i="284"/>
  <c r="S11" i="284"/>
  <c r="R11" i="284"/>
  <c r="Q11" i="284"/>
  <c r="U11" i="284" s="1"/>
  <c r="O11" i="284"/>
  <c r="N11" i="284"/>
  <c r="M11" i="284"/>
  <c r="L11" i="284"/>
  <c r="K11" i="284"/>
  <c r="P11" i="284" s="1"/>
  <c r="AI10" i="284"/>
  <c r="AH10" i="284"/>
  <c r="AG10" i="284"/>
  <c r="AJ10" i="284" s="1"/>
  <c r="F10" i="284" s="1"/>
  <c r="AE10" i="284"/>
  <c r="AD10" i="284"/>
  <c r="AC10" i="284"/>
  <c r="AB10" i="284"/>
  <c r="AA10" i="284"/>
  <c r="AF10" i="284" s="1"/>
  <c r="Y10" i="284"/>
  <c r="X10" i="284"/>
  <c r="W10" i="284"/>
  <c r="V10" i="284"/>
  <c r="Z10" i="284" s="1"/>
  <c r="T10" i="284"/>
  <c r="S10" i="284"/>
  <c r="R10" i="284"/>
  <c r="Q10" i="284"/>
  <c r="U10" i="284" s="1"/>
  <c r="O10" i="284"/>
  <c r="N10" i="284"/>
  <c r="M10" i="284"/>
  <c r="L10" i="284"/>
  <c r="K10" i="284"/>
  <c r="P10" i="284" s="1"/>
  <c r="AI9" i="284"/>
  <c r="AH9" i="284"/>
  <c r="AJ9" i="284" s="1"/>
  <c r="AG9" i="284"/>
  <c r="AE9" i="284"/>
  <c r="AD9" i="284"/>
  <c r="AC9" i="284"/>
  <c r="AB9" i="284"/>
  <c r="AF9" i="284" s="1"/>
  <c r="AA9" i="284"/>
  <c r="Y9" i="284"/>
  <c r="X9" i="284"/>
  <c r="W9" i="284"/>
  <c r="V9" i="284"/>
  <c r="T9" i="284"/>
  <c r="S9" i="284"/>
  <c r="R9" i="284"/>
  <c r="Q9" i="284"/>
  <c r="O9" i="284"/>
  <c r="N9" i="284"/>
  <c r="M9" i="284"/>
  <c r="L9" i="284"/>
  <c r="P9" i="284" s="1"/>
  <c r="K9" i="284"/>
  <c r="AI8" i="284"/>
  <c r="AH8" i="284"/>
  <c r="AG8" i="284"/>
  <c r="AE8" i="284"/>
  <c r="AD8" i="284"/>
  <c r="AC8" i="284"/>
  <c r="AB8" i="284"/>
  <c r="AA8" i="284"/>
  <c r="AF8" i="284" s="1"/>
  <c r="Y8" i="284"/>
  <c r="X8" i="284"/>
  <c r="W8" i="284"/>
  <c r="V8" i="284"/>
  <c r="T8" i="284"/>
  <c r="S8" i="284"/>
  <c r="R8" i="284"/>
  <c r="Q8" i="284"/>
  <c r="U8" i="284" s="1"/>
  <c r="O8" i="284"/>
  <c r="N8" i="284"/>
  <c r="M8" i="284"/>
  <c r="L8" i="284"/>
  <c r="K8" i="284"/>
  <c r="AI7" i="284"/>
  <c r="AH7" i="284"/>
  <c r="AG7" i="284"/>
  <c r="AJ7" i="284" s="1"/>
  <c r="F7" i="284" s="1"/>
  <c r="AE7" i="284"/>
  <c r="AD7" i="284"/>
  <c r="AC7" i="284"/>
  <c r="AB7" i="284"/>
  <c r="AA7" i="284"/>
  <c r="AF7" i="284" s="1"/>
  <c r="Y7" i="284"/>
  <c r="X7" i="284"/>
  <c r="W7" i="284"/>
  <c r="V7" i="284"/>
  <c r="Z7" i="284" s="1"/>
  <c r="T7" i="284"/>
  <c r="S7" i="284"/>
  <c r="R7" i="284"/>
  <c r="Q7" i="284"/>
  <c r="U7" i="284" s="1"/>
  <c r="O7" i="284"/>
  <c r="N7" i="284"/>
  <c r="M7" i="284"/>
  <c r="L7" i="284"/>
  <c r="K7" i="284"/>
  <c r="P7" i="284" s="1"/>
  <c r="AI6" i="284"/>
  <c r="AH6" i="284"/>
  <c r="AG6" i="284"/>
  <c r="AE6" i="284"/>
  <c r="AD6" i="284"/>
  <c r="AC6" i="284"/>
  <c r="AB6" i="284"/>
  <c r="AA6" i="284"/>
  <c r="Y6" i="284"/>
  <c r="X6" i="284"/>
  <c r="W6" i="284"/>
  <c r="V6" i="284"/>
  <c r="T6" i="284"/>
  <c r="S6" i="284"/>
  <c r="R6" i="284"/>
  <c r="Q6" i="284"/>
  <c r="O6" i="284"/>
  <c r="N6" i="284"/>
  <c r="M6" i="284"/>
  <c r="L6" i="284"/>
  <c r="K6" i="284"/>
  <c r="AI5" i="284"/>
  <c r="AH5" i="284"/>
  <c r="AJ5" i="284" s="1"/>
  <c r="F5" i="284" s="1"/>
  <c r="AG5" i="284"/>
  <c r="AE5" i="284"/>
  <c r="AD5" i="284"/>
  <c r="AC5" i="284"/>
  <c r="AB5" i="284"/>
  <c r="AF5" i="284" s="1"/>
  <c r="AA5" i="284"/>
  <c r="Y5" i="284"/>
  <c r="X5" i="284"/>
  <c r="W5" i="284"/>
  <c r="V5" i="284"/>
  <c r="T5" i="284"/>
  <c r="S5" i="284"/>
  <c r="R5" i="284"/>
  <c r="Q5" i="284"/>
  <c r="O5" i="284"/>
  <c r="N5" i="284"/>
  <c r="M5" i="284"/>
  <c r="L5" i="284"/>
  <c r="P5" i="284" s="1"/>
  <c r="K5" i="284"/>
  <c r="AI4" i="284"/>
  <c r="AH4" i="284"/>
  <c r="AJ4" i="284" s="1"/>
  <c r="F4" i="284" s="1"/>
  <c r="AG4" i="284"/>
  <c r="AE4" i="284"/>
  <c r="AD4" i="284"/>
  <c r="AF4" i="284" s="1"/>
  <c r="AC4" i="284"/>
  <c r="AB4" i="284"/>
  <c r="AA4" i="284"/>
  <c r="Y4" i="284"/>
  <c r="X4" i="284"/>
  <c r="Z4" i="284" s="1"/>
  <c r="W4" i="284"/>
  <c r="V4" i="284"/>
  <c r="T4" i="284"/>
  <c r="U4" i="284" s="1"/>
  <c r="S4" i="284"/>
  <c r="R4" i="284"/>
  <c r="Q4" i="284"/>
  <c r="O4" i="284"/>
  <c r="N4" i="284"/>
  <c r="P4" i="284" s="1"/>
  <c r="M4" i="284"/>
  <c r="L4" i="284"/>
  <c r="K4" i="284"/>
  <c r="D57" i="283"/>
  <c r="E54" i="283"/>
  <c r="D54" i="283"/>
  <c r="D55" i="283" s="1"/>
  <c r="C54" i="283"/>
  <c r="G54" i="283" s="1"/>
  <c r="D50" i="283"/>
  <c r="E47" i="283"/>
  <c r="E48" i="283" s="1"/>
  <c r="D47" i="283"/>
  <c r="D62" i="283" s="1"/>
  <c r="AJ43" i="283"/>
  <c r="AI43" i="283"/>
  <c r="AH43" i="283"/>
  <c r="AG43" i="283"/>
  <c r="AF43" i="283"/>
  <c r="AE43" i="283"/>
  <c r="AD43" i="283"/>
  <c r="AC43" i="283"/>
  <c r="AB43" i="283"/>
  <c r="AA43" i="283"/>
  <c r="Z43" i="283"/>
  <c r="Y43" i="283"/>
  <c r="X43" i="283"/>
  <c r="W43" i="283"/>
  <c r="V43" i="283"/>
  <c r="U43" i="283"/>
  <c r="T43" i="283"/>
  <c r="S43" i="283"/>
  <c r="R43" i="283"/>
  <c r="Q43" i="283"/>
  <c r="P43" i="283"/>
  <c r="O43" i="283"/>
  <c r="N43" i="283"/>
  <c r="M43" i="283"/>
  <c r="L43" i="283"/>
  <c r="K43" i="283"/>
  <c r="F43" i="283"/>
  <c r="AJ42" i="283"/>
  <c r="AI42" i="283"/>
  <c r="AH42" i="283"/>
  <c r="AG42" i="283"/>
  <c r="AF42" i="283"/>
  <c r="AE42" i="283"/>
  <c r="AD42" i="283"/>
  <c r="AC42" i="283"/>
  <c r="AB42" i="283"/>
  <c r="AA42" i="283"/>
  <c r="Z42" i="283"/>
  <c r="Y42" i="283"/>
  <c r="X42" i="283"/>
  <c r="W42" i="283"/>
  <c r="V42" i="283"/>
  <c r="U42" i="283"/>
  <c r="T42" i="283"/>
  <c r="S42" i="283"/>
  <c r="R42" i="283"/>
  <c r="Q42" i="283"/>
  <c r="P42" i="283"/>
  <c r="O42" i="283"/>
  <c r="N42" i="283"/>
  <c r="M42" i="283"/>
  <c r="L42" i="283"/>
  <c r="K42" i="283"/>
  <c r="F42" i="283"/>
  <c r="AJ41" i="283"/>
  <c r="AI41" i="283"/>
  <c r="AH41" i="283"/>
  <c r="AG41" i="283"/>
  <c r="AF41" i="283"/>
  <c r="AE41" i="283"/>
  <c r="AD41" i="283"/>
  <c r="AC41" i="283"/>
  <c r="AB41" i="283"/>
  <c r="AA41" i="283"/>
  <c r="Z41" i="283"/>
  <c r="Y41" i="283"/>
  <c r="X41" i="283"/>
  <c r="W41" i="283"/>
  <c r="V41" i="283"/>
  <c r="U41" i="283"/>
  <c r="T41" i="283"/>
  <c r="S41" i="283"/>
  <c r="R41" i="283"/>
  <c r="Q41" i="283"/>
  <c r="P41" i="283"/>
  <c r="O41" i="283"/>
  <c r="N41" i="283"/>
  <c r="M41" i="283"/>
  <c r="L41" i="283"/>
  <c r="K41" i="283"/>
  <c r="F41" i="283"/>
  <c r="AJ40" i="283"/>
  <c r="AI40" i="283"/>
  <c r="AH40" i="283"/>
  <c r="AG40" i="283"/>
  <c r="AF40" i="283"/>
  <c r="AE40" i="283"/>
  <c r="AD40" i="283"/>
  <c r="AC40" i="283"/>
  <c r="AB40" i="283"/>
  <c r="AA40" i="283"/>
  <c r="Z40" i="283"/>
  <c r="Y40" i="283"/>
  <c r="X40" i="283"/>
  <c r="W40" i="283"/>
  <c r="V40" i="283"/>
  <c r="U40" i="283"/>
  <c r="T40" i="283"/>
  <c r="S40" i="283"/>
  <c r="R40" i="283"/>
  <c r="Q40" i="283"/>
  <c r="P40" i="283"/>
  <c r="O40" i="283"/>
  <c r="N40" i="283"/>
  <c r="M40" i="283"/>
  <c r="L40" i="283"/>
  <c r="K40" i="283"/>
  <c r="F40" i="283"/>
  <c r="AJ39" i="283"/>
  <c r="AI39" i="283"/>
  <c r="AH39" i="283"/>
  <c r="AG39" i="283"/>
  <c r="AF39" i="283"/>
  <c r="AE39" i="283"/>
  <c r="AD39" i="283"/>
  <c r="AC39" i="283"/>
  <c r="AB39" i="283"/>
  <c r="AA39" i="283"/>
  <c r="Z39" i="283"/>
  <c r="Y39" i="283"/>
  <c r="X39" i="283"/>
  <c r="W39" i="283"/>
  <c r="V39" i="283"/>
  <c r="U39" i="283"/>
  <c r="T39" i="283"/>
  <c r="S39" i="283"/>
  <c r="R39" i="283"/>
  <c r="Q39" i="283"/>
  <c r="P39" i="283"/>
  <c r="O39" i="283"/>
  <c r="N39" i="283"/>
  <c r="M39" i="283"/>
  <c r="L39" i="283"/>
  <c r="K39" i="283"/>
  <c r="F39" i="283"/>
  <c r="AJ38" i="283"/>
  <c r="AI38" i="283"/>
  <c r="AH38" i="283"/>
  <c r="AG38" i="283"/>
  <c r="AF38" i="283"/>
  <c r="AE38" i="283"/>
  <c r="AD38" i="283"/>
  <c r="AC38" i="283"/>
  <c r="AB38" i="283"/>
  <c r="AA38" i="283"/>
  <c r="Z38" i="283"/>
  <c r="Y38" i="283"/>
  <c r="X38" i="283"/>
  <c r="W38" i="283"/>
  <c r="V38" i="283"/>
  <c r="U38" i="283"/>
  <c r="T38" i="283"/>
  <c r="S38" i="283"/>
  <c r="R38" i="283"/>
  <c r="Q38" i="283"/>
  <c r="P38" i="283"/>
  <c r="O38" i="283"/>
  <c r="N38" i="283"/>
  <c r="M38" i="283"/>
  <c r="L38" i="283"/>
  <c r="K38" i="283"/>
  <c r="F38" i="283"/>
  <c r="AJ37" i="283"/>
  <c r="AI37" i="283"/>
  <c r="AH37" i="283"/>
  <c r="AG37" i="283"/>
  <c r="AF37" i="283"/>
  <c r="AE37" i="283"/>
  <c r="AD37" i="283"/>
  <c r="AC37" i="283"/>
  <c r="AB37" i="283"/>
  <c r="AA37" i="283"/>
  <c r="Z37" i="283"/>
  <c r="Y37" i="283"/>
  <c r="X37" i="283"/>
  <c r="W37" i="283"/>
  <c r="V37" i="283"/>
  <c r="U37" i="283"/>
  <c r="T37" i="283"/>
  <c r="S37" i="283"/>
  <c r="R37" i="283"/>
  <c r="Q37" i="283"/>
  <c r="P37" i="283"/>
  <c r="O37" i="283"/>
  <c r="N37" i="283"/>
  <c r="M37" i="283"/>
  <c r="L37" i="283"/>
  <c r="K37" i="283"/>
  <c r="F37" i="283"/>
  <c r="AJ36" i="283"/>
  <c r="AI36" i="283"/>
  <c r="AH36" i="283"/>
  <c r="AG36" i="283"/>
  <c r="AF36" i="283"/>
  <c r="AE36" i="283"/>
  <c r="AD36" i="283"/>
  <c r="AC36" i="283"/>
  <c r="AB36" i="283"/>
  <c r="AA36" i="283"/>
  <c r="Z36" i="283"/>
  <c r="Y36" i="283"/>
  <c r="X36" i="283"/>
  <c r="W36" i="283"/>
  <c r="V36" i="283"/>
  <c r="U36" i="283"/>
  <c r="T36" i="283"/>
  <c r="S36" i="283"/>
  <c r="R36" i="283"/>
  <c r="Q36" i="283"/>
  <c r="P36" i="283"/>
  <c r="O36" i="283"/>
  <c r="N36" i="283"/>
  <c r="M36" i="283"/>
  <c r="L36" i="283"/>
  <c r="K36" i="283"/>
  <c r="F36" i="283"/>
  <c r="AJ35" i="283"/>
  <c r="AI35" i="283"/>
  <c r="AH35" i="283"/>
  <c r="AG35" i="283"/>
  <c r="AF35" i="283"/>
  <c r="AE35" i="283"/>
  <c r="AD35" i="283"/>
  <c r="AC35" i="283"/>
  <c r="AB35" i="283"/>
  <c r="AA35" i="283"/>
  <c r="Z35" i="283"/>
  <c r="Y35" i="283"/>
  <c r="X35" i="283"/>
  <c r="W35" i="283"/>
  <c r="V35" i="283"/>
  <c r="U35" i="283"/>
  <c r="T35" i="283"/>
  <c r="S35" i="283"/>
  <c r="R35" i="283"/>
  <c r="Q35" i="283"/>
  <c r="P35" i="283"/>
  <c r="O35" i="283"/>
  <c r="N35" i="283"/>
  <c r="M35" i="283"/>
  <c r="L35" i="283"/>
  <c r="K35" i="283"/>
  <c r="F35" i="283"/>
  <c r="AJ34" i="283"/>
  <c r="AI34" i="283"/>
  <c r="AH34" i="283"/>
  <c r="AG34" i="283"/>
  <c r="AF34" i="283"/>
  <c r="AE34" i="283"/>
  <c r="AD34" i="283"/>
  <c r="AC34" i="283"/>
  <c r="AB34" i="283"/>
  <c r="AA34" i="283"/>
  <c r="Z34" i="283"/>
  <c r="Y34" i="283"/>
  <c r="X34" i="283"/>
  <c r="W34" i="283"/>
  <c r="V34" i="283"/>
  <c r="U34" i="283"/>
  <c r="T34" i="283"/>
  <c r="S34" i="283"/>
  <c r="R34" i="283"/>
  <c r="Q34" i="283"/>
  <c r="P34" i="283"/>
  <c r="O34" i="283"/>
  <c r="N34" i="283"/>
  <c r="M34" i="283"/>
  <c r="L34" i="283"/>
  <c r="K34" i="283"/>
  <c r="F34" i="283"/>
  <c r="AJ33" i="283"/>
  <c r="AI33" i="283"/>
  <c r="AH33" i="283"/>
  <c r="AG33" i="283"/>
  <c r="AF33" i="283"/>
  <c r="AE33" i="283"/>
  <c r="AD33" i="283"/>
  <c r="AC33" i="283"/>
  <c r="AB33" i="283"/>
  <c r="AA33" i="283"/>
  <c r="Z33" i="283"/>
  <c r="Y33" i="283"/>
  <c r="X33" i="283"/>
  <c r="W33" i="283"/>
  <c r="V33" i="283"/>
  <c r="U33" i="283"/>
  <c r="T33" i="283"/>
  <c r="S33" i="283"/>
  <c r="R33" i="283"/>
  <c r="Q33" i="283"/>
  <c r="P33" i="283"/>
  <c r="O33" i="283"/>
  <c r="N33" i="283"/>
  <c r="M33" i="283"/>
  <c r="L33" i="283"/>
  <c r="K33" i="283"/>
  <c r="F33" i="283"/>
  <c r="AJ32" i="283"/>
  <c r="AI32" i="283"/>
  <c r="AH32" i="283"/>
  <c r="AG32" i="283"/>
  <c r="AF32" i="283"/>
  <c r="AE32" i="283"/>
  <c r="AD32" i="283"/>
  <c r="AC32" i="283"/>
  <c r="AB32" i="283"/>
  <c r="AA32" i="283"/>
  <c r="Z32" i="283"/>
  <c r="Y32" i="283"/>
  <c r="X32" i="283"/>
  <c r="W32" i="283"/>
  <c r="V32" i="283"/>
  <c r="U32" i="283"/>
  <c r="T32" i="283"/>
  <c r="S32" i="283"/>
  <c r="R32" i="283"/>
  <c r="Q32" i="283"/>
  <c r="P32" i="283"/>
  <c r="O32" i="283"/>
  <c r="N32" i="283"/>
  <c r="M32" i="283"/>
  <c r="L32" i="283"/>
  <c r="K32" i="283"/>
  <c r="F32" i="283"/>
  <c r="AJ31" i="283"/>
  <c r="AI31" i="283"/>
  <c r="AH31" i="283"/>
  <c r="AG31" i="283"/>
  <c r="AF31" i="283"/>
  <c r="AE31" i="283"/>
  <c r="AD31" i="283"/>
  <c r="AC31" i="283"/>
  <c r="AB31" i="283"/>
  <c r="AA31" i="283"/>
  <c r="Z31" i="283"/>
  <c r="Y31" i="283"/>
  <c r="X31" i="283"/>
  <c r="W31" i="283"/>
  <c r="V31" i="283"/>
  <c r="U31" i="283"/>
  <c r="T31" i="283"/>
  <c r="S31" i="283"/>
  <c r="R31" i="283"/>
  <c r="Q31" i="283"/>
  <c r="P31" i="283"/>
  <c r="O31" i="283"/>
  <c r="N31" i="283"/>
  <c r="M31" i="283"/>
  <c r="L31" i="283"/>
  <c r="K31" i="283"/>
  <c r="F31" i="283"/>
  <c r="AJ30" i="283"/>
  <c r="AI30" i="283"/>
  <c r="AH30" i="283"/>
  <c r="AG30" i="283"/>
  <c r="AF30" i="283"/>
  <c r="AE30" i="283"/>
  <c r="AD30" i="283"/>
  <c r="AC30" i="283"/>
  <c r="AB30" i="283"/>
  <c r="AA30" i="283"/>
  <c r="Z30" i="283"/>
  <c r="Y30" i="283"/>
  <c r="X30" i="283"/>
  <c r="W30" i="283"/>
  <c r="V30" i="283"/>
  <c r="U30" i="283"/>
  <c r="T30" i="283"/>
  <c r="S30" i="283"/>
  <c r="R30" i="283"/>
  <c r="Q30" i="283"/>
  <c r="P30" i="283"/>
  <c r="O30" i="283"/>
  <c r="N30" i="283"/>
  <c r="M30" i="283"/>
  <c r="L30" i="283"/>
  <c r="K30" i="283"/>
  <c r="F30" i="283"/>
  <c r="AJ29" i="283"/>
  <c r="AI29" i="283"/>
  <c r="AH29" i="283"/>
  <c r="AG29" i="283"/>
  <c r="AF29" i="283"/>
  <c r="AE29" i="283"/>
  <c r="AD29" i="283"/>
  <c r="AC29" i="283"/>
  <c r="AB29" i="283"/>
  <c r="AA29" i="283"/>
  <c r="Z29" i="283"/>
  <c r="Y29" i="283"/>
  <c r="X29" i="283"/>
  <c r="W29" i="283"/>
  <c r="V29" i="283"/>
  <c r="U29" i="283"/>
  <c r="T29" i="283"/>
  <c r="S29" i="283"/>
  <c r="R29" i="283"/>
  <c r="Q29" i="283"/>
  <c r="P29" i="283"/>
  <c r="O29" i="283"/>
  <c r="N29" i="283"/>
  <c r="M29" i="283"/>
  <c r="L29" i="283"/>
  <c r="K29" i="283"/>
  <c r="F29" i="283"/>
  <c r="AJ28" i="283"/>
  <c r="AI28" i="283"/>
  <c r="AH28" i="283"/>
  <c r="AG28" i="283"/>
  <c r="AF28" i="283"/>
  <c r="AE28" i="283"/>
  <c r="AD28" i="283"/>
  <c r="AC28" i="283"/>
  <c r="AB28" i="283"/>
  <c r="AA28" i="283"/>
  <c r="Z28" i="283"/>
  <c r="Y28" i="283"/>
  <c r="X28" i="283"/>
  <c r="W28" i="283"/>
  <c r="V28" i="283"/>
  <c r="U28" i="283"/>
  <c r="T28" i="283"/>
  <c r="S28" i="283"/>
  <c r="R28" i="283"/>
  <c r="Q28" i="283"/>
  <c r="P28" i="283"/>
  <c r="O28" i="283"/>
  <c r="N28" i="283"/>
  <c r="M28" i="283"/>
  <c r="L28" i="283"/>
  <c r="K28" i="283"/>
  <c r="F28" i="283"/>
  <c r="AJ27" i="283"/>
  <c r="AI27" i="283"/>
  <c r="AH27" i="283"/>
  <c r="AG27" i="283"/>
  <c r="AF27" i="283"/>
  <c r="AE27" i="283"/>
  <c r="AD27" i="283"/>
  <c r="AC27" i="283"/>
  <c r="AB27" i="283"/>
  <c r="AA27" i="283"/>
  <c r="Z27" i="283"/>
  <c r="Y27" i="283"/>
  <c r="X27" i="283"/>
  <c r="W27" i="283"/>
  <c r="V27" i="283"/>
  <c r="U27" i="283"/>
  <c r="T27" i="283"/>
  <c r="S27" i="283"/>
  <c r="R27" i="283"/>
  <c r="Q27" i="283"/>
  <c r="P27" i="283"/>
  <c r="O27" i="283"/>
  <c r="N27" i="283"/>
  <c r="M27" i="283"/>
  <c r="L27" i="283"/>
  <c r="K27" i="283"/>
  <c r="F27" i="283"/>
  <c r="AJ26" i="283"/>
  <c r="AI26" i="283"/>
  <c r="AH26" i="283"/>
  <c r="AG26" i="283"/>
  <c r="AF26" i="283"/>
  <c r="AE26" i="283"/>
  <c r="AD26" i="283"/>
  <c r="AC26" i="283"/>
  <c r="AB26" i="283"/>
  <c r="AA26" i="283"/>
  <c r="Z26" i="283"/>
  <c r="Y26" i="283"/>
  <c r="X26" i="283"/>
  <c r="W26" i="283"/>
  <c r="V26" i="283"/>
  <c r="U26" i="283"/>
  <c r="T26" i="283"/>
  <c r="S26" i="283"/>
  <c r="R26" i="283"/>
  <c r="Q26" i="283"/>
  <c r="P26" i="283"/>
  <c r="O26" i="283"/>
  <c r="N26" i="283"/>
  <c r="M26" i="283"/>
  <c r="L26" i="283"/>
  <c r="K26" i="283"/>
  <c r="F26" i="283"/>
  <c r="AJ25" i="283"/>
  <c r="AI25" i="283"/>
  <c r="AH25" i="283"/>
  <c r="AG25" i="283"/>
  <c r="AF25" i="283"/>
  <c r="AE25" i="283"/>
  <c r="AD25" i="283"/>
  <c r="AC25" i="283"/>
  <c r="AB25" i="283"/>
  <c r="AA25" i="283"/>
  <c r="Z25" i="283"/>
  <c r="Y25" i="283"/>
  <c r="X25" i="283"/>
  <c r="W25" i="283"/>
  <c r="V25" i="283"/>
  <c r="U25" i="283"/>
  <c r="T25" i="283"/>
  <c r="S25" i="283"/>
  <c r="R25" i="283"/>
  <c r="Q25" i="283"/>
  <c r="P25" i="283"/>
  <c r="O25" i="283"/>
  <c r="N25" i="283"/>
  <c r="M25" i="283"/>
  <c r="L25" i="283"/>
  <c r="K25" i="283"/>
  <c r="F25" i="283"/>
  <c r="AI24" i="283"/>
  <c r="AH24" i="283"/>
  <c r="AG24" i="283"/>
  <c r="AJ24" i="283" s="1"/>
  <c r="F24" i="283" s="1"/>
  <c r="AE24" i="283"/>
  <c r="AD24" i="283"/>
  <c r="AC24" i="283"/>
  <c r="AB24" i="283"/>
  <c r="AA24" i="283"/>
  <c r="AF24" i="283" s="1"/>
  <c r="Y24" i="283"/>
  <c r="X24" i="283"/>
  <c r="W24" i="283"/>
  <c r="V24" i="283"/>
  <c r="Z24" i="283" s="1"/>
  <c r="T24" i="283"/>
  <c r="S24" i="283"/>
  <c r="R24" i="283"/>
  <c r="Q24" i="283"/>
  <c r="U24" i="283" s="1"/>
  <c r="O24" i="283"/>
  <c r="N24" i="283"/>
  <c r="M24" i="283"/>
  <c r="L24" i="283"/>
  <c r="K24" i="283"/>
  <c r="P24" i="283" s="1"/>
  <c r="AI23" i="283"/>
  <c r="AH23" i="283"/>
  <c r="AG23" i="283"/>
  <c r="AE23" i="283"/>
  <c r="AD23" i="283"/>
  <c r="AC23" i="283"/>
  <c r="AB23" i="283"/>
  <c r="AA23" i="283"/>
  <c r="Y23" i="283"/>
  <c r="X23" i="283"/>
  <c r="W23" i="283"/>
  <c r="V23" i="283"/>
  <c r="T23" i="283"/>
  <c r="S23" i="283"/>
  <c r="R23" i="283"/>
  <c r="Q23" i="283"/>
  <c r="O23" i="283"/>
  <c r="N23" i="283"/>
  <c r="M23" i="283"/>
  <c r="L23" i="283"/>
  <c r="K23" i="283"/>
  <c r="AI22" i="283"/>
  <c r="AH22" i="283"/>
  <c r="AG22" i="283"/>
  <c r="AE22" i="283"/>
  <c r="AD22" i="283"/>
  <c r="AC22" i="283"/>
  <c r="AB22" i="283"/>
  <c r="AA22" i="283"/>
  <c r="Y22" i="283"/>
  <c r="X22" i="283"/>
  <c r="W22" i="283"/>
  <c r="V22" i="283"/>
  <c r="T22" i="283"/>
  <c r="S22" i="283"/>
  <c r="R22" i="283"/>
  <c r="Q22" i="283"/>
  <c r="O22" i="283"/>
  <c r="N22" i="283"/>
  <c r="M22" i="283"/>
  <c r="L22" i="283"/>
  <c r="K22" i="283"/>
  <c r="AI21" i="283"/>
  <c r="AH21" i="283"/>
  <c r="AG21" i="283"/>
  <c r="AJ21" i="283" s="1"/>
  <c r="F21" i="283" s="1"/>
  <c r="AE21" i="283"/>
  <c r="AD21" i="283"/>
  <c r="AC21" i="283"/>
  <c r="AB21" i="283"/>
  <c r="AA21" i="283"/>
  <c r="AF21" i="283" s="1"/>
  <c r="Y21" i="283"/>
  <c r="X21" i="283"/>
  <c r="W21" i="283"/>
  <c r="V21" i="283"/>
  <c r="Z21" i="283" s="1"/>
  <c r="T21" i="283"/>
  <c r="S21" i="283"/>
  <c r="R21" i="283"/>
  <c r="Q21" i="283"/>
  <c r="U21" i="283" s="1"/>
  <c r="O21" i="283"/>
  <c r="N21" i="283"/>
  <c r="M21" i="283"/>
  <c r="L21" i="283"/>
  <c r="K21" i="283"/>
  <c r="P21" i="283" s="1"/>
  <c r="AI20" i="283"/>
  <c r="AH20" i="283"/>
  <c r="AJ20" i="283" s="1"/>
  <c r="F20" i="283" s="1"/>
  <c r="AG20" i="283"/>
  <c r="AE20" i="283"/>
  <c r="AD20" i="283"/>
  <c r="AC20" i="283"/>
  <c r="AB20" i="283"/>
  <c r="AF20" i="283" s="1"/>
  <c r="AA20" i="283"/>
  <c r="Y20" i="283"/>
  <c r="X20" i="283"/>
  <c r="W20" i="283"/>
  <c r="V20" i="283"/>
  <c r="T20" i="283"/>
  <c r="S20" i="283"/>
  <c r="R20" i="283"/>
  <c r="Q20" i="283"/>
  <c r="O20" i="283"/>
  <c r="N20" i="283"/>
  <c r="M20" i="283"/>
  <c r="L20" i="283"/>
  <c r="P20" i="283" s="1"/>
  <c r="K20" i="283"/>
  <c r="AI19" i="283"/>
  <c r="AH19" i="283"/>
  <c r="AG19" i="283"/>
  <c r="AE19" i="283"/>
  <c r="AD19" i="283"/>
  <c r="AC19" i="283"/>
  <c r="AB19" i="283"/>
  <c r="AA19" i="283"/>
  <c r="Y19" i="283"/>
  <c r="X19" i="283"/>
  <c r="W19" i="283"/>
  <c r="V19" i="283"/>
  <c r="T19" i="283"/>
  <c r="S19" i="283"/>
  <c r="R19" i="283"/>
  <c r="Q19" i="283"/>
  <c r="O19" i="283"/>
  <c r="N19" i="283"/>
  <c r="M19" i="283"/>
  <c r="L19" i="283"/>
  <c r="K19" i="283"/>
  <c r="AI18" i="283"/>
  <c r="AH18" i="283"/>
  <c r="AG18" i="283"/>
  <c r="AE18" i="283"/>
  <c r="AD18" i="283"/>
  <c r="AF18" i="283" s="1"/>
  <c r="AC18" i="283"/>
  <c r="AB18" i="283"/>
  <c r="AA18" i="283"/>
  <c r="Y18" i="283"/>
  <c r="X18" i="283"/>
  <c r="W18" i="283"/>
  <c r="V18" i="283"/>
  <c r="Z18" i="283" s="1"/>
  <c r="T18" i="283"/>
  <c r="S18" i="283"/>
  <c r="R18" i="283"/>
  <c r="Q18" i="283"/>
  <c r="O18" i="283"/>
  <c r="N18" i="283"/>
  <c r="M18" i="283"/>
  <c r="L18" i="283"/>
  <c r="K18" i="283"/>
  <c r="AI17" i="283"/>
  <c r="AH17" i="283"/>
  <c r="AG17" i="283"/>
  <c r="AE17" i="283"/>
  <c r="AD17" i="283"/>
  <c r="AC17" i="283"/>
  <c r="AB17" i="283"/>
  <c r="AA17" i="283"/>
  <c r="Y17" i="283"/>
  <c r="X17" i="283"/>
  <c r="W17" i="283"/>
  <c r="V17" i="283"/>
  <c r="T17" i="283"/>
  <c r="S17" i="283"/>
  <c r="R17" i="283"/>
  <c r="Q17" i="283"/>
  <c r="O17" i="283"/>
  <c r="N17" i="283"/>
  <c r="M17" i="283"/>
  <c r="L17" i="283"/>
  <c r="K17" i="283"/>
  <c r="AI16" i="283"/>
  <c r="AH16" i="283"/>
  <c r="AJ16" i="283" s="1"/>
  <c r="AG16" i="283"/>
  <c r="AE16" i="283"/>
  <c r="AD16" i="283"/>
  <c r="AC16" i="283"/>
  <c r="AB16" i="283"/>
  <c r="AF16" i="283" s="1"/>
  <c r="AA16" i="283"/>
  <c r="Y16" i="283"/>
  <c r="X16" i="283"/>
  <c r="W16" i="283"/>
  <c r="Z16" i="283" s="1"/>
  <c r="V16" i="283"/>
  <c r="T16" i="283"/>
  <c r="S16" i="283"/>
  <c r="R16" i="283"/>
  <c r="U16" i="283" s="1"/>
  <c r="Q16" i="283"/>
  <c r="O16" i="283"/>
  <c r="N16" i="283"/>
  <c r="M16" i="283"/>
  <c r="L16" i="283"/>
  <c r="P16" i="283" s="1"/>
  <c r="K16" i="283"/>
  <c r="AI15" i="283"/>
  <c r="AH15" i="283"/>
  <c r="AJ15" i="283" s="1"/>
  <c r="F15" i="283" s="1"/>
  <c r="AG15" i="283"/>
  <c r="AE15" i="283"/>
  <c r="AD15" i="283"/>
  <c r="AC15" i="283"/>
  <c r="AB15" i="283"/>
  <c r="AA15" i="283"/>
  <c r="Y15" i="283"/>
  <c r="X15" i="283"/>
  <c r="W15" i="283"/>
  <c r="V15" i="283"/>
  <c r="T15" i="283"/>
  <c r="S15" i="283"/>
  <c r="U15" i="283" s="1"/>
  <c r="R15" i="283"/>
  <c r="Q15" i="283"/>
  <c r="O15" i="283"/>
  <c r="N15" i="283"/>
  <c r="M15" i="283"/>
  <c r="L15" i="283"/>
  <c r="K15" i="283"/>
  <c r="AI14" i="283"/>
  <c r="AH14" i="283"/>
  <c r="AG14" i="283"/>
  <c r="AE14" i="283"/>
  <c r="AD14" i="283"/>
  <c r="AC14" i="283"/>
  <c r="AB14" i="283"/>
  <c r="AA14" i="283"/>
  <c r="Y14" i="283"/>
  <c r="X14" i="283"/>
  <c r="W14" i="283"/>
  <c r="V14" i="283"/>
  <c r="Z14" i="283" s="1"/>
  <c r="T14" i="283"/>
  <c r="S14" i="283"/>
  <c r="R14" i="283"/>
  <c r="Q14" i="283"/>
  <c r="O14" i="283"/>
  <c r="N14" i="283"/>
  <c r="M14" i="283"/>
  <c r="L14" i="283"/>
  <c r="K14" i="283"/>
  <c r="AI13" i="283"/>
  <c r="AH13" i="283"/>
  <c r="AJ13" i="283" s="1"/>
  <c r="AG13" i="283"/>
  <c r="AE13" i="283"/>
  <c r="AD13" i="283"/>
  <c r="AC13" i="283"/>
  <c r="AF13" i="283" s="1"/>
  <c r="AB13" i="283"/>
  <c r="AA13" i="283"/>
  <c r="Y13" i="283"/>
  <c r="X13" i="283"/>
  <c r="Z13" i="283" s="1"/>
  <c r="W13" i="283"/>
  <c r="V13" i="283"/>
  <c r="T13" i="283"/>
  <c r="S13" i="283"/>
  <c r="U13" i="283" s="1"/>
  <c r="R13" i="283"/>
  <c r="Q13" i="283"/>
  <c r="O13" i="283"/>
  <c r="N13" i="283"/>
  <c r="M13" i="283"/>
  <c r="P13" i="283" s="1"/>
  <c r="L13" i="283"/>
  <c r="K13" i="283"/>
  <c r="AI12" i="283"/>
  <c r="AH12" i="283"/>
  <c r="AG12" i="283"/>
  <c r="AJ12" i="283" s="1"/>
  <c r="F12" i="283" s="1"/>
  <c r="AE12" i="283"/>
  <c r="AD12" i="283"/>
  <c r="AC12" i="283"/>
  <c r="AB12" i="283"/>
  <c r="AA12" i="283"/>
  <c r="AF12" i="283" s="1"/>
  <c r="Y12" i="283"/>
  <c r="X12" i="283"/>
  <c r="W12" i="283"/>
  <c r="V12" i="283"/>
  <c r="Z12" i="283" s="1"/>
  <c r="T12" i="283"/>
  <c r="S12" i="283"/>
  <c r="R12" i="283"/>
  <c r="Q12" i="283"/>
  <c r="U12" i="283" s="1"/>
  <c r="O12" i="283"/>
  <c r="N12" i="283"/>
  <c r="M12" i="283"/>
  <c r="L12" i="283"/>
  <c r="K12" i="283"/>
  <c r="P12" i="283" s="1"/>
  <c r="AI11" i="283"/>
  <c r="AH11" i="283"/>
  <c r="AJ11" i="283" s="1"/>
  <c r="AG11" i="283"/>
  <c r="AE11" i="283"/>
  <c r="AD11" i="283"/>
  <c r="AC11" i="283"/>
  <c r="AB11" i="283"/>
  <c r="AA11" i="283"/>
  <c r="Y11" i="283"/>
  <c r="X11" i="283"/>
  <c r="W11" i="283"/>
  <c r="V11" i="283"/>
  <c r="T11" i="283"/>
  <c r="U11" i="283" s="1"/>
  <c r="S11" i="283"/>
  <c r="R11" i="283"/>
  <c r="Q11" i="283"/>
  <c r="O11" i="283"/>
  <c r="N11" i="283"/>
  <c r="M11" i="283"/>
  <c r="L11" i="283"/>
  <c r="K11" i="283"/>
  <c r="AI10" i="283"/>
  <c r="AH10" i="283"/>
  <c r="AJ10" i="283" s="1"/>
  <c r="F10" i="283" s="1"/>
  <c r="AG10" i="283"/>
  <c r="AE10" i="283"/>
  <c r="AD10" i="283"/>
  <c r="AC10" i="283"/>
  <c r="AB10" i="283"/>
  <c r="AF10" i="283" s="1"/>
  <c r="AA10" i="283"/>
  <c r="Y10" i="283"/>
  <c r="X10" i="283"/>
  <c r="W10" i="283"/>
  <c r="Z10" i="283" s="1"/>
  <c r="V10" i="283"/>
  <c r="T10" i="283"/>
  <c r="S10" i="283"/>
  <c r="R10" i="283"/>
  <c r="U10" i="283" s="1"/>
  <c r="Q10" i="283"/>
  <c r="O10" i="283"/>
  <c r="N10" i="283"/>
  <c r="M10" i="283"/>
  <c r="L10" i="283"/>
  <c r="P10" i="283" s="1"/>
  <c r="K10" i="283"/>
  <c r="AI9" i="283"/>
  <c r="AH9" i="283"/>
  <c r="AG9" i="283"/>
  <c r="AJ9" i="283" s="1"/>
  <c r="F9" i="283" s="1"/>
  <c r="AE9" i="283"/>
  <c r="AD9" i="283"/>
  <c r="AC9" i="283"/>
  <c r="AB9" i="283"/>
  <c r="AA9" i="283"/>
  <c r="Y9" i="283"/>
  <c r="X9" i="283"/>
  <c r="W9" i="283"/>
  <c r="V9" i="283"/>
  <c r="T9" i="283"/>
  <c r="S9" i="283"/>
  <c r="R9" i="283"/>
  <c r="Q9" i="283"/>
  <c r="U9" i="283" s="1"/>
  <c r="O9" i="283"/>
  <c r="N9" i="283"/>
  <c r="M9" i="283"/>
  <c r="L9" i="283"/>
  <c r="K9" i="283"/>
  <c r="AI8" i="283"/>
  <c r="AH8" i="283"/>
  <c r="AG8" i="283"/>
  <c r="AJ8" i="283" s="1"/>
  <c r="AE8" i="283"/>
  <c r="AD8" i="283"/>
  <c r="AC8" i="283"/>
  <c r="AB8" i="283"/>
  <c r="AA8" i="283"/>
  <c r="AF8" i="283" s="1"/>
  <c r="Y8" i="283"/>
  <c r="X8" i="283"/>
  <c r="W8" i="283"/>
  <c r="V8" i="283"/>
  <c r="T8" i="283"/>
  <c r="S8" i="283"/>
  <c r="R8" i="283"/>
  <c r="Q8" i="283"/>
  <c r="O8" i="283"/>
  <c r="N8" i="283"/>
  <c r="M8" i="283"/>
  <c r="L8" i="283"/>
  <c r="K8" i="283"/>
  <c r="P8" i="283" s="1"/>
  <c r="AI7" i="283"/>
  <c r="AH7" i="283"/>
  <c r="AJ7" i="283" s="1"/>
  <c r="AG7" i="283"/>
  <c r="AE7" i="283"/>
  <c r="AD7" i="283"/>
  <c r="AC7" i="283"/>
  <c r="AB7" i="283"/>
  <c r="AA7" i="283"/>
  <c r="Y7" i="283"/>
  <c r="X7" i="283"/>
  <c r="W7" i="283"/>
  <c r="Z7" i="283" s="1"/>
  <c r="V7" i="283"/>
  <c r="T7" i="283"/>
  <c r="S7" i="283"/>
  <c r="R7" i="283"/>
  <c r="Q7" i="283"/>
  <c r="O7" i="283"/>
  <c r="N7" i="283"/>
  <c r="M7" i="283"/>
  <c r="L7" i="283"/>
  <c r="K7" i="283"/>
  <c r="AI6" i="283"/>
  <c r="AH6" i="283"/>
  <c r="AJ6" i="283" s="1"/>
  <c r="F6" i="283" s="1"/>
  <c r="AG6" i="283"/>
  <c r="AE6" i="283"/>
  <c r="AD6" i="283"/>
  <c r="AC6" i="283"/>
  <c r="AB6" i="283"/>
  <c r="AF6" i="283" s="1"/>
  <c r="AA6" i="283"/>
  <c r="Y6" i="283"/>
  <c r="X6" i="283"/>
  <c r="W6" i="283"/>
  <c r="V6" i="283"/>
  <c r="T6" i="283"/>
  <c r="S6" i="283"/>
  <c r="R6" i="283"/>
  <c r="Q6" i="283"/>
  <c r="O6" i="283"/>
  <c r="N6" i="283"/>
  <c r="M6" i="283"/>
  <c r="L6" i="283"/>
  <c r="P6" i="283" s="1"/>
  <c r="K6" i="283"/>
  <c r="AI5" i="283"/>
  <c r="AH5" i="283"/>
  <c r="AG5" i="283"/>
  <c r="AE5" i="283"/>
  <c r="AD5" i="283"/>
  <c r="AC5" i="283"/>
  <c r="AB5" i="283"/>
  <c r="AA5" i="283"/>
  <c r="AF5" i="283" s="1"/>
  <c r="Y5" i="283"/>
  <c r="X5" i="283"/>
  <c r="W5" i="283"/>
  <c r="V5" i="283"/>
  <c r="T5" i="283"/>
  <c r="S5" i="283"/>
  <c r="R5" i="283"/>
  <c r="Q5" i="283"/>
  <c r="U5" i="283" s="1"/>
  <c r="O5" i="283"/>
  <c r="N5" i="283"/>
  <c r="M5" i="283"/>
  <c r="L5" i="283"/>
  <c r="K5" i="283"/>
  <c r="AI4" i="283"/>
  <c r="AH4" i="283"/>
  <c r="AJ4" i="283" s="1"/>
  <c r="F4" i="283" s="1"/>
  <c r="AG4" i="283"/>
  <c r="AE4" i="283"/>
  <c r="AD4" i="283"/>
  <c r="AC4" i="283"/>
  <c r="AB4" i="283"/>
  <c r="AF4" i="283" s="1"/>
  <c r="AA4" i="283"/>
  <c r="Y4" i="283"/>
  <c r="X4" i="283"/>
  <c r="W4" i="283"/>
  <c r="V4" i="283"/>
  <c r="T4" i="283"/>
  <c r="S4" i="283"/>
  <c r="R4" i="283"/>
  <c r="Q4" i="283"/>
  <c r="O4" i="283"/>
  <c r="N4" i="283"/>
  <c r="M4" i="283"/>
  <c r="L4" i="283"/>
  <c r="P4" i="283" s="1"/>
  <c r="K4" i="283"/>
  <c r="D57" i="282"/>
  <c r="E54" i="282"/>
  <c r="D54" i="282"/>
  <c r="C54" i="282"/>
  <c r="G54" i="282" s="1"/>
  <c r="D50" i="282"/>
  <c r="E47" i="282"/>
  <c r="D47" i="282"/>
  <c r="D62" i="282" s="1"/>
  <c r="AJ43" i="282"/>
  <c r="AI43" i="282"/>
  <c r="AH43" i="282"/>
  <c r="AG43" i="282"/>
  <c r="AF43" i="282"/>
  <c r="AE43" i="282"/>
  <c r="AD43" i="282"/>
  <c r="AC43" i="282"/>
  <c r="AB43" i="282"/>
  <c r="AA43" i="282"/>
  <c r="Z43" i="282"/>
  <c r="Y43" i="282"/>
  <c r="X43" i="282"/>
  <c r="W43" i="282"/>
  <c r="V43" i="282"/>
  <c r="U43" i="282"/>
  <c r="T43" i="282"/>
  <c r="S43" i="282"/>
  <c r="R43" i="282"/>
  <c r="Q43" i="282"/>
  <c r="P43" i="282"/>
  <c r="O43" i="282"/>
  <c r="N43" i="282"/>
  <c r="M43" i="282"/>
  <c r="L43" i="282"/>
  <c r="K43" i="282"/>
  <c r="F43" i="282"/>
  <c r="AJ42" i="282"/>
  <c r="AI42" i="282"/>
  <c r="AH42" i="282"/>
  <c r="AG42" i="282"/>
  <c r="AF42" i="282"/>
  <c r="AE42" i="282"/>
  <c r="AD42" i="282"/>
  <c r="AC42" i="282"/>
  <c r="AB42" i="282"/>
  <c r="AA42" i="282"/>
  <c r="Z42" i="282"/>
  <c r="Y42" i="282"/>
  <c r="X42" i="282"/>
  <c r="W42" i="282"/>
  <c r="V42" i="282"/>
  <c r="U42" i="282"/>
  <c r="T42" i="282"/>
  <c r="S42" i="282"/>
  <c r="R42" i="282"/>
  <c r="Q42" i="282"/>
  <c r="P42" i="282"/>
  <c r="O42" i="282"/>
  <c r="N42" i="282"/>
  <c r="M42" i="282"/>
  <c r="L42" i="282"/>
  <c r="K42" i="282"/>
  <c r="F42" i="282"/>
  <c r="AJ41" i="282"/>
  <c r="AI41" i="282"/>
  <c r="AH41" i="282"/>
  <c r="AG41" i="282"/>
  <c r="AF41" i="282"/>
  <c r="AE41" i="282"/>
  <c r="AD41" i="282"/>
  <c r="AC41" i="282"/>
  <c r="AB41" i="282"/>
  <c r="AA41" i="282"/>
  <c r="Z41" i="282"/>
  <c r="Y41" i="282"/>
  <c r="X41" i="282"/>
  <c r="W41" i="282"/>
  <c r="V41" i="282"/>
  <c r="U41" i="282"/>
  <c r="T41" i="282"/>
  <c r="S41" i="282"/>
  <c r="R41" i="282"/>
  <c r="Q41" i="282"/>
  <c r="P41" i="282"/>
  <c r="O41" i="282"/>
  <c r="N41" i="282"/>
  <c r="M41" i="282"/>
  <c r="L41" i="282"/>
  <c r="K41" i="282"/>
  <c r="F41" i="282"/>
  <c r="AJ40" i="282"/>
  <c r="AI40" i="282"/>
  <c r="AH40" i="282"/>
  <c r="AG40" i="282"/>
  <c r="AF40" i="282"/>
  <c r="AE40" i="282"/>
  <c r="AD40" i="282"/>
  <c r="AC40" i="282"/>
  <c r="AB40" i="282"/>
  <c r="AA40" i="282"/>
  <c r="Z40" i="282"/>
  <c r="Y40" i="282"/>
  <c r="X40" i="282"/>
  <c r="W40" i="282"/>
  <c r="V40" i="282"/>
  <c r="U40" i="282"/>
  <c r="T40" i="282"/>
  <c r="S40" i="282"/>
  <c r="R40" i="282"/>
  <c r="Q40" i="282"/>
  <c r="P40" i="282"/>
  <c r="O40" i="282"/>
  <c r="N40" i="282"/>
  <c r="M40" i="282"/>
  <c r="L40" i="282"/>
  <c r="K40" i="282"/>
  <c r="F40" i="282"/>
  <c r="AJ39" i="282"/>
  <c r="AI39" i="282"/>
  <c r="AH39" i="282"/>
  <c r="AG39" i="282"/>
  <c r="AF39" i="282"/>
  <c r="AE39" i="282"/>
  <c r="AD39" i="282"/>
  <c r="AC39" i="282"/>
  <c r="AB39" i="282"/>
  <c r="AA39" i="282"/>
  <c r="Z39" i="282"/>
  <c r="Y39" i="282"/>
  <c r="X39" i="282"/>
  <c r="W39" i="282"/>
  <c r="V39" i="282"/>
  <c r="U39" i="282"/>
  <c r="T39" i="282"/>
  <c r="S39" i="282"/>
  <c r="R39" i="282"/>
  <c r="Q39" i="282"/>
  <c r="P39" i="282"/>
  <c r="O39" i="282"/>
  <c r="N39" i="282"/>
  <c r="M39" i="282"/>
  <c r="L39" i="282"/>
  <c r="K39" i="282"/>
  <c r="F39" i="282"/>
  <c r="AJ38" i="282"/>
  <c r="AI38" i="282"/>
  <c r="AH38" i="282"/>
  <c r="AG38" i="282"/>
  <c r="AF38" i="282"/>
  <c r="AE38" i="282"/>
  <c r="AD38" i="282"/>
  <c r="AC38" i="282"/>
  <c r="AB38" i="282"/>
  <c r="AA38" i="282"/>
  <c r="Z38" i="282"/>
  <c r="Y38" i="282"/>
  <c r="X38" i="282"/>
  <c r="W38" i="282"/>
  <c r="V38" i="282"/>
  <c r="U38" i="282"/>
  <c r="T38" i="282"/>
  <c r="S38" i="282"/>
  <c r="R38" i="282"/>
  <c r="Q38" i="282"/>
  <c r="P38" i="282"/>
  <c r="O38" i="282"/>
  <c r="N38" i="282"/>
  <c r="M38" i="282"/>
  <c r="L38" i="282"/>
  <c r="K38" i="282"/>
  <c r="F38" i="282"/>
  <c r="AJ37" i="282"/>
  <c r="AI37" i="282"/>
  <c r="AH37" i="282"/>
  <c r="AG37" i="282"/>
  <c r="AF37" i="282"/>
  <c r="AE37" i="282"/>
  <c r="AD37" i="282"/>
  <c r="AC37" i="282"/>
  <c r="AB37" i="282"/>
  <c r="AA37" i="282"/>
  <c r="Z37" i="282"/>
  <c r="Y37" i="282"/>
  <c r="X37" i="282"/>
  <c r="W37" i="282"/>
  <c r="V37" i="282"/>
  <c r="U37" i="282"/>
  <c r="T37" i="282"/>
  <c r="S37" i="282"/>
  <c r="R37" i="282"/>
  <c r="Q37" i="282"/>
  <c r="P37" i="282"/>
  <c r="O37" i="282"/>
  <c r="N37" i="282"/>
  <c r="M37" i="282"/>
  <c r="L37" i="282"/>
  <c r="K37" i="282"/>
  <c r="F37" i="282"/>
  <c r="AJ36" i="282"/>
  <c r="AI36" i="282"/>
  <c r="AH36" i="282"/>
  <c r="AG36" i="282"/>
  <c r="AF36" i="282"/>
  <c r="AE36" i="282"/>
  <c r="AD36" i="282"/>
  <c r="AC36" i="282"/>
  <c r="AB36" i="282"/>
  <c r="AA36" i="282"/>
  <c r="Z36" i="282"/>
  <c r="Y36" i="282"/>
  <c r="X36" i="282"/>
  <c r="W36" i="282"/>
  <c r="V36" i="282"/>
  <c r="U36" i="282"/>
  <c r="T36" i="282"/>
  <c r="S36" i="282"/>
  <c r="R36" i="282"/>
  <c r="Q36" i="282"/>
  <c r="P36" i="282"/>
  <c r="O36" i="282"/>
  <c r="N36" i="282"/>
  <c r="M36" i="282"/>
  <c r="L36" i="282"/>
  <c r="K36" i="282"/>
  <c r="F36" i="282"/>
  <c r="AJ35" i="282"/>
  <c r="AI35" i="282"/>
  <c r="AH35" i="282"/>
  <c r="AG35" i="282"/>
  <c r="AF35" i="282"/>
  <c r="AE35" i="282"/>
  <c r="AD35" i="282"/>
  <c r="AC35" i="282"/>
  <c r="AB35" i="282"/>
  <c r="AA35" i="282"/>
  <c r="Z35" i="282"/>
  <c r="Y35" i="282"/>
  <c r="X35" i="282"/>
  <c r="W35" i="282"/>
  <c r="V35" i="282"/>
  <c r="U35" i="282"/>
  <c r="T35" i="282"/>
  <c r="S35" i="282"/>
  <c r="R35" i="282"/>
  <c r="Q35" i="282"/>
  <c r="P35" i="282"/>
  <c r="O35" i="282"/>
  <c r="N35" i="282"/>
  <c r="M35" i="282"/>
  <c r="L35" i="282"/>
  <c r="K35" i="282"/>
  <c r="F35" i="282"/>
  <c r="AJ34" i="282"/>
  <c r="AI34" i="282"/>
  <c r="AH34" i="282"/>
  <c r="AG34" i="282"/>
  <c r="AF34" i="282"/>
  <c r="AE34" i="282"/>
  <c r="AD34" i="282"/>
  <c r="AC34" i="282"/>
  <c r="AB34" i="282"/>
  <c r="AA34" i="282"/>
  <c r="Z34" i="282"/>
  <c r="Y34" i="282"/>
  <c r="X34" i="282"/>
  <c r="W34" i="282"/>
  <c r="V34" i="282"/>
  <c r="U34" i="282"/>
  <c r="T34" i="282"/>
  <c r="S34" i="282"/>
  <c r="R34" i="282"/>
  <c r="Q34" i="282"/>
  <c r="P34" i="282"/>
  <c r="O34" i="282"/>
  <c r="N34" i="282"/>
  <c r="M34" i="282"/>
  <c r="L34" i="282"/>
  <c r="K34" i="282"/>
  <c r="F34" i="282"/>
  <c r="AJ33" i="282"/>
  <c r="AI33" i="282"/>
  <c r="AH33" i="282"/>
  <c r="AG33" i="282"/>
  <c r="AF33" i="282"/>
  <c r="AE33" i="282"/>
  <c r="AD33" i="282"/>
  <c r="AC33" i="282"/>
  <c r="AB33" i="282"/>
  <c r="AA33" i="282"/>
  <c r="Z33" i="282"/>
  <c r="Y33" i="282"/>
  <c r="X33" i="282"/>
  <c r="W33" i="282"/>
  <c r="V33" i="282"/>
  <c r="U33" i="282"/>
  <c r="T33" i="282"/>
  <c r="S33" i="282"/>
  <c r="R33" i="282"/>
  <c r="Q33" i="282"/>
  <c r="P33" i="282"/>
  <c r="O33" i="282"/>
  <c r="N33" i="282"/>
  <c r="M33" i="282"/>
  <c r="L33" i="282"/>
  <c r="K33" i="282"/>
  <c r="F33" i="282"/>
  <c r="AJ32" i="282"/>
  <c r="AI32" i="282"/>
  <c r="AH32" i="282"/>
  <c r="AG32" i="282"/>
  <c r="AF32" i="282"/>
  <c r="AE32" i="282"/>
  <c r="AD32" i="282"/>
  <c r="AC32" i="282"/>
  <c r="AB32" i="282"/>
  <c r="AA32" i="282"/>
  <c r="Z32" i="282"/>
  <c r="Y32" i="282"/>
  <c r="X32" i="282"/>
  <c r="W32" i="282"/>
  <c r="V32" i="282"/>
  <c r="U32" i="282"/>
  <c r="T32" i="282"/>
  <c r="S32" i="282"/>
  <c r="R32" i="282"/>
  <c r="Q32" i="282"/>
  <c r="P32" i="282"/>
  <c r="O32" i="282"/>
  <c r="N32" i="282"/>
  <c r="M32" i="282"/>
  <c r="L32" i="282"/>
  <c r="K32" i="282"/>
  <c r="F32" i="282"/>
  <c r="AJ31" i="282"/>
  <c r="AI31" i="282"/>
  <c r="AH31" i="282"/>
  <c r="AG31" i="282"/>
  <c r="AF31" i="282"/>
  <c r="AE31" i="282"/>
  <c r="AD31" i="282"/>
  <c r="AC31" i="282"/>
  <c r="AB31" i="282"/>
  <c r="AA31" i="282"/>
  <c r="Z31" i="282"/>
  <c r="Y31" i="282"/>
  <c r="X31" i="282"/>
  <c r="W31" i="282"/>
  <c r="V31" i="282"/>
  <c r="U31" i="282"/>
  <c r="T31" i="282"/>
  <c r="S31" i="282"/>
  <c r="R31" i="282"/>
  <c r="Q31" i="282"/>
  <c r="P31" i="282"/>
  <c r="O31" i="282"/>
  <c r="N31" i="282"/>
  <c r="M31" i="282"/>
  <c r="L31" i="282"/>
  <c r="K31" i="282"/>
  <c r="F31" i="282"/>
  <c r="AJ30" i="282"/>
  <c r="AI30" i="282"/>
  <c r="AH30" i="282"/>
  <c r="AG30" i="282"/>
  <c r="AF30" i="282"/>
  <c r="AE30" i="282"/>
  <c r="AD30" i="282"/>
  <c r="AC30" i="282"/>
  <c r="AB30" i="282"/>
  <c r="AA30" i="282"/>
  <c r="Y30" i="282"/>
  <c r="X30" i="282"/>
  <c r="W30" i="282"/>
  <c r="V30" i="282"/>
  <c r="Z30" i="282" s="1"/>
  <c r="T30" i="282"/>
  <c r="S30" i="282"/>
  <c r="R30" i="282"/>
  <c r="Q30" i="282"/>
  <c r="U30" i="282" s="1"/>
  <c r="P30" i="282"/>
  <c r="O30" i="282"/>
  <c r="N30" i="282"/>
  <c r="M30" i="282"/>
  <c r="L30" i="282"/>
  <c r="K30" i="282"/>
  <c r="F30" i="282"/>
  <c r="AI29" i="282"/>
  <c r="AH29" i="282"/>
  <c r="AG29" i="282"/>
  <c r="AJ29" i="282" s="1"/>
  <c r="F29" i="282" s="1"/>
  <c r="AE29" i="282"/>
  <c r="AD29" i="282"/>
  <c r="AC29" i="282"/>
  <c r="AB29" i="282"/>
  <c r="AA29" i="282"/>
  <c r="AF29" i="282" s="1"/>
  <c r="Y29" i="282"/>
  <c r="X29" i="282"/>
  <c r="W29" i="282"/>
  <c r="V29" i="282"/>
  <c r="Z29" i="282" s="1"/>
  <c r="T29" i="282"/>
  <c r="S29" i="282"/>
  <c r="R29" i="282"/>
  <c r="Q29" i="282"/>
  <c r="U29" i="282" s="1"/>
  <c r="O29" i="282"/>
  <c r="N29" i="282"/>
  <c r="M29" i="282"/>
  <c r="L29" i="282"/>
  <c r="K29" i="282"/>
  <c r="P29" i="282" s="1"/>
  <c r="AJ28" i="282"/>
  <c r="F28" i="282" s="1"/>
  <c r="AI28" i="282"/>
  <c r="AH28" i="282"/>
  <c r="AG28" i="282"/>
  <c r="AF28" i="282"/>
  <c r="AE28" i="282"/>
  <c r="AD28" i="282"/>
  <c r="AC28" i="282"/>
  <c r="AB28" i="282"/>
  <c r="AA28" i="282"/>
  <c r="Y28" i="282"/>
  <c r="X28" i="282"/>
  <c r="W28" i="282"/>
  <c r="V28" i="282"/>
  <c r="Z28" i="282" s="1"/>
  <c r="T28" i="282"/>
  <c r="S28" i="282"/>
  <c r="R28" i="282"/>
  <c r="Q28" i="282"/>
  <c r="U28" i="282" s="1"/>
  <c r="P28" i="282"/>
  <c r="O28" i="282"/>
  <c r="N28" i="282"/>
  <c r="M28" i="282"/>
  <c r="L28" i="282"/>
  <c r="K28" i="282"/>
  <c r="AI27" i="282"/>
  <c r="AH27" i="282"/>
  <c r="AG27" i="282"/>
  <c r="AJ27" i="282" s="1"/>
  <c r="F27" i="282" s="1"/>
  <c r="AE27" i="282"/>
  <c r="AD27" i="282"/>
  <c r="AC27" i="282"/>
  <c r="AB27" i="282"/>
  <c r="AA27" i="282"/>
  <c r="AF27" i="282" s="1"/>
  <c r="Y27" i="282"/>
  <c r="X27" i="282"/>
  <c r="W27" i="282"/>
  <c r="V27" i="282"/>
  <c r="Z27" i="282" s="1"/>
  <c r="T27" i="282"/>
  <c r="S27" i="282"/>
  <c r="R27" i="282"/>
  <c r="Q27" i="282"/>
  <c r="U27" i="282" s="1"/>
  <c r="O27" i="282"/>
  <c r="N27" i="282"/>
  <c r="M27" i="282"/>
  <c r="L27" i="282"/>
  <c r="K27" i="282"/>
  <c r="P27" i="282" s="1"/>
  <c r="AI26" i="282"/>
  <c r="AH26" i="282"/>
  <c r="AJ26" i="282" s="1"/>
  <c r="AG26" i="282"/>
  <c r="AF26" i="282"/>
  <c r="AE26" i="282"/>
  <c r="AD26" i="282"/>
  <c r="AC26" i="282"/>
  <c r="AB26" i="282"/>
  <c r="AA26" i="282"/>
  <c r="Z26" i="282"/>
  <c r="Y26" i="282"/>
  <c r="X26" i="282"/>
  <c r="W26" i="282"/>
  <c r="V26" i="282"/>
  <c r="U26" i="282"/>
  <c r="T26" i="282"/>
  <c r="S26" i="282"/>
  <c r="R26" i="282"/>
  <c r="Q26" i="282"/>
  <c r="P26" i="282"/>
  <c r="O26" i="282"/>
  <c r="N26" i="282"/>
  <c r="M26" i="282"/>
  <c r="L26" i="282"/>
  <c r="K26" i="282"/>
  <c r="F26" i="282"/>
  <c r="AJ25" i="282"/>
  <c r="F25" i="282" s="1"/>
  <c r="AI25" i="282"/>
  <c r="AH25" i="282"/>
  <c r="AG25" i="282"/>
  <c r="AE25" i="282"/>
  <c r="AD25" i="282"/>
  <c r="AC25" i="282"/>
  <c r="AF25" i="282" s="1"/>
  <c r="AB25" i="282"/>
  <c r="AA25" i="282"/>
  <c r="Y25" i="282"/>
  <c r="X25" i="282"/>
  <c r="Z25" i="282" s="1"/>
  <c r="W25" i="282"/>
  <c r="V25" i="282"/>
  <c r="U25" i="282"/>
  <c r="T25" i="282"/>
  <c r="S25" i="282"/>
  <c r="R25" i="282"/>
  <c r="Q25" i="282"/>
  <c r="O25" i="282"/>
  <c r="N25" i="282"/>
  <c r="M25" i="282"/>
  <c r="P25" i="282" s="1"/>
  <c r="L25" i="282"/>
  <c r="K25" i="282"/>
  <c r="AI24" i="282"/>
  <c r="AH24" i="282"/>
  <c r="AG24" i="282"/>
  <c r="AJ24" i="282" s="1"/>
  <c r="F24" i="282" s="1"/>
  <c r="AE24" i="282"/>
  <c r="AD24" i="282"/>
  <c r="AC24" i="282"/>
  <c r="AB24" i="282"/>
  <c r="AA24" i="282"/>
  <c r="AF24" i="282" s="1"/>
  <c r="Y24" i="282"/>
  <c r="X24" i="282"/>
  <c r="W24" i="282"/>
  <c r="V24" i="282"/>
  <c r="Z24" i="282" s="1"/>
  <c r="T24" i="282"/>
  <c r="S24" i="282"/>
  <c r="R24" i="282"/>
  <c r="Q24" i="282"/>
  <c r="U24" i="282" s="1"/>
  <c r="O24" i="282"/>
  <c r="N24" i="282"/>
  <c r="M24" i="282"/>
  <c r="L24" i="282"/>
  <c r="K24" i="282"/>
  <c r="P24" i="282" s="1"/>
  <c r="AI23" i="282"/>
  <c r="AH23" i="282"/>
  <c r="AG23" i="282"/>
  <c r="AE23" i="282"/>
  <c r="AD23" i="282"/>
  <c r="AC23" i="282"/>
  <c r="AB23" i="282"/>
  <c r="AF23" i="282" s="1"/>
  <c r="AA23" i="282"/>
  <c r="Y23" i="282"/>
  <c r="X23" i="282"/>
  <c r="W23" i="282"/>
  <c r="V23" i="282"/>
  <c r="T23" i="282"/>
  <c r="S23" i="282"/>
  <c r="R23" i="282"/>
  <c r="Q23" i="282"/>
  <c r="U23" i="282" s="1"/>
  <c r="O23" i="282"/>
  <c r="N23" i="282"/>
  <c r="M23" i="282"/>
  <c r="L23" i="282"/>
  <c r="K23" i="282"/>
  <c r="AI22" i="282"/>
  <c r="AH22" i="282"/>
  <c r="AJ22" i="282" s="1"/>
  <c r="F22" i="282" s="1"/>
  <c r="AG22" i="282"/>
  <c r="AE22" i="282"/>
  <c r="AD22" i="282"/>
  <c r="AC22" i="282"/>
  <c r="AB22" i="282"/>
  <c r="AA22" i="282"/>
  <c r="Z22" i="282"/>
  <c r="Y22" i="282"/>
  <c r="X22" i="282"/>
  <c r="W22" i="282"/>
  <c r="V22" i="282"/>
  <c r="T22" i="282"/>
  <c r="S22" i="282"/>
  <c r="R22" i="282"/>
  <c r="Q22" i="282"/>
  <c r="O22" i="282"/>
  <c r="N22" i="282"/>
  <c r="M22" i="282"/>
  <c r="L22" i="282"/>
  <c r="K22" i="282"/>
  <c r="AI21" i="282"/>
  <c r="AH21" i="282"/>
  <c r="AG21" i="282"/>
  <c r="AJ21" i="282" s="1"/>
  <c r="F21" i="282" s="1"/>
  <c r="AE21" i="282"/>
  <c r="AD21" i="282"/>
  <c r="AC21" i="282"/>
  <c r="AB21" i="282"/>
  <c r="AA21" i="282"/>
  <c r="AF21" i="282" s="1"/>
  <c r="Y21" i="282"/>
  <c r="X21" i="282"/>
  <c r="W21" i="282"/>
  <c r="V21" i="282"/>
  <c r="Z21" i="282" s="1"/>
  <c r="T21" i="282"/>
  <c r="S21" i="282"/>
  <c r="R21" i="282"/>
  <c r="Q21" i="282"/>
  <c r="U21" i="282" s="1"/>
  <c r="O21" i="282"/>
  <c r="N21" i="282"/>
  <c r="M21" i="282"/>
  <c r="L21" i="282"/>
  <c r="K21" i="282"/>
  <c r="P21" i="282" s="1"/>
  <c r="AI20" i="282"/>
  <c r="AH20" i="282"/>
  <c r="AJ20" i="282" s="1"/>
  <c r="F20" i="282" s="1"/>
  <c r="AG20" i="282"/>
  <c r="AE20" i="282"/>
  <c r="AD20" i="282"/>
  <c r="AC20" i="282"/>
  <c r="AF20" i="282" s="1"/>
  <c r="AB20" i="282"/>
  <c r="AA20" i="282"/>
  <c r="Y20" i="282"/>
  <c r="X20" i="282"/>
  <c r="W20" i="282"/>
  <c r="V20" i="282"/>
  <c r="T20" i="282"/>
  <c r="S20" i="282"/>
  <c r="R20" i="282"/>
  <c r="Q20" i="282"/>
  <c r="O20" i="282"/>
  <c r="N20" i="282"/>
  <c r="M20" i="282"/>
  <c r="P20" i="282" s="1"/>
  <c r="L20" i="282"/>
  <c r="K20" i="282"/>
  <c r="AI19" i="282"/>
  <c r="AH19" i="282"/>
  <c r="AG19" i="282"/>
  <c r="AE19" i="282"/>
  <c r="AD19" i="282"/>
  <c r="AC19" i="282"/>
  <c r="AB19" i="282"/>
  <c r="AA19" i="282"/>
  <c r="Y19" i="282"/>
  <c r="X19" i="282"/>
  <c r="W19" i="282"/>
  <c r="V19" i="282"/>
  <c r="T19" i="282"/>
  <c r="S19" i="282"/>
  <c r="R19" i="282"/>
  <c r="Q19" i="282"/>
  <c r="O19" i="282"/>
  <c r="N19" i="282"/>
  <c r="M19" i="282"/>
  <c r="L19" i="282"/>
  <c r="K19" i="282"/>
  <c r="AI18" i="282"/>
  <c r="AH18" i="282"/>
  <c r="AJ18" i="282" s="1"/>
  <c r="F18" i="282" s="1"/>
  <c r="AG18" i="282"/>
  <c r="AE18" i="282"/>
  <c r="AD18" i="282"/>
  <c r="AC18" i="282"/>
  <c r="AB18" i="282"/>
  <c r="AF18" i="282" s="1"/>
  <c r="AA18" i="282"/>
  <c r="Y18" i="282"/>
  <c r="X18" i="282"/>
  <c r="W18" i="282"/>
  <c r="V18" i="282"/>
  <c r="T18" i="282"/>
  <c r="S18" i="282"/>
  <c r="R18" i="282"/>
  <c r="Q18" i="282"/>
  <c r="O18" i="282"/>
  <c r="N18" i="282"/>
  <c r="M18" i="282"/>
  <c r="L18" i="282"/>
  <c r="P18" i="282" s="1"/>
  <c r="K18" i="282"/>
  <c r="AI17" i="282"/>
  <c r="AH17" i="282"/>
  <c r="AG17" i="282"/>
  <c r="AJ17" i="282" s="1"/>
  <c r="F17" i="282" s="1"/>
  <c r="AE17" i="282"/>
  <c r="AD17" i="282"/>
  <c r="AC17" i="282"/>
  <c r="AB17" i="282"/>
  <c r="AA17" i="282"/>
  <c r="Y17" i="282"/>
  <c r="X17" i="282"/>
  <c r="W17" i="282"/>
  <c r="V17" i="282"/>
  <c r="T17" i="282"/>
  <c r="S17" i="282"/>
  <c r="R17" i="282"/>
  <c r="Q17" i="282"/>
  <c r="U17" i="282" s="1"/>
  <c r="O17" i="282"/>
  <c r="N17" i="282"/>
  <c r="M17" i="282"/>
  <c r="L17" i="282"/>
  <c r="K17" i="282"/>
  <c r="AI16" i="282"/>
  <c r="AH16" i="282"/>
  <c r="AJ16" i="282" s="1"/>
  <c r="F16" i="282" s="1"/>
  <c r="AG16" i="282"/>
  <c r="AE16" i="282"/>
  <c r="AD16" i="282"/>
  <c r="AC16" i="282"/>
  <c r="AB16" i="282"/>
  <c r="AF16" i="282" s="1"/>
  <c r="AA16" i="282"/>
  <c r="Y16" i="282"/>
  <c r="X16" i="282"/>
  <c r="W16" i="282"/>
  <c r="Z16" i="282" s="1"/>
  <c r="V16" i="282"/>
  <c r="T16" i="282"/>
  <c r="S16" i="282"/>
  <c r="R16" i="282"/>
  <c r="U16" i="282" s="1"/>
  <c r="Q16" i="282"/>
  <c r="O16" i="282"/>
  <c r="N16" i="282"/>
  <c r="M16" i="282"/>
  <c r="L16" i="282"/>
  <c r="P16" i="282" s="1"/>
  <c r="K16" i="282"/>
  <c r="AI15" i="282"/>
  <c r="AH15" i="282"/>
  <c r="AJ15" i="282" s="1"/>
  <c r="F15" i="282" s="1"/>
  <c r="AG15" i="282"/>
  <c r="AE15" i="282"/>
  <c r="AD15" i="282"/>
  <c r="AC15" i="282"/>
  <c r="AB15" i="282"/>
  <c r="AA15" i="282"/>
  <c r="Y15" i="282"/>
  <c r="X15" i="282"/>
  <c r="W15" i="282"/>
  <c r="Z15" i="282" s="1"/>
  <c r="V15" i="282"/>
  <c r="T15" i="282"/>
  <c r="S15" i="282"/>
  <c r="R15" i="282"/>
  <c r="Q15" i="282"/>
  <c r="O15" i="282"/>
  <c r="N15" i="282"/>
  <c r="M15" i="282"/>
  <c r="L15" i="282"/>
  <c r="K15" i="282"/>
  <c r="AI14" i="282"/>
  <c r="AH14" i="282"/>
  <c r="AJ14" i="282" s="1"/>
  <c r="F14" i="282" s="1"/>
  <c r="AG14" i="282"/>
  <c r="AE14" i="282"/>
  <c r="AD14" i="282"/>
  <c r="AC14" i="282"/>
  <c r="AF14" i="282" s="1"/>
  <c r="AB14" i="282"/>
  <c r="AA14" i="282"/>
  <c r="Y14" i="282"/>
  <c r="X14" i="282"/>
  <c r="W14" i="282"/>
  <c r="V14" i="282"/>
  <c r="T14" i="282"/>
  <c r="S14" i="282"/>
  <c r="R14" i="282"/>
  <c r="Q14" i="282"/>
  <c r="O14" i="282"/>
  <c r="N14" i="282"/>
  <c r="M14" i="282"/>
  <c r="P14" i="282" s="1"/>
  <c r="L14" i="282"/>
  <c r="K14" i="282"/>
  <c r="AI13" i="282"/>
  <c r="AH13" i="282"/>
  <c r="AG13" i="282"/>
  <c r="AE13" i="282"/>
  <c r="AD13" i="282"/>
  <c r="AC13" i="282"/>
  <c r="AB13" i="282"/>
  <c r="AA13" i="282"/>
  <c r="Y13" i="282"/>
  <c r="X13" i="282"/>
  <c r="W13" i="282"/>
  <c r="V13" i="282"/>
  <c r="T13" i="282"/>
  <c r="S13" i="282"/>
  <c r="R13" i="282"/>
  <c r="Q13" i="282"/>
  <c r="O13" i="282"/>
  <c r="N13" i="282"/>
  <c r="M13" i="282"/>
  <c r="L13" i="282"/>
  <c r="K13" i="282"/>
  <c r="AI12" i="282"/>
  <c r="AH12" i="282"/>
  <c r="AJ12" i="282" s="1"/>
  <c r="F12" i="282" s="1"/>
  <c r="AG12" i="282"/>
  <c r="AE12" i="282"/>
  <c r="AD12" i="282"/>
  <c r="AC12" i="282"/>
  <c r="AB12" i="282"/>
  <c r="AF12" i="282" s="1"/>
  <c r="AA12" i="282"/>
  <c r="Y12" i="282"/>
  <c r="X12" i="282"/>
  <c r="W12" i="282"/>
  <c r="V12" i="282"/>
  <c r="T12" i="282"/>
  <c r="S12" i="282"/>
  <c r="R12" i="282"/>
  <c r="Q12" i="282"/>
  <c r="O12" i="282"/>
  <c r="N12" i="282"/>
  <c r="M12" i="282"/>
  <c r="L12" i="282"/>
  <c r="P12" i="282" s="1"/>
  <c r="K12" i="282"/>
  <c r="AI11" i="282"/>
  <c r="AH11" i="282"/>
  <c r="AJ11" i="282" s="1"/>
  <c r="F11" i="282" s="1"/>
  <c r="AG11" i="282"/>
  <c r="AE11" i="282"/>
  <c r="AD11" i="282"/>
  <c r="AC11" i="282"/>
  <c r="AB11" i="282"/>
  <c r="AA11" i="282"/>
  <c r="Y11" i="282"/>
  <c r="X11" i="282"/>
  <c r="W11" i="282"/>
  <c r="Z11" i="282" s="1"/>
  <c r="V11" i="282"/>
  <c r="U11" i="282"/>
  <c r="T11" i="282"/>
  <c r="S11" i="282"/>
  <c r="R11" i="282"/>
  <c r="Q11" i="282"/>
  <c r="O11" i="282"/>
  <c r="N11" i="282"/>
  <c r="M11" i="282"/>
  <c r="L11" i="282"/>
  <c r="K11" i="282"/>
  <c r="AI10" i="282"/>
  <c r="AH10" i="282"/>
  <c r="AG10" i="282"/>
  <c r="AJ10" i="282" s="1"/>
  <c r="F10" i="282" s="1"/>
  <c r="AE10" i="282"/>
  <c r="AD10" i="282"/>
  <c r="AC10" i="282"/>
  <c r="AB10" i="282"/>
  <c r="AA10" i="282"/>
  <c r="AF10" i="282" s="1"/>
  <c r="Y10" i="282"/>
  <c r="X10" i="282"/>
  <c r="W10" i="282"/>
  <c r="V10" i="282"/>
  <c r="Z10" i="282" s="1"/>
  <c r="T10" i="282"/>
  <c r="S10" i="282"/>
  <c r="R10" i="282"/>
  <c r="Q10" i="282"/>
  <c r="U10" i="282" s="1"/>
  <c r="O10" i="282"/>
  <c r="N10" i="282"/>
  <c r="M10" i="282"/>
  <c r="L10" i="282"/>
  <c r="K10" i="282"/>
  <c r="P10" i="282" s="1"/>
  <c r="AI9" i="282"/>
  <c r="AH9" i="282"/>
  <c r="AJ9" i="282" s="1"/>
  <c r="F9" i="282" s="1"/>
  <c r="AG9" i="282"/>
  <c r="AE9" i="282"/>
  <c r="AD9" i="282"/>
  <c r="AC9" i="282"/>
  <c r="AB9" i="282"/>
  <c r="AF9" i="282" s="1"/>
  <c r="AA9" i="282"/>
  <c r="Y9" i="282"/>
  <c r="X9" i="282"/>
  <c r="W9" i="282"/>
  <c r="V9" i="282"/>
  <c r="T9" i="282"/>
  <c r="S9" i="282"/>
  <c r="R9" i="282"/>
  <c r="Q9" i="282"/>
  <c r="O9" i="282"/>
  <c r="N9" i="282"/>
  <c r="M9" i="282"/>
  <c r="L9" i="282"/>
  <c r="K9" i="282"/>
  <c r="AI8" i="282"/>
  <c r="AH8" i="282"/>
  <c r="AJ8" i="282" s="1"/>
  <c r="F8" i="282" s="1"/>
  <c r="AG8" i="282"/>
  <c r="AE8" i="282"/>
  <c r="AD8" i="282"/>
  <c r="AC8" i="282"/>
  <c r="AB8" i="282"/>
  <c r="AF8" i="282" s="1"/>
  <c r="AA8" i="282"/>
  <c r="Y8" i="282"/>
  <c r="X8" i="282"/>
  <c r="W8" i="282"/>
  <c r="Z8" i="282" s="1"/>
  <c r="V8" i="282"/>
  <c r="T8" i="282"/>
  <c r="S8" i="282"/>
  <c r="R8" i="282"/>
  <c r="U8" i="282" s="1"/>
  <c r="Q8" i="282"/>
  <c r="O8" i="282"/>
  <c r="N8" i="282"/>
  <c r="M8" i="282"/>
  <c r="L8" i="282"/>
  <c r="P8" i="282" s="1"/>
  <c r="K8" i="282"/>
  <c r="AI7" i="282"/>
  <c r="AH7" i="282"/>
  <c r="AG7" i="282"/>
  <c r="AJ7" i="282" s="1"/>
  <c r="AE7" i="282"/>
  <c r="AD7" i="282"/>
  <c r="AC7" i="282"/>
  <c r="AB7" i="282"/>
  <c r="AA7" i="282"/>
  <c r="AF7" i="282" s="1"/>
  <c r="Y7" i="282"/>
  <c r="X7" i="282"/>
  <c r="W7" i="282"/>
  <c r="V7" i="282"/>
  <c r="Z7" i="282" s="1"/>
  <c r="T7" i="282"/>
  <c r="S7" i="282"/>
  <c r="R7" i="282"/>
  <c r="Q7" i="282"/>
  <c r="U7" i="282" s="1"/>
  <c r="O7" i="282"/>
  <c r="N7" i="282"/>
  <c r="M7" i="282"/>
  <c r="L7" i="282"/>
  <c r="K7" i="282"/>
  <c r="P7" i="282" s="1"/>
  <c r="AI6" i="282"/>
  <c r="AH6" i="282"/>
  <c r="AJ6" i="282" s="1"/>
  <c r="AG6" i="282"/>
  <c r="AE6" i="282"/>
  <c r="AD6" i="282"/>
  <c r="AC6" i="282"/>
  <c r="AF6" i="282" s="1"/>
  <c r="AB6" i="282"/>
  <c r="AA6" i="282"/>
  <c r="Y6" i="282"/>
  <c r="X6" i="282"/>
  <c r="W6" i="282"/>
  <c r="V6" i="282"/>
  <c r="T6" i="282"/>
  <c r="S6" i="282"/>
  <c r="R6" i="282"/>
  <c r="Q6" i="282"/>
  <c r="O6" i="282"/>
  <c r="N6" i="282"/>
  <c r="M6" i="282"/>
  <c r="P6" i="282" s="1"/>
  <c r="L6" i="282"/>
  <c r="K6" i="282"/>
  <c r="AI5" i="282"/>
  <c r="AH5" i="282"/>
  <c r="AG5" i="282"/>
  <c r="AJ5" i="282" s="1"/>
  <c r="F5" i="282" s="1"/>
  <c r="AE5" i="282"/>
  <c r="AD5" i="282"/>
  <c r="AC5" i="282"/>
  <c r="AB5" i="282"/>
  <c r="AA5" i="282"/>
  <c r="AF5" i="282" s="1"/>
  <c r="Y5" i="282"/>
  <c r="X5" i="282"/>
  <c r="W5" i="282"/>
  <c r="V5" i="282"/>
  <c r="Z5" i="282" s="1"/>
  <c r="T5" i="282"/>
  <c r="S5" i="282"/>
  <c r="R5" i="282"/>
  <c r="Q5" i="282"/>
  <c r="U5" i="282" s="1"/>
  <c r="O5" i="282"/>
  <c r="N5" i="282"/>
  <c r="M5" i="282"/>
  <c r="L5" i="282"/>
  <c r="K5" i="282"/>
  <c r="P5" i="282" s="1"/>
  <c r="AI4" i="282"/>
  <c r="AH4" i="282"/>
  <c r="AG4" i="282"/>
  <c r="AE4" i="282"/>
  <c r="AD4" i="282"/>
  <c r="AC4" i="282"/>
  <c r="AF4" i="282" s="1"/>
  <c r="AB4" i="282"/>
  <c r="AA4" i="282"/>
  <c r="Y4" i="282"/>
  <c r="X4" i="282"/>
  <c r="W4" i="282"/>
  <c r="V4" i="282"/>
  <c r="T4" i="282"/>
  <c r="S4" i="282"/>
  <c r="U4" i="282" s="1"/>
  <c r="R4" i="282"/>
  <c r="Q4" i="282"/>
  <c r="O4" i="282"/>
  <c r="N4" i="282"/>
  <c r="M4" i="282"/>
  <c r="L4" i="282"/>
  <c r="K4" i="282"/>
  <c r="P4" i="282" s="1"/>
  <c r="J78" i="281"/>
  <c r="I78" i="281"/>
  <c r="H78" i="281"/>
  <c r="G78" i="281"/>
  <c r="J77" i="281"/>
  <c r="I77" i="281"/>
  <c r="H77" i="281"/>
  <c r="G77" i="281"/>
  <c r="J76" i="281"/>
  <c r="I76" i="281"/>
  <c r="H76" i="281"/>
  <c r="G76" i="281"/>
  <c r="J75" i="281"/>
  <c r="I75" i="281"/>
  <c r="H75" i="281"/>
  <c r="G75" i="281"/>
  <c r="J74" i="281"/>
  <c r="I74" i="281"/>
  <c r="H74" i="281"/>
  <c r="G74" i="281"/>
  <c r="F74" i="281"/>
  <c r="E74" i="281"/>
  <c r="D74" i="281"/>
  <c r="C74" i="281"/>
  <c r="J71" i="281"/>
  <c r="I71" i="281"/>
  <c r="H71" i="281"/>
  <c r="G71" i="281"/>
  <c r="J70" i="281"/>
  <c r="I70" i="281"/>
  <c r="H70" i="281"/>
  <c r="G70" i="281"/>
  <c r="J69" i="281"/>
  <c r="I69" i="281"/>
  <c r="H69" i="281"/>
  <c r="G69" i="281"/>
  <c r="J68" i="281"/>
  <c r="I68" i="281"/>
  <c r="H68" i="281"/>
  <c r="G68" i="281"/>
  <c r="J67" i="281"/>
  <c r="I67" i="281"/>
  <c r="H67" i="281"/>
  <c r="G67" i="281"/>
  <c r="F67" i="281"/>
  <c r="E67" i="281"/>
  <c r="D67" i="281"/>
  <c r="C67" i="281"/>
  <c r="J63" i="281"/>
  <c r="I63" i="281"/>
  <c r="H63" i="281"/>
  <c r="G63" i="281"/>
  <c r="J62" i="281"/>
  <c r="I62" i="281"/>
  <c r="H62" i="281"/>
  <c r="G62" i="281"/>
  <c r="J61" i="281"/>
  <c r="I61" i="281"/>
  <c r="H61" i="281"/>
  <c r="G61" i="281"/>
  <c r="J60" i="281"/>
  <c r="I60" i="281"/>
  <c r="H60" i="281"/>
  <c r="G60" i="281"/>
  <c r="J59" i="281"/>
  <c r="I59" i="281"/>
  <c r="H59" i="281"/>
  <c r="G59" i="281"/>
  <c r="F59" i="281"/>
  <c r="E59" i="281"/>
  <c r="D59" i="281"/>
  <c r="J50" i="281"/>
  <c r="I50" i="281"/>
  <c r="H50" i="281"/>
  <c r="G50" i="281"/>
  <c r="J49" i="281"/>
  <c r="I49" i="281"/>
  <c r="H49" i="281"/>
  <c r="G49" i="281"/>
  <c r="J48" i="281"/>
  <c r="I48" i="281"/>
  <c r="H48" i="281"/>
  <c r="G48" i="281"/>
  <c r="J47" i="281"/>
  <c r="I47" i="281"/>
  <c r="H47" i="281"/>
  <c r="G47" i="281"/>
  <c r="J46" i="281"/>
  <c r="I46" i="281"/>
  <c r="H46" i="281"/>
  <c r="G46" i="281"/>
  <c r="F46" i="281"/>
  <c r="E46" i="281"/>
  <c r="D46" i="281"/>
  <c r="C46" i="281"/>
  <c r="J43" i="281"/>
  <c r="I43" i="281"/>
  <c r="H43" i="281"/>
  <c r="G43" i="281"/>
  <c r="J42" i="281"/>
  <c r="I42" i="281"/>
  <c r="H42" i="281"/>
  <c r="G42" i="281"/>
  <c r="J41" i="281"/>
  <c r="I41" i="281"/>
  <c r="H41" i="281"/>
  <c r="G41" i="281"/>
  <c r="J40" i="281"/>
  <c r="I40" i="281"/>
  <c r="H40" i="281"/>
  <c r="G40" i="281"/>
  <c r="J39" i="281"/>
  <c r="I39" i="281"/>
  <c r="H39" i="281"/>
  <c r="G39" i="281"/>
  <c r="F39" i="281"/>
  <c r="E39" i="281"/>
  <c r="D39" i="281"/>
  <c r="C39" i="281"/>
  <c r="J36" i="281"/>
  <c r="I36" i="281"/>
  <c r="H36" i="281"/>
  <c r="G36" i="281"/>
  <c r="J35" i="281"/>
  <c r="I35" i="281"/>
  <c r="H35" i="281"/>
  <c r="G35" i="281"/>
  <c r="J34" i="281"/>
  <c r="I34" i="281"/>
  <c r="H34" i="281"/>
  <c r="G34" i="281"/>
  <c r="J33" i="281"/>
  <c r="I33" i="281"/>
  <c r="H33" i="281"/>
  <c r="G33" i="281"/>
  <c r="J32" i="281"/>
  <c r="I32" i="281"/>
  <c r="H32" i="281"/>
  <c r="G32" i="281"/>
  <c r="F32" i="281"/>
  <c r="E32" i="281"/>
  <c r="D32" i="281"/>
  <c r="J28" i="281"/>
  <c r="I28" i="281"/>
  <c r="H28" i="281"/>
  <c r="G28" i="281"/>
  <c r="J27" i="281"/>
  <c r="I27" i="281"/>
  <c r="H27" i="281"/>
  <c r="G27" i="281"/>
  <c r="J26" i="281"/>
  <c r="I26" i="281"/>
  <c r="H26" i="281"/>
  <c r="G26" i="281"/>
  <c r="J25" i="281"/>
  <c r="I25" i="281"/>
  <c r="H25" i="281"/>
  <c r="G25" i="281"/>
  <c r="J24" i="281"/>
  <c r="I24" i="281"/>
  <c r="H24" i="281"/>
  <c r="G24" i="281"/>
  <c r="F24" i="281"/>
  <c r="E24" i="281"/>
  <c r="D24" i="281"/>
  <c r="C24" i="281"/>
  <c r="J21" i="281"/>
  <c r="I21" i="281"/>
  <c r="H21" i="281"/>
  <c r="G21" i="281"/>
  <c r="J20" i="281"/>
  <c r="I20" i="281"/>
  <c r="H20" i="281"/>
  <c r="G20" i="281"/>
  <c r="J19" i="281"/>
  <c r="I19" i="281"/>
  <c r="H19" i="281"/>
  <c r="G19" i="281"/>
  <c r="J18" i="281"/>
  <c r="I18" i="281"/>
  <c r="H18" i="281"/>
  <c r="G18" i="281"/>
  <c r="J17" i="281"/>
  <c r="I17" i="281"/>
  <c r="H17" i="281"/>
  <c r="G17" i="281"/>
  <c r="F17" i="281"/>
  <c r="E17" i="281"/>
  <c r="D17" i="281"/>
  <c r="C17" i="281"/>
  <c r="J13" i="281"/>
  <c r="I13" i="281"/>
  <c r="H13" i="281"/>
  <c r="G13" i="281"/>
  <c r="J12" i="281"/>
  <c r="I12" i="281"/>
  <c r="H12" i="281"/>
  <c r="G12" i="281"/>
  <c r="J11" i="281"/>
  <c r="I11" i="281"/>
  <c r="H11" i="281"/>
  <c r="G11" i="281"/>
  <c r="J10" i="281"/>
  <c r="I10" i="281"/>
  <c r="H10" i="281"/>
  <c r="G10" i="281"/>
  <c r="J9" i="281"/>
  <c r="I9" i="281"/>
  <c r="H9" i="281"/>
  <c r="G9" i="281"/>
  <c r="F9" i="281"/>
  <c r="E9" i="281"/>
  <c r="D9" i="281"/>
  <c r="A5" i="281"/>
  <c r="D57" i="280"/>
  <c r="E54" i="280"/>
  <c r="D54" i="280"/>
  <c r="D56" i="280" s="1"/>
  <c r="C54" i="280"/>
  <c r="G54" i="280" s="1"/>
  <c r="D50" i="280"/>
  <c r="E47" i="280"/>
  <c r="E49" i="280" s="1"/>
  <c r="D47" i="280"/>
  <c r="D61" i="280" s="1"/>
  <c r="AJ43" i="280"/>
  <c r="AI43" i="280"/>
  <c r="AH43" i="280"/>
  <c r="AG43" i="280"/>
  <c r="AF43" i="280"/>
  <c r="AE43" i="280"/>
  <c r="AD43" i="280"/>
  <c r="AC43" i="280"/>
  <c r="AB43" i="280"/>
  <c r="AA43" i="280"/>
  <c r="Z43" i="280"/>
  <c r="Y43" i="280"/>
  <c r="X43" i="280"/>
  <c r="W43" i="280"/>
  <c r="V43" i="280"/>
  <c r="U43" i="280"/>
  <c r="T43" i="280"/>
  <c r="S43" i="280"/>
  <c r="R43" i="280"/>
  <c r="Q43" i="280"/>
  <c r="P43" i="280"/>
  <c r="O43" i="280"/>
  <c r="N43" i="280"/>
  <c r="M43" i="280"/>
  <c r="L43" i="280"/>
  <c r="K43" i="280"/>
  <c r="F43" i="280"/>
  <c r="AJ42" i="280"/>
  <c r="AI42" i="280"/>
  <c r="AH42" i="280"/>
  <c r="AG42" i="280"/>
  <c r="AF42" i="280"/>
  <c r="AE42" i="280"/>
  <c r="AD42" i="280"/>
  <c r="AC42" i="280"/>
  <c r="AB42" i="280"/>
  <c r="AA42" i="280"/>
  <c r="Z42" i="280"/>
  <c r="Y42" i="280"/>
  <c r="X42" i="280"/>
  <c r="W42" i="280"/>
  <c r="V42" i="280"/>
  <c r="U42" i="280"/>
  <c r="T42" i="280"/>
  <c r="S42" i="280"/>
  <c r="R42" i="280"/>
  <c r="Q42" i="280"/>
  <c r="P42" i="280"/>
  <c r="O42" i="280"/>
  <c r="N42" i="280"/>
  <c r="M42" i="280"/>
  <c r="L42" i="280"/>
  <c r="K42" i="280"/>
  <c r="F42" i="280"/>
  <c r="AJ41" i="280"/>
  <c r="AI41" i="280"/>
  <c r="AH41" i="280"/>
  <c r="AG41" i="280"/>
  <c r="AF41" i="280"/>
  <c r="AE41" i="280"/>
  <c r="AD41" i="280"/>
  <c r="AC41" i="280"/>
  <c r="AB41" i="280"/>
  <c r="AA41" i="280"/>
  <c r="Z41" i="280"/>
  <c r="Y41" i="280"/>
  <c r="X41" i="280"/>
  <c r="W41" i="280"/>
  <c r="V41" i="280"/>
  <c r="U41" i="280"/>
  <c r="T41" i="280"/>
  <c r="S41" i="280"/>
  <c r="R41" i="280"/>
  <c r="Q41" i="280"/>
  <c r="P41" i="280"/>
  <c r="O41" i="280"/>
  <c r="N41" i="280"/>
  <c r="M41" i="280"/>
  <c r="L41" i="280"/>
  <c r="K41" i="280"/>
  <c r="F41" i="280"/>
  <c r="AJ40" i="280"/>
  <c r="AI40" i="280"/>
  <c r="AH40" i="280"/>
  <c r="AG40" i="280"/>
  <c r="AF40" i="280"/>
  <c r="AE40" i="280"/>
  <c r="AD40" i="280"/>
  <c r="AC40" i="280"/>
  <c r="AB40" i="280"/>
  <c r="AA40" i="280"/>
  <c r="Z40" i="280"/>
  <c r="Y40" i="280"/>
  <c r="X40" i="280"/>
  <c r="W40" i="280"/>
  <c r="V40" i="280"/>
  <c r="U40" i="280"/>
  <c r="T40" i="280"/>
  <c r="S40" i="280"/>
  <c r="R40" i="280"/>
  <c r="Q40" i="280"/>
  <c r="P40" i="280"/>
  <c r="O40" i="280"/>
  <c r="N40" i="280"/>
  <c r="M40" i="280"/>
  <c r="L40" i="280"/>
  <c r="K40" i="280"/>
  <c r="F40" i="280"/>
  <c r="AJ39" i="280"/>
  <c r="AI39" i="280"/>
  <c r="AH39" i="280"/>
  <c r="AG39" i="280"/>
  <c r="AF39" i="280"/>
  <c r="AE39" i="280"/>
  <c r="AD39" i="280"/>
  <c r="AC39" i="280"/>
  <c r="AB39" i="280"/>
  <c r="AA39" i="280"/>
  <c r="Z39" i="280"/>
  <c r="Y39" i="280"/>
  <c r="X39" i="280"/>
  <c r="W39" i="280"/>
  <c r="V39" i="280"/>
  <c r="U39" i="280"/>
  <c r="T39" i="280"/>
  <c r="S39" i="280"/>
  <c r="R39" i="280"/>
  <c r="Q39" i="280"/>
  <c r="P39" i="280"/>
  <c r="O39" i="280"/>
  <c r="N39" i="280"/>
  <c r="M39" i="280"/>
  <c r="L39" i="280"/>
  <c r="K39" i="280"/>
  <c r="F39" i="280"/>
  <c r="AJ38" i="280"/>
  <c r="AI38" i="280"/>
  <c r="AH38" i="280"/>
  <c r="AG38" i="280"/>
  <c r="AF38" i="280"/>
  <c r="AE38" i="280"/>
  <c r="AD38" i="280"/>
  <c r="AC38" i="280"/>
  <c r="AB38" i="280"/>
  <c r="AA38" i="280"/>
  <c r="Z38" i="280"/>
  <c r="Y38" i="280"/>
  <c r="X38" i="280"/>
  <c r="W38" i="280"/>
  <c r="V38" i="280"/>
  <c r="U38" i="280"/>
  <c r="T38" i="280"/>
  <c r="S38" i="280"/>
  <c r="R38" i="280"/>
  <c r="Q38" i="280"/>
  <c r="P38" i="280"/>
  <c r="O38" i="280"/>
  <c r="N38" i="280"/>
  <c r="M38" i="280"/>
  <c r="L38" i="280"/>
  <c r="K38" i="280"/>
  <c r="F38" i="280"/>
  <c r="AJ37" i="280"/>
  <c r="AI37" i="280"/>
  <c r="AH37" i="280"/>
  <c r="AG37" i="280"/>
  <c r="AF37" i="280"/>
  <c r="AE37" i="280"/>
  <c r="AD37" i="280"/>
  <c r="AC37" i="280"/>
  <c r="AB37" i="280"/>
  <c r="AA37" i="280"/>
  <c r="Z37" i="280"/>
  <c r="Y37" i="280"/>
  <c r="X37" i="280"/>
  <c r="W37" i="280"/>
  <c r="V37" i="280"/>
  <c r="U37" i="280"/>
  <c r="T37" i="280"/>
  <c r="S37" i="280"/>
  <c r="R37" i="280"/>
  <c r="Q37" i="280"/>
  <c r="P37" i="280"/>
  <c r="O37" i="280"/>
  <c r="N37" i="280"/>
  <c r="M37" i="280"/>
  <c r="L37" i="280"/>
  <c r="K37" i="280"/>
  <c r="F37" i="280"/>
  <c r="AJ36" i="280"/>
  <c r="AI36" i="280"/>
  <c r="AH36" i="280"/>
  <c r="AG36" i="280"/>
  <c r="AF36" i="280"/>
  <c r="AE36" i="280"/>
  <c r="AD36" i="280"/>
  <c r="AC36" i="280"/>
  <c r="AB36" i="280"/>
  <c r="AA36" i="280"/>
  <c r="Z36" i="280"/>
  <c r="Y36" i="280"/>
  <c r="X36" i="280"/>
  <c r="W36" i="280"/>
  <c r="V36" i="280"/>
  <c r="U36" i="280"/>
  <c r="T36" i="280"/>
  <c r="S36" i="280"/>
  <c r="R36" i="280"/>
  <c r="Q36" i="280"/>
  <c r="P36" i="280"/>
  <c r="O36" i="280"/>
  <c r="N36" i="280"/>
  <c r="M36" i="280"/>
  <c r="L36" i="280"/>
  <c r="K36" i="280"/>
  <c r="F36" i="280"/>
  <c r="AJ35" i="280"/>
  <c r="AI35" i="280"/>
  <c r="AH35" i="280"/>
  <c r="AG35" i="280"/>
  <c r="AF35" i="280"/>
  <c r="AE35" i="280"/>
  <c r="AD35" i="280"/>
  <c r="AC35" i="280"/>
  <c r="AB35" i="280"/>
  <c r="AA35" i="280"/>
  <c r="Z35" i="280"/>
  <c r="Y35" i="280"/>
  <c r="X35" i="280"/>
  <c r="W35" i="280"/>
  <c r="V35" i="280"/>
  <c r="U35" i="280"/>
  <c r="T35" i="280"/>
  <c r="S35" i="280"/>
  <c r="R35" i="280"/>
  <c r="Q35" i="280"/>
  <c r="P35" i="280"/>
  <c r="O35" i="280"/>
  <c r="N35" i="280"/>
  <c r="M35" i="280"/>
  <c r="L35" i="280"/>
  <c r="K35" i="280"/>
  <c r="F35" i="280"/>
  <c r="AJ34" i="280"/>
  <c r="AI34" i="280"/>
  <c r="AH34" i="280"/>
  <c r="AG34" i="280"/>
  <c r="AF34" i="280"/>
  <c r="AE34" i="280"/>
  <c r="AD34" i="280"/>
  <c r="AC34" i="280"/>
  <c r="AB34" i="280"/>
  <c r="AA34" i="280"/>
  <c r="Z34" i="280"/>
  <c r="Y34" i="280"/>
  <c r="X34" i="280"/>
  <c r="W34" i="280"/>
  <c r="V34" i="280"/>
  <c r="U34" i="280"/>
  <c r="T34" i="280"/>
  <c r="S34" i="280"/>
  <c r="R34" i="280"/>
  <c r="Q34" i="280"/>
  <c r="P34" i="280"/>
  <c r="O34" i="280"/>
  <c r="N34" i="280"/>
  <c r="M34" i="280"/>
  <c r="L34" i="280"/>
  <c r="K34" i="280"/>
  <c r="F34" i="280"/>
  <c r="AJ33" i="280"/>
  <c r="AI33" i="280"/>
  <c r="AH33" i="280"/>
  <c r="AG33" i="280"/>
  <c r="AF33" i="280"/>
  <c r="AE33" i="280"/>
  <c r="AD33" i="280"/>
  <c r="AC33" i="280"/>
  <c r="AB33" i="280"/>
  <c r="AA33" i="280"/>
  <c r="Z33" i="280"/>
  <c r="Y33" i="280"/>
  <c r="X33" i="280"/>
  <c r="W33" i="280"/>
  <c r="V33" i="280"/>
  <c r="U33" i="280"/>
  <c r="T33" i="280"/>
  <c r="S33" i="280"/>
  <c r="R33" i="280"/>
  <c r="Q33" i="280"/>
  <c r="P33" i="280"/>
  <c r="O33" i="280"/>
  <c r="N33" i="280"/>
  <c r="M33" i="280"/>
  <c r="L33" i="280"/>
  <c r="K33" i="280"/>
  <c r="F33" i="280"/>
  <c r="AJ32" i="280"/>
  <c r="AI32" i="280"/>
  <c r="AH32" i="280"/>
  <c r="AG32" i="280"/>
  <c r="AF32" i="280"/>
  <c r="AE32" i="280"/>
  <c r="AD32" i="280"/>
  <c r="AC32" i="280"/>
  <c r="AB32" i="280"/>
  <c r="AA32" i="280"/>
  <c r="Z32" i="280"/>
  <c r="Y32" i="280"/>
  <c r="X32" i="280"/>
  <c r="W32" i="280"/>
  <c r="V32" i="280"/>
  <c r="U32" i="280"/>
  <c r="T32" i="280"/>
  <c r="S32" i="280"/>
  <c r="R32" i="280"/>
  <c r="Q32" i="280"/>
  <c r="P32" i="280"/>
  <c r="O32" i="280"/>
  <c r="N32" i="280"/>
  <c r="M32" i="280"/>
  <c r="L32" i="280"/>
  <c r="K32" i="280"/>
  <c r="F32" i="280"/>
  <c r="AJ31" i="280"/>
  <c r="AI31" i="280"/>
  <c r="AH31" i="280"/>
  <c r="AG31" i="280"/>
  <c r="AF31" i="280"/>
  <c r="AE31" i="280"/>
  <c r="AD31" i="280"/>
  <c r="AC31" i="280"/>
  <c r="AB31" i="280"/>
  <c r="AA31" i="280"/>
  <c r="Z31" i="280"/>
  <c r="Y31" i="280"/>
  <c r="X31" i="280"/>
  <c r="W31" i="280"/>
  <c r="V31" i="280"/>
  <c r="U31" i="280"/>
  <c r="T31" i="280"/>
  <c r="S31" i="280"/>
  <c r="R31" i="280"/>
  <c r="Q31" i="280"/>
  <c r="P31" i="280"/>
  <c r="O31" i="280"/>
  <c r="N31" i="280"/>
  <c r="M31" i="280"/>
  <c r="L31" i="280"/>
  <c r="K31" i="280"/>
  <c r="F31" i="280"/>
  <c r="AJ30" i="280"/>
  <c r="AI30" i="280"/>
  <c r="AH30" i="280"/>
  <c r="AG30" i="280"/>
  <c r="AF30" i="280"/>
  <c r="AE30" i="280"/>
  <c r="AD30" i="280"/>
  <c r="AC30" i="280"/>
  <c r="AB30" i="280"/>
  <c r="AA30" i="280"/>
  <c r="Z30" i="280"/>
  <c r="Y30" i="280"/>
  <c r="X30" i="280"/>
  <c r="W30" i="280"/>
  <c r="V30" i="280"/>
  <c r="U30" i="280"/>
  <c r="T30" i="280"/>
  <c r="S30" i="280"/>
  <c r="R30" i="280"/>
  <c r="Q30" i="280"/>
  <c r="P30" i="280"/>
  <c r="O30" i="280"/>
  <c r="N30" i="280"/>
  <c r="M30" i="280"/>
  <c r="L30" i="280"/>
  <c r="K30" i="280"/>
  <c r="F30" i="280"/>
  <c r="AJ29" i="280"/>
  <c r="AI29" i="280"/>
  <c r="AH29" i="280"/>
  <c r="AG29" i="280"/>
  <c r="AF29" i="280"/>
  <c r="AE29" i="280"/>
  <c r="AD29" i="280"/>
  <c r="AC29" i="280"/>
  <c r="AB29" i="280"/>
  <c r="AA29" i="280"/>
  <c r="Z29" i="280"/>
  <c r="Y29" i="280"/>
  <c r="X29" i="280"/>
  <c r="W29" i="280"/>
  <c r="V29" i="280"/>
  <c r="U29" i="280"/>
  <c r="T29" i="280"/>
  <c r="S29" i="280"/>
  <c r="R29" i="280"/>
  <c r="Q29" i="280"/>
  <c r="P29" i="280"/>
  <c r="O29" i="280"/>
  <c r="N29" i="280"/>
  <c r="M29" i="280"/>
  <c r="L29" i="280"/>
  <c r="K29" i="280"/>
  <c r="F29" i="280"/>
  <c r="AJ28" i="280"/>
  <c r="AI28" i="280"/>
  <c r="AH28" i="280"/>
  <c r="AG28" i="280"/>
  <c r="AF28" i="280"/>
  <c r="AE28" i="280"/>
  <c r="AD28" i="280"/>
  <c r="AC28" i="280"/>
  <c r="AB28" i="280"/>
  <c r="AA28" i="280"/>
  <c r="Z28" i="280"/>
  <c r="Y28" i="280"/>
  <c r="X28" i="280"/>
  <c r="W28" i="280"/>
  <c r="V28" i="280"/>
  <c r="U28" i="280"/>
  <c r="T28" i="280"/>
  <c r="S28" i="280"/>
  <c r="R28" i="280"/>
  <c r="Q28" i="280"/>
  <c r="P28" i="280"/>
  <c r="O28" i="280"/>
  <c r="N28" i="280"/>
  <c r="M28" i="280"/>
  <c r="L28" i="280"/>
  <c r="K28" i="280"/>
  <c r="F28" i="280"/>
  <c r="AJ27" i="280"/>
  <c r="AI27" i="280"/>
  <c r="AH27" i="280"/>
  <c r="AG27" i="280"/>
  <c r="AF27" i="280"/>
  <c r="AE27" i="280"/>
  <c r="AD27" i="280"/>
  <c r="AC27" i="280"/>
  <c r="AB27" i="280"/>
  <c r="AA27" i="280"/>
  <c r="Z27" i="280"/>
  <c r="Y27" i="280"/>
  <c r="X27" i="280"/>
  <c r="W27" i="280"/>
  <c r="V27" i="280"/>
  <c r="U27" i="280"/>
  <c r="T27" i="280"/>
  <c r="S27" i="280"/>
  <c r="R27" i="280"/>
  <c r="Q27" i="280"/>
  <c r="P27" i="280"/>
  <c r="O27" i="280"/>
  <c r="N27" i="280"/>
  <c r="M27" i="280"/>
  <c r="L27" i="280"/>
  <c r="K27" i="280"/>
  <c r="F27" i="280"/>
  <c r="AJ26" i="280"/>
  <c r="AI26" i="280"/>
  <c r="AH26" i="280"/>
  <c r="AG26" i="280"/>
  <c r="AF26" i="280"/>
  <c r="AE26" i="280"/>
  <c r="AD26" i="280"/>
  <c r="AC26" i="280"/>
  <c r="AB26" i="280"/>
  <c r="AA26" i="280"/>
  <c r="Z26" i="280"/>
  <c r="Y26" i="280"/>
  <c r="X26" i="280"/>
  <c r="W26" i="280"/>
  <c r="V26" i="280"/>
  <c r="U26" i="280"/>
  <c r="T26" i="280"/>
  <c r="S26" i="280"/>
  <c r="R26" i="280"/>
  <c r="Q26" i="280"/>
  <c r="P26" i="280"/>
  <c r="O26" i="280"/>
  <c r="N26" i="280"/>
  <c r="M26" i="280"/>
  <c r="L26" i="280"/>
  <c r="K26" i="280"/>
  <c r="F26" i="280"/>
  <c r="AJ25" i="280"/>
  <c r="AI25" i="280"/>
  <c r="AH25" i="280"/>
  <c r="AG25" i="280"/>
  <c r="AF25" i="280"/>
  <c r="AE25" i="280"/>
  <c r="AD25" i="280"/>
  <c r="AC25" i="280"/>
  <c r="AB25" i="280"/>
  <c r="AA25" i="280"/>
  <c r="Z25" i="280"/>
  <c r="Y25" i="280"/>
  <c r="X25" i="280"/>
  <c r="W25" i="280"/>
  <c r="V25" i="280"/>
  <c r="U25" i="280"/>
  <c r="T25" i="280"/>
  <c r="S25" i="280"/>
  <c r="R25" i="280"/>
  <c r="Q25" i="280"/>
  <c r="P25" i="280"/>
  <c r="O25" i="280"/>
  <c r="N25" i="280"/>
  <c r="M25" i="280"/>
  <c r="L25" i="280"/>
  <c r="K25" i="280"/>
  <c r="F25" i="280"/>
  <c r="AJ24" i="280"/>
  <c r="AI24" i="280"/>
  <c r="AH24" i="280"/>
  <c r="AG24" i="280"/>
  <c r="AF24" i="280"/>
  <c r="AE24" i="280"/>
  <c r="AD24" i="280"/>
  <c r="AC24" i="280"/>
  <c r="AB24" i="280"/>
  <c r="AA24" i="280"/>
  <c r="Z24" i="280"/>
  <c r="Y24" i="280"/>
  <c r="X24" i="280"/>
  <c r="W24" i="280"/>
  <c r="V24" i="280"/>
  <c r="U24" i="280"/>
  <c r="T24" i="280"/>
  <c r="S24" i="280"/>
  <c r="R24" i="280"/>
  <c r="Q24" i="280"/>
  <c r="P24" i="280"/>
  <c r="O24" i="280"/>
  <c r="N24" i="280"/>
  <c r="M24" i="280"/>
  <c r="L24" i="280"/>
  <c r="K24" i="280"/>
  <c r="F24" i="280"/>
  <c r="AJ23" i="280"/>
  <c r="AI23" i="280"/>
  <c r="AH23" i="280"/>
  <c r="AG23" i="280"/>
  <c r="AF23" i="280"/>
  <c r="AE23" i="280"/>
  <c r="AD23" i="280"/>
  <c r="AC23" i="280"/>
  <c r="AB23" i="280"/>
  <c r="AA23" i="280"/>
  <c r="Z23" i="280"/>
  <c r="Y23" i="280"/>
  <c r="X23" i="280"/>
  <c r="W23" i="280"/>
  <c r="V23" i="280"/>
  <c r="U23" i="280"/>
  <c r="T23" i="280"/>
  <c r="S23" i="280"/>
  <c r="R23" i="280"/>
  <c r="Q23" i="280"/>
  <c r="P23" i="280"/>
  <c r="O23" i="280"/>
  <c r="N23" i="280"/>
  <c r="M23" i="280"/>
  <c r="L23" i="280"/>
  <c r="K23" i="280"/>
  <c r="F23" i="280"/>
  <c r="AJ22" i="280"/>
  <c r="AI22" i="280"/>
  <c r="AH22" i="280"/>
  <c r="AG22" i="280"/>
  <c r="AF22" i="280"/>
  <c r="AE22" i="280"/>
  <c r="AD22" i="280"/>
  <c r="AC22" i="280"/>
  <c r="AB22" i="280"/>
  <c r="AA22" i="280"/>
  <c r="Z22" i="280"/>
  <c r="Y22" i="280"/>
  <c r="X22" i="280"/>
  <c r="W22" i="280"/>
  <c r="V22" i="280"/>
  <c r="U22" i="280"/>
  <c r="T22" i="280"/>
  <c r="S22" i="280"/>
  <c r="R22" i="280"/>
  <c r="Q22" i="280"/>
  <c r="P22" i="280"/>
  <c r="O22" i="280"/>
  <c r="N22" i="280"/>
  <c r="M22" i="280"/>
  <c r="L22" i="280"/>
  <c r="K22" i="280"/>
  <c r="F22" i="280"/>
  <c r="AJ21" i="280"/>
  <c r="AI21" i="280"/>
  <c r="AH21" i="280"/>
  <c r="AG21" i="280"/>
  <c r="AF21" i="280"/>
  <c r="AE21" i="280"/>
  <c r="AD21" i="280"/>
  <c r="AC21" i="280"/>
  <c r="AB21" i="280"/>
  <c r="AA21" i="280"/>
  <c r="Z21" i="280"/>
  <c r="Y21" i="280"/>
  <c r="X21" i="280"/>
  <c r="W21" i="280"/>
  <c r="V21" i="280"/>
  <c r="U21" i="280"/>
  <c r="T21" i="280"/>
  <c r="S21" i="280"/>
  <c r="R21" i="280"/>
  <c r="Q21" i="280"/>
  <c r="P21" i="280"/>
  <c r="O21" i="280"/>
  <c r="N21" i="280"/>
  <c r="M21" i="280"/>
  <c r="L21" i="280"/>
  <c r="K21" i="280"/>
  <c r="F21" i="280"/>
  <c r="AJ20" i="280"/>
  <c r="AI20" i="280"/>
  <c r="AH20" i="280"/>
  <c r="AG20" i="280"/>
  <c r="AF20" i="280"/>
  <c r="AE20" i="280"/>
  <c r="AD20" i="280"/>
  <c r="AC20" i="280"/>
  <c r="AB20" i="280"/>
  <c r="AA20" i="280"/>
  <c r="Z20" i="280"/>
  <c r="Y20" i="280"/>
  <c r="X20" i="280"/>
  <c r="W20" i="280"/>
  <c r="V20" i="280"/>
  <c r="U20" i="280"/>
  <c r="T20" i="280"/>
  <c r="S20" i="280"/>
  <c r="R20" i="280"/>
  <c r="Q20" i="280"/>
  <c r="P20" i="280"/>
  <c r="O20" i="280"/>
  <c r="N20" i="280"/>
  <c r="M20" i="280"/>
  <c r="L20" i="280"/>
  <c r="K20" i="280"/>
  <c r="F20" i="280"/>
  <c r="AJ19" i="280"/>
  <c r="AI19" i="280"/>
  <c r="AH19" i="280"/>
  <c r="AG19" i="280"/>
  <c r="AF19" i="280"/>
  <c r="AE19" i="280"/>
  <c r="AD19" i="280"/>
  <c r="AC19" i="280"/>
  <c r="AB19" i="280"/>
  <c r="AA19" i="280"/>
  <c r="Z19" i="280"/>
  <c r="Y19" i="280"/>
  <c r="X19" i="280"/>
  <c r="W19" i="280"/>
  <c r="V19" i="280"/>
  <c r="U19" i="280"/>
  <c r="T19" i="280"/>
  <c r="S19" i="280"/>
  <c r="R19" i="280"/>
  <c r="Q19" i="280"/>
  <c r="P19" i="280"/>
  <c r="O19" i="280"/>
  <c r="N19" i="280"/>
  <c r="M19" i="280"/>
  <c r="L19" i="280"/>
  <c r="K19" i="280"/>
  <c r="F19" i="280"/>
  <c r="AJ18" i="280"/>
  <c r="AI18" i="280"/>
  <c r="AH18" i="280"/>
  <c r="AG18" i="280"/>
  <c r="AE18" i="280"/>
  <c r="AD18" i="280"/>
  <c r="AC18" i="280"/>
  <c r="AB18" i="280"/>
  <c r="AF18" i="280" s="1"/>
  <c r="AA18" i="280"/>
  <c r="Z18" i="280"/>
  <c r="F18" i="280" s="1"/>
  <c r="Y18" i="280"/>
  <c r="X18" i="280"/>
  <c r="W18" i="280"/>
  <c r="V18" i="280"/>
  <c r="U18" i="280"/>
  <c r="T18" i="280"/>
  <c r="S18" i="280"/>
  <c r="R18" i="280"/>
  <c r="Q18" i="280"/>
  <c r="O18" i="280"/>
  <c r="N18" i="280"/>
  <c r="M18" i="280"/>
  <c r="L18" i="280"/>
  <c r="P18" i="280" s="1"/>
  <c r="K18" i="280"/>
  <c r="AJ17" i="280"/>
  <c r="AI17" i="280"/>
  <c r="AH17" i="280"/>
  <c r="AG17" i="280"/>
  <c r="AE17" i="280"/>
  <c r="AD17" i="280"/>
  <c r="AC17" i="280"/>
  <c r="AB17" i="280"/>
  <c r="AF17" i="280" s="1"/>
  <c r="AA17" i="280"/>
  <c r="Y17" i="280"/>
  <c r="X17" i="280"/>
  <c r="W17" i="280"/>
  <c r="Z17" i="280" s="1"/>
  <c r="F17" i="280" s="1"/>
  <c r="V17" i="280"/>
  <c r="U17" i="280"/>
  <c r="T17" i="280"/>
  <c r="S17" i="280"/>
  <c r="R17" i="280"/>
  <c r="Q17" i="280"/>
  <c r="O17" i="280"/>
  <c r="N17" i="280"/>
  <c r="M17" i="280"/>
  <c r="L17" i="280"/>
  <c r="P17" i="280" s="1"/>
  <c r="K17" i="280"/>
  <c r="AI16" i="280"/>
  <c r="AH16" i="280"/>
  <c r="AJ16" i="280" s="1"/>
  <c r="AG16" i="280"/>
  <c r="AE16" i="280"/>
  <c r="AD16" i="280"/>
  <c r="AC16" i="280"/>
  <c r="AB16" i="280"/>
  <c r="AA16" i="280"/>
  <c r="Z16" i="280"/>
  <c r="Y16" i="280"/>
  <c r="X16" i="280"/>
  <c r="W16" i="280"/>
  <c r="V16" i="280"/>
  <c r="T16" i="280"/>
  <c r="S16" i="280"/>
  <c r="R16" i="280"/>
  <c r="Q16" i="280"/>
  <c r="O16" i="280"/>
  <c r="N16" i="280"/>
  <c r="M16" i="280"/>
  <c r="L16" i="280"/>
  <c r="K16" i="280"/>
  <c r="AI15" i="280"/>
  <c r="AH15" i="280"/>
  <c r="AG15" i="280"/>
  <c r="AE15" i="280"/>
  <c r="AD15" i="280"/>
  <c r="AC15" i="280"/>
  <c r="AB15" i="280"/>
  <c r="AA15" i="280"/>
  <c r="Y15" i="280"/>
  <c r="X15" i="280"/>
  <c r="W15" i="280"/>
  <c r="V15" i="280"/>
  <c r="T15" i="280"/>
  <c r="S15" i="280"/>
  <c r="R15" i="280"/>
  <c r="Q15" i="280"/>
  <c r="U15" i="280" s="1"/>
  <c r="O15" i="280"/>
  <c r="N15" i="280"/>
  <c r="M15" i="280"/>
  <c r="L15" i="280"/>
  <c r="K15" i="280"/>
  <c r="AI14" i="280"/>
  <c r="AH14" i="280"/>
  <c r="AG14" i="280"/>
  <c r="AE14" i="280"/>
  <c r="AD14" i="280"/>
  <c r="AC14" i="280"/>
  <c r="AB14" i="280"/>
  <c r="AA14" i="280"/>
  <c r="Y14" i="280"/>
  <c r="X14" i="280"/>
  <c r="W14" i="280"/>
  <c r="V14" i="280"/>
  <c r="T14" i="280"/>
  <c r="S14" i="280"/>
  <c r="R14" i="280"/>
  <c r="Q14" i="280"/>
  <c r="O14" i="280"/>
  <c r="N14" i="280"/>
  <c r="M14" i="280"/>
  <c r="L14" i="280"/>
  <c r="K14" i="280"/>
  <c r="AI13" i="280"/>
  <c r="AH13" i="280"/>
  <c r="AJ13" i="280" s="1"/>
  <c r="AG13" i="280"/>
  <c r="AE13" i="280"/>
  <c r="AD13" i="280"/>
  <c r="AC13" i="280"/>
  <c r="AB13" i="280"/>
  <c r="AF13" i="280" s="1"/>
  <c r="AA13" i="280"/>
  <c r="Y13" i="280"/>
  <c r="X13" i="280"/>
  <c r="W13" i="280"/>
  <c r="Z13" i="280" s="1"/>
  <c r="F13" i="280" s="1"/>
  <c r="V13" i="280"/>
  <c r="T13" i="280"/>
  <c r="S13" i="280"/>
  <c r="R13" i="280"/>
  <c r="U13" i="280" s="1"/>
  <c r="Q13" i="280"/>
  <c r="O13" i="280"/>
  <c r="N13" i="280"/>
  <c r="M13" i="280"/>
  <c r="L13" i="280"/>
  <c r="P13" i="280" s="1"/>
  <c r="K13" i="280"/>
  <c r="AI12" i="280"/>
  <c r="AH12" i="280"/>
  <c r="AJ12" i="280" s="1"/>
  <c r="AG12" i="280"/>
  <c r="AE12" i="280"/>
  <c r="AD12" i="280"/>
  <c r="AC12" i="280"/>
  <c r="AB12" i="280"/>
  <c r="AF12" i="280" s="1"/>
  <c r="AA12" i="280"/>
  <c r="Y12" i="280"/>
  <c r="X12" i="280"/>
  <c r="W12" i="280"/>
  <c r="Z12" i="280" s="1"/>
  <c r="F12" i="280" s="1"/>
  <c r="V12" i="280"/>
  <c r="T12" i="280"/>
  <c r="S12" i="280"/>
  <c r="R12" i="280"/>
  <c r="U12" i="280" s="1"/>
  <c r="Q12" i="280"/>
  <c r="O12" i="280"/>
  <c r="N12" i="280"/>
  <c r="M12" i="280"/>
  <c r="L12" i="280"/>
  <c r="P12" i="280" s="1"/>
  <c r="K12" i="280"/>
  <c r="AI11" i="280"/>
  <c r="AH11" i="280"/>
  <c r="AJ11" i="280" s="1"/>
  <c r="AG11" i="280"/>
  <c r="AE11" i="280"/>
  <c r="AD11" i="280"/>
  <c r="AC11" i="280"/>
  <c r="AB11" i="280"/>
  <c r="AF11" i="280" s="1"/>
  <c r="AA11" i="280"/>
  <c r="Y11" i="280"/>
  <c r="X11" i="280"/>
  <c r="W11" i="280"/>
  <c r="Z11" i="280" s="1"/>
  <c r="F11" i="280" s="1"/>
  <c r="V11" i="280"/>
  <c r="T11" i="280"/>
  <c r="S11" i="280"/>
  <c r="R11" i="280"/>
  <c r="U11" i="280" s="1"/>
  <c r="Q11" i="280"/>
  <c r="O11" i="280"/>
  <c r="N11" i="280"/>
  <c r="M11" i="280"/>
  <c r="L11" i="280"/>
  <c r="P11" i="280" s="1"/>
  <c r="K11" i="280"/>
  <c r="AI10" i="280"/>
  <c r="AH10" i="280"/>
  <c r="AJ10" i="280" s="1"/>
  <c r="AG10" i="280"/>
  <c r="AE10" i="280"/>
  <c r="AD10" i="280"/>
  <c r="AC10" i="280"/>
  <c r="AB10" i="280"/>
  <c r="AF10" i="280" s="1"/>
  <c r="AA10" i="280"/>
  <c r="Y10" i="280"/>
  <c r="X10" i="280"/>
  <c r="W10" i="280"/>
  <c r="Z10" i="280" s="1"/>
  <c r="F10" i="280" s="1"/>
  <c r="V10" i="280"/>
  <c r="T10" i="280"/>
  <c r="S10" i="280"/>
  <c r="R10" i="280"/>
  <c r="U10" i="280" s="1"/>
  <c r="Q10" i="280"/>
  <c r="O10" i="280"/>
  <c r="N10" i="280"/>
  <c r="M10" i="280"/>
  <c r="L10" i="280"/>
  <c r="P10" i="280" s="1"/>
  <c r="K10" i="280"/>
  <c r="AI9" i="280"/>
  <c r="AH9" i="280"/>
  <c r="AJ9" i="280" s="1"/>
  <c r="AG9" i="280"/>
  <c r="AE9" i="280"/>
  <c r="AD9" i="280"/>
  <c r="AC9" i="280"/>
  <c r="AB9" i="280"/>
  <c r="AF9" i="280" s="1"/>
  <c r="AA9" i="280"/>
  <c r="Y9" i="280"/>
  <c r="X9" i="280"/>
  <c r="W9" i="280"/>
  <c r="Z9" i="280" s="1"/>
  <c r="F9" i="280" s="1"/>
  <c r="V9" i="280"/>
  <c r="T9" i="280"/>
  <c r="S9" i="280"/>
  <c r="R9" i="280"/>
  <c r="U9" i="280" s="1"/>
  <c r="Q9" i="280"/>
  <c r="O9" i="280"/>
  <c r="N9" i="280"/>
  <c r="M9" i="280"/>
  <c r="L9" i="280"/>
  <c r="P9" i="280" s="1"/>
  <c r="K9" i="280"/>
  <c r="AI8" i="280"/>
  <c r="AH8" i="280"/>
  <c r="AJ8" i="280" s="1"/>
  <c r="AG8" i="280"/>
  <c r="AE8" i="280"/>
  <c r="AD8" i="280"/>
  <c r="AC8" i="280"/>
  <c r="AB8" i="280"/>
  <c r="AF8" i="280" s="1"/>
  <c r="AA8" i="280"/>
  <c r="Y8" i="280"/>
  <c r="X8" i="280"/>
  <c r="W8" i="280"/>
  <c r="Z8" i="280" s="1"/>
  <c r="F8" i="280" s="1"/>
  <c r="V8" i="280"/>
  <c r="T8" i="280"/>
  <c r="S8" i="280"/>
  <c r="R8" i="280"/>
  <c r="U8" i="280" s="1"/>
  <c r="Q8" i="280"/>
  <c r="O8" i="280"/>
  <c r="N8" i="280"/>
  <c r="M8" i="280"/>
  <c r="L8" i="280"/>
  <c r="P8" i="280" s="1"/>
  <c r="K8" i="280"/>
  <c r="AI7" i="280"/>
  <c r="AH7" i="280"/>
  <c r="AJ7" i="280" s="1"/>
  <c r="AG7" i="280"/>
  <c r="AE7" i="280"/>
  <c r="AD7" i="280"/>
  <c r="AC7" i="280"/>
  <c r="AB7" i="280"/>
  <c r="AF7" i="280" s="1"/>
  <c r="AA7" i="280"/>
  <c r="Y7" i="280"/>
  <c r="X7" i="280"/>
  <c r="W7" i="280"/>
  <c r="Z7" i="280" s="1"/>
  <c r="F7" i="280" s="1"/>
  <c r="V7" i="280"/>
  <c r="T7" i="280"/>
  <c r="S7" i="280"/>
  <c r="R7" i="280"/>
  <c r="U7" i="280" s="1"/>
  <c r="Q7" i="280"/>
  <c r="O7" i="280"/>
  <c r="N7" i="280"/>
  <c r="M7" i="280"/>
  <c r="L7" i="280"/>
  <c r="P7" i="280" s="1"/>
  <c r="K7" i="280"/>
  <c r="AI6" i="280"/>
  <c r="AH6" i="280"/>
  <c r="AJ6" i="280" s="1"/>
  <c r="AG6" i="280"/>
  <c r="AE6" i="280"/>
  <c r="AD6" i="280"/>
  <c r="AC6" i="280"/>
  <c r="AB6" i="280"/>
  <c r="AF6" i="280" s="1"/>
  <c r="AA6" i="280"/>
  <c r="Y6" i="280"/>
  <c r="X6" i="280"/>
  <c r="Z6" i="280" s="1"/>
  <c r="F6" i="280" s="1"/>
  <c r="W6" i="280"/>
  <c r="V6" i="280"/>
  <c r="T6" i="280"/>
  <c r="U6" i="280" s="1"/>
  <c r="S6" i="280"/>
  <c r="R6" i="280"/>
  <c r="Q6" i="280"/>
  <c r="O6" i="280"/>
  <c r="N6" i="280"/>
  <c r="M6" i="280"/>
  <c r="L6" i="280"/>
  <c r="K6" i="280"/>
  <c r="AI5" i="280"/>
  <c r="AH5" i="280"/>
  <c r="AJ5" i="280" s="1"/>
  <c r="AG5" i="280"/>
  <c r="AE5" i="280"/>
  <c r="AD5" i="280"/>
  <c r="AC5" i="280"/>
  <c r="AB5" i="280"/>
  <c r="AF5" i="280" s="1"/>
  <c r="AA5" i="280"/>
  <c r="Y5" i="280"/>
  <c r="X5" i="280"/>
  <c r="W5" i="280"/>
  <c r="Z5" i="280" s="1"/>
  <c r="F5" i="280" s="1"/>
  <c r="V5" i="280"/>
  <c r="T5" i="280"/>
  <c r="S5" i="280"/>
  <c r="R5" i="280"/>
  <c r="U5" i="280" s="1"/>
  <c r="Q5" i="280"/>
  <c r="O5" i="280"/>
  <c r="N5" i="280"/>
  <c r="M5" i="280"/>
  <c r="L5" i="280"/>
  <c r="P5" i="280" s="1"/>
  <c r="K5" i="280"/>
  <c r="AI4" i="280"/>
  <c r="AH4" i="280"/>
  <c r="AJ4" i="280" s="1"/>
  <c r="AG4" i="280"/>
  <c r="AE4" i="280"/>
  <c r="AD4" i="280"/>
  <c r="AC4" i="280"/>
  <c r="AF4" i="280" s="1"/>
  <c r="AB4" i="280"/>
  <c r="AA4" i="280"/>
  <c r="Y4" i="280"/>
  <c r="X4" i="280"/>
  <c r="Z4" i="280" s="1"/>
  <c r="F4" i="280" s="1"/>
  <c r="W4" i="280"/>
  <c r="V4" i="280"/>
  <c r="T4" i="280"/>
  <c r="S4" i="280"/>
  <c r="U4" i="280" s="1"/>
  <c r="R4" i="280"/>
  <c r="Q4" i="280"/>
  <c r="O4" i="280"/>
  <c r="N4" i="280"/>
  <c r="M4" i="280"/>
  <c r="P4" i="280" s="1"/>
  <c r="L4" i="280"/>
  <c r="K4" i="280"/>
  <c r="D57" i="279"/>
  <c r="E54" i="279"/>
  <c r="D54" i="279"/>
  <c r="D56" i="279" s="1"/>
  <c r="C54" i="279"/>
  <c r="G54" i="279" s="1"/>
  <c r="D50" i="279"/>
  <c r="E47" i="279"/>
  <c r="E49" i="279" s="1"/>
  <c r="D47" i="279"/>
  <c r="D61" i="279" s="1"/>
  <c r="AJ43" i="279"/>
  <c r="AI43" i="279"/>
  <c r="AH43" i="279"/>
  <c r="AG43" i="279"/>
  <c r="AF43" i="279"/>
  <c r="AE43" i="279"/>
  <c r="AD43" i="279"/>
  <c r="AC43" i="279"/>
  <c r="AB43" i="279"/>
  <c r="AA43" i="279"/>
  <c r="Z43" i="279"/>
  <c r="Y43" i="279"/>
  <c r="X43" i="279"/>
  <c r="W43" i="279"/>
  <c r="V43" i="279"/>
  <c r="U43" i="279"/>
  <c r="T43" i="279"/>
  <c r="S43" i="279"/>
  <c r="R43" i="279"/>
  <c r="Q43" i="279"/>
  <c r="P43" i="279"/>
  <c r="O43" i="279"/>
  <c r="N43" i="279"/>
  <c r="M43" i="279"/>
  <c r="L43" i="279"/>
  <c r="K43" i="279"/>
  <c r="F43" i="279"/>
  <c r="AJ42" i="279"/>
  <c r="AI42" i="279"/>
  <c r="AH42" i="279"/>
  <c r="AG42" i="279"/>
  <c r="AF42" i="279"/>
  <c r="AE42" i="279"/>
  <c r="AD42" i="279"/>
  <c r="AC42" i="279"/>
  <c r="AB42" i="279"/>
  <c r="AA42" i="279"/>
  <c r="Z42" i="279"/>
  <c r="Y42" i="279"/>
  <c r="X42" i="279"/>
  <c r="W42" i="279"/>
  <c r="V42" i="279"/>
  <c r="U42" i="279"/>
  <c r="T42" i="279"/>
  <c r="S42" i="279"/>
  <c r="R42" i="279"/>
  <c r="Q42" i="279"/>
  <c r="P42" i="279"/>
  <c r="O42" i="279"/>
  <c r="N42" i="279"/>
  <c r="M42" i="279"/>
  <c r="L42" i="279"/>
  <c r="K42" i="279"/>
  <c r="F42" i="279"/>
  <c r="AJ41" i="279"/>
  <c r="AI41" i="279"/>
  <c r="AH41" i="279"/>
  <c r="AG41" i="279"/>
  <c r="AF41" i="279"/>
  <c r="AE41" i="279"/>
  <c r="AD41" i="279"/>
  <c r="AC41" i="279"/>
  <c r="AB41" i="279"/>
  <c r="AA41" i="279"/>
  <c r="Z41" i="279"/>
  <c r="Y41" i="279"/>
  <c r="X41" i="279"/>
  <c r="W41" i="279"/>
  <c r="V41" i="279"/>
  <c r="U41" i="279"/>
  <c r="T41" i="279"/>
  <c r="S41" i="279"/>
  <c r="R41" i="279"/>
  <c r="Q41" i="279"/>
  <c r="P41" i="279"/>
  <c r="O41" i="279"/>
  <c r="N41" i="279"/>
  <c r="M41" i="279"/>
  <c r="L41" i="279"/>
  <c r="K41" i="279"/>
  <c r="F41" i="279"/>
  <c r="AJ40" i="279"/>
  <c r="AI40" i="279"/>
  <c r="AH40" i="279"/>
  <c r="AG40" i="279"/>
  <c r="AF40" i="279"/>
  <c r="AE40" i="279"/>
  <c r="AD40" i="279"/>
  <c r="AC40" i="279"/>
  <c r="AB40" i="279"/>
  <c r="AA40" i="279"/>
  <c r="Z40" i="279"/>
  <c r="Y40" i="279"/>
  <c r="X40" i="279"/>
  <c r="W40" i="279"/>
  <c r="V40" i="279"/>
  <c r="U40" i="279"/>
  <c r="T40" i="279"/>
  <c r="S40" i="279"/>
  <c r="R40" i="279"/>
  <c r="Q40" i="279"/>
  <c r="P40" i="279"/>
  <c r="O40" i="279"/>
  <c r="N40" i="279"/>
  <c r="M40" i="279"/>
  <c r="L40" i="279"/>
  <c r="K40" i="279"/>
  <c r="F40" i="279"/>
  <c r="AJ39" i="279"/>
  <c r="AI39" i="279"/>
  <c r="AH39" i="279"/>
  <c r="AG39" i="279"/>
  <c r="AF39" i="279"/>
  <c r="AE39" i="279"/>
  <c r="AD39" i="279"/>
  <c r="AC39" i="279"/>
  <c r="AB39" i="279"/>
  <c r="AA39" i="279"/>
  <c r="Z39" i="279"/>
  <c r="Y39" i="279"/>
  <c r="X39" i="279"/>
  <c r="W39" i="279"/>
  <c r="V39" i="279"/>
  <c r="U39" i="279"/>
  <c r="T39" i="279"/>
  <c r="S39" i="279"/>
  <c r="R39" i="279"/>
  <c r="Q39" i="279"/>
  <c r="P39" i="279"/>
  <c r="O39" i="279"/>
  <c r="N39" i="279"/>
  <c r="M39" i="279"/>
  <c r="L39" i="279"/>
  <c r="K39" i="279"/>
  <c r="F39" i="279"/>
  <c r="AJ38" i="279"/>
  <c r="AI38" i="279"/>
  <c r="AH38" i="279"/>
  <c r="AG38" i="279"/>
  <c r="AF38" i="279"/>
  <c r="AE38" i="279"/>
  <c r="AD38" i="279"/>
  <c r="AC38" i="279"/>
  <c r="AB38" i="279"/>
  <c r="AA38" i="279"/>
  <c r="Z38" i="279"/>
  <c r="Y38" i="279"/>
  <c r="X38" i="279"/>
  <c r="W38" i="279"/>
  <c r="V38" i="279"/>
  <c r="U38" i="279"/>
  <c r="T38" i="279"/>
  <c r="S38" i="279"/>
  <c r="R38" i="279"/>
  <c r="Q38" i="279"/>
  <c r="P38" i="279"/>
  <c r="O38" i="279"/>
  <c r="N38" i="279"/>
  <c r="M38" i="279"/>
  <c r="L38" i="279"/>
  <c r="K38" i="279"/>
  <c r="F38" i="279"/>
  <c r="AJ37" i="279"/>
  <c r="AI37" i="279"/>
  <c r="AH37" i="279"/>
  <c r="AG37" i="279"/>
  <c r="AF37" i="279"/>
  <c r="AE37" i="279"/>
  <c r="AD37" i="279"/>
  <c r="AC37" i="279"/>
  <c r="AB37" i="279"/>
  <c r="AA37" i="279"/>
  <c r="Z37" i="279"/>
  <c r="Y37" i="279"/>
  <c r="X37" i="279"/>
  <c r="W37" i="279"/>
  <c r="V37" i="279"/>
  <c r="U37" i="279"/>
  <c r="T37" i="279"/>
  <c r="S37" i="279"/>
  <c r="R37" i="279"/>
  <c r="Q37" i="279"/>
  <c r="P37" i="279"/>
  <c r="O37" i="279"/>
  <c r="N37" i="279"/>
  <c r="M37" i="279"/>
  <c r="L37" i="279"/>
  <c r="K37" i="279"/>
  <c r="F37" i="279"/>
  <c r="AJ36" i="279"/>
  <c r="AI36" i="279"/>
  <c r="AH36" i="279"/>
  <c r="AG36" i="279"/>
  <c r="AF36" i="279"/>
  <c r="AE36" i="279"/>
  <c r="AD36" i="279"/>
  <c r="AC36" i="279"/>
  <c r="AB36" i="279"/>
  <c r="AA36" i="279"/>
  <c r="Z36" i="279"/>
  <c r="Y36" i="279"/>
  <c r="X36" i="279"/>
  <c r="W36" i="279"/>
  <c r="V36" i="279"/>
  <c r="U36" i="279"/>
  <c r="T36" i="279"/>
  <c r="S36" i="279"/>
  <c r="R36" i="279"/>
  <c r="Q36" i="279"/>
  <c r="P36" i="279"/>
  <c r="O36" i="279"/>
  <c r="N36" i="279"/>
  <c r="M36" i="279"/>
  <c r="L36" i="279"/>
  <c r="K36" i="279"/>
  <c r="F36" i="279"/>
  <c r="AJ35" i="279"/>
  <c r="AI35" i="279"/>
  <c r="AH35" i="279"/>
  <c r="AG35" i="279"/>
  <c r="AF35" i="279"/>
  <c r="AE35" i="279"/>
  <c r="AD35" i="279"/>
  <c r="AC35" i="279"/>
  <c r="AB35" i="279"/>
  <c r="AA35" i="279"/>
  <c r="Z35" i="279"/>
  <c r="Y35" i="279"/>
  <c r="X35" i="279"/>
  <c r="W35" i="279"/>
  <c r="V35" i="279"/>
  <c r="U35" i="279"/>
  <c r="T35" i="279"/>
  <c r="S35" i="279"/>
  <c r="R35" i="279"/>
  <c r="Q35" i="279"/>
  <c r="P35" i="279"/>
  <c r="O35" i="279"/>
  <c r="N35" i="279"/>
  <c r="M35" i="279"/>
  <c r="L35" i="279"/>
  <c r="K35" i="279"/>
  <c r="F35" i="279"/>
  <c r="AJ34" i="279"/>
  <c r="AI34" i="279"/>
  <c r="AH34" i="279"/>
  <c r="AG34" i="279"/>
  <c r="AF34" i="279"/>
  <c r="AE34" i="279"/>
  <c r="AD34" i="279"/>
  <c r="AC34" i="279"/>
  <c r="AB34" i="279"/>
  <c r="AA34" i="279"/>
  <c r="Z34" i="279"/>
  <c r="Y34" i="279"/>
  <c r="X34" i="279"/>
  <c r="W34" i="279"/>
  <c r="V34" i="279"/>
  <c r="U34" i="279"/>
  <c r="T34" i="279"/>
  <c r="S34" i="279"/>
  <c r="R34" i="279"/>
  <c r="Q34" i="279"/>
  <c r="P34" i="279"/>
  <c r="O34" i="279"/>
  <c r="N34" i="279"/>
  <c r="M34" i="279"/>
  <c r="L34" i="279"/>
  <c r="K34" i="279"/>
  <c r="F34" i="279"/>
  <c r="AJ33" i="279"/>
  <c r="AI33" i="279"/>
  <c r="AH33" i="279"/>
  <c r="AG33" i="279"/>
  <c r="AF33" i="279"/>
  <c r="AE33" i="279"/>
  <c r="AD33" i="279"/>
  <c r="AC33" i="279"/>
  <c r="AB33" i="279"/>
  <c r="AA33" i="279"/>
  <c r="Z33" i="279"/>
  <c r="Y33" i="279"/>
  <c r="X33" i="279"/>
  <c r="W33" i="279"/>
  <c r="V33" i="279"/>
  <c r="U33" i="279"/>
  <c r="T33" i="279"/>
  <c r="S33" i="279"/>
  <c r="R33" i="279"/>
  <c r="Q33" i="279"/>
  <c r="P33" i="279"/>
  <c r="O33" i="279"/>
  <c r="N33" i="279"/>
  <c r="M33" i="279"/>
  <c r="L33" i="279"/>
  <c r="K33" i="279"/>
  <c r="F33" i="279"/>
  <c r="AJ32" i="279"/>
  <c r="AI32" i="279"/>
  <c r="AH32" i="279"/>
  <c r="AG32" i="279"/>
  <c r="AF32" i="279"/>
  <c r="AE32" i="279"/>
  <c r="AD32" i="279"/>
  <c r="AC32" i="279"/>
  <c r="AB32" i="279"/>
  <c r="AA32" i="279"/>
  <c r="Z32" i="279"/>
  <c r="Y32" i="279"/>
  <c r="X32" i="279"/>
  <c r="W32" i="279"/>
  <c r="V32" i="279"/>
  <c r="U32" i="279"/>
  <c r="T32" i="279"/>
  <c r="S32" i="279"/>
  <c r="R32" i="279"/>
  <c r="Q32" i="279"/>
  <c r="P32" i="279"/>
  <c r="O32" i="279"/>
  <c r="N32" i="279"/>
  <c r="M32" i="279"/>
  <c r="L32" i="279"/>
  <c r="K32" i="279"/>
  <c r="F32" i="279"/>
  <c r="AJ31" i="279"/>
  <c r="AI31" i="279"/>
  <c r="AH31" i="279"/>
  <c r="AG31" i="279"/>
  <c r="AF31" i="279"/>
  <c r="AE31" i="279"/>
  <c r="AD31" i="279"/>
  <c r="AC31" i="279"/>
  <c r="AB31" i="279"/>
  <c r="AA31" i="279"/>
  <c r="Z31" i="279"/>
  <c r="Y31" i="279"/>
  <c r="X31" i="279"/>
  <c r="W31" i="279"/>
  <c r="V31" i="279"/>
  <c r="U31" i="279"/>
  <c r="T31" i="279"/>
  <c r="S31" i="279"/>
  <c r="R31" i="279"/>
  <c r="Q31" i="279"/>
  <c r="P31" i="279"/>
  <c r="O31" i="279"/>
  <c r="N31" i="279"/>
  <c r="M31" i="279"/>
  <c r="L31" i="279"/>
  <c r="K31" i="279"/>
  <c r="F31" i="279"/>
  <c r="AJ30" i="279"/>
  <c r="AI30" i="279"/>
  <c r="AH30" i="279"/>
  <c r="AG30" i="279"/>
  <c r="AF30" i="279"/>
  <c r="AE30" i="279"/>
  <c r="AD30" i="279"/>
  <c r="AC30" i="279"/>
  <c r="AB30" i="279"/>
  <c r="AA30" i="279"/>
  <c r="Z30" i="279"/>
  <c r="Y30" i="279"/>
  <c r="X30" i="279"/>
  <c r="W30" i="279"/>
  <c r="V30" i="279"/>
  <c r="U30" i="279"/>
  <c r="T30" i="279"/>
  <c r="S30" i="279"/>
  <c r="R30" i="279"/>
  <c r="Q30" i="279"/>
  <c r="P30" i="279"/>
  <c r="O30" i="279"/>
  <c r="N30" i="279"/>
  <c r="M30" i="279"/>
  <c r="L30" i="279"/>
  <c r="K30" i="279"/>
  <c r="F30" i="279"/>
  <c r="AJ29" i="279"/>
  <c r="AI29" i="279"/>
  <c r="AH29" i="279"/>
  <c r="AG29" i="279"/>
  <c r="AF29" i="279"/>
  <c r="AE29" i="279"/>
  <c r="AD29" i="279"/>
  <c r="AC29" i="279"/>
  <c r="AB29" i="279"/>
  <c r="AA29" i="279"/>
  <c r="Z29" i="279"/>
  <c r="Y29" i="279"/>
  <c r="X29" i="279"/>
  <c r="W29" i="279"/>
  <c r="V29" i="279"/>
  <c r="U29" i="279"/>
  <c r="T29" i="279"/>
  <c r="S29" i="279"/>
  <c r="R29" i="279"/>
  <c r="Q29" i="279"/>
  <c r="P29" i="279"/>
  <c r="O29" i="279"/>
  <c r="N29" i="279"/>
  <c r="M29" i="279"/>
  <c r="L29" i="279"/>
  <c r="K29" i="279"/>
  <c r="F29" i="279"/>
  <c r="AJ28" i="279"/>
  <c r="AI28" i="279"/>
  <c r="AH28" i="279"/>
  <c r="AG28" i="279"/>
  <c r="AF28" i="279"/>
  <c r="AE28" i="279"/>
  <c r="AD28" i="279"/>
  <c r="AC28" i="279"/>
  <c r="AB28" i="279"/>
  <c r="AA28" i="279"/>
  <c r="Z28" i="279"/>
  <c r="Y28" i="279"/>
  <c r="X28" i="279"/>
  <c r="W28" i="279"/>
  <c r="V28" i="279"/>
  <c r="U28" i="279"/>
  <c r="T28" i="279"/>
  <c r="S28" i="279"/>
  <c r="R28" i="279"/>
  <c r="Q28" i="279"/>
  <c r="P28" i="279"/>
  <c r="O28" i="279"/>
  <c r="N28" i="279"/>
  <c r="M28" i="279"/>
  <c r="L28" i="279"/>
  <c r="K28" i="279"/>
  <c r="F28" i="279"/>
  <c r="AJ27" i="279"/>
  <c r="AI27" i="279"/>
  <c r="AH27" i="279"/>
  <c r="AG27" i="279"/>
  <c r="AF27" i="279"/>
  <c r="AE27" i="279"/>
  <c r="AD27" i="279"/>
  <c r="AC27" i="279"/>
  <c r="AB27" i="279"/>
  <c r="AA27" i="279"/>
  <c r="Z27" i="279"/>
  <c r="Y27" i="279"/>
  <c r="X27" i="279"/>
  <c r="W27" i="279"/>
  <c r="V27" i="279"/>
  <c r="U27" i="279"/>
  <c r="T27" i="279"/>
  <c r="S27" i="279"/>
  <c r="R27" i="279"/>
  <c r="Q27" i="279"/>
  <c r="P27" i="279"/>
  <c r="O27" i="279"/>
  <c r="N27" i="279"/>
  <c r="M27" i="279"/>
  <c r="L27" i="279"/>
  <c r="K27" i="279"/>
  <c r="F27" i="279"/>
  <c r="AJ26" i="279"/>
  <c r="AI26" i="279"/>
  <c r="AH26" i="279"/>
  <c r="AG26" i="279"/>
  <c r="AF26" i="279"/>
  <c r="AE26" i="279"/>
  <c r="AD26" i="279"/>
  <c r="AC26" i="279"/>
  <c r="AB26" i="279"/>
  <c r="AA26" i="279"/>
  <c r="Z26" i="279"/>
  <c r="Y26" i="279"/>
  <c r="X26" i="279"/>
  <c r="W26" i="279"/>
  <c r="V26" i="279"/>
  <c r="U26" i="279"/>
  <c r="T26" i="279"/>
  <c r="S26" i="279"/>
  <c r="R26" i="279"/>
  <c r="Q26" i="279"/>
  <c r="P26" i="279"/>
  <c r="O26" i="279"/>
  <c r="N26" i="279"/>
  <c r="M26" i="279"/>
  <c r="L26" i="279"/>
  <c r="K26" i="279"/>
  <c r="F26" i="279"/>
  <c r="AJ25" i="279"/>
  <c r="AI25" i="279"/>
  <c r="AH25" i="279"/>
  <c r="AG25" i="279"/>
  <c r="AF25" i="279"/>
  <c r="AE25" i="279"/>
  <c r="AD25" i="279"/>
  <c r="AC25" i="279"/>
  <c r="AB25" i="279"/>
  <c r="AA25" i="279"/>
  <c r="Z25" i="279"/>
  <c r="Y25" i="279"/>
  <c r="X25" i="279"/>
  <c r="W25" i="279"/>
  <c r="V25" i="279"/>
  <c r="U25" i="279"/>
  <c r="T25" i="279"/>
  <c r="S25" i="279"/>
  <c r="R25" i="279"/>
  <c r="Q25" i="279"/>
  <c r="P25" i="279"/>
  <c r="O25" i="279"/>
  <c r="N25" i="279"/>
  <c r="M25" i="279"/>
  <c r="L25" i="279"/>
  <c r="K25" i="279"/>
  <c r="F25" i="279"/>
  <c r="AJ24" i="279"/>
  <c r="AI24" i="279"/>
  <c r="AH24" i="279"/>
  <c r="AG24" i="279"/>
  <c r="AF24" i="279"/>
  <c r="AE24" i="279"/>
  <c r="AD24" i="279"/>
  <c r="AC24" i="279"/>
  <c r="AB24" i="279"/>
  <c r="AA24" i="279"/>
  <c r="Z24" i="279"/>
  <c r="Y24" i="279"/>
  <c r="X24" i="279"/>
  <c r="W24" i="279"/>
  <c r="V24" i="279"/>
  <c r="U24" i="279"/>
  <c r="T24" i="279"/>
  <c r="S24" i="279"/>
  <c r="R24" i="279"/>
  <c r="Q24" i="279"/>
  <c r="P24" i="279"/>
  <c r="O24" i="279"/>
  <c r="N24" i="279"/>
  <c r="M24" i="279"/>
  <c r="L24" i="279"/>
  <c r="K24" i="279"/>
  <c r="F24" i="279"/>
  <c r="AJ23" i="279"/>
  <c r="AI23" i="279"/>
  <c r="AH23" i="279"/>
  <c r="AG23" i="279"/>
  <c r="AF23" i="279"/>
  <c r="AE23" i="279"/>
  <c r="AD23" i="279"/>
  <c r="AC23" i="279"/>
  <c r="AB23" i="279"/>
  <c r="AA23" i="279"/>
  <c r="Z23" i="279"/>
  <c r="Y23" i="279"/>
  <c r="X23" i="279"/>
  <c r="W23" i="279"/>
  <c r="V23" i="279"/>
  <c r="U23" i="279"/>
  <c r="T23" i="279"/>
  <c r="S23" i="279"/>
  <c r="R23" i="279"/>
  <c r="Q23" i="279"/>
  <c r="P23" i="279"/>
  <c r="O23" i="279"/>
  <c r="N23" i="279"/>
  <c r="M23" i="279"/>
  <c r="L23" i="279"/>
  <c r="K23" i="279"/>
  <c r="F23" i="279"/>
  <c r="AJ22" i="279"/>
  <c r="AI22" i="279"/>
  <c r="AH22" i="279"/>
  <c r="AG22" i="279"/>
  <c r="AF22" i="279"/>
  <c r="AE22" i="279"/>
  <c r="AD22" i="279"/>
  <c r="AC22" i="279"/>
  <c r="AB22" i="279"/>
  <c r="AA22" i="279"/>
  <c r="Z22" i="279"/>
  <c r="Y22" i="279"/>
  <c r="X22" i="279"/>
  <c r="W22" i="279"/>
  <c r="V22" i="279"/>
  <c r="U22" i="279"/>
  <c r="T22" i="279"/>
  <c r="S22" i="279"/>
  <c r="R22" i="279"/>
  <c r="Q22" i="279"/>
  <c r="P22" i="279"/>
  <c r="O22" i="279"/>
  <c r="N22" i="279"/>
  <c r="M22" i="279"/>
  <c r="L22" i="279"/>
  <c r="K22" i="279"/>
  <c r="F22" i="279"/>
  <c r="AJ21" i="279"/>
  <c r="AI21" i="279"/>
  <c r="AH21" i="279"/>
  <c r="AG21" i="279"/>
  <c r="AF21" i="279"/>
  <c r="AE21" i="279"/>
  <c r="AD21" i="279"/>
  <c r="AC21" i="279"/>
  <c r="AB21" i="279"/>
  <c r="AA21" i="279"/>
  <c r="Z21" i="279"/>
  <c r="Y21" i="279"/>
  <c r="X21" i="279"/>
  <c r="W21" i="279"/>
  <c r="V21" i="279"/>
  <c r="U21" i="279"/>
  <c r="T21" i="279"/>
  <c r="S21" i="279"/>
  <c r="R21" i="279"/>
  <c r="Q21" i="279"/>
  <c r="P21" i="279"/>
  <c r="O21" i="279"/>
  <c r="N21" i="279"/>
  <c r="M21" i="279"/>
  <c r="L21" i="279"/>
  <c r="K21" i="279"/>
  <c r="F21" i="279"/>
  <c r="AJ20" i="279"/>
  <c r="AI20" i="279"/>
  <c r="AH20" i="279"/>
  <c r="AG20" i="279"/>
  <c r="AF20" i="279"/>
  <c r="AE20" i="279"/>
  <c r="AD20" i="279"/>
  <c r="AC20" i="279"/>
  <c r="AB20" i="279"/>
  <c r="AA20" i="279"/>
  <c r="Z20" i="279"/>
  <c r="Y20" i="279"/>
  <c r="X20" i="279"/>
  <c r="W20" i="279"/>
  <c r="V20" i="279"/>
  <c r="U20" i="279"/>
  <c r="T20" i="279"/>
  <c r="S20" i="279"/>
  <c r="R20" i="279"/>
  <c r="Q20" i="279"/>
  <c r="P20" i="279"/>
  <c r="O20" i="279"/>
  <c r="N20" i="279"/>
  <c r="M20" i="279"/>
  <c r="L20" i="279"/>
  <c r="K20" i="279"/>
  <c r="F20" i="279"/>
  <c r="AJ19" i="279"/>
  <c r="AI19" i="279"/>
  <c r="AH19" i="279"/>
  <c r="AG19" i="279"/>
  <c r="AF19" i="279"/>
  <c r="AE19" i="279"/>
  <c r="AD19" i="279"/>
  <c r="AC19" i="279"/>
  <c r="AB19" i="279"/>
  <c r="AA19" i="279"/>
  <c r="Z19" i="279"/>
  <c r="Y19" i="279"/>
  <c r="X19" i="279"/>
  <c r="W19" i="279"/>
  <c r="V19" i="279"/>
  <c r="U19" i="279"/>
  <c r="T19" i="279"/>
  <c r="S19" i="279"/>
  <c r="R19" i="279"/>
  <c r="Q19" i="279"/>
  <c r="P19" i="279"/>
  <c r="O19" i="279"/>
  <c r="N19" i="279"/>
  <c r="M19" i="279"/>
  <c r="L19" i="279"/>
  <c r="K19" i="279"/>
  <c r="F19" i="279"/>
  <c r="AJ18" i="279"/>
  <c r="AI18" i="279"/>
  <c r="AH18" i="279"/>
  <c r="AG18" i="279"/>
  <c r="AF18" i="279"/>
  <c r="AE18" i="279"/>
  <c r="AD18" i="279"/>
  <c r="AC18" i="279"/>
  <c r="AB18" i="279"/>
  <c r="AA18" i="279"/>
  <c r="Z18" i="279"/>
  <c r="F18" i="279" s="1"/>
  <c r="Y18" i="279"/>
  <c r="X18" i="279"/>
  <c r="W18" i="279"/>
  <c r="V18" i="279"/>
  <c r="U18" i="279"/>
  <c r="T18" i="279"/>
  <c r="S18" i="279"/>
  <c r="R18" i="279"/>
  <c r="Q18" i="279"/>
  <c r="O18" i="279"/>
  <c r="N18" i="279"/>
  <c r="M18" i="279"/>
  <c r="L18" i="279"/>
  <c r="P18" i="279" s="1"/>
  <c r="K18" i="279"/>
  <c r="AJ17" i="279"/>
  <c r="AI17" i="279"/>
  <c r="AH17" i="279"/>
  <c r="AG17" i="279"/>
  <c r="AE17" i="279"/>
  <c r="AD17" i="279"/>
  <c r="AC17" i="279"/>
  <c r="AB17" i="279"/>
  <c r="AF17" i="279" s="1"/>
  <c r="AA17" i="279"/>
  <c r="Y17" i="279"/>
  <c r="X17" i="279"/>
  <c r="W17" i="279"/>
  <c r="Z17" i="279" s="1"/>
  <c r="F17" i="279" s="1"/>
  <c r="V17" i="279"/>
  <c r="U17" i="279"/>
  <c r="T17" i="279"/>
  <c r="S17" i="279"/>
  <c r="R17" i="279"/>
  <c r="Q17" i="279"/>
  <c r="O17" i="279"/>
  <c r="N17" i="279"/>
  <c r="M17" i="279"/>
  <c r="L17" i="279"/>
  <c r="P17" i="279" s="1"/>
  <c r="K17" i="279"/>
  <c r="AI16" i="279"/>
  <c r="AH16" i="279"/>
  <c r="AJ16" i="279" s="1"/>
  <c r="AG16" i="279"/>
  <c r="AE16" i="279"/>
  <c r="AD16" i="279"/>
  <c r="AC16" i="279"/>
  <c r="AB16" i="279"/>
  <c r="AF16" i="279" s="1"/>
  <c r="AA16" i="279"/>
  <c r="Z16" i="279"/>
  <c r="F16" i="279" s="1"/>
  <c r="Y16" i="279"/>
  <c r="X16" i="279"/>
  <c r="W16" i="279"/>
  <c r="V16" i="279"/>
  <c r="T16" i="279"/>
  <c r="S16" i="279"/>
  <c r="R16" i="279"/>
  <c r="U16" i="279" s="1"/>
  <c r="Q16" i="279"/>
  <c r="O16" i="279"/>
  <c r="N16" i="279"/>
  <c r="M16" i="279"/>
  <c r="L16" i="279"/>
  <c r="P16" i="279" s="1"/>
  <c r="K16" i="279"/>
  <c r="AI15" i="279"/>
  <c r="AH15" i="279"/>
  <c r="AJ15" i="279" s="1"/>
  <c r="AG15" i="279"/>
  <c r="AE15" i="279"/>
  <c r="AD15" i="279"/>
  <c r="AC15" i="279"/>
  <c r="AB15" i="279"/>
  <c r="AF15" i="279" s="1"/>
  <c r="AA15" i="279"/>
  <c r="Z15" i="279"/>
  <c r="F15" i="279" s="1"/>
  <c r="Y15" i="279"/>
  <c r="X15" i="279"/>
  <c r="W15" i="279"/>
  <c r="V15" i="279"/>
  <c r="U15" i="279"/>
  <c r="T15" i="279"/>
  <c r="S15" i="279"/>
  <c r="R15" i="279"/>
  <c r="Q15" i="279"/>
  <c r="O15" i="279"/>
  <c r="N15" i="279"/>
  <c r="M15" i="279"/>
  <c r="L15" i="279"/>
  <c r="P15" i="279" s="1"/>
  <c r="K15" i="279"/>
  <c r="AJ14" i="279"/>
  <c r="F14" i="279" s="1"/>
  <c r="AI14" i="279"/>
  <c r="AH14" i="279"/>
  <c r="AG14" i="279"/>
  <c r="AE14" i="279"/>
  <c r="AD14" i="279"/>
  <c r="AC14" i="279"/>
  <c r="AB14" i="279"/>
  <c r="AF14" i="279" s="1"/>
  <c r="AA14" i="279"/>
  <c r="Y14" i="279"/>
  <c r="X14" i="279"/>
  <c r="W14" i="279"/>
  <c r="Z14" i="279" s="1"/>
  <c r="V14" i="279"/>
  <c r="T14" i="279"/>
  <c r="S14" i="279"/>
  <c r="R14" i="279"/>
  <c r="U14" i="279" s="1"/>
  <c r="Q14" i="279"/>
  <c r="O14" i="279"/>
  <c r="N14" i="279"/>
  <c r="M14" i="279"/>
  <c r="L14" i="279"/>
  <c r="P14" i="279" s="1"/>
  <c r="K14" i="279"/>
  <c r="AI13" i="279"/>
  <c r="AH13" i="279"/>
  <c r="AJ13" i="279" s="1"/>
  <c r="AG13" i="279"/>
  <c r="AE13" i="279"/>
  <c r="AD13" i="279"/>
  <c r="AC13" i="279"/>
  <c r="AB13" i="279"/>
  <c r="AF13" i="279" s="1"/>
  <c r="AA13" i="279"/>
  <c r="Y13" i="279"/>
  <c r="X13" i="279"/>
  <c r="W13" i="279"/>
  <c r="V13" i="279"/>
  <c r="T13" i="279"/>
  <c r="U13" i="279" s="1"/>
  <c r="S13" i="279"/>
  <c r="R13" i="279"/>
  <c r="Q13" i="279"/>
  <c r="O13" i="279"/>
  <c r="N13" i="279"/>
  <c r="M13" i="279"/>
  <c r="L13" i="279"/>
  <c r="K13" i="279"/>
  <c r="AI12" i="279"/>
  <c r="AH12" i="279"/>
  <c r="AJ12" i="279" s="1"/>
  <c r="AG12" i="279"/>
  <c r="AE12" i="279"/>
  <c r="AD12" i="279"/>
  <c r="AC12" i="279"/>
  <c r="AB12" i="279"/>
  <c r="AA12" i="279"/>
  <c r="Y12" i="279"/>
  <c r="X12" i="279"/>
  <c r="W12" i="279"/>
  <c r="V12" i="279"/>
  <c r="T12" i="279"/>
  <c r="S12" i="279"/>
  <c r="R12" i="279"/>
  <c r="Q12" i="279"/>
  <c r="O12" i="279"/>
  <c r="N12" i="279"/>
  <c r="M12" i="279"/>
  <c r="L12" i="279"/>
  <c r="K12" i="279"/>
  <c r="AI11" i="279"/>
  <c r="AH11" i="279"/>
  <c r="AG11" i="279"/>
  <c r="AE11" i="279"/>
  <c r="AD11" i="279"/>
  <c r="AC11" i="279"/>
  <c r="AB11" i="279"/>
  <c r="AA11" i="279"/>
  <c r="Y11" i="279"/>
  <c r="X11" i="279"/>
  <c r="W11" i="279"/>
  <c r="V11" i="279"/>
  <c r="T11" i="279"/>
  <c r="S11" i="279"/>
  <c r="R11" i="279"/>
  <c r="Q11" i="279"/>
  <c r="O11" i="279"/>
  <c r="N11" i="279"/>
  <c r="M11" i="279"/>
  <c r="L11" i="279"/>
  <c r="K11" i="279"/>
  <c r="AI10" i="279"/>
  <c r="AH10" i="279"/>
  <c r="AG10" i="279"/>
  <c r="AE10" i="279"/>
  <c r="AD10" i="279"/>
  <c r="AC10" i="279"/>
  <c r="AB10" i="279"/>
  <c r="AF10" i="279" s="1"/>
  <c r="AA10" i="279"/>
  <c r="Y10" i="279"/>
  <c r="X10" i="279"/>
  <c r="W10" i="279"/>
  <c r="Z10" i="279" s="1"/>
  <c r="F10" i="279" s="1"/>
  <c r="V10" i="279"/>
  <c r="T10" i="279"/>
  <c r="S10" i="279"/>
  <c r="R10" i="279"/>
  <c r="U10" i="279" s="1"/>
  <c r="Q10" i="279"/>
  <c r="O10" i="279"/>
  <c r="N10" i="279"/>
  <c r="M10" i="279"/>
  <c r="L10" i="279"/>
  <c r="P10" i="279" s="1"/>
  <c r="K10" i="279"/>
  <c r="AI9" i="279"/>
  <c r="AH9" i="279"/>
  <c r="AG9" i="279"/>
  <c r="AE9" i="279"/>
  <c r="AD9" i="279"/>
  <c r="AC9" i="279"/>
  <c r="AB9" i="279"/>
  <c r="AF9" i="279" s="1"/>
  <c r="AA9" i="279"/>
  <c r="Y9" i="279"/>
  <c r="X9" i="279"/>
  <c r="W9" i="279"/>
  <c r="Z9" i="279" s="1"/>
  <c r="F9" i="279" s="1"/>
  <c r="V9" i="279"/>
  <c r="T9" i="279"/>
  <c r="S9" i="279"/>
  <c r="R9" i="279"/>
  <c r="U9" i="279" s="1"/>
  <c r="Q9" i="279"/>
  <c r="O9" i="279"/>
  <c r="N9" i="279"/>
  <c r="M9" i="279"/>
  <c r="L9" i="279"/>
  <c r="K9" i="279"/>
  <c r="AI8" i="279"/>
  <c r="AH8" i="279"/>
  <c r="AG8" i="279"/>
  <c r="AE8" i="279"/>
  <c r="AD8" i="279"/>
  <c r="AC8" i="279"/>
  <c r="AB8" i="279"/>
  <c r="AA8" i="279"/>
  <c r="Y8" i="279"/>
  <c r="X8" i="279"/>
  <c r="W8" i="279"/>
  <c r="V8" i="279"/>
  <c r="Z8" i="279" s="1"/>
  <c r="F8" i="279" s="1"/>
  <c r="T8" i="279"/>
  <c r="S8" i="279"/>
  <c r="R8" i="279"/>
  <c r="Q8" i="279"/>
  <c r="O8" i="279"/>
  <c r="N8" i="279"/>
  <c r="M8" i="279"/>
  <c r="L8" i="279"/>
  <c r="K8" i="279"/>
  <c r="AI7" i="279"/>
  <c r="AH7" i="279"/>
  <c r="AG7" i="279"/>
  <c r="AE7" i="279"/>
  <c r="AD7" i="279"/>
  <c r="AC7" i="279"/>
  <c r="AB7" i="279"/>
  <c r="AA7" i="279"/>
  <c r="Y7" i="279"/>
  <c r="X7" i="279"/>
  <c r="W7" i="279"/>
  <c r="V7" i="279"/>
  <c r="T7" i="279"/>
  <c r="S7" i="279"/>
  <c r="R7" i="279"/>
  <c r="Q7" i="279"/>
  <c r="O7" i="279"/>
  <c r="N7" i="279"/>
  <c r="M7" i="279"/>
  <c r="L7" i="279"/>
  <c r="K7" i="279"/>
  <c r="AI6" i="279"/>
  <c r="AH6" i="279"/>
  <c r="AG6" i="279"/>
  <c r="AJ6" i="279" s="1"/>
  <c r="AE6" i="279"/>
  <c r="AD6" i="279"/>
  <c r="AC6" i="279"/>
  <c r="AB6" i="279"/>
  <c r="AF6" i="279" s="1"/>
  <c r="AA6" i="279"/>
  <c r="Y6" i="279"/>
  <c r="X6" i="279"/>
  <c r="W6" i="279"/>
  <c r="Z6" i="279" s="1"/>
  <c r="F6" i="279" s="1"/>
  <c r="V6" i="279"/>
  <c r="T6" i="279"/>
  <c r="S6" i="279"/>
  <c r="R6" i="279"/>
  <c r="U6" i="279" s="1"/>
  <c r="Q6" i="279"/>
  <c r="O6" i="279"/>
  <c r="N6" i="279"/>
  <c r="M6" i="279"/>
  <c r="L6" i="279"/>
  <c r="K6" i="279"/>
  <c r="AI5" i="279"/>
  <c r="AH5" i="279"/>
  <c r="AJ5" i="279" s="1"/>
  <c r="AG5" i="279"/>
  <c r="AE5" i="279"/>
  <c r="AD5" i="279"/>
  <c r="AC5" i="279"/>
  <c r="AB5" i="279"/>
  <c r="AA5" i="279"/>
  <c r="Y5" i="279"/>
  <c r="X5" i="279"/>
  <c r="W5" i="279"/>
  <c r="V5" i="279"/>
  <c r="T5" i="279"/>
  <c r="S5" i="279"/>
  <c r="R5" i="279"/>
  <c r="Q5" i="279"/>
  <c r="O5" i="279"/>
  <c r="N5" i="279"/>
  <c r="M5" i="279"/>
  <c r="L5" i="279"/>
  <c r="P5" i="279" s="1"/>
  <c r="K5" i="279"/>
  <c r="AI4" i="279"/>
  <c r="AH4" i="279"/>
  <c r="AG4" i="279"/>
  <c r="AE4" i="279"/>
  <c r="AD4" i="279"/>
  <c r="AC4" i="279"/>
  <c r="AB4" i="279"/>
  <c r="AA4" i="279"/>
  <c r="Y4" i="279"/>
  <c r="X4" i="279"/>
  <c r="Z4" i="279" s="1"/>
  <c r="F4" i="279" s="1"/>
  <c r="W4" i="279"/>
  <c r="V4" i="279"/>
  <c r="T4" i="279"/>
  <c r="S4" i="279"/>
  <c r="U4" i="279" s="1"/>
  <c r="R4" i="279"/>
  <c r="Q4" i="279"/>
  <c r="O4" i="279"/>
  <c r="N4" i="279"/>
  <c r="M4" i="279"/>
  <c r="P4" i="279" s="1"/>
  <c r="L4" i="279"/>
  <c r="K4" i="279"/>
  <c r="D57" i="278"/>
  <c r="E54" i="278"/>
  <c r="D54" i="278"/>
  <c r="D56" i="278" s="1"/>
  <c r="C54" i="278"/>
  <c r="D50" i="278"/>
  <c r="E47" i="278"/>
  <c r="E49" i="278" s="1"/>
  <c r="D47" i="278"/>
  <c r="D61" i="278" s="1"/>
  <c r="AJ43" i="278"/>
  <c r="AI43" i="278"/>
  <c r="AH43" i="278"/>
  <c r="AG43" i="278"/>
  <c r="AF43" i="278"/>
  <c r="AE43" i="278"/>
  <c r="AD43" i="278"/>
  <c r="AC43" i="278"/>
  <c r="AB43" i="278"/>
  <c r="AA43" i="278"/>
  <c r="Z43" i="278"/>
  <c r="Y43" i="278"/>
  <c r="X43" i="278"/>
  <c r="W43" i="278"/>
  <c r="V43" i="278"/>
  <c r="U43" i="278"/>
  <c r="T43" i="278"/>
  <c r="S43" i="278"/>
  <c r="R43" i="278"/>
  <c r="Q43" i="278"/>
  <c r="P43" i="278"/>
  <c r="O43" i="278"/>
  <c r="N43" i="278"/>
  <c r="M43" i="278"/>
  <c r="L43" i="278"/>
  <c r="K43" i="278"/>
  <c r="F43" i="278"/>
  <c r="AJ42" i="278"/>
  <c r="AI42" i="278"/>
  <c r="AH42" i="278"/>
  <c r="AG42" i="278"/>
  <c r="AF42" i="278"/>
  <c r="AE42" i="278"/>
  <c r="AD42" i="278"/>
  <c r="AC42" i="278"/>
  <c r="AB42" i="278"/>
  <c r="AA42" i="278"/>
  <c r="Z42" i="278"/>
  <c r="Y42" i="278"/>
  <c r="X42" i="278"/>
  <c r="W42" i="278"/>
  <c r="V42" i="278"/>
  <c r="U42" i="278"/>
  <c r="T42" i="278"/>
  <c r="S42" i="278"/>
  <c r="R42" i="278"/>
  <c r="Q42" i="278"/>
  <c r="P42" i="278"/>
  <c r="O42" i="278"/>
  <c r="N42" i="278"/>
  <c r="M42" i="278"/>
  <c r="L42" i="278"/>
  <c r="K42" i="278"/>
  <c r="F42" i="278"/>
  <c r="AJ41" i="278"/>
  <c r="AI41" i="278"/>
  <c r="AH41" i="278"/>
  <c r="AG41" i="278"/>
  <c r="AF41" i="278"/>
  <c r="AE41" i="278"/>
  <c r="AD41" i="278"/>
  <c r="AC41" i="278"/>
  <c r="AB41" i="278"/>
  <c r="AA41" i="278"/>
  <c r="Z41" i="278"/>
  <c r="Y41" i="278"/>
  <c r="X41" i="278"/>
  <c r="W41" i="278"/>
  <c r="V41" i="278"/>
  <c r="U41" i="278"/>
  <c r="T41" i="278"/>
  <c r="S41" i="278"/>
  <c r="R41" i="278"/>
  <c r="Q41" i="278"/>
  <c r="P41" i="278"/>
  <c r="O41" i="278"/>
  <c r="N41" i="278"/>
  <c r="M41" i="278"/>
  <c r="L41" i="278"/>
  <c r="K41" i="278"/>
  <c r="F41" i="278"/>
  <c r="AJ40" i="278"/>
  <c r="AI40" i="278"/>
  <c r="AH40" i="278"/>
  <c r="AG40" i="278"/>
  <c r="AF40" i="278"/>
  <c r="AE40" i="278"/>
  <c r="AD40" i="278"/>
  <c r="AC40" i="278"/>
  <c r="AB40" i="278"/>
  <c r="AA40" i="278"/>
  <c r="Z40" i="278"/>
  <c r="Y40" i="278"/>
  <c r="X40" i="278"/>
  <c r="W40" i="278"/>
  <c r="V40" i="278"/>
  <c r="U40" i="278"/>
  <c r="T40" i="278"/>
  <c r="S40" i="278"/>
  <c r="R40" i="278"/>
  <c r="Q40" i="278"/>
  <c r="P40" i="278"/>
  <c r="O40" i="278"/>
  <c r="N40" i="278"/>
  <c r="M40" i="278"/>
  <c r="L40" i="278"/>
  <c r="K40" i="278"/>
  <c r="F40" i="278"/>
  <c r="AJ39" i="278"/>
  <c r="AI39" i="278"/>
  <c r="AH39" i="278"/>
  <c r="AG39" i="278"/>
  <c r="AF39" i="278"/>
  <c r="AE39" i="278"/>
  <c r="AD39" i="278"/>
  <c r="AC39" i="278"/>
  <c r="AB39" i="278"/>
  <c r="AA39" i="278"/>
  <c r="Z39" i="278"/>
  <c r="Y39" i="278"/>
  <c r="X39" i="278"/>
  <c r="W39" i="278"/>
  <c r="V39" i="278"/>
  <c r="U39" i="278"/>
  <c r="T39" i="278"/>
  <c r="S39" i="278"/>
  <c r="R39" i="278"/>
  <c r="Q39" i="278"/>
  <c r="P39" i="278"/>
  <c r="O39" i="278"/>
  <c r="N39" i="278"/>
  <c r="M39" i="278"/>
  <c r="L39" i="278"/>
  <c r="K39" i="278"/>
  <c r="F39" i="278"/>
  <c r="AJ38" i="278"/>
  <c r="AI38" i="278"/>
  <c r="AH38" i="278"/>
  <c r="AG38" i="278"/>
  <c r="AF38" i="278"/>
  <c r="AE38" i="278"/>
  <c r="AD38" i="278"/>
  <c r="AC38" i="278"/>
  <c r="AB38" i="278"/>
  <c r="AA38" i="278"/>
  <c r="Z38" i="278"/>
  <c r="Y38" i="278"/>
  <c r="X38" i="278"/>
  <c r="W38" i="278"/>
  <c r="V38" i="278"/>
  <c r="U38" i="278"/>
  <c r="T38" i="278"/>
  <c r="S38" i="278"/>
  <c r="R38" i="278"/>
  <c r="Q38" i="278"/>
  <c r="P38" i="278"/>
  <c r="O38" i="278"/>
  <c r="N38" i="278"/>
  <c r="M38" i="278"/>
  <c r="L38" i="278"/>
  <c r="K38" i="278"/>
  <c r="F38" i="278"/>
  <c r="AJ37" i="278"/>
  <c r="AI37" i="278"/>
  <c r="AH37" i="278"/>
  <c r="AG37" i="278"/>
  <c r="AF37" i="278"/>
  <c r="AE37" i="278"/>
  <c r="AD37" i="278"/>
  <c r="AC37" i="278"/>
  <c r="AB37" i="278"/>
  <c r="AA37" i="278"/>
  <c r="Z37" i="278"/>
  <c r="Y37" i="278"/>
  <c r="X37" i="278"/>
  <c r="W37" i="278"/>
  <c r="V37" i="278"/>
  <c r="U37" i="278"/>
  <c r="T37" i="278"/>
  <c r="S37" i="278"/>
  <c r="R37" i="278"/>
  <c r="Q37" i="278"/>
  <c r="P37" i="278"/>
  <c r="O37" i="278"/>
  <c r="N37" i="278"/>
  <c r="M37" i="278"/>
  <c r="L37" i="278"/>
  <c r="K37" i="278"/>
  <c r="F37" i="278"/>
  <c r="AJ36" i="278"/>
  <c r="AI36" i="278"/>
  <c r="AH36" i="278"/>
  <c r="AG36" i="278"/>
  <c r="AF36" i="278"/>
  <c r="AE36" i="278"/>
  <c r="AD36" i="278"/>
  <c r="AC36" i="278"/>
  <c r="AB36" i="278"/>
  <c r="AA36" i="278"/>
  <c r="Z36" i="278"/>
  <c r="Y36" i="278"/>
  <c r="X36" i="278"/>
  <c r="W36" i="278"/>
  <c r="V36" i="278"/>
  <c r="U36" i="278"/>
  <c r="T36" i="278"/>
  <c r="S36" i="278"/>
  <c r="R36" i="278"/>
  <c r="Q36" i="278"/>
  <c r="P36" i="278"/>
  <c r="O36" i="278"/>
  <c r="N36" i="278"/>
  <c r="M36" i="278"/>
  <c r="L36" i="278"/>
  <c r="K36" i="278"/>
  <c r="F36" i="278"/>
  <c r="AJ35" i="278"/>
  <c r="AI35" i="278"/>
  <c r="AH35" i="278"/>
  <c r="AG35" i="278"/>
  <c r="AF35" i="278"/>
  <c r="AE35" i="278"/>
  <c r="AD35" i="278"/>
  <c r="AC35" i="278"/>
  <c r="AB35" i="278"/>
  <c r="AA35" i="278"/>
  <c r="Z35" i="278"/>
  <c r="Y35" i="278"/>
  <c r="X35" i="278"/>
  <c r="W35" i="278"/>
  <c r="V35" i="278"/>
  <c r="U35" i="278"/>
  <c r="T35" i="278"/>
  <c r="S35" i="278"/>
  <c r="R35" i="278"/>
  <c r="Q35" i="278"/>
  <c r="P35" i="278"/>
  <c r="O35" i="278"/>
  <c r="N35" i="278"/>
  <c r="M35" i="278"/>
  <c r="L35" i="278"/>
  <c r="K35" i="278"/>
  <c r="F35" i="278"/>
  <c r="AJ34" i="278"/>
  <c r="AI34" i="278"/>
  <c r="AH34" i="278"/>
  <c r="AG34" i="278"/>
  <c r="AF34" i="278"/>
  <c r="AE34" i="278"/>
  <c r="AD34" i="278"/>
  <c r="AC34" i="278"/>
  <c r="AB34" i="278"/>
  <c r="AA34" i="278"/>
  <c r="Z34" i="278"/>
  <c r="Y34" i="278"/>
  <c r="X34" i="278"/>
  <c r="W34" i="278"/>
  <c r="V34" i="278"/>
  <c r="U34" i="278"/>
  <c r="T34" i="278"/>
  <c r="S34" i="278"/>
  <c r="R34" i="278"/>
  <c r="Q34" i="278"/>
  <c r="P34" i="278"/>
  <c r="O34" i="278"/>
  <c r="N34" i="278"/>
  <c r="M34" i="278"/>
  <c r="L34" i="278"/>
  <c r="K34" i="278"/>
  <c r="F34" i="278"/>
  <c r="AJ33" i="278"/>
  <c r="AI33" i="278"/>
  <c r="AH33" i="278"/>
  <c r="AG33" i="278"/>
  <c r="AF33" i="278"/>
  <c r="AE33" i="278"/>
  <c r="AD33" i="278"/>
  <c r="AC33" i="278"/>
  <c r="AB33" i="278"/>
  <c r="AA33" i="278"/>
  <c r="Z33" i="278"/>
  <c r="Y33" i="278"/>
  <c r="X33" i="278"/>
  <c r="W33" i="278"/>
  <c r="V33" i="278"/>
  <c r="U33" i="278"/>
  <c r="T33" i="278"/>
  <c r="S33" i="278"/>
  <c r="R33" i="278"/>
  <c r="Q33" i="278"/>
  <c r="P33" i="278"/>
  <c r="O33" i="278"/>
  <c r="N33" i="278"/>
  <c r="M33" i="278"/>
  <c r="L33" i="278"/>
  <c r="K33" i="278"/>
  <c r="F33" i="278"/>
  <c r="AJ32" i="278"/>
  <c r="AI32" i="278"/>
  <c r="AH32" i="278"/>
  <c r="AG32" i="278"/>
  <c r="AF32" i="278"/>
  <c r="AE32" i="278"/>
  <c r="AD32" i="278"/>
  <c r="AC32" i="278"/>
  <c r="AB32" i="278"/>
  <c r="AA32" i="278"/>
  <c r="Z32" i="278"/>
  <c r="Y32" i="278"/>
  <c r="X32" i="278"/>
  <c r="W32" i="278"/>
  <c r="V32" i="278"/>
  <c r="U32" i="278"/>
  <c r="T32" i="278"/>
  <c r="S32" i="278"/>
  <c r="R32" i="278"/>
  <c r="Q32" i="278"/>
  <c r="P32" i="278"/>
  <c r="O32" i="278"/>
  <c r="N32" i="278"/>
  <c r="M32" i="278"/>
  <c r="L32" i="278"/>
  <c r="K32" i="278"/>
  <c r="F32" i="278"/>
  <c r="AJ31" i="278"/>
  <c r="AI31" i="278"/>
  <c r="AH31" i="278"/>
  <c r="AG31" i="278"/>
  <c r="AF31" i="278"/>
  <c r="AE31" i="278"/>
  <c r="AD31" i="278"/>
  <c r="AC31" i="278"/>
  <c r="AB31" i="278"/>
  <c r="AA31" i="278"/>
  <c r="Z31" i="278"/>
  <c r="Y31" i="278"/>
  <c r="X31" i="278"/>
  <c r="W31" i="278"/>
  <c r="V31" i="278"/>
  <c r="U31" i="278"/>
  <c r="T31" i="278"/>
  <c r="S31" i="278"/>
  <c r="R31" i="278"/>
  <c r="Q31" i="278"/>
  <c r="P31" i="278"/>
  <c r="O31" i="278"/>
  <c r="N31" i="278"/>
  <c r="M31" i="278"/>
  <c r="L31" i="278"/>
  <c r="K31" i="278"/>
  <c r="F31" i="278"/>
  <c r="AJ30" i="278"/>
  <c r="AI30" i="278"/>
  <c r="AH30" i="278"/>
  <c r="AG30" i="278"/>
  <c r="AF30" i="278"/>
  <c r="AE30" i="278"/>
  <c r="AD30" i="278"/>
  <c r="AC30" i="278"/>
  <c r="AB30" i="278"/>
  <c r="AA30" i="278"/>
  <c r="Z30" i="278"/>
  <c r="Y30" i="278"/>
  <c r="X30" i="278"/>
  <c r="W30" i="278"/>
  <c r="V30" i="278"/>
  <c r="U30" i="278"/>
  <c r="T30" i="278"/>
  <c r="S30" i="278"/>
  <c r="R30" i="278"/>
  <c r="Q30" i="278"/>
  <c r="P30" i="278"/>
  <c r="O30" i="278"/>
  <c r="N30" i="278"/>
  <c r="M30" i="278"/>
  <c r="L30" i="278"/>
  <c r="K30" i="278"/>
  <c r="F30" i="278"/>
  <c r="AJ29" i="278"/>
  <c r="AI29" i="278"/>
  <c r="AH29" i="278"/>
  <c r="AG29" i="278"/>
  <c r="AF29" i="278"/>
  <c r="AE29" i="278"/>
  <c r="AD29" i="278"/>
  <c r="AC29" i="278"/>
  <c r="AB29" i="278"/>
  <c r="AA29" i="278"/>
  <c r="Z29" i="278"/>
  <c r="Y29" i="278"/>
  <c r="X29" i="278"/>
  <c r="W29" i="278"/>
  <c r="V29" i="278"/>
  <c r="U29" i="278"/>
  <c r="T29" i="278"/>
  <c r="S29" i="278"/>
  <c r="R29" i="278"/>
  <c r="Q29" i="278"/>
  <c r="P29" i="278"/>
  <c r="O29" i="278"/>
  <c r="N29" i="278"/>
  <c r="M29" i="278"/>
  <c r="L29" i="278"/>
  <c r="K29" i="278"/>
  <c r="F29" i="278"/>
  <c r="AJ28" i="278"/>
  <c r="AI28" i="278"/>
  <c r="AH28" i="278"/>
  <c r="AG28" i="278"/>
  <c r="AF28" i="278"/>
  <c r="AE28" i="278"/>
  <c r="AD28" i="278"/>
  <c r="AC28" i="278"/>
  <c r="AB28" i="278"/>
  <c r="AA28" i="278"/>
  <c r="Z28" i="278"/>
  <c r="Y28" i="278"/>
  <c r="X28" i="278"/>
  <c r="W28" i="278"/>
  <c r="V28" i="278"/>
  <c r="U28" i="278"/>
  <c r="T28" i="278"/>
  <c r="S28" i="278"/>
  <c r="R28" i="278"/>
  <c r="Q28" i="278"/>
  <c r="P28" i="278"/>
  <c r="O28" i="278"/>
  <c r="N28" i="278"/>
  <c r="M28" i="278"/>
  <c r="L28" i="278"/>
  <c r="K28" i="278"/>
  <c r="F28" i="278"/>
  <c r="AJ27" i="278"/>
  <c r="AI27" i="278"/>
  <c r="AH27" i="278"/>
  <c r="AG27" i="278"/>
  <c r="AF27" i="278"/>
  <c r="AE27" i="278"/>
  <c r="AD27" i="278"/>
  <c r="AC27" i="278"/>
  <c r="AB27" i="278"/>
  <c r="AA27" i="278"/>
  <c r="Z27" i="278"/>
  <c r="Y27" i="278"/>
  <c r="X27" i="278"/>
  <c r="W27" i="278"/>
  <c r="V27" i="278"/>
  <c r="U27" i="278"/>
  <c r="T27" i="278"/>
  <c r="S27" i="278"/>
  <c r="R27" i="278"/>
  <c r="Q27" i="278"/>
  <c r="P27" i="278"/>
  <c r="O27" i="278"/>
  <c r="N27" i="278"/>
  <c r="M27" i="278"/>
  <c r="L27" i="278"/>
  <c r="K27" i="278"/>
  <c r="F27" i="278"/>
  <c r="AJ26" i="278"/>
  <c r="AI26" i="278"/>
  <c r="AH26" i="278"/>
  <c r="AG26" i="278"/>
  <c r="AF26" i="278"/>
  <c r="AE26" i="278"/>
  <c r="AD26" i="278"/>
  <c r="AC26" i="278"/>
  <c r="AB26" i="278"/>
  <c r="AA26" i="278"/>
  <c r="Z26" i="278"/>
  <c r="Y26" i="278"/>
  <c r="X26" i="278"/>
  <c r="W26" i="278"/>
  <c r="V26" i="278"/>
  <c r="U26" i="278"/>
  <c r="T26" i="278"/>
  <c r="S26" i="278"/>
  <c r="R26" i="278"/>
  <c r="Q26" i="278"/>
  <c r="P26" i="278"/>
  <c r="O26" i="278"/>
  <c r="N26" i="278"/>
  <c r="M26" i="278"/>
  <c r="L26" i="278"/>
  <c r="K26" i="278"/>
  <c r="F26" i="278"/>
  <c r="AJ25" i="278"/>
  <c r="AI25" i="278"/>
  <c r="AH25" i="278"/>
  <c r="AG25" i="278"/>
  <c r="AF25" i="278"/>
  <c r="AE25" i="278"/>
  <c r="AD25" i="278"/>
  <c r="AC25" i="278"/>
  <c r="AB25" i="278"/>
  <c r="AA25" i="278"/>
  <c r="Z25" i="278"/>
  <c r="Y25" i="278"/>
  <c r="X25" i="278"/>
  <c r="W25" i="278"/>
  <c r="V25" i="278"/>
  <c r="U25" i="278"/>
  <c r="T25" i="278"/>
  <c r="S25" i="278"/>
  <c r="R25" i="278"/>
  <c r="Q25" i="278"/>
  <c r="P25" i="278"/>
  <c r="O25" i="278"/>
  <c r="N25" i="278"/>
  <c r="M25" i="278"/>
  <c r="L25" i="278"/>
  <c r="K25" i="278"/>
  <c r="F25" i="278"/>
  <c r="AJ24" i="278"/>
  <c r="AI24" i="278"/>
  <c r="AH24" i="278"/>
  <c r="AG24" i="278"/>
  <c r="AF24" i="278"/>
  <c r="AE24" i="278"/>
  <c r="AD24" i="278"/>
  <c r="AC24" i="278"/>
  <c r="AB24" i="278"/>
  <c r="AA24" i="278"/>
  <c r="Z24" i="278"/>
  <c r="Y24" i="278"/>
  <c r="X24" i="278"/>
  <c r="W24" i="278"/>
  <c r="V24" i="278"/>
  <c r="U24" i="278"/>
  <c r="T24" i="278"/>
  <c r="S24" i="278"/>
  <c r="R24" i="278"/>
  <c r="Q24" i="278"/>
  <c r="P24" i="278"/>
  <c r="O24" i="278"/>
  <c r="N24" i="278"/>
  <c r="M24" i="278"/>
  <c r="L24" i="278"/>
  <c r="K24" i="278"/>
  <c r="F24" i="278"/>
  <c r="AJ23" i="278"/>
  <c r="AI23" i="278"/>
  <c r="AH23" i="278"/>
  <c r="AG23" i="278"/>
  <c r="AF23" i="278"/>
  <c r="AE23" i="278"/>
  <c r="AD23" i="278"/>
  <c r="AC23" i="278"/>
  <c r="AB23" i="278"/>
  <c r="AA23" i="278"/>
  <c r="Z23" i="278"/>
  <c r="Y23" i="278"/>
  <c r="X23" i="278"/>
  <c r="W23" i="278"/>
  <c r="V23" i="278"/>
  <c r="U23" i="278"/>
  <c r="T23" i="278"/>
  <c r="S23" i="278"/>
  <c r="R23" i="278"/>
  <c r="Q23" i="278"/>
  <c r="P23" i="278"/>
  <c r="O23" i="278"/>
  <c r="N23" i="278"/>
  <c r="M23" i="278"/>
  <c r="L23" i="278"/>
  <c r="K23" i="278"/>
  <c r="F23" i="278"/>
  <c r="AJ22" i="278"/>
  <c r="AI22" i="278"/>
  <c r="AH22" i="278"/>
  <c r="AG22" i="278"/>
  <c r="AF22" i="278"/>
  <c r="AE22" i="278"/>
  <c r="AD22" i="278"/>
  <c r="AC22" i="278"/>
  <c r="AB22" i="278"/>
  <c r="AA22" i="278"/>
  <c r="Z22" i="278"/>
  <c r="Y22" i="278"/>
  <c r="X22" i="278"/>
  <c r="W22" i="278"/>
  <c r="V22" i="278"/>
  <c r="U22" i="278"/>
  <c r="T22" i="278"/>
  <c r="S22" i="278"/>
  <c r="R22" i="278"/>
  <c r="Q22" i="278"/>
  <c r="P22" i="278"/>
  <c r="O22" i="278"/>
  <c r="N22" i="278"/>
  <c r="M22" i="278"/>
  <c r="L22" i="278"/>
  <c r="K22" i="278"/>
  <c r="F22" i="278"/>
  <c r="AJ21" i="278"/>
  <c r="AI21" i="278"/>
  <c r="AH21" i="278"/>
  <c r="AG21" i="278"/>
  <c r="AF21" i="278"/>
  <c r="AE21" i="278"/>
  <c r="AD21" i="278"/>
  <c r="AC21" i="278"/>
  <c r="AB21" i="278"/>
  <c r="AA21" i="278"/>
  <c r="Z21" i="278"/>
  <c r="Y21" i="278"/>
  <c r="X21" i="278"/>
  <c r="W21" i="278"/>
  <c r="V21" i="278"/>
  <c r="U21" i="278"/>
  <c r="T21" i="278"/>
  <c r="S21" i="278"/>
  <c r="R21" i="278"/>
  <c r="Q21" i="278"/>
  <c r="P21" i="278"/>
  <c r="O21" i="278"/>
  <c r="N21" i="278"/>
  <c r="M21" i="278"/>
  <c r="L21" i="278"/>
  <c r="K21" i="278"/>
  <c r="F21" i="278"/>
  <c r="AJ20" i="278"/>
  <c r="AI20" i="278"/>
  <c r="AH20" i="278"/>
  <c r="AG20" i="278"/>
  <c r="AF20" i="278"/>
  <c r="AE20" i="278"/>
  <c r="AD20" i="278"/>
  <c r="AC20" i="278"/>
  <c r="AB20" i="278"/>
  <c r="AA20" i="278"/>
  <c r="Z20" i="278"/>
  <c r="Y20" i="278"/>
  <c r="X20" i="278"/>
  <c r="W20" i="278"/>
  <c r="V20" i="278"/>
  <c r="U20" i="278"/>
  <c r="T20" i="278"/>
  <c r="S20" i="278"/>
  <c r="R20" i="278"/>
  <c r="Q20" i="278"/>
  <c r="P20" i="278"/>
  <c r="O20" i="278"/>
  <c r="N20" i="278"/>
  <c r="M20" i="278"/>
  <c r="L20" i="278"/>
  <c r="K20" i="278"/>
  <c r="F20" i="278"/>
  <c r="AJ19" i="278"/>
  <c r="AI19" i="278"/>
  <c r="AH19" i="278"/>
  <c r="AG19" i="278"/>
  <c r="AF19" i="278"/>
  <c r="AE19" i="278"/>
  <c r="AD19" i="278"/>
  <c r="AC19" i="278"/>
  <c r="AB19" i="278"/>
  <c r="AA19" i="278"/>
  <c r="Z19" i="278"/>
  <c r="Y19" i="278"/>
  <c r="X19" i="278"/>
  <c r="W19" i="278"/>
  <c r="V19" i="278"/>
  <c r="U19" i="278"/>
  <c r="T19" i="278"/>
  <c r="S19" i="278"/>
  <c r="R19" i="278"/>
  <c r="Q19" i="278"/>
  <c r="P19" i="278"/>
  <c r="O19" i="278"/>
  <c r="N19" i="278"/>
  <c r="M19" i="278"/>
  <c r="L19" i="278"/>
  <c r="K19" i="278"/>
  <c r="F19" i="278"/>
  <c r="AI18" i="278"/>
  <c r="AH18" i="278"/>
  <c r="AJ18" i="278" s="1"/>
  <c r="AG18" i="278"/>
  <c r="AE18" i="278"/>
  <c r="AD18" i="278"/>
  <c r="AC18" i="278"/>
  <c r="AB18" i="278"/>
  <c r="AF18" i="278" s="1"/>
  <c r="AA18" i="278"/>
  <c r="Z18" i="278"/>
  <c r="Y18" i="278"/>
  <c r="X18" i="278"/>
  <c r="W18" i="278"/>
  <c r="V18" i="278"/>
  <c r="U18" i="278"/>
  <c r="T18" i="278"/>
  <c r="S18" i="278"/>
  <c r="R18" i="278"/>
  <c r="Q18" i="278"/>
  <c r="O18" i="278"/>
  <c r="N18" i="278"/>
  <c r="M18" i="278"/>
  <c r="L18" i="278"/>
  <c r="P18" i="278" s="1"/>
  <c r="K18" i="278"/>
  <c r="F18" i="278"/>
  <c r="AJ17" i="278"/>
  <c r="AI17" i="278"/>
  <c r="AH17" i="278"/>
  <c r="AG17" i="278"/>
  <c r="AE17" i="278"/>
  <c r="AD17" i="278"/>
  <c r="AC17" i="278"/>
  <c r="AB17" i="278"/>
  <c r="AF17" i="278" s="1"/>
  <c r="AA17" i="278"/>
  <c r="Y17" i="278"/>
  <c r="X17" i="278"/>
  <c r="W17" i="278"/>
  <c r="Z17" i="278" s="1"/>
  <c r="F17" i="278" s="1"/>
  <c r="V17" i="278"/>
  <c r="U17" i="278"/>
  <c r="T17" i="278"/>
  <c r="S17" i="278"/>
  <c r="R17" i="278"/>
  <c r="Q17" i="278"/>
  <c r="O17" i="278"/>
  <c r="N17" i="278"/>
  <c r="M17" i="278"/>
  <c r="L17" i="278"/>
  <c r="P17" i="278" s="1"/>
  <c r="K17" i="278"/>
  <c r="AJ16" i="278"/>
  <c r="AI16" i="278"/>
  <c r="AH16" i="278"/>
  <c r="AG16" i="278"/>
  <c r="AE16" i="278"/>
  <c r="AD16" i="278"/>
  <c r="AC16" i="278"/>
  <c r="AB16" i="278"/>
  <c r="AF16" i="278" s="1"/>
  <c r="AA16" i="278"/>
  <c r="Y16" i="278"/>
  <c r="X16" i="278"/>
  <c r="W16" i="278"/>
  <c r="Z16" i="278" s="1"/>
  <c r="F16" i="278" s="1"/>
  <c r="V16" i="278"/>
  <c r="T16" i="278"/>
  <c r="S16" i="278"/>
  <c r="R16" i="278"/>
  <c r="U16" i="278" s="1"/>
  <c r="Q16" i="278"/>
  <c r="O16" i="278"/>
  <c r="N16" i="278"/>
  <c r="M16" i="278"/>
  <c r="L16" i="278"/>
  <c r="P16" i="278" s="1"/>
  <c r="K16" i="278"/>
  <c r="AI15" i="278"/>
  <c r="AH15" i="278"/>
  <c r="AJ15" i="278" s="1"/>
  <c r="AG15" i="278"/>
  <c r="AE15" i="278"/>
  <c r="AD15" i="278"/>
  <c r="AC15" i="278"/>
  <c r="AB15" i="278"/>
  <c r="AF15" i="278" s="1"/>
  <c r="AA15" i="278"/>
  <c r="Z15" i="278"/>
  <c r="Y15" i="278"/>
  <c r="X15" i="278"/>
  <c r="W15" i="278"/>
  <c r="V15" i="278"/>
  <c r="T15" i="278"/>
  <c r="S15" i="278"/>
  <c r="R15" i="278"/>
  <c r="U15" i="278" s="1"/>
  <c r="Q15" i="278"/>
  <c r="O15" i="278"/>
  <c r="N15" i="278"/>
  <c r="M15" i="278"/>
  <c r="L15" i="278"/>
  <c r="P15" i="278" s="1"/>
  <c r="K15" i="278"/>
  <c r="F15" i="278"/>
  <c r="AI14" i="278"/>
  <c r="AH14" i="278"/>
  <c r="AJ14" i="278" s="1"/>
  <c r="AG14" i="278"/>
  <c r="AE14" i="278"/>
  <c r="AD14" i="278"/>
  <c r="AC14" i="278"/>
  <c r="AB14" i="278"/>
  <c r="AF14" i="278" s="1"/>
  <c r="AA14" i="278"/>
  <c r="Z14" i="278"/>
  <c r="Y14" i="278"/>
  <c r="X14" i="278"/>
  <c r="W14" i="278"/>
  <c r="V14" i="278"/>
  <c r="U14" i="278"/>
  <c r="T14" i="278"/>
  <c r="S14" i="278"/>
  <c r="R14" i="278"/>
  <c r="Q14" i="278"/>
  <c r="O14" i="278"/>
  <c r="N14" i="278"/>
  <c r="M14" i="278"/>
  <c r="L14" i="278"/>
  <c r="P14" i="278" s="1"/>
  <c r="K14" i="278"/>
  <c r="F14" i="278"/>
  <c r="AI13" i="278"/>
  <c r="AH13" i="278"/>
  <c r="AJ13" i="278" s="1"/>
  <c r="AG13" i="278"/>
  <c r="AE13" i="278"/>
  <c r="AD13" i="278"/>
  <c r="AC13" i="278"/>
  <c r="AB13" i="278"/>
  <c r="AF13" i="278" s="1"/>
  <c r="AA13" i="278"/>
  <c r="Y13" i="278"/>
  <c r="X13" i="278"/>
  <c r="W13" i="278"/>
  <c r="Z13" i="278" s="1"/>
  <c r="V13" i="278"/>
  <c r="T13" i="278"/>
  <c r="S13" i="278"/>
  <c r="R13" i="278"/>
  <c r="U13" i="278" s="1"/>
  <c r="Q13" i="278"/>
  <c r="O13" i="278"/>
  <c r="N13" i="278"/>
  <c r="M13" i="278"/>
  <c r="L13" i="278"/>
  <c r="P13" i="278" s="1"/>
  <c r="K13" i="278"/>
  <c r="AI12" i="278"/>
  <c r="AH12" i="278"/>
  <c r="AJ12" i="278" s="1"/>
  <c r="AG12" i="278"/>
  <c r="AE12" i="278"/>
  <c r="AD12" i="278"/>
  <c r="AC12" i="278"/>
  <c r="AB12" i="278"/>
  <c r="AF12" i="278" s="1"/>
  <c r="AA12" i="278"/>
  <c r="Y12" i="278"/>
  <c r="X12" i="278"/>
  <c r="W12" i="278"/>
  <c r="Z12" i="278" s="1"/>
  <c r="V12" i="278"/>
  <c r="T12" i="278"/>
  <c r="S12" i="278"/>
  <c r="R12" i="278"/>
  <c r="U12" i="278" s="1"/>
  <c r="Q12" i="278"/>
  <c r="O12" i="278"/>
  <c r="N12" i="278"/>
  <c r="M12" i="278"/>
  <c r="L12" i="278"/>
  <c r="P12" i="278" s="1"/>
  <c r="K12" i="278"/>
  <c r="AI11" i="278"/>
  <c r="AH11" i="278"/>
  <c r="AJ11" i="278" s="1"/>
  <c r="AG11" i="278"/>
  <c r="AE11" i="278"/>
  <c r="AD11" i="278"/>
  <c r="AC11" i="278"/>
  <c r="AB11" i="278"/>
  <c r="AF11" i="278" s="1"/>
  <c r="AA11" i="278"/>
  <c r="Y11" i="278"/>
  <c r="X11" i="278"/>
  <c r="W11" i="278"/>
  <c r="Z11" i="278" s="1"/>
  <c r="F11" i="278" s="1"/>
  <c r="V11" i="278"/>
  <c r="T11" i="278"/>
  <c r="S11" i="278"/>
  <c r="R11" i="278"/>
  <c r="U11" i="278" s="1"/>
  <c r="Q11" i="278"/>
  <c r="O11" i="278"/>
  <c r="N11" i="278"/>
  <c r="M11" i="278"/>
  <c r="L11" i="278"/>
  <c r="P11" i="278" s="1"/>
  <c r="K11" i="278"/>
  <c r="AI10" i="278"/>
  <c r="AH10" i="278"/>
  <c r="AJ10" i="278" s="1"/>
  <c r="AG10" i="278"/>
  <c r="AE10" i="278"/>
  <c r="AD10" i="278"/>
  <c r="AC10" i="278"/>
  <c r="AB10" i="278"/>
  <c r="AF10" i="278" s="1"/>
  <c r="AA10" i="278"/>
  <c r="Y10" i="278"/>
  <c r="X10" i="278"/>
  <c r="W10" i="278"/>
  <c r="Z10" i="278" s="1"/>
  <c r="F10" i="278" s="1"/>
  <c r="V10" i="278"/>
  <c r="T10" i="278"/>
  <c r="S10" i="278"/>
  <c r="R10" i="278"/>
  <c r="U10" i="278" s="1"/>
  <c r="Q10" i="278"/>
  <c r="O10" i="278"/>
  <c r="N10" i="278"/>
  <c r="M10" i="278"/>
  <c r="L10" i="278"/>
  <c r="P10" i="278" s="1"/>
  <c r="K10" i="278"/>
  <c r="AI9" i="278"/>
  <c r="AH9" i="278"/>
  <c r="AJ9" i="278" s="1"/>
  <c r="AG9" i="278"/>
  <c r="AE9" i="278"/>
  <c r="AD9" i="278"/>
  <c r="AC9" i="278"/>
  <c r="AB9" i="278"/>
  <c r="AF9" i="278" s="1"/>
  <c r="AA9" i="278"/>
  <c r="Y9" i="278"/>
  <c r="X9" i="278"/>
  <c r="W9" i="278"/>
  <c r="Z9" i="278" s="1"/>
  <c r="F9" i="278" s="1"/>
  <c r="V9" i="278"/>
  <c r="T9" i="278"/>
  <c r="S9" i="278"/>
  <c r="R9" i="278"/>
  <c r="U9" i="278" s="1"/>
  <c r="Q9" i="278"/>
  <c r="O9" i="278"/>
  <c r="N9" i="278"/>
  <c r="M9" i="278"/>
  <c r="L9" i="278"/>
  <c r="P9" i="278" s="1"/>
  <c r="K9" i="278"/>
  <c r="AI8" i="278"/>
  <c r="AH8" i="278"/>
  <c r="AJ8" i="278" s="1"/>
  <c r="AG8" i="278"/>
  <c r="AE8" i="278"/>
  <c r="AD8" i="278"/>
  <c r="AC8" i="278"/>
  <c r="AB8" i="278"/>
  <c r="AF8" i="278" s="1"/>
  <c r="AA8" i="278"/>
  <c r="Y8" i="278"/>
  <c r="X8" i="278"/>
  <c r="W8" i="278"/>
  <c r="Z8" i="278" s="1"/>
  <c r="F8" i="278" s="1"/>
  <c r="V8" i="278"/>
  <c r="T8" i="278"/>
  <c r="S8" i="278"/>
  <c r="R8" i="278"/>
  <c r="U8" i="278" s="1"/>
  <c r="Q8" i="278"/>
  <c r="O8" i="278"/>
  <c r="N8" i="278"/>
  <c r="M8" i="278"/>
  <c r="L8" i="278"/>
  <c r="P8" i="278" s="1"/>
  <c r="K8" i="278"/>
  <c r="AI7" i="278"/>
  <c r="AH7" i="278"/>
  <c r="AJ7" i="278" s="1"/>
  <c r="AG7" i="278"/>
  <c r="AE7" i="278"/>
  <c r="AD7" i="278"/>
  <c r="AC7" i="278"/>
  <c r="AB7" i="278"/>
  <c r="AA7" i="278"/>
  <c r="Y7" i="278"/>
  <c r="X7" i="278"/>
  <c r="Z7" i="278" s="1"/>
  <c r="F7" i="278" s="1"/>
  <c r="W7" i="278"/>
  <c r="V7" i="278"/>
  <c r="T7" i="278"/>
  <c r="S7" i="278"/>
  <c r="R7" i="278"/>
  <c r="Q7" i="278"/>
  <c r="O7" i="278"/>
  <c r="N7" i="278"/>
  <c r="M7" i="278"/>
  <c r="L7" i="278"/>
  <c r="K7" i="278"/>
  <c r="AI6" i="278"/>
  <c r="AH6" i="278"/>
  <c r="AJ6" i="278" s="1"/>
  <c r="AG6" i="278"/>
  <c r="AE6" i="278"/>
  <c r="AD6" i="278"/>
  <c r="AC6" i="278"/>
  <c r="AB6" i="278"/>
  <c r="AA6" i="278"/>
  <c r="Y6" i="278"/>
  <c r="X6" i="278"/>
  <c r="Z6" i="278" s="1"/>
  <c r="F6" i="278" s="1"/>
  <c r="W6" i="278"/>
  <c r="V6" i="278"/>
  <c r="T6" i="278"/>
  <c r="S6" i="278"/>
  <c r="U6" i="278" s="1"/>
  <c r="R6" i="278"/>
  <c r="Q6" i="278"/>
  <c r="O6" i="278"/>
  <c r="N6" i="278"/>
  <c r="M6" i="278"/>
  <c r="L6" i="278"/>
  <c r="K6" i="278"/>
  <c r="AI5" i="278"/>
  <c r="AH5" i="278"/>
  <c r="AJ5" i="278" s="1"/>
  <c r="AG5" i="278"/>
  <c r="AE5" i="278"/>
  <c r="AD5" i="278"/>
  <c r="AC5" i="278"/>
  <c r="AB5" i="278"/>
  <c r="AA5" i="278"/>
  <c r="Y5" i="278"/>
  <c r="X5" i="278"/>
  <c r="Z5" i="278" s="1"/>
  <c r="F5" i="278" s="1"/>
  <c r="W5" i="278"/>
  <c r="V5" i="278"/>
  <c r="T5" i="278"/>
  <c r="S5" i="278"/>
  <c r="U5" i="278" s="1"/>
  <c r="R5" i="278"/>
  <c r="Q5" i="278"/>
  <c r="O5" i="278"/>
  <c r="N5" i="278"/>
  <c r="M5" i="278"/>
  <c r="L5" i="278"/>
  <c r="K5" i="278"/>
  <c r="AI4" i="278"/>
  <c r="AH4" i="278"/>
  <c r="AJ4" i="278" s="1"/>
  <c r="AG4" i="278"/>
  <c r="AE4" i="278"/>
  <c r="AD4" i="278"/>
  <c r="AC4" i="278"/>
  <c r="AF4" i="278" s="1"/>
  <c r="AB4" i="278"/>
  <c r="AA4" i="278"/>
  <c r="Y4" i="278"/>
  <c r="X4" i="278"/>
  <c r="Z4" i="278" s="1"/>
  <c r="F4" i="278" s="1"/>
  <c r="W4" i="278"/>
  <c r="V4" i="278"/>
  <c r="T4" i="278"/>
  <c r="S4" i="278"/>
  <c r="U4" i="278" s="1"/>
  <c r="R4" i="278"/>
  <c r="Q4" i="278"/>
  <c r="O4" i="278"/>
  <c r="N4" i="278"/>
  <c r="M4" i="278"/>
  <c r="P4" i="278" s="1"/>
  <c r="L4" i="278"/>
  <c r="K4" i="278"/>
  <c r="F78" i="311"/>
  <c r="F77" i="311"/>
  <c r="F76" i="311"/>
  <c r="F75" i="311"/>
  <c r="F71" i="311"/>
  <c r="F62" i="311"/>
  <c r="F36" i="311"/>
  <c r="F13" i="311"/>
  <c r="F63" i="311"/>
  <c r="F50" i="311"/>
  <c r="F68" i="311"/>
  <c r="F61" i="311"/>
  <c r="F35" i="311"/>
  <c r="F12" i="311"/>
  <c r="F70" i="311"/>
  <c r="F49" i="311"/>
  <c r="F48" i="311"/>
  <c r="F43" i="311"/>
  <c r="F42" i="311"/>
  <c r="F41" i="311"/>
  <c r="F40" i="311"/>
  <c r="F10" i="311"/>
  <c r="F69" i="311"/>
  <c r="F60" i="311"/>
  <c r="F34" i="311"/>
  <c r="F28" i="311"/>
  <c r="F27" i="311"/>
  <c r="F26" i="311"/>
  <c r="F25" i="311"/>
  <c r="F21" i="311"/>
  <c r="F20" i="311"/>
  <c r="F19" i="311"/>
  <c r="F18" i="311"/>
  <c r="F11" i="311"/>
  <c r="F47" i="311"/>
  <c r="F33" i="311"/>
  <c r="F78" i="300"/>
  <c r="F77" i="300"/>
  <c r="F76" i="300"/>
  <c r="F75" i="300"/>
  <c r="F71" i="300"/>
  <c r="F62" i="300"/>
  <c r="F36" i="300"/>
  <c r="F13" i="300"/>
  <c r="F49" i="300"/>
  <c r="F33" i="300"/>
  <c r="F10" i="300"/>
  <c r="F68" i="300"/>
  <c r="F61" i="300"/>
  <c r="F35" i="300"/>
  <c r="F12" i="300"/>
  <c r="F70" i="300"/>
  <c r="F63" i="300"/>
  <c r="F50" i="300"/>
  <c r="F47" i="300"/>
  <c r="F42" i="300"/>
  <c r="F41" i="300"/>
  <c r="F69" i="300"/>
  <c r="F60" i="300"/>
  <c r="F34" i="300"/>
  <c r="F28" i="300"/>
  <c r="F27" i="300"/>
  <c r="F26" i="300"/>
  <c r="F25" i="300"/>
  <c r="F21" i="300"/>
  <c r="F20" i="300"/>
  <c r="F19" i="300"/>
  <c r="F18" i="300"/>
  <c r="F11" i="300"/>
  <c r="F48" i="300"/>
  <c r="F43" i="300"/>
  <c r="F40" i="300"/>
  <c r="F78" i="281"/>
  <c r="F77" i="281"/>
  <c r="F76" i="281"/>
  <c r="F75" i="281"/>
  <c r="F71" i="281"/>
  <c r="F62" i="281"/>
  <c r="F36" i="281"/>
  <c r="F13" i="281"/>
  <c r="F70" i="281"/>
  <c r="F63" i="281"/>
  <c r="F49" i="281"/>
  <c r="F41" i="281"/>
  <c r="F68" i="281"/>
  <c r="F61" i="281"/>
  <c r="F35" i="281"/>
  <c r="F12" i="281"/>
  <c r="F50" i="281"/>
  <c r="F43" i="281"/>
  <c r="F40" i="281"/>
  <c r="F69" i="281"/>
  <c r="F60" i="281"/>
  <c r="F34" i="281"/>
  <c r="F28" i="281"/>
  <c r="F27" i="281"/>
  <c r="F26" i="281"/>
  <c r="F25" i="281"/>
  <c r="F21" i="281"/>
  <c r="F20" i="281"/>
  <c r="F19" i="281"/>
  <c r="F18" i="281"/>
  <c r="F11" i="281"/>
  <c r="F48" i="281"/>
  <c r="F47" i="281"/>
  <c r="F42" i="281"/>
  <c r="F33" i="281"/>
  <c r="F10" i="281"/>
  <c r="F26" i="317"/>
  <c r="E48" i="317"/>
  <c r="D48" i="317"/>
  <c r="F49" i="317"/>
  <c r="F20" i="317"/>
  <c r="E35" i="317"/>
  <c r="D10" i="317"/>
  <c r="D68" i="317"/>
  <c r="E69" i="317"/>
  <c r="F35" i="317"/>
  <c r="E21" i="317"/>
  <c r="E41" i="317"/>
  <c r="D35" i="317"/>
  <c r="F43" i="317"/>
  <c r="F10" i="317"/>
  <c r="F36" i="317"/>
  <c r="E19" i="317"/>
  <c r="F48" i="317"/>
  <c r="E10" i="317"/>
  <c r="F68" i="317"/>
  <c r="D41" i="317"/>
  <c r="F71" i="317"/>
  <c r="D20" i="317"/>
  <c r="F34" i="317"/>
  <c r="E36" i="317"/>
  <c r="D26" i="317"/>
  <c r="D34" i="317"/>
  <c r="E49" i="317"/>
  <c r="E26" i="317"/>
  <c r="F41" i="317"/>
  <c r="E34" i="317"/>
  <c r="E20" i="317"/>
  <c r="D19" i="317"/>
  <c r="F19" i="317"/>
  <c r="E68" i="317"/>
  <c r="E67" i="328" l="1"/>
  <c r="E68" i="328"/>
  <c r="AJ5" i="293"/>
  <c r="Z10" i="293"/>
  <c r="U6" i="288"/>
  <c r="AJ4" i="293"/>
  <c r="U5" i="293"/>
  <c r="AF5" i="293"/>
  <c r="U17" i="294"/>
  <c r="F16" i="280"/>
  <c r="AF17" i="290"/>
  <c r="D61" i="295"/>
  <c r="Z15" i="280"/>
  <c r="U19" i="282"/>
  <c r="AF19" i="282"/>
  <c r="P20" i="284"/>
  <c r="D61" i="288"/>
  <c r="C48" i="318"/>
  <c r="D50" i="295"/>
  <c r="U4" i="288"/>
  <c r="Z11" i="288"/>
  <c r="F11" i="288" s="1"/>
  <c r="AF18" i="295"/>
  <c r="C57" i="320"/>
  <c r="G57" i="320" s="1"/>
  <c r="P12" i="279"/>
  <c r="Z12" i="279"/>
  <c r="F12" i="279" s="1"/>
  <c r="Z13" i="284"/>
  <c r="F13" i="284" s="1"/>
  <c r="Z13" i="287"/>
  <c r="P15" i="293"/>
  <c r="F15" i="293" s="1"/>
  <c r="U19" i="293"/>
  <c r="AF19" i="293"/>
  <c r="U9" i="304"/>
  <c r="AF9" i="304"/>
  <c r="Z10" i="307"/>
  <c r="AJ10" i="307"/>
  <c r="D50" i="310"/>
  <c r="D62" i="310" s="1"/>
  <c r="D61" i="307"/>
  <c r="Z6" i="282"/>
  <c r="F6" i="282" s="1"/>
  <c r="P11" i="283"/>
  <c r="Z19" i="283"/>
  <c r="Z22" i="283"/>
  <c r="Z9" i="287"/>
  <c r="AJ4" i="288"/>
  <c r="U8" i="288"/>
  <c r="U11" i="288"/>
  <c r="AF11" i="288"/>
  <c r="AJ15" i="288"/>
  <c r="U9" i="289"/>
  <c r="Z9" i="304"/>
  <c r="D50" i="307"/>
  <c r="U4" i="310"/>
  <c r="AF4" i="310"/>
  <c r="P7" i="278"/>
  <c r="AJ17" i="283"/>
  <c r="U14" i="289"/>
  <c r="AF14" i="289"/>
  <c r="D61" i="289"/>
  <c r="AF8" i="290"/>
  <c r="AF15" i="293"/>
  <c r="C62" i="327"/>
  <c r="G57" i="327"/>
  <c r="C61" i="320"/>
  <c r="G47" i="320"/>
  <c r="P6" i="280"/>
  <c r="Z19" i="282"/>
  <c r="AF8" i="289"/>
  <c r="Z17" i="292"/>
  <c r="U4" i="293"/>
  <c r="AF4" i="293"/>
  <c r="P18" i="295"/>
  <c r="F18" i="295" s="1"/>
  <c r="AF4" i="279"/>
  <c r="U6" i="282"/>
  <c r="Z5" i="283"/>
  <c r="U7" i="283"/>
  <c r="P18" i="284"/>
  <c r="U9" i="287"/>
  <c r="Z10" i="292"/>
  <c r="Z5" i="293"/>
  <c r="Z19" i="293"/>
  <c r="Z4" i="295"/>
  <c r="Z18" i="295"/>
  <c r="Z4" i="310"/>
  <c r="G56" i="316"/>
  <c r="Z16" i="293"/>
  <c r="C57" i="301"/>
  <c r="C69" i="301" s="1"/>
  <c r="C57" i="316"/>
  <c r="E57" i="316" s="1"/>
  <c r="Z4" i="282"/>
  <c r="AJ18" i="284"/>
  <c r="F18" i="284" s="1"/>
  <c r="P18" i="287"/>
  <c r="F18" i="287" s="1"/>
  <c r="U20" i="287"/>
  <c r="P5" i="289"/>
  <c r="P8" i="289"/>
  <c r="P14" i="289"/>
  <c r="Z9" i="295"/>
  <c r="C57" i="302"/>
  <c r="P14" i="280"/>
  <c r="AF16" i="280"/>
  <c r="U12" i="282"/>
  <c r="U13" i="284"/>
  <c r="Z14" i="289"/>
  <c r="F14" i="289" s="1"/>
  <c r="U17" i="292"/>
  <c r="P11" i="294"/>
  <c r="F11" i="294" s="1"/>
  <c r="C69" i="327"/>
  <c r="E69" i="327" s="1"/>
  <c r="AF15" i="280"/>
  <c r="P16" i="280"/>
  <c r="Z23" i="282"/>
  <c r="P15" i="283"/>
  <c r="U19" i="283"/>
  <c r="AF19" i="283"/>
  <c r="U22" i="283"/>
  <c r="AF22" i="283"/>
  <c r="Z8" i="284"/>
  <c r="U15" i="284"/>
  <c r="P5" i="287"/>
  <c r="F5" i="287" s="1"/>
  <c r="U13" i="287"/>
  <c r="U16" i="287"/>
  <c r="AJ11" i="288"/>
  <c r="U12" i="288"/>
  <c r="P16" i="288"/>
  <c r="P6" i="293"/>
  <c r="F6" i="293" s="1"/>
  <c r="U10" i="293"/>
  <c r="AF10" i="293"/>
  <c r="Z15" i="293"/>
  <c r="U16" i="293"/>
  <c r="E55" i="294"/>
  <c r="U8" i="306"/>
  <c r="Z5" i="310"/>
  <c r="AJ8" i="310"/>
  <c r="C61" i="316"/>
  <c r="G51" i="327"/>
  <c r="G66" i="327"/>
  <c r="E66" i="327"/>
  <c r="C68" i="327"/>
  <c r="G68" i="327" s="1"/>
  <c r="C67" i="327"/>
  <c r="G67" i="327" s="1"/>
  <c r="C69" i="326"/>
  <c r="G69" i="326" s="1"/>
  <c r="E57" i="326"/>
  <c r="E62" i="326" s="1"/>
  <c r="G51" i="326"/>
  <c r="G66" i="326"/>
  <c r="E66" i="326"/>
  <c r="C68" i="326"/>
  <c r="G68" i="326" s="1"/>
  <c r="C67" i="326"/>
  <c r="G67" i="326" s="1"/>
  <c r="G51" i="325"/>
  <c r="G66" i="325"/>
  <c r="E66" i="325"/>
  <c r="C67" i="325"/>
  <c r="G67" i="325" s="1"/>
  <c r="C68" i="325"/>
  <c r="G68" i="325" s="1"/>
  <c r="G69" i="325"/>
  <c r="E69" i="325"/>
  <c r="G51" i="323"/>
  <c r="G69" i="323"/>
  <c r="E69" i="323"/>
  <c r="G66" i="323"/>
  <c r="E66" i="323"/>
  <c r="C68" i="323"/>
  <c r="G68" i="323" s="1"/>
  <c r="C67" i="323"/>
  <c r="G67" i="323" s="1"/>
  <c r="D66" i="310"/>
  <c r="D69" i="310" s="1"/>
  <c r="U15" i="310"/>
  <c r="Z15" i="310"/>
  <c r="AJ15" i="310"/>
  <c r="P14" i="310"/>
  <c r="F14" i="310" s="1"/>
  <c r="Z13" i="310"/>
  <c r="Z12" i="310"/>
  <c r="AJ11" i="310"/>
  <c r="Z11" i="310"/>
  <c r="U11" i="310"/>
  <c r="AJ10" i="310"/>
  <c r="P8" i="310"/>
  <c r="F8" i="310" s="1"/>
  <c r="U5" i="310"/>
  <c r="AJ5" i="310"/>
  <c r="U6" i="310"/>
  <c r="Z6" i="310"/>
  <c r="AF6" i="310"/>
  <c r="U8" i="310"/>
  <c r="P10" i="310"/>
  <c r="F10" i="310" s="1"/>
  <c r="C57" i="310" s="1"/>
  <c r="E57" i="310" s="1"/>
  <c r="U12" i="310"/>
  <c r="AF13" i="310"/>
  <c r="AJ13" i="310"/>
  <c r="U14" i="310"/>
  <c r="Z14" i="310"/>
  <c r="AF14" i="310"/>
  <c r="AF5" i="310"/>
  <c r="P5" i="310"/>
  <c r="F5" i="310" s="1"/>
  <c r="P4" i="310"/>
  <c r="F4" i="310" s="1"/>
  <c r="P9" i="310"/>
  <c r="F9" i="310" s="1"/>
  <c r="U9" i="310"/>
  <c r="Z9" i="310"/>
  <c r="AF9" i="310"/>
  <c r="AJ9" i="310"/>
  <c r="AJ4" i="310"/>
  <c r="C47" i="310"/>
  <c r="C48" i="310" s="1"/>
  <c r="G48" i="310" s="1"/>
  <c r="C61" i="310"/>
  <c r="D66" i="309"/>
  <c r="D69" i="309" s="1"/>
  <c r="E61" i="309"/>
  <c r="C47" i="309"/>
  <c r="C61" i="309" s="1"/>
  <c r="C57" i="309"/>
  <c r="E57" i="309" s="1"/>
  <c r="E50" i="309"/>
  <c r="C50" i="309" s="1"/>
  <c r="G50" i="309" s="1"/>
  <c r="D66" i="307"/>
  <c r="C47" i="307"/>
  <c r="C66" i="307" s="1"/>
  <c r="E66" i="307" s="1"/>
  <c r="AF10" i="307"/>
  <c r="P10" i="307"/>
  <c r="F10" i="307" s="1"/>
  <c r="E50" i="307" s="1"/>
  <c r="C50" i="307" s="1"/>
  <c r="G50" i="307" s="1"/>
  <c r="C57" i="307"/>
  <c r="E57" i="307" s="1"/>
  <c r="D66" i="308"/>
  <c r="C57" i="308"/>
  <c r="E57" i="308" s="1"/>
  <c r="E61" i="308"/>
  <c r="E50" i="308"/>
  <c r="C50" i="308" s="1"/>
  <c r="G50" i="308" s="1"/>
  <c r="C47" i="308"/>
  <c r="C66" i="308" s="1"/>
  <c r="G66" i="308" s="1"/>
  <c r="E61" i="307"/>
  <c r="D66" i="306"/>
  <c r="D69" i="306" s="1"/>
  <c r="AJ18" i="306"/>
  <c r="P18" i="306"/>
  <c r="F18" i="306" s="1"/>
  <c r="D50" i="306" s="1"/>
  <c r="C57" i="306"/>
  <c r="G57" i="306" s="1"/>
  <c r="Z18" i="306"/>
  <c r="AF18" i="306"/>
  <c r="Z10" i="306"/>
  <c r="AJ10" i="306"/>
  <c r="AF10" i="306"/>
  <c r="E61" i="306"/>
  <c r="E50" i="306"/>
  <c r="C47" i="306"/>
  <c r="C66" i="306" s="1"/>
  <c r="G66" i="306" s="1"/>
  <c r="D66" i="305"/>
  <c r="C47" i="305"/>
  <c r="C66" i="305" s="1"/>
  <c r="E61" i="305"/>
  <c r="C57" i="305"/>
  <c r="E57" i="305" s="1"/>
  <c r="E50" i="305"/>
  <c r="C50" i="305" s="1"/>
  <c r="G50" i="305" s="1"/>
  <c r="C61" i="305"/>
  <c r="C47" i="304"/>
  <c r="C66" i="304" s="1"/>
  <c r="D66" i="304"/>
  <c r="E50" i="304"/>
  <c r="C50" i="304" s="1"/>
  <c r="C57" i="304"/>
  <c r="E61" i="304"/>
  <c r="C57" i="303"/>
  <c r="C69" i="303" s="1"/>
  <c r="E50" i="303"/>
  <c r="C50" i="303" s="1"/>
  <c r="E61" i="303"/>
  <c r="E50" i="302"/>
  <c r="C50" i="302" s="1"/>
  <c r="E61" i="302"/>
  <c r="E61" i="301"/>
  <c r="E50" i="301"/>
  <c r="C50" i="301" s="1"/>
  <c r="C47" i="301"/>
  <c r="C61" i="301" s="1"/>
  <c r="C47" i="299"/>
  <c r="C66" i="299" s="1"/>
  <c r="E50" i="299"/>
  <c r="C50" i="299" s="1"/>
  <c r="C57" i="299"/>
  <c r="E61" i="299"/>
  <c r="C61" i="299"/>
  <c r="G54" i="299"/>
  <c r="D66" i="299"/>
  <c r="C47" i="297"/>
  <c r="C66" i="297" s="1"/>
  <c r="D66" i="297"/>
  <c r="D69" i="297" s="1"/>
  <c r="C57" i="297"/>
  <c r="E61" i="297"/>
  <c r="E50" i="297"/>
  <c r="C50" i="297" s="1"/>
  <c r="G50" i="297" s="1"/>
  <c r="AJ18" i="295"/>
  <c r="AF12" i="295"/>
  <c r="U12" i="295"/>
  <c r="Z7" i="295"/>
  <c r="Z5" i="295"/>
  <c r="P19" i="295"/>
  <c r="F19" i="295" s="1"/>
  <c r="U19" i="295"/>
  <c r="Z19" i="295"/>
  <c r="AF19" i="295"/>
  <c r="AJ19" i="295"/>
  <c r="P17" i="295"/>
  <c r="F17" i="295" s="1"/>
  <c r="AF16" i="295"/>
  <c r="AJ15" i="295"/>
  <c r="Z13" i="295"/>
  <c r="U13" i="295"/>
  <c r="U11" i="295"/>
  <c r="U8" i="295"/>
  <c r="Z8" i="295"/>
  <c r="AF4" i="295"/>
  <c r="AJ4" i="295"/>
  <c r="AJ6" i="295"/>
  <c r="AJ11" i="295"/>
  <c r="AJ13" i="295"/>
  <c r="AF14" i="295"/>
  <c r="AF17" i="295"/>
  <c r="U5" i="295"/>
  <c r="AF8" i="295"/>
  <c r="P9" i="295"/>
  <c r="F9" i="295" s="1"/>
  <c r="U10" i="295"/>
  <c r="Z10" i="295"/>
  <c r="AF10" i="295"/>
  <c r="U14" i="295"/>
  <c r="Z14" i="295"/>
  <c r="P16" i="295"/>
  <c r="F16" i="295" s="1"/>
  <c r="AF13" i="295"/>
  <c r="P13" i="295"/>
  <c r="F13" i="295" s="1"/>
  <c r="P12" i="295"/>
  <c r="F12" i="295" s="1"/>
  <c r="P8" i="295"/>
  <c r="F8" i="295" s="1"/>
  <c r="P5" i="295"/>
  <c r="F5" i="295" s="1"/>
  <c r="D66" i="294"/>
  <c r="D69" i="294" s="1"/>
  <c r="D61" i="294"/>
  <c r="U14" i="294"/>
  <c r="U7" i="294"/>
  <c r="AF6" i="294"/>
  <c r="AJ21" i="294"/>
  <c r="P22" i="294"/>
  <c r="F22" i="294" s="1"/>
  <c r="P21" i="294"/>
  <c r="U20" i="294"/>
  <c r="Z20" i="294"/>
  <c r="F24" i="294"/>
  <c r="AF24" i="294"/>
  <c r="U22" i="294"/>
  <c r="Z22" i="294"/>
  <c r="AF22" i="294"/>
  <c r="U21" i="294"/>
  <c r="F21" i="294" s="1"/>
  <c r="Z21" i="294"/>
  <c r="AF21" i="294"/>
  <c r="P19" i="294"/>
  <c r="F19" i="294" s="1"/>
  <c r="U19" i="294"/>
  <c r="Z19" i="294"/>
  <c r="AF19" i="294"/>
  <c r="AJ19" i="294"/>
  <c r="U16" i="294"/>
  <c r="U15" i="294"/>
  <c r="Z14" i="294"/>
  <c r="Z13" i="294"/>
  <c r="U12" i="294"/>
  <c r="Z12" i="294"/>
  <c r="U9" i="294"/>
  <c r="Z9" i="294"/>
  <c r="Z8" i="294"/>
  <c r="P6" i="294"/>
  <c r="F6" i="294" s="1"/>
  <c r="U5" i="294"/>
  <c r="Z5" i="294"/>
  <c r="AF5" i="294"/>
  <c r="U4" i="294"/>
  <c r="P8" i="294"/>
  <c r="F8" i="294" s="1"/>
  <c r="U10" i="294"/>
  <c r="Z10" i="294"/>
  <c r="AF10" i="294"/>
  <c r="AJ13" i="294"/>
  <c r="Z15" i="294"/>
  <c r="AF15" i="294"/>
  <c r="P16" i="294"/>
  <c r="F16" i="294" s="1"/>
  <c r="P18" i="294"/>
  <c r="F18" i="294" s="1"/>
  <c r="P4" i="294"/>
  <c r="F4" i="294" s="1"/>
  <c r="AJ5" i="294"/>
  <c r="P7" i="294"/>
  <c r="F7" i="294" s="1"/>
  <c r="AJ12" i="294"/>
  <c r="U13" i="294"/>
  <c r="P15" i="294"/>
  <c r="F15" i="294" s="1"/>
  <c r="Z16" i="294"/>
  <c r="AF16" i="294"/>
  <c r="P17" i="294"/>
  <c r="F17" i="294" s="1"/>
  <c r="Z17" i="294"/>
  <c r="AF17" i="294"/>
  <c r="AF14" i="294"/>
  <c r="AF12" i="294"/>
  <c r="P12" i="294"/>
  <c r="F12" i="294" s="1"/>
  <c r="U11" i="294"/>
  <c r="Z11" i="294"/>
  <c r="AF11" i="294"/>
  <c r="P9" i="294"/>
  <c r="F9" i="294" s="1"/>
  <c r="AF9" i="294"/>
  <c r="AJ9" i="294"/>
  <c r="Z7" i="294"/>
  <c r="AF7" i="294"/>
  <c r="U6" i="294"/>
  <c r="P5" i="294"/>
  <c r="F5" i="294" s="1"/>
  <c r="C47" i="294"/>
  <c r="C49" i="294" s="1"/>
  <c r="G49" i="294" s="1"/>
  <c r="D56" i="293"/>
  <c r="Z20" i="293"/>
  <c r="U18" i="293"/>
  <c r="Z11" i="293"/>
  <c r="AF11" i="293"/>
  <c r="Z8" i="293"/>
  <c r="P10" i="293"/>
  <c r="F10" i="293" s="1"/>
  <c r="U6" i="293"/>
  <c r="AF6" i="293"/>
  <c r="P5" i="293"/>
  <c r="F5" i="293" s="1"/>
  <c r="Z4" i="293"/>
  <c r="Z20" i="284"/>
  <c r="AF20" i="284"/>
  <c r="AJ14" i="284"/>
  <c r="F14" i="284" s="1"/>
  <c r="AJ8" i="284"/>
  <c r="F8" i="284" s="1"/>
  <c r="U6" i="284"/>
  <c r="Z6" i="284"/>
  <c r="Z19" i="284"/>
  <c r="U19" i="284"/>
  <c r="U18" i="284"/>
  <c r="Z18" i="284"/>
  <c r="AF18" i="284"/>
  <c r="F12" i="284"/>
  <c r="Z14" i="284"/>
  <c r="AF14" i="284"/>
  <c r="P14" i="284"/>
  <c r="U9" i="284"/>
  <c r="Z9" i="284"/>
  <c r="F9" i="284" s="1"/>
  <c r="P8" i="284"/>
  <c r="P6" i="284"/>
  <c r="AF6" i="284"/>
  <c r="AJ6" i="284"/>
  <c r="F6" i="284" s="1"/>
  <c r="U5" i="284"/>
  <c r="Z5" i="284"/>
  <c r="D61" i="283"/>
  <c r="P22" i="283"/>
  <c r="U17" i="283"/>
  <c r="P14" i="283"/>
  <c r="U23" i="283"/>
  <c r="AF23" i="283"/>
  <c r="U20" i="283"/>
  <c r="Z20" i="283"/>
  <c r="P19" i="283"/>
  <c r="P18" i="283"/>
  <c r="Z17" i="283"/>
  <c r="AF17" i="283"/>
  <c r="Z15" i="283"/>
  <c r="AF15" i="283"/>
  <c r="AF14" i="283"/>
  <c r="P23" i="283"/>
  <c r="Z23" i="283"/>
  <c r="AJ23" i="283"/>
  <c r="F23" i="283" s="1"/>
  <c r="AJ22" i="283"/>
  <c r="F22" i="283" s="1"/>
  <c r="F17" i="283"/>
  <c r="AJ19" i="283"/>
  <c r="F19" i="283" s="1"/>
  <c r="U18" i="283"/>
  <c r="AJ18" i="283"/>
  <c r="F18" i="283" s="1"/>
  <c r="P17" i="283"/>
  <c r="F16" i="283"/>
  <c r="F13" i="283"/>
  <c r="AJ14" i="283"/>
  <c r="F14" i="283" s="1"/>
  <c r="U14" i="283"/>
  <c r="F7" i="283"/>
  <c r="Z11" i="283"/>
  <c r="F11" i="283" s="1"/>
  <c r="AF11" i="283"/>
  <c r="P9" i="283"/>
  <c r="Z9" i="283"/>
  <c r="AF9" i="283"/>
  <c r="U8" i="283"/>
  <c r="Z8" i="283"/>
  <c r="F8" i="283" s="1"/>
  <c r="AF7" i="283"/>
  <c r="P7" i="283"/>
  <c r="U6" i="283"/>
  <c r="Z6" i="283"/>
  <c r="AJ5" i="283"/>
  <c r="F5" i="283" s="1"/>
  <c r="P5" i="283"/>
  <c r="U4" i="283"/>
  <c r="Z4" i="283"/>
  <c r="C47" i="283"/>
  <c r="C61" i="283" s="1"/>
  <c r="D66" i="283"/>
  <c r="U20" i="282"/>
  <c r="Z20" i="282"/>
  <c r="P23" i="282"/>
  <c r="P22" i="282"/>
  <c r="Z17" i="282"/>
  <c r="U15" i="282"/>
  <c r="AF15" i="282"/>
  <c r="AJ13" i="282"/>
  <c r="F13" i="282" s="1"/>
  <c r="Z12" i="282"/>
  <c r="U9" i="282"/>
  <c r="Z9" i="282"/>
  <c r="P19" i="282"/>
  <c r="AJ23" i="282"/>
  <c r="F23" i="282" s="1"/>
  <c r="U22" i="282"/>
  <c r="AF22" i="282"/>
  <c r="AJ19" i="282"/>
  <c r="F19" i="282" s="1"/>
  <c r="U18" i="282"/>
  <c r="Z18" i="282"/>
  <c r="AF17" i="282"/>
  <c r="P17" i="282"/>
  <c r="P15" i="282"/>
  <c r="U14" i="282"/>
  <c r="Z14" i="282"/>
  <c r="P13" i="282"/>
  <c r="U13" i="282"/>
  <c r="Z13" i="282"/>
  <c r="AF13" i="282"/>
  <c r="AF11" i="282"/>
  <c r="P11" i="282"/>
  <c r="P9" i="282"/>
  <c r="F7" i="282"/>
  <c r="AJ4" i="282"/>
  <c r="F4" i="282" s="1"/>
  <c r="D66" i="282"/>
  <c r="D61" i="282"/>
  <c r="C47" i="282"/>
  <c r="G55" i="316"/>
  <c r="C47" i="292"/>
  <c r="C66" i="292" s="1"/>
  <c r="D66" i="292"/>
  <c r="C57" i="292"/>
  <c r="E57" i="292" s="1"/>
  <c r="E61" i="292"/>
  <c r="E50" i="292"/>
  <c r="C50" i="292" s="1"/>
  <c r="G50" i="292" s="1"/>
  <c r="C61" i="292"/>
  <c r="U13" i="290"/>
  <c r="AF13" i="290"/>
  <c r="AJ17" i="290"/>
  <c r="P17" i="290"/>
  <c r="U17" i="290"/>
  <c r="P13" i="290"/>
  <c r="P8" i="290"/>
  <c r="P4" i="290"/>
  <c r="P17" i="289"/>
  <c r="U17" i="289"/>
  <c r="U10" i="289"/>
  <c r="Z10" i="289"/>
  <c r="F10" i="289" s="1"/>
  <c r="AJ8" i="289"/>
  <c r="U5" i="289"/>
  <c r="AF17" i="289"/>
  <c r="AJ17" i="289"/>
  <c r="P15" i="289"/>
  <c r="U15" i="289"/>
  <c r="Z15" i="289"/>
  <c r="F15" i="289" s="1"/>
  <c r="AF15" i="289"/>
  <c r="P10" i="289"/>
  <c r="AF10" i="289"/>
  <c r="AF9" i="289"/>
  <c r="Z6" i="289"/>
  <c r="F6" i="289" s="1"/>
  <c r="AF6" i="289"/>
  <c r="AJ6" i="289"/>
  <c r="P6" i="289"/>
  <c r="AF5" i="289"/>
  <c r="D69" i="321"/>
  <c r="D68" i="321"/>
  <c r="D67" i="321"/>
  <c r="C62" i="321"/>
  <c r="G57" i="321"/>
  <c r="E57" i="321"/>
  <c r="E62" i="321" s="1"/>
  <c r="C49" i="321"/>
  <c r="G49" i="321" s="1"/>
  <c r="C48" i="321"/>
  <c r="G48" i="321" s="1"/>
  <c r="C66" i="321"/>
  <c r="G47" i="321"/>
  <c r="C69" i="321"/>
  <c r="G50" i="321"/>
  <c r="I46" i="321" s="1"/>
  <c r="Z17" i="288"/>
  <c r="F17" i="288" s="1"/>
  <c r="Z13" i="288"/>
  <c r="F13" i="288" s="1"/>
  <c r="Z10" i="288"/>
  <c r="F10" i="288" s="1"/>
  <c r="AF10" i="288"/>
  <c r="P9" i="288"/>
  <c r="P6" i="288"/>
  <c r="U18" i="288"/>
  <c r="Z15" i="288"/>
  <c r="F15" i="288" s="1"/>
  <c r="U14" i="288"/>
  <c r="AJ12" i="288"/>
  <c r="P10" i="288"/>
  <c r="Z9" i="288"/>
  <c r="F9" i="288" s="1"/>
  <c r="AF9" i="288"/>
  <c r="AJ8" i="288"/>
  <c r="U7" i="288"/>
  <c r="Z6" i="288"/>
  <c r="F6" i="288" s="1"/>
  <c r="AF6" i="288"/>
  <c r="Z5" i="288"/>
  <c r="F5" i="288" s="1"/>
  <c r="C47" i="287"/>
  <c r="C66" i="287" s="1"/>
  <c r="C67" i="287" s="1"/>
  <c r="G67" i="287" s="1"/>
  <c r="U12" i="287"/>
  <c r="Z10" i="287"/>
  <c r="Z6" i="287"/>
  <c r="AF18" i="287"/>
  <c r="AF11" i="287"/>
  <c r="P11" i="287"/>
  <c r="F11" i="287" s="1"/>
  <c r="Z5" i="287"/>
  <c r="AF5" i="287"/>
  <c r="D66" i="287"/>
  <c r="D68" i="287" s="1"/>
  <c r="C66" i="320"/>
  <c r="C49" i="320"/>
  <c r="G49" i="320" s="1"/>
  <c r="C48" i="320"/>
  <c r="G48" i="320" s="1"/>
  <c r="E57" i="320"/>
  <c r="E62" i="320" s="1"/>
  <c r="C62" i="320"/>
  <c r="D69" i="320"/>
  <c r="D68" i="320"/>
  <c r="D67" i="320"/>
  <c r="C69" i="320"/>
  <c r="D66" i="280"/>
  <c r="U14" i="280"/>
  <c r="Z14" i="280"/>
  <c r="F14" i="280" s="1"/>
  <c r="AF14" i="280"/>
  <c r="AJ14" i="280"/>
  <c r="U16" i="280"/>
  <c r="AJ15" i="280"/>
  <c r="F15" i="280" s="1"/>
  <c r="P15" i="280"/>
  <c r="C47" i="280"/>
  <c r="C66" i="280" s="1"/>
  <c r="P13" i="279"/>
  <c r="Z13" i="279"/>
  <c r="F13" i="279" s="1"/>
  <c r="U12" i="279"/>
  <c r="U11" i="279"/>
  <c r="Z11" i="279"/>
  <c r="F11" i="279" s="1"/>
  <c r="AF11" i="279"/>
  <c r="AJ10" i="279"/>
  <c r="AJ9" i="279"/>
  <c r="AJ8" i="279"/>
  <c r="AF7" i="279"/>
  <c r="AJ4" i="279"/>
  <c r="U5" i="279"/>
  <c r="Z5" i="279"/>
  <c r="F5" i="279" s="1"/>
  <c r="AF5" i="279"/>
  <c r="P6" i="279"/>
  <c r="U7" i="279"/>
  <c r="Z7" i="279"/>
  <c r="F7" i="279" s="1"/>
  <c r="C57" i="279" s="1"/>
  <c r="G57" i="279" s="1"/>
  <c r="AJ7" i="279"/>
  <c r="U8" i="279"/>
  <c r="AF8" i="279"/>
  <c r="P9" i="279"/>
  <c r="AF12" i="279"/>
  <c r="P11" i="279"/>
  <c r="AJ11" i="279"/>
  <c r="P8" i="279"/>
  <c r="P7" i="279"/>
  <c r="D66" i="279"/>
  <c r="AF6" i="278"/>
  <c r="U7" i="278"/>
  <c r="AF5" i="278"/>
  <c r="F13" i="278"/>
  <c r="F12" i="278"/>
  <c r="AF7" i="278"/>
  <c r="P6" i="278"/>
  <c r="P5" i="278"/>
  <c r="C49" i="319"/>
  <c r="G49" i="319" s="1"/>
  <c r="C48" i="319"/>
  <c r="G48" i="319" s="1"/>
  <c r="G47" i="319"/>
  <c r="D68" i="319"/>
  <c r="D67" i="319"/>
  <c r="E50" i="319"/>
  <c r="C50" i="319" s="1"/>
  <c r="C69" i="319" s="1"/>
  <c r="G56" i="319"/>
  <c r="G55" i="319"/>
  <c r="E57" i="319"/>
  <c r="C66" i="319"/>
  <c r="G47" i="318"/>
  <c r="D68" i="318"/>
  <c r="C49" i="318"/>
  <c r="G49" i="318" s="1"/>
  <c r="E50" i="318"/>
  <c r="C50" i="318" s="1"/>
  <c r="D69" i="318"/>
  <c r="C34" i="317"/>
  <c r="K34" i="317" s="1"/>
  <c r="C35" i="317"/>
  <c r="K35" i="317" s="1"/>
  <c r="C49" i="317"/>
  <c r="C48" i="317"/>
  <c r="G55" i="318"/>
  <c r="G56" i="318"/>
  <c r="C26" i="317"/>
  <c r="C10" i="317"/>
  <c r="K10" i="317" s="1"/>
  <c r="G48" i="318"/>
  <c r="C66" i="318"/>
  <c r="E57" i="318"/>
  <c r="G57" i="318"/>
  <c r="E50" i="316"/>
  <c r="C75" i="317"/>
  <c r="C68" i="317"/>
  <c r="D54" i="317"/>
  <c r="C21" i="317"/>
  <c r="C20" i="317"/>
  <c r="C19" i="317"/>
  <c r="K33" i="317"/>
  <c r="C66" i="316"/>
  <c r="G47" i="316"/>
  <c r="C49" i="316"/>
  <c r="C48" i="316"/>
  <c r="D69" i="316"/>
  <c r="D68" i="316"/>
  <c r="D67" i="316"/>
  <c r="E54" i="317"/>
  <c r="C48" i="314"/>
  <c r="G48" i="314" s="1"/>
  <c r="C57" i="314"/>
  <c r="E57" i="314" s="1"/>
  <c r="C49" i="314"/>
  <c r="G49" i="314" s="1"/>
  <c r="E66" i="314"/>
  <c r="E67" i="314" s="1"/>
  <c r="G47" i="314"/>
  <c r="G66" i="314"/>
  <c r="C61" i="314"/>
  <c r="C68" i="314"/>
  <c r="G68" i="314" s="1"/>
  <c r="G70" i="314" s="1"/>
  <c r="F13" i="314"/>
  <c r="E50" i="314" s="1"/>
  <c r="C50" i="314" s="1"/>
  <c r="D69" i="314"/>
  <c r="D67" i="314"/>
  <c r="E68" i="314"/>
  <c r="E50" i="312"/>
  <c r="C50" i="312" s="1"/>
  <c r="C69" i="312" s="1"/>
  <c r="G69" i="312" s="1"/>
  <c r="G57" i="312"/>
  <c r="D69" i="312"/>
  <c r="D68" i="312"/>
  <c r="D67" i="312"/>
  <c r="C66" i="312"/>
  <c r="G47" i="312"/>
  <c r="C49" i="312"/>
  <c r="G49" i="312" s="1"/>
  <c r="C48" i="312"/>
  <c r="G48" i="312" s="1"/>
  <c r="D66" i="302"/>
  <c r="D68" i="302" s="1"/>
  <c r="C47" i="302"/>
  <c r="C66" i="302" s="1"/>
  <c r="C67" i="302" s="1"/>
  <c r="G67" i="302" s="1"/>
  <c r="D66" i="301"/>
  <c r="D69" i="301" s="1"/>
  <c r="G54" i="301"/>
  <c r="C57" i="294"/>
  <c r="G57" i="294" s="1"/>
  <c r="E61" i="294"/>
  <c r="G47" i="294"/>
  <c r="E56" i="293"/>
  <c r="D66" i="293"/>
  <c r="D68" i="293" s="1"/>
  <c r="E61" i="293"/>
  <c r="E48" i="293"/>
  <c r="E55" i="309"/>
  <c r="E56" i="310"/>
  <c r="E61" i="310"/>
  <c r="C48" i="309"/>
  <c r="G48" i="309" s="1"/>
  <c r="D67" i="309"/>
  <c r="D68" i="309"/>
  <c r="D68" i="310"/>
  <c r="D48" i="309"/>
  <c r="D49" i="309"/>
  <c r="C55" i="309"/>
  <c r="G55" i="309" s="1"/>
  <c r="C56" i="309"/>
  <c r="G56" i="309" s="1"/>
  <c r="D62" i="309"/>
  <c r="D48" i="310"/>
  <c r="D49" i="310"/>
  <c r="C55" i="310"/>
  <c r="G55" i="310" s="1"/>
  <c r="C56" i="310"/>
  <c r="G56" i="310" s="1"/>
  <c r="E56" i="309"/>
  <c r="E48" i="309"/>
  <c r="D55" i="309"/>
  <c r="E48" i="310"/>
  <c r="D55" i="310"/>
  <c r="D68" i="308"/>
  <c r="D48" i="308"/>
  <c r="D49" i="308"/>
  <c r="C55" i="308"/>
  <c r="G55" i="308" s="1"/>
  <c r="C56" i="308"/>
  <c r="G56" i="308" s="1"/>
  <c r="D62" i="308"/>
  <c r="E48" i="308"/>
  <c r="D55" i="308"/>
  <c r="E55" i="308"/>
  <c r="E56" i="308"/>
  <c r="C68" i="307"/>
  <c r="G68" i="307" s="1"/>
  <c r="C67" i="307"/>
  <c r="G67" i="307" s="1"/>
  <c r="G66" i="307"/>
  <c r="C49" i="307"/>
  <c r="G49" i="307" s="1"/>
  <c r="D48" i="307"/>
  <c r="D49" i="307"/>
  <c r="C55" i="307"/>
  <c r="G55" i="307" s="1"/>
  <c r="C56" i="307"/>
  <c r="G56" i="307" s="1"/>
  <c r="D62" i="307"/>
  <c r="E48" i="307"/>
  <c r="D55" i="307"/>
  <c r="E55" i="307"/>
  <c r="E56" i="307"/>
  <c r="C48" i="306"/>
  <c r="G48" i="306" s="1"/>
  <c r="D48" i="306"/>
  <c r="D49" i="306"/>
  <c r="C55" i="306"/>
  <c r="G55" i="306" s="1"/>
  <c r="C56" i="306"/>
  <c r="G56" i="306" s="1"/>
  <c r="C49" i="306"/>
  <c r="G49" i="306" s="1"/>
  <c r="E48" i="306"/>
  <c r="D55" i="306"/>
  <c r="E55" i="306"/>
  <c r="E56" i="306"/>
  <c r="C68" i="305"/>
  <c r="G68" i="305" s="1"/>
  <c r="C67" i="305"/>
  <c r="G67" i="305" s="1"/>
  <c r="G66" i="305"/>
  <c r="E66" i="305"/>
  <c r="C49" i="305"/>
  <c r="G49" i="305" s="1"/>
  <c r="D69" i="305"/>
  <c r="D48" i="305"/>
  <c r="D49" i="305"/>
  <c r="C55" i="305"/>
  <c r="G55" i="305" s="1"/>
  <c r="C56" i="305"/>
  <c r="G56" i="305" s="1"/>
  <c r="D62" i="305"/>
  <c r="C48" i="305"/>
  <c r="G48" i="305" s="1"/>
  <c r="E48" i="305"/>
  <c r="D55" i="305"/>
  <c r="G47" i="305"/>
  <c r="E55" i="305"/>
  <c r="E56" i="305"/>
  <c r="C48" i="304"/>
  <c r="G48" i="304" s="1"/>
  <c r="D69" i="304"/>
  <c r="D48" i="304"/>
  <c r="D49" i="304"/>
  <c r="C55" i="304"/>
  <c r="G55" i="304" s="1"/>
  <c r="C56" i="304"/>
  <c r="G56" i="304" s="1"/>
  <c r="D62" i="304"/>
  <c r="C49" i="304"/>
  <c r="G49" i="304" s="1"/>
  <c r="E48" i="304"/>
  <c r="D55" i="304"/>
  <c r="G47" i="304"/>
  <c r="E55" i="304"/>
  <c r="E56" i="304"/>
  <c r="E57" i="303"/>
  <c r="G50" i="303"/>
  <c r="C47" i="303"/>
  <c r="C61" i="303" s="1"/>
  <c r="G54" i="303"/>
  <c r="D66" i="303"/>
  <c r="D48" i="303"/>
  <c r="D49" i="303"/>
  <c r="C55" i="303"/>
  <c r="G55" i="303" s="1"/>
  <c r="C56" i="303"/>
  <c r="G56" i="303" s="1"/>
  <c r="D62" i="303"/>
  <c r="E48" i="303"/>
  <c r="D55" i="303"/>
  <c r="E55" i="303"/>
  <c r="E56" i="303"/>
  <c r="E57" i="302"/>
  <c r="E62" i="302" s="1"/>
  <c r="C62" i="302"/>
  <c r="G57" i="302"/>
  <c r="C69" i="302"/>
  <c r="G50" i="302"/>
  <c r="C49" i="302"/>
  <c r="G49" i="302" s="1"/>
  <c r="D48" i="302"/>
  <c r="D49" i="302"/>
  <c r="C55" i="302"/>
  <c r="G55" i="302" s="1"/>
  <c r="C56" i="302"/>
  <c r="G56" i="302" s="1"/>
  <c r="D62" i="302"/>
  <c r="C48" i="302"/>
  <c r="G48" i="302" s="1"/>
  <c r="E48" i="302"/>
  <c r="D55" i="302"/>
  <c r="E55" i="302"/>
  <c r="E56" i="302"/>
  <c r="G50" i="301"/>
  <c r="E57" i="301"/>
  <c r="E62" i="301" s="1"/>
  <c r="C62" i="301"/>
  <c r="G57" i="301"/>
  <c r="C48" i="301"/>
  <c r="G48" i="301" s="1"/>
  <c r="D48" i="301"/>
  <c r="D49" i="301"/>
  <c r="C55" i="301"/>
  <c r="G55" i="301" s="1"/>
  <c r="C56" i="301"/>
  <c r="G56" i="301" s="1"/>
  <c r="D62" i="301"/>
  <c r="C49" i="301"/>
  <c r="G49" i="301" s="1"/>
  <c r="E48" i="301"/>
  <c r="D55" i="301"/>
  <c r="G47" i="301"/>
  <c r="E55" i="301"/>
  <c r="E56" i="301"/>
  <c r="C68" i="299"/>
  <c r="G68" i="299" s="1"/>
  <c r="C67" i="299"/>
  <c r="G67" i="299" s="1"/>
  <c r="G66" i="299"/>
  <c r="E66" i="299"/>
  <c r="C48" i="299"/>
  <c r="G48" i="299" s="1"/>
  <c r="D69" i="299"/>
  <c r="D48" i="299"/>
  <c r="D49" i="299"/>
  <c r="C55" i="299"/>
  <c r="G55" i="299" s="1"/>
  <c r="C56" i="299"/>
  <c r="G56" i="299" s="1"/>
  <c r="D62" i="299"/>
  <c r="C49" i="299"/>
  <c r="G49" i="299" s="1"/>
  <c r="E48" i="299"/>
  <c r="D55" i="299"/>
  <c r="G47" i="299"/>
  <c r="E55" i="299"/>
  <c r="E56" i="299"/>
  <c r="C68" i="297"/>
  <c r="G68" i="297" s="1"/>
  <c r="C67" i="297"/>
  <c r="G67" i="297" s="1"/>
  <c r="G66" i="297"/>
  <c r="E66" i="297"/>
  <c r="C48" i="297"/>
  <c r="G48" i="297" s="1"/>
  <c r="C49" i="297"/>
  <c r="G49" i="297" s="1"/>
  <c r="D67" i="297"/>
  <c r="D68" i="297"/>
  <c r="D48" i="297"/>
  <c r="D49" i="297"/>
  <c r="C55" i="297"/>
  <c r="G55" i="297" s="1"/>
  <c r="C56" i="297"/>
  <c r="G56" i="297" s="1"/>
  <c r="D62" i="297"/>
  <c r="E48" i="297"/>
  <c r="D55" i="297"/>
  <c r="G47" i="297"/>
  <c r="E55" i="297"/>
  <c r="E56" i="297"/>
  <c r="C57" i="293"/>
  <c r="D50" i="293"/>
  <c r="D57" i="293"/>
  <c r="E55" i="295"/>
  <c r="D61" i="293"/>
  <c r="E61" i="295"/>
  <c r="C47" i="293"/>
  <c r="D48" i="293"/>
  <c r="D49" i="293"/>
  <c r="C55" i="293"/>
  <c r="G55" i="293" s="1"/>
  <c r="C56" i="293"/>
  <c r="G56" i="293" s="1"/>
  <c r="C48" i="294"/>
  <c r="G48" i="294" s="1"/>
  <c r="D67" i="294"/>
  <c r="D68" i="294"/>
  <c r="C47" i="295"/>
  <c r="C61" i="295" s="1"/>
  <c r="G54" i="295"/>
  <c r="D66" i="295"/>
  <c r="D48" i="294"/>
  <c r="D49" i="294"/>
  <c r="C55" i="294"/>
  <c r="G55" i="294" s="1"/>
  <c r="C56" i="294"/>
  <c r="G56" i="294" s="1"/>
  <c r="D48" i="295"/>
  <c r="D49" i="295"/>
  <c r="C55" i="295"/>
  <c r="G55" i="295" s="1"/>
  <c r="C56" i="295"/>
  <c r="G56" i="295" s="1"/>
  <c r="D62" i="295"/>
  <c r="E48" i="294"/>
  <c r="D55" i="294"/>
  <c r="E48" i="295"/>
  <c r="D55" i="295"/>
  <c r="C68" i="292"/>
  <c r="G68" i="292" s="1"/>
  <c r="C67" i="292"/>
  <c r="G67" i="292" s="1"/>
  <c r="G66" i="292"/>
  <c r="E66" i="292"/>
  <c r="G57" i="292"/>
  <c r="C49" i="292"/>
  <c r="G49" i="292" s="1"/>
  <c r="D69" i="292"/>
  <c r="D48" i="292"/>
  <c r="D49" i="292"/>
  <c r="C55" i="292"/>
  <c r="G55" i="292" s="1"/>
  <c r="C56" i="292"/>
  <c r="G56" i="292" s="1"/>
  <c r="D62" i="292"/>
  <c r="C48" i="292"/>
  <c r="G48" i="292" s="1"/>
  <c r="E48" i="292"/>
  <c r="D55" i="292"/>
  <c r="G47" i="292"/>
  <c r="E55" i="292"/>
  <c r="E56" i="292"/>
  <c r="E61" i="289"/>
  <c r="E61" i="278"/>
  <c r="E61" i="279"/>
  <c r="C47" i="279"/>
  <c r="C66" i="279" s="1"/>
  <c r="C67" i="279" s="1"/>
  <c r="G67" i="279" s="1"/>
  <c r="C57" i="280"/>
  <c r="E57" i="280" s="1"/>
  <c r="E50" i="280"/>
  <c r="C50" i="280" s="1"/>
  <c r="E61" i="280"/>
  <c r="E49" i="282"/>
  <c r="E61" i="282"/>
  <c r="E49" i="283"/>
  <c r="E61" i="283"/>
  <c r="C57" i="284"/>
  <c r="G57" i="284" s="1"/>
  <c r="C57" i="287"/>
  <c r="E61" i="287"/>
  <c r="P4" i="288"/>
  <c r="U5" i="288"/>
  <c r="AJ6" i="288"/>
  <c r="P7" i="288"/>
  <c r="U9" i="288"/>
  <c r="AJ10" i="288"/>
  <c r="P11" i="288"/>
  <c r="U13" i="288"/>
  <c r="AJ14" i="288"/>
  <c r="P15" i="288"/>
  <c r="U17" i="288"/>
  <c r="AJ18" i="288"/>
  <c r="P14" i="288"/>
  <c r="Z16" i="288"/>
  <c r="F16" i="288" s="1"/>
  <c r="AF16" i="288"/>
  <c r="AF17" i="288"/>
  <c r="P18" i="288"/>
  <c r="AJ5" i="288"/>
  <c r="AF7" i="288"/>
  <c r="E50" i="289"/>
  <c r="C47" i="288"/>
  <c r="G54" i="288"/>
  <c r="D66" i="288"/>
  <c r="E50" i="290"/>
  <c r="C50" i="290" s="1"/>
  <c r="E55" i="290"/>
  <c r="E61" i="290"/>
  <c r="E55" i="288"/>
  <c r="E61" i="288"/>
  <c r="D48" i="288"/>
  <c r="D49" i="288"/>
  <c r="C55" i="288"/>
  <c r="G55" i="288" s="1"/>
  <c r="C56" i="288"/>
  <c r="G56" i="288" s="1"/>
  <c r="C57" i="289"/>
  <c r="E48" i="288"/>
  <c r="D55" i="288"/>
  <c r="E55" i="289"/>
  <c r="C57" i="290"/>
  <c r="C47" i="289"/>
  <c r="G54" i="289"/>
  <c r="D66" i="289"/>
  <c r="C47" i="290"/>
  <c r="G54" i="290"/>
  <c r="D66" i="290"/>
  <c r="D48" i="289"/>
  <c r="D49" i="289"/>
  <c r="C55" i="289"/>
  <c r="G55" i="289" s="1"/>
  <c r="C56" i="289"/>
  <c r="G56" i="289" s="1"/>
  <c r="D48" i="290"/>
  <c r="D49" i="290"/>
  <c r="C55" i="290"/>
  <c r="G55" i="290" s="1"/>
  <c r="C56" i="290"/>
  <c r="G56" i="290" s="1"/>
  <c r="D62" i="290"/>
  <c r="E48" i="289"/>
  <c r="D55" i="289"/>
  <c r="E48" i="290"/>
  <c r="D55" i="290"/>
  <c r="E50" i="287"/>
  <c r="C50" i="287" s="1"/>
  <c r="D48" i="287"/>
  <c r="D49" i="287"/>
  <c r="C55" i="287"/>
  <c r="G55" i="287" s="1"/>
  <c r="C56" i="287"/>
  <c r="G56" i="287" s="1"/>
  <c r="D62" i="287"/>
  <c r="E48" i="287"/>
  <c r="D55" i="287"/>
  <c r="E55" i="287"/>
  <c r="E56" i="287"/>
  <c r="D69" i="282"/>
  <c r="D68" i="282"/>
  <c r="D67" i="282"/>
  <c r="E56" i="284"/>
  <c r="E61" i="284"/>
  <c r="E55" i="284"/>
  <c r="D69" i="283"/>
  <c r="D68" i="283"/>
  <c r="D67" i="283"/>
  <c r="D56" i="283"/>
  <c r="D56" i="282"/>
  <c r="C49" i="282"/>
  <c r="G49" i="282" s="1"/>
  <c r="C48" i="282"/>
  <c r="G48" i="282" s="1"/>
  <c r="C66" i="282"/>
  <c r="G47" i="282"/>
  <c r="E48" i="282"/>
  <c r="C61" i="282"/>
  <c r="D55" i="282"/>
  <c r="C49" i="283"/>
  <c r="G49" i="283" s="1"/>
  <c r="C48" i="283"/>
  <c r="G48" i="283" s="1"/>
  <c r="E55" i="282"/>
  <c r="E56" i="282"/>
  <c r="E55" i="283"/>
  <c r="E56" i="283"/>
  <c r="D48" i="282"/>
  <c r="D49" i="282"/>
  <c r="C55" i="282"/>
  <c r="G55" i="282" s="1"/>
  <c r="C56" i="282"/>
  <c r="G56" i="282" s="1"/>
  <c r="D48" i="283"/>
  <c r="D49" i="283"/>
  <c r="C55" i="283"/>
  <c r="G55" i="283" s="1"/>
  <c r="C56" i="283"/>
  <c r="G56" i="283" s="1"/>
  <c r="C47" i="284"/>
  <c r="C61" i="284" s="1"/>
  <c r="G54" i="284"/>
  <c r="D66" i="284"/>
  <c r="D48" i="284"/>
  <c r="D49" i="284"/>
  <c r="C55" i="284"/>
  <c r="G55" i="284" s="1"/>
  <c r="C56" i="284"/>
  <c r="G56" i="284" s="1"/>
  <c r="D62" i="284"/>
  <c r="E48" i="284"/>
  <c r="D55" i="284"/>
  <c r="C68" i="280"/>
  <c r="G68" i="280" s="1"/>
  <c r="C67" i="280"/>
  <c r="G67" i="280" s="1"/>
  <c r="G66" i="280"/>
  <c r="E66" i="280"/>
  <c r="C48" i="280"/>
  <c r="G48" i="280" s="1"/>
  <c r="D67" i="280"/>
  <c r="D48" i="280"/>
  <c r="D49" i="280"/>
  <c r="C55" i="280"/>
  <c r="G55" i="280" s="1"/>
  <c r="C56" i="280"/>
  <c r="G56" i="280" s="1"/>
  <c r="D62" i="280"/>
  <c r="C49" i="280"/>
  <c r="G49" i="280" s="1"/>
  <c r="E48" i="280"/>
  <c r="D55" i="280"/>
  <c r="G47" i="280"/>
  <c r="E55" i="280"/>
  <c r="E56" i="280"/>
  <c r="C68" i="279"/>
  <c r="G68" i="279" s="1"/>
  <c r="E50" i="279"/>
  <c r="C50" i="279" s="1"/>
  <c r="D68" i="279"/>
  <c r="D48" i="279"/>
  <c r="D49" i="279"/>
  <c r="C55" i="279"/>
  <c r="G55" i="279" s="1"/>
  <c r="C56" i="279"/>
  <c r="G56" i="279" s="1"/>
  <c r="D62" i="279"/>
  <c r="E48" i="279"/>
  <c r="D55" i="279"/>
  <c r="E55" i="279"/>
  <c r="E56" i="279"/>
  <c r="C47" i="278"/>
  <c r="G54" i="278"/>
  <c r="D66" i="278"/>
  <c r="D48" i="278"/>
  <c r="D49" i="278"/>
  <c r="C55" i="278"/>
  <c r="G55" i="278" s="1"/>
  <c r="C56" i="278"/>
  <c r="G56" i="278" s="1"/>
  <c r="D62" i="278"/>
  <c r="E48" i="278"/>
  <c r="D55" i="278"/>
  <c r="E55" i="278"/>
  <c r="E56" i="278"/>
  <c r="D69" i="317"/>
  <c r="D70" i="317"/>
  <c r="E70" i="317"/>
  <c r="E60" i="317"/>
  <c r="D71" i="317"/>
  <c r="F69" i="317"/>
  <c r="D50" i="317"/>
  <c r="E11" i="317"/>
  <c r="D12" i="317"/>
  <c r="F28" i="317"/>
  <c r="D28" i="317"/>
  <c r="F63" i="317"/>
  <c r="F11" i="317"/>
  <c r="F13" i="317"/>
  <c r="D36" i="317"/>
  <c r="E28" i="317"/>
  <c r="E50" i="317"/>
  <c r="F70" i="317"/>
  <c r="E13" i="317"/>
  <c r="D60" i="317"/>
  <c r="F12" i="317"/>
  <c r="E12" i="317"/>
  <c r="F60" i="317"/>
  <c r="E71" i="317"/>
  <c r="D11" i="317"/>
  <c r="F50" i="317"/>
  <c r="G51" i="320" l="1"/>
  <c r="D62" i="293"/>
  <c r="E50" i="278"/>
  <c r="C50" i="278" s="1"/>
  <c r="G57" i="316"/>
  <c r="C12" i="317"/>
  <c r="K12" i="317" s="1"/>
  <c r="C54" i="317"/>
  <c r="D50" i="288"/>
  <c r="D57" i="306"/>
  <c r="D62" i="306" s="1"/>
  <c r="D57" i="289"/>
  <c r="D50" i="289"/>
  <c r="C50" i="289" s="1"/>
  <c r="C50" i="306"/>
  <c r="G50" i="306" s="1"/>
  <c r="C57" i="295"/>
  <c r="E57" i="295" s="1"/>
  <c r="E69" i="326"/>
  <c r="D67" i="310"/>
  <c r="C48" i="307"/>
  <c r="G48" i="307" s="1"/>
  <c r="G47" i="307"/>
  <c r="C68" i="287"/>
  <c r="G68" i="287" s="1"/>
  <c r="G70" i="287" s="1"/>
  <c r="G69" i="327"/>
  <c r="C36" i="317"/>
  <c r="K36" i="317" s="1"/>
  <c r="D57" i="288"/>
  <c r="C48" i="279"/>
  <c r="G48" i="279" s="1"/>
  <c r="G49" i="316"/>
  <c r="C57" i="283"/>
  <c r="E68" i="327"/>
  <c r="E67" i="327"/>
  <c r="E68" i="326"/>
  <c r="E67" i="326"/>
  <c r="E68" i="325"/>
  <c r="E67" i="325"/>
  <c r="E67" i="323"/>
  <c r="E68" i="323"/>
  <c r="E50" i="310"/>
  <c r="C50" i="310" s="1"/>
  <c r="G50" i="310" s="1"/>
  <c r="G57" i="310"/>
  <c r="C49" i="310"/>
  <c r="G49" i="310" s="1"/>
  <c r="C66" i="310"/>
  <c r="G47" i="310"/>
  <c r="C66" i="309"/>
  <c r="G57" i="309"/>
  <c r="C69" i="309"/>
  <c r="G69" i="309" s="1"/>
  <c r="C62" i="309"/>
  <c r="E62" i="309"/>
  <c r="C49" i="309"/>
  <c r="G49" i="309" s="1"/>
  <c r="G47" i="309"/>
  <c r="C61" i="307"/>
  <c r="D69" i="307"/>
  <c r="D68" i="307"/>
  <c r="D67" i="307"/>
  <c r="E62" i="307"/>
  <c r="C69" i="307"/>
  <c r="G69" i="307" s="1"/>
  <c r="G57" i="307"/>
  <c r="C62" i="307"/>
  <c r="D69" i="308"/>
  <c r="D67" i="308"/>
  <c r="E62" i="308"/>
  <c r="C62" i="308"/>
  <c r="G57" i="308"/>
  <c r="C67" i="308"/>
  <c r="G67" i="308" s="1"/>
  <c r="C69" i="308"/>
  <c r="G69" i="308" s="1"/>
  <c r="C68" i="308"/>
  <c r="G68" i="308" s="1"/>
  <c r="C49" i="308"/>
  <c r="G49" i="308" s="1"/>
  <c r="C61" i="308"/>
  <c r="C48" i="308"/>
  <c r="G48" i="308" s="1"/>
  <c r="E66" i="308"/>
  <c r="E68" i="308" s="1"/>
  <c r="G47" i="308"/>
  <c r="G70" i="307"/>
  <c r="C67" i="306"/>
  <c r="G67" i="306" s="1"/>
  <c r="G47" i="306"/>
  <c r="G51" i="306" s="1"/>
  <c r="C61" i="306"/>
  <c r="C68" i="306"/>
  <c r="G68" i="306" s="1"/>
  <c r="E66" i="306"/>
  <c r="E68" i="306" s="1"/>
  <c r="C69" i="306"/>
  <c r="G69" i="306" s="1"/>
  <c r="D68" i="306"/>
  <c r="D67" i="306"/>
  <c r="E57" i="306"/>
  <c r="E62" i="306" s="1"/>
  <c r="C62" i="306"/>
  <c r="D67" i="305"/>
  <c r="D68" i="305"/>
  <c r="C62" i="305"/>
  <c r="C69" i="305"/>
  <c r="E69" i="305" s="1"/>
  <c r="E62" i="305"/>
  <c r="G57" i="305"/>
  <c r="C69" i="304"/>
  <c r="G69" i="304" s="1"/>
  <c r="C61" i="304"/>
  <c r="C67" i="304"/>
  <c r="G67" i="304" s="1"/>
  <c r="C68" i="304"/>
  <c r="G68" i="304" s="1"/>
  <c r="G66" i="304"/>
  <c r="E66" i="304"/>
  <c r="E68" i="304" s="1"/>
  <c r="G50" i="304"/>
  <c r="C62" i="304"/>
  <c r="D68" i="304"/>
  <c r="D67" i="304"/>
  <c r="E57" i="304"/>
  <c r="E62" i="304" s="1"/>
  <c r="G57" i="304"/>
  <c r="C62" i="303"/>
  <c r="G57" i="303"/>
  <c r="E62" i="303"/>
  <c r="G66" i="302"/>
  <c r="G47" i="302"/>
  <c r="G51" i="302" s="1"/>
  <c r="C68" i="302"/>
  <c r="G68" i="302" s="1"/>
  <c r="E66" i="302"/>
  <c r="E68" i="302" s="1"/>
  <c r="C61" i="302"/>
  <c r="C66" i="301"/>
  <c r="E66" i="301" s="1"/>
  <c r="G50" i="299"/>
  <c r="C62" i="299"/>
  <c r="C69" i="299"/>
  <c r="G69" i="299" s="1"/>
  <c r="E57" i="299"/>
  <c r="E62" i="299" s="1"/>
  <c r="G57" i="299"/>
  <c r="D68" i="299"/>
  <c r="D67" i="299"/>
  <c r="C61" i="297"/>
  <c r="C69" i="297"/>
  <c r="G69" i="297" s="1"/>
  <c r="C62" i="297"/>
  <c r="E57" i="297"/>
  <c r="E62" i="297" s="1"/>
  <c r="G57" i="297"/>
  <c r="E50" i="295"/>
  <c r="C50" i="295" s="1"/>
  <c r="C62" i="295" s="1"/>
  <c r="G57" i="295"/>
  <c r="C61" i="294"/>
  <c r="C66" i="294"/>
  <c r="E66" i="294" s="1"/>
  <c r="E67" i="294" s="1"/>
  <c r="E50" i="294"/>
  <c r="C50" i="294" s="1"/>
  <c r="G50" i="294" s="1"/>
  <c r="E57" i="294"/>
  <c r="D67" i="293"/>
  <c r="D69" i="293"/>
  <c r="E50" i="293"/>
  <c r="C50" i="293" s="1"/>
  <c r="E50" i="284"/>
  <c r="C50" i="284" s="1"/>
  <c r="G50" i="284" s="1"/>
  <c r="E57" i="284"/>
  <c r="E50" i="283"/>
  <c r="C50" i="283" s="1"/>
  <c r="G50" i="283" s="1"/>
  <c r="G47" i="283"/>
  <c r="G51" i="283" s="1"/>
  <c r="C66" i="283"/>
  <c r="C67" i="283" s="1"/>
  <c r="G67" i="283" s="1"/>
  <c r="C57" i="282"/>
  <c r="E57" i="282" s="1"/>
  <c r="E50" i="282"/>
  <c r="C50" i="282" s="1"/>
  <c r="G50" i="282" s="1"/>
  <c r="E62" i="316"/>
  <c r="C50" i="316"/>
  <c r="C62" i="316" s="1"/>
  <c r="G48" i="316"/>
  <c r="D68" i="292"/>
  <c r="D67" i="292"/>
  <c r="E62" i="292"/>
  <c r="G51" i="292"/>
  <c r="C69" i="292"/>
  <c r="E69" i="292" s="1"/>
  <c r="C62" i="292"/>
  <c r="G51" i="321"/>
  <c r="G69" i="321"/>
  <c r="E69" i="321"/>
  <c r="G66" i="321"/>
  <c r="C67" i="321"/>
  <c r="G67" i="321" s="1"/>
  <c r="E66" i="321"/>
  <c r="C68" i="321"/>
  <c r="G68" i="321" s="1"/>
  <c r="C57" i="288"/>
  <c r="G57" i="288" s="1"/>
  <c r="E50" i="288"/>
  <c r="C49" i="287"/>
  <c r="G49" i="287" s="1"/>
  <c r="C48" i="287"/>
  <c r="G48" i="287" s="1"/>
  <c r="G66" i="287"/>
  <c r="C61" i="287"/>
  <c r="G47" i="287"/>
  <c r="E66" i="287"/>
  <c r="E67" i="287" s="1"/>
  <c r="C62" i="287"/>
  <c r="E57" i="287"/>
  <c r="E62" i="287" s="1"/>
  <c r="D69" i="287"/>
  <c r="D67" i="287"/>
  <c r="G69" i="320"/>
  <c r="E69" i="320"/>
  <c r="G66" i="320"/>
  <c r="C67" i="320"/>
  <c r="G67" i="320" s="1"/>
  <c r="E66" i="320"/>
  <c r="C68" i="320"/>
  <c r="G68" i="320" s="1"/>
  <c r="C61" i="280"/>
  <c r="D69" i="280"/>
  <c r="D68" i="280"/>
  <c r="E62" i="280"/>
  <c r="C69" i="280"/>
  <c r="C62" i="280"/>
  <c r="G50" i="280"/>
  <c r="G57" i="280"/>
  <c r="C49" i="279"/>
  <c r="G49" i="279" s="1"/>
  <c r="E66" i="279"/>
  <c r="E68" i="279" s="1"/>
  <c r="G66" i="279"/>
  <c r="D69" i="279"/>
  <c r="D67" i="279"/>
  <c r="E57" i="279"/>
  <c r="E62" i="279" s="1"/>
  <c r="C62" i="279"/>
  <c r="G47" i="279"/>
  <c r="C57" i="278"/>
  <c r="G57" i="278" s="1"/>
  <c r="C11" i="317"/>
  <c r="K11" i="317" s="1"/>
  <c r="E62" i="319"/>
  <c r="G50" i="319"/>
  <c r="G51" i="319"/>
  <c r="G66" i="319"/>
  <c r="E66" i="319"/>
  <c r="C67" i="319"/>
  <c r="C68" i="319"/>
  <c r="C62" i="319"/>
  <c r="G69" i="319"/>
  <c r="E69" i="319"/>
  <c r="C28" i="317"/>
  <c r="C62" i="318"/>
  <c r="C69" i="318"/>
  <c r="E69" i="318" s="1"/>
  <c r="G50" i="318"/>
  <c r="C60" i="317"/>
  <c r="K60" i="317" s="1"/>
  <c r="C50" i="317"/>
  <c r="E62" i="318"/>
  <c r="C68" i="318"/>
  <c r="C67" i="318"/>
  <c r="G66" i="318"/>
  <c r="E66" i="318"/>
  <c r="G51" i="318"/>
  <c r="C43" i="317"/>
  <c r="D55" i="317" s="1"/>
  <c r="C42" i="317"/>
  <c r="C41" i="317"/>
  <c r="G66" i="316"/>
  <c r="E66" i="316"/>
  <c r="C67" i="316"/>
  <c r="C68" i="316"/>
  <c r="G51" i="314"/>
  <c r="G50" i="314"/>
  <c r="C62" i="314"/>
  <c r="E62" i="314"/>
  <c r="G57" i="314"/>
  <c r="C69" i="314"/>
  <c r="G69" i="314" s="1"/>
  <c r="E69" i="312"/>
  <c r="E62" i="312"/>
  <c r="G50" i="312"/>
  <c r="C62" i="312"/>
  <c r="G51" i="312"/>
  <c r="C68" i="312"/>
  <c r="G68" i="312" s="1"/>
  <c r="C67" i="312"/>
  <c r="G67" i="312" s="1"/>
  <c r="G66" i="312"/>
  <c r="E66" i="312"/>
  <c r="D69" i="302"/>
  <c r="E69" i="302" s="1"/>
  <c r="D67" i="302"/>
  <c r="D68" i="301"/>
  <c r="D67" i="301"/>
  <c r="G51" i="294"/>
  <c r="E69" i="309"/>
  <c r="G51" i="307"/>
  <c r="E68" i="307"/>
  <c r="E67" i="307"/>
  <c r="G70" i="305"/>
  <c r="G51" i="305"/>
  <c r="E68" i="305"/>
  <c r="E67" i="305"/>
  <c r="G51" i="304"/>
  <c r="E69" i="304"/>
  <c r="C66" i="303"/>
  <c r="G47" i="303"/>
  <c r="C49" i="303"/>
  <c r="G49" i="303" s="1"/>
  <c r="C48" i="303"/>
  <c r="G48" i="303" s="1"/>
  <c r="D69" i="303"/>
  <c r="E69" i="303" s="1"/>
  <c r="D68" i="303"/>
  <c r="D67" i="303"/>
  <c r="G69" i="303"/>
  <c r="G69" i="302"/>
  <c r="G51" i="301"/>
  <c r="G69" i="301"/>
  <c r="E69" i="301"/>
  <c r="G70" i="299"/>
  <c r="G51" i="299"/>
  <c r="E68" i="299"/>
  <c r="E67" i="299"/>
  <c r="G70" i="297"/>
  <c r="G51" i="297"/>
  <c r="E68" i="297"/>
  <c r="E67" i="297"/>
  <c r="E68" i="294"/>
  <c r="C48" i="293"/>
  <c r="G48" i="293" s="1"/>
  <c r="C66" i="293"/>
  <c r="C49" i="293"/>
  <c r="G49" i="293" s="1"/>
  <c r="G47" i="293"/>
  <c r="D69" i="295"/>
  <c r="D68" i="295"/>
  <c r="D67" i="295"/>
  <c r="C49" i="295"/>
  <c r="G49" i="295" s="1"/>
  <c r="C48" i="295"/>
  <c r="G48" i="295" s="1"/>
  <c r="C66" i="295"/>
  <c r="G47" i="295"/>
  <c r="C69" i="295"/>
  <c r="C61" i="293"/>
  <c r="E57" i="293"/>
  <c r="G57" i="293"/>
  <c r="G70" i="292"/>
  <c r="E68" i="292"/>
  <c r="E67" i="292"/>
  <c r="C61" i="279"/>
  <c r="G51" i="282"/>
  <c r="G57" i="287"/>
  <c r="C66" i="288"/>
  <c r="G47" i="288"/>
  <c r="C49" i="288"/>
  <c r="G49" i="288" s="1"/>
  <c r="C48" i="288"/>
  <c r="G48" i="288" s="1"/>
  <c r="C49" i="289"/>
  <c r="G49" i="289" s="1"/>
  <c r="C48" i="289"/>
  <c r="G48" i="289" s="1"/>
  <c r="G47" i="289"/>
  <c r="C66" i="289"/>
  <c r="C69" i="290"/>
  <c r="G50" i="290"/>
  <c r="C61" i="289"/>
  <c r="C62" i="290"/>
  <c r="G57" i="290"/>
  <c r="E57" i="290"/>
  <c r="E62" i="290" s="1"/>
  <c r="G57" i="289"/>
  <c r="E57" i="289"/>
  <c r="E62" i="289" s="1"/>
  <c r="D69" i="288"/>
  <c r="D68" i="288"/>
  <c r="D67" i="288"/>
  <c r="D69" i="290"/>
  <c r="D68" i="290"/>
  <c r="D67" i="290"/>
  <c r="C49" i="290"/>
  <c r="G49" i="290" s="1"/>
  <c r="C48" i="290"/>
  <c r="G48" i="290" s="1"/>
  <c r="C66" i="290"/>
  <c r="G47" i="290"/>
  <c r="D69" i="289"/>
  <c r="D68" i="289"/>
  <c r="D67" i="289"/>
  <c r="C61" i="290"/>
  <c r="C61" i="288"/>
  <c r="E68" i="287"/>
  <c r="C69" i="287"/>
  <c r="G50" i="287"/>
  <c r="D69" i="284"/>
  <c r="D68" i="284"/>
  <c r="D67" i="284"/>
  <c r="C62" i="283"/>
  <c r="G57" i="283"/>
  <c r="E57" i="283"/>
  <c r="E62" i="283" s="1"/>
  <c r="E62" i="284"/>
  <c r="C49" i="284"/>
  <c r="G49" i="284" s="1"/>
  <c r="C48" i="284"/>
  <c r="G48" i="284" s="1"/>
  <c r="C66" i="284"/>
  <c r="G47" i="284"/>
  <c r="E66" i="283"/>
  <c r="C69" i="283"/>
  <c r="E66" i="282"/>
  <c r="C68" i="282"/>
  <c r="G68" i="282" s="1"/>
  <c r="C67" i="282"/>
  <c r="G67" i="282" s="1"/>
  <c r="G66" i="282"/>
  <c r="E68" i="280"/>
  <c r="E67" i="280"/>
  <c r="G51" i="280"/>
  <c r="G70" i="280"/>
  <c r="C69" i="279"/>
  <c r="G50" i="279"/>
  <c r="G70" i="279"/>
  <c r="D69" i="278"/>
  <c r="D68" i="278"/>
  <c r="D67" i="278"/>
  <c r="C66" i="278"/>
  <c r="G47" i="278"/>
  <c r="C49" i="278"/>
  <c r="G49" i="278" s="1"/>
  <c r="C48" i="278"/>
  <c r="G48" i="278" s="1"/>
  <c r="C61" i="278"/>
  <c r="G50" i="278"/>
  <c r="J78" i="277"/>
  <c r="I78" i="277"/>
  <c r="J77" i="277"/>
  <c r="I77" i="277"/>
  <c r="J76" i="277"/>
  <c r="I76" i="277"/>
  <c r="J75" i="277"/>
  <c r="I75" i="277"/>
  <c r="J74" i="277"/>
  <c r="I74" i="277"/>
  <c r="H74" i="277"/>
  <c r="G74" i="277"/>
  <c r="F74" i="277"/>
  <c r="E74" i="277"/>
  <c r="D74" i="277"/>
  <c r="C74" i="277"/>
  <c r="J71" i="277"/>
  <c r="I71" i="277"/>
  <c r="J70" i="277"/>
  <c r="I70" i="277"/>
  <c r="J69" i="277"/>
  <c r="I69" i="277"/>
  <c r="J68" i="277"/>
  <c r="I68" i="277"/>
  <c r="J67" i="277"/>
  <c r="I67" i="277"/>
  <c r="H67" i="277"/>
  <c r="G67" i="277"/>
  <c r="F67" i="277"/>
  <c r="E67" i="277"/>
  <c r="D67" i="277"/>
  <c r="C67" i="277"/>
  <c r="J63" i="277"/>
  <c r="I63" i="277"/>
  <c r="J62" i="277"/>
  <c r="I62" i="277"/>
  <c r="J61" i="277"/>
  <c r="I61" i="277"/>
  <c r="J60" i="277"/>
  <c r="I60" i="277"/>
  <c r="J59" i="277"/>
  <c r="I59" i="277"/>
  <c r="H59" i="277"/>
  <c r="G59" i="277"/>
  <c r="F59" i="277"/>
  <c r="E59" i="277"/>
  <c r="D59" i="277"/>
  <c r="J50" i="277"/>
  <c r="I50" i="277"/>
  <c r="J49" i="277"/>
  <c r="I49" i="277"/>
  <c r="J48" i="277"/>
  <c r="I48" i="277"/>
  <c r="J47" i="277"/>
  <c r="I47" i="277"/>
  <c r="J46" i="277"/>
  <c r="I46" i="277"/>
  <c r="H46" i="277"/>
  <c r="G46" i="277"/>
  <c r="F46" i="277"/>
  <c r="E46" i="277"/>
  <c r="D46" i="277"/>
  <c r="C46" i="277"/>
  <c r="J43" i="277"/>
  <c r="I43" i="277"/>
  <c r="J42" i="277"/>
  <c r="I42" i="277"/>
  <c r="J41" i="277"/>
  <c r="I41" i="277"/>
  <c r="J40" i="277"/>
  <c r="I40" i="277"/>
  <c r="J39" i="277"/>
  <c r="I39" i="277"/>
  <c r="H39" i="277"/>
  <c r="G39" i="277"/>
  <c r="F39" i="277"/>
  <c r="E39" i="277"/>
  <c r="D39" i="277"/>
  <c r="C39" i="277"/>
  <c r="J36" i="277"/>
  <c r="I36" i="277"/>
  <c r="J35" i="277"/>
  <c r="I35" i="277"/>
  <c r="J34" i="277"/>
  <c r="I34" i="277"/>
  <c r="J33" i="277"/>
  <c r="I33" i="277"/>
  <c r="J32" i="277"/>
  <c r="I32" i="277"/>
  <c r="H32" i="277"/>
  <c r="G32" i="277"/>
  <c r="F32" i="277"/>
  <c r="E32" i="277"/>
  <c r="D32" i="277"/>
  <c r="J28" i="277"/>
  <c r="I28" i="277"/>
  <c r="J27" i="277"/>
  <c r="I27" i="277"/>
  <c r="J26" i="277"/>
  <c r="I26" i="277"/>
  <c r="J25" i="277"/>
  <c r="I25" i="277"/>
  <c r="J24" i="277"/>
  <c r="I24" i="277"/>
  <c r="H24" i="277"/>
  <c r="G24" i="277"/>
  <c r="F24" i="277"/>
  <c r="E24" i="277"/>
  <c r="D24" i="277"/>
  <c r="C24" i="277"/>
  <c r="J21" i="277"/>
  <c r="I21" i="277"/>
  <c r="J20" i="277"/>
  <c r="I20" i="277"/>
  <c r="J19" i="277"/>
  <c r="I19" i="277"/>
  <c r="J18" i="277"/>
  <c r="I18" i="277"/>
  <c r="J17" i="277"/>
  <c r="I17" i="277"/>
  <c r="H17" i="277"/>
  <c r="G17" i="277"/>
  <c r="F17" i="277"/>
  <c r="E17" i="277"/>
  <c r="D17" i="277"/>
  <c r="C17" i="277"/>
  <c r="J13" i="277"/>
  <c r="I13" i="277"/>
  <c r="J12" i="277"/>
  <c r="I12" i="277"/>
  <c r="J11" i="277"/>
  <c r="I11" i="277"/>
  <c r="J10" i="277"/>
  <c r="I10" i="277"/>
  <c r="J9" i="277"/>
  <c r="I9" i="277"/>
  <c r="H9" i="277"/>
  <c r="G9" i="277"/>
  <c r="F9" i="277"/>
  <c r="E9" i="277"/>
  <c r="D9" i="277"/>
  <c r="A5" i="277"/>
  <c r="J78" i="276"/>
  <c r="I78" i="276"/>
  <c r="J77" i="276"/>
  <c r="I77" i="276"/>
  <c r="J76" i="276"/>
  <c r="I76" i="276"/>
  <c r="J75" i="276"/>
  <c r="I75" i="276"/>
  <c r="J74" i="276"/>
  <c r="I74" i="276"/>
  <c r="H74" i="276"/>
  <c r="G74" i="276"/>
  <c r="F74" i="276"/>
  <c r="E74" i="276"/>
  <c r="D74" i="276"/>
  <c r="C74" i="276"/>
  <c r="J71" i="276"/>
  <c r="I71" i="276"/>
  <c r="J70" i="276"/>
  <c r="I70" i="276"/>
  <c r="J69" i="276"/>
  <c r="I69" i="276"/>
  <c r="J68" i="276"/>
  <c r="I68" i="276"/>
  <c r="J67" i="276"/>
  <c r="I67" i="276"/>
  <c r="H67" i="276"/>
  <c r="G67" i="276"/>
  <c r="F67" i="276"/>
  <c r="E67" i="276"/>
  <c r="D67" i="276"/>
  <c r="C67" i="276"/>
  <c r="J63" i="276"/>
  <c r="I63" i="276"/>
  <c r="J62" i="276"/>
  <c r="I62" i="276"/>
  <c r="J61" i="276"/>
  <c r="I61" i="276"/>
  <c r="J60" i="276"/>
  <c r="I60" i="276"/>
  <c r="J59" i="276"/>
  <c r="I59" i="276"/>
  <c r="H59" i="276"/>
  <c r="G59" i="276"/>
  <c r="F59" i="276"/>
  <c r="E59" i="276"/>
  <c r="D59" i="276"/>
  <c r="J50" i="276"/>
  <c r="I50" i="276"/>
  <c r="J49" i="276"/>
  <c r="I49" i="276"/>
  <c r="J48" i="276"/>
  <c r="I48" i="276"/>
  <c r="J47" i="276"/>
  <c r="I47" i="276"/>
  <c r="J46" i="276"/>
  <c r="I46" i="276"/>
  <c r="H46" i="276"/>
  <c r="G46" i="276"/>
  <c r="F46" i="276"/>
  <c r="E46" i="276"/>
  <c r="D46" i="276"/>
  <c r="C46" i="276"/>
  <c r="J43" i="276"/>
  <c r="I43" i="276"/>
  <c r="J42" i="276"/>
  <c r="I42" i="276"/>
  <c r="J41" i="276"/>
  <c r="I41" i="276"/>
  <c r="J40" i="276"/>
  <c r="I40" i="276"/>
  <c r="J39" i="276"/>
  <c r="I39" i="276"/>
  <c r="H39" i="276"/>
  <c r="G39" i="276"/>
  <c r="F39" i="276"/>
  <c r="E39" i="276"/>
  <c r="D39" i="276"/>
  <c r="C39" i="276"/>
  <c r="J36" i="276"/>
  <c r="I36" i="276"/>
  <c r="J35" i="276"/>
  <c r="I35" i="276"/>
  <c r="J34" i="276"/>
  <c r="I34" i="276"/>
  <c r="J33" i="276"/>
  <c r="I33" i="276"/>
  <c r="J32" i="276"/>
  <c r="I32" i="276"/>
  <c r="H32" i="276"/>
  <c r="G32" i="276"/>
  <c r="F32" i="276"/>
  <c r="E32" i="276"/>
  <c r="D32" i="276"/>
  <c r="J28" i="276"/>
  <c r="I28" i="276"/>
  <c r="J27" i="276"/>
  <c r="I27" i="276"/>
  <c r="J26" i="276"/>
  <c r="I26" i="276"/>
  <c r="J25" i="276"/>
  <c r="I25" i="276"/>
  <c r="J24" i="276"/>
  <c r="I24" i="276"/>
  <c r="H24" i="276"/>
  <c r="G24" i="276"/>
  <c r="F24" i="276"/>
  <c r="E24" i="276"/>
  <c r="D24" i="276"/>
  <c r="C24" i="276"/>
  <c r="J21" i="276"/>
  <c r="I21" i="276"/>
  <c r="J20" i="276"/>
  <c r="I20" i="276"/>
  <c r="J19" i="276"/>
  <c r="I19" i="276"/>
  <c r="J18" i="276"/>
  <c r="I18" i="276"/>
  <c r="J17" i="276"/>
  <c r="I17" i="276"/>
  <c r="H17" i="276"/>
  <c r="G17" i="276"/>
  <c r="F17" i="276"/>
  <c r="E17" i="276"/>
  <c r="D17" i="276"/>
  <c r="C17" i="276"/>
  <c r="J13" i="276"/>
  <c r="I13" i="276"/>
  <c r="J12" i="276"/>
  <c r="I12" i="276"/>
  <c r="J11" i="276"/>
  <c r="I11" i="276"/>
  <c r="J10" i="276"/>
  <c r="I10" i="276"/>
  <c r="J9" i="276"/>
  <c r="I9" i="276"/>
  <c r="H9" i="276"/>
  <c r="G9" i="276"/>
  <c r="F9" i="276"/>
  <c r="E9" i="276"/>
  <c r="D9" i="276"/>
  <c r="A5" i="276"/>
  <c r="J78" i="275"/>
  <c r="I78" i="275"/>
  <c r="J77" i="275"/>
  <c r="I77" i="275"/>
  <c r="J76" i="275"/>
  <c r="I76" i="275"/>
  <c r="J75" i="275"/>
  <c r="I75" i="275"/>
  <c r="J74" i="275"/>
  <c r="I74" i="275"/>
  <c r="H74" i="275"/>
  <c r="G74" i="275"/>
  <c r="F74" i="275"/>
  <c r="E74" i="275"/>
  <c r="D74" i="275"/>
  <c r="C74" i="275"/>
  <c r="J71" i="275"/>
  <c r="I71" i="275"/>
  <c r="J70" i="275"/>
  <c r="I70" i="275"/>
  <c r="J69" i="275"/>
  <c r="I69" i="275"/>
  <c r="J68" i="275"/>
  <c r="I68" i="275"/>
  <c r="J67" i="275"/>
  <c r="I67" i="275"/>
  <c r="H67" i="275"/>
  <c r="G67" i="275"/>
  <c r="F67" i="275"/>
  <c r="E67" i="275"/>
  <c r="D67" i="275"/>
  <c r="C67" i="275"/>
  <c r="J63" i="275"/>
  <c r="I63" i="275"/>
  <c r="J62" i="275"/>
  <c r="I62" i="275"/>
  <c r="J61" i="275"/>
  <c r="I61" i="275"/>
  <c r="J60" i="275"/>
  <c r="I60" i="275"/>
  <c r="J59" i="275"/>
  <c r="I59" i="275"/>
  <c r="H59" i="275"/>
  <c r="G59" i="275"/>
  <c r="F59" i="275"/>
  <c r="E59" i="275"/>
  <c r="D59" i="275"/>
  <c r="J50" i="275"/>
  <c r="I50" i="275"/>
  <c r="J49" i="275"/>
  <c r="I49" i="275"/>
  <c r="J48" i="275"/>
  <c r="I48" i="275"/>
  <c r="J47" i="275"/>
  <c r="I47" i="275"/>
  <c r="J46" i="275"/>
  <c r="I46" i="275"/>
  <c r="H46" i="275"/>
  <c r="G46" i="275"/>
  <c r="F46" i="275"/>
  <c r="E46" i="275"/>
  <c r="D46" i="275"/>
  <c r="C46" i="275"/>
  <c r="J43" i="275"/>
  <c r="I43" i="275"/>
  <c r="J42" i="275"/>
  <c r="I42" i="275"/>
  <c r="J41" i="275"/>
  <c r="I41" i="275"/>
  <c r="J40" i="275"/>
  <c r="I40" i="275"/>
  <c r="J39" i="275"/>
  <c r="I39" i="275"/>
  <c r="H39" i="275"/>
  <c r="G39" i="275"/>
  <c r="F39" i="275"/>
  <c r="E39" i="275"/>
  <c r="D39" i="275"/>
  <c r="C39" i="275"/>
  <c r="J36" i="275"/>
  <c r="I36" i="275"/>
  <c r="J35" i="275"/>
  <c r="I35" i="275"/>
  <c r="J34" i="275"/>
  <c r="I34" i="275"/>
  <c r="J33" i="275"/>
  <c r="I33" i="275"/>
  <c r="J32" i="275"/>
  <c r="I32" i="275"/>
  <c r="H32" i="275"/>
  <c r="G32" i="275"/>
  <c r="F32" i="275"/>
  <c r="E32" i="275"/>
  <c r="D32" i="275"/>
  <c r="J28" i="275"/>
  <c r="I28" i="275"/>
  <c r="J27" i="275"/>
  <c r="I27" i="275"/>
  <c r="J26" i="275"/>
  <c r="I26" i="275"/>
  <c r="J25" i="275"/>
  <c r="I25" i="275"/>
  <c r="J24" i="275"/>
  <c r="I24" i="275"/>
  <c r="H24" i="275"/>
  <c r="G24" i="275"/>
  <c r="F24" i="275"/>
  <c r="E24" i="275"/>
  <c r="D24" i="275"/>
  <c r="C24" i="275"/>
  <c r="J21" i="275"/>
  <c r="I21" i="275"/>
  <c r="J20" i="275"/>
  <c r="I20" i="275"/>
  <c r="J19" i="275"/>
  <c r="I19" i="275"/>
  <c r="J18" i="275"/>
  <c r="I18" i="275"/>
  <c r="J17" i="275"/>
  <c r="I17" i="275"/>
  <c r="H17" i="275"/>
  <c r="G17" i="275"/>
  <c r="F17" i="275"/>
  <c r="E17" i="275"/>
  <c r="D17" i="275"/>
  <c r="C17" i="275"/>
  <c r="J13" i="275"/>
  <c r="I13" i="275"/>
  <c r="J12" i="275"/>
  <c r="I12" i="275"/>
  <c r="J11" i="275"/>
  <c r="I11" i="275"/>
  <c r="J10" i="275"/>
  <c r="I10" i="275"/>
  <c r="J9" i="275"/>
  <c r="I9" i="275"/>
  <c r="H9" i="275"/>
  <c r="G9" i="275"/>
  <c r="F9" i="275"/>
  <c r="E9" i="275"/>
  <c r="D9" i="275"/>
  <c r="A5" i="275"/>
  <c r="J78" i="274"/>
  <c r="I78" i="274"/>
  <c r="J77" i="274"/>
  <c r="I77" i="274"/>
  <c r="J76" i="274"/>
  <c r="I76" i="274"/>
  <c r="J75" i="274"/>
  <c r="I75" i="274"/>
  <c r="J74" i="274"/>
  <c r="I74" i="274"/>
  <c r="H74" i="274"/>
  <c r="G74" i="274"/>
  <c r="F74" i="274"/>
  <c r="E74" i="274"/>
  <c r="D74" i="274"/>
  <c r="C74" i="274"/>
  <c r="J71" i="274"/>
  <c r="I71" i="274"/>
  <c r="J70" i="274"/>
  <c r="I70" i="274"/>
  <c r="J69" i="274"/>
  <c r="I69" i="274"/>
  <c r="J68" i="274"/>
  <c r="I68" i="274"/>
  <c r="J67" i="274"/>
  <c r="I67" i="274"/>
  <c r="H67" i="274"/>
  <c r="G67" i="274"/>
  <c r="F67" i="274"/>
  <c r="E67" i="274"/>
  <c r="D67" i="274"/>
  <c r="C67" i="274"/>
  <c r="J63" i="274"/>
  <c r="I63" i="274"/>
  <c r="J62" i="274"/>
  <c r="I62" i="274"/>
  <c r="J61" i="274"/>
  <c r="I61" i="274"/>
  <c r="J60" i="274"/>
  <c r="I60" i="274"/>
  <c r="J59" i="274"/>
  <c r="I59" i="274"/>
  <c r="H59" i="274"/>
  <c r="G59" i="274"/>
  <c r="F59" i="274"/>
  <c r="E59" i="274"/>
  <c r="D59" i="274"/>
  <c r="J50" i="274"/>
  <c r="I50" i="274"/>
  <c r="J49" i="274"/>
  <c r="I49" i="274"/>
  <c r="J48" i="274"/>
  <c r="I48" i="274"/>
  <c r="J47" i="274"/>
  <c r="I47" i="274"/>
  <c r="J46" i="274"/>
  <c r="I46" i="274"/>
  <c r="H46" i="274"/>
  <c r="G46" i="274"/>
  <c r="F46" i="274"/>
  <c r="E46" i="274"/>
  <c r="D46" i="274"/>
  <c r="C46" i="274"/>
  <c r="J43" i="274"/>
  <c r="I43" i="274"/>
  <c r="J42" i="274"/>
  <c r="I42" i="274"/>
  <c r="J41" i="274"/>
  <c r="I41" i="274"/>
  <c r="J40" i="274"/>
  <c r="I40" i="274"/>
  <c r="J39" i="274"/>
  <c r="I39" i="274"/>
  <c r="H39" i="274"/>
  <c r="G39" i="274"/>
  <c r="F39" i="274"/>
  <c r="E39" i="274"/>
  <c r="D39" i="274"/>
  <c r="C39" i="274"/>
  <c r="J36" i="274"/>
  <c r="I36" i="274"/>
  <c r="J35" i="274"/>
  <c r="I35" i="274"/>
  <c r="J34" i="274"/>
  <c r="I34" i="274"/>
  <c r="J33" i="274"/>
  <c r="I33" i="274"/>
  <c r="J32" i="274"/>
  <c r="I32" i="274"/>
  <c r="H32" i="274"/>
  <c r="G32" i="274"/>
  <c r="F32" i="274"/>
  <c r="E32" i="274"/>
  <c r="D32" i="274"/>
  <c r="J28" i="274"/>
  <c r="I28" i="274"/>
  <c r="J27" i="274"/>
  <c r="I27" i="274"/>
  <c r="J26" i="274"/>
  <c r="I26" i="274"/>
  <c r="J25" i="274"/>
  <c r="I25" i="274"/>
  <c r="J24" i="274"/>
  <c r="I24" i="274"/>
  <c r="H24" i="274"/>
  <c r="G24" i="274"/>
  <c r="F24" i="274"/>
  <c r="E24" i="274"/>
  <c r="D24" i="274"/>
  <c r="C24" i="274"/>
  <c r="J21" i="274"/>
  <c r="I21" i="274"/>
  <c r="J20" i="274"/>
  <c r="I20" i="274"/>
  <c r="J19" i="274"/>
  <c r="I19" i="274"/>
  <c r="J18" i="274"/>
  <c r="I18" i="274"/>
  <c r="J17" i="274"/>
  <c r="I17" i="274"/>
  <c r="H17" i="274"/>
  <c r="G17" i="274"/>
  <c r="F17" i="274"/>
  <c r="E17" i="274"/>
  <c r="D17" i="274"/>
  <c r="C17" i="274"/>
  <c r="J13" i="274"/>
  <c r="I13" i="274"/>
  <c r="J12" i="274"/>
  <c r="I12" i="274"/>
  <c r="J11" i="274"/>
  <c r="I11" i="274"/>
  <c r="J10" i="274"/>
  <c r="I10" i="274"/>
  <c r="J9" i="274"/>
  <c r="I9" i="274"/>
  <c r="H9" i="274"/>
  <c r="G9" i="274"/>
  <c r="F9" i="274"/>
  <c r="E9" i="274"/>
  <c r="D9" i="274"/>
  <c r="A5" i="274"/>
  <c r="J78" i="273"/>
  <c r="I78" i="273"/>
  <c r="J77" i="273"/>
  <c r="I77" i="273"/>
  <c r="J76" i="273"/>
  <c r="I76" i="273"/>
  <c r="J75" i="273"/>
  <c r="I75" i="273"/>
  <c r="J74" i="273"/>
  <c r="I74" i="273"/>
  <c r="H74" i="273"/>
  <c r="G74" i="273"/>
  <c r="F74" i="273"/>
  <c r="E74" i="273"/>
  <c r="D74" i="273"/>
  <c r="C74" i="273"/>
  <c r="J71" i="273"/>
  <c r="I71" i="273"/>
  <c r="J70" i="273"/>
  <c r="I70" i="273"/>
  <c r="J69" i="273"/>
  <c r="I69" i="273"/>
  <c r="J68" i="273"/>
  <c r="I68" i="273"/>
  <c r="J67" i="273"/>
  <c r="I67" i="273"/>
  <c r="H67" i="273"/>
  <c r="G67" i="273"/>
  <c r="F67" i="273"/>
  <c r="E67" i="273"/>
  <c r="D67" i="273"/>
  <c r="C67" i="273"/>
  <c r="J63" i="273"/>
  <c r="I63" i="273"/>
  <c r="J62" i="273"/>
  <c r="I62" i="273"/>
  <c r="J61" i="273"/>
  <c r="I61" i="273"/>
  <c r="J60" i="273"/>
  <c r="I60" i="273"/>
  <c r="J59" i="273"/>
  <c r="I59" i="273"/>
  <c r="H59" i="273"/>
  <c r="G59" i="273"/>
  <c r="F59" i="273"/>
  <c r="E59" i="273"/>
  <c r="D59" i="273"/>
  <c r="J50" i="273"/>
  <c r="I50" i="273"/>
  <c r="J49" i="273"/>
  <c r="I49" i="273"/>
  <c r="J48" i="273"/>
  <c r="I48" i="273"/>
  <c r="J47" i="273"/>
  <c r="I47" i="273"/>
  <c r="J46" i="273"/>
  <c r="I46" i="273"/>
  <c r="H46" i="273"/>
  <c r="G46" i="273"/>
  <c r="F46" i="273"/>
  <c r="E46" i="273"/>
  <c r="D46" i="273"/>
  <c r="C46" i="273"/>
  <c r="J43" i="273"/>
  <c r="I43" i="273"/>
  <c r="J42" i="273"/>
  <c r="I42" i="273"/>
  <c r="J41" i="273"/>
  <c r="I41" i="273"/>
  <c r="J40" i="273"/>
  <c r="I40" i="273"/>
  <c r="J39" i="273"/>
  <c r="I39" i="273"/>
  <c r="H39" i="273"/>
  <c r="G39" i="273"/>
  <c r="F39" i="273"/>
  <c r="E39" i="273"/>
  <c r="D39" i="273"/>
  <c r="C39" i="273"/>
  <c r="J36" i="273"/>
  <c r="I36" i="273"/>
  <c r="J35" i="273"/>
  <c r="I35" i="273"/>
  <c r="J34" i="273"/>
  <c r="I34" i="273"/>
  <c r="J33" i="273"/>
  <c r="I33" i="273"/>
  <c r="J32" i="273"/>
  <c r="I32" i="273"/>
  <c r="H32" i="273"/>
  <c r="G32" i="273"/>
  <c r="F32" i="273"/>
  <c r="E32" i="273"/>
  <c r="D32" i="273"/>
  <c r="J28" i="273"/>
  <c r="I28" i="273"/>
  <c r="J27" i="273"/>
  <c r="I27" i="273"/>
  <c r="J26" i="273"/>
  <c r="I26" i="273"/>
  <c r="J25" i="273"/>
  <c r="I25" i="273"/>
  <c r="J24" i="273"/>
  <c r="I24" i="273"/>
  <c r="H24" i="273"/>
  <c r="G24" i="273"/>
  <c r="F24" i="273"/>
  <c r="E24" i="273"/>
  <c r="D24" i="273"/>
  <c r="C24" i="273"/>
  <c r="J21" i="273"/>
  <c r="I21" i="273"/>
  <c r="J20" i="273"/>
  <c r="I20" i="273"/>
  <c r="J19" i="273"/>
  <c r="I19" i="273"/>
  <c r="J18" i="273"/>
  <c r="I18" i="273"/>
  <c r="J17" i="273"/>
  <c r="I17" i="273"/>
  <c r="H17" i="273"/>
  <c r="G17" i="273"/>
  <c r="F17" i="273"/>
  <c r="E17" i="273"/>
  <c r="D17" i="273"/>
  <c r="C17" i="273"/>
  <c r="J13" i="273"/>
  <c r="I13" i="273"/>
  <c r="J12" i="273"/>
  <c r="I12" i="273"/>
  <c r="J11" i="273"/>
  <c r="I11" i="273"/>
  <c r="J10" i="273"/>
  <c r="I10" i="273"/>
  <c r="J9" i="273"/>
  <c r="I9" i="273"/>
  <c r="H9" i="273"/>
  <c r="G9" i="273"/>
  <c r="F9" i="273"/>
  <c r="E9" i="273"/>
  <c r="D9" i="273"/>
  <c r="A5" i="273"/>
  <c r="J78" i="272"/>
  <c r="I78" i="272"/>
  <c r="J77" i="272"/>
  <c r="I77" i="272"/>
  <c r="J76" i="272"/>
  <c r="I76" i="272"/>
  <c r="J75" i="272"/>
  <c r="I75" i="272"/>
  <c r="J74" i="272"/>
  <c r="I74" i="272"/>
  <c r="H74" i="272"/>
  <c r="G74" i="272"/>
  <c r="F74" i="272"/>
  <c r="E74" i="272"/>
  <c r="D74" i="272"/>
  <c r="C74" i="272"/>
  <c r="J71" i="272"/>
  <c r="I71" i="272"/>
  <c r="J70" i="272"/>
  <c r="I70" i="272"/>
  <c r="J69" i="272"/>
  <c r="I69" i="272"/>
  <c r="J68" i="272"/>
  <c r="I68" i="272"/>
  <c r="J67" i="272"/>
  <c r="I67" i="272"/>
  <c r="H67" i="272"/>
  <c r="G67" i="272"/>
  <c r="F67" i="272"/>
  <c r="E67" i="272"/>
  <c r="D67" i="272"/>
  <c r="C67" i="272"/>
  <c r="J63" i="272"/>
  <c r="I63" i="272"/>
  <c r="J62" i="272"/>
  <c r="I62" i="272"/>
  <c r="J61" i="272"/>
  <c r="I61" i="272"/>
  <c r="J60" i="272"/>
  <c r="I60" i="272"/>
  <c r="J59" i="272"/>
  <c r="I59" i="272"/>
  <c r="H59" i="272"/>
  <c r="G59" i="272"/>
  <c r="F59" i="272"/>
  <c r="E59" i="272"/>
  <c r="D59" i="272"/>
  <c r="J50" i="272"/>
  <c r="I50" i="272"/>
  <c r="J49" i="272"/>
  <c r="I49" i="272"/>
  <c r="J48" i="272"/>
  <c r="I48" i="272"/>
  <c r="J47" i="272"/>
  <c r="I47" i="272"/>
  <c r="J46" i="272"/>
  <c r="I46" i="272"/>
  <c r="H46" i="272"/>
  <c r="G46" i="272"/>
  <c r="F46" i="272"/>
  <c r="E46" i="272"/>
  <c r="D46" i="272"/>
  <c r="C46" i="272"/>
  <c r="J43" i="272"/>
  <c r="I43" i="272"/>
  <c r="J42" i="272"/>
  <c r="I42" i="272"/>
  <c r="J41" i="272"/>
  <c r="I41" i="272"/>
  <c r="J40" i="272"/>
  <c r="I40" i="272"/>
  <c r="J39" i="272"/>
  <c r="I39" i="272"/>
  <c r="H39" i="272"/>
  <c r="G39" i="272"/>
  <c r="F39" i="272"/>
  <c r="E39" i="272"/>
  <c r="D39" i="272"/>
  <c r="C39" i="272"/>
  <c r="J36" i="272"/>
  <c r="I36" i="272"/>
  <c r="J35" i="272"/>
  <c r="I35" i="272"/>
  <c r="J34" i="272"/>
  <c r="I34" i="272"/>
  <c r="J33" i="272"/>
  <c r="I33" i="272"/>
  <c r="J32" i="272"/>
  <c r="I32" i="272"/>
  <c r="H32" i="272"/>
  <c r="G32" i="272"/>
  <c r="F32" i="272"/>
  <c r="E32" i="272"/>
  <c r="D32" i="272"/>
  <c r="J28" i="272"/>
  <c r="I28" i="272"/>
  <c r="J27" i="272"/>
  <c r="I27" i="272"/>
  <c r="J26" i="272"/>
  <c r="I26" i="272"/>
  <c r="J25" i="272"/>
  <c r="I25" i="272"/>
  <c r="J24" i="272"/>
  <c r="I24" i="272"/>
  <c r="H24" i="272"/>
  <c r="G24" i="272"/>
  <c r="F24" i="272"/>
  <c r="E24" i="272"/>
  <c r="D24" i="272"/>
  <c r="C24" i="272"/>
  <c r="J21" i="272"/>
  <c r="I21" i="272"/>
  <c r="J20" i="272"/>
  <c r="I20" i="272"/>
  <c r="J19" i="272"/>
  <c r="I19" i="272"/>
  <c r="J18" i="272"/>
  <c r="I18" i="272"/>
  <c r="J17" i="272"/>
  <c r="I17" i="272"/>
  <c r="H17" i="272"/>
  <c r="G17" i="272"/>
  <c r="F17" i="272"/>
  <c r="E17" i="272"/>
  <c r="D17" i="272"/>
  <c r="C17" i="272"/>
  <c r="J13" i="272"/>
  <c r="I13" i="272"/>
  <c r="J12" i="272"/>
  <c r="I12" i="272"/>
  <c r="J11" i="272"/>
  <c r="I11" i="272"/>
  <c r="J10" i="272"/>
  <c r="I10" i="272"/>
  <c r="J9" i="272"/>
  <c r="I9" i="272"/>
  <c r="H9" i="272"/>
  <c r="G9" i="272"/>
  <c r="F9" i="272"/>
  <c r="E9" i="272"/>
  <c r="D9" i="272"/>
  <c r="A5" i="272"/>
  <c r="J78" i="271"/>
  <c r="I78" i="271"/>
  <c r="H78" i="271"/>
  <c r="G78" i="271"/>
  <c r="J77" i="271"/>
  <c r="I77" i="271"/>
  <c r="H77" i="271"/>
  <c r="G77" i="271"/>
  <c r="J76" i="271"/>
  <c r="I76" i="271"/>
  <c r="H76" i="271"/>
  <c r="G76" i="271"/>
  <c r="J75" i="271"/>
  <c r="I75" i="271"/>
  <c r="H75" i="271"/>
  <c r="G75" i="271"/>
  <c r="J74" i="271"/>
  <c r="I74" i="271"/>
  <c r="H74" i="271"/>
  <c r="G74" i="271"/>
  <c r="F74" i="271"/>
  <c r="E74" i="271"/>
  <c r="D74" i="271"/>
  <c r="C74" i="271"/>
  <c r="J71" i="271"/>
  <c r="I71" i="271"/>
  <c r="H71" i="271"/>
  <c r="G71" i="271"/>
  <c r="J70" i="271"/>
  <c r="I70" i="271"/>
  <c r="H70" i="271"/>
  <c r="G70" i="271"/>
  <c r="J69" i="271"/>
  <c r="I69" i="271"/>
  <c r="H69" i="271"/>
  <c r="G69" i="271"/>
  <c r="J68" i="271"/>
  <c r="I68" i="271"/>
  <c r="H68" i="271"/>
  <c r="G68" i="271"/>
  <c r="J67" i="271"/>
  <c r="I67" i="271"/>
  <c r="H67" i="271"/>
  <c r="G67" i="271"/>
  <c r="F67" i="271"/>
  <c r="E67" i="271"/>
  <c r="D67" i="271"/>
  <c r="C67" i="271"/>
  <c r="J63" i="271"/>
  <c r="I63" i="271"/>
  <c r="H63" i="271"/>
  <c r="G63" i="271"/>
  <c r="J62" i="271"/>
  <c r="I62" i="271"/>
  <c r="H62" i="271"/>
  <c r="G62" i="271"/>
  <c r="J61" i="271"/>
  <c r="I61" i="271"/>
  <c r="H61" i="271"/>
  <c r="G61" i="271"/>
  <c r="J60" i="271"/>
  <c r="I60" i="271"/>
  <c r="H60" i="271"/>
  <c r="G60" i="271"/>
  <c r="J59" i="271"/>
  <c r="I59" i="271"/>
  <c r="H59" i="271"/>
  <c r="G59" i="271"/>
  <c r="F59" i="271"/>
  <c r="E59" i="271"/>
  <c r="D59" i="271"/>
  <c r="J50" i="271"/>
  <c r="I50" i="271"/>
  <c r="H50" i="271"/>
  <c r="G50" i="271"/>
  <c r="J49" i="271"/>
  <c r="I49" i="271"/>
  <c r="H49" i="271"/>
  <c r="G49" i="271"/>
  <c r="J48" i="271"/>
  <c r="I48" i="271"/>
  <c r="H48" i="271"/>
  <c r="G48" i="271"/>
  <c r="J47" i="271"/>
  <c r="I47" i="271"/>
  <c r="H47" i="271"/>
  <c r="G47" i="271"/>
  <c r="J46" i="271"/>
  <c r="I46" i="271"/>
  <c r="H46" i="271"/>
  <c r="G46" i="271"/>
  <c r="F46" i="271"/>
  <c r="E46" i="271"/>
  <c r="D46" i="271"/>
  <c r="C46" i="271"/>
  <c r="J43" i="271"/>
  <c r="I43" i="271"/>
  <c r="H43" i="271"/>
  <c r="G43" i="271"/>
  <c r="J42" i="271"/>
  <c r="I42" i="271"/>
  <c r="H42" i="271"/>
  <c r="G42" i="271"/>
  <c r="J41" i="271"/>
  <c r="I41" i="271"/>
  <c r="H41" i="271"/>
  <c r="G41" i="271"/>
  <c r="J40" i="271"/>
  <c r="I40" i="271"/>
  <c r="H40" i="271"/>
  <c r="G40" i="271"/>
  <c r="J39" i="271"/>
  <c r="I39" i="271"/>
  <c r="H39" i="271"/>
  <c r="G39" i="271"/>
  <c r="F39" i="271"/>
  <c r="E39" i="271"/>
  <c r="D39" i="271"/>
  <c r="C39" i="271"/>
  <c r="J36" i="271"/>
  <c r="I36" i="271"/>
  <c r="H36" i="271"/>
  <c r="G36" i="271"/>
  <c r="J35" i="271"/>
  <c r="I35" i="271"/>
  <c r="H35" i="271"/>
  <c r="G35" i="271"/>
  <c r="J34" i="271"/>
  <c r="I34" i="271"/>
  <c r="H34" i="271"/>
  <c r="G34" i="271"/>
  <c r="J33" i="271"/>
  <c r="I33" i="271"/>
  <c r="H33" i="271"/>
  <c r="G33" i="271"/>
  <c r="J32" i="271"/>
  <c r="I32" i="271"/>
  <c r="H32" i="271"/>
  <c r="G32" i="271"/>
  <c r="F32" i="271"/>
  <c r="E32" i="271"/>
  <c r="D32" i="271"/>
  <c r="J28" i="271"/>
  <c r="I28" i="271"/>
  <c r="H28" i="271"/>
  <c r="G28" i="271"/>
  <c r="J27" i="271"/>
  <c r="I27" i="271"/>
  <c r="H27" i="271"/>
  <c r="G27" i="271"/>
  <c r="J26" i="271"/>
  <c r="I26" i="271"/>
  <c r="H26" i="271"/>
  <c r="G26" i="271"/>
  <c r="J25" i="271"/>
  <c r="I25" i="271"/>
  <c r="H25" i="271"/>
  <c r="G25" i="271"/>
  <c r="J24" i="271"/>
  <c r="I24" i="271"/>
  <c r="H24" i="271"/>
  <c r="G24" i="271"/>
  <c r="F24" i="271"/>
  <c r="E24" i="271"/>
  <c r="D24" i="271"/>
  <c r="C24" i="271"/>
  <c r="J21" i="271"/>
  <c r="I21" i="271"/>
  <c r="H21" i="271"/>
  <c r="G21" i="271"/>
  <c r="J20" i="271"/>
  <c r="I20" i="271"/>
  <c r="H20" i="271"/>
  <c r="G20" i="271"/>
  <c r="J19" i="271"/>
  <c r="I19" i="271"/>
  <c r="H19" i="271"/>
  <c r="G19" i="271"/>
  <c r="J18" i="271"/>
  <c r="I18" i="271"/>
  <c r="H18" i="271"/>
  <c r="G18" i="271"/>
  <c r="J17" i="271"/>
  <c r="I17" i="271"/>
  <c r="H17" i="271"/>
  <c r="G17" i="271"/>
  <c r="F17" i="271"/>
  <c r="E17" i="271"/>
  <c r="D17" i="271"/>
  <c r="C17" i="271"/>
  <c r="J13" i="271"/>
  <c r="I13" i="271"/>
  <c r="H13" i="271"/>
  <c r="G13" i="271"/>
  <c r="J12" i="271"/>
  <c r="I12" i="271"/>
  <c r="H12" i="271"/>
  <c r="G12" i="271"/>
  <c r="J11" i="271"/>
  <c r="I11" i="271"/>
  <c r="H11" i="271"/>
  <c r="G11" i="271"/>
  <c r="J10" i="271"/>
  <c r="I10" i="271"/>
  <c r="H10" i="271"/>
  <c r="G10" i="271"/>
  <c r="J9" i="271"/>
  <c r="I9" i="271"/>
  <c r="H9" i="271"/>
  <c r="G9" i="271"/>
  <c r="F9" i="271"/>
  <c r="E9" i="271"/>
  <c r="D9" i="271"/>
  <c r="A5" i="271"/>
  <c r="H69" i="277"/>
  <c r="G68" i="277"/>
  <c r="G61" i="277"/>
  <c r="H60" i="277"/>
  <c r="G35" i="277"/>
  <c r="H34" i="277"/>
  <c r="H28" i="277"/>
  <c r="H27" i="277"/>
  <c r="H26" i="277"/>
  <c r="H25" i="277"/>
  <c r="H21" i="277"/>
  <c r="H20" i="277"/>
  <c r="H19" i="277"/>
  <c r="H18" i="277"/>
  <c r="G12" i="277"/>
  <c r="H11" i="277"/>
  <c r="G78" i="277"/>
  <c r="H61" i="277"/>
  <c r="H35" i="277"/>
  <c r="H12" i="277"/>
  <c r="H70" i="277"/>
  <c r="G69" i="277"/>
  <c r="H63" i="277"/>
  <c r="G60" i="277"/>
  <c r="H50" i="277"/>
  <c r="H49" i="277"/>
  <c r="H48" i="277"/>
  <c r="H47" i="277"/>
  <c r="H43" i="277"/>
  <c r="H42" i="277"/>
  <c r="H41" i="277"/>
  <c r="H40" i="277"/>
  <c r="G34" i="277"/>
  <c r="H33" i="277"/>
  <c r="G28" i="277"/>
  <c r="G27" i="277"/>
  <c r="G26" i="277"/>
  <c r="G25" i="277"/>
  <c r="G21" i="277"/>
  <c r="G20" i="277"/>
  <c r="G19" i="277"/>
  <c r="G18" i="277"/>
  <c r="G11" i="277"/>
  <c r="H10" i="277"/>
  <c r="G76" i="277"/>
  <c r="H68" i="277"/>
  <c r="G36" i="277"/>
  <c r="G13" i="277"/>
  <c r="H78" i="277"/>
  <c r="H77" i="277"/>
  <c r="H76" i="277"/>
  <c r="H75" i="277"/>
  <c r="H71" i="277"/>
  <c r="G70" i="277"/>
  <c r="G63" i="277"/>
  <c r="H62" i="277"/>
  <c r="G50" i="277"/>
  <c r="G49" i="277"/>
  <c r="G48" i="277"/>
  <c r="G47" i="277"/>
  <c r="G43" i="277"/>
  <c r="G42" i="277"/>
  <c r="G41" i="277"/>
  <c r="G40" i="277"/>
  <c r="H36" i="277"/>
  <c r="G33" i="277"/>
  <c r="H13" i="277"/>
  <c r="G10" i="277"/>
  <c r="G77" i="277"/>
  <c r="G75" i="277"/>
  <c r="G71" i="277"/>
  <c r="G62" i="277"/>
  <c r="H69" i="276"/>
  <c r="G68" i="276"/>
  <c r="G61" i="276"/>
  <c r="H60" i="276"/>
  <c r="G35" i="276"/>
  <c r="H34" i="276"/>
  <c r="H28" i="276"/>
  <c r="H27" i="276"/>
  <c r="H26" i="276"/>
  <c r="H25" i="276"/>
  <c r="H21" i="276"/>
  <c r="H20" i="276"/>
  <c r="H19" i="276"/>
  <c r="H18" i="276"/>
  <c r="G12" i="276"/>
  <c r="H11" i="276"/>
  <c r="H70" i="276"/>
  <c r="G69" i="276"/>
  <c r="H63" i="276"/>
  <c r="G60" i="276"/>
  <c r="H50" i="276"/>
  <c r="H49" i="276"/>
  <c r="H48" i="276"/>
  <c r="H47" i="276"/>
  <c r="H43" i="276"/>
  <c r="H42" i="276"/>
  <c r="H41" i="276"/>
  <c r="H40" i="276"/>
  <c r="G34" i="276"/>
  <c r="H33" i="276"/>
  <c r="G28" i="276"/>
  <c r="G27" i="276"/>
  <c r="G26" i="276"/>
  <c r="G25" i="276"/>
  <c r="G21" i="276"/>
  <c r="G20" i="276"/>
  <c r="G19" i="276"/>
  <c r="G18" i="276"/>
  <c r="G11" i="276"/>
  <c r="H10" i="276"/>
  <c r="H68" i="276"/>
  <c r="G36" i="276"/>
  <c r="G13" i="276"/>
  <c r="H12" i="276"/>
  <c r="H78" i="276"/>
  <c r="H77" i="276"/>
  <c r="H76" i="276"/>
  <c r="H75" i="276"/>
  <c r="H71" i="276"/>
  <c r="G70" i="276"/>
  <c r="G63" i="276"/>
  <c r="H62" i="276"/>
  <c r="G50" i="276"/>
  <c r="G49" i="276"/>
  <c r="G48" i="276"/>
  <c r="G47" i="276"/>
  <c r="G43" i="276"/>
  <c r="G42" i="276"/>
  <c r="G41" i="276"/>
  <c r="G40" i="276"/>
  <c r="H36" i="276"/>
  <c r="G33" i="276"/>
  <c r="H13" i="276"/>
  <c r="G10" i="276"/>
  <c r="G78" i="276"/>
  <c r="G77" i="276"/>
  <c r="G76" i="276"/>
  <c r="G75" i="276"/>
  <c r="G71" i="276"/>
  <c r="G62" i="276"/>
  <c r="H61" i="276"/>
  <c r="H35" i="276"/>
  <c r="F78" i="274"/>
  <c r="F77" i="274"/>
  <c r="F76" i="274"/>
  <c r="F75" i="274"/>
  <c r="F71" i="274"/>
  <c r="H69" i="274"/>
  <c r="G68" i="274"/>
  <c r="F62" i="274"/>
  <c r="G61" i="274"/>
  <c r="H60" i="274"/>
  <c r="F36" i="274"/>
  <c r="G35" i="274"/>
  <c r="H34" i="274"/>
  <c r="H28" i="274"/>
  <c r="H27" i="274"/>
  <c r="H26" i="274"/>
  <c r="H25" i="274"/>
  <c r="H21" i="274"/>
  <c r="H20" i="274"/>
  <c r="H19" i="274"/>
  <c r="H18" i="274"/>
  <c r="F13" i="274"/>
  <c r="G12" i="274"/>
  <c r="H11" i="274"/>
  <c r="F70" i="274"/>
  <c r="G62" i="274"/>
  <c r="F50" i="274"/>
  <c r="F43" i="274"/>
  <c r="F40" i="274"/>
  <c r="H12" i="274"/>
  <c r="H70" i="274"/>
  <c r="G69" i="274"/>
  <c r="F68" i="274"/>
  <c r="H63" i="274"/>
  <c r="F61" i="274"/>
  <c r="G60" i="274"/>
  <c r="H50" i="274"/>
  <c r="H49" i="274"/>
  <c r="H48" i="274"/>
  <c r="H47" i="274"/>
  <c r="H43" i="274"/>
  <c r="H42" i="274"/>
  <c r="H41" i="274"/>
  <c r="H40" i="274"/>
  <c r="F35" i="274"/>
  <c r="G34" i="274"/>
  <c r="H33" i="274"/>
  <c r="G28" i="274"/>
  <c r="G27" i="274"/>
  <c r="G26" i="274"/>
  <c r="G25" i="274"/>
  <c r="G21" i="274"/>
  <c r="G20" i="274"/>
  <c r="G19" i="274"/>
  <c r="G18" i="274"/>
  <c r="F12" i="274"/>
  <c r="G11" i="274"/>
  <c r="H10" i="274"/>
  <c r="G77" i="274"/>
  <c r="H68" i="274"/>
  <c r="H61" i="274"/>
  <c r="F48" i="274"/>
  <c r="F47" i="274"/>
  <c r="F42" i="274"/>
  <c r="F41" i="274"/>
  <c r="G36" i="274"/>
  <c r="G13" i="274"/>
  <c r="F10" i="274"/>
  <c r="H78" i="274"/>
  <c r="H77" i="274"/>
  <c r="H76" i="274"/>
  <c r="H75" i="274"/>
  <c r="H71" i="274"/>
  <c r="G70" i="274"/>
  <c r="F69" i="274"/>
  <c r="G63" i="274"/>
  <c r="H62" i="274"/>
  <c r="F60" i="274"/>
  <c r="G50" i="274"/>
  <c r="G49" i="274"/>
  <c r="G48" i="274"/>
  <c r="G47" i="274"/>
  <c r="G43" i="274"/>
  <c r="G42" i="274"/>
  <c r="G41" i="274"/>
  <c r="G40" i="274"/>
  <c r="H36" i="274"/>
  <c r="F34" i="274"/>
  <c r="G33" i="274"/>
  <c r="F28" i="274"/>
  <c r="F27" i="274"/>
  <c r="F26" i="274"/>
  <c r="F25" i="274"/>
  <c r="F21" i="274"/>
  <c r="F20" i="274"/>
  <c r="F19" i="274"/>
  <c r="F18" i="274"/>
  <c r="H13" i="274"/>
  <c r="F11" i="274"/>
  <c r="G10" i="274"/>
  <c r="G78" i="274"/>
  <c r="G76" i="274"/>
  <c r="G75" i="274"/>
  <c r="G71" i="274"/>
  <c r="F63" i="274"/>
  <c r="F49" i="274"/>
  <c r="H35" i="274"/>
  <c r="F33" i="274"/>
  <c r="F78" i="273"/>
  <c r="F77" i="273"/>
  <c r="F76" i="273"/>
  <c r="F75" i="273"/>
  <c r="F71" i="273"/>
  <c r="H69" i="273"/>
  <c r="G68" i="273"/>
  <c r="F62" i="273"/>
  <c r="G61" i="273"/>
  <c r="H60" i="273"/>
  <c r="F36" i="273"/>
  <c r="G35" i="273"/>
  <c r="H34" i="273"/>
  <c r="H28" i="273"/>
  <c r="H27" i="273"/>
  <c r="H26" i="273"/>
  <c r="H25" i="273"/>
  <c r="H21" i="273"/>
  <c r="H20" i="273"/>
  <c r="H19" i="273"/>
  <c r="H18" i="273"/>
  <c r="F13" i="273"/>
  <c r="G12" i="273"/>
  <c r="H11" i="273"/>
  <c r="G77" i="273"/>
  <c r="G75" i="273"/>
  <c r="G71" i="273"/>
  <c r="F49" i="273"/>
  <c r="F42" i="273"/>
  <c r="F41" i="273"/>
  <c r="F33" i="273"/>
  <c r="H70" i="273"/>
  <c r="G69" i="273"/>
  <c r="F68" i="273"/>
  <c r="H63" i="273"/>
  <c r="F61" i="273"/>
  <c r="G60" i="273"/>
  <c r="H50" i="273"/>
  <c r="H49" i="273"/>
  <c r="H48" i="273"/>
  <c r="H47" i="273"/>
  <c r="H43" i="273"/>
  <c r="H42" i="273"/>
  <c r="H41" i="273"/>
  <c r="H40" i="273"/>
  <c r="F35" i="273"/>
  <c r="G34" i="273"/>
  <c r="H33" i="273"/>
  <c r="G28" i="273"/>
  <c r="G27" i="273"/>
  <c r="G26" i="273"/>
  <c r="G25" i="273"/>
  <c r="G21" i="273"/>
  <c r="G20" i="273"/>
  <c r="G19" i="273"/>
  <c r="G18" i="273"/>
  <c r="F12" i="273"/>
  <c r="G11" i="273"/>
  <c r="H10" i="273"/>
  <c r="G76" i="273"/>
  <c r="F63" i="273"/>
  <c r="H61" i="273"/>
  <c r="F48" i="273"/>
  <c r="F43" i="273"/>
  <c r="F40" i="273"/>
  <c r="G36" i="273"/>
  <c r="G13" i="273"/>
  <c r="H12" i="273"/>
  <c r="H78" i="273"/>
  <c r="H77" i="273"/>
  <c r="H76" i="273"/>
  <c r="H75" i="273"/>
  <c r="H71" i="273"/>
  <c r="G70" i="273"/>
  <c r="F69" i="273"/>
  <c r="G63" i="273"/>
  <c r="H62" i="273"/>
  <c r="F60" i="273"/>
  <c r="G50" i="273"/>
  <c r="G49" i="273"/>
  <c r="G48" i="273"/>
  <c r="G47" i="273"/>
  <c r="G43" i="273"/>
  <c r="G42" i="273"/>
  <c r="G41" i="273"/>
  <c r="G40" i="273"/>
  <c r="H36" i="273"/>
  <c r="F34" i="273"/>
  <c r="G33" i="273"/>
  <c r="F28" i="273"/>
  <c r="F27" i="273"/>
  <c r="F26" i="273"/>
  <c r="F25" i="273"/>
  <c r="F21" i="273"/>
  <c r="F20" i="273"/>
  <c r="F19" i="273"/>
  <c r="F18" i="273"/>
  <c r="H13" i="273"/>
  <c r="F11" i="273"/>
  <c r="G10" i="273"/>
  <c r="G78" i="273"/>
  <c r="F70" i="273"/>
  <c r="H68" i="273"/>
  <c r="G62" i="273"/>
  <c r="F50" i="273"/>
  <c r="F47" i="273"/>
  <c r="H35" i="273"/>
  <c r="F10" i="273"/>
  <c r="F78" i="271"/>
  <c r="F77" i="271"/>
  <c r="F76" i="271"/>
  <c r="F75" i="271"/>
  <c r="F71" i="271"/>
  <c r="F62" i="271"/>
  <c r="F36" i="271"/>
  <c r="F13" i="271"/>
  <c r="F63" i="271"/>
  <c r="F50" i="271"/>
  <c r="F47" i="271"/>
  <c r="F42" i="271"/>
  <c r="F68" i="271"/>
  <c r="F61" i="271"/>
  <c r="F35" i="271"/>
  <c r="F12" i="271"/>
  <c r="F70" i="271"/>
  <c r="F48" i="271"/>
  <c r="F43" i="271"/>
  <c r="F40" i="271"/>
  <c r="F69" i="271"/>
  <c r="F60" i="271"/>
  <c r="F34" i="271"/>
  <c r="F28" i="271"/>
  <c r="F27" i="271"/>
  <c r="F26" i="271"/>
  <c r="F25" i="271"/>
  <c r="F21" i="271"/>
  <c r="F20" i="271"/>
  <c r="F19" i="271"/>
  <c r="F18" i="271"/>
  <c r="F11" i="271"/>
  <c r="F49" i="271"/>
  <c r="F41" i="271"/>
  <c r="F33" i="271"/>
  <c r="F10" i="271"/>
  <c r="G18" i="275"/>
  <c r="G43" i="275"/>
  <c r="H76" i="275"/>
  <c r="G48" i="275"/>
  <c r="H10" i="275"/>
  <c r="E78" i="317"/>
  <c r="H43" i="275"/>
  <c r="H13" i="275"/>
  <c r="F62" i="317"/>
  <c r="H63" i="275"/>
  <c r="G34" i="275"/>
  <c r="G11" i="275"/>
  <c r="H60" i="275"/>
  <c r="G33" i="275"/>
  <c r="H50" i="275"/>
  <c r="H12" i="275"/>
  <c r="H27" i="275"/>
  <c r="H40" i="275"/>
  <c r="G41" i="275"/>
  <c r="H20" i="275"/>
  <c r="D61" i="317"/>
  <c r="G68" i="275"/>
  <c r="H11" i="275"/>
  <c r="E75" i="317"/>
  <c r="D62" i="317"/>
  <c r="G13" i="275"/>
  <c r="G49" i="275"/>
  <c r="H33" i="275"/>
  <c r="H25" i="275"/>
  <c r="G47" i="275"/>
  <c r="H34" i="275"/>
  <c r="G62" i="275"/>
  <c r="H75" i="275"/>
  <c r="G70" i="275"/>
  <c r="H19" i="275"/>
  <c r="G60" i="275"/>
  <c r="H42" i="275"/>
  <c r="G28" i="275"/>
  <c r="G71" i="275"/>
  <c r="G50" i="275"/>
  <c r="G40" i="275"/>
  <c r="H68" i="275"/>
  <c r="H26" i="275"/>
  <c r="G10" i="275"/>
  <c r="G61" i="275"/>
  <c r="E63" i="317"/>
  <c r="G35" i="275"/>
  <c r="G75" i="275"/>
  <c r="H47" i="275"/>
  <c r="H41" i="275"/>
  <c r="H77" i="275"/>
  <c r="H48" i="275"/>
  <c r="H62" i="275"/>
  <c r="H36" i="275"/>
  <c r="H49" i="275"/>
  <c r="F78" i="317"/>
  <c r="G78" i="275"/>
  <c r="G12" i="275"/>
  <c r="H35" i="275"/>
  <c r="G26" i="275"/>
  <c r="F75" i="317"/>
  <c r="D13" i="317"/>
  <c r="H18" i="275"/>
  <c r="G27" i="275"/>
  <c r="G36" i="275"/>
  <c r="H21" i="275"/>
  <c r="H71" i="275"/>
  <c r="G19" i="275"/>
  <c r="D75" i="317"/>
  <c r="E62" i="317"/>
  <c r="F61" i="317"/>
  <c r="G42" i="275"/>
  <c r="H70" i="275"/>
  <c r="E61" i="317"/>
  <c r="G20" i="275"/>
  <c r="H69" i="275"/>
  <c r="H28" i="275"/>
  <c r="G69" i="275"/>
  <c r="H61" i="275"/>
  <c r="G63" i="275"/>
  <c r="G25" i="275"/>
  <c r="G21" i="275"/>
  <c r="C50" i="288" l="1"/>
  <c r="G50" i="288" s="1"/>
  <c r="D62" i="288"/>
  <c r="D62" i="289"/>
  <c r="C13" i="317"/>
  <c r="K13" i="317" s="1"/>
  <c r="C62" i="289"/>
  <c r="C69" i="289"/>
  <c r="E69" i="289" s="1"/>
  <c r="G50" i="289"/>
  <c r="E62" i="295"/>
  <c r="G51" i="316"/>
  <c r="G70" i="302"/>
  <c r="G51" i="310"/>
  <c r="C69" i="284"/>
  <c r="E69" i="284" s="1"/>
  <c r="E62" i="293"/>
  <c r="G51" i="287"/>
  <c r="G50" i="295"/>
  <c r="G68" i="316"/>
  <c r="G69" i="318"/>
  <c r="E62" i="282"/>
  <c r="C62" i="282"/>
  <c r="C62" i="310"/>
  <c r="E62" i="310"/>
  <c r="C69" i="310"/>
  <c r="G66" i="310"/>
  <c r="E66" i="310"/>
  <c r="C68" i="310"/>
  <c r="G68" i="310" s="1"/>
  <c r="C67" i="310"/>
  <c r="G67" i="310" s="1"/>
  <c r="G66" i="309"/>
  <c r="C68" i="309"/>
  <c r="G68" i="309" s="1"/>
  <c r="C67" i="309"/>
  <c r="G67" i="309" s="1"/>
  <c r="E66" i="309"/>
  <c r="G51" i="309"/>
  <c r="E69" i="307"/>
  <c r="G70" i="308"/>
  <c r="E69" i="308"/>
  <c r="E67" i="308"/>
  <c r="G51" i="308"/>
  <c r="E67" i="306"/>
  <c r="G70" i="306"/>
  <c r="E69" i="306"/>
  <c r="G69" i="305"/>
  <c r="G70" i="304"/>
  <c r="E67" i="304"/>
  <c r="E67" i="302"/>
  <c r="E67" i="301"/>
  <c r="E68" i="301"/>
  <c r="G66" i="301"/>
  <c r="C67" i="301"/>
  <c r="G67" i="301" s="1"/>
  <c r="C68" i="301"/>
  <c r="G68" i="301" s="1"/>
  <c r="E69" i="299"/>
  <c r="E69" i="297"/>
  <c r="C67" i="294"/>
  <c r="G67" i="294" s="1"/>
  <c r="G66" i="294"/>
  <c r="C68" i="294"/>
  <c r="G68" i="294" s="1"/>
  <c r="C69" i="294"/>
  <c r="G69" i="294" s="1"/>
  <c r="E62" i="294"/>
  <c r="C62" i="294"/>
  <c r="C62" i="284"/>
  <c r="C68" i="283"/>
  <c r="G68" i="283" s="1"/>
  <c r="G70" i="283" s="1"/>
  <c r="G66" i="283"/>
  <c r="G57" i="282"/>
  <c r="C69" i="282"/>
  <c r="G69" i="292"/>
  <c r="G67" i="316"/>
  <c r="C69" i="316"/>
  <c r="G50" i="316"/>
  <c r="E68" i="321"/>
  <c r="E67" i="321"/>
  <c r="E57" i="288"/>
  <c r="E62" i="288" s="1"/>
  <c r="C62" i="288"/>
  <c r="C69" i="288"/>
  <c r="G69" i="288" s="1"/>
  <c r="G51" i="288"/>
  <c r="E68" i="320"/>
  <c r="E67" i="320"/>
  <c r="E69" i="280"/>
  <c r="G69" i="280"/>
  <c r="E67" i="279"/>
  <c r="G51" i="279"/>
  <c r="C69" i="278"/>
  <c r="G69" i="278" s="1"/>
  <c r="E57" i="278"/>
  <c r="E62" i="278" s="1"/>
  <c r="C62" i="278"/>
  <c r="G68" i="319"/>
  <c r="G67" i="319"/>
  <c r="E68" i="319"/>
  <c r="E67" i="319"/>
  <c r="K14" i="317"/>
  <c r="E55" i="317"/>
  <c r="C61" i="317"/>
  <c r="K61" i="317" s="1"/>
  <c r="C62" i="317"/>
  <c r="K62" i="317" s="1"/>
  <c r="G67" i="318"/>
  <c r="G68" i="318"/>
  <c r="E67" i="318"/>
  <c r="E68" i="318"/>
  <c r="E68" i="316"/>
  <c r="E67" i="316"/>
  <c r="E69" i="314"/>
  <c r="E68" i="312"/>
  <c r="E67" i="312"/>
  <c r="G70" i="312"/>
  <c r="G51" i="295"/>
  <c r="G51" i="293"/>
  <c r="G51" i="303"/>
  <c r="C68" i="303"/>
  <c r="G68" i="303" s="1"/>
  <c r="C67" i="303"/>
  <c r="G67" i="303" s="1"/>
  <c r="G66" i="303"/>
  <c r="E66" i="303"/>
  <c r="E66" i="293"/>
  <c r="C68" i="293"/>
  <c r="G68" i="293" s="1"/>
  <c r="C67" i="293"/>
  <c r="G67" i="293" s="1"/>
  <c r="G66" i="293"/>
  <c r="C69" i="293"/>
  <c r="G50" i="293"/>
  <c r="G66" i="295"/>
  <c r="E66" i="295"/>
  <c r="C67" i="295"/>
  <c r="G67" i="295" s="1"/>
  <c r="C68" i="295"/>
  <c r="G68" i="295" s="1"/>
  <c r="C62" i="293"/>
  <c r="G69" i="295"/>
  <c r="E69" i="295"/>
  <c r="G69" i="289"/>
  <c r="G66" i="289"/>
  <c r="E66" i="289"/>
  <c r="C68" i="289"/>
  <c r="G68" i="289" s="1"/>
  <c r="C67" i="289"/>
  <c r="G67" i="289" s="1"/>
  <c r="G66" i="290"/>
  <c r="E66" i="290"/>
  <c r="C67" i="290"/>
  <c r="G67" i="290" s="1"/>
  <c r="C68" i="290"/>
  <c r="G68" i="290" s="1"/>
  <c r="G51" i="289"/>
  <c r="G51" i="290"/>
  <c r="G69" i="290"/>
  <c r="E69" i="290"/>
  <c r="G66" i="288"/>
  <c r="E66" i="288"/>
  <c r="C67" i="288"/>
  <c r="G67" i="288" s="1"/>
  <c r="C68" i="288"/>
  <c r="G68" i="288" s="1"/>
  <c r="G69" i="287"/>
  <c r="E69" i="287"/>
  <c r="G70" i="282"/>
  <c r="G66" i="284"/>
  <c r="E66" i="284"/>
  <c r="C67" i="284"/>
  <c r="G67" i="284" s="1"/>
  <c r="C68" i="284"/>
  <c r="G68" i="284" s="1"/>
  <c r="G69" i="284"/>
  <c r="G51" i="284"/>
  <c r="E68" i="282"/>
  <c r="E67" i="282"/>
  <c r="G69" i="283"/>
  <c r="E69" i="283"/>
  <c r="E67" i="283"/>
  <c r="E68" i="283"/>
  <c r="G69" i="279"/>
  <c r="E69" i="279"/>
  <c r="G51" i="278"/>
  <c r="C68" i="278"/>
  <c r="G68" i="278" s="1"/>
  <c r="C67" i="278"/>
  <c r="G67" i="278" s="1"/>
  <c r="G66" i="278"/>
  <c r="E66" i="278"/>
  <c r="D57" i="269"/>
  <c r="E54" i="269"/>
  <c r="D54" i="269"/>
  <c r="D56" i="269" s="1"/>
  <c r="C54" i="269"/>
  <c r="G54" i="269" s="1"/>
  <c r="D50" i="269"/>
  <c r="E47" i="269"/>
  <c r="E49" i="269" s="1"/>
  <c r="D47" i="269"/>
  <c r="D61" i="269" s="1"/>
  <c r="AJ43" i="269"/>
  <c r="AI43" i="269"/>
  <c r="AH43" i="269"/>
  <c r="AG43" i="269"/>
  <c r="AF43" i="269"/>
  <c r="AE43" i="269"/>
  <c r="AD43" i="269"/>
  <c r="AC43" i="269"/>
  <c r="AB43" i="269"/>
  <c r="AA43" i="269"/>
  <c r="Z43" i="269"/>
  <c r="Y43" i="269"/>
  <c r="X43" i="269"/>
  <c r="W43" i="269"/>
  <c r="V43" i="269"/>
  <c r="U43" i="269"/>
  <c r="T43" i="269"/>
  <c r="S43" i="269"/>
  <c r="R43" i="269"/>
  <c r="Q43" i="269"/>
  <c r="P43" i="269"/>
  <c r="O43" i="269"/>
  <c r="N43" i="269"/>
  <c r="M43" i="269"/>
  <c r="L43" i="269"/>
  <c r="K43" i="269"/>
  <c r="F43" i="269"/>
  <c r="AJ42" i="269"/>
  <c r="AI42" i="269"/>
  <c r="AH42" i="269"/>
  <c r="AG42" i="269"/>
  <c r="AF42" i="269"/>
  <c r="AE42" i="269"/>
  <c r="AD42" i="269"/>
  <c r="AC42" i="269"/>
  <c r="AB42" i="269"/>
  <c r="AA42" i="269"/>
  <c r="Z42" i="269"/>
  <c r="Y42" i="269"/>
  <c r="X42" i="269"/>
  <c r="W42" i="269"/>
  <c r="V42" i="269"/>
  <c r="U42" i="269"/>
  <c r="T42" i="269"/>
  <c r="S42" i="269"/>
  <c r="R42" i="269"/>
  <c r="Q42" i="269"/>
  <c r="P42" i="269"/>
  <c r="O42" i="269"/>
  <c r="N42" i="269"/>
  <c r="M42" i="269"/>
  <c r="L42" i="269"/>
  <c r="K42" i="269"/>
  <c r="F42" i="269"/>
  <c r="AJ41" i="269"/>
  <c r="AI41" i="269"/>
  <c r="AH41" i="269"/>
  <c r="AG41" i="269"/>
  <c r="AF41" i="269"/>
  <c r="AE41" i="269"/>
  <c r="AD41" i="269"/>
  <c r="AC41" i="269"/>
  <c r="AB41" i="269"/>
  <c r="AA41" i="269"/>
  <c r="Z41" i="269"/>
  <c r="Y41" i="269"/>
  <c r="X41" i="269"/>
  <c r="W41" i="269"/>
  <c r="V41" i="269"/>
  <c r="U41" i="269"/>
  <c r="T41" i="269"/>
  <c r="S41" i="269"/>
  <c r="R41" i="269"/>
  <c r="Q41" i="269"/>
  <c r="P41" i="269"/>
  <c r="O41" i="269"/>
  <c r="N41" i="269"/>
  <c r="M41" i="269"/>
  <c r="L41" i="269"/>
  <c r="K41" i="269"/>
  <c r="F41" i="269"/>
  <c r="AJ40" i="269"/>
  <c r="AI40" i="269"/>
  <c r="AH40" i="269"/>
  <c r="AG40" i="269"/>
  <c r="AF40" i="269"/>
  <c r="AE40" i="269"/>
  <c r="AD40" i="269"/>
  <c r="AC40" i="269"/>
  <c r="AB40" i="269"/>
  <c r="AA40" i="269"/>
  <c r="Z40" i="269"/>
  <c r="Y40" i="269"/>
  <c r="X40" i="269"/>
  <c r="W40" i="269"/>
  <c r="V40" i="269"/>
  <c r="U40" i="269"/>
  <c r="T40" i="269"/>
  <c r="S40" i="269"/>
  <c r="R40" i="269"/>
  <c r="Q40" i="269"/>
  <c r="P40" i="269"/>
  <c r="O40" i="269"/>
  <c r="N40" i="269"/>
  <c r="M40" i="269"/>
  <c r="L40" i="269"/>
  <c r="K40" i="269"/>
  <c r="F40" i="269"/>
  <c r="AJ39" i="269"/>
  <c r="AI39" i="269"/>
  <c r="AH39" i="269"/>
  <c r="AG39" i="269"/>
  <c r="AF39" i="269"/>
  <c r="AE39" i="269"/>
  <c r="AD39" i="269"/>
  <c r="AC39" i="269"/>
  <c r="AB39" i="269"/>
  <c r="AA39" i="269"/>
  <c r="Z39" i="269"/>
  <c r="Y39" i="269"/>
  <c r="X39" i="269"/>
  <c r="W39" i="269"/>
  <c r="V39" i="269"/>
  <c r="U39" i="269"/>
  <c r="T39" i="269"/>
  <c r="S39" i="269"/>
  <c r="R39" i="269"/>
  <c r="Q39" i="269"/>
  <c r="P39" i="269"/>
  <c r="O39" i="269"/>
  <c r="N39" i="269"/>
  <c r="M39" i="269"/>
  <c r="L39" i="269"/>
  <c r="K39" i="269"/>
  <c r="F39" i="269"/>
  <c r="AJ38" i="269"/>
  <c r="AI38" i="269"/>
  <c r="AH38" i="269"/>
  <c r="AG38" i="269"/>
  <c r="AF38" i="269"/>
  <c r="AE38" i="269"/>
  <c r="AD38" i="269"/>
  <c r="AC38" i="269"/>
  <c r="AB38" i="269"/>
  <c r="AA38" i="269"/>
  <c r="Z38" i="269"/>
  <c r="Y38" i="269"/>
  <c r="X38" i="269"/>
  <c r="W38" i="269"/>
  <c r="V38" i="269"/>
  <c r="U38" i="269"/>
  <c r="T38" i="269"/>
  <c r="S38" i="269"/>
  <c r="R38" i="269"/>
  <c r="Q38" i="269"/>
  <c r="P38" i="269"/>
  <c r="O38" i="269"/>
  <c r="N38" i="269"/>
  <c r="M38" i="269"/>
  <c r="L38" i="269"/>
  <c r="K38" i="269"/>
  <c r="F38" i="269"/>
  <c r="AJ37" i="269"/>
  <c r="AI37" i="269"/>
  <c r="AH37" i="269"/>
  <c r="AG37" i="269"/>
  <c r="AF37" i="269"/>
  <c r="AE37" i="269"/>
  <c r="AD37" i="269"/>
  <c r="AC37" i="269"/>
  <c r="AB37" i="269"/>
  <c r="AA37" i="269"/>
  <c r="Z37" i="269"/>
  <c r="Y37" i="269"/>
  <c r="X37" i="269"/>
  <c r="W37" i="269"/>
  <c r="V37" i="269"/>
  <c r="U37" i="269"/>
  <c r="T37" i="269"/>
  <c r="S37" i="269"/>
  <c r="R37" i="269"/>
  <c r="Q37" i="269"/>
  <c r="P37" i="269"/>
  <c r="O37" i="269"/>
  <c r="N37" i="269"/>
  <c r="M37" i="269"/>
  <c r="L37" i="269"/>
  <c r="K37" i="269"/>
  <c r="F37" i="269"/>
  <c r="AJ36" i="269"/>
  <c r="AI36" i="269"/>
  <c r="AH36" i="269"/>
  <c r="AG36" i="269"/>
  <c r="AF36" i="269"/>
  <c r="AE36" i="269"/>
  <c r="AD36" i="269"/>
  <c r="AC36" i="269"/>
  <c r="AB36" i="269"/>
  <c r="AA36" i="269"/>
  <c r="Z36" i="269"/>
  <c r="Y36" i="269"/>
  <c r="X36" i="269"/>
  <c r="W36" i="269"/>
  <c r="V36" i="269"/>
  <c r="U36" i="269"/>
  <c r="T36" i="269"/>
  <c r="S36" i="269"/>
  <c r="R36" i="269"/>
  <c r="Q36" i="269"/>
  <c r="P36" i="269"/>
  <c r="O36" i="269"/>
  <c r="N36" i="269"/>
  <c r="M36" i="269"/>
  <c r="L36" i="269"/>
  <c r="K36" i="269"/>
  <c r="F36" i="269"/>
  <c r="AJ35" i="269"/>
  <c r="AI35" i="269"/>
  <c r="AH35" i="269"/>
  <c r="AG35" i="269"/>
  <c r="AF35" i="269"/>
  <c r="AE35" i="269"/>
  <c r="AD35" i="269"/>
  <c r="AC35" i="269"/>
  <c r="AB35" i="269"/>
  <c r="AA35" i="269"/>
  <c r="Z35" i="269"/>
  <c r="Y35" i="269"/>
  <c r="X35" i="269"/>
  <c r="W35" i="269"/>
  <c r="V35" i="269"/>
  <c r="U35" i="269"/>
  <c r="T35" i="269"/>
  <c r="S35" i="269"/>
  <c r="R35" i="269"/>
  <c r="Q35" i="269"/>
  <c r="P35" i="269"/>
  <c r="O35" i="269"/>
  <c r="N35" i="269"/>
  <c r="M35" i="269"/>
  <c r="L35" i="269"/>
  <c r="K35" i="269"/>
  <c r="F35" i="269"/>
  <c r="AJ34" i="269"/>
  <c r="AI34" i="269"/>
  <c r="AH34" i="269"/>
  <c r="AG34" i="269"/>
  <c r="AF34" i="269"/>
  <c r="AE34" i="269"/>
  <c r="AD34" i="269"/>
  <c r="AC34" i="269"/>
  <c r="AB34" i="269"/>
  <c r="AA34" i="269"/>
  <c r="Z34" i="269"/>
  <c r="Y34" i="269"/>
  <c r="X34" i="269"/>
  <c r="W34" i="269"/>
  <c r="V34" i="269"/>
  <c r="U34" i="269"/>
  <c r="T34" i="269"/>
  <c r="S34" i="269"/>
  <c r="R34" i="269"/>
  <c r="Q34" i="269"/>
  <c r="P34" i="269"/>
  <c r="O34" i="269"/>
  <c r="N34" i="269"/>
  <c r="M34" i="269"/>
  <c r="L34" i="269"/>
  <c r="K34" i="269"/>
  <c r="F34" i="269"/>
  <c r="AJ33" i="269"/>
  <c r="AI33" i="269"/>
  <c r="AH33" i="269"/>
  <c r="AG33" i="269"/>
  <c r="AF33" i="269"/>
  <c r="AE33" i="269"/>
  <c r="AD33" i="269"/>
  <c r="AC33" i="269"/>
  <c r="AB33" i="269"/>
  <c r="AA33" i="269"/>
  <c r="Z33" i="269"/>
  <c r="Y33" i="269"/>
  <c r="X33" i="269"/>
  <c r="W33" i="269"/>
  <c r="V33" i="269"/>
  <c r="U33" i="269"/>
  <c r="T33" i="269"/>
  <c r="S33" i="269"/>
  <c r="R33" i="269"/>
  <c r="Q33" i="269"/>
  <c r="P33" i="269"/>
  <c r="O33" i="269"/>
  <c r="N33" i="269"/>
  <c r="M33" i="269"/>
  <c r="L33" i="269"/>
  <c r="K33" i="269"/>
  <c r="F33" i="269"/>
  <c r="AJ32" i="269"/>
  <c r="AI32" i="269"/>
  <c r="AH32" i="269"/>
  <c r="AG32" i="269"/>
  <c r="AF32" i="269"/>
  <c r="AE32" i="269"/>
  <c r="AD32" i="269"/>
  <c r="AC32" i="269"/>
  <c r="AB32" i="269"/>
  <c r="AA32" i="269"/>
  <c r="Z32" i="269"/>
  <c r="Y32" i="269"/>
  <c r="X32" i="269"/>
  <c r="W32" i="269"/>
  <c r="V32" i="269"/>
  <c r="U32" i="269"/>
  <c r="T32" i="269"/>
  <c r="S32" i="269"/>
  <c r="R32" i="269"/>
  <c r="Q32" i="269"/>
  <c r="P32" i="269"/>
  <c r="O32" i="269"/>
  <c r="N32" i="269"/>
  <c r="M32" i="269"/>
  <c r="L32" i="269"/>
  <c r="K32" i="269"/>
  <c r="F32" i="269"/>
  <c r="AJ31" i="269"/>
  <c r="AI31" i="269"/>
  <c r="AH31" i="269"/>
  <c r="AG31" i="269"/>
  <c r="AF31" i="269"/>
  <c r="AE31" i="269"/>
  <c r="AD31" i="269"/>
  <c r="AC31" i="269"/>
  <c r="AB31" i="269"/>
  <c r="AA31" i="269"/>
  <c r="Z31" i="269"/>
  <c r="Y31" i="269"/>
  <c r="X31" i="269"/>
  <c r="W31" i="269"/>
  <c r="V31" i="269"/>
  <c r="U31" i="269"/>
  <c r="T31" i="269"/>
  <c r="S31" i="269"/>
  <c r="R31" i="269"/>
  <c r="Q31" i="269"/>
  <c r="P31" i="269"/>
  <c r="O31" i="269"/>
  <c r="N31" i="269"/>
  <c r="M31" i="269"/>
  <c r="L31" i="269"/>
  <c r="K31" i="269"/>
  <c r="F31" i="269"/>
  <c r="AJ30" i="269"/>
  <c r="AI30" i="269"/>
  <c r="AH30" i="269"/>
  <c r="AG30" i="269"/>
  <c r="AF30" i="269"/>
  <c r="AE30" i="269"/>
  <c r="AD30" i="269"/>
  <c r="AC30" i="269"/>
  <c r="AB30" i="269"/>
  <c r="AA30" i="269"/>
  <c r="Z30" i="269"/>
  <c r="Y30" i="269"/>
  <c r="X30" i="269"/>
  <c r="W30" i="269"/>
  <c r="V30" i="269"/>
  <c r="U30" i="269"/>
  <c r="T30" i="269"/>
  <c r="S30" i="269"/>
  <c r="R30" i="269"/>
  <c r="Q30" i="269"/>
  <c r="P30" i="269"/>
  <c r="O30" i="269"/>
  <c r="N30" i="269"/>
  <c r="M30" i="269"/>
  <c r="L30" i="269"/>
  <c r="K30" i="269"/>
  <c r="F30" i="269"/>
  <c r="AJ29" i="269"/>
  <c r="AI29" i="269"/>
  <c r="AH29" i="269"/>
  <c r="AG29" i="269"/>
  <c r="AF29" i="269"/>
  <c r="AE29" i="269"/>
  <c r="AD29" i="269"/>
  <c r="AC29" i="269"/>
  <c r="AB29" i="269"/>
  <c r="AA29" i="269"/>
  <c r="Z29" i="269"/>
  <c r="Y29" i="269"/>
  <c r="X29" i="269"/>
  <c r="W29" i="269"/>
  <c r="V29" i="269"/>
  <c r="U29" i="269"/>
  <c r="T29" i="269"/>
  <c r="S29" i="269"/>
  <c r="R29" i="269"/>
  <c r="Q29" i="269"/>
  <c r="P29" i="269"/>
  <c r="O29" i="269"/>
  <c r="N29" i="269"/>
  <c r="M29" i="269"/>
  <c r="L29" i="269"/>
  <c r="K29" i="269"/>
  <c r="F29" i="269"/>
  <c r="AJ28" i="269"/>
  <c r="AI28" i="269"/>
  <c r="AH28" i="269"/>
  <c r="AG28" i="269"/>
  <c r="AF28" i="269"/>
  <c r="AE28" i="269"/>
  <c r="AD28" i="269"/>
  <c r="AC28" i="269"/>
  <c r="AB28" i="269"/>
  <c r="AA28" i="269"/>
  <c r="Z28" i="269"/>
  <c r="Y28" i="269"/>
  <c r="X28" i="269"/>
  <c r="W28" i="269"/>
  <c r="V28" i="269"/>
  <c r="U28" i="269"/>
  <c r="T28" i="269"/>
  <c r="S28" i="269"/>
  <c r="R28" i="269"/>
  <c r="Q28" i="269"/>
  <c r="P28" i="269"/>
  <c r="O28" i="269"/>
  <c r="N28" i="269"/>
  <c r="M28" i="269"/>
  <c r="L28" i="269"/>
  <c r="K28" i="269"/>
  <c r="F28" i="269"/>
  <c r="AJ27" i="269"/>
  <c r="AI27" i="269"/>
  <c r="AH27" i="269"/>
  <c r="AG27" i="269"/>
  <c r="AF27" i="269"/>
  <c r="AE27" i="269"/>
  <c r="AD27" i="269"/>
  <c r="AC27" i="269"/>
  <c r="AB27" i="269"/>
  <c r="AA27" i="269"/>
  <c r="Z27" i="269"/>
  <c r="Y27" i="269"/>
  <c r="X27" i="269"/>
  <c r="W27" i="269"/>
  <c r="V27" i="269"/>
  <c r="U27" i="269"/>
  <c r="T27" i="269"/>
  <c r="S27" i="269"/>
  <c r="R27" i="269"/>
  <c r="Q27" i="269"/>
  <c r="P27" i="269"/>
  <c r="O27" i="269"/>
  <c r="N27" i="269"/>
  <c r="M27" i="269"/>
  <c r="L27" i="269"/>
  <c r="K27" i="269"/>
  <c r="F27" i="269"/>
  <c r="AI26" i="269"/>
  <c r="AH26" i="269"/>
  <c r="AG26" i="269"/>
  <c r="AJ26" i="269" s="1"/>
  <c r="F26" i="269" s="1"/>
  <c r="AE26" i="269"/>
  <c r="AD26" i="269"/>
  <c r="AC26" i="269"/>
  <c r="AB26" i="269"/>
  <c r="AA26" i="269"/>
  <c r="AF26" i="269" s="1"/>
  <c r="Y26" i="269"/>
  <c r="X26" i="269"/>
  <c r="W26" i="269"/>
  <c r="V26" i="269"/>
  <c r="Z26" i="269" s="1"/>
  <c r="T26" i="269"/>
  <c r="S26" i="269"/>
  <c r="R26" i="269"/>
  <c r="Q26" i="269"/>
  <c r="U26" i="269" s="1"/>
  <c r="O26" i="269"/>
  <c r="N26" i="269"/>
  <c r="M26" i="269"/>
  <c r="L26" i="269"/>
  <c r="K26" i="269"/>
  <c r="P26" i="269" s="1"/>
  <c r="AI25" i="269"/>
  <c r="AH25" i="269"/>
  <c r="AJ25" i="269" s="1"/>
  <c r="F25" i="269" s="1"/>
  <c r="AG25" i="269"/>
  <c r="AE25" i="269"/>
  <c r="AD25" i="269"/>
  <c r="AC25" i="269"/>
  <c r="AB25" i="269"/>
  <c r="AF25" i="269" s="1"/>
  <c r="AA25" i="269"/>
  <c r="Y25" i="269"/>
  <c r="X25" i="269"/>
  <c r="W25" i="269"/>
  <c r="Z25" i="269" s="1"/>
  <c r="V25" i="269"/>
  <c r="T25" i="269"/>
  <c r="S25" i="269"/>
  <c r="R25" i="269"/>
  <c r="U25" i="269" s="1"/>
  <c r="Q25" i="269"/>
  <c r="O25" i="269"/>
  <c r="N25" i="269"/>
  <c r="M25" i="269"/>
  <c r="L25" i="269"/>
  <c r="P25" i="269" s="1"/>
  <c r="K25" i="269"/>
  <c r="AI24" i="269"/>
  <c r="AH24" i="269"/>
  <c r="AJ24" i="269" s="1"/>
  <c r="F24" i="269" s="1"/>
  <c r="AG24" i="269"/>
  <c r="AE24" i="269"/>
  <c r="AD24" i="269"/>
  <c r="AC24" i="269"/>
  <c r="AB24" i="269"/>
  <c r="AA24" i="269"/>
  <c r="Y24" i="269"/>
  <c r="X24" i="269"/>
  <c r="W24" i="269"/>
  <c r="Z24" i="269" s="1"/>
  <c r="V24" i="269"/>
  <c r="T24" i="269"/>
  <c r="S24" i="269"/>
  <c r="R24" i="269"/>
  <c r="Q24" i="269"/>
  <c r="O24" i="269"/>
  <c r="N24" i="269"/>
  <c r="M24" i="269"/>
  <c r="L24" i="269"/>
  <c r="K24" i="269"/>
  <c r="AI23" i="269"/>
  <c r="AH23" i="269"/>
  <c r="AG23" i="269"/>
  <c r="AE23" i="269"/>
  <c r="AD23" i="269"/>
  <c r="AC23" i="269"/>
  <c r="AB23" i="269"/>
  <c r="AA23" i="269"/>
  <c r="Y23" i="269"/>
  <c r="X23" i="269"/>
  <c r="W23" i="269"/>
  <c r="V23" i="269"/>
  <c r="T23" i="269"/>
  <c r="S23" i="269"/>
  <c r="R23" i="269"/>
  <c r="Q23" i="269"/>
  <c r="O23" i="269"/>
  <c r="N23" i="269"/>
  <c r="M23" i="269"/>
  <c r="L23" i="269"/>
  <c r="K23" i="269"/>
  <c r="AI22" i="269"/>
  <c r="AH22" i="269"/>
  <c r="AG22" i="269"/>
  <c r="AJ22" i="269" s="1"/>
  <c r="F22" i="269" s="1"/>
  <c r="AE22" i="269"/>
  <c r="AD22" i="269"/>
  <c r="AC22" i="269"/>
  <c r="AB22" i="269"/>
  <c r="AA22" i="269"/>
  <c r="AF22" i="269" s="1"/>
  <c r="Y22" i="269"/>
  <c r="X22" i="269"/>
  <c r="W22" i="269"/>
  <c r="V22" i="269"/>
  <c r="Z22" i="269" s="1"/>
  <c r="T22" i="269"/>
  <c r="S22" i="269"/>
  <c r="R22" i="269"/>
  <c r="Q22" i="269"/>
  <c r="U22" i="269" s="1"/>
  <c r="O22" i="269"/>
  <c r="N22" i="269"/>
  <c r="M22" i="269"/>
  <c r="L22" i="269"/>
  <c r="K22" i="269"/>
  <c r="P22" i="269" s="1"/>
  <c r="AJ21" i="269"/>
  <c r="F21" i="269" s="1"/>
  <c r="AI21" i="269"/>
  <c r="AH21" i="269"/>
  <c r="AG21" i="269"/>
  <c r="AE21" i="269"/>
  <c r="AD21" i="269"/>
  <c r="AC21" i="269"/>
  <c r="AB21" i="269"/>
  <c r="AA21" i="269"/>
  <c r="AF21" i="269" s="1"/>
  <c r="Y21" i="269"/>
  <c r="X21" i="269"/>
  <c r="W21" i="269"/>
  <c r="V21" i="269"/>
  <c r="Z21" i="269" s="1"/>
  <c r="T21" i="269"/>
  <c r="S21" i="269"/>
  <c r="R21" i="269"/>
  <c r="Q21" i="269"/>
  <c r="U21" i="269" s="1"/>
  <c r="O21" i="269"/>
  <c r="N21" i="269"/>
  <c r="M21" i="269"/>
  <c r="L21" i="269"/>
  <c r="K21" i="269"/>
  <c r="P21" i="269" s="1"/>
  <c r="AI20" i="269"/>
  <c r="AH20" i="269"/>
  <c r="AJ20" i="269" s="1"/>
  <c r="F20" i="269" s="1"/>
  <c r="AG20" i="269"/>
  <c r="AE20" i="269"/>
  <c r="AD20" i="269"/>
  <c r="AC20" i="269"/>
  <c r="AB20" i="269"/>
  <c r="AA20" i="269"/>
  <c r="Y20" i="269"/>
  <c r="X20" i="269"/>
  <c r="W20" i="269"/>
  <c r="V20" i="269"/>
  <c r="T20" i="269"/>
  <c r="S20" i="269"/>
  <c r="R20" i="269"/>
  <c r="Q20" i="269"/>
  <c r="O20" i="269"/>
  <c r="N20" i="269"/>
  <c r="M20" i="269"/>
  <c r="L20" i="269"/>
  <c r="K20" i="269"/>
  <c r="AI19" i="269"/>
  <c r="AH19" i="269"/>
  <c r="AG19" i="269"/>
  <c r="AE19" i="269"/>
  <c r="AD19" i="269"/>
  <c r="AC19" i="269"/>
  <c r="AB19" i="269"/>
  <c r="AA19" i="269"/>
  <c r="Y19" i="269"/>
  <c r="X19" i="269"/>
  <c r="W19" i="269"/>
  <c r="V19" i="269"/>
  <c r="T19" i="269"/>
  <c r="S19" i="269"/>
  <c r="R19" i="269"/>
  <c r="Q19" i="269"/>
  <c r="O19" i="269"/>
  <c r="N19" i="269"/>
  <c r="M19" i="269"/>
  <c r="L19" i="269"/>
  <c r="K19" i="269"/>
  <c r="AJ18" i="269"/>
  <c r="F18" i="269" s="1"/>
  <c r="AI18" i="269"/>
  <c r="AH18" i="269"/>
  <c r="AG18" i="269"/>
  <c r="AF18" i="269"/>
  <c r="AE18" i="269"/>
  <c r="AD18" i="269"/>
  <c r="AC18" i="269"/>
  <c r="AB18" i="269"/>
  <c r="AA18" i="269"/>
  <c r="Y18" i="269"/>
  <c r="X18" i="269"/>
  <c r="W18" i="269"/>
  <c r="V18" i="269"/>
  <c r="Z18" i="269" s="1"/>
  <c r="T18" i="269"/>
  <c r="S18" i="269"/>
  <c r="R18" i="269"/>
  <c r="Q18" i="269"/>
  <c r="U18" i="269" s="1"/>
  <c r="O18" i="269"/>
  <c r="N18" i="269"/>
  <c r="M18" i="269"/>
  <c r="L18" i="269"/>
  <c r="K18" i="269"/>
  <c r="P18" i="269" s="1"/>
  <c r="AI17" i="269"/>
  <c r="AH17" i="269"/>
  <c r="AG17" i="269"/>
  <c r="AJ17" i="269" s="1"/>
  <c r="F17" i="269" s="1"/>
  <c r="AE17" i="269"/>
  <c r="AD17" i="269"/>
  <c r="AC17" i="269"/>
  <c r="AB17" i="269"/>
  <c r="AA17" i="269"/>
  <c r="AF17" i="269" s="1"/>
  <c r="Y17" i="269"/>
  <c r="X17" i="269"/>
  <c r="W17" i="269"/>
  <c r="V17" i="269"/>
  <c r="Z17" i="269" s="1"/>
  <c r="T17" i="269"/>
  <c r="S17" i="269"/>
  <c r="R17" i="269"/>
  <c r="Q17" i="269"/>
  <c r="U17" i="269" s="1"/>
  <c r="O17" i="269"/>
  <c r="N17" i="269"/>
  <c r="M17" i="269"/>
  <c r="L17" i="269"/>
  <c r="K17" i="269"/>
  <c r="P17" i="269" s="1"/>
  <c r="AI16" i="269"/>
  <c r="AH16" i="269"/>
  <c r="AJ16" i="269" s="1"/>
  <c r="F16" i="269" s="1"/>
  <c r="AG16" i="269"/>
  <c r="AE16" i="269"/>
  <c r="AD16" i="269"/>
  <c r="AC16" i="269"/>
  <c r="AB16" i="269"/>
  <c r="AA16" i="269"/>
  <c r="Y16" i="269"/>
  <c r="X16" i="269"/>
  <c r="W16" i="269"/>
  <c r="V16" i="269"/>
  <c r="T16" i="269"/>
  <c r="S16" i="269"/>
  <c r="R16" i="269"/>
  <c r="Q16" i="269"/>
  <c r="O16" i="269"/>
  <c r="N16" i="269"/>
  <c r="M16" i="269"/>
  <c r="L16" i="269"/>
  <c r="K16" i="269"/>
  <c r="AI15" i="269"/>
  <c r="AH15" i="269"/>
  <c r="AG15" i="269"/>
  <c r="AJ15" i="269" s="1"/>
  <c r="F15" i="269" s="1"/>
  <c r="AE15" i="269"/>
  <c r="AD15" i="269"/>
  <c r="AC15" i="269"/>
  <c r="AB15" i="269"/>
  <c r="AA15" i="269"/>
  <c r="AF15" i="269" s="1"/>
  <c r="Y15" i="269"/>
  <c r="X15" i="269"/>
  <c r="W15" i="269"/>
  <c r="V15" i="269"/>
  <c r="Z15" i="269" s="1"/>
  <c r="T15" i="269"/>
  <c r="S15" i="269"/>
  <c r="R15" i="269"/>
  <c r="Q15" i="269"/>
  <c r="U15" i="269" s="1"/>
  <c r="O15" i="269"/>
  <c r="N15" i="269"/>
  <c r="M15" i="269"/>
  <c r="L15" i="269"/>
  <c r="K15" i="269"/>
  <c r="P15" i="269" s="1"/>
  <c r="AI14" i="269"/>
  <c r="AH14" i="269"/>
  <c r="AJ14" i="269" s="1"/>
  <c r="F14" i="269" s="1"/>
  <c r="AG14" i="269"/>
  <c r="AE14" i="269"/>
  <c r="AD14" i="269"/>
  <c r="AC14" i="269"/>
  <c r="AB14" i="269"/>
  <c r="AF14" i="269" s="1"/>
  <c r="AA14" i="269"/>
  <c r="Y14" i="269"/>
  <c r="X14" i="269"/>
  <c r="W14" i="269"/>
  <c r="V14" i="269"/>
  <c r="T14" i="269"/>
  <c r="S14" i="269"/>
  <c r="R14" i="269"/>
  <c r="Q14" i="269"/>
  <c r="O14" i="269"/>
  <c r="N14" i="269"/>
  <c r="M14" i="269"/>
  <c r="L14" i="269"/>
  <c r="P14" i="269" s="1"/>
  <c r="K14" i="269"/>
  <c r="AI13" i="269"/>
  <c r="AH13" i="269"/>
  <c r="AG13" i="269"/>
  <c r="AJ13" i="269" s="1"/>
  <c r="F13" i="269" s="1"/>
  <c r="AE13" i="269"/>
  <c r="AD13" i="269"/>
  <c r="AC13" i="269"/>
  <c r="AB13" i="269"/>
  <c r="AA13" i="269"/>
  <c r="AF13" i="269" s="1"/>
  <c r="Y13" i="269"/>
  <c r="X13" i="269"/>
  <c r="W13" i="269"/>
  <c r="V13" i="269"/>
  <c r="Z13" i="269" s="1"/>
  <c r="T13" i="269"/>
  <c r="S13" i="269"/>
  <c r="R13" i="269"/>
  <c r="Q13" i="269"/>
  <c r="U13" i="269" s="1"/>
  <c r="O13" i="269"/>
  <c r="N13" i="269"/>
  <c r="M13" i="269"/>
  <c r="L13" i="269"/>
  <c r="K13" i="269"/>
  <c r="P13" i="269" s="1"/>
  <c r="AI12" i="269"/>
  <c r="AH12" i="269"/>
  <c r="AJ12" i="269" s="1"/>
  <c r="F12" i="269" s="1"/>
  <c r="AG12" i="269"/>
  <c r="AE12" i="269"/>
  <c r="AD12" i="269"/>
  <c r="AC12" i="269"/>
  <c r="AB12" i="269"/>
  <c r="AA12" i="269"/>
  <c r="Y12" i="269"/>
  <c r="X12" i="269"/>
  <c r="W12" i="269"/>
  <c r="V12" i="269"/>
  <c r="T12" i="269"/>
  <c r="S12" i="269"/>
  <c r="R12" i="269"/>
  <c r="Q12" i="269"/>
  <c r="O12" i="269"/>
  <c r="N12" i="269"/>
  <c r="M12" i="269"/>
  <c r="L12" i="269"/>
  <c r="K12" i="269"/>
  <c r="AI11" i="269"/>
  <c r="AH11" i="269"/>
  <c r="AG11" i="269"/>
  <c r="AJ11" i="269" s="1"/>
  <c r="F11" i="269" s="1"/>
  <c r="AE11" i="269"/>
  <c r="AD11" i="269"/>
  <c r="AC11" i="269"/>
  <c r="AB11" i="269"/>
  <c r="AA11" i="269"/>
  <c r="AF11" i="269" s="1"/>
  <c r="Y11" i="269"/>
  <c r="X11" i="269"/>
  <c r="W11" i="269"/>
  <c r="V11" i="269"/>
  <c r="Z11" i="269" s="1"/>
  <c r="T11" i="269"/>
  <c r="S11" i="269"/>
  <c r="R11" i="269"/>
  <c r="Q11" i="269"/>
  <c r="U11" i="269" s="1"/>
  <c r="O11" i="269"/>
  <c r="N11" i="269"/>
  <c r="M11" i="269"/>
  <c r="L11" i="269"/>
  <c r="K11" i="269"/>
  <c r="P11" i="269" s="1"/>
  <c r="AI10" i="269"/>
  <c r="AH10" i="269"/>
  <c r="AG10" i="269"/>
  <c r="AJ10" i="269" s="1"/>
  <c r="F10" i="269" s="1"/>
  <c r="AE10" i="269"/>
  <c r="AD10" i="269"/>
  <c r="AC10" i="269"/>
  <c r="AB10" i="269"/>
  <c r="AA10" i="269"/>
  <c r="AF10" i="269" s="1"/>
  <c r="Y10" i="269"/>
  <c r="X10" i="269"/>
  <c r="W10" i="269"/>
  <c r="V10" i="269"/>
  <c r="Z10" i="269" s="1"/>
  <c r="T10" i="269"/>
  <c r="S10" i="269"/>
  <c r="R10" i="269"/>
  <c r="Q10" i="269"/>
  <c r="U10" i="269" s="1"/>
  <c r="O10" i="269"/>
  <c r="N10" i="269"/>
  <c r="M10" i="269"/>
  <c r="L10" i="269"/>
  <c r="K10" i="269"/>
  <c r="P10" i="269" s="1"/>
  <c r="AI9" i="269"/>
  <c r="AH9" i="269"/>
  <c r="AG9" i="269"/>
  <c r="AJ9" i="269" s="1"/>
  <c r="F9" i="269" s="1"/>
  <c r="AE9" i="269"/>
  <c r="AD9" i="269"/>
  <c r="AC9" i="269"/>
  <c r="AB9" i="269"/>
  <c r="AA9" i="269"/>
  <c r="AF9" i="269" s="1"/>
  <c r="Y9" i="269"/>
  <c r="X9" i="269"/>
  <c r="W9" i="269"/>
  <c r="V9" i="269"/>
  <c r="Z9" i="269" s="1"/>
  <c r="T9" i="269"/>
  <c r="S9" i="269"/>
  <c r="R9" i="269"/>
  <c r="Q9" i="269"/>
  <c r="U9" i="269" s="1"/>
  <c r="O9" i="269"/>
  <c r="N9" i="269"/>
  <c r="M9" i="269"/>
  <c r="L9" i="269"/>
  <c r="K9" i="269"/>
  <c r="P9" i="269" s="1"/>
  <c r="AI8" i="269"/>
  <c r="AH8" i="269"/>
  <c r="AG8" i="269"/>
  <c r="AJ8" i="269" s="1"/>
  <c r="F8" i="269" s="1"/>
  <c r="AE8" i="269"/>
  <c r="AD8" i="269"/>
  <c r="AC8" i="269"/>
  <c r="AB8" i="269"/>
  <c r="AA8" i="269"/>
  <c r="AF8" i="269" s="1"/>
  <c r="Y8" i="269"/>
  <c r="X8" i="269"/>
  <c r="W8" i="269"/>
  <c r="V8" i="269"/>
  <c r="Z8" i="269" s="1"/>
  <c r="T8" i="269"/>
  <c r="S8" i="269"/>
  <c r="R8" i="269"/>
  <c r="Q8" i="269"/>
  <c r="U8" i="269" s="1"/>
  <c r="O8" i="269"/>
  <c r="N8" i="269"/>
  <c r="M8" i="269"/>
  <c r="L8" i="269"/>
  <c r="K8" i="269"/>
  <c r="P8" i="269" s="1"/>
  <c r="AI7" i="269"/>
  <c r="AH7" i="269"/>
  <c r="AG7" i="269"/>
  <c r="AJ7" i="269" s="1"/>
  <c r="F7" i="269" s="1"/>
  <c r="AE7" i="269"/>
  <c r="AD7" i="269"/>
  <c r="AC7" i="269"/>
  <c r="AB7" i="269"/>
  <c r="AA7" i="269"/>
  <c r="AF7" i="269" s="1"/>
  <c r="Y7" i="269"/>
  <c r="X7" i="269"/>
  <c r="W7" i="269"/>
  <c r="V7" i="269"/>
  <c r="Z7" i="269" s="1"/>
  <c r="T7" i="269"/>
  <c r="S7" i="269"/>
  <c r="R7" i="269"/>
  <c r="Q7" i="269"/>
  <c r="U7" i="269" s="1"/>
  <c r="O7" i="269"/>
  <c r="N7" i="269"/>
  <c r="M7" i="269"/>
  <c r="L7" i="269"/>
  <c r="K7" i="269"/>
  <c r="P7" i="269" s="1"/>
  <c r="AI6" i="269"/>
  <c r="AH6" i="269"/>
  <c r="AG6" i="269"/>
  <c r="AJ6" i="269" s="1"/>
  <c r="F6" i="269" s="1"/>
  <c r="AE6" i="269"/>
  <c r="AD6" i="269"/>
  <c r="AC6" i="269"/>
  <c r="AB6" i="269"/>
  <c r="AA6" i="269"/>
  <c r="AF6" i="269" s="1"/>
  <c r="Y6" i="269"/>
  <c r="X6" i="269"/>
  <c r="W6" i="269"/>
  <c r="V6" i="269"/>
  <c r="Z6" i="269" s="1"/>
  <c r="T6" i="269"/>
  <c r="S6" i="269"/>
  <c r="R6" i="269"/>
  <c r="Q6" i="269"/>
  <c r="U6" i="269" s="1"/>
  <c r="O6" i="269"/>
  <c r="N6" i="269"/>
  <c r="M6" i="269"/>
  <c r="L6" i="269"/>
  <c r="K6" i="269"/>
  <c r="P6" i="269" s="1"/>
  <c r="AI5" i="269"/>
  <c r="AH5" i="269"/>
  <c r="AG5" i="269"/>
  <c r="AJ5" i="269" s="1"/>
  <c r="F5" i="269" s="1"/>
  <c r="AE5" i="269"/>
  <c r="AD5" i="269"/>
  <c r="AC5" i="269"/>
  <c r="AB5" i="269"/>
  <c r="AA5" i="269"/>
  <c r="AF5" i="269" s="1"/>
  <c r="Y5" i="269"/>
  <c r="X5" i="269"/>
  <c r="W5" i="269"/>
  <c r="V5" i="269"/>
  <c r="Z5" i="269" s="1"/>
  <c r="T5" i="269"/>
  <c r="S5" i="269"/>
  <c r="R5" i="269"/>
  <c r="Q5" i="269"/>
  <c r="U5" i="269" s="1"/>
  <c r="O5" i="269"/>
  <c r="N5" i="269"/>
  <c r="M5" i="269"/>
  <c r="L5" i="269"/>
  <c r="K5" i="269"/>
  <c r="P5" i="269" s="1"/>
  <c r="AI4" i="269"/>
  <c r="AH4" i="269"/>
  <c r="AJ4" i="269" s="1"/>
  <c r="F4" i="269" s="1"/>
  <c r="AG4" i="269"/>
  <c r="AE4" i="269"/>
  <c r="AD4" i="269"/>
  <c r="AC4" i="269"/>
  <c r="AB4" i="269"/>
  <c r="AA4" i="269"/>
  <c r="Y4" i="269"/>
  <c r="X4" i="269"/>
  <c r="W4" i="269"/>
  <c r="V4" i="269"/>
  <c r="T4" i="269"/>
  <c r="S4" i="269"/>
  <c r="R4" i="269"/>
  <c r="Q4" i="269"/>
  <c r="O4" i="269"/>
  <c r="N4" i="269"/>
  <c r="P4" i="269" s="1"/>
  <c r="M4" i="269"/>
  <c r="L4" i="269"/>
  <c r="K4" i="269"/>
  <c r="D57" i="268"/>
  <c r="E54" i="268"/>
  <c r="D54" i="268"/>
  <c r="D56" i="268" s="1"/>
  <c r="C54" i="268"/>
  <c r="D50" i="268"/>
  <c r="E47" i="268"/>
  <c r="E49" i="268" s="1"/>
  <c r="D47" i="268"/>
  <c r="D61" i="268" s="1"/>
  <c r="AJ43" i="268"/>
  <c r="AI43" i="268"/>
  <c r="AH43" i="268"/>
  <c r="AG43" i="268"/>
  <c r="AF43" i="268"/>
  <c r="AE43" i="268"/>
  <c r="AD43" i="268"/>
  <c r="AC43" i="268"/>
  <c r="AB43" i="268"/>
  <c r="AA43" i="268"/>
  <c r="Z43" i="268"/>
  <c r="Y43" i="268"/>
  <c r="X43" i="268"/>
  <c r="W43" i="268"/>
  <c r="V43" i="268"/>
  <c r="U43" i="268"/>
  <c r="T43" i="268"/>
  <c r="S43" i="268"/>
  <c r="R43" i="268"/>
  <c r="Q43" i="268"/>
  <c r="P43" i="268"/>
  <c r="O43" i="268"/>
  <c r="N43" i="268"/>
  <c r="M43" i="268"/>
  <c r="L43" i="268"/>
  <c r="K43" i="268"/>
  <c r="F43" i="268"/>
  <c r="AJ42" i="268"/>
  <c r="AI42" i="268"/>
  <c r="AH42" i="268"/>
  <c r="AG42" i="268"/>
  <c r="AF42" i="268"/>
  <c r="AE42" i="268"/>
  <c r="AD42" i="268"/>
  <c r="AC42" i="268"/>
  <c r="AB42" i="268"/>
  <c r="AA42" i="268"/>
  <c r="Z42" i="268"/>
  <c r="Y42" i="268"/>
  <c r="X42" i="268"/>
  <c r="W42" i="268"/>
  <c r="V42" i="268"/>
  <c r="U42" i="268"/>
  <c r="T42" i="268"/>
  <c r="S42" i="268"/>
  <c r="R42" i="268"/>
  <c r="Q42" i="268"/>
  <c r="P42" i="268"/>
  <c r="O42" i="268"/>
  <c r="N42" i="268"/>
  <c r="M42" i="268"/>
  <c r="L42" i="268"/>
  <c r="K42" i="268"/>
  <c r="F42" i="268"/>
  <c r="AJ41" i="268"/>
  <c r="AI41" i="268"/>
  <c r="AH41" i="268"/>
  <c r="AG41" i="268"/>
  <c r="AF41" i="268"/>
  <c r="AE41" i="268"/>
  <c r="AD41" i="268"/>
  <c r="AC41" i="268"/>
  <c r="AB41" i="268"/>
  <c r="AA41" i="268"/>
  <c r="Z41" i="268"/>
  <c r="Y41" i="268"/>
  <c r="X41" i="268"/>
  <c r="W41" i="268"/>
  <c r="V41" i="268"/>
  <c r="U41" i="268"/>
  <c r="T41" i="268"/>
  <c r="S41" i="268"/>
  <c r="R41" i="268"/>
  <c r="Q41" i="268"/>
  <c r="P41" i="268"/>
  <c r="O41" i="268"/>
  <c r="N41" i="268"/>
  <c r="M41" i="268"/>
  <c r="L41" i="268"/>
  <c r="K41" i="268"/>
  <c r="F41" i="268"/>
  <c r="AJ40" i="268"/>
  <c r="AI40" i="268"/>
  <c r="AH40" i="268"/>
  <c r="AG40" i="268"/>
  <c r="AF40" i="268"/>
  <c r="AE40" i="268"/>
  <c r="AD40" i="268"/>
  <c r="AC40" i="268"/>
  <c r="AB40" i="268"/>
  <c r="AA40" i="268"/>
  <c r="Z40" i="268"/>
  <c r="Y40" i="268"/>
  <c r="X40" i="268"/>
  <c r="W40" i="268"/>
  <c r="V40" i="268"/>
  <c r="U40" i="268"/>
  <c r="T40" i="268"/>
  <c r="S40" i="268"/>
  <c r="R40" i="268"/>
  <c r="Q40" i="268"/>
  <c r="P40" i="268"/>
  <c r="O40" i="268"/>
  <c r="N40" i="268"/>
  <c r="M40" i="268"/>
  <c r="L40" i="268"/>
  <c r="K40" i="268"/>
  <c r="F40" i="268"/>
  <c r="AJ39" i="268"/>
  <c r="AI39" i="268"/>
  <c r="AH39" i="268"/>
  <c r="AG39" i="268"/>
  <c r="AF39" i="268"/>
  <c r="AE39" i="268"/>
  <c r="AD39" i="268"/>
  <c r="AC39" i="268"/>
  <c r="AB39" i="268"/>
  <c r="AA39" i="268"/>
  <c r="Z39" i="268"/>
  <c r="Y39" i="268"/>
  <c r="X39" i="268"/>
  <c r="W39" i="268"/>
  <c r="V39" i="268"/>
  <c r="U39" i="268"/>
  <c r="T39" i="268"/>
  <c r="S39" i="268"/>
  <c r="R39" i="268"/>
  <c r="Q39" i="268"/>
  <c r="P39" i="268"/>
  <c r="O39" i="268"/>
  <c r="N39" i="268"/>
  <c r="M39" i="268"/>
  <c r="L39" i="268"/>
  <c r="K39" i="268"/>
  <c r="F39" i="268"/>
  <c r="AJ38" i="268"/>
  <c r="AI38" i="268"/>
  <c r="AH38" i="268"/>
  <c r="AG38" i="268"/>
  <c r="AF38" i="268"/>
  <c r="AE38" i="268"/>
  <c r="AD38" i="268"/>
  <c r="AC38" i="268"/>
  <c r="AB38" i="268"/>
  <c r="AA38" i="268"/>
  <c r="Z38" i="268"/>
  <c r="Y38" i="268"/>
  <c r="X38" i="268"/>
  <c r="W38" i="268"/>
  <c r="V38" i="268"/>
  <c r="U38" i="268"/>
  <c r="T38" i="268"/>
  <c r="S38" i="268"/>
  <c r="R38" i="268"/>
  <c r="Q38" i="268"/>
  <c r="P38" i="268"/>
  <c r="O38" i="268"/>
  <c r="N38" i="268"/>
  <c r="M38" i="268"/>
  <c r="L38" i="268"/>
  <c r="K38" i="268"/>
  <c r="F38" i="268"/>
  <c r="AJ37" i="268"/>
  <c r="AI37" i="268"/>
  <c r="AH37" i="268"/>
  <c r="AG37" i="268"/>
  <c r="AF37" i="268"/>
  <c r="AE37" i="268"/>
  <c r="AD37" i="268"/>
  <c r="AC37" i="268"/>
  <c r="AB37" i="268"/>
  <c r="AA37" i="268"/>
  <c r="Z37" i="268"/>
  <c r="Y37" i="268"/>
  <c r="X37" i="268"/>
  <c r="W37" i="268"/>
  <c r="V37" i="268"/>
  <c r="U37" i="268"/>
  <c r="T37" i="268"/>
  <c r="S37" i="268"/>
  <c r="R37" i="268"/>
  <c r="Q37" i="268"/>
  <c r="P37" i="268"/>
  <c r="O37" i="268"/>
  <c r="N37" i="268"/>
  <c r="M37" i="268"/>
  <c r="L37" i="268"/>
  <c r="K37" i="268"/>
  <c r="F37" i="268"/>
  <c r="AJ36" i="268"/>
  <c r="AI36" i="268"/>
  <c r="AH36" i="268"/>
  <c r="AG36" i="268"/>
  <c r="AF36" i="268"/>
  <c r="AE36" i="268"/>
  <c r="AD36" i="268"/>
  <c r="AC36" i="268"/>
  <c r="AB36" i="268"/>
  <c r="AA36" i="268"/>
  <c r="Z36" i="268"/>
  <c r="Y36" i="268"/>
  <c r="X36" i="268"/>
  <c r="W36" i="268"/>
  <c r="V36" i="268"/>
  <c r="U36" i="268"/>
  <c r="T36" i="268"/>
  <c r="S36" i="268"/>
  <c r="R36" i="268"/>
  <c r="Q36" i="268"/>
  <c r="P36" i="268"/>
  <c r="O36" i="268"/>
  <c r="N36" i="268"/>
  <c r="M36" i="268"/>
  <c r="L36" i="268"/>
  <c r="K36" i="268"/>
  <c r="F36" i="268"/>
  <c r="AJ35" i="268"/>
  <c r="AI35" i="268"/>
  <c r="AH35" i="268"/>
  <c r="AG35" i="268"/>
  <c r="AF35" i="268"/>
  <c r="AE35" i="268"/>
  <c r="AD35" i="268"/>
  <c r="AC35" i="268"/>
  <c r="AB35" i="268"/>
  <c r="AA35" i="268"/>
  <c r="Z35" i="268"/>
  <c r="Y35" i="268"/>
  <c r="X35" i="268"/>
  <c r="W35" i="268"/>
  <c r="V35" i="268"/>
  <c r="U35" i="268"/>
  <c r="T35" i="268"/>
  <c r="S35" i="268"/>
  <c r="R35" i="268"/>
  <c r="Q35" i="268"/>
  <c r="P35" i="268"/>
  <c r="O35" i="268"/>
  <c r="N35" i="268"/>
  <c r="M35" i="268"/>
  <c r="L35" i="268"/>
  <c r="K35" i="268"/>
  <c r="F35" i="268"/>
  <c r="AJ34" i="268"/>
  <c r="AI34" i="268"/>
  <c r="AH34" i="268"/>
  <c r="AG34" i="268"/>
  <c r="AF34" i="268"/>
  <c r="AE34" i="268"/>
  <c r="AD34" i="268"/>
  <c r="AC34" i="268"/>
  <c r="AB34" i="268"/>
  <c r="AA34" i="268"/>
  <c r="Z34" i="268"/>
  <c r="Y34" i="268"/>
  <c r="X34" i="268"/>
  <c r="W34" i="268"/>
  <c r="V34" i="268"/>
  <c r="U34" i="268"/>
  <c r="T34" i="268"/>
  <c r="S34" i="268"/>
  <c r="R34" i="268"/>
  <c r="Q34" i="268"/>
  <c r="P34" i="268"/>
  <c r="O34" i="268"/>
  <c r="N34" i="268"/>
  <c r="M34" i="268"/>
  <c r="L34" i="268"/>
  <c r="K34" i="268"/>
  <c r="F34" i="268"/>
  <c r="AJ33" i="268"/>
  <c r="AI33" i="268"/>
  <c r="AH33" i="268"/>
  <c r="AG33" i="268"/>
  <c r="AF33" i="268"/>
  <c r="AE33" i="268"/>
  <c r="AD33" i="268"/>
  <c r="AC33" i="268"/>
  <c r="AB33" i="268"/>
  <c r="AA33" i="268"/>
  <c r="Z33" i="268"/>
  <c r="Y33" i="268"/>
  <c r="X33" i="268"/>
  <c r="W33" i="268"/>
  <c r="V33" i="268"/>
  <c r="U33" i="268"/>
  <c r="T33" i="268"/>
  <c r="S33" i="268"/>
  <c r="R33" i="268"/>
  <c r="Q33" i="268"/>
  <c r="P33" i="268"/>
  <c r="O33" i="268"/>
  <c r="N33" i="268"/>
  <c r="M33" i="268"/>
  <c r="L33" i="268"/>
  <c r="K33" i="268"/>
  <c r="F33" i="268"/>
  <c r="AJ32" i="268"/>
  <c r="AI32" i="268"/>
  <c r="AH32" i="268"/>
  <c r="AG32" i="268"/>
  <c r="AF32" i="268"/>
  <c r="AE32" i="268"/>
  <c r="AD32" i="268"/>
  <c r="AC32" i="268"/>
  <c r="AB32" i="268"/>
  <c r="AA32" i="268"/>
  <c r="Z32" i="268"/>
  <c r="Y32" i="268"/>
  <c r="X32" i="268"/>
  <c r="W32" i="268"/>
  <c r="V32" i="268"/>
  <c r="U32" i="268"/>
  <c r="T32" i="268"/>
  <c r="S32" i="268"/>
  <c r="R32" i="268"/>
  <c r="Q32" i="268"/>
  <c r="P32" i="268"/>
  <c r="O32" i="268"/>
  <c r="N32" i="268"/>
  <c r="M32" i="268"/>
  <c r="L32" i="268"/>
  <c r="K32" i="268"/>
  <c r="F32" i="268"/>
  <c r="AJ31" i="268"/>
  <c r="AI31" i="268"/>
  <c r="AH31" i="268"/>
  <c r="AG31" i="268"/>
  <c r="AF31" i="268"/>
  <c r="AE31" i="268"/>
  <c r="AD31" i="268"/>
  <c r="AC31" i="268"/>
  <c r="AB31" i="268"/>
  <c r="AA31" i="268"/>
  <c r="Z31" i="268"/>
  <c r="Y31" i="268"/>
  <c r="X31" i="268"/>
  <c r="W31" i="268"/>
  <c r="V31" i="268"/>
  <c r="U31" i="268"/>
  <c r="T31" i="268"/>
  <c r="S31" i="268"/>
  <c r="R31" i="268"/>
  <c r="Q31" i="268"/>
  <c r="P31" i="268"/>
  <c r="O31" i="268"/>
  <c r="N31" i="268"/>
  <c r="M31" i="268"/>
  <c r="L31" i="268"/>
  <c r="K31" i="268"/>
  <c r="F31" i="268"/>
  <c r="AJ30" i="268"/>
  <c r="AI30" i="268"/>
  <c r="AH30" i="268"/>
  <c r="AG30" i="268"/>
  <c r="AF30" i="268"/>
  <c r="AE30" i="268"/>
  <c r="AD30" i="268"/>
  <c r="AC30" i="268"/>
  <c r="AB30" i="268"/>
  <c r="AA30" i="268"/>
  <c r="Z30" i="268"/>
  <c r="Y30" i="268"/>
  <c r="X30" i="268"/>
  <c r="W30" i="268"/>
  <c r="V30" i="268"/>
  <c r="U30" i="268"/>
  <c r="T30" i="268"/>
  <c r="S30" i="268"/>
  <c r="R30" i="268"/>
  <c r="Q30" i="268"/>
  <c r="P30" i="268"/>
  <c r="O30" i="268"/>
  <c r="N30" i="268"/>
  <c r="M30" i="268"/>
  <c r="L30" i="268"/>
  <c r="K30" i="268"/>
  <c r="F30" i="268"/>
  <c r="AJ29" i="268"/>
  <c r="AI29" i="268"/>
  <c r="AH29" i="268"/>
  <c r="AG29" i="268"/>
  <c r="AF29" i="268"/>
  <c r="AE29" i="268"/>
  <c r="AD29" i="268"/>
  <c r="AC29" i="268"/>
  <c r="AB29" i="268"/>
  <c r="AA29" i="268"/>
  <c r="Z29" i="268"/>
  <c r="Y29" i="268"/>
  <c r="X29" i="268"/>
  <c r="W29" i="268"/>
  <c r="V29" i="268"/>
  <c r="U29" i="268"/>
  <c r="T29" i="268"/>
  <c r="S29" i="268"/>
  <c r="R29" i="268"/>
  <c r="Q29" i="268"/>
  <c r="P29" i="268"/>
  <c r="O29" i="268"/>
  <c r="N29" i="268"/>
  <c r="M29" i="268"/>
  <c r="L29" i="268"/>
  <c r="K29" i="268"/>
  <c r="F29" i="268"/>
  <c r="AJ28" i="268"/>
  <c r="AI28" i="268"/>
  <c r="AH28" i="268"/>
  <c r="AG28" i="268"/>
  <c r="AF28" i="268"/>
  <c r="AE28" i="268"/>
  <c r="AD28" i="268"/>
  <c r="AC28" i="268"/>
  <c r="AB28" i="268"/>
  <c r="AA28" i="268"/>
  <c r="Z28" i="268"/>
  <c r="Y28" i="268"/>
  <c r="X28" i="268"/>
  <c r="W28" i="268"/>
  <c r="V28" i="268"/>
  <c r="U28" i="268"/>
  <c r="T28" i="268"/>
  <c r="S28" i="268"/>
  <c r="R28" i="268"/>
  <c r="Q28" i="268"/>
  <c r="P28" i="268"/>
  <c r="O28" i="268"/>
  <c r="N28" i="268"/>
  <c r="M28" i="268"/>
  <c r="L28" i="268"/>
  <c r="K28" i="268"/>
  <c r="F28" i="268"/>
  <c r="AJ27" i="268"/>
  <c r="AI27" i="268"/>
  <c r="AH27" i="268"/>
  <c r="AG27" i="268"/>
  <c r="AF27" i="268"/>
  <c r="AE27" i="268"/>
  <c r="AD27" i="268"/>
  <c r="AC27" i="268"/>
  <c r="AB27" i="268"/>
  <c r="AA27" i="268"/>
  <c r="Z27" i="268"/>
  <c r="Y27" i="268"/>
  <c r="X27" i="268"/>
  <c r="W27" i="268"/>
  <c r="V27" i="268"/>
  <c r="U27" i="268"/>
  <c r="T27" i="268"/>
  <c r="S27" i="268"/>
  <c r="R27" i="268"/>
  <c r="Q27" i="268"/>
  <c r="P27" i="268"/>
  <c r="O27" i="268"/>
  <c r="N27" i="268"/>
  <c r="M27" i="268"/>
  <c r="L27" i="268"/>
  <c r="K27" i="268"/>
  <c r="F27" i="268"/>
  <c r="AJ26" i="268"/>
  <c r="AI26" i="268"/>
  <c r="AH26" i="268"/>
  <c r="AG26" i="268"/>
  <c r="AF26" i="268"/>
  <c r="AE26" i="268"/>
  <c r="AD26" i="268"/>
  <c r="AC26" i="268"/>
  <c r="AB26" i="268"/>
  <c r="AA26" i="268"/>
  <c r="Z26" i="268"/>
  <c r="Y26" i="268"/>
  <c r="X26" i="268"/>
  <c r="W26" i="268"/>
  <c r="V26" i="268"/>
  <c r="U26" i="268"/>
  <c r="T26" i="268"/>
  <c r="S26" i="268"/>
  <c r="R26" i="268"/>
  <c r="Q26" i="268"/>
  <c r="P26" i="268"/>
  <c r="O26" i="268"/>
  <c r="N26" i="268"/>
  <c r="M26" i="268"/>
  <c r="L26" i="268"/>
  <c r="K26" i="268"/>
  <c r="F26" i="268"/>
  <c r="AJ25" i="268"/>
  <c r="AI25" i="268"/>
  <c r="AH25" i="268"/>
  <c r="AG25" i="268"/>
  <c r="AF25" i="268"/>
  <c r="AE25" i="268"/>
  <c r="AD25" i="268"/>
  <c r="AC25" i="268"/>
  <c r="AB25" i="268"/>
  <c r="AA25" i="268"/>
  <c r="Z25" i="268"/>
  <c r="Y25" i="268"/>
  <c r="X25" i="268"/>
  <c r="W25" i="268"/>
  <c r="V25" i="268"/>
  <c r="U25" i="268"/>
  <c r="T25" i="268"/>
  <c r="S25" i="268"/>
  <c r="R25" i="268"/>
  <c r="Q25" i="268"/>
  <c r="P25" i="268"/>
  <c r="O25" i="268"/>
  <c r="N25" i="268"/>
  <c r="M25" i="268"/>
  <c r="L25" i="268"/>
  <c r="K25" i="268"/>
  <c r="F25" i="268"/>
  <c r="AJ24" i="268"/>
  <c r="AI24" i="268"/>
  <c r="AH24" i="268"/>
  <c r="AG24" i="268"/>
  <c r="AF24" i="268"/>
  <c r="AE24" i="268"/>
  <c r="AD24" i="268"/>
  <c r="AC24" i="268"/>
  <c r="AB24" i="268"/>
  <c r="AA24" i="268"/>
  <c r="Z24" i="268"/>
  <c r="Y24" i="268"/>
  <c r="X24" i="268"/>
  <c r="W24" i="268"/>
  <c r="V24" i="268"/>
  <c r="U24" i="268"/>
  <c r="T24" i="268"/>
  <c r="S24" i="268"/>
  <c r="R24" i="268"/>
  <c r="Q24" i="268"/>
  <c r="P24" i="268"/>
  <c r="O24" i="268"/>
  <c r="N24" i="268"/>
  <c r="M24" i="268"/>
  <c r="L24" i="268"/>
  <c r="K24" i="268"/>
  <c r="F24" i="268"/>
  <c r="AJ23" i="268"/>
  <c r="AI23" i="268"/>
  <c r="AH23" i="268"/>
  <c r="AG23" i="268"/>
  <c r="AF23" i="268"/>
  <c r="AE23" i="268"/>
  <c r="AD23" i="268"/>
  <c r="AC23" i="268"/>
  <c r="AB23" i="268"/>
  <c r="AA23" i="268"/>
  <c r="Z23" i="268"/>
  <c r="Y23" i="268"/>
  <c r="X23" i="268"/>
  <c r="W23" i="268"/>
  <c r="V23" i="268"/>
  <c r="U23" i="268"/>
  <c r="T23" i="268"/>
  <c r="S23" i="268"/>
  <c r="R23" i="268"/>
  <c r="Q23" i="268"/>
  <c r="P23" i="268"/>
  <c r="O23" i="268"/>
  <c r="N23" i="268"/>
  <c r="M23" i="268"/>
  <c r="L23" i="268"/>
  <c r="K23" i="268"/>
  <c r="F23" i="268"/>
  <c r="AJ22" i="268"/>
  <c r="AI22" i="268"/>
  <c r="AH22" i="268"/>
  <c r="AG22" i="268"/>
  <c r="AF22" i="268"/>
  <c r="AE22" i="268"/>
  <c r="AD22" i="268"/>
  <c r="AC22" i="268"/>
  <c r="AB22" i="268"/>
  <c r="AA22" i="268"/>
  <c r="Z22" i="268"/>
  <c r="Y22" i="268"/>
  <c r="X22" i="268"/>
  <c r="W22" i="268"/>
  <c r="V22" i="268"/>
  <c r="U22" i="268"/>
  <c r="T22" i="268"/>
  <c r="S22" i="268"/>
  <c r="R22" i="268"/>
  <c r="Q22" i="268"/>
  <c r="P22" i="268"/>
  <c r="O22" i="268"/>
  <c r="N22" i="268"/>
  <c r="M22" i="268"/>
  <c r="L22" i="268"/>
  <c r="K22" i="268"/>
  <c r="F22" i="268"/>
  <c r="AJ21" i="268"/>
  <c r="AI21" i="268"/>
  <c r="AH21" i="268"/>
  <c r="AG21" i="268"/>
  <c r="AF21" i="268"/>
  <c r="AE21" i="268"/>
  <c r="AD21" i="268"/>
  <c r="AC21" i="268"/>
  <c r="AB21" i="268"/>
  <c r="AA21" i="268"/>
  <c r="Z21" i="268"/>
  <c r="Y21" i="268"/>
  <c r="X21" i="268"/>
  <c r="W21" i="268"/>
  <c r="V21" i="268"/>
  <c r="U21" i="268"/>
  <c r="T21" i="268"/>
  <c r="S21" i="268"/>
  <c r="R21" i="268"/>
  <c r="Q21" i="268"/>
  <c r="P21" i="268"/>
  <c r="O21" i="268"/>
  <c r="N21" i="268"/>
  <c r="M21" i="268"/>
  <c r="L21" i="268"/>
  <c r="K21" i="268"/>
  <c r="F21" i="268"/>
  <c r="AJ20" i="268"/>
  <c r="AI20" i="268"/>
  <c r="AH20" i="268"/>
  <c r="AG20" i="268"/>
  <c r="AF20" i="268"/>
  <c r="AE20" i="268"/>
  <c r="AD20" i="268"/>
  <c r="AC20" i="268"/>
  <c r="AB20" i="268"/>
  <c r="AA20" i="268"/>
  <c r="Z20" i="268"/>
  <c r="Y20" i="268"/>
  <c r="X20" i="268"/>
  <c r="W20" i="268"/>
  <c r="V20" i="268"/>
  <c r="U20" i="268"/>
  <c r="T20" i="268"/>
  <c r="S20" i="268"/>
  <c r="Q20" i="268"/>
  <c r="P20" i="268"/>
  <c r="O20" i="268"/>
  <c r="N20" i="268"/>
  <c r="M20" i="268"/>
  <c r="L20" i="268"/>
  <c r="K20" i="268"/>
  <c r="F20" i="268"/>
  <c r="AJ19" i="268"/>
  <c r="AI19" i="268"/>
  <c r="AH19" i="268"/>
  <c r="AG19" i="268"/>
  <c r="AF19" i="268"/>
  <c r="AE19" i="268"/>
  <c r="AD19" i="268"/>
  <c r="AC19" i="268"/>
  <c r="AB19" i="268"/>
  <c r="AA19" i="268"/>
  <c r="Z19" i="268"/>
  <c r="Y19" i="268"/>
  <c r="X19" i="268"/>
  <c r="W19" i="268"/>
  <c r="V19" i="268"/>
  <c r="U19" i="268"/>
  <c r="T19" i="268"/>
  <c r="S19" i="268"/>
  <c r="R19" i="268"/>
  <c r="Q19" i="268"/>
  <c r="P19" i="268"/>
  <c r="O19" i="268"/>
  <c r="N19" i="268"/>
  <c r="M19" i="268"/>
  <c r="L19" i="268"/>
  <c r="K19" i="268"/>
  <c r="F19" i="268"/>
  <c r="AJ18" i="268"/>
  <c r="AI18" i="268"/>
  <c r="AH18" i="268"/>
  <c r="AG18" i="268"/>
  <c r="AF18" i="268"/>
  <c r="AE18" i="268"/>
  <c r="AD18" i="268"/>
  <c r="AC18" i="268"/>
  <c r="AB18" i="268"/>
  <c r="AA18" i="268"/>
  <c r="Z18" i="268"/>
  <c r="Y18" i="268"/>
  <c r="X18" i="268"/>
  <c r="W18" i="268"/>
  <c r="V18" i="268"/>
  <c r="U18" i="268"/>
  <c r="T18" i="268"/>
  <c r="S18" i="268"/>
  <c r="R18" i="268"/>
  <c r="Q18" i="268"/>
  <c r="P18" i="268"/>
  <c r="O18" i="268"/>
  <c r="N18" i="268"/>
  <c r="M18" i="268"/>
  <c r="L18" i="268"/>
  <c r="K18" i="268"/>
  <c r="F18" i="268"/>
  <c r="AJ17" i="268"/>
  <c r="AI17" i="268"/>
  <c r="AH17" i="268"/>
  <c r="AG17" i="268"/>
  <c r="AF17" i="268"/>
  <c r="AE17" i="268"/>
  <c r="AD17" i="268"/>
  <c r="AC17" i="268"/>
  <c r="AB17" i="268"/>
  <c r="AA17" i="268"/>
  <c r="Z17" i="268"/>
  <c r="Y17" i="268"/>
  <c r="X17" i="268"/>
  <c r="W17" i="268"/>
  <c r="V17" i="268"/>
  <c r="U17" i="268"/>
  <c r="T17" i="268"/>
  <c r="S17" i="268"/>
  <c r="R17" i="268"/>
  <c r="Q17" i="268"/>
  <c r="P17" i="268"/>
  <c r="O17" i="268"/>
  <c r="N17" i="268"/>
  <c r="M17" i="268"/>
  <c r="L17" i="268"/>
  <c r="K17" i="268"/>
  <c r="F17" i="268"/>
  <c r="AJ16" i="268"/>
  <c r="AI16" i="268"/>
  <c r="AH16" i="268"/>
  <c r="AG16" i="268"/>
  <c r="AF16" i="268"/>
  <c r="AE16" i="268"/>
  <c r="AD16" i="268"/>
  <c r="AC16" i="268"/>
  <c r="AB16" i="268"/>
  <c r="AA16" i="268"/>
  <c r="Z16" i="268"/>
  <c r="Y16" i="268"/>
  <c r="X16" i="268"/>
  <c r="W16" i="268"/>
  <c r="V16" i="268"/>
  <c r="U16" i="268"/>
  <c r="T16" i="268"/>
  <c r="S16" i="268"/>
  <c r="R16" i="268"/>
  <c r="Q16" i="268"/>
  <c r="P16" i="268"/>
  <c r="O16" i="268"/>
  <c r="N16" i="268"/>
  <c r="M16" i="268"/>
  <c r="L16" i="268"/>
  <c r="K16" i="268"/>
  <c r="F16" i="268"/>
  <c r="AJ15" i="268"/>
  <c r="AI15" i="268"/>
  <c r="AH15" i="268"/>
  <c r="AG15" i="268"/>
  <c r="AF15" i="268"/>
  <c r="AE15" i="268"/>
  <c r="AD15" i="268"/>
  <c r="AC15" i="268"/>
  <c r="AB15" i="268"/>
  <c r="AA15" i="268"/>
  <c r="Z15" i="268"/>
  <c r="Y15" i="268"/>
  <c r="X15" i="268"/>
  <c r="W15" i="268"/>
  <c r="V15" i="268"/>
  <c r="U15" i="268"/>
  <c r="T15" i="268"/>
  <c r="S15" i="268"/>
  <c r="R15" i="268"/>
  <c r="Q15" i="268"/>
  <c r="P15" i="268"/>
  <c r="O15" i="268"/>
  <c r="N15" i="268"/>
  <c r="M15" i="268"/>
  <c r="L15" i="268"/>
  <c r="K15" i="268"/>
  <c r="F15" i="268"/>
  <c r="AJ14" i="268"/>
  <c r="AI14" i="268"/>
  <c r="AH14" i="268"/>
  <c r="AG14" i="268"/>
  <c r="AF14" i="268"/>
  <c r="AE14" i="268"/>
  <c r="AD14" i="268"/>
  <c r="AC14" i="268"/>
  <c r="AB14" i="268"/>
  <c r="AA14" i="268"/>
  <c r="Z14" i="268"/>
  <c r="Y14" i="268"/>
  <c r="X14" i="268"/>
  <c r="W14" i="268"/>
  <c r="V14" i="268"/>
  <c r="U14" i="268"/>
  <c r="T14" i="268"/>
  <c r="S14" i="268"/>
  <c r="R14" i="268"/>
  <c r="Q14" i="268"/>
  <c r="P14" i="268"/>
  <c r="O14" i="268"/>
  <c r="N14" i="268"/>
  <c r="M14" i="268"/>
  <c r="L14" i="268"/>
  <c r="K14" i="268"/>
  <c r="F14" i="268"/>
  <c r="AJ13" i="268"/>
  <c r="AI13" i="268"/>
  <c r="AH13" i="268"/>
  <c r="AG13" i="268"/>
  <c r="AF13" i="268"/>
  <c r="AE13" i="268"/>
  <c r="AD13" i="268"/>
  <c r="AC13" i="268"/>
  <c r="AB13" i="268"/>
  <c r="AA13" i="268"/>
  <c r="Z13" i="268"/>
  <c r="Y13" i="268"/>
  <c r="X13" i="268"/>
  <c r="W13" i="268"/>
  <c r="V13" i="268"/>
  <c r="U13" i="268"/>
  <c r="T13" i="268"/>
  <c r="S13" i="268"/>
  <c r="R13" i="268"/>
  <c r="Q13" i="268"/>
  <c r="P13" i="268"/>
  <c r="O13" i="268"/>
  <c r="N13" i="268"/>
  <c r="M13" i="268"/>
  <c r="L13" i="268"/>
  <c r="K13" i="268"/>
  <c r="F13" i="268"/>
  <c r="AJ12" i="268"/>
  <c r="AI12" i="268"/>
  <c r="AH12" i="268"/>
  <c r="AG12" i="268"/>
  <c r="AF12" i="268"/>
  <c r="AE12" i="268"/>
  <c r="AD12" i="268"/>
  <c r="AC12" i="268"/>
  <c r="AB12" i="268"/>
  <c r="AA12" i="268"/>
  <c r="Z12" i="268"/>
  <c r="Y12" i="268"/>
  <c r="X12" i="268"/>
  <c r="W12" i="268"/>
  <c r="V12" i="268"/>
  <c r="U12" i="268"/>
  <c r="T12" i="268"/>
  <c r="S12" i="268"/>
  <c r="R12" i="268"/>
  <c r="Q12" i="268"/>
  <c r="P12" i="268"/>
  <c r="O12" i="268"/>
  <c r="N12" i="268"/>
  <c r="M12" i="268"/>
  <c r="L12" i="268"/>
  <c r="K12" i="268"/>
  <c r="F12" i="268"/>
  <c r="AJ11" i="268"/>
  <c r="AI11" i="268"/>
  <c r="AH11" i="268"/>
  <c r="AG11" i="268"/>
  <c r="AF11" i="268"/>
  <c r="AE11" i="268"/>
  <c r="AD11" i="268"/>
  <c r="AC11" i="268"/>
  <c r="AB11" i="268"/>
  <c r="AA11" i="268"/>
  <c r="Z11" i="268"/>
  <c r="Y11" i="268"/>
  <c r="X11" i="268"/>
  <c r="W11" i="268"/>
  <c r="V11" i="268"/>
  <c r="U11" i="268"/>
  <c r="T11" i="268"/>
  <c r="S11" i="268"/>
  <c r="R11" i="268"/>
  <c r="Q11" i="268"/>
  <c r="P11" i="268"/>
  <c r="O11" i="268"/>
  <c r="N11" i="268"/>
  <c r="M11" i="268"/>
  <c r="L11" i="268"/>
  <c r="K11" i="268"/>
  <c r="F11" i="268"/>
  <c r="AJ10" i="268"/>
  <c r="AI10" i="268"/>
  <c r="AH10" i="268"/>
  <c r="AG10" i="268"/>
  <c r="AF10" i="268"/>
  <c r="AE10" i="268"/>
  <c r="AD10" i="268"/>
  <c r="AC10" i="268"/>
  <c r="AB10" i="268"/>
  <c r="AA10" i="268"/>
  <c r="Z10" i="268"/>
  <c r="Y10" i="268"/>
  <c r="X10" i="268"/>
  <c r="W10" i="268"/>
  <c r="V10" i="268"/>
  <c r="U10" i="268"/>
  <c r="T10" i="268"/>
  <c r="S10" i="268"/>
  <c r="R10" i="268"/>
  <c r="Q10" i="268"/>
  <c r="P10" i="268"/>
  <c r="O10" i="268"/>
  <c r="N10" i="268"/>
  <c r="M10" i="268"/>
  <c r="L10" i="268"/>
  <c r="K10" i="268"/>
  <c r="F10" i="268"/>
  <c r="AJ9" i="268"/>
  <c r="AI9" i="268"/>
  <c r="AH9" i="268"/>
  <c r="AG9" i="268"/>
  <c r="AF9" i="268"/>
  <c r="AE9" i="268"/>
  <c r="AD9" i="268"/>
  <c r="AC9" i="268"/>
  <c r="AB9" i="268"/>
  <c r="AA9" i="268"/>
  <c r="Z9" i="268"/>
  <c r="Y9" i="268"/>
  <c r="X9" i="268"/>
  <c r="W9" i="268"/>
  <c r="V9" i="268"/>
  <c r="U9" i="268"/>
  <c r="T9" i="268"/>
  <c r="S9" i="268"/>
  <c r="R9" i="268"/>
  <c r="Q9" i="268"/>
  <c r="P9" i="268"/>
  <c r="O9" i="268"/>
  <c r="N9" i="268"/>
  <c r="M9" i="268"/>
  <c r="L9" i="268"/>
  <c r="K9" i="268"/>
  <c r="F9" i="268"/>
  <c r="AJ8" i="268"/>
  <c r="AI8" i="268"/>
  <c r="AH8" i="268"/>
  <c r="AG8" i="268"/>
  <c r="AF8" i="268"/>
  <c r="AE8" i="268"/>
  <c r="AD8" i="268"/>
  <c r="AC8" i="268"/>
  <c r="AB8" i="268"/>
  <c r="AA8" i="268"/>
  <c r="Z8" i="268"/>
  <c r="Y8" i="268"/>
  <c r="X8" i="268"/>
  <c r="W8" i="268"/>
  <c r="V8" i="268"/>
  <c r="U8" i="268"/>
  <c r="T8" i="268"/>
  <c r="S8" i="268"/>
  <c r="R8" i="268"/>
  <c r="Q8" i="268"/>
  <c r="P8" i="268"/>
  <c r="O8" i="268"/>
  <c r="N8" i="268"/>
  <c r="M8" i="268"/>
  <c r="L8" i="268"/>
  <c r="K8" i="268"/>
  <c r="F8" i="268"/>
  <c r="AJ7" i="268"/>
  <c r="AI7" i="268"/>
  <c r="AH7" i="268"/>
  <c r="AG7" i="268"/>
  <c r="AF7" i="268"/>
  <c r="AE7" i="268"/>
  <c r="AD7" i="268"/>
  <c r="AC7" i="268"/>
  <c r="AB7" i="268"/>
  <c r="AA7" i="268"/>
  <c r="Y7" i="268"/>
  <c r="X7" i="268"/>
  <c r="W7" i="268"/>
  <c r="V7" i="268"/>
  <c r="Z7" i="268" s="1"/>
  <c r="T7" i="268"/>
  <c r="S7" i="268"/>
  <c r="R7" i="268"/>
  <c r="Q7" i="268"/>
  <c r="U7" i="268" s="1"/>
  <c r="P7" i="268"/>
  <c r="F7" i="268" s="1"/>
  <c r="O7" i="268"/>
  <c r="N7" i="268"/>
  <c r="M7" i="268"/>
  <c r="L7" i="268"/>
  <c r="K7" i="268"/>
  <c r="AI6" i="268"/>
  <c r="AH6" i="268"/>
  <c r="AG6" i="268"/>
  <c r="AJ6" i="268" s="1"/>
  <c r="AE6" i="268"/>
  <c r="AD6" i="268"/>
  <c r="AC6" i="268"/>
  <c r="AB6" i="268"/>
  <c r="AA6" i="268"/>
  <c r="AF6" i="268" s="1"/>
  <c r="Y6" i="268"/>
  <c r="X6" i="268"/>
  <c r="W6" i="268"/>
  <c r="V6" i="268"/>
  <c r="Z6" i="268" s="1"/>
  <c r="T6" i="268"/>
  <c r="S6" i="268"/>
  <c r="R6" i="268"/>
  <c r="Q6" i="268"/>
  <c r="U6" i="268" s="1"/>
  <c r="O6" i="268"/>
  <c r="N6" i="268"/>
  <c r="M6" i="268"/>
  <c r="L6" i="268"/>
  <c r="K6" i="268"/>
  <c r="P6" i="268" s="1"/>
  <c r="F6" i="268" s="1"/>
  <c r="AI5" i="268"/>
  <c r="AH5" i="268"/>
  <c r="AG5" i="268"/>
  <c r="AJ5" i="268" s="1"/>
  <c r="AF5" i="268"/>
  <c r="AE5" i="268"/>
  <c r="AD5" i="268"/>
  <c r="AC5" i="268"/>
  <c r="AB5" i="268"/>
  <c r="AA5" i="268"/>
  <c r="Y5" i="268"/>
  <c r="X5" i="268"/>
  <c r="W5" i="268"/>
  <c r="V5" i="268"/>
  <c r="Z5" i="268" s="1"/>
  <c r="T5" i="268"/>
  <c r="S5" i="268"/>
  <c r="R5" i="268"/>
  <c r="Q5" i="268"/>
  <c r="U5" i="268" s="1"/>
  <c r="P5" i="268"/>
  <c r="O5" i="268"/>
  <c r="N5" i="268"/>
  <c r="M5" i="268"/>
  <c r="L5" i="268"/>
  <c r="K5" i="268"/>
  <c r="F5" i="268"/>
  <c r="AI4" i="268"/>
  <c r="AH4" i="268"/>
  <c r="AG4" i="268"/>
  <c r="AE4" i="268"/>
  <c r="AD4" i="268"/>
  <c r="AC4" i="268"/>
  <c r="AB4" i="268"/>
  <c r="AF4" i="268" s="1"/>
  <c r="AA4" i="268"/>
  <c r="Y4" i="268"/>
  <c r="X4" i="268"/>
  <c r="W4" i="268"/>
  <c r="V4" i="268"/>
  <c r="T4" i="268"/>
  <c r="S4" i="268"/>
  <c r="R4" i="268"/>
  <c r="Q4" i="268"/>
  <c r="O4" i="268"/>
  <c r="N4" i="268"/>
  <c r="M4" i="268"/>
  <c r="L4" i="268"/>
  <c r="P4" i="268" s="1"/>
  <c r="K4" i="268"/>
  <c r="D57" i="267"/>
  <c r="E54" i="267"/>
  <c r="D54" i="267"/>
  <c r="C54" i="267"/>
  <c r="D50" i="267"/>
  <c r="E47" i="267"/>
  <c r="E49" i="267" s="1"/>
  <c r="D47" i="267"/>
  <c r="AJ43" i="267"/>
  <c r="AI43" i="267"/>
  <c r="AH43" i="267"/>
  <c r="AG43" i="267"/>
  <c r="AF43" i="267"/>
  <c r="AE43" i="267"/>
  <c r="AD43" i="267"/>
  <c r="AC43" i="267"/>
  <c r="AB43" i="267"/>
  <c r="AA43" i="267"/>
  <c r="Z43" i="267"/>
  <c r="Y43" i="267"/>
  <c r="X43" i="267"/>
  <c r="W43" i="267"/>
  <c r="V43" i="267"/>
  <c r="U43" i="267"/>
  <c r="T43" i="267"/>
  <c r="S43" i="267"/>
  <c r="R43" i="267"/>
  <c r="Q43" i="267"/>
  <c r="P43" i="267"/>
  <c r="O43" i="267"/>
  <c r="N43" i="267"/>
  <c r="M43" i="267"/>
  <c r="L43" i="267"/>
  <c r="K43" i="267"/>
  <c r="F43" i="267"/>
  <c r="AJ42" i="267"/>
  <c r="AI42" i="267"/>
  <c r="AH42" i="267"/>
  <c r="AG42" i="267"/>
  <c r="AF42" i="267"/>
  <c r="AE42" i="267"/>
  <c r="AD42" i="267"/>
  <c r="AC42" i="267"/>
  <c r="AB42" i="267"/>
  <c r="AA42" i="267"/>
  <c r="Z42" i="267"/>
  <c r="Y42" i="267"/>
  <c r="X42" i="267"/>
  <c r="W42" i="267"/>
  <c r="V42" i="267"/>
  <c r="U42" i="267"/>
  <c r="T42" i="267"/>
  <c r="S42" i="267"/>
  <c r="R42" i="267"/>
  <c r="Q42" i="267"/>
  <c r="P42" i="267"/>
  <c r="O42" i="267"/>
  <c r="N42" i="267"/>
  <c r="M42" i="267"/>
  <c r="L42" i="267"/>
  <c r="K42" i="267"/>
  <c r="F42" i="267"/>
  <c r="AJ41" i="267"/>
  <c r="AI41" i="267"/>
  <c r="AH41" i="267"/>
  <c r="AG41" i="267"/>
  <c r="AF41" i="267"/>
  <c r="AE41" i="267"/>
  <c r="AD41" i="267"/>
  <c r="AC41" i="267"/>
  <c r="AB41" i="267"/>
  <c r="AA41" i="267"/>
  <c r="Z41" i="267"/>
  <c r="Y41" i="267"/>
  <c r="X41" i="267"/>
  <c r="W41" i="267"/>
  <c r="V41" i="267"/>
  <c r="U41" i="267"/>
  <c r="T41" i="267"/>
  <c r="S41" i="267"/>
  <c r="R41" i="267"/>
  <c r="Q41" i="267"/>
  <c r="P41" i="267"/>
  <c r="O41" i="267"/>
  <c r="N41" i="267"/>
  <c r="M41" i="267"/>
  <c r="L41" i="267"/>
  <c r="K41" i="267"/>
  <c r="F41" i="267"/>
  <c r="AJ40" i="267"/>
  <c r="AI40" i="267"/>
  <c r="AH40" i="267"/>
  <c r="AG40" i="267"/>
  <c r="AF40" i="267"/>
  <c r="AE40" i="267"/>
  <c r="AD40" i="267"/>
  <c r="AC40" i="267"/>
  <c r="AB40" i="267"/>
  <c r="AA40" i="267"/>
  <c r="Z40" i="267"/>
  <c r="Y40" i="267"/>
  <c r="X40" i="267"/>
  <c r="W40" i="267"/>
  <c r="V40" i="267"/>
  <c r="U40" i="267"/>
  <c r="T40" i="267"/>
  <c r="S40" i="267"/>
  <c r="R40" i="267"/>
  <c r="Q40" i="267"/>
  <c r="P40" i="267"/>
  <c r="O40" i="267"/>
  <c r="N40" i="267"/>
  <c r="M40" i="267"/>
  <c r="L40" i="267"/>
  <c r="K40" i="267"/>
  <c r="F40" i="267"/>
  <c r="AJ39" i="267"/>
  <c r="AI39" i="267"/>
  <c r="AH39" i="267"/>
  <c r="AG39" i="267"/>
  <c r="AF39" i="267"/>
  <c r="AE39" i="267"/>
  <c r="AD39" i="267"/>
  <c r="AC39" i="267"/>
  <c r="AB39" i="267"/>
  <c r="AA39" i="267"/>
  <c r="Z39" i="267"/>
  <c r="Y39" i="267"/>
  <c r="X39" i="267"/>
  <c r="W39" i="267"/>
  <c r="V39" i="267"/>
  <c r="U39" i="267"/>
  <c r="T39" i="267"/>
  <c r="S39" i="267"/>
  <c r="R39" i="267"/>
  <c r="Q39" i="267"/>
  <c r="P39" i="267"/>
  <c r="O39" i="267"/>
  <c r="N39" i="267"/>
  <c r="M39" i="267"/>
  <c r="L39" i="267"/>
  <c r="K39" i="267"/>
  <c r="F39" i="267"/>
  <c r="AJ38" i="267"/>
  <c r="AI38" i="267"/>
  <c r="AH38" i="267"/>
  <c r="AG38" i="267"/>
  <c r="AF38" i="267"/>
  <c r="AE38" i="267"/>
  <c r="AD38" i="267"/>
  <c r="AC38" i="267"/>
  <c r="AB38" i="267"/>
  <c r="AA38" i="267"/>
  <c r="Z38" i="267"/>
  <c r="Y38" i="267"/>
  <c r="X38" i="267"/>
  <c r="W38" i="267"/>
  <c r="V38" i="267"/>
  <c r="U38" i="267"/>
  <c r="T38" i="267"/>
  <c r="S38" i="267"/>
  <c r="R38" i="267"/>
  <c r="Q38" i="267"/>
  <c r="P38" i="267"/>
  <c r="O38" i="267"/>
  <c r="N38" i="267"/>
  <c r="M38" i="267"/>
  <c r="L38" i="267"/>
  <c r="K38" i="267"/>
  <c r="F38" i="267"/>
  <c r="AJ37" i="267"/>
  <c r="AI37" i="267"/>
  <c r="AH37" i="267"/>
  <c r="AG37" i="267"/>
  <c r="AF37" i="267"/>
  <c r="AE37" i="267"/>
  <c r="AD37" i="267"/>
  <c r="AC37" i="267"/>
  <c r="AB37" i="267"/>
  <c r="AA37" i="267"/>
  <c r="Z37" i="267"/>
  <c r="Y37" i="267"/>
  <c r="X37" i="267"/>
  <c r="W37" i="267"/>
  <c r="V37" i="267"/>
  <c r="U37" i="267"/>
  <c r="T37" i="267"/>
  <c r="S37" i="267"/>
  <c r="R37" i="267"/>
  <c r="Q37" i="267"/>
  <c r="P37" i="267"/>
  <c r="O37" i="267"/>
  <c r="N37" i="267"/>
  <c r="M37" i="267"/>
  <c r="L37" i="267"/>
  <c r="K37" i="267"/>
  <c r="F37" i="267"/>
  <c r="AJ36" i="267"/>
  <c r="AI36" i="267"/>
  <c r="AH36" i="267"/>
  <c r="AG36" i="267"/>
  <c r="AF36" i="267"/>
  <c r="AE36" i="267"/>
  <c r="AD36" i="267"/>
  <c r="AC36" i="267"/>
  <c r="AB36" i="267"/>
  <c r="AA36" i="267"/>
  <c r="Z36" i="267"/>
  <c r="Y36" i="267"/>
  <c r="X36" i="267"/>
  <c r="W36" i="267"/>
  <c r="V36" i="267"/>
  <c r="U36" i="267"/>
  <c r="T36" i="267"/>
  <c r="S36" i="267"/>
  <c r="R36" i="267"/>
  <c r="Q36" i="267"/>
  <c r="P36" i="267"/>
  <c r="O36" i="267"/>
  <c r="N36" i="267"/>
  <c r="M36" i="267"/>
  <c r="L36" i="267"/>
  <c r="K36" i="267"/>
  <c r="F36" i="267"/>
  <c r="AJ35" i="267"/>
  <c r="AI35" i="267"/>
  <c r="AH35" i="267"/>
  <c r="AG35" i="267"/>
  <c r="AF35" i="267"/>
  <c r="AE35" i="267"/>
  <c r="AD35" i="267"/>
  <c r="AC35" i="267"/>
  <c r="AB35" i="267"/>
  <c r="AA35" i="267"/>
  <c r="Z35" i="267"/>
  <c r="Y35" i="267"/>
  <c r="X35" i="267"/>
  <c r="W35" i="267"/>
  <c r="V35" i="267"/>
  <c r="U35" i="267"/>
  <c r="T35" i="267"/>
  <c r="S35" i="267"/>
  <c r="R35" i="267"/>
  <c r="Q35" i="267"/>
  <c r="P35" i="267"/>
  <c r="O35" i="267"/>
  <c r="N35" i="267"/>
  <c r="M35" i="267"/>
  <c r="L35" i="267"/>
  <c r="K35" i="267"/>
  <c r="F35" i="267"/>
  <c r="AJ34" i="267"/>
  <c r="AI34" i="267"/>
  <c r="AH34" i="267"/>
  <c r="AG34" i="267"/>
  <c r="AF34" i="267"/>
  <c r="AE34" i="267"/>
  <c r="AD34" i="267"/>
  <c r="AC34" i="267"/>
  <c r="AB34" i="267"/>
  <c r="AA34" i="267"/>
  <c r="Z34" i="267"/>
  <c r="Y34" i="267"/>
  <c r="X34" i="267"/>
  <c r="W34" i="267"/>
  <c r="V34" i="267"/>
  <c r="U34" i="267"/>
  <c r="T34" i="267"/>
  <c r="S34" i="267"/>
  <c r="R34" i="267"/>
  <c r="Q34" i="267"/>
  <c r="P34" i="267"/>
  <c r="O34" i="267"/>
  <c r="N34" i="267"/>
  <c r="M34" i="267"/>
  <c r="L34" i="267"/>
  <c r="K34" i="267"/>
  <c r="F34" i="267"/>
  <c r="AJ33" i="267"/>
  <c r="AI33" i="267"/>
  <c r="AH33" i="267"/>
  <c r="AG33" i="267"/>
  <c r="AF33" i="267"/>
  <c r="AE33" i="267"/>
  <c r="AD33" i="267"/>
  <c r="AC33" i="267"/>
  <c r="AB33" i="267"/>
  <c r="AA33" i="267"/>
  <c r="Z33" i="267"/>
  <c r="Y33" i="267"/>
  <c r="X33" i="267"/>
  <c r="W33" i="267"/>
  <c r="V33" i="267"/>
  <c r="U33" i="267"/>
  <c r="T33" i="267"/>
  <c r="S33" i="267"/>
  <c r="R33" i="267"/>
  <c r="Q33" i="267"/>
  <c r="P33" i="267"/>
  <c r="O33" i="267"/>
  <c r="N33" i="267"/>
  <c r="M33" i="267"/>
  <c r="L33" i="267"/>
  <c r="K33" i="267"/>
  <c r="F33" i="267"/>
  <c r="AJ32" i="267"/>
  <c r="AI32" i="267"/>
  <c r="AH32" i="267"/>
  <c r="AG32" i="267"/>
  <c r="AF32" i="267"/>
  <c r="AE32" i="267"/>
  <c r="AD32" i="267"/>
  <c r="AC32" i="267"/>
  <c r="AB32" i="267"/>
  <c r="AA32" i="267"/>
  <c r="Z32" i="267"/>
  <c r="Y32" i="267"/>
  <c r="X32" i="267"/>
  <c r="W32" i="267"/>
  <c r="V32" i="267"/>
  <c r="U32" i="267"/>
  <c r="T32" i="267"/>
  <c r="S32" i="267"/>
  <c r="R32" i="267"/>
  <c r="Q32" i="267"/>
  <c r="P32" i="267"/>
  <c r="O32" i="267"/>
  <c r="N32" i="267"/>
  <c r="M32" i="267"/>
  <c r="L32" i="267"/>
  <c r="K32" i="267"/>
  <c r="F32" i="267"/>
  <c r="AJ31" i="267"/>
  <c r="AI31" i="267"/>
  <c r="AH31" i="267"/>
  <c r="AG31" i="267"/>
  <c r="AF31" i="267"/>
  <c r="AE31" i="267"/>
  <c r="AD31" i="267"/>
  <c r="AC31" i="267"/>
  <c r="AB31" i="267"/>
  <c r="AA31" i="267"/>
  <c r="Z31" i="267"/>
  <c r="Y31" i="267"/>
  <c r="X31" i="267"/>
  <c r="W31" i="267"/>
  <c r="V31" i="267"/>
  <c r="U31" i="267"/>
  <c r="T31" i="267"/>
  <c r="S31" i="267"/>
  <c r="R31" i="267"/>
  <c r="Q31" i="267"/>
  <c r="P31" i="267"/>
  <c r="O31" i="267"/>
  <c r="N31" i="267"/>
  <c r="M31" i="267"/>
  <c r="L31" i="267"/>
  <c r="K31" i="267"/>
  <c r="F31" i="267"/>
  <c r="AJ30" i="267"/>
  <c r="F30" i="267" s="1"/>
  <c r="AI30" i="267"/>
  <c r="AH30" i="267"/>
  <c r="AG30" i="267"/>
  <c r="AF30" i="267"/>
  <c r="AE30" i="267"/>
  <c r="AD30" i="267"/>
  <c r="AC30" i="267"/>
  <c r="AB30" i="267"/>
  <c r="AA30" i="267"/>
  <c r="Y30" i="267"/>
  <c r="X30" i="267"/>
  <c r="W30" i="267"/>
  <c r="V30" i="267"/>
  <c r="Z30" i="267" s="1"/>
  <c r="T30" i="267"/>
  <c r="S30" i="267"/>
  <c r="R30" i="267"/>
  <c r="Q30" i="267"/>
  <c r="U30" i="267" s="1"/>
  <c r="P30" i="267"/>
  <c r="O30" i="267"/>
  <c r="N30" i="267"/>
  <c r="M30" i="267"/>
  <c r="L30" i="267"/>
  <c r="K30" i="267"/>
  <c r="AJ29" i="267"/>
  <c r="F29" i="267" s="1"/>
  <c r="AI29" i="267"/>
  <c r="AH29" i="267"/>
  <c r="AG29" i="267"/>
  <c r="AE29" i="267"/>
  <c r="AD29" i="267"/>
  <c r="AC29" i="267"/>
  <c r="AB29" i="267"/>
  <c r="AA29" i="267"/>
  <c r="AF29" i="267" s="1"/>
  <c r="Y29" i="267"/>
  <c r="X29" i="267"/>
  <c r="W29" i="267"/>
  <c r="V29" i="267"/>
  <c r="Z29" i="267" s="1"/>
  <c r="T29" i="267"/>
  <c r="S29" i="267"/>
  <c r="R29" i="267"/>
  <c r="Q29" i="267"/>
  <c r="U29" i="267" s="1"/>
  <c r="O29" i="267"/>
  <c r="N29" i="267"/>
  <c r="M29" i="267"/>
  <c r="L29" i="267"/>
  <c r="K29" i="267"/>
  <c r="P29" i="267" s="1"/>
  <c r="AJ28" i="267"/>
  <c r="AI28" i="267"/>
  <c r="AH28" i="267"/>
  <c r="AG28" i="267"/>
  <c r="AE28" i="267"/>
  <c r="AD28" i="267"/>
  <c r="AC28" i="267"/>
  <c r="AB28" i="267"/>
  <c r="AA28" i="267"/>
  <c r="AF28" i="267" s="1"/>
  <c r="Y28" i="267"/>
  <c r="X28" i="267"/>
  <c r="W28" i="267"/>
  <c r="V28" i="267"/>
  <c r="Z28" i="267" s="1"/>
  <c r="T28" i="267"/>
  <c r="S28" i="267"/>
  <c r="R28" i="267"/>
  <c r="Q28" i="267"/>
  <c r="U28" i="267" s="1"/>
  <c r="O28" i="267"/>
  <c r="N28" i="267"/>
  <c r="M28" i="267"/>
  <c r="L28" i="267"/>
  <c r="K28" i="267"/>
  <c r="P28" i="267" s="1"/>
  <c r="F28" i="267"/>
  <c r="AI27" i="267"/>
  <c r="AH27" i="267"/>
  <c r="AG27" i="267"/>
  <c r="AJ27" i="267" s="1"/>
  <c r="F27" i="267" s="1"/>
  <c r="AE27" i="267"/>
  <c r="AD27" i="267"/>
  <c r="AC27" i="267"/>
  <c r="AB27" i="267"/>
  <c r="AA27" i="267"/>
  <c r="AF27" i="267" s="1"/>
  <c r="Y27" i="267"/>
  <c r="X27" i="267"/>
  <c r="W27" i="267"/>
  <c r="V27" i="267"/>
  <c r="Z27" i="267" s="1"/>
  <c r="T27" i="267"/>
  <c r="S27" i="267"/>
  <c r="R27" i="267"/>
  <c r="Q27" i="267"/>
  <c r="U27" i="267" s="1"/>
  <c r="O27" i="267"/>
  <c r="N27" i="267"/>
  <c r="M27" i="267"/>
  <c r="L27" i="267"/>
  <c r="K27" i="267"/>
  <c r="P27" i="267" s="1"/>
  <c r="AJ26" i="267"/>
  <c r="F26" i="267" s="1"/>
  <c r="AI26" i="267"/>
  <c r="AH26" i="267"/>
  <c r="AG26" i="267"/>
  <c r="AF26" i="267"/>
  <c r="AE26" i="267"/>
  <c r="AD26" i="267"/>
  <c r="AC26" i="267"/>
  <c r="AB26" i="267"/>
  <c r="AA26" i="267"/>
  <c r="Y26" i="267"/>
  <c r="X26" i="267"/>
  <c r="Z26" i="267" s="1"/>
  <c r="W26" i="267"/>
  <c r="V26" i="267"/>
  <c r="U26" i="267"/>
  <c r="T26" i="267"/>
  <c r="S26" i="267"/>
  <c r="R26" i="267"/>
  <c r="Q26" i="267"/>
  <c r="P26" i="267"/>
  <c r="O26" i="267"/>
  <c r="N26" i="267"/>
  <c r="M26" i="267"/>
  <c r="L26" i="267"/>
  <c r="K26" i="267"/>
  <c r="AJ25" i="267"/>
  <c r="F25" i="267" s="1"/>
  <c r="AI25" i="267"/>
  <c r="AH25" i="267"/>
  <c r="AG25" i="267"/>
  <c r="AF25" i="267"/>
  <c r="AE25" i="267"/>
  <c r="AD25" i="267"/>
  <c r="AC25" i="267"/>
  <c r="AB25" i="267"/>
  <c r="AA25" i="267"/>
  <c r="Y25" i="267"/>
  <c r="X25" i="267"/>
  <c r="Z25" i="267" s="1"/>
  <c r="W25" i="267"/>
  <c r="V25" i="267"/>
  <c r="T25" i="267"/>
  <c r="S25" i="267"/>
  <c r="U25" i="267" s="1"/>
  <c r="R25" i="267"/>
  <c r="Q25" i="267"/>
  <c r="P25" i="267"/>
  <c r="O25" i="267"/>
  <c r="N25" i="267"/>
  <c r="M25" i="267"/>
  <c r="L25" i="267"/>
  <c r="K25" i="267"/>
  <c r="AI24" i="267"/>
  <c r="AH24" i="267"/>
  <c r="AG24" i="267"/>
  <c r="AJ24" i="267" s="1"/>
  <c r="F24" i="267" s="1"/>
  <c r="AE24" i="267"/>
  <c r="AD24" i="267"/>
  <c r="AC24" i="267"/>
  <c r="AB24" i="267"/>
  <c r="AA24" i="267"/>
  <c r="AF24" i="267" s="1"/>
  <c r="Y24" i="267"/>
  <c r="X24" i="267"/>
  <c r="W24" i="267"/>
  <c r="V24" i="267"/>
  <c r="Z24" i="267" s="1"/>
  <c r="T24" i="267"/>
  <c r="S24" i="267"/>
  <c r="R24" i="267"/>
  <c r="Q24" i="267"/>
  <c r="U24" i="267" s="1"/>
  <c r="O24" i="267"/>
  <c r="N24" i="267"/>
  <c r="M24" i="267"/>
  <c r="L24" i="267"/>
  <c r="K24" i="267"/>
  <c r="P24" i="267" s="1"/>
  <c r="AI23" i="267"/>
  <c r="AH23" i="267"/>
  <c r="AG23" i="267"/>
  <c r="AE23" i="267"/>
  <c r="AD23" i="267"/>
  <c r="AC23" i="267"/>
  <c r="AB23" i="267"/>
  <c r="AA23" i="267"/>
  <c r="Y23" i="267"/>
  <c r="X23" i="267"/>
  <c r="W23" i="267"/>
  <c r="V23" i="267"/>
  <c r="Z23" i="267" s="1"/>
  <c r="T23" i="267"/>
  <c r="S23" i="267"/>
  <c r="R23" i="267"/>
  <c r="Q23" i="267"/>
  <c r="U23" i="267" s="1"/>
  <c r="O23" i="267"/>
  <c r="N23" i="267"/>
  <c r="M23" i="267"/>
  <c r="L23" i="267"/>
  <c r="K23" i="267"/>
  <c r="AI22" i="267"/>
  <c r="AH22" i="267"/>
  <c r="AJ22" i="267" s="1"/>
  <c r="F22" i="267" s="1"/>
  <c r="AG22" i="267"/>
  <c r="AE22" i="267"/>
  <c r="AD22" i="267"/>
  <c r="AC22" i="267"/>
  <c r="AB22" i="267"/>
  <c r="AA22" i="267"/>
  <c r="Y22" i="267"/>
  <c r="X22" i="267"/>
  <c r="Z22" i="267" s="1"/>
  <c r="W22" i="267"/>
  <c r="V22" i="267"/>
  <c r="T22" i="267"/>
  <c r="S22" i="267"/>
  <c r="R22" i="267"/>
  <c r="Q22" i="267"/>
  <c r="O22" i="267"/>
  <c r="N22" i="267"/>
  <c r="M22" i="267"/>
  <c r="L22" i="267"/>
  <c r="K22" i="267"/>
  <c r="AI21" i="267"/>
  <c r="AH21" i="267"/>
  <c r="AG21" i="267"/>
  <c r="AJ21" i="267" s="1"/>
  <c r="F21" i="267" s="1"/>
  <c r="AE21" i="267"/>
  <c r="AD21" i="267"/>
  <c r="AC21" i="267"/>
  <c r="AB21" i="267"/>
  <c r="AA21" i="267"/>
  <c r="AF21" i="267" s="1"/>
  <c r="Y21" i="267"/>
  <c r="X21" i="267"/>
  <c r="W21" i="267"/>
  <c r="V21" i="267"/>
  <c r="Z21" i="267" s="1"/>
  <c r="T21" i="267"/>
  <c r="S21" i="267"/>
  <c r="R21" i="267"/>
  <c r="Q21" i="267"/>
  <c r="U21" i="267" s="1"/>
  <c r="O21" i="267"/>
  <c r="N21" i="267"/>
  <c r="M21" i="267"/>
  <c r="L21" i="267"/>
  <c r="K21" i="267"/>
  <c r="P21" i="267" s="1"/>
  <c r="AI20" i="267"/>
  <c r="AH20" i="267"/>
  <c r="AG20" i="267"/>
  <c r="AE20" i="267"/>
  <c r="AD20" i="267"/>
  <c r="AC20" i="267"/>
  <c r="AB20" i="267"/>
  <c r="AA20" i="267"/>
  <c r="Y20" i="267"/>
  <c r="X20" i="267"/>
  <c r="W20" i="267"/>
  <c r="V20" i="267"/>
  <c r="T20" i="267"/>
  <c r="S20" i="267"/>
  <c r="R20" i="267"/>
  <c r="Q20" i="267"/>
  <c r="O20" i="267"/>
  <c r="N20" i="267"/>
  <c r="M20" i="267"/>
  <c r="L20" i="267"/>
  <c r="K20" i="267"/>
  <c r="AI19" i="267"/>
  <c r="AH19" i="267"/>
  <c r="AG19" i="267"/>
  <c r="AJ19" i="267" s="1"/>
  <c r="F19" i="267" s="1"/>
  <c r="AE19" i="267"/>
  <c r="AD19" i="267"/>
  <c r="AC19" i="267"/>
  <c r="AB19" i="267"/>
  <c r="AA19" i="267"/>
  <c r="AF19" i="267" s="1"/>
  <c r="Y19" i="267"/>
  <c r="X19" i="267"/>
  <c r="W19" i="267"/>
  <c r="V19" i="267"/>
  <c r="Z19" i="267" s="1"/>
  <c r="T19" i="267"/>
  <c r="S19" i="267"/>
  <c r="R19" i="267"/>
  <c r="Q19" i="267"/>
  <c r="U19" i="267" s="1"/>
  <c r="O19" i="267"/>
  <c r="N19" i="267"/>
  <c r="M19" i="267"/>
  <c r="L19" i="267"/>
  <c r="K19" i="267"/>
  <c r="P19" i="267" s="1"/>
  <c r="AI18" i="267"/>
  <c r="AH18" i="267"/>
  <c r="AG18" i="267"/>
  <c r="AE18" i="267"/>
  <c r="AD18" i="267"/>
  <c r="AC18" i="267"/>
  <c r="AB18" i="267"/>
  <c r="AA18" i="267"/>
  <c r="Y18" i="267"/>
  <c r="X18" i="267"/>
  <c r="W18" i="267"/>
  <c r="V18" i="267"/>
  <c r="T18" i="267"/>
  <c r="S18" i="267"/>
  <c r="R18" i="267"/>
  <c r="Q18" i="267"/>
  <c r="P18" i="267"/>
  <c r="O18" i="267"/>
  <c r="N18" i="267"/>
  <c r="M18" i="267"/>
  <c r="L18" i="267"/>
  <c r="K18" i="267"/>
  <c r="AI17" i="267"/>
  <c r="AH17" i="267"/>
  <c r="AG17" i="267"/>
  <c r="AE17" i="267"/>
  <c r="AD17" i="267"/>
  <c r="AC17" i="267"/>
  <c r="AB17" i="267"/>
  <c r="AA17" i="267"/>
  <c r="Y17" i="267"/>
  <c r="X17" i="267"/>
  <c r="W17" i="267"/>
  <c r="V17" i="267"/>
  <c r="T17" i="267"/>
  <c r="S17" i="267"/>
  <c r="R17" i="267"/>
  <c r="Q17" i="267"/>
  <c r="O17" i="267"/>
  <c r="N17" i="267"/>
  <c r="M17" i="267"/>
  <c r="P17" i="267" s="1"/>
  <c r="L17" i="267"/>
  <c r="K17" i="267"/>
  <c r="AI16" i="267"/>
  <c r="AH16" i="267"/>
  <c r="AG16" i="267"/>
  <c r="AE16" i="267"/>
  <c r="AD16" i="267"/>
  <c r="AC16" i="267"/>
  <c r="AB16" i="267"/>
  <c r="AF16" i="267" s="1"/>
  <c r="AA16" i="267"/>
  <c r="Y16" i="267"/>
  <c r="X16" i="267"/>
  <c r="W16" i="267"/>
  <c r="V16" i="267"/>
  <c r="T16" i="267"/>
  <c r="S16" i="267"/>
  <c r="R16" i="267"/>
  <c r="U16" i="267" s="1"/>
  <c r="Q16" i="267"/>
  <c r="O16" i="267"/>
  <c r="N16" i="267"/>
  <c r="M16" i="267"/>
  <c r="L16" i="267"/>
  <c r="K16" i="267"/>
  <c r="AI15" i="267"/>
  <c r="AH15" i="267"/>
  <c r="AJ15" i="267" s="1"/>
  <c r="F15" i="267" s="1"/>
  <c r="AG15" i="267"/>
  <c r="AE15" i="267"/>
  <c r="AD15" i="267"/>
  <c r="AC15" i="267"/>
  <c r="AB15" i="267"/>
  <c r="AA15" i="267"/>
  <c r="Y15" i="267"/>
  <c r="X15" i="267"/>
  <c r="W15" i="267"/>
  <c r="V15" i="267"/>
  <c r="T15" i="267"/>
  <c r="S15" i="267"/>
  <c r="R15" i="267"/>
  <c r="Q15" i="267"/>
  <c r="U15" i="267" s="1"/>
  <c r="O15" i="267"/>
  <c r="N15" i="267"/>
  <c r="M15" i="267"/>
  <c r="L15" i="267"/>
  <c r="K15" i="267"/>
  <c r="AI14" i="267"/>
  <c r="AH14" i="267"/>
  <c r="AJ14" i="267" s="1"/>
  <c r="F14" i="267" s="1"/>
  <c r="AG14" i="267"/>
  <c r="AE14" i="267"/>
  <c r="AD14" i="267"/>
  <c r="AC14" i="267"/>
  <c r="AB14" i="267"/>
  <c r="AA14" i="267"/>
  <c r="Y14" i="267"/>
  <c r="X14" i="267"/>
  <c r="W14" i="267"/>
  <c r="V14" i="267"/>
  <c r="T14" i="267"/>
  <c r="S14" i="267"/>
  <c r="R14" i="267"/>
  <c r="Q14" i="267"/>
  <c r="O14" i="267"/>
  <c r="N14" i="267"/>
  <c r="M14" i="267"/>
  <c r="L14" i="267"/>
  <c r="P14" i="267" s="1"/>
  <c r="K14" i="267"/>
  <c r="AI13" i="267"/>
  <c r="AH13" i="267"/>
  <c r="AJ13" i="267" s="1"/>
  <c r="F13" i="267" s="1"/>
  <c r="AG13" i="267"/>
  <c r="AE13" i="267"/>
  <c r="AD13" i="267"/>
  <c r="AC13" i="267"/>
  <c r="AB13" i="267"/>
  <c r="AA13" i="267"/>
  <c r="Y13" i="267"/>
  <c r="X13" i="267"/>
  <c r="W13" i="267"/>
  <c r="V13" i="267"/>
  <c r="T13" i="267"/>
  <c r="S13" i="267"/>
  <c r="R13" i="267"/>
  <c r="Q13" i="267"/>
  <c r="O13" i="267"/>
  <c r="N13" i="267"/>
  <c r="M13" i="267"/>
  <c r="L13" i="267"/>
  <c r="K13" i="267"/>
  <c r="AI12" i="267"/>
  <c r="AH12" i="267"/>
  <c r="AG12" i="267"/>
  <c r="AE12" i="267"/>
  <c r="AD12" i="267"/>
  <c r="AC12" i="267"/>
  <c r="AB12" i="267"/>
  <c r="AA12" i="267"/>
  <c r="Y12" i="267"/>
  <c r="X12" i="267"/>
  <c r="W12" i="267"/>
  <c r="V12" i="267"/>
  <c r="Z12" i="267" s="1"/>
  <c r="T12" i="267"/>
  <c r="S12" i="267"/>
  <c r="R12" i="267"/>
  <c r="Q12" i="267"/>
  <c r="O12" i="267"/>
  <c r="N12" i="267"/>
  <c r="M12" i="267"/>
  <c r="L12" i="267"/>
  <c r="K12" i="267"/>
  <c r="AI11" i="267"/>
  <c r="AH11" i="267"/>
  <c r="AJ11" i="267" s="1"/>
  <c r="F11" i="267" s="1"/>
  <c r="AG11" i="267"/>
  <c r="AE11" i="267"/>
  <c r="AD11" i="267"/>
  <c r="AF11" i="267" s="1"/>
  <c r="AC11" i="267"/>
  <c r="AB11" i="267"/>
  <c r="AA11" i="267"/>
  <c r="Y11" i="267"/>
  <c r="X11" i="267"/>
  <c r="W11" i="267"/>
  <c r="V11" i="267"/>
  <c r="T11" i="267"/>
  <c r="S11" i="267"/>
  <c r="R11" i="267"/>
  <c r="Q11" i="267"/>
  <c r="O11" i="267"/>
  <c r="N11" i="267"/>
  <c r="M11" i="267"/>
  <c r="L11" i="267"/>
  <c r="K11" i="267"/>
  <c r="AI10" i="267"/>
  <c r="AH10" i="267"/>
  <c r="AG10" i="267"/>
  <c r="AE10" i="267"/>
  <c r="AD10" i="267"/>
  <c r="AC10" i="267"/>
  <c r="AB10" i="267"/>
  <c r="AA10" i="267"/>
  <c r="Y10" i="267"/>
  <c r="X10" i="267"/>
  <c r="W10" i="267"/>
  <c r="V10" i="267"/>
  <c r="T10" i="267"/>
  <c r="S10" i="267"/>
  <c r="R10" i="267"/>
  <c r="Q10" i="267"/>
  <c r="O10" i="267"/>
  <c r="N10" i="267"/>
  <c r="M10" i="267"/>
  <c r="L10" i="267"/>
  <c r="P10" i="267" s="1"/>
  <c r="K10" i="267"/>
  <c r="AI9" i="267"/>
  <c r="AH9" i="267"/>
  <c r="AG9" i="267"/>
  <c r="AE9" i="267"/>
  <c r="AD9" i="267"/>
  <c r="AC9" i="267"/>
  <c r="AB9" i="267"/>
  <c r="AA9" i="267"/>
  <c r="Y9" i="267"/>
  <c r="X9" i="267"/>
  <c r="W9" i="267"/>
  <c r="V9" i="267"/>
  <c r="T9" i="267"/>
  <c r="S9" i="267"/>
  <c r="R9" i="267"/>
  <c r="Q9" i="267"/>
  <c r="O9" i="267"/>
  <c r="N9" i="267"/>
  <c r="M9" i="267"/>
  <c r="L9" i="267"/>
  <c r="K9" i="267"/>
  <c r="AI8" i="267"/>
  <c r="AH8" i="267"/>
  <c r="AJ8" i="267" s="1"/>
  <c r="AG8" i="267"/>
  <c r="AE8" i="267"/>
  <c r="AD8" i="267"/>
  <c r="AC8" i="267"/>
  <c r="AB8" i="267"/>
  <c r="AA8" i="267"/>
  <c r="Y8" i="267"/>
  <c r="X8" i="267"/>
  <c r="W8" i="267"/>
  <c r="V8" i="267"/>
  <c r="T8" i="267"/>
  <c r="S8" i="267"/>
  <c r="R8" i="267"/>
  <c r="Q8" i="267"/>
  <c r="O8" i="267"/>
  <c r="N8" i="267"/>
  <c r="M8" i="267"/>
  <c r="L8" i="267"/>
  <c r="K8" i="267"/>
  <c r="AI7" i="267"/>
  <c r="AH7" i="267"/>
  <c r="AG7" i="267"/>
  <c r="AE7" i="267"/>
  <c r="AD7" i="267"/>
  <c r="AC7" i="267"/>
  <c r="AB7" i="267"/>
  <c r="AA7" i="267"/>
  <c r="Y7" i="267"/>
  <c r="X7" i="267"/>
  <c r="W7" i="267"/>
  <c r="V7" i="267"/>
  <c r="Z7" i="267" s="1"/>
  <c r="T7" i="267"/>
  <c r="S7" i="267"/>
  <c r="R7" i="267"/>
  <c r="Q7" i="267"/>
  <c r="O7" i="267"/>
  <c r="N7" i="267"/>
  <c r="M7" i="267"/>
  <c r="L7" i="267"/>
  <c r="K7" i="267"/>
  <c r="P7" i="267" s="1"/>
  <c r="AI6" i="267"/>
  <c r="AH6" i="267"/>
  <c r="AG6" i="267"/>
  <c r="AJ6" i="267" s="1"/>
  <c r="F6" i="267" s="1"/>
  <c r="AE6" i="267"/>
  <c r="AD6" i="267"/>
  <c r="AC6" i="267"/>
  <c r="AB6" i="267"/>
  <c r="AA6" i="267"/>
  <c r="AF6" i="267" s="1"/>
  <c r="Y6" i="267"/>
  <c r="X6" i="267"/>
  <c r="W6" i="267"/>
  <c r="V6" i="267"/>
  <c r="Z6" i="267" s="1"/>
  <c r="T6" i="267"/>
  <c r="S6" i="267"/>
  <c r="R6" i="267"/>
  <c r="Q6" i="267"/>
  <c r="U6" i="267" s="1"/>
  <c r="O6" i="267"/>
  <c r="N6" i="267"/>
  <c r="M6" i="267"/>
  <c r="L6" i="267"/>
  <c r="K6" i="267"/>
  <c r="P6" i="267" s="1"/>
  <c r="AI5" i="267"/>
  <c r="AH5" i="267"/>
  <c r="AG5" i="267"/>
  <c r="AJ5" i="267" s="1"/>
  <c r="F5" i="267" s="1"/>
  <c r="AE5" i="267"/>
  <c r="AD5" i="267"/>
  <c r="AC5" i="267"/>
  <c r="AB5" i="267"/>
  <c r="AA5" i="267"/>
  <c r="AF5" i="267" s="1"/>
  <c r="Y5" i="267"/>
  <c r="X5" i="267"/>
  <c r="W5" i="267"/>
  <c r="V5" i="267"/>
  <c r="Z5" i="267" s="1"/>
  <c r="T5" i="267"/>
  <c r="S5" i="267"/>
  <c r="R5" i="267"/>
  <c r="Q5" i="267"/>
  <c r="U5" i="267" s="1"/>
  <c r="O5" i="267"/>
  <c r="N5" i="267"/>
  <c r="M5" i="267"/>
  <c r="L5" i="267"/>
  <c r="K5" i="267"/>
  <c r="P5" i="267" s="1"/>
  <c r="AI4" i="267"/>
  <c r="AH4" i="267"/>
  <c r="AG4" i="267"/>
  <c r="AE4" i="267"/>
  <c r="AD4" i="267"/>
  <c r="AC4" i="267"/>
  <c r="AF4" i="267" s="1"/>
  <c r="AB4" i="267"/>
  <c r="AA4" i="267"/>
  <c r="Y4" i="267"/>
  <c r="X4" i="267"/>
  <c r="W4" i="267"/>
  <c r="V4" i="267"/>
  <c r="T4" i="267"/>
  <c r="S4" i="267"/>
  <c r="U4" i="267" s="1"/>
  <c r="R4" i="267"/>
  <c r="Q4" i="267"/>
  <c r="O4" i="267"/>
  <c r="N4" i="267"/>
  <c r="M4" i="267"/>
  <c r="L4" i="267"/>
  <c r="K4" i="267"/>
  <c r="P4" i="267" s="1"/>
  <c r="D57" i="266"/>
  <c r="E54" i="266"/>
  <c r="D54" i="266"/>
  <c r="D56" i="266" s="1"/>
  <c r="C54" i="266"/>
  <c r="D50" i="266"/>
  <c r="E47" i="266"/>
  <c r="D47" i="266"/>
  <c r="D61" i="266" s="1"/>
  <c r="AJ43" i="266"/>
  <c r="AI43" i="266"/>
  <c r="AH43" i="266"/>
  <c r="AG43" i="266"/>
  <c r="AF43" i="266"/>
  <c r="AE43" i="266"/>
  <c r="AD43" i="266"/>
  <c r="AC43" i="266"/>
  <c r="AB43" i="266"/>
  <c r="AA43" i="266"/>
  <c r="Z43" i="266"/>
  <c r="Y43" i="266"/>
  <c r="X43" i="266"/>
  <c r="W43" i="266"/>
  <c r="V43" i="266"/>
  <c r="U43" i="266"/>
  <c r="T43" i="266"/>
  <c r="S43" i="266"/>
  <c r="R43" i="266"/>
  <c r="Q43" i="266"/>
  <c r="P43" i="266"/>
  <c r="O43" i="266"/>
  <c r="N43" i="266"/>
  <c r="M43" i="266"/>
  <c r="L43" i="266"/>
  <c r="K43" i="266"/>
  <c r="F43" i="266"/>
  <c r="AJ42" i="266"/>
  <c r="AI42" i="266"/>
  <c r="AH42" i="266"/>
  <c r="AG42" i="266"/>
  <c r="AF42" i="266"/>
  <c r="AE42" i="266"/>
  <c r="AD42" i="266"/>
  <c r="AC42" i="266"/>
  <c r="AB42" i="266"/>
  <c r="AA42" i="266"/>
  <c r="Z42" i="266"/>
  <c r="Y42" i="266"/>
  <c r="X42" i="266"/>
  <c r="W42" i="266"/>
  <c r="V42" i="266"/>
  <c r="U42" i="266"/>
  <c r="T42" i="266"/>
  <c r="S42" i="266"/>
  <c r="R42" i="266"/>
  <c r="Q42" i="266"/>
  <c r="P42" i="266"/>
  <c r="O42" i="266"/>
  <c r="N42" i="266"/>
  <c r="M42" i="266"/>
  <c r="L42" i="266"/>
  <c r="K42" i="266"/>
  <c r="F42" i="266"/>
  <c r="AJ41" i="266"/>
  <c r="AI41" i="266"/>
  <c r="AH41" i="266"/>
  <c r="AG41" i="266"/>
  <c r="AF41" i="266"/>
  <c r="AE41" i="266"/>
  <c r="AD41" i="266"/>
  <c r="AC41" i="266"/>
  <c r="AB41" i="266"/>
  <c r="AA41" i="266"/>
  <c r="Z41" i="266"/>
  <c r="Y41" i="266"/>
  <c r="X41" i="266"/>
  <c r="W41" i="266"/>
  <c r="V41" i="266"/>
  <c r="U41" i="266"/>
  <c r="T41" i="266"/>
  <c r="S41" i="266"/>
  <c r="R41" i="266"/>
  <c r="Q41" i="266"/>
  <c r="P41" i="266"/>
  <c r="O41" i="266"/>
  <c r="N41" i="266"/>
  <c r="M41" i="266"/>
  <c r="L41" i="266"/>
  <c r="K41" i="266"/>
  <c r="F41" i="266"/>
  <c r="AJ40" i="266"/>
  <c r="AI40" i="266"/>
  <c r="AH40" i="266"/>
  <c r="AG40" i="266"/>
  <c r="AF40" i="266"/>
  <c r="AE40" i="266"/>
  <c r="AD40" i="266"/>
  <c r="AC40" i="266"/>
  <c r="AB40" i="266"/>
  <c r="AA40" i="266"/>
  <c r="Z40" i="266"/>
  <c r="Y40" i="266"/>
  <c r="X40" i="266"/>
  <c r="W40" i="266"/>
  <c r="V40" i="266"/>
  <c r="U40" i="266"/>
  <c r="T40" i="266"/>
  <c r="S40" i="266"/>
  <c r="R40" i="266"/>
  <c r="Q40" i="266"/>
  <c r="P40" i="266"/>
  <c r="O40" i="266"/>
  <c r="N40" i="266"/>
  <c r="M40" i="266"/>
  <c r="L40" i="266"/>
  <c r="K40" i="266"/>
  <c r="F40" i="266"/>
  <c r="AJ39" i="266"/>
  <c r="AI39" i="266"/>
  <c r="AH39" i="266"/>
  <c r="AG39" i="266"/>
  <c r="AF39" i="266"/>
  <c r="AE39" i="266"/>
  <c r="AD39" i="266"/>
  <c r="AC39" i="266"/>
  <c r="AB39" i="266"/>
  <c r="AA39" i="266"/>
  <c r="Z39" i="266"/>
  <c r="Y39" i="266"/>
  <c r="X39" i="266"/>
  <c r="W39" i="266"/>
  <c r="V39" i="266"/>
  <c r="U39" i="266"/>
  <c r="T39" i="266"/>
  <c r="S39" i="266"/>
  <c r="R39" i="266"/>
  <c r="Q39" i="266"/>
  <c r="P39" i="266"/>
  <c r="O39" i="266"/>
  <c r="N39" i="266"/>
  <c r="M39" i="266"/>
  <c r="L39" i="266"/>
  <c r="K39" i="266"/>
  <c r="F39" i="266"/>
  <c r="AJ38" i="266"/>
  <c r="AI38" i="266"/>
  <c r="AH38" i="266"/>
  <c r="AG38" i="266"/>
  <c r="AF38" i="266"/>
  <c r="AE38" i="266"/>
  <c r="AD38" i="266"/>
  <c r="AC38" i="266"/>
  <c r="AB38" i="266"/>
  <c r="AA38" i="266"/>
  <c r="Z38" i="266"/>
  <c r="Y38" i="266"/>
  <c r="X38" i="266"/>
  <c r="W38" i="266"/>
  <c r="V38" i="266"/>
  <c r="U38" i="266"/>
  <c r="T38" i="266"/>
  <c r="S38" i="266"/>
  <c r="R38" i="266"/>
  <c r="Q38" i="266"/>
  <c r="P38" i="266"/>
  <c r="O38" i="266"/>
  <c r="N38" i="266"/>
  <c r="M38" i="266"/>
  <c r="L38" i="266"/>
  <c r="K38" i="266"/>
  <c r="F38" i="266"/>
  <c r="AJ37" i="266"/>
  <c r="AI37" i="266"/>
  <c r="AH37" i="266"/>
  <c r="AG37" i="266"/>
  <c r="AF37" i="266"/>
  <c r="AE37" i="266"/>
  <c r="AD37" i="266"/>
  <c r="AC37" i="266"/>
  <c r="AB37" i="266"/>
  <c r="AA37" i="266"/>
  <c r="Z37" i="266"/>
  <c r="Y37" i="266"/>
  <c r="X37" i="266"/>
  <c r="W37" i="266"/>
  <c r="V37" i="266"/>
  <c r="U37" i="266"/>
  <c r="T37" i="266"/>
  <c r="S37" i="266"/>
  <c r="R37" i="266"/>
  <c r="Q37" i="266"/>
  <c r="P37" i="266"/>
  <c r="O37" i="266"/>
  <c r="N37" i="266"/>
  <c r="M37" i="266"/>
  <c r="L37" i="266"/>
  <c r="K37" i="266"/>
  <c r="F37" i="266"/>
  <c r="AJ36" i="266"/>
  <c r="AI36" i="266"/>
  <c r="AH36" i="266"/>
  <c r="AG36" i="266"/>
  <c r="AF36" i="266"/>
  <c r="AE36" i="266"/>
  <c r="AD36" i="266"/>
  <c r="AC36" i="266"/>
  <c r="AB36" i="266"/>
  <c r="AA36" i="266"/>
  <c r="Z36" i="266"/>
  <c r="Y36" i="266"/>
  <c r="X36" i="266"/>
  <c r="W36" i="266"/>
  <c r="V36" i="266"/>
  <c r="U36" i="266"/>
  <c r="T36" i="266"/>
  <c r="S36" i="266"/>
  <c r="R36" i="266"/>
  <c r="Q36" i="266"/>
  <c r="P36" i="266"/>
  <c r="O36" i="266"/>
  <c r="N36" i="266"/>
  <c r="M36" i="266"/>
  <c r="L36" i="266"/>
  <c r="K36" i="266"/>
  <c r="F36" i="266"/>
  <c r="AJ35" i="266"/>
  <c r="AI35" i="266"/>
  <c r="AH35" i="266"/>
  <c r="AG35" i="266"/>
  <c r="AF35" i="266"/>
  <c r="AE35" i="266"/>
  <c r="AD35" i="266"/>
  <c r="AC35" i="266"/>
  <c r="AB35" i="266"/>
  <c r="AA35" i="266"/>
  <c r="Z35" i="266"/>
  <c r="Y35" i="266"/>
  <c r="X35" i="266"/>
  <c r="W35" i="266"/>
  <c r="V35" i="266"/>
  <c r="U35" i="266"/>
  <c r="T35" i="266"/>
  <c r="S35" i="266"/>
  <c r="R35" i="266"/>
  <c r="Q35" i="266"/>
  <c r="P35" i="266"/>
  <c r="O35" i="266"/>
  <c r="N35" i="266"/>
  <c r="M35" i="266"/>
  <c r="L35" i="266"/>
  <c r="K35" i="266"/>
  <c r="F35" i="266"/>
  <c r="AJ34" i="266"/>
  <c r="AI34" i="266"/>
  <c r="AH34" i="266"/>
  <c r="AG34" i="266"/>
  <c r="AF34" i="266"/>
  <c r="AE34" i="266"/>
  <c r="AD34" i="266"/>
  <c r="AC34" i="266"/>
  <c r="AB34" i="266"/>
  <c r="AA34" i="266"/>
  <c r="Z34" i="266"/>
  <c r="Y34" i="266"/>
  <c r="X34" i="266"/>
  <c r="W34" i="266"/>
  <c r="V34" i="266"/>
  <c r="U34" i="266"/>
  <c r="T34" i="266"/>
  <c r="S34" i="266"/>
  <c r="R34" i="266"/>
  <c r="Q34" i="266"/>
  <c r="P34" i="266"/>
  <c r="O34" i="266"/>
  <c r="N34" i="266"/>
  <c r="M34" i="266"/>
  <c r="L34" i="266"/>
  <c r="K34" i="266"/>
  <c r="F34" i="266"/>
  <c r="AJ33" i="266"/>
  <c r="AI33" i="266"/>
  <c r="AH33" i="266"/>
  <c r="AG33" i="266"/>
  <c r="AF33" i="266"/>
  <c r="AE33" i="266"/>
  <c r="AD33" i="266"/>
  <c r="AC33" i="266"/>
  <c r="AB33" i="266"/>
  <c r="AA33" i="266"/>
  <c r="Z33" i="266"/>
  <c r="Y33" i="266"/>
  <c r="X33" i="266"/>
  <c r="W33" i="266"/>
  <c r="V33" i="266"/>
  <c r="U33" i="266"/>
  <c r="T33" i="266"/>
  <c r="S33" i="266"/>
  <c r="R33" i="266"/>
  <c r="Q33" i="266"/>
  <c r="P33" i="266"/>
  <c r="O33" i="266"/>
  <c r="N33" i="266"/>
  <c r="M33" i="266"/>
  <c r="L33" i="266"/>
  <c r="K33" i="266"/>
  <c r="F33" i="266"/>
  <c r="AJ32" i="266"/>
  <c r="AI32" i="266"/>
  <c r="AH32" i="266"/>
  <c r="AG32" i="266"/>
  <c r="AF32" i="266"/>
  <c r="AE32" i="266"/>
  <c r="AD32" i="266"/>
  <c r="AC32" i="266"/>
  <c r="AB32" i="266"/>
  <c r="AA32" i="266"/>
  <c r="Z32" i="266"/>
  <c r="Y32" i="266"/>
  <c r="X32" i="266"/>
  <c r="W32" i="266"/>
  <c r="V32" i="266"/>
  <c r="U32" i="266"/>
  <c r="T32" i="266"/>
  <c r="S32" i="266"/>
  <c r="R32" i="266"/>
  <c r="Q32" i="266"/>
  <c r="P32" i="266"/>
  <c r="O32" i="266"/>
  <c r="N32" i="266"/>
  <c r="M32" i="266"/>
  <c r="L32" i="266"/>
  <c r="K32" i="266"/>
  <c r="F32" i="266"/>
  <c r="AJ31" i="266"/>
  <c r="AI31" i="266"/>
  <c r="AH31" i="266"/>
  <c r="AG31" i="266"/>
  <c r="AF31" i="266"/>
  <c r="AE31" i="266"/>
  <c r="AD31" i="266"/>
  <c r="AC31" i="266"/>
  <c r="AB31" i="266"/>
  <c r="AA31" i="266"/>
  <c r="Z31" i="266"/>
  <c r="Y31" i="266"/>
  <c r="X31" i="266"/>
  <c r="W31" i="266"/>
  <c r="V31" i="266"/>
  <c r="U31" i="266"/>
  <c r="T31" i="266"/>
  <c r="S31" i="266"/>
  <c r="R31" i="266"/>
  <c r="Q31" i="266"/>
  <c r="P31" i="266"/>
  <c r="O31" i="266"/>
  <c r="N31" i="266"/>
  <c r="M31" i="266"/>
  <c r="L31" i="266"/>
  <c r="K31" i="266"/>
  <c r="F31" i="266"/>
  <c r="AI30" i="266"/>
  <c r="AH30" i="266"/>
  <c r="AG30" i="266"/>
  <c r="AJ30" i="266" s="1"/>
  <c r="F30" i="266" s="1"/>
  <c r="AE30" i="266"/>
  <c r="AD30" i="266"/>
  <c r="AC30" i="266"/>
  <c r="AB30" i="266"/>
  <c r="AA30" i="266"/>
  <c r="AF30" i="266" s="1"/>
  <c r="Y30" i="266"/>
  <c r="X30" i="266"/>
  <c r="W30" i="266"/>
  <c r="V30" i="266"/>
  <c r="Z30" i="266" s="1"/>
  <c r="T30" i="266"/>
  <c r="S30" i="266"/>
  <c r="R30" i="266"/>
  <c r="Q30" i="266"/>
  <c r="U30" i="266" s="1"/>
  <c r="O30" i="266"/>
  <c r="N30" i="266"/>
  <c r="M30" i="266"/>
  <c r="L30" i="266"/>
  <c r="K30" i="266"/>
  <c r="P30" i="266" s="1"/>
  <c r="AI29" i="266"/>
  <c r="AH29" i="266"/>
  <c r="AG29" i="266"/>
  <c r="AJ29" i="266" s="1"/>
  <c r="F29" i="266" s="1"/>
  <c r="AE29" i="266"/>
  <c r="AD29" i="266"/>
  <c r="AC29" i="266"/>
  <c r="AB29" i="266"/>
  <c r="AA29" i="266"/>
  <c r="AF29" i="266" s="1"/>
  <c r="Y29" i="266"/>
  <c r="X29" i="266"/>
  <c r="W29" i="266"/>
  <c r="V29" i="266"/>
  <c r="Z29" i="266" s="1"/>
  <c r="T29" i="266"/>
  <c r="S29" i="266"/>
  <c r="R29" i="266"/>
  <c r="Q29" i="266"/>
  <c r="U29" i="266" s="1"/>
  <c r="O29" i="266"/>
  <c r="N29" i="266"/>
  <c r="M29" i="266"/>
  <c r="L29" i="266"/>
  <c r="K29" i="266"/>
  <c r="P29" i="266" s="1"/>
  <c r="AI28" i="266"/>
  <c r="AH28" i="266"/>
  <c r="AG28" i="266"/>
  <c r="AJ28" i="266" s="1"/>
  <c r="F28" i="266" s="1"/>
  <c r="AE28" i="266"/>
  <c r="AD28" i="266"/>
  <c r="AC28" i="266"/>
  <c r="AB28" i="266"/>
  <c r="AA28" i="266"/>
  <c r="AF28" i="266" s="1"/>
  <c r="Y28" i="266"/>
  <c r="X28" i="266"/>
  <c r="W28" i="266"/>
  <c r="V28" i="266"/>
  <c r="Z28" i="266" s="1"/>
  <c r="T28" i="266"/>
  <c r="S28" i="266"/>
  <c r="R28" i="266"/>
  <c r="Q28" i="266"/>
  <c r="U28" i="266" s="1"/>
  <c r="O28" i="266"/>
  <c r="N28" i="266"/>
  <c r="M28" i="266"/>
  <c r="L28" i="266"/>
  <c r="K28" i="266"/>
  <c r="P28" i="266" s="1"/>
  <c r="AI27" i="266"/>
  <c r="AH27" i="266"/>
  <c r="AG27" i="266"/>
  <c r="AJ27" i="266" s="1"/>
  <c r="F27" i="266" s="1"/>
  <c r="AE27" i="266"/>
  <c r="AD27" i="266"/>
  <c r="AC27" i="266"/>
  <c r="AB27" i="266"/>
  <c r="AA27" i="266"/>
  <c r="AF27" i="266" s="1"/>
  <c r="Y27" i="266"/>
  <c r="X27" i="266"/>
  <c r="W27" i="266"/>
  <c r="V27" i="266"/>
  <c r="Z27" i="266" s="1"/>
  <c r="T27" i="266"/>
  <c r="S27" i="266"/>
  <c r="R27" i="266"/>
  <c r="Q27" i="266"/>
  <c r="U27" i="266" s="1"/>
  <c r="O27" i="266"/>
  <c r="N27" i="266"/>
  <c r="M27" i="266"/>
  <c r="L27" i="266"/>
  <c r="K27" i="266"/>
  <c r="P27" i="266" s="1"/>
  <c r="AI26" i="266"/>
  <c r="AH26" i="266"/>
  <c r="AJ26" i="266" s="1"/>
  <c r="F26" i="266" s="1"/>
  <c r="AG26" i="266"/>
  <c r="AE26" i="266"/>
  <c r="AD26" i="266"/>
  <c r="AC26" i="266"/>
  <c r="AF26" i="266" s="1"/>
  <c r="AB26" i="266"/>
  <c r="AA26" i="266"/>
  <c r="Y26" i="266"/>
  <c r="X26" i="266"/>
  <c r="Z26" i="266" s="1"/>
  <c r="W26" i="266"/>
  <c r="V26" i="266"/>
  <c r="T26" i="266"/>
  <c r="S26" i="266"/>
  <c r="U26" i="266" s="1"/>
  <c r="R26" i="266"/>
  <c r="Q26" i="266"/>
  <c r="O26" i="266"/>
  <c r="N26" i="266"/>
  <c r="M26" i="266"/>
  <c r="P26" i="266" s="1"/>
  <c r="L26" i="266"/>
  <c r="K26" i="266"/>
  <c r="AI25" i="266"/>
  <c r="AH25" i="266"/>
  <c r="AJ25" i="266" s="1"/>
  <c r="F25" i="266" s="1"/>
  <c r="AG25" i="266"/>
  <c r="AE25" i="266"/>
  <c r="AD25" i="266"/>
  <c r="AC25" i="266"/>
  <c r="AF25" i="266" s="1"/>
  <c r="AB25" i="266"/>
  <c r="AA25" i="266"/>
  <c r="Y25" i="266"/>
  <c r="X25" i="266"/>
  <c r="Z25" i="266" s="1"/>
  <c r="W25" i="266"/>
  <c r="V25" i="266"/>
  <c r="T25" i="266"/>
  <c r="S25" i="266"/>
  <c r="U25" i="266" s="1"/>
  <c r="R25" i="266"/>
  <c r="Q25" i="266"/>
  <c r="O25" i="266"/>
  <c r="N25" i="266"/>
  <c r="M25" i="266"/>
  <c r="P25" i="266" s="1"/>
  <c r="L25" i="266"/>
  <c r="K25" i="266"/>
  <c r="AI24" i="266"/>
  <c r="AH24" i="266"/>
  <c r="AG24" i="266"/>
  <c r="AJ24" i="266" s="1"/>
  <c r="F24" i="266" s="1"/>
  <c r="AE24" i="266"/>
  <c r="AD24" i="266"/>
  <c r="AC24" i="266"/>
  <c r="AB24" i="266"/>
  <c r="AA24" i="266"/>
  <c r="AF24" i="266" s="1"/>
  <c r="Y24" i="266"/>
  <c r="X24" i="266"/>
  <c r="W24" i="266"/>
  <c r="V24" i="266"/>
  <c r="Z24" i="266" s="1"/>
  <c r="T24" i="266"/>
  <c r="S24" i="266"/>
  <c r="R24" i="266"/>
  <c r="Q24" i="266"/>
  <c r="U24" i="266" s="1"/>
  <c r="O24" i="266"/>
  <c r="N24" i="266"/>
  <c r="M24" i="266"/>
  <c r="L24" i="266"/>
  <c r="K24" i="266"/>
  <c r="P24" i="266" s="1"/>
  <c r="AI23" i="266"/>
  <c r="AH23" i="266"/>
  <c r="AJ23" i="266" s="1"/>
  <c r="F23" i="266" s="1"/>
  <c r="AG23" i="266"/>
  <c r="AE23" i="266"/>
  <c r="AD23" i="266"/>
  <c r="AC23" i="266"/>
  <c r="AB23" i="266"/>
  <c r="AF23" i="266" s="1"/>
  <c r="AA23" i="266"/>
  <c r="Y23" i="266"/>
  <c r="X23" i="266"/>
  <c r="W23" i="266"/>
  <c r="V23" i="266"/>
  <c r="T23" i="266"/>
  <c r="S23" i="266"/>
  <c r="R23" i="266"/>
  <c r="Q23" i="266"/>
  <c r="O23" i="266"/>
  <c r="N23" i="266"/>
  <c r="M23" i="266"/>
  <c r="L23" i="266"/>
  <c r="P23" i="266" s="1"/>
  <c r="K23" i="266"/>
  <c r="AI22" i="266"/>
  <c r="AH22" i="266"/>
  <c r="AG22" i="266"/>
  <c r="AJ22" i="266" s="1"/>
  <c r="F22" i="266" s="1"/>
  <c r="AE22" i="266"/>
  <c r="AD22" i="266"/>
  <c r="AC22" i="266"/>
  <c r="AB22" i="266"/>
  <c r="AA22" i="266"/>
  <c r="Y22" i="266"/>
  <c r="X22" i="266"/>
  <c r="W22" i="266"/>
  <c r="V22" i="266"/>
  <c r="T22" i="266"/>
  <c r="S22" i="266"/>
  <c r="R22" i="266"/>
  <c r="Q22" i="266"/>
  <c r="O22" i="266"/>
  <c r="N22" i="266"/>
  <c r="M22" i="266"/>
  <c r="L22" i="266"/>
  <c r="K22" i="266"/>
  <c r="AI21" i="266"/>
  <c r="AH21" i="266"/>
  <c r="AG21" i="266"/>
  <c r="AJ21" i="266" s="1"/>
  <c r="F21" i="266" s="1"/>
  <c r="AE21" i="266"/>
  <c r="AD21" i="266"/>
  <c r="AC21" i="266"/>
  <c r="AB21" i="266"/>
  <c r="AA21" i="266"/>
  <c r="AF21" i="266" s="1"/>
  <c r="Y21" i="266"/>
  <c r="X21" i="266"/>
  <c r="W21" i="266"/>
  <c r="V21" i="266"/>
  <c r="Z21" i="266" s="1"/>
  <c r="T21" i="266"/>
  <c r="S21" i="266"/>
  <c r="R21" i="266"/>
  <c r="Q21" i="266"/>
  <c r="U21" i="266" s="1"/>
  <c r="O21" i="266"/>
  <c r="N21" i="266"/>
  <c r="M21" i="266"/>
  <c r="L21" i="266"/>
  <c r="K21" i="266"/>
  <c r="P21" i="266" s="1"/>
  <c r="AI20" i="266"/>
  <c r="AH20" i="266"/>
  <c r="AG20" i="266"/>
  <c r="AJ20" i="266" s="1"/>
  <c r="F20" i="266" s="1"/>
  <c r="AE20" i="266"/>
  <c r="AD20" i="266"/>
  <c r="AC20" i="266"/>
  <c r="AB20" i="266"/>
  <c r="AA20" i="266"/>
  <c r="AF20" i="266" s="1"/>
  <c r="Y20" i="266"/>
  <c r="X20" i="266"/>
  <c r="W20" i="266"/>
  <c r="V20" i="266"/>
  <c r="Z20" i="266" s="1"/>
  <c r="T20" i="266"/>
  <c r="S20" i="266"/>
  <c r="R20" i="266"/>
  <c r="Q20" i="266"/>
  <c r="U20" i="266" s="1"/>
  <c r="O20" i="266"/>
  <c r="N20" i="266"/>
  <c r="M20" i="266"/>
  <c r="L20" i="266"/>
  <c r="K20" i="266"/>
  <c r="P20" i="266" s="1"/>
  <c r="AI19" i="266"/>
  <c r="AH19" i="266"/>
  <c r="AG19" i="266"/>
  <c r="AJ19" i="266" s="1"/>
  <c r="F19" i="266" s="1"/>
  <c r="AE19" i="266"/>
  <c r="AD19" i="266"/>
  <c r="AC19" i="266"/>
  <c r="AB19" i="266"/>
  <c r="AA19" i="266"/>
  <c r="AF19" i="266" s="1"/>
  <c r="Y19" i="266"/>
  <c r="X19" i="266"/>
  <c r="W19" i="266"/>
  <c r="V19" i="266"/>
  <c r="Z19" i="266" s="1"/>
  <c r="T19" i="266"/>
  <c r="S19" i="266"/>
  <c r="R19" i="266"/>
  <c r="Q19" i="266"/>
  <c r="U19" i="266" s="1"/>
  <c r="O19" i="266"/>
  <c r="N19" i="266"/>
  <c r="M19" i="266"/>
  <c r="L19" i="266"/>
  <c r="K19" i="266"/>
  <c r="P19" i="266" s="1"/>
  <c r="AI18" i="266"/>
  <c r="AH18" i="266"/>
  <c r="AG18" i="266"/>
  <c r="AJ18" i="266" s="1"/>
  <c r="F18" i="266" s="1"/>
  <c r="AF18" i="266"/>
  <c r="AE18" i="266"/>
  <c r="AD18" i="266"/>
  <c r="AC18" i="266"/>
  <c r="AB18" i="266"/>
  <c r="AA18" i="266"/>
  <c r="Y18" i="266"/>
  <c r="X18" i="266"/>
  <c r="W18" i="266"/>
  <c r="V18" i="266"/>
  <c r="Z18" i="266" s="1"/>
  <c r="T18" i="266"/>
  <c r="S18" i="266"/>
  <c r="R18" i="266"/>
  <c r="Q18" i="266"/>
  <c r="U18" i="266" s="1"/>
  <c r="O18" i="266"/>
  <c r="N18" i="266"/>
  <c r="M18" i="266"/>
  <c r="L18" i="266"/>
  <c r="K18" i="266"/>
  <c r="P18" i="266" s="1"/>
  <c r="AI17" i="266"/>
  <c r="AH17" i="266"/>
  <c r="AG17" i="266"/>
  <c r="AE17" i="266"/>
  <c r="AD17" i="266"/>
  <c r="AC17" i="266"/>
  <c r="AB17" i="266"/>
  <c r="AA17" i="266"/>
  <c r="Y17" i="266"/>
  <c r="X17" i="266"/>
  <c r="W17" i="266"/>
  <c r="V17" i="266"/>
  <c r="T17" i="266"/>
  <c r="S17" i="266"/>
  <c r="R17" i="266"/>
  <c r="Q17" i="266"/>
  <c r="O17" i="266"/>
  <c r="N17" i="266"/>
  <c r="M17" i="266"/>
  <c r="L17" i="266"/>
  <c r="K17" i="266"/>
  <c r="AI16" i="266"/>
  <c r="AH16" i="266"/>
  <c r="AJ16" i="266" s="1"/>
  <c r="F16" i="266" s="1"/>
  <c r="AG16" i="266"/>
  <c r="AE16" i="266"/>
  <c r="AD16" i="266"/>
  <c r="AC16" i="266"/>
  <c r="AB16" i="266"/>
  <c r="AA16" i="266"/>
  <c r="Y16" i="266"/>
  <c r="X16" i="266"/>
  <c r="W16" i="266"/>
  <c r="V16" i="266"/>
  <c r="T16" i="266"/>
  <c r="S16" i="266"/>
  <c r="R16" i="266"/>
  <c r="Q16" i="266"/>
  <c r="O16" i="266"/>
  <c r="N16" i="266"/>
  <c r="M16" i="266"/>
  <c r="L16" i="266"/>
  <c r="P16" i="266" s="1"/>
  <c r="K16" i="266"/>
  <c r="AI15" i="266"/>
  <c r="AH15" i="266"/>
  <c r="AG15" i="266"/>
  <c r="AE15" i="266"/>
  <c r="AD15" i="266"/>
  <c r="AC15" i="266"/>
  <c r="AB15" i="266"/>
  <c r="AA15" i="266"/>
  <c r="Y15" i="266"/>
  <c r="X15" i="266"/>
  <c r="W15" i="266"/>
  <c r="V15" i="266"/>
  <c r="T15" i="266"/>
  <c r="S15" i="266"/>
  <c r="R15" i="266"/>
  <c r="Q15" i="266"/>
  <c r="O15" i="266"/>
  <c r="N15" i="266"/>
  <c r="M15" i="266"/>
  <c r="L15" i="266"/>
  <c r="K15" i="266"/>
  <c r="AI14" i="266"/>
  <c r="AH14" i="266"/>
  <c r="AJ14" i="266" s="1"/>
  <c r="F14" i="266" s="1"/>
  <c r="AG14" i="266"/>
  <c r="AE14" i="266"/>
  <c r="AD14" i="266"/>
  <c r="AC14" i="266"/>
  <c r="AB14" i="266"/>
  <c r="AA14" i="266"/>
  <c r="Y14" i="266"/>
  <c r="X14" i="266"/>
  <c r="W14" i="266"/>
  <c r="V14" i="266"/>
  <c r="Z14" i="266" s="1"/>
  <c r="T14" i="266"/>
  <c r="S14" i="266"/>
  <c r="R14" i="266"/>
  <c r="Q14" i="266"/>
  <c r="U14" i="266" s="1"/>
  <c r="O14" i="266"/>
  <c r="N14" i="266"/>
  <c r="M14" i="266"/>
  <c r="L14" i="266"/>
  <c r="K14" i="266"/>
  <c r="AI13" i="266"/>
  <c r="AH13" i="266"/>
  <c r="AG13" i="266"/>
  <c r="AJ13" i="266" s="1"/>
  <c r="F13" i="266" s="1"/>
  <c r="AE13" i="266"/>
  <c r="AD13" i="266"/>
  <c r="AC13" i="266"/>
  <c r="AB13" i="266"/>
  <c r="AA13" i="266"/>
  <c r="Y13" i="266"/>
  <c r="X13" i="266"/>
  <c r="W13" i="266"/>
  <c r="V13" i="266"/>
  <c r="T13" i="266"/>
  <c r="S13" i="266"/>
  <c r="R13" i="266"/>
  <c r="Q13" i="266"/>
  <c r="U13" i="266" s="1"/>
  <c r="O13" i="266"/>
  <c r="N13" i="266"/>
  <c r="M13" i="266"/>
  <c r="L13" i="266"/>
  <c r="K13" i="266"/>
  <c r="AI12" i="266"/>
  <c r="AH12" i="266"/>
  <c r="AG12" i="266"/>
  <c r="AE12" i="266"/>
  <c r="AD12" i="266"/>
  <c r="AC12" i="266"/>
  <c r="AB12" i="266"/>
  <c r="AA12" i="266"/>
  <c r="Y12" i="266"/>
  <c r="X12" i="266"/>
  <c r="W12" i="266"/>
  <c r="V12" i="266"/>
  <c r="T12" i="266"/>
  <c r="S12" i="266"/>
  <c r="R12" i="266"/>
  <c r="Q12" i="266"/>
  <c r="U12" i="266" s="1"/>
  <c r="O12" i="266"/>
  <c r="N12" i="266"/>
  <c r="M12" i="266"/>
  <c r="L12" i="266"/>
  <c r="K12" i="266"/>
  <c r="AI11" i="266"/>
  <c r="AH11" i="266"/>
  <c r="AG11" i="266"/>
  <c r="AE11" i="266"/>
  <c r="AD11" i="266"/>
  <c r="AC11" i="266"/>
  <c r="AB11" i="266"/>
  <c r="AA11" i="266"/>
  <c r="Y11" i="266"/>
  <c r="X11" i="266"/>
  <c r="W11" i="266"/>
  <c r="V11" i="266"/>
  <c r="T11" i="266"/>
  <c r="S11" i="266"/>
  <c r="R11" i="266"/>
  <c r="Q11" i="266"/>
  <c r="O11" i="266"/>
  <c r="N11" i="266"/>
  <c r="M11" i="266"/>
  <c r="L11" i="266"/>
  <c r="K11" i="266"/>
  <c r="AI10" i="266"/>
  <c r="AH10" i="266"/>
  <c r="AG10" i="266"/>
  <c r="AE10" i="266"/>
  <c r="AD10" i="266"/>
  <c r="AC10" i="266"/>
  <c r="AB10" i="266"/>
  <c r="AA10" i="266"/>
  <c r="Y10" i="266"/>
  <c r="X10" i="266"/>
  <c r="W10" i="266"/>
  <c r="V10" i="266"/>
  <c r="Z10" i="266" s="1"/>
  <c r="T10" i="266"/>
  <c r="S10" i="266"/>
  <c r="R10" i="266"/>
  <c r="Q10" i="266"/>
  <c r="U10" i="266" s="1"/>
  <c r="O10" i="266"/>
  <c r="N10" i="266"/>
  <c r="M10" i="266"/>
  <c r="L10" i="266"/>
  <c r="K10" i="266"/>
  <c r="AI9" i="266"/>
  <c r="AH9" i="266"/>
  <c r="AG9" i="266"/>
  <c r="AJ9" i="266" s="1"/>
  <c r="F9" i="266" s="1"/>
  <c r="AE9" i="266"/>
  <c r="AD9" i="266"/>
  <c r="AC9" i="266"/>
  <c r="AB9" i="266"/>
  <c r="AA9" i="266"/>
  <c r="Y9" i="266"/>
  <c r="X9" i="266"/>
  <c r="W9" i="266"/>
  <c r="V9" i="266"/>
  <c r="T9" i="266"/>
  <c r="S9" i="266"/>
  <c r="R9" i="266"/>
  <c r="Q9" i="266"/>
  <c r="U9" i="266" s="1"/>
  <c r="O9" i="266"/>
  <c r="N9" i="266"/>
  <c r="M9" i="266"/>
  <c r="L9" i="266"/>
  <c r="K9" i="266"/>
  <c r="AI8" i="266"/>
  <c r="AH8" i="266"/>
  <c r="AG8" i="266"/>
  <c r="AE8" i="266"/>
  <c r="AD8" i="266"/>
  <c r="AC8" i="266"/>
  <c r="AB8" i="266"/>
  <c r="AA8" i="266"/>
  <c r="Y8" i="266"/>
  <c r="X8" i="266"/>
  <c r="W8" i="266"/>
  <c r="Z8" i="266" s="1"/>
  <c r="V8" i="266"/>
  <c r="T8" i="266"/>
  <c r="S8" i="266"/>
  <c r="R8" i="266"/>
  <c r="U8" i="266" s="1"/>
  <c r="Q8" i="266"/>
  <c r="O8" i="266"/>
  <c r="N8" i="266"/>
  <c r="M8" i="266"/>
  <c r="L8" i="266"/>
  <c r="K8" i="266"/>
  <c r="AI7" i="266"/>
  <c r="AH7" i="266"/>
  <c r="AG7" i="266"/>
  <c r="AE7" i="266"/>
  <c r="AD7" i="266"/>
  <c r="AC7" i="266"/>
  <c r="AB7" i="266"/>
  <c r="AA7" i="266"/>
  <c r="Y7" i="266"/>
  <c r="X7" i="266"/>
  <c r="W7" i="266"/>
  <c r="V7" i="266"/>
  <c r="Z7" i="266" s="1"/>
  <c r="T7" i="266"/>
  <c r="S7" i="266"/>
  <c r="R7" i="266"/>
  <c r="Q7" i="266"/>
  <c r="O7" i="266"/>
  <c r="N7" i="266"/>
  <c r="M7" i="266"/>
  <c r="L7" i="266"/>
  <c r="K7" i="266"/>
  <c r="AI6" i="266"/>
  <c r="AH6" i="266"/>
  <c r="AG6" i="266"/>
  <c r="AE6" i="266"/>
  <c r="AD6" i="266"/>
  <c r="AC6" i="266"/>
  <c r="AB6" i="266"/>
  <c r="AA6" i="266"/>
  <c r="Y6" i="266"/>
  <c r="X6" i="266"/>
  <c r="W6" i="266"/>
  <c r="V6" i="266"/>
  <c r="Z6" i="266" s="1"/>
  <c r="T6" i="266"/>
  <c r="S6" i="266"/>
  <c r="R6" i="266"/>
  <c r="Q6" i="266"/>
  <c r="U6" i="266" s="1"/>
  <c r="O6" i="266"/>
  <c r="N6" i="266"/>
  <c r="M6" i="266"/>
  <c r="L6" i="266"/>
  <c r="K6" i="266"/>
  <c r="AI5" i="266"/>
  <c r="AH5" i="266"/>
  <c r="AG5" i="266"/>
  <c r="AJ5" i="266" s="1"/>
  <c r="F5" i="266" s="1"/>
  <c r="AE5" i="266"/>
  <c r="AD5" i="266"/>
  <c r="AC5" i="266"/>
  <c r="AB5" i="266"/>
  <c r="AA5" i="266"/>
  <c r="AF5" i="266" s="1"/>
  <c r="Y5" i="266"/>
  <c r="X5" i="266"/>
  <c r="W5" i="266"/>
  <c r="V5" i="266"/>
  <c r="Z5" i="266" s="1"/>
  <c r="T5" i="266"/>
  <c r="S5" i="266"/>
  <c r="R5" i="266"/>
  <c r="Q5" i="266"/>
  <c r="U5" i="266" s="1"/>
  <c r="O5" i="266"/>
  <c r="N5" i="266"/>
  <c r="M5" i="266"/>
  <c r="L5" i="266"/>
  <c r="K5" i="266"/>
  <c r="P5" i="266" s="1"/>
  <c r="AI4" i="266"/>
  <c r="AH4" i="266"/>
  <c r="AG4" i="266"/>
  <c r="AJ4" i="266" s="1"/>
  <c r="F4" i="266" s="1"/>
  <c r="AE4" i="266"/>
  <c r="AD4" i="266"/>
  <c r="AC4" i="266"/>
  <c r="AB4" i="266"/>
  <c r="AF4" i="266" s="1"/>
  <c r="AA4" i="266"/>
  <c r="Y4" i="266"/>
  <c r="X4" i="266"/>
  <c r="W4" i="266"/>
  <c r="Z4" i="266" s="1"/>
  <c r="V4" i="266"/>
  <c r="T4" i="266"/>
  <c r="S4" i="266"/>
  <c r="R4" i="266"/>
  <c r="U4" i="266" s="1"/>
  <c r="Q4" i="266"/>
  <c r="O4" i="266"/>
  <c r="N4" i="266"/>
  <c r="M4" i="266"/>
  <c r="L4" i="266"/>
  <c r="K4" i="266"/>
  <c r="G76" i="275"/>
  <c r="D63" i="317"/>
  <c r="F76" i="317"/>
  <c r="E76" i="317"/>
  <c r="E77" i="317"/>
  <c r="H78" i="275"/>
  <c r="D76" i="317"/>
  <c r="F77" i="317"/>
  <c r="D77" i="317"/>
  <c r="G77" i="275"/>
  <c r="U16" i="269" l="1"/>
  <c r="AF16" i="269"/>
  <c r="AJ9" i="267"/>
  <c r="F9" i="267" s="1"/>
  <c r="U10" i="267"/>
  <c r="G70" i="316"/>
  <c r="Z22" i="266"/>
  <c r="AF17" i="267"/>
  <c r="AJ10" i="266"/>
  <c r="F10" i="266" s="1"/>
  <c r="Z20" i="267"/>
  <c r="P13" i="266"/>
  <c r="AF10" i="267"/>
  <c r="P12" i="267"/>
  <c r="AJ17" i="267"/>
  <c r="AJ20" i="267"/>
  <c r="F20" i="267" s="1"/>
  <c r="U7" i="267"/>
  <c r="AF7" i="267"/>
  <c r="Z23" i="269"/>
  <c r="U22" i="266"/>
  <c r="AF22" i="266"/>
  <c r="U20" i="267"/>
  <c r="AF20" i="267"/>
  <c r="Z16" i="269"/>
  <c r="AJ23" i="269"/>
  <c r="F23" i="269" s="1"/>
  <c r="U24" i="269"/>
  <c r="Z10" i="267"/>
  <c r="P23" i="267"/>
  <c r="U4" i="268"/>
  <c r="U23" i="269"/>
  <c r="AF23" i="269"/>
  <c r="P24" i="269"/>
  <c r="G70" i="310"/>
  <c r="E69" i="310"/>
  <c r="G69" i="310"/>
  <c r="E68" i="310"/>
  <c r="E67" i="310"/>
  <c r="G70" i="309"/>
  <c r="E67" i="309"/>
  <c r="E68" i="309"/>
  <c r="G70" i="303"/>
  <c r="G70" i="301"/>
  <c r="G70" i="294"/>
  <c r="E69" i="294"/>
  <c r="G70" i="284"/>
  <c r="G69" i="282"/>
  <c r="E69" i="282"/>
  <c r="C55" i="317"/>
  <c r="C63" i="317"/>
  <c r="K63" i="317" s="1"/>
  <c r="G69" i="316"/>
  <c r="E69" i="316"/>
  <c r="G70" i="290"/>
  <c r="E69" i="288"/>
  <c r="E69" i="278"/>
  <c r="G70" i="319"/>
  <c r="C77" i="317"/>
  <c r="C76" i="317"/>
  <c r="G70" i="318"/>
  <c r="K64" i="317"/>
  <c r="E68" i="303"/>
  <c r="E67" i="303"/>
  <c r="G70" i="295"/>
  <c r="E69" i="293"/>
  <c r="G69" i="293"/>
  <c r="G70" i="293"/>
  <c r="E68" i="295"/>
  <c r="E67" i="295"/>
  <c r="E68" i="293"/>
  <c r="E67" i="293"/>
  <c r="G70" i="278"/>
  <c r="E68" i="290"/>
  <c r="E67" i="290"/>
  <c r="E68" i="289"/>
  <c r="E67" i="289"/>
  <c r="G70" i="288"/>
  <c r="E68" i="288"/>
  <c r="E67" i="288"/>
  <c r="G70" i="289"/>
  <c r="E68" i="284"/>
  <c r="E67" i="284"/>
  <c r="E68" i="278"/>
  <c r="E67" i="278"/>
  <c r="D49" i="267"/>
  <c r="G54" i="267"/>
  <c r="D56" i="267"/>
  <c r="U22" i="267"/>
  <c r="P20" i="267"/>
  <c r="Z15" i="267"/>
  <c r="U13" i="267"/>
  <c r="Z13" i="267"/>
  <c r="AF13" i="267"/>
  <c r="P8" i="267"/>
  <c r="AJ7" i="267"/>
  <c r="AJ23" i="267"/>
  <c r="F23" i="267" s="1"/>
  <c r="P22" i="267"/>
  <c r="U18" i="267"/>
  <c r="Z18" i="267"/>
  <c r="AF18" i="267"/>
  <c r="AJ18" i="267"/>
  <c r="F18" i="267" s="1"/>
  <c r="Z16" i="267"/>
  <c r="P15" i="267"/>
  <c r="U14" i="267"/>
  <c r="Z14" i="267"/>
  <c r="AF14" i="267"/>
  <c r="P13" i="267"/>
  <c r="U11" i="267"/>
  <c r="Z11" i="267"/>
  <c r="AJ10" i="267"/>
  <c r="F10" i="267" s="1"/>
  <c r="P9" i="267"/>
  <c r="U9" i="267"/>
  <c r="Z9" i="267"/>
  <c r="AF9" i="267"/>
  <c r="Z8" i="267"/>
  <c r="F8" i="267" s="1"/>
  <c r="F7" i="267"/>
  <c r="Z4" i="267"/>
  <c r="C47" i="269"/>
  <c r="C66" i="269" s="1"/>
  <c r="C68" i="269" s="1"/>
  <c r="G68" i="269" s="1"/>
  <c r="D66" i="269"/>
  <c r="D69" i="269" s="1"/>
  <c r="P20" i="269"/>
  <c r="U20" i="269"/>
  <c r="Z20" i="269"/>
  <c r="AF20" i="269"/>
  <c r="U19" i="269"/>
  <c r="AF19" i="269"/>
  <c r="AJ19" i="269"/>
  <c r="F19" i="269" s="1"/>
  <c r="E50" i="269" s="1"/>
  <c r="C50" i="269" s="1"/>
  <c r="Z4" i="269"/>
  <c r="AF24" i="269"/>
  <c r="P23" i="269"/>
  <c r="P19" i="269"/>
  <c r="Z19" i="269"/>
  <c r="P16" i="269"/>
  <c r="U14" i="269"/>
  <c r="Z14" i="269"/>
  <c r="P12" i="269"/>
  <c r="U12" i="269"/>
  <c r="Z12" i="269"/>
  <c r="AF12" i="269"/>
  <c r="U4" i="269"/>
  <c r="AF4" i="269"/>
  <c r="E61" i="269"/>
  <c r="C48" i="269"/>
  <c r="G48" i="269" s="1"/>
  <c r="D48" i="269"/>
  <c r="D49" i="269"/>
  <c r="C55" i="269"/>
  <c r="G55" i="269" s="1"/>
  <c r="C56" i="269"/>
  <c r="G56" i="269" s="1"/>
  <c r="D62" i="269"/>
  <c r="E48" i="269"/>
  <c r="D55" i="269"/>
  <c r="E55" i="269"/>
  <c r="E56" i="269"/>
  <c r="Z4" i="268"/>
  <c r="F4" i="268" s="1"/>
  <c r="AJ4" i="268"/>
  <c r="E61" i="268"/>
  <c r="U8" i="267"/>
  <c r="AJ16" i="267"/>
  <c r="AJ4" i="267"/>
  <c r="F4" i="267" s="1"/>
  <c r="AF8" i="267"/>
  <c r="P11" i="267"/>
  <c r="U12" i="267"/>
  <c r="AJ12" i="267"/>
  <c r="F12" i="267" s="1"/>
  <c r="P16" i="267"/>
  <c r="AF22" i="267"/>
  <c r="AF23" i="267"/>
  <c r="AF12" i="267"/>
  <c r="AF15" i="267"/>
  <c r="U17" i="267"/>
  <c r="Z17" i="267"/>
  <c r="F17" i="267" s="1"/>
  <c r="E55" i="268"/>
  <c r="E56" i="268"/>
  <c r="C47" i="268"/>
  <c r="G54" i="268"/>
  <c r="D66" i="268"/>
  <c r="D48" i="268"/>
  <c r="D49" i="268"/>
  <c r="C55" i="268"/>
  <c r="G55" i="268" s="1"/>
  <c r="C56" i="268"/>
  <c r="G56" i="268" s="1"/>
  <c r="D62" i="268"/>
  <c r="E48" i="268"/>
  <c r="D55" i="268"/>
  <c r="C47" i="267"/>
  <c r="C48" i="267" s="1"/>
  <c r="D66" i="267"/>
  <c r="E61" i="267"/>
  <c r="D62" i="267"/>
  <c r="E48" i="267"/>
  <c r="D55" i="267"/>
  <c r="D61" i="267"/>
  <c r="D48" i="267"/>
  <c r="C55" i="267"/>
  <c r="C56" i="267"/>
  <c r="E55" i="267"/>
  <c r="E56" i="267"/>
  <c r="C47" i="266"/>
  <c r="C61" i="266" s="1"/>
  <c r="P22" i="266"/>
  <c r="P11" i="266"/>
  <c r="P10" i="266"/>
  <c r="P9" i="266"/>
  <c r="P7" i="266"/>
  <c r="P6" i="266"/>
  <c r="P4" i="266"/>
  <c r="Z23" i="266"/>
  <c r="U17" i="266"/>
  <c r="Z17" i="266"/>
  <c r="AF17" i="266"/>
  <c r="AJ17" i="266"/>
  <c r="F17" i="266" s="1"/>
  <c r="Z15" i="266"/>
  <c r="U15" i="266"/>
  <c r="AF15" i="266"/>
  <c r="P14" i="266"/>
  <c r="P12" i="266"/>
  <c r="Z12" i="266"/>
  <c r="AF12" i="266"/>
  <c r="AJ12" i="266"/>
  <c r="F12" i="266" s="1"/>
  <c r="U11" i="266"/>
  <c r="Z11" i="266"/>
  <c r="AF11" i="266"/>
  <c r="AJ11" i="266"/>
  <c r="F11" i="266" s="1"/>
  <c r="AJ8" i="266"/>
  <c r="F8" i="266" s="1"/>
  <c r="AJ7" i="266"/>
  <c r="F7" i="266" s="1"/>
  <c r="U7" i="266"/>
  <c r="AF6" i="266"/>
  <c r="AJ6" i="266"/>
  <c r="F6" i="266" s="1"/>
  <c r="AF7" i="266"/>
  <c r="P8" i="266"/>
  <c r="Z9" i="266"/>
  <c r="AF9" i="266"/>
  <c r="AF10" i="266"/>
  <c r="AJ15" i="266"/>
  <c r="F15" i="266" s="1"/>
  <c r="U16" i="266"/>
  <c r="Z16" i="266"/>
  <c r="AF16" i="266"/>
  <c r="U23" i="266"/>
  <c r="AF8" i="266"/>
  <c r="Z13" i="266"/>
  <c r="AF13" i="266"/>
  <c r="AF14" i="266"/>
  <c r="P15" i="266"/>
  <c r="P17" i="266"/>
  <c r="E61" i="266"/>
  <c r="C66" i="266"/>
  <c r="G47" i="266"/>
  <c r="C48" i="266"/>
  <c r="G48" i="266" s="1"/>
  <c r="C55" i="266"/>
  <c r="G55" i="266" s="1"/>
  <c r="C56" i="266"/>
  <c r="G56" i="266" s="1"/>
  <c r="E48" i="266"/>
  <c r="E49" i="266"/>
  <c r="G54" i="266"/>
  <c r="D66" i="266"/>
  <c r="D48" i="266"/>
  <c r="D49" i="266"/>
  <c r="D62" i="266"/>
  <c r="D55" i="266"/>
  <c r="E55" i="266"/>
  <c r="E56" i="266"/>
  <c r="D57" i="265"/>
  <c r="E54" i="265"/>
  <c r="D54" i="265"/>
  <c r="D56" i="265" s="1"/>
  <c r="C54" i="265"/>
  <c r="D50" i="265"/>
  <c r="E47" i="265"/>
  <c r="E49" i="265" s="1"/>
  <c r="D47" i="265"/>
  <c r="D62" i="265" s="1"/>
  <c r="AJ43" i="265"/>
  <c r="AI43" i="265"/>
  <c r="AH43" i="265"/>
  <c r="AG43" i="265"/>
  <c r="AF43" i="265"/>
  <c r="AE43" i="265"/>
  <c r="AD43" i="265"/>
  <c r="AC43" i="265"/>
  <c r="AB43" i="265"/>
  <c r="AA43" i="265"/>
  <c r="Z43" i="265"/>
  <c r="Y43" i="265"/>
  <c r="X43" i="265"/>
  <c r="W43" i="265"/>
  <c r="V43" i="265"/>
  <c r="U43" i="265"/>
  <c r="T43" i="265"/>
  <c r="S43" i="265"/>
  <c r="R43" i="265"/>
  <c r="Q43" i="265"/>
  <c r="P43" i="265"/>
  <c r="O43" i="265"/>
  <c r="N43" i="265"/>
  <c r="M43" i="265"/>
  <c r="L43" i="265"/>
  <c r="K43" i="265"/>
  <c r="F43" i="265"/>
  <c r="AJ42" i="265"/>
  <c r="AI42" i="265"/>
  <c r="AH42" i="265"/>
  <c r="AG42" i="265"/>
  <c r="AF42" i="265"/>
  <c r="AE42" i="265"/>
  <c r="AD42" i="265"/>
  <c r="AC42" i="265"/>
  <c r="AB42" i="265"/>
  <c r="AA42" i="265"/>
  <c r="Z42" i="265"/>
  <c r="Y42" i="265"/>
  <c r="X42" i="265"/>
  <c r="W42" i="265"/>
  <c r="V42" i="265"/>
  <c r="U42" i="265"/>
  <c r="T42" i="265"/>
  <c r="S42" i="265"/>
  <c r="R42" i="265"/>
  <c r="Q42" i="265"/>
  <c r="P42" i="265"/>
  <c r="O42" i="265"/>
  <c r="N42" i="265"/>
  <c r="M42" i="265"/>
  <c r="L42" i="265"/>
  <c r="K42" i="265"/>
  <c r="F42" i="265"/>
  <c r="AJ41" i="265"/>
  <c r="AI41" i="265"/>
  <c r="AH41" i="265"/>
  <c r="AG41" i="265"/>
  <c r="AF41" i="265"/>
  <c r="AE41" i="265"/>
  <c r="AD41" i="265"/>
  <c r="AC41" i="265"/>
  <c r="AB41" i="265"/>
  <c r="AA41" i="265"/>
  <c r="Z41" i="265"/>
  <c r="Y41" i="265"/>
  <c r="X41" i="265"/>
  <c r="W41" i="265"/>
  <c r="V41" i="265"/>
  <c r="U41" i="265"/>
  <c r="T41" i="265"/>
  <c r="S41" i="265"/>
  <c r="R41" i="265"/>
  <c r="Q41" i="265"/>
  <c r="P41" i="265"/>
  <c r="O41" i="265"/>
  <c r="N41" i="265"/>
  <c r="M41" i="265"/>
  <c r="L41" i="265"/>
  <c r="K41" i="265"/>
  <c r="F41" i="265"/>
  <c r="AJ40" i="265"/>
  <c r="AI40" i="265"/>
  <c r="AH40" i="265"/>
  <c r="AG40" i="265"/>
  <c r="AF40" i="265"/>
  <c r="AE40" i="265"/>
  <c r="AD40" i="265"/>
  <c r="AC40" i="265"/>
  <c r="AB40" i="265"/>
  <c r="AA40" i="265"/>
  <c r="Z40" i="265"/>
  <c r="Y40" i="265"/>
  <c r="X40" i="265"/>
  <c r="W40" i="265"/>
  <c r="V40" i="265"/>
  <c r="U40" i="265"/>
  <c r="T40" i="265"/>
  <c r="S40" i="265"/>
  <c r="R40" i="265"/>
  <c r="Q40" i="265"/>
  <c r="P40" i="265"/>
  <c r="O40" i="265"/>
  <c r="N40" i="265"/>
  <c r="M40" i="265"/>
  <c r="L40" i="265"/>
  <c r="K40" i="265"/>
  <c r="F40" i="265"/>
  <c r="AJ39" i="265"/>
  <c r="AI39" i="265"/>
  <c r="AH39" i="265"/>
  <c r="AG39" i="265"/>
  <c r="AF39" i="265"/>
  <c r="AE39" i="265"/>
  <c r="AD39" i="265"/>
  <c r="AC39" i="265"/>
  <c r="AB39" i="265"/>
  <c r="AA39" i="265"/>
  <c r="Z39" i="265"/>
  <c r="Y39" i="265"/>
  <c r="X39" i="265"/>
  <c r="W39" i="265"/>
  <c r="V39" i="265"/>
  <c r="U39" i="265"/>
  <c r="T39" i="265"/>
  <c r="S39" i="265"/>
  <c r="R39" i="265"/>
  <c r="Q39" i="265"/>
  <c r="P39" i="265"/>
  <c r="O39" i="265"/>
  <c r="N39" i="265"/>
  <c r="M39" i="265"/>
  <c r="L39" i="265"/>
  <c r="K39" i="265"/>
  <c r="F39" i="265"/>
  <c r="AJ38" i="265"/>
  <c r="AI38" i="265"/>
  <c r="AH38" i="265"/>
  <c r="AG38" i="265"/>
  <c r="AF38" i="265"/>
  <c r="AE38" i="265"/>
  <c r="AD38" i="265"/>
  <c r="AC38" i="265"/>
  <c r="AB38" i="265"/>
  <c r="AA38" i="265"/>
  <c r="Z38" i="265"/>
  <c r="Y38" i="265"/>
  <c r="X38" i="265"/>
  <c r="W38" i="265"/>
  <c r="V38" i="265"/>
  <c r="U38" i="265"/>
  <c r="T38" i="265"/>
  <c r="S38" i="265"/>
  <c r="R38" i="265"/>
  <c r="Q38" i="265"/>
  <c r="P38" i="265"/>
  <c r="O38" i="265"/>
  <c r="N38" i="265"/>
  <c r="M38" i="265"/>
  <c r="L38" i="265"/>
  <c r="K38" i="265"/>
  <c r="F38" i="265"/>
  <c r="AJ37" i="265"/>
  <c r="AI37" i="265"/>
  <c r="AH37" i="265"/>
  <c r="AG37" i="265"/>
  <c r="AF37" i="265"/>
  <c r="AE37" i="265"/>
  <c r="AD37" i="265"/>
  <c r="AC37" i="265"/>
  <c r="AB37" i="265"/>
  <c r="AA37" i="265"/>
  <c r="Z37" i="265"/>
  <c r="Y37" i="265"/>
  <c r="X37" i="265"/>
  <c r="W37" i="265"/>
  <c r="V37" i="265"/>
  <c r="U37" i="265"/>
  <c r="T37" i="265"/>
  <c r="S37" i="265"/>
  <c r="R37" i="265"/>
  <c r="Q37" i="265"/>
  <c r="P37" i="265"/>
  <c r="O37" i="265"/>
  <c r="N37" i="265"/>
  <c r="M37" i="265"/>
  <c r="L37" i="265"/>
  <c r="K37" i="265"/>
  <c r="F37" i="265"/>
  <c r="AJ36" i="265"/>
  <c r="AI36" i="265"/>
  <c r="AH36" i="265"/>
  <c r="AG36" i="265"/>
  <c r="AF36" i="265"/>
  <c r="AE36" i="265"/>
  <c r="AD36" i="265"/>
  <c r="AC36" i="265"/>
  <c r="AB36" i="265"/>
  <c r="AA36" i="265"/>
  <c r="Z36" i="265"/>
  <c r="Y36" i="265"/>
  <c r="X36" i="265"/>
  <c r="W36" i="265"/>
  <c r="V36" i="265"/>
  <c r="U36" i="265"/>
  <c r="T36" i="265"/>
  <c r="S36" i="265"/>
  <c r="R36" i="265"/>
  <c r="Q36" i="265"/>
  <c r="P36" i="265"/>
  <c r="O36" i="265"/>
  <c r="N36" i="265"/>
  <c r="M36" i="265"/>
  <c r="L36" i="265"/>
  <c r="K36" i="265"/>
  <c r="F36" i="265"/>
  <c r="AJ35" i="265"/>
  <c r="AI35" i="265"/>
  <c r="AH35" i="265"/>
  <c r="AG35" i="265"/>
  <c r="AF35" i="265"/>
  <c r="AE35" i="265"/>
  <c r="AD35" i="265"/>
  <c r="AC35" i="265"/>
  <c r="AB35" i="265"/>
  <c r="AA35" i="265"/>
  <c r="Z35" i="265"/>
  <c r="Y35" i="265"/>
  <c r="X35" i="265"/>
  <c r="W35" i="265"/>
  <c r="V35" i="265"/>
  <c r="U35" i="265"/>
  <c r="T35" i="265"/>
  <c r="S35" i="265"/>
  <c r="R35" i="265"/>
  <c r="Q35" i="265"/>
  <c r="P35" i="265"/>
  <c r="O35" i="265"/>
  <c r="N35" i="265"/>
  <c r="M35" i="265"/>
  <c r="L35" i="265"/>
  <c r="K35" i="265"/>
  <c r="F35" i="265"/>
  <c r="AJ34" i="265"/>
  <c r="AI34" i="265"/>
  <c r="AH34" i="265"/>
  <c r="AG34" i="265"/>
  <c r="AF34" i="265"/>
  <c r="AE34" i="265"/>
  <c r="AD34" i="265"/>
  <c r="AC34" i="265"/>
  <c r="AB34" i="265"/>
  <c r="AA34" i="265"/>
  <c r="Z34" i="265"/>
  <c r="Y34" i="265"/>
  <c r="X34" i="265"/>
  <c r="W34" i="265"/>
  <c r="V34" i="265"/>
  <c r="U34" i="265"/>
  <c r="T34" i="265"/>
  <c r="S34" i="265"/>
  <c r="R34" i="265"/>
  <c r="Q34" i="265"/>
  <c r="P34" i="265"/>
  <c r="O34" i="265"/>
  <c r="N34" i="265"/>
  <c r="M34" i="265"/>
  <c r="L34" i="265"/>
  <c r="K34" i="265"/>
  <c r="F34" i="265"/>
  <c r="AJ33" i="265"/>
  <c r="AI33" i="265"/>
  <c r="AH33" i="265"/>
  <c r="AG33" i="265"/>
  <c r="AF33" i="265"/>
  <c r="AE33" i="265"/>
  <c r="AD33" i="265"/>
  <c r="AC33" i="265"/>
  <c r="AB33" i="265"/>
  <c r="AA33" i="265"/>
  <c r="Z33" i="265"/>
  <c r="Y33" i="265"/>
  <c r="X33" i="265"/>
  <c r="W33" i="265"/>
  <c r="V33" i="265"/>
  <c r="U33" i="265"/>
  <c r="T33" i="265"/>
  <c r="S33" i="265"/>
  <c r="R33" i="265"/>
  <c r="Q33" i="265"/>
  <c r="P33" i="265"/>
  <c r="O33" i="265"/>
  <c r="N33" i="265"/>
  <c r="M33" i="265"/>
  <c r="L33" i="265"/>
  <c r="K33" i="265"/>
  <c r="F33" i="265"/>
  <c r="AJ32" i="265"/>
  <c r="AI32" i="265"/>
  <c r="AH32" i="265"/>
  <c r="AG32" i="265"/>
  <c r="AF32" i="265"/>
  <c r="AE32" i="265"/>
  <c r="AD32" i="265"/>
  <c r="AC32" i="265"/>
  <c r="AB32" i="265"/>
  <c r="AA32" i="265"/>
  <c r="Z32" i="265"/>
  <c r="Y32" i="265"/>
  <c r="X32" i="265"/>
  <c r="W32" i="265"/>
  <c r="V32" i="265"/>
  <c r="U32" i="265"/>
  <c r="T32" i="265"/>
  <c r="S32" i="265"/>
  <c r="R32" i="265"/>
  <c r="Q32" i="265"/>
  <c r="P32" i="265"/>
  <c r="O32" i="265"/>
  <c r="N32" i="265"/>
  <c r="M32" i="265"/>
  <c r="L32" i="265"/>
  <c r="K32" i="265"/>
  <c r="F32" i="265"/>
  <c r="AJ31" i="265"/>
  <c r="AI31" i="265"/>
  <c r="AH31" i="265"/>
  <c r="AG31" i="265"/>
  <c r="AF31" i="265"/>
  <c r="AE31" i="265"/>
  <c r="AD31" i="265"/>
  <c r="AC31" i="265"/>
  <c r="AB31" i="265"/>
  <c r="AA31" i="265"/>
  <c r="Z31" i="265"/>
  <c r="Y31" i="265"/>
  <c r="X31" i="265"/>
  <c r="W31" i="265"/>
  <c r="V31" i="265"/>
  <c r="U31" i="265"/>
  <c r="T31" i="265"/>
  <c r="S31" i="265"/>
  <c r="R31" i="265"/>
  <c r="Q31" i="265"/>
  <c r="P31" i="265"/>
  <c r="O31" i="265"/>
  <c r="N31" i="265"/>
  <c r="M31" i="265"/>
  <c r="L31" i="265"/>
  <c r="K31" i="265"/>
  <c r="F31" i="265"/>
  <c r="AJ30" i="265"/>
  <c r="AI30" i="265"/>
  <c r="AH30" i="265"/>
  <c r="AG30" i="265"/>
  <c r="AF30" i="265"/>
  <c r="AE30" i="265"/>
  <c r="AD30" i="265"/>
  <c r="AC30" i="265"/>
  <c r="AB30" i="265"/>
  <c r="AA30" i="265"/>
  <c r="Z30" i="265"/>
  <c r="Y30" i="265"/>
  <c r="X30" i="265"/>
  <c r="W30" i="265"/>
  <c r="V30" i="265"/>
  <c r="U30" i="265"/>
  <c r="T30" i="265"/>
  <c r="S30" i="265"/>
  <c r="R30" i="265"/>
  <c r="Q30" i="265"/>
  <c r="P30" i="265"/>
  <c r="O30" i="265"/>
  <c r="N30" i="265"/>
  <c r="M30" i="265"/>
  <c r="L30" i="265"/>
  <c r="K30" i="265"/>
  <c r="F30" i="265"/>
  <c r="AJ29" i="265"/>
  <c r="AI29" i="265"/>
  <c r="AH29" i="265"/>
  <c r="AG29" i="265"/>
  <c r="AF29" i="265"/>
  <c r="AE29" i="265"/>
  <c r="AD29" i="265"/>
  <c r="AC29" i="265"/>
  <c r="AB29" i="265"/>
  <c r="AA29" i="265"/>
  <c r="Z29" i="265"/>
  <c r="Y29" i="265"/>
  <c r="X29" i="265"/>
  <c r="W29" i="265"/>
  <c r="V29" i="265"/>
  <c r="U29" i="265"/>
  <c r="T29" i="265"/>
  <c r="S29" i="265"/>
  <c r="R29" i="265"/>
  <c r="Q29" i="265"/>
  <c r="P29" i="265"/>
  <c r="O29" i="265"/>
  <c r="N29" i="265"/>
  <c r="M29" i="265"/>
  <c r="L29" i="265"/>
  <c r="K29" i="265"/>
  <c r="F29" i="265"/>
  <c r="AJ28" i="265"/>
  <c r="AI28" i="265"/>
  <c r="AH28" i="265"/>
  <c r="AG28" i="265"/>
  <c r="AE28" i="265"/>
  <c r="AD28" i="265"/>
  <c r="AC28" i="265"/>
  <c r="AB28" i="265"/>
  <c r="AF28" i="265" s="1"/>
  <c r="AA28" i="265"/>
  <c r="Y28" i="265"/>
  <c r="X28" i="265"/>
  <c r="W28" i="265"/>
  <c r="Z28" i="265" s="1"/>
  <c r="V28" i="265"/>
  <c r="U28" i="265"/>
  <c r="T28" i="265"/>
  <c r="S28" i="265"/>
  <c r="R28" i="265"/>
  <c r="Q28" i="265"/>
  <c r="O28" i="265"/>
  <c r="N28" i="265"/>
  <c r="M28" i="265"/>
  <c r="L28" i="265"/>
  <c r="P28" i="265" s="1"/>
  <c r="F28" i="265" s="1"/>
  <c r="K28" i="265"/>
  <c r="AJ27" i="265"/>
  <c r="AI27" i="265"/>
  <c r="AH27" i="265"/>
  <c r="AG27" i="265"/>
  <c r="AE27" i="265"/>
  <c r="AD27" i="265"/>
  <c r="AC27" i="265"/>
  <c r="AB27" i="265"/>
  <c r="AF27" i="265" s="1"/>
  <c r="AA27" i="265"/>
  <c r="Y27" i="265"/>
  <c r="X27" i="265"/>
  <c r="W27" i="265"/>
  <c r="Z27" i="265" s="1"/>
  <c r="V27" i="265"/>
  <c r="T27" i="265"/>
  <c r="S27" i="265"/>
  <c r="R27" i="265"/>
  <c r="U27" i="265" s="1"/>
  <c r="Q27" i="265"/>
  <c r="P27" i="265"/>
  <c r="F27" i="265" s="1"/>
  <c r="O27" i="265"/>
  <c r="N27" i="265"/>
  <c r="M27" i="265"/>
  <c r="L27" i="265"/>
  <c r="K27" i="265"/>
  <c r="AI26" i="265"/>
  <c r="AH26" i="265"/>
  <c r="AJ26" i="265" s="1"/>
  <c r="AG26" i="265"/>
  <c r="AE26" i="265"/>
  <c r="AD26" i="265"/>
  <c r="AC26" i="265"/>
  <c r="AB26" i="265"/>
  <c r="AF26" i="265" s="1"/>
  <c r="AA26" i="265"/>
  <c r="Z26" i="265"/>
  <c r="Y26" i="265"/>
  <c r="X26" i="265"/>
  <c r="W26" i="265"/>
  <c r="V26" i="265"/>
  <c r="T26" i="265"/>
  <c r="S26" i="265"/>
  <c r="R26" i="265"/>
  <c r="U26" i="265" s="1"/>
  <c r="Q26" i="265"/>
  <c r="O26" i="265"/>
  <c r="N26" i="265"/>
  <c r="M26" i="265"/>
  <c r="L26" i="265"/>
  <c r="P26" i="265" s="1"/>
  <c r="F26" i="265" s="1"/>
  <c r="K26" i="265"/>
  <c r="AI25" i="265"/>
  <c r="AH25" i="265"/>
  <c r="AJ25" i="265" s="1"/>
  <c r="AG25" i="265"/>
  <c r="AE25" i="265"/>
  <c r="AD25" i="265"/>
  <c r="AC25" i="265"/>
  <c r="AB25" i="265"/>
  <c r="AF25" i="265" s="1"/>
  <c r="AA25" i="265"/>
  <c r="Z25" i="265"/>
  <c r="Y25" i="265"/>
  <c r="X25" i="265"/>
  <c r="W25" i="265"/>
  <c r="V25" i="265"/>
  <c r="U25" i="265"/>
  <c r="T25" i="265"/>
  <c r="S25" i="265"/>
  <c r="R25" i="265"/>
  <c r="Q25" i="265"/>
  <c r="O25" i="265"/>
  <c r="N25" i="265"/>
  <c r="M25" i="265"/>
  <c r="L25" i="265"/>
  <c r="P25" i="265" s="1"/>
  <c r="F25" i="265" s="1"/>
  <c r="K25" i="265"/>
  <c r="AJ24" i="265"/>
  <c r="AI24" i="265"/>
  <c r="AH24" i="265"/>
  <c r="AG24" i="265"/>
  <c r="AE24" i="265"/>
  <c r="AD24" i="265"/>
  <c r="AC24" i="265"/>
  <c r="AB24" i="265"/>
  <c r="AF24" i="265" s="1"/>
  <c r="AA24" i="265"/>
  <c r="Y24" i="265"/>
  <c r="X24" i="265"/>
  <c r="W24" i="265"/>
  <c r="Z24" i="265" s="1"/>
  <c r="V24" i="265"/>
  <c r="U24" i="265"/>
  <c r="F24" i="265" s="1"/>
  <c r="T24" i="265"/>
  <c r="S24" i="265"/>
  <c r="R24" i="265"/>
  <c r="Q24" i="265"/>
  <c r="O24" i="265"/>
  <c r="N24" i="265"/>
  <c r="M24" i="265"/>
  <c r="L24" i="265"/>
  <c r="P24" i="265" s="1"/>
  <c r="K24" i="265"/>
  <c r="AJ23" i="265"/>
  <c r="AI23" i="265"/>
  <c r="AH23" i="265"/>
  <c r="AG23" i="265"/>
  <c r="AF23" i="265"/>
  <c r="AE23" i="265"/>
  <c r="AD23" i="265"/>
  <c r="AC23" i="265"/>
  <c r="AB23" i="265"/>
  <c r="AA23" i="265"/>
  <c r="Y23" i="265"/>
  <c r="X23" i="265"/>
  <c r="W23" i="265"/>
  <c r="Z23" i="265" s="1"/>
  <c r="V23" i="265"/>
  <c r="T23" i="265"/>
  <c r="S23" i="265"/>
  <c r="R23" i="265"/>
  <c r="U23" i="265" s="1"/>
  <c r="Q23" i="265"/>
  <c r="O23" i="265"/>
  <c r="N23" i="265"/>
  <c r="M23" i="265"/>
  <c r="L23" i="265"/>
  <c r="P23" i="265" s="1"/>
  <c r="F23" i="265" s="1"/>
  <c r="K23" i="265"/>
  <c r="AI22" i="265"/>
  <c r="AH22" i="265"/>
  <c r="AJ22" i="265" s="1"/>
  <c r="AG22" i="265"/>
  <c r="AE22" i="265"/>
  <c r="AD22" i="265"/>
  <c r="AC22" i="265"/>
  <c r="AB22" i="265"/>
  <c r="AF22" i="265" s="1"/>
  <c r="AA22" i="265"/>
  <c r="Z22" i="265"/>
  <c r="Y22" i="265"/>
  <c r="X22" i="265"/>
  <c r="W22" i="265"/>
  <c r="V22" i="265"/>
  <c r="T22" i="265"/>
  <c r="S22" i="265"/>
  <c r="R22" i="265"/>
  <c r="U22" i="265" s="1"/>
  <c r="Q22" i="265"/>
  <c r="O22" i="265"/>
  <c r="N22" i="265"/>
  <c r="M22" i="265"/>
  <c r="L22" i="265"/>
  <c r="P22" i="265" s="1"/>
  <c r="F22" i="265" s="1"/>
  <c r="K22" i="265"/>
  <c r="AI21" i="265"/>
  <c r="AH21" i="265"/>
  <c r="AG21" i="265"/>
  <c r="AJ21" i="265" s="1"/>
  <c r="AF21" i="265"/>
  <c r="AE21" i="265"/>
  <c r="AD21" i="265"/>
  <c r="AC21" i="265"/>
  <c r="AB21" i="265"/>
  <c r="AA21" i="265"/>
  <c r="Y21" i="265"/>
  <c r="X21" i="265"/>
  <c r="W21" i="265"/>
  <c r="V21" i="265"/>
  <c r="Z21" i="265" s="1"/>
  <c r="T21" i="265"/>
  <c r="S21" i="265"/>
  <c r="R21" i="265"/>
  <c r="Q21" i="265"/>
  <c r="U21" i="265" s="1"/>
  <c r="F21" i="265" s="1"/>
  <c r="P21" i="265"/>
  <c r="O21" i="265"/>
  <c r="N21" i="265"/>
  <c r="M21" i="265"/>
  <c r="L21" i="265"/>
  <c r="K21" i="265"/>
  <c r="AJ20" i="265"/>
  <c r="AI20" i="265"/>
  <c r="AH20" i="265"/>
  <c r="AG20" i="265"/>
  <c r="AF20" i="265"/>
  <c r="AE20" i="265"/>
  <c r="AD20" i="265"/>
  <c r="AC20" i="265"/>
  <c r="AB20" i="265"/>
  <c r="AA20" i="265"/>
  <c r="Y20" i="265"/>
  <c r="X20" i="265"/>
  <c r="W20" i="265"/>
  <c r="V20" i="265"/>
  <c r="Z20" i="265" s="1"/>
  <c r="T20" i="265"/>
  <c r="S20" i="265"/>
  <c r="R20" i="265"/>
  <c r="Q20" i="265"/>
  <c r="U20" i="265" s="1"/>
  <c r="P20" i="265"/>
  <c r="F20" i="265" s="1"/>
  <c r="O20" i="265"/>
  <c r="N20" i="265"/>
  <c r="M20" i="265"/>
  <c r="L20" i="265"/>
  <c r="K20" i="265"/>
  <c r="AJ19" i="265"/>
  <c r="AI19" i="265"/>
  <c r="AH19" i="265"/>
  <c r="AG19" i="265"/>
  <c r="AE19" i="265"/>
  <c r="AD19" i="265"/>
  <c r="AC19" i="265"/>
  <c r="AB19" i="265"/>
  <c r="AF19" i="265" s="1"/>
  <c r="AA19" i="265"/>
  <c r="Y19" i="265"/>
  <c r="X19" i="265"/>
  <c r="W19" i="265"/>
  <c r="Z19" i="265" s="1"/>
  <c r="V19" i="265"/>
  <c r="T19" i="265"/>
  <c r="S19" i="265"/>
  <c r="R19" i="265"/>
  <c r="U19" i="265" s="1"/>
  <c r="Q19" i="265"/>
  <c r="P19" i="265"/>
  <c r="F19" i="265" s="1"/>
  <c r="O19" i="265"/>
  <c r="N19" i="265"/>
  <c r="M19" i="265"/>
  <c r="L19" i="265"/>
  <c r="K19" i="265"/>
  <c r="AI18" i="265"/>
  <c r="AH18" i="265"/>
  <c r="AJ18" i="265" s="1"/>
  <c r="AG18" i="265"/>
  <c r="AE18" i="265"/>
  <c r="AD18" i="265"/>
  <c r="AC18" i="265"/>
  <c r="AB18" i="265"/>
  <c r="AF18" i="265" s="1"/>
  <c r="AA18" i="265"/>
  <c r="Z18" i="265"/>
  <c r="Y18" i="265"/>
  <c r="X18" i="265"/>
  <c r="W18" i="265"/>
  <c r="V18" i="265"/>
  <c r="T18" i="265"/>
  <c r="S18" i="265"/>
  <c r="R18" i="265"/>
  <c r="U18" i="265" s="1"/>
  <c r="Q18" i="265"/>
  <c r="O18" i="265"/>
  <c r="N18" i="265"/>
  <c r="M18" i="265"/>
  <c r="L18" i="265"/>
  <c r="P18" i="265" s="1"/>
  <c r="F18" i="265" s="1"/>
  <c r="K18" i="265"/>
  <c r="AI17" i="265"/>
  <c r="AH17" i="265"/>
  <c r="AJ17" i="265" s="1"/>
  <c r="AG17" i="265"/>
  <c r="AE17" i="265"/>
  <c r="AD17" i="265"/>
  <c r="AC17" i="265"/>
  <c r="AB17" i="265"/>
  <c r="AA17" i="265"/>
  <c r="Y17" i="265"/>
  <c r="X17" i="265"/>
  <c r="W17" i="265"/>
  <c r="V17" i="265"/>
  <c r="T17" i="265"/>
  <c r="S17" i="265"/>
  <c r="R17" i="265"/>
  <c r="Q17" i="265"/>
  <c r="O17" i="265"/>
  <c r="N17" i="265"/>
  <c r="M17" i="265"/>
  <c r="L17" i="265"/>
  <c r="K17" i="265"/>
  <c r="AI16" i="265"/>
  <c r="AH16" i="265"/>
  <c r="AG16" i="265"/>
  <c r="AE16" i="265"/>
  <c r="AD16" i="265"/>
  <c r="AC16" i="265"/>
  <c r="AB16" i="265"/>
  <c r="AA16" i="265"/>
  <c r="Y16" i="265"/>
  <c r="X16" i="265"/>
  <c r="W16" i="265"/>
  <c r="V16" i="265"/>
  <c r="T16" i="265"/>
  <c r="S16" i="265"/>
  <c r="R16" i="265"/>
  <c r="Q16" i="265"/>
  <c r="O16" i="265"/>
  <c r="N16" i="265"/>
  <c r="M16" i="265"/>
  <c r="L16" i="265"/>
  <c r="K16" i="265"/>
  <c r="AI15" i="265"/>
  <c r="AH15" i="265"/>
  <c r="AG15" i="265"/>
  <c r="AE15" i="265"/>
  <c r="AD15" i="265"/>
  <c r="AC15" i="265"/>
  <c r="AB15" i="265"/>
  <c r="AA15" i="265"/>
  <c r="Y15" i="265"/>
  <c r="X15" i="265"/>
  <c r="W15" i="265"/>
  <c r="V15" i="265"/>
  <c r="T15" i="265"/>
  <c r="S15" i="265"/>
  <c r="R15" i="265"/>
  <c r="Q15" i="265"/>
  <c r="O15" i="265"/>
  <c r="N15" i="265"/>
  <c r="M15" i="265"/>
  <c r="L15" i="265"/>
  <c r="K15" i="265"/>
  <c r="AI14" i="265"/>
  <c r="AH14" i="265"/>
  <c r="AJ14" i="265" s="1"/>
  <c r="AG14" i="265"/>
  <c r="AE14" i="265"/>
  <c r="AD14" i="265"/>
  <c r="AC14" i="265"/>
  <c r="AB14" i="265"/>
  <c r="AA14" i="265"/>
  <c r="Y14" i="265"/>
  <c r="X14" i="265"/>
  <c r="W14" i="265"/>
  <c r="V14" i="265"/>
  <c r="T14" i="265"/>
  <c r="S14" i="265"/>
  <c r="R14" i="265"/>
  <c r="Q14" i="265"/>
  <c r="O14" i="265"/>
  <c r="N14" i="265"/>
  <c r="M14" i="265"/>
  <c r="L14" i="265"/>
  <c r="K14" i="265"/>
  <c r="AI13" i="265"/>
  <c r="AH13" i="265"/>
  <c r="AG13" i="265"/>
  <c r="AE13" i="265"/>
  <c r="AD13" i="265"/>
  <c r="AC13" i="265"/>
  <c r="AB13" i="265"/>
  <c r="AF13" i="265" s="1"/>
  <c r="AA13" i="265"/>
  <c r="Y13" i="265"/>
  <c r="X13" i="265"/>
  <c r="W13" i="265"/>
  <c r="V13" i="265"/>
  <c r="T13" i="265"/>
  <c r="S13" i="265"/>
  <c r="R13" i="265"/>
  <c r="Q13" i="265"/>
  <c r="O13" i="265"/>
  <c r="N13" i="265"/>
  <c r="M13" i="265"/>
  <c r="L13" i="265"/>
  <c r="K13" i="265"/>
  <c r="AI12" i="265"/>
  <c r="AH12" i="265"/>
  <c r="AG12" i="265"/>
  <c r="AE12" i="265"/>
  <c r="AD12" i="265"/>
  <c r="AC12" i="265"/>
  <c r="AB12" i="265"/>
  <c r="AA12" i="265"/>
  <c r="Y12" i="265"/>
  <c r="X12" i="265"/>
  <c r="W12" i="265"/>
  <c r="V12" i="265"/>
  <c r="T12" i="265"/>
  <c r="S12" i="265"/>
  <c r="R12" i="265"/>
  <c r="Q12" i="265"/>
  <c r="O12" i="265"/>
  <c r="N12" i="265"/>
  <c r="M12" i="265"/>
  <c r="L12" i="265"/>
  <c r="K12" i="265"/>
  <c r="AI11" i="265"/>
  <c r="AH11" i="265"/>
  <c r="AJ11" i="265" s="1"/>
  <c r="AG11" i="265"/>
  <c r="AE11" i="265"/>
  <c r="AD11" i="265"/>
  <c r="AC11" i="265"/>
  <c r="AB11" i="265"/>
  <c r="AA11" i="265"/>
  <c r="Y11" i="265"/>
  <c r="X11" i="265"/>
  <c r="W11" i="265"/>
  <c r="V11" i="265"/>
  <c r="T11" i="265"/>
  <c r="S11" i="265"/>
  <c r="R11" i="265"/>
  <c r="Q11" i="265"/>
  <c r="O11" i="265"/>
  <c r="N11" i="265"/>
  <c r="M11" i="265"/>
  <c r="L11" i="265"/>
  <c r="K11" i="265"/>
  <c r="AI10" i="265"/>
  <c r="AH10" i="265"/>
  <c r="AG10" i="265"/>
  <c r="AE10" i="265"/>
  <c r="AD10" i="265"/>
  <c r="AC10" i="265"/>
  <c r="AB10" i="265"/>
  <c r="AA10" i="265"/>
  <c r="Y10" i="265"/>
  <c r="X10" i="265"/>
  <c r="W10" i="265"/>
  <c r="V10" i="265"/>
  <c r="T10" i="265"/>
  <c r="S10" i="265"/>
  <c r="R10" i="265"/>
  <c r="Q10" i="265"/>
  <c r="O10" i="265"/>
  <c r="N10" i="265"/>
  <c r="M10" i="265"/>
  <c r="L10" i="265"/>
  <c r="K10" i="265"/>
  <c r="AI9" i="265"/>
  <c r="AH9" i="265"/>
  <c r="AG9" i="265"/>
  <c r="AE9" i="265"/>
  <c r="AD9" i="265"/>
  <c r="AC9" i="265"/>
  <c r="AB9" i="265"/>
  <c r="AA9" i="265"/>
  <c r="Y9" i="265"/>
  <c r="X9" i="265"/>
  <c r="W9" i="265"/>
  <c r="V9" i="265"/>
  <c r="T9" i="265"/>
  <c r="S9" i="265"/>
  <c r="R9" i="265"/>
  <c r="Q9" i="265"/>
  <c r="O9" i="265"/>
  <c r="N9" i="265"/>
  <c r="M9" i="265"/>
  <c r="P9" i="265" s="1"/>
  <c r="F9" i="265" s="1"/>
  <c r="L9" i="265"/>
  <c r="K9" i="265"/>
  <c r="AI8" i="265"/>
  <c r="AH8" i="265"/>
  <c r="AJ8" i="265" s="1"/>
  <c r="AG8" i="265"/>
  <c r="AE8" i="265"/>
  <c r="AD8" i="265"/>
  <c r="AC8" i="265"/>
  <c r="AB8" i="265"/>
  <c r="AA8" i="265"/>
  <c r="Y8" i="265"/>
  <c r="X8" i="265"/>
  <c r="W8" i="265"/>
  <c r="V8" i="265"/>
  <c r="T8" i="265"/>
  <c r="S8" i="265"/>
  <c r="R8" i="265"/>
  <c r="Q8" i="265"/>
  <c r="O8" i="265"/>
  <c r="N8" i="265"/>
  <c r="M8" i="265"/>
  <c r="L8" i="265"/>
  <c r="K8" i="265"/>
  <c r="AI7" i="265"/>
  <c r="AH7" i="265"/>
  <c r="AG7" i="265"/>
  <c r="AE7" i="265"/>
  <c r="AD7" i="265"/>
  <c r="AC7" i="265"/>
  <c r="AB7" i="265"/>
  <c r="AA7" i="265"/>
  <c r="Y7" i="265"/>
  <c r="X7" i="265"/>
  <c r="W7" i="265"/>
  <c r="V7" i="265"/>
  <c r="T7" i="265"/>
  <c r="S7" i="265"/>
  <c r="R7" i="265"/>
  <c r="Q7" i="265"/>
  <c r="O7" i="265"/>
  <c r="N7" i="265"/>
  <c r="M7" i="265"/>
  <c r="L7" i="265"/>
  <c r="K7" i="265"/>
  <c r="AI6" i="265"/>
  <c r="AH6" i="265"/>
  <c r="AJ6" i="265" s="1"/>
  <c r="AG6" i="265"/>
  <c r="AE6" i="265"/>
  <c r="AD6" i="265"/>
  <c r="AC6" i="265"/>
  <c r="AB6" i="265"/>
  <c r="AA6" i="265"/>
  <c r="Y6" i="265"/>
  <c r="X6" i="265"/>
  <c r="W6" i="265"/>
  <c r="V6" i="265"/>
  <c r="T6" i="265"/>
  <c r="S6" i="265"/>
  <c r="R6" i="265"/>
  <c r="Q6" i="265"/>
  <c r="O6" i="265"/>
  <c r="N6" i="265"/>
  <c r="M6" i="265"/>
  <c r="L6" i="265"/>
  <c r="K6" i="265"/>
  <c r="AI5" i="265"/>
  <c r="AH5" i="265"/>
  <c r="AJ5" i="265" s="1"/>
  <c r="AG5" i="265"/>
  <c r="AE5" i="265"/>
  <c r="AD5" i="265"/>
  <c r="AC5" i="265"/>
  <c r="AB5" i="265"/>
  <c r="AA5" i="265"/>
  <c r="Y5" i="265"/>
  <c r="X5" i="265"/>
  <c r="W5" i="265"/>
  <c r="V5" i="265"/>
  <c r="T5" i="265"/>
  <c r="S5" i="265"/>
  <c r="R5" i="265"/>
  <c r="Q5" i="265"/>
  <c r="O5" i="265"/>
  <c r="N5" i="265"/>
  <c r="M5" i="265"/>
  <c r="L5" i="265"/>
  <c r="K5" i="265"/>
  <c r="AI4" i="265"/>
  <c r="AH4" i="265"/>
  <c r="AG4" i="265"/>
  <c r="AE4" i="265"/>
  <c r="AD4" i="265"/>
  <c r="AC4" i="265"/>
  <c r="AF4" i="265" s="1"/>
  <c r="AB4" i="265"/>
  <c r="AA4" i="265"/>
  <c r="Y4" i="265"/>
  <c r="X4" i="265"/>
  <c r="Z4" i="265" s="1"/>
  <c r="W4" i="265"/>
  <c r="V4" i="265"/>
  <c r="T4" i="265"/>
  <c r="S4" i="265"/>
  <c r="R4" i="265"/>
  <c r="Q4" i="265"/>
  <c r="O4" i="265"/>
  <c r="N4" i="265"/>
  <c r="M4" i="265"/>
  <c r="P4" i="265" s="1"/>
  <c r="F4" i="265" s="1"/>
  <c r="L4" i="265"/>
  <c r="K4" i="265"/>
  <c r="E54" i="264"/>
  <c r="D54" i="264"/>
  <c r="D56" i="264" s="1"/>
  <c r="C54" i="264"/>
  <c r="G54" i="264" s="1"/>
  <c r="D50" i="264"/>
  <c r="E47" i="264"/>
  <c r="E49" i="264" s="1"/>
  <c r="D47" i="264"/>
  <c r="D61" i="264" s="1"/>
  <c r="AJ43" i="264"/>
  <c r="AI43" i="264"/>
  <c r="AH43" i="264"/>
  <c r="AG43" i="264"/>
  <c r="AF43" i="264"/>
  <c r="AE43" i="264"/>
  <c r="AD43" i="264"/>
  <c r="AC43" i="264"/>
  <c r="AB43" i="264"/>
  <c r="AA43" i="264"/>
  <c r="Z43" i="264"/>
  <c r="Y43" i="264"/>
  <c r="X43" i="264"/>
  <c r="W43" i="264"/>
  <c r="V43" i="264"/>
  <c r="U43" i="264"/>
  <c r="T43" i="264"/>
  <c r="S43" i="264"/>
  <c r="R43" i="264"/>
  <c r="Q43" i="264"/>
  <c r="P43" i="264"/>
  <c r="O43" i="264"/>
  <c r="N43" i="264"/>
  <c r="M43" i="264"/>
  <c r="L43" i="264"/>
  <c r="K43" i="264"/>
  <c r="F43" i="264"/>
  <c r="AJ42" i="264"/>
  <c r="AI42" i="264"/>
  <c r="AH42" i="264"/>
  <c r="AG42" i="264"/>
  <c r="AF42" i="264"/>
  <c r="AE42" i="264"/>
  <c r="AD42" i="264"/>
  <c r="AC42" i="264"/>
  <c r="AB42" i="264"/>
  <c r="AA42" i="264"/>
  <c r="Z42" i="264"/>
  <c r="Y42" i="264"/>
  <c r="X42" i="264"/>
  <c r="W42" i="264"/>
  <c r="V42" i="264"/>
  <c r="U42" i="264"/>
  <c r="T42" i="264"/>
  <c r="S42" i="264"/>
  <c r="R42" i="264"/>
  <c r="Q42" i="264"/>
  <c r="P42" i="264"/>
  <c r="O42" i="264"/>
  <c r="N42" i="264"/>
  <c r="M42" i="264"/>
  <c r="L42" i="264"/>
  <c r="K42" i="264"/>
  <c r="F42" i="264"/>
  <c r="AJ41" i="264"/>
  <c r="AI41" i="264"/>
  <c r="AH41" i="264"/>
  <c r="AG41" i="264"/>
  <c r="AF41" i="264"/>
  <c r="AE41" i="264"/>
  <c r="AD41" i="264"/>
  <c r="AC41" i="264"/>
  <c r="AB41" i="264"/>
  <c r="AA41" i="264"/>
  <c r="Z41" i="264"/>
  <c r="Y41" i="264"/>
  <c r="X41" i="264"/>
  <c r="W41" i="264"/>
  <c r="V41" i="264"/>
  <c r="U41" i="264"/>
  <c r="T41" i="264"/>
  <c r="S41" i="264"/>
  <c r="R41" i="264"/>
  <c r="Q41" i="264"/>
  <c r="P41" i="264"/>
  <c r="O41" i="264"/>
  <c r="N41" i="264"/>
  <c r="M41" i="264"/>
  <c r="L41" i="264"/>
  <c r="K41" i="264"/>
  <c r="F41" i="264"/>
  <c r="AJ40" i="264"/>
  <c r="AI40" i="264"/>
  <c r="AH40" i="264"/>
  <c r="AG40" i="264"/>
  <c r="AF40" i="264"/>
  <c r="AE40" i="264"/>
  <c r="AD40" i="264"/>
  <c r="AC40" i="264"/>
  <c r="AB40" i="264"/>
  <c r="AA40" i="264"/>
  <c r="Z40" i="264"/>
  <c r="Y40" i="264"/>
  <c r="X40" i="264"/>
  <c r="W40" i="264"/>
  <c r="V40" i="264"/>
  <c r="U40" i="264"/>
  <c r="T40" i="264"/>
  <c r="S40" i="264"/>
  <c r="R40" i="264"/>
  <c r="Q40" i="264"/>
  <c r="P40" i="264"/>
  <c r="O40" i="264"/>
  <c r="N40" i="264"/>
  <c r="M40" i="264"/>
  <c r="L40" i="264"/>
  <c r="K40" i="264"/>
  <c r="F40" i="264"/>
  <c r="AI39" i="264"/>
  <c r="AH39" i="264"/>
  <c r="AJ39" i="264" s="1"/>
  <c r="AG39" i="264"/>
  <c r="AE39" i="264"/>
  <c r="AD39" i="264"/>
  <c r="AC39" i="264"/>
  <c r="AB39" i="264"/>
  <c r="AF39" i="264" s="1"/>
  <c r="AA39" i="264"/>
  <c r="Z39" i="264"/>
  <c r="Y39" i="264"/>
  <c r="X39" i="264"/>
  <c r="W39" i="264"/>
  <c r="V39" i="264"/>
  <c r="U39" i="264"/>
  <c r="T39" i="264"/>
  <c r="S39" i="264"/>
  <c r="R39" i="264"/>
  <c r="Q39" i="264"/>
  <c r="O39" i="264"/>
  <c r="N39" i="264"/>
  <c r="M39" i="264"/>
  <c r="L39" i="264"/>
  <c r="P39" i="264" s="1"/>
  <c r="F39" i="264" s="1"/>
  <c r="K39" i="264"/>
  <c r="AJ38" i="264"/>
  <c r="AI38" i="264"/>
  <c r="AH38" i="264"/>
  <c r="AG38" i="264"/>
  <c r="AF38" i="264"/>
  <c r="AE38" i="264"/>
  <c r="AD38" i="264"/>
  <c r="AC38" i="264"/>
  <c r="AB38" i="264"/>
  <c r="AA38" i="264"/>
  <c r="Z38" i="264"/>
  <c r="Y38" i="264"/>
  <c r="X38" i="264"/>
  <c r="W38" i="264"/>
  <c r="V38" i="264"/>
  <c r="U38" i="264"/>
  <c r="T38" i="264"/>
  <c r="S38" i="264"/>
  <c r="R38" i="264"/>
  <c r="Q38" i="264"/>
  <c r="O38" i="264"/>
  <c r="N38" i="264"/>
  <c r="M38" i="264"/>
  <c r="L38" i="264"/>
  <c r="P38" i="264" s="1"/>
  <c r="F38" i="264" s="1"/>
  <c r="K38" i="264"/>
  <c r="AJ37" i="264"/>
  <c r="AI37" i="264"/>
  <c r="AH37" i="264"/>
  <c r="AG37" i="264"/>
  <c r="AE37" i="264"/>
  <c r="AD37" i="264"/>
  <c r="AC37" i="264"/>
  <c r="AB37" i="264"/>
  <c r="AA37" i="264"/>
  <c r="AF37" i="264" s="1"/>
  <c r="Y37" i="264"/>
  <c r="X37" i="264"/>
  <c r="W37" i="264"/>
  <c r="V37" i="264"/>
  <c r="Z37" i="264" s="1"/>
  <c r="T37" i="264"/>
  <c r="S37" i="264"/>
  <c r="R37" i="264"/>
  <c r="Q37" i="264"/>
  <c r="U37" i="264" s="1"/>
  <c r="O37" i="264"/>
  <c r="N37" i="264"/>
  <c r="M37" i="264"/>
  <c r="L37" i="264"/>
  <c r="K37" i="264"/>
  <c r="P37" i="264" s="1"/>
  <c r="F37" i="264" s="1"/>
  <c r="AI36" i="264"/>
  <c r="AH36" i="264"/>
  <c r="AJ36" i="264" s="1"/>
  <c r="AG36" i="264"/>
  <c r="AE36" i="264"/>
  <c r="AD36" i="264"/>
  <c r="AC36" i="264"/>
  <c r="AB36" i="264"/>
  <c r="AF36" i="264" s="1"/>
  <c r="AA36" i="264"/>
  <c r="Z36" i="264"/>
  <c r="Y36" i="264"/>
  <c r="X36" i="264"/>
  <c r="W36" i="264"/>
  <c r="V36" i="264"/>
  <c r="T36" i="264"/>
  <c r="S36" i="264"/>
  <c r="R36" i="264"/>
  <c r="U36" i="264" s="1"/>
  <c r="Q36" i="264"/>
  <c r="O36" i="264"/>
  <c r="N36" i="264"/>
  <c r="M36" i="264"/>
  <c r="L36" i="264"/>
  <c r="P36" i="264" s="1"/>
  <c r="F36" i="264" s="1"/>
  <c r="K36" i="264"/>
  <c r="AI35" i="264"/>
  <c r="AH35" i="264"/>
  <c r="AJ35" i="264" s="1"/>
  <c r="AG35" i="264"/>
  <c r="AE35" i="264"/>
  <c r="AD35" i="264"/>
  <c r="AC35" i="264"/>
  <c r="AF35" i="264" s="1"/>
  <c r="AB35" i="264"/>
  <c r="AA35" i="264"/>
  <c r="Z35" i="264"/>
  <c r="Y35" i="264"/>
  <c r="X35" i="264"/>
  <c r="W35" i="264"/>
  <c r="V35" i="264"/>
  <c r="U35" i="264"/>
  <c r="T35" i="264"/>
  <c r="S35" i="264"/>
  <c r="R35" i="264"/>
  <c r="Q35" i="264"/>
  <c r="O35" i="264"/>
  <c r="N35" i="264"/>
  <c r="M35" i="264"/>
  <c r="P35" i="264" s="1"/>
  <c r="F35" i="264" s="1"/>
  <c r="L35" i="264"/>
  <c r="K35" i="264"/>
  <c r="AJ34" i="264"/>
  <c r="AI34" i="264"/>
  <c r="AH34" i="264"/>
  <c r="AG34" i="264"/>
  <c r="AF34" i="264"/>
  <c r="AE34" i="264"/>
  <c r="AD34" i="264"/>
  <c r="AC34" i="264"/>
  <c r="AB34" i="264"/>
  <c r="AA34" i="264"/>
  <c r="Y34" i="264"/>
  <c r="X34" i="264"/>
  <c r="Z34" i="264" s="1"/>
  <c r="W34" i="264"/>
  <c r="V34" i="264"/>
  <c r="U34" i="264"/>
  <c r="T34" i="264"/>
  <c r="S34" i="264"/>
  <c r="R34" i="264"/>
  <c r="Q34" i="264"/>
  <c r="P34" i="264"/>
  <c r="F34" i="264" s="1"/>
  <c r="O34" i="264"/>
  <c r="N34" i="264"/>
  <c r="M34" i="264"/>
  <c r="L34" i="264"/>
  <c r="K34" i="264"/>
  <c r="AJ33" i="264"/>
  <c r="AI33" i="264"/>
  <c r="AH33" i="264"/>
  <c r="AG33" i="264"/>
  <c r="AE33" i="264"/>
  <c r="AD33" i="264"/>
  <c r="AC33" i="264"/>
  <c r="AB33" i="264"/>
  <c r="AA33" i="264"/>
  <c r="AF33" i="264" s="1"/>
  <c r="Y33" i="264"/>
  <c r="X33" i="264"/>
  <c r="W33" i="264"/>
  <c r="V33" i="264"/>
  <c r="Z33" i="264" s="1"/>
  <c r="T33" i="264"/>
  <c r="S33" i="264"/>
  <c r="R33" i="264"/>
  <c r="Q33" i="264"/>
  <c r="U33" i="264" s="1"/>
  <c r="O33" i="264"/>
  <c r="N33" i="264"/>
  <c r="M33" i="264"/>
  <c r="L33" i="264"/>
  <c r="K33" i="264"/>
  <c r="P33" i="264" s="1"/>
  <c r="F33" i="264" s="1"/>
  <c r="AI32" i="264"/>
  <c r="AH32" i="264"/>
  <c r="AJ32" i="264" s="1"/>
  <c r="AG32" i="264"/>
  <c r="AE32" i="264"/>
  <c r="AD32" i="264"/>
  <c r="AC32" i="264"/>
  <c r="AB32" i="264"/>
  <c r="AF32" i="264" s="1"/>
  <c r="AA32" i="264"/>
  <c r="Z32" i="264"/>
  <c r="Y32" i="264"/>
  <c r="X32" i="264"/>
  <c r="W32" i="264"/>
  <c r="V32" i="264"/>
  <c r="T32" i="264"/>
  <c r="S32" i="264"/>
  <c r="R32" i="264"/>
  <c r="U32" i="264" s="1"/>
  <c r="Q32" i="264"/>
  <c r="O32" i="264"/>
  <c r="N32" i="264"/>
  <c r="M32" i="264"/>
  <c r="L32" i="264"/>
  <c r="P32" i="264" s="1"/>
  <c r="F32" i="264" s="1"/>
  <c r="K32" i="264"/>
  <c r="AI31" i="264"/>
  <c r="AH31" i="264"/>
  <c r="AJ31" i="264" s="1"/>
  <c r="AG31" i="264"/>
  <c r="AE31" i="264"/>
  <c r="AD31" i="264"/>
  <c r="AC31" i="264"/>
  <c r="AB31" i="264"/>
  <c r="AF31" i="264" s="1"/>
  <c r="AA31" i="264"/>
  <c r="Z31" i="264"/>
  <c r="Y31" i="264"/>
  <c r="X31" i="264"/>
  <c r="W31" i="264"/>
  <c r="V31" i="264"/>
  <c r="U31" i="264"/>
  <c r="T31" i="264"/>
  <c r="S31" i="264"/>
  <c r="R31" i="264"/>
  <c r="Q31" i="264"/>
  <c r="O31" i="264"/>
  <c r="N31" i="264"/>
  <c r="M31" i="264"/>
  <c r="L31" i="264"/>
  <c r="P31" i="264" s="1"/>
  <c r="F31" i="264" s="1"/>
  <c r="K31" i="264"/>
  <c r="AJ30" i="264"/>
  <c r="AI30" i="264"/>
  <c r="AH30" i="264"/>
  <c r="AG30" i="264"/>
  <c r="AF30" i="264"/>
  <c r="AE30" i="264"/>
  <c r="AD30" i="264"/>
  <c r="AC30" i="264"/>
  <c r="AB30" i="264"/>
  <c r="AA30" i="264"/>
  <c r="Y30" i="264"/>
  <c r="X30" i="264"/>
  <c r="W30" i="264"/>
  <c r="V30" i="264"/>
  <c r="Z30" i="264" s="1"/>
  <c r="T30" i="264"/>
  <c r="S30" i="264"/>
  <c r="R30" i="264"/>
  <c r="Q30" i="264"/>
  <c r="U30" i="264" s="1"/>
  <c r="P30" i="264"/>
  <c r="F30" i="264" s="1"/>
  <c r="O30" i="264"/>
  <c r="N30" i="264"/>
  <c r="M30" i="264"/>
  <c r="L30" i="264"/>
  <c r="K30" i="264"/>
  <c r="AJ29" i="264"/>
  <c r="AI29" i="264"/>
  <c r="AH29" i="264"/>
  <c r="AG29" i="264"/>
  <c r="AE29" i="264"/>
  <c r="AD29" i="264"/>
  <c r="AC29" i="264"/>
  <c r="AB29" i="264"/>
  <c r="AA29" i="264"/>
  <c r="AF29" i="264" s="1"/>
  <c r="Y29" i="264"/>
  <c r="X29" i="264"/>
  <c r="W29" i="264"/>
  <c r="V29" i="264"/>
  <c r="Z29" i="264" s="1"/>
  <c r="T29" i="264"/>
  <c r="S29" i="264"/>
  <c r="R29" i="264"/>
  <c r="Q29" i="264"/>
  <c r="U29" i="264" s="1"/>
  <c r="O29" i="264"/>
  <c r="N29" i="264"/>
  <c r="M29" i="264"/>
  <c r="L29" i="264"/>
  <c r="K29" i="264"/>
  <c r="P29" i="264" s="1"/>
  <c r="F29" i="264" s="1"/>
  <c r="AI28" i="264"/>
  <c r="AH28" i="264"/>
  <c r="AG28" i="264"/>
  <c r="AE28" i="264"/>
  <c r="AD28" i="264"/>
  <c r="AC28" i="264"/>
  <c r="AB28" i="264"/>
  <c r="AA28" i="264"/>
  <c r="Y28" i="264"/>
  <c r="X28" i="264"/>
  <c r="W28" i="264"/>
  <c r="V28" i="264"/>
  <c r="T28" i="264"/>
  <c r="S28" i="264"/>
  <c r="R28" i="264"/>
  <c r="U28" i="264" s="1"/>
  <c r="Q28" i="264"/>
  <c r="O28" i="264"/>
  <c r="N28" i="264"/>
  <c r="M28" i="264"/>
  <c r="L28" i="264"/>
  <c r="P28" i="264" s="1"/>
  <c r="F28" i="264" s="1"/>
  <c r="K28" i="264"/>
  <c r="AI27" i="264"/>
  <c r="AH27" i="264"/>
  <c r="AJ27" i="264" s="1"/>
  <c r="AG27" i="264"/>
  <c r="AE27" i="264"/>
  <c r="AD27" i="264"/>
  <c r="AC27" i="264"/>
  <c r="AB27" i="264"/>
  <c r="AF27" i="264" s="1"/>
  <c r="AA27" i="264"/>
  <c r="Y27" i="264"/>
  <c r="X27" i="264"/>
  <c r="W27" i="264"/>
  <c r="V27" i="264"/>
  <c r="T27" i="264"/>
  <c r="S27" i="264"/>
  <c r="R27" i="264"/>
  <c r="Q27" i="264"/>
  <c r="O27" i="264"/>
  <c r="N27" i="264"/>
  <c r="M27" i="264"/>
  <c r="L27" i="264"/>
  <c r="P27" i="264" s="1"/>
  <c r="F27" i="264" s="1"/>
  <c r="K27" i="264"/>
  <c r="AI26" i="264"/>
  <c r="AH26" i="264"/>
  <c r="AG26" i="264"/>
  <c r="AE26" i="264"/>
  <c r="AD26" i="264"/>
  <c r="AC26" i="264"/>
  <c r="AB26" i="264"/>
  <c r="AF26" i="264" s="1"/>
  <c r="AA26" i="264"/>
  <c r="Y26" i="264"/>
  <c r="X26" i="264"/>
  <c r="W26" i="264"/>
  <c r="V26" i="264"/>
  <c r="T26" i="264"/>
  <c r="S26" i="264"/>
  <c r="R26" i="264"/>
  <c r="Q26" i="264"/>
  <c r="O26" i="264"/>
  <c r="N26" i="264"/>
  <c r="M26" i="264"/>
  <c r="L26" i="264"/>
  <c r="P26" i="264" s="1"/>
  <c r="F26" i="264" s="1"/>
  <c r="K26" i="264"/>
  <c r="AI25" i="264"/>
  <c r="AH25" i="264"/>
  <c r="AG25" i="264"/>
  <c r="AE25" i="264"/>
  <c r="AD25" i="264"/>
  <c r="AC25" i="264"/>
  <c r="AB25" i="264"/>
  <c r="AA25" i="264"/>
  <c r="Y25" i="264"/>
  <c r="X25" i="264"/>
  <c r="W25" i="264"/>
  <c r="V25" i="264"/>
  <c r="T25" i="264"/>
  <c r="S25" i="264"/>
  <c r="R25" i="264"/>
  <c r="Q25" i="264"/>
  <c r="O25" i="264"/>
  <c r="N25" i="264"/>
  <c r="M25" i="264"/>
  <c r="L25" i="264"/>
  <c r="K25" i="264"/>
  <c r="AI24" i="264"/>
  <c r="AH24" i="264"/>
  <c r="AJ24" i="264" s="1"/>
  <c r="AG24" i="264"/>
  <c r="AE24" i="264"/>
  <c r="AD24" i="264"/>
  <c r="AC24" i="264"/>
  <c r="AB24" i="264"/>
  <c r="AA24" i="264"/>
  <c r="Y24" i="264"/>
  <c r="X24" i="264"/>
  <c r="W24" i="264"/>
  <c r="V24" i="264"/>
  <c r="T24" i="264"/>
  <c r="S24" i="264"/>
  <c r="R24" i="264"/>
  <c r="Q24" i="264"/>
  <c r="O24" i="264"/>
  <c r="N24" i="264"/>
  <c r="M24" i="264"/>
  <c r="L24" i="264"/>
  <c r="P24" i="264" s="1"/>
  <c r="K24" i="264"/>
  <c r="AI23" i="264"/>
  <c r="AH23" i="264"/>
  <c r="AG23" i="264"/>
  <c r="AE23" i="264"/>
  <c r="AD23" i="264"/>
  <c r="AC23" i="264"/>
  <c r="AB23" i="264"/>
  <c r="AA23" i="264"/>
  <c r="Y23" i="264"/>
  <c r="X23" i="264"/>
  <c r="W23" i="264"/>
  <c r="V23" i="264"/>
  <c r="T23" i="264"/>
  <c r="S23" i="264"/>
  <c r="R23" i="264"/>
  <c r="Q23" i="264"/>
  <c r="O23" i="264"/>
  <c r="N23" i="264"/>
  <c r="M23" i="264"/>
  <c r="L23" i="264"/>
  <c r="K23" i="264"/>
  <c r="AI22" i="264"/>
  <c r="AH22" i="264"/>
  <c r="AG22" i="264"/>
  <c r="AE22" i="264"/>
  <c r="AD22" i="264"/>
  <c r="AC22" i="264"/>
  <c r="AB22" i="264"/>
  <c r="AF22" i="264" s="1"/>
  <c r="AA22" i="264"/>
  <c r="Y22" i="264"/>
  <c r="X22" i="264"/>
  <c r="W22" i="264"/>
  <c r="V22" i="264"/>
  <c r="T22" i="264"/>
  <c r="S22" i="264"/>
  <c r="R22" i="264"/>
  <c r="Q22" i="264"/>
  <c r="O22" i="264"/>
  <c r="N22" i="264"/>
  <c r="M22" i="264"/>
  <c r="L22" i="264"/>
  <c r="K22" i="264"/>
  <c r="AI21" i="264"/>
  <c r="AH21" i="264"/>
  <c r="AG21" i="264"/>
  <c r="AJ21" i="264" s="1"/>
  <c r="AE21" i="264"/>
  <c r="AD21" i="264"/>
  <c r="AC21" i="264"/>
  <c r="AB21" i="264"/>
  <c r="AA21" i="264"/>
  <c r="AF21" i="264" s="1"/>
  <c r="Y21" i="264"/>
  <c r="X21" i="264"/>
  <c r="W21" i="264"/>
  <c r="V21" i="264"/>
  <c r="Z21" i="264" s="1"/>
  <c r="T21" i="264"/>
  <c r="S21" i="264"/>
  <c r="R21" i="264"/>
  <c r="Q21" i="264"/>
  <c r="U21" i="264" s="1"/>
  <c r="O21" i="264"/>
  <c r="N21" i="264"/>
  <c r="M21" i="264"/>
  <c r="L21" i="264"/>
  <c r="K21" i="264"/>
  <c r="P21" i="264" s="1"/>
  <c r="AI20" i="264"/>
  <c r="AH20" i="264"/>
  <c r="AG20" i="264"/>
  <c r="AE20" i="264"/>
  <c r="AD20" i="264"/>
  <c r="AC20" i="264"/>
  <c r="AB20" i="264"/>
  <c r="AA20" i="264"/>
  <c r="AF20" i="264" s="1"/>
  <c r="Y20" i="264"/>
  <c r="X20" i="264"/>
  <c r="W20" i="264"/>
  <c r="V20" i="264"/>
  <c r="Z20" i="264" s="1"/>
  <c r="T20" i="264"/>
  <c r="S20" i="264"/>
  <c r="R20" i="264"/>
  <c r="Q20" i="264"/>
  <c r="O20" i="264"/>
  <c r="N20" i="264"/>
  <c r="M20" i="264"/>
  <c r="L20" i="264"/>
  <c r="K20" i="264"/>
  <c r="P20" i="264" s="1"/>
  <c r="F20" i="264" s="1"/>
  <c r="AI19" i="264"/>
  <c r="AH19" i="264"/>
  <c r="AG19" i="264"/>
  <c r="AE19" i="264"/>
  <c r="AD19" i="264"/>
  <c r="AC19" i="264"/>
  <c r="AB19" i="264"/>
  <c r="AA19" i="264"/>
  <c r="Y19" i="264"/>
  <c r="X19" i="264"/>
  <c r="W19" i="264"/>
  <c r="V19" i="264"/>
  <c r="T19" i="264"/>
  <c r="S19" i="264"/>
  <c r="R19" i="264"/>
  <c r="Q19" i="264"/>
  <c r="O19" i="264"/>
  <c r="N19" i="264"/>
  <c r="M19" i="264"/>
  <c r="L19" i="264"/>
  <c r="K19" i="264"/>
  <c r="AI18" i="264"/>
  <c r="AH18" i="264"/>
  <c r="AJ18" i="264" s="1"/>
  <c r="AG18" i="264"/>
  <c r="AE18" i="264"/>
  <c r="AD18" i="264"/>
  <c r="AC18" i="264"/>
  <c r="AB18" i="264"/>
  <c r="AF18" i="264" s="1"/>
  <c r="AA18" i="264"/>
  <c r="Y18" i="264"/>
  <c r="X18" i="264"/>
  <c r="W18" i="264"/>
  <c r="V18" i="264"/>
  <c r="T18" i="264"/>
  <c r="S18" i="264"/>
  <c r="R18" i="264"/>
  <c r="Q18" i="264"/>
  <c r="O18" i="264"/>
  <c r="N18" i="264"/>
  <c r="M18" i="264"/>
  <c r="L18" i="264"/>
  <c r="K18" i="264"/>
  <c r="AI17" i="264"/>
  <c r="AH17" i="264"/>
  <c r="AG17" i="264"/>
  <c r="AE17" i="264"/>
  <c r="AD17" i="264"/>
  <c r="AC17" i="264"/>
  <c r="AB17" i="264"/>
  <c r="AF17" i="264" s="1"/>
  <c r="AA17" i="264"/>
  <c r="Y17" i="264"/>
  <c r="X17" i="264"/>
  <c r="W17" i="264"/>
  <c r="Z17" i="264" s="1"/>
  <c r="V17" i="264"/>
  <c r="T17" i="264"/>
  <c r="S17" i="264"/>
  <c r="R17" i="264"/>
  <c r="Q17" i="264"/>
  <c r="O17" i="264"/>
  <c r="N17" i="264"/>
  <c r="M17" i="264"/>
  <c r="L17" i="264"/>
  <c r="P17" i="264" s="1"/>
  <c r="F17" i="264" s="1"/>
  <c r="K17" i="264"/>
  <c r="AI16" i="264"/>
  <c r="AH16" i="264"/>
  <c r="AJ16" i="264" s="1"/>
  <c r="AG16" i="264"/>
  <c r="AE16" i="264"/>
  <c r="AD16" i="264"/>
  <c r="AC16" i="264"/>
  <c r="AB16" i="264"/>
  <c r="AA16" i="264"/>
  <c r="Y16" i="264"/>
  <c r="X16" i="264"/>
  <c r="W16" i="264"/>
  <c r="V16" i="264"/>
  <c r="T16" i="264"/>
  <c r="S16" i="264"/>
  <c r="R16" i="264"/>
  <c r="Q16" i="264"/>
  <c r="O16" i="264"/>
  <c r="N16" i="264"/>
  <c r="M16" i="264"/>
  <c r="L16" i="264"/>
  <c r="K16" i="264"/>
  <c r="AI15" i="264"/>
  <c r="AH15" i="264"/>
  <c r="AG15" i="264"/>
  <c r="AE15" i="264"/>
  <c r="AD15" i="264"/>
  <c r="AC15" i="264"/>
  <c r="AB15" i="264"/>
  <c r="AF15" i="264" s="1"/>
  <c r="AA15" i="264"/>
  <c r="Y15" i="264"/>
  <c r="X15" i="264"/>
  <c r="W15" i="264"/>
  <c r="V15" i="264"/>
  <c r="T15" i="264"/>
  <c r="S15" i="264"/>
  <c r="R15" i="264"/>
  <c r="Q15" i="264"/>
  <c r="O15" i="264"/>
  <c r="N15" i="264"/>
  <c r="M15" i="264"/>
  <c r="L15" i="264"/>
  <c r="K15" i="264"/>
  <c r="AI14" i="264"/>
  <c r="AH14" i="264"/>
  <c r="AG14" i="264"/>
  <c r="AE14" i="264"/>
  <c r="AD14" i="264"/>
  <c r="AC14" i="264"/>
  <c r="AB14" i="264"/>
  <c r="AF14" i="264" s="1"/>
  <c r="AA14" i="264"/>
  <c r="Y14" i="264"/>
  <c r="X14" i="264"/>
  <c r="W14" i="264"/>
  <c r="V14" i="264"/>
  <c r="T14" i="264"/>
  <c r="S14" i="264"/>
  <c r="R14" i="264"/>
  <c r="Q14" i="264"/>
  <c r="O14" i="264"/>
  <c r="N14" i="264"/>
  <c r="M14" i="264"/>
  <c r="L14" i="264"/>
  <c r="K14" i="264"/>
  <c r="AI13" i="264"/>
  <c r="AH13" i="264"/>
  <c r="AG13" i="264"/>
  <c r="AE13" i="264"/>
  <c r="AD13" i="264"/>
  <c r="AC13" i="264"/>
  <c r="AB13" i="264"/>
  <c r="AA13" i="264"/>
  <c r="Y13" i="264"/>
  <c r="X13" i="264"/>
  <c r="W13" i="264"/>
  <c r="V13" i="264"/>
  <c r="T13" i="264"/>
  <c r="S13" i="264"/>
  <c r="R13" i="264"/>
  <c r="Q13" i="264"/>
  <c r="O13" i="264"/>
  <c r="N13" i="264"/>
  <c r="M13" i="264"/>
  <c r="L13" i="264"/>
  <c r="K13" i="264"/>
  <c r="AI12" i="264"/>
  <c r="AH12" i="264"/>
  <c r="AJ12" i="264" s="1"/>
  <c r="AG12" i="264"/>
  <c r="AE12" i="264"/>
  <c r="AD12" i="264"/>
  <c r="AC12" i="264"/>
  <c r="AB12" i="264"/>
  <c r="AF12" i="264" s="1"/>
  <c r="AA12" i="264"/>
  <c r="Y12" i="264"/>
  <c r="X12" i="264"/>
  <c r="W12" i="264"/>
  <c r="V12" i="264"/>
  <c r="T12" i="264"/>
  <c r="S12" i="264"/>
  <c r="R12" i="264"/>
  <c r="Q12" i="264"/>
  <c r="O12" i="264"/>
  <c r="N12" i="264"/>
  <c r="M12" i="264"/>
  <c r="L12" i="264"/>
  <c r="K12" i="264"/>
  <c r="AI11" i="264"/>
  <c r="AH11" i="264"/>
  <c r="AG11" i="264"/>
  <c r="AE11" i="264"/>
  <c r="AD11" i="264"/>
  <c r="AC11" i="264"/>
  <c r="AB11" i="264"/>
  <c r="AA11" i="264"/>
  <c r="Y11" i="264"/>
  <c r="X11" i="264"/>
  <c r="W11" i="264"/>
  <c r="V11" i="264"/>
  <c r="Z11" i="264" s="1"/>
  <c r="T11" i="264"/>
  <c r="S11" i="264"/>
  <c r="R11" i="264"/>
  <c r="Q11" i="264"/>
  <c r="U11" i="264" s="1"/>
  <c r="O11" i="264"/>
  <c r="N11" i="264"/>
  <c r="M11" i="264"/>
  <c r="L11" i="264"/>
  <c r="K11" i="264"/>
  <c r="AI10" i="264"/>
  <c r="AH10" i="264"/>
  <c r="AJ10" i="264" s="1"/>
  <c r="AG10" i="264"/>
  <c r="AE10" i="264"/>
  <c r="AD10" i="264"/>
  <c r="AC10" i="264"/>
  <c r="AB10" i="264"/>
  <c r="AF10" i="264" s="1"/>
  <c r="AA10" i="264"/>
  <c r="Y10" i="264"/>
  <c r="X10" i="264"/>
  <c r="W10" i="264"/>
  <c r="V10" i="264"/>
  <c r="T10" i="264"/>
  <c r="S10" i="264"/>
  <c r="R10" i="264"/>
  <c r="Q10" i="264"/>
  <c r="O10" i="264"/>
  <c r="N10" i="264"/>
  <c r="M10" i="264"/>
  <c r="L10" i="264"/>
  <c r="K10" i="264"/>
  <c r="AI9" i="264"/>
  <c r="AH9" i="264"/>
  <c r="AG9" i="264"/>
  <c r="AJ9" i="264" s="1"/>
  <c r="AE9" i="264"/>
  <c r="AD9" i="264"/>
  <c r="AC9" i="264"/>
  <c r="AB9" i="264"/>
  <c r="AA9" i="264"/>
  <c r="AF9" i="264" s="1"/>
  <c r="Y9" i="264"/>
  <c r="X9" i="264"/>
  <c r="W9" i="264"/>
  <c r="V9" i="264"/>
  <c r="T9" i="264"/>
  <c r="S9" i="264"/>
  <c r="R9" i="264"/>
  <c r="Q9" i="264"/>
  <c r="O9" i="264"/>
  <c r="N9" i="264"/>
  <c r="M9" i="264"/>
  <c r="L9" i="264"/>
  <c r="K9" i="264"/>
  <c r="P9" i="264" s="1"/>
  <c r="F9" i="264" s="1"/>
  <c r="AI8" i="264"/>
  <c r="AH8" i="264"/>
  <c r="AJ8" i="264" s="1"/>
  <c r="AG8" i="264"/>
  <c r="AE8" i="264"/>
  <c r="AD8" i="264"/>
  <c r="AC8" i="264"/>
  <c r="AB8" i="264"/>
  <c r="AA8" i="264"/>
  <c r="Y8" i="264"/>
  <c r="X8" i="264"/>
  <c r="W8" i="264"/>
  <c r="V8" i="264"/>
  <c r="T8" i="264"/>
  <c r="S8" i="264"/>
  <c r="R8" i="264"/>
  <c r="Q8" i="264"/>
  <c r="O8" i="264"/>
  <c r="N8" i="264"/>
  <c r="M8" i="264"/>
  <c r="L8" i="264"/>
  <c r="K8" i="264"/>
  <c r="AI7" i="264"/>
  <c r="AH7" i="264"/>
  <c r="AJ7" i="264" s="1"/>
  <c r="AG7" i="264"/>
  <c r="AE7" i="264"/>
  <c r="AD7" i="264"/>
  <c r="AC7" i="264"/>
  <c r="AB7" i="264"/>
  <c r="AA7" i="264"/>
  <c r="Y7" i="264"/>
  <c r="X7" i="264"/>
  <c r="W7" i="264"/>
  <c r="V7" i="264"/>
  <c r="T7" i="264"/>
  <c r="S7" i="264"/>
  <c r="R7" i="264"/>
  <c r="Q7" i="264"/>
  <c r="O7" i="264"/>
  <c r="N7" i="264"/>
  <c r="M7" i="264"/>
  <c r="L7" i="264"/>
  <c r="P7" i="264" s="1"/>
  <c r="F7" i="264" s="1"/>
  <c r="K7" i="264"/>
  <c r="AI6" i="264"/>
  <c r="AH6" i="264"/>
  <c r="AG6" i="264"/>
  <c r="AE6" i="264"/>
  <c r="AD6" i="264"/>
  <c r="AC6" i="264"/>
  <c r="AB6" i="264"/>
  <c r="AA6" i="264"/>
  <c r="Y6" i="264"/>
  <c r="X6" i="264"/>
  <c r="W6" i="264"/>
  <c r="V6" i="264"/>
  <c r="T6" i="264"/>
  <c r="S6" i="264"/>
  <c r="R6" i="264"/>
  <c r="Q6" i="264"/>
  <c r="O6" i="264"/>
  <c r="N6" i="264"/>
  <c r="M6" i="264"/>
  <c r="L6" i="264"/>
  <c r="K6" i="264"/>
  <c r="AI5" i="264"/>
  <c r="AH5" i="264"/>
  <c r="AJ5" i="264" s="1"/>
  <c r="AG5" i="264"/>
  <c r="AE5" i="264"/>
  <c r="AD5" i="264"/>
  <c r="AC5" i="264"/>
  <c r="AB5" i="264"/>
  <c r="AA5" i="264"/>
  <c r="Y5" i="264"/>
  <c r="X5" i="264"/>
  <c r="W5" i="264"/>
  <c r="V5" i="264"/>
  <c r="T5" i="264"/>
  <c r="S5" i="264"/>
  <c r="R5" i="264"/>
  <c r="Q5" i="264"/>
  <c r="O5" i="264"/>
  <c r="N5" i="264"/>
  <c r="M5" i="264"/>
  <c r="L5" i="264"/>
  <c r="K5" i="264"/>
  <c r="AI4" i="264"/>
  <c r="AH4" i="264"/>
  <c r="AG4" i="264"/>
  <c r="AE4" i="264"/>
  <c r="AD4" i="264"/>
  <c r="AC4" i="264"/>
  <c r="AF4" i="264" s="1"/>
  <c r="AB4" i="264"/>
  <c r="AA4" i="264"/>
  <c r="Y4" i="264"/>
  <c r="X4" i="264"/>
  <c r="W4" i="264"/>
  <c r="V4" i="264"/>
  <c r="T4" i="264"/>
  <c r="S4" i="264"/>
  <c r="U4" i="264" s="1"/>
  <c r="R4" i="264"/>
  <c r="Q4" i="264"/>
  <c r="O4" i="264"/>
  <c r="N4" i="264"/>
  <c r="M4" i="264"/>
  <c r="L4" i="264"/>
  <c r="K4" i="264"/>
  <c r="D57" i="263"/>
  <c r="E54" i="263"/>
  <c r="D54" i="263"/>
  <c r="D56" i="263" s="1"/>
  <c r="C54" i="263"/>
  <c r="D50" i="263"/>
  <c r="E47" i="263"/>
  <c r="E49" i="263" s="1"/>
  <c r="D47" i="263"/>
  <c r="D61" i="263" s="1"/>
  <c r="AJ43" i="263"/>
  <c r="AI43" i="263"/>
  <c r="AH43" i="263"/>
  <c r="AG43" i="263"/>
  <c r="AF43" i="263"/>
  <c r="AE43" i="263"/>
  <c r="AD43" i="263"/>
  <c r="AC43" i="263"/>
  <c r="AB43" i="263"/>
  <c r="AA43" i="263"/>
  <c r="Z43" i="263"/>
  <c r="Y43" i="263"/>
  <c r="X43" i="263"/>
  <c r="W43" i="263"/>
  <c r="V43" i="263"/>
  <c r="U43" i="263"/>
  <c r="T43" i="263"/>
  <c r="S43" i="263"/>
  <c r="R43" i="263"/>
  <c r="Q43" i="263"/>
  <c r="P43" i="263"/>
  <c r="O43" i="263"/>
  <c r="N43" i="263"/>
  <c r="M43" i="263"/>
  <c r="L43" i="263"/>
  <c r="K43" i="263"/>
  <c r="F43" i="263"/>
  <c r="AJ42" i="263"/>
  <c r="AI42" i="263"/>
  <c r="AH42" i="263"/>
  <c r="AG42" i="263"/>
  <c r="AF42" i="263"/>
  <c r="AE42" i="263"/>
  <c r="AD42" i="263"/>
  <c r="AC42" i="263"/>
  <c r="AB42" i="263"/>
  <c r="AA42" i="263"/>
  <c r="Z42" i="263"/>
  <c r="Y42" i="263"/>
  <c r="X42" i="263"/>
  <c r="W42" i="263"/>
  <c r="V42" i="263"/>
  <c r="U42" i="263"/>
  <c r="T42" i="263"/>
  <c r="S42" i="263"/>
  <c r="R42" i="263"/>
  <c r="Q42" i="263"/>
  <c r="P42" i="263"/>
  <c r="O42" i="263"/>
  <c r="N42" i="263"/>
  <c r="M42" i="263"/>
  <c r="L42" i="263"/>
  <c r="K42" i="263"/>
  <c r="F42" i="263"/>
  <c r="AJ41" i="263"/>
  <c r="AI41" i="263"/>
  <c r="AH41" i="263"/>
  <c r="AG41" i="263"/>
  <c r="AF41" i="263"/>
  <c r="AE41" i="263"/>
  <c r="AD41" i="263"/>
  <c r="AC41" i="263"/>
  <c r="AB41" i="263"/>
  <c r="AA41" i="263"/>
  <c r="Z41" i="263"/>
  <c r="Y41" i="263"/>
  <c r="X41" i="263"/>
  <c r="W41" i="263"/>
  <c r="V41" i="263"/>
  <c r="U41" i="263"/>
  <c r="T41" i="263"/>
  <c r="S41" i="263"/>
  <c r="R41" i="263"/>
  <c r="Q41" i="263"/>
  <c r="P41" i="263"/>
  <c r="O41" i="263"/>
  <c r="N41" i="263"/>
  <c r="M41" i="263"/>
  <c r="L41" i="263"/>
  <c r="K41" i="263"/>
  <c r="F41" i="263"/>
  <c r="AJ40" i="263"/>
  <c r="AI40" i="263"/>
  <c r="AH40" i="263"/>
  <c r="AG40" i="263"/>
  <c r="AF40" i="263"/>
  <c r="AE40" i="263"/>
  <c r="AD40" i="263"/>
  <c r="AC40" i="263"/>
  <c r="AB40" i="263"/>
  <c r="AA40" i="263"/>
  <c r="Z40" i="263"/>
  <c r="Y40" i="263"/>
  <c r="X40" i="263"/>
  <c r="W40" i="263"/>
  <c r="V40" i="263"/>
  <c r="U40" i="263"/>
  <c r="T40" i="263"/>
  <c r="S40" i="263"/>
  <c r="R40" i="263"/>
  <c r="Q40" i="263"/>
  <c r="P40" i="263"/>
  <c r="O40" i="263"/>
  <c r="N40" i="263"/>
  <c r="M40" i="263"/>
  <c r="L40" i="263"/>
  <c r="K40" i="263"/>
  <c r="F40" i="263"/>
  <c r="AJ39" i="263"/>
  <c r="AI39" i="263"/>
  <c r="AH39" i="263"/>
  <c r="AG39" i="263"/>
  <c r="AF39" i="263"/>
  <c r="AE39" i="263"/>
  <c r="AD39" i="263"/>
  <c r="AC39" i="263"/>
  <c r="AB39" i="263"/>
  <c r="AA39" i="263"/>
  <c r="Z39" i="263"/>
  <c r="Y39" i="263"/>
  <c r="X39" i="263"/>
  <c r="W39" i="263"/>
  <c r="V39" i="263"/>
  <c r="U39" i="263"/>
  <c r="T39" i="263"/>
  <c r="S39" i="263"/>
  <c r="R39" i="263"/>
  <c r="Q39" i="263"/>
  <c r="P39" i="263"/>
  <c r="O39" i="263"/>
  <c r="N39" i="263"/>
  <c r="M39" i="263"/>
  <c r="L39" i="263"/>
  <c r="K39" i="263"/>
  <c r="F39" i="263"/>
  <c r="AJ38" i="263"/>
  <c r="AI38" i="263"/>
  <c r="AH38" i="263"/>
  <c r="AG38" i="263"/>
  <c r="AF38" i="263"/>
  <c r="AE38" i="263"/>
  <c r="AD38" i="263"/>
  <c r="AC38" i="263"/>
  <c r="AB38" i="263"/>
  <c r="AA38" i="263"/>
  <c r="Z38" i="263"/>
  <c r="Y38" i="263"/>
  <c r="X38" i="263"/>
  <c r="W38" i="263"/>
  <c r="V38" i="263"/>
  <c r="U38" i="263"/>
  <c r="T38" i="263"/>
  <c r="S38" i="263"/>
  <c r="R38" i="263"/>
  <c r="Q38" i="263"/>
  <c r="P38" i="263"/>
  <c r="O38" i="263"/>
  <c r="N38" i="263"/>
  <c r="M38" i="263"/>
  <c r="L38" i="263"/>
  <c r="K38" i="263"/>
  <c r="F38" i="263"/>
  <c r="AJ37" i="263"/>
  <c r="AI37" i="263"/>
  <c r="AH37" i="263"/>
  <c r="AG37" i="263"/>
  <c r="AF37" i="263"/>
  <c r="AE37" i="263"/>
  <c r="AD37" i="263"/>
  <c r="AC37" i="263"/>
  <c r="AB37" i="263"/>
  <c r="AA37" i="263"/>
  <c r="Z37" i="263"/>
  <c r="Y37" i="263"/>
  <c r="X37" i="263"/>
  <c r="W37" i="263"/>
  <c r="V37" i="263"/>
  <c r="U37" i="263"/>
  <c r="T37" i="263"/>
  <c r="S37" i="263"/>
  <c r="R37" i="263"/>
  <c r="Q37" i="263"/>
  <c r="P37" i="263"/>
  <c r="O37" i="263"/>
  <c r="N37" i="263"/>
  <c r="M37" i="263"/>
  <c r="L37" i="263"/>
  <c r="K37" i="263"/>
  <c r="F37" i="263"/>
  <c r="AJ36" i="263"/>
  <c r="AI36" i="263"/>
  <c r="AH36" i="263"/>
  <c r="AG36" i="263"/>
  <c r="AF36" i="263"/>
  <c r="AE36" i="263"/>
  <c r="AD36" i="263"/>
  <c r="AC36" i="263"/>
  <c r="AB36" i="263"/>
  <c r="AA36" i="263"/>
  <c r="Z36" i="263"/>
  <c r="Y36" i="263"/>
  <c r="X36" i="263"/>
  <c r="W36" i="263"/>
  <c r="V36" i="263"/>
  <c r="U36" i="263"/>
  <c r="T36" i="263"/>
  <c r="S36" i="263"/>
  <c r="R36" i="263"/>
  <c r="Q36" i="263"/>
  <c r="P36" i="263"/>
  <c r="O36" i="263"/>
  <c r="N36" i="263"/>
  <c r="M36" i="263"/>
  <c r="L36" i="263"/>
  <c r="K36" i="263"/>
  <c r="F36" i="263"/>
  <c r="AJ35" i="263"/>
  <c r="AI35" i="263"/>
  <c r="AH35" i="263"/>
  <c r="AG35" i="263"/>
  <c r="AF35" i="263"/>
  <c r="AE35" i="263"/>
  <c r="AD35" i="263"/>
  <c r="AC35" i="263"/>
  <c r="AB35" i="263"/>
  <c r="AA35" i="263"/>
  <c r="Z35" i="263"/>
  <c r="Y35" i="263"/>
  <c r="X35" i="263"/>
  <c r="W35" i="263"/>
  <c r="V35" i="263"/>
  <c r="U35" i="263"/>
  <c r="T35" i="263"/>
  <c r="S35" i="263"/>
  <c r="R35" i="263"/>
  <c r="Q35" i="263"/>
  <c r="P35" i="263"/>
  <c r="O35" i="263"/>
  <c r="N35" i="263"/>
  <c r="M35" i="263"/>
  <c r="L35" i="263"/>
  <c r="K35" i="263"/>
  <c r="F35" i="263"/>
  <c r="AJ34" i="263"/>
  <c r="AI34" i="263"/>
  <c r="AH34" i="263"/>
  <c r="AG34" i="263"/>
  <c r="AF34" i="263"/>
  <c r="AE34" i="263"/>
  <c r="AD34" i="263"/>
  <c r="AC34" i="263"/>
  <c r="AB34" i="263"/>
  <c r="AA34" i="263"/>
  <c r="Z34" i="263"/>
  <c r="Y34" i="263"/>
  <c r="X34" i="263"/>
  <c r="W34" i="263"/>
  <c r="V34" i="263"/>
  <c r="U34" i="263"/>
  <c r="T34" i="263"/>
  <c r="S34" i="263"/>
  <c r="R34" i="263"/>
  <c r="Q34" i="263"/>
  <c r="P34" i="263"/>
  <c r="O34" i="263"/>
  <c r="N34" i="263"/>
  <c r="M34" i="263"/>
  <c r="L34" i="263"/>
  <c r="K34" i="263"/>
  <c r="F34" i="263"/>
  <c r="AJ33" i="263"/>
  <c r="AI33" i="263"/>
  <c r="AH33" i="263"/>
  <c r="AG33" i="263"/>
  <c r="AF33" i="263"/>
  <c r="AE33" i="263"/>
  <c r="AD33" i="263"/>
  <c r="AC33" i="263"/>
  <c r="AB33" i="263"/>
  <c r="AA33" i="263"/>
  <c r="Z33" i="263"/>
  <c r="Y33" i="263"/>
  <c r="X33" i="263"/>
  <c r="W33" i="263"/>
  <c r="V33" i="263"/>
  <c r="U33" i="263"/>
  <c r="T33" i="263"/>
  <c r="S33" i="263"/>
  <c r="R33" i="263"/>
  <c r="Q33" i="263"/>
  <c r="P33" i="263"/>
  <c r="O33" i="263"/>
  <c r="N33" i="263"/>
  <c r="M33" i="263"/>
  <c r="L33" i="263"/>
  <c r="K33" i="263"/>
  <c r="F33" i="263"/>
  <c r="AJ32" i="263"/>
  <c r="AI32" i="263"/>
  <c r="AH32" i="263"/>
  <c r="AG32" i="263"/>
  <c r="AF32" i="263"/>
  <c r="AE32" i="263"/>
  <c r="AD32" i="263"/>
  <c r="AC32" i="263"/>
  <c r="AB32" i="263"/>
  <c r="AA32" i="263"/>
  <c r="Z32" i="263"/>
  <c r="Y32" i="263"/>
  <c r="X32" i="263"/>
  <c r="W32" i="263"/>
  <c r="V32" i="263"/>
  <c r="U32" i="263"/>
  <c r="T32" i="263"/>
  <c r="S32" i="263"/>
  <c r="R32" i="263"/>
  <c r="Q32" i="263"/>
  <c r="P32" i="263"/>
  <c r="O32" i="263"/>
  <c r="N32" i="263"/>
  <c r="M32" i="263"/>
  <c r="L32" i="263"/>
  <c r="K32" i="263"/>
  <c r="F32" i="263"/>
  <c r="AJ31" i="263"/>
  <c r="AI31" i="263"/>
  <c r="AH31" i="263"/>
  <c r="AG31" i="263"/>
  <c r="AF31" i="263"/>
  <c r="AE31" i="263"/>
  <c r="AD31" i="263"/>
  <c r="AC31" i="263"/>
  <c r="AB31" i="263"/>
  <c r="AA31" i="263"/>
  <c r="Z31" i="263"/>
  <c r="Y31" i="263"/>
  <c r="X31" i="263"/>
  <c r="W31" i="263"/>
  <c r="V31" i="263"/>
  <c r="U31" i="263"/>
  <c r="T31" i="263"/>
  <c r="S31" i="263"/>
  <c r="R31" i="263"/>
  <c r="Q31" i="263"/>
  <c r="P31" i="263"/>
  <c r="O31" i="263"/>
  <c r="N31" i="263"/>
  <c r="M31" i="263"/>
  <c r="L31" i="263"/>
  <c r="K31" i="263"/>
  <c r="F31" i="263"/>
  <c r="AJ30" i="263"/>
  <c r="AI30" i="263"/>
  <c r="AH30" i="263"/>
  <c r="AG30" i="263"/>
  <c r="AF30" i="263"/>
  <c r="AE30" i="263"/>
  <c r="AD30" i="263"/>
  <c r="AC30" i="263"/>
  <c r="AB30" i="263"/>
  <c r="AA30" i="263"/>
  <c r="Z30" i="263"/>
  <c r="Y30" i="263"/>
  <c r="X30" i="263"/>
  <c r="W30" i="263"/>
  <c r="V30" i="263"/>
  <c r="U30" i="263"/>
  <c r="T30" i="263"/>
  <c r="S30" i="263"/>
  <c r="R30" i="263"/>
  <c r="Q30" i="263"/>
  <c r="P30" i="263"/>
  <c r="O30" i="263"/>
  <c r="N30" i="263"/>
  <c r="M30" i="263"/>
  <c r="L30" i="263"/>
  <c r="K30" i="263"/>
  <c r="F30" i="263"/>
  <c r="AJ29" i="263"/>
  <c r="AI29" i="263"/>
  <c r="AH29" i="263"/>
  <c r="AG29" i="263"/>
  <c r="AF29" i="263"/>
  <c r="AE29" i="263"/>
  <c r="AD29" i="263"/>
  <c r="AC29" i="263"/>
  <c r="AB29" i="263"/>
  <c r="AA29" i="263"/>
  <c r="Z29" i="263"/>
  <c r="Y29" i="263"/>
  <c r="X29" i="263"/>
  <c r="W29" i="263"/>
  <c r="V29" i="263"/>
  <c r="U29" i="263"/>
  <c r="T29" i="263"/>
  <c r="S29" i="263"/>
  <c r="R29" i="263"/>
  <c r="Q29" i="263"/>
  <c r="P29" i="263"/>
  <c r="O29" i="263"/>
  <c r="N29" i="263"/>
  <c r="M29" i="263"/>
  <c r="L29" i="263"/>
  <c r="K29" i="263"/>
  <c r="F29" i="263"/>
  <c r="AJ28" i="263"/>
  <c r="AI28" i="263"/>
  <c r="AH28" i="263"/>
  <c r="AG28" i="263"/>
  <c r="AF28" i="263"/>
  <c r="AE28" i="263"/>
  <c r="AD28" i="263"/>
  <c r="AC28" i="263"/>
  <c r="AB28" i="263"/>
  <c r="AA28" i="263"/>
  <c r="Z28" i="263"/>
  <c r="Y28" i="263"/>
  <c r="X28" i="263"/>
  <c r="W28" i="263"/>
  <c r="V28" i="263"/>
  <c r="U28" i="263"/>
  <c r="T28" i="263"/>
  <c r="S28" i="263"/>
  <c r="R28" i="263"/>
  <c r="Q28" i="263"/>
  <c r="P28" i="263"/>
  <c r="O28" i="263"/>
  <c r="N28" i="263"/>
  <c r="M28" i="263"/>
  <c r="L28" i="263"/>
  <c r="K28" i="263"/>
  <c r="F28" i="263"/>
  <c r="AJ27" i="263"/>
  <c r="AI27" i="263"/>
  <c r="AH27" i="263"/>
  <c r="AG27" i="263"/>
  <c r="AF27" i="263"/>
  <c r="AE27" i="263"/>
  <c r="AD27" i="263"/>
  <c r="AC27" i="263"/>
  <c r="AB27" i="263"/>
  <c r="AA27" i="263"/>
  <c r="Z27" i="263"/>
  <c r="Y27" i="263"/>
  <c r="X27" i="263"/>
  <c r="W27" i="263"/>
  <c r="V27" i="263"/>
  <c r="U27" i="263"/>
  <c r="T27" i="263"/>
  <c r="S27" i="263"/>
  <c r="R27" i="263"/>
  <c r="Q27" i="263"/>
  <c r="P27" i="263"/>
  <c r="O27" i="263"/>
  <c r="N27" i="263"/>
  <c r="M27" i="263"/>
  <c r="L27" i="263"/>
  <c r="K27" i="263"/>
  <c r="F27" i="263"/>
  <c r="AJ26" i="263"/>
  <c r="AI26" i="263"/>
  <c r="AH26" i="263"/>
  <c r="AG26" i="263"/>
  <c r="AF26" i="263"/>
  <c r="AE26" i="263"/>
  <c r="AD26" i="263"/>
  <c r="AC26" i="263"/>
  <c r="AB26" i="263"/>
  <c r="AA26" i="263"/>
  <c r="Z26" i="263"/>
  <c r="Y26" i="263"/>
  <c r="X26" i="263"/>
  <c r="W26" i="263"/>
  <c r="V26" i="263"/>
  <c r="U26" i="263"/>
  <c r="T26" i="263"/>
  <c r="S26" i="263"/>
  <c r="R26" i="263"/>
  <c r="Q26" i="263"/>
  <c r="P26" i="263"/>
  <c r="O26" i="263"/>
  <c r="N26" i="263"/>
  <c r="M26" i="263"/>
  <c r="L26" i="263"/>
  <c r="K26" i="263"/>
  <c r="F26" i="263"/>
  <c r="AJ25" i="263"/>
  <c r="AI25" i="263"/>
  <c r="AH25" i="263"/>
  <c r="AG25" i="263"/>
  <c r="AF25" i="263"/>
  <c r="AE25" i="263"/>
  <c r="AD25" i="263"/>
  <c r="AC25" i="263"/>
  <c r="AB25" i="263"/>
  <c r="AA25" i="263"/>
  <c r="Z25" i="263"/>
  <c r="Y25" i="263"/>
  <c r="X25" i="263"/>
  <c r="W25" i="263"/>
  <c r="V25" i="263"/>
  <c r="U25" i="263"/>
  <c r="T25" i="263"/>
  <c r="S25" i="263"/>
  <c r="R25" i="263"/>
  <c r="Q25" i="263"/>
  <c r="P25" i="263"/>
  <c r="O25" i="263"/>
  <c r="N25" i="263"/>
  <c r="M25" i="263"/>
  <c r="L25" i="263"/>
  <c r="K25" i="263"/>
  <c r="F25" i="263"/>
  <c r="AJ24" i="263"/>
  <c r="AI24" i="263"/>
  <c r="AH24" i="263"/>
  <c r="AG24" i="263"/>
  <c r="AF24" i="263"/>
  <c r="AE24" i="263"/>
  <c r="AD24" i="263"/>
  <c r="AC24" i="263"/>
  <c r="AB24" i="263"/>
  <c r="AA24" i="263"/>
  <c r="Z24" i="263"/>
  <c r="Y24" i="263"/>
  <c r="X24" i="263"/>
  <c r="W24" i="263"/>
  <c r="V24" i="263"/>
  <c r="U24" i="263"/>
  <c r="T24" i="263"/>
  <c r="S24" i="263"/>
  <c r="R24" i="263"/>
  <c r="Q24" i="263"/>
  <c r="P24" i="263"/>
  <c r="O24" i="263"/>
  <c r="N24" i="263"/>
  <c r="M24" i="263"/>
  <c r="L24" i="263"/>
  <c r="K24" i="263"/>
  <c r="F24" i="263"/>
  <c r="AJ23" i="263"/>
  <c r="AI23" i="263"/>
  <c r="AH23" i="263"/>
  <c r="AG23" i="263"/>
  <c r="AF23" i="263"/>
  <c r="AE23" i="263"/>
  <c r="AD23" i="263"/>
  <c r="AC23" i="263"/>
  <c r="AB23" i="263"/>
  <c r="AA23" i="263"/>
  <c r="Z23" i="263"/>
  <c r="Y23" i="263"/>
  <c r="X23" i="263"/>
  <c r="W23" i="263"/>
  <c r="V23" i="263"/>
  <c r="U23" i="263"/>
  <c r="T23" i="263"/>
  <c r="S23" i="263"/>
  <c r="R23" i="263"/>
  <c r="Q23" i="263"/>
  <c r="P23" i="263"/>
  <c r="O23" i="263"/>
  <c r="N23" i="263"/>
  <c r="M23" i="263"/>
  <c r="L23" i="263"/>
  <c r="K23" i="263"/>
  <c r="F23" i="263"/>
  <c r="AJ22" i="263"/>
  <c r="AI22" i="263"/>
  <c r="AH22" i="263"/>
  <c r="AG22" i="263"/>
  <c r="AF22" i="263"/>
  <c r="AE22" i="263"/>
  <c r="AD22" i="263"/>
  <c r="AC22" i="263"/>
  <c r="AB22" i="263"/>
  <c r="AA22" i="263"/>
  <c r="Z22" i="263"/>
  <c r="Y22" i="263"/>
  <c r="X22" i="263"/>
  <c r="W22" i="263"/>
  <c r="V22" i="263"/>
  <c r="U22" i="263"/>
  <c r="T22" i="263"/>
  <c r="S22" i="263"/>
  <c r="R22" i="263"/>
  <c r="Q22" i="263"/>
  <c r="P22" i="263"/>
  <c r="O22" i="263"/>
  <c r="N22" i="263"/>
  <c r="M22" i="263"/>
  <c r="L22" i="263"/>
  <c r="K22" i="263"/>
  <c r="F22" i="263"/>
  <c r="AJ21" i="263"/>
  <c r="AI21" i="263"/>
  <c r="AH21" i="263"/>
  <c r="AG21" i="263"/>
  <c r="AF21" i="263"/>
  <c r="AE21" i="263"/>
  <c r="AD21" i="263"/>
  <c r="AC21" i="263"/>
  <c r="AB21" i="263"/>
  <c r="AA21" i="263"/>
  <c r="Z21" i="263"/>
  <c r="Y21" i="263"/>
  <c r="X21" i="263"/>
  <c r="W21" i="263"/>
  <c r="V21" i="263"/>
  <c r="U21" i="263"/>
  <c r="T21" i="263"/>
  <c r="S21" i="263"/>
  <c r="R21" i="263"/>
  <c r="Q21" i="263"/>
  <c r="P21" i="263"/>
  <c r="O21" i="263"/>
  <c r="N21" i="263"/>
  <c r="M21" i="263"/>
  <c r="L21" i="263"/>
  <c r="K21" i="263"/>
  <c r="F21" i="263"/>
  <c r="AJ20" i="263"/>
  <c r="AI20" i="263"/>
  <c r="AH20" i="263"/>
  <c r="AG20" i="263"/>
  <c r="AF20" i="263"/>
  <c r="AE20" i="263"/>
  <c r="AD20" i="263"/>
  <c r="AC20" i="263"/>
  <c r="AB20" i="263"/>
  <c r="AA20" i="263"/>
  <c r="Z20" i="263"/>
  <c r="Y20" i="263"/>
  <c r="X20" i="263"/>
  <c r="W20" i="263"/>
  <c r="V20" i="263"/>
  <c r="U20" i="263"/>
  <c r="T20" i="263"/>
  <c r="S20" i="263"/>
  <c r="Q20" i="263"/>
  <c r="P20" i="263"/>
  <c r="O20" i="263"/>
  <c r="N20" i="263"/>
  <c r="M20" i="263"/>
  <c r="L20" i="263"/>
  <c r="K20" i="263"/>
  <c r="F20" i="263"/>
  <c r="AJ19" i="263"/>
  <c r="AI19" i="263"/>
  <c r="AH19" i="263"/>
  <c r="AG19" i="263"/>
  <c r="AF19" i="263"/>
  <c r="AE19" i="263"/>
  <c r="AD19" i="263"/>
  <c r="AC19" i="263"/>
  <c r="AB19" i="263"/>
  <c r="AA19" i="263"/>
  <c r="Z19" i="263"/>
  <c r="Y19" i="263"/>
  <c r="X19" i="263"/>
  <c r="W19" i="263"/>
  <c r="V19" i="263"/>
  <c r="U19" i="263"/>
  <c r="T19" i="263"/>
  <c r="S19" i="263"/>
  <c r="R19" i="263"/>
  <c r="Q19" i="263"/>
  <c r="P19" i="263"/>
  <c r="O19" i="263"/>
  <c r="N19" i="263"/>
  <c r="M19" i="263"/>
  <c r="L19" i="263"/>
  <c r="K19" i="263"/>
  <c r="F19" i="263"/>
  <c r="AJ18" i="263"/>
  <c r="AI18" i="263"/>
  <c r="AH18" i="263"/>
  <c r="AG18" i="263"/>
  <c r="AF18" i="263"/>
  <c r="AE18" i="263"/>
  <c r="AD18" i="263"/>
  <c r="AC18" i="263"/>
  <c r="AB18" i="263"/>
  <c r="AA18" i="263"/>
  <c r="Z18" i="263"/>
  <c r="Y18" i="263"/>
  <c r="X18" i="263"/>
  <c r="W18" i="263"/>
  <c r="V18" i="263"/>
  <c r="U18" i="263"/>
  <c r="T18" i="263"/>
  <c r="S18" i="263"/>
  <c r="R18" i="263"/>
  <c r="Q18" i="263"/>
  <c r="P18" i="263"/>
  <c r="O18" i="263"/>
  <c r="N18" i="263"/>
  <c r="M18" i="263"/>
  <c r="L18" i="263"/>
  <c r="K18" i="263"/>
  <c r="F18" i="263"/>
  <c r="AJ17" i="263"/>
  <c r="AI17" i="263"/>
  <c r="AH17" i="263"/>
  <c r="AG17" i="263"/>
  <c r="AF17" i="263"/>
  <c r="AE17" i="263"/>
  <c r="AD17" i="263"/>
  <c r="AC17" i="263"/>
  <c r="AB17" i="263"/>
  <c r="AA17" i="263"/>
  <c r="Z17" i="263"/>
  <c r="Y17" i="263"/>
  <c r="X17" i="263"/>
  <c r="W17" i="263"/>
  <c r="V17" i="263"/>
  <c r="U17" i="263"/>
  <c r="T17" i="263"/>
  <c r="S17" i="263"/>
  <c r="R17" i="263"/>
  <c r="Q17" i="263"/>
  <c r="P17" i="263"/>
  <c r="O17" i="263"/>
  <c r="N17" i="263"/>
  <c r="M17" i="263"/>
  <c r="L17" i="263"/>
  <c r="K17" i="263"/>
  <c r="F17" i="263"/>
  <c r="AJ16" i="263"/>
  <c r="AI16" i="263"/>
  <c r="AH16" i="263"/>
  <c r="AG16" i="263"/>
  <c r="AF16" i="263"/>
  <c r="AE16" i="263"/>
  <c r="AD16" i="263"/>
  <c r="AC16" i="263"/>
  <c r="AB16" i="263"/>
  <c r="AA16" i="263"/>
  <c r="Z16" i="263"/>
  <c r="Y16" i="263"/>
  <c r="X16" i="263"/>
  <c r="W16" i="263"/>
  <c r="V16" i="263"/>
  <c r="U16" i="263"/>
  <c r="T16" i="263"/>
  <c r="S16" i="263"/>
  <c r="R16" i="263"/>
  <c r="Q16" i="263"/>
  <c r="P16" i="263"/>
  <c r="O16" i="263"/>
  <c r="N16" i="263"/>
  <c r="M16" i="263"/>
  <c r="L16" i="263"/>
  <c r="K16" i="263"/>
  <c r="F16" i="263"/>
  <c r="AJ15" i="263"/>
  <c r="AI15" i="263"/>
  <c r="AH15" i="263"/>
  <c r="AG15" i="263"/>
  <c r="AF15" i="263"/>
  <c r="AE15" i="263"/>
  <c r="AD15" i="263"/>
  <c r="AC15" i="263"/>
  <c r="AB15" i="263"/>
  <c r="AA15" i="263"/>
  <c r="Z15" i="263"/>
  <c r="Y15" i="263"/>
  <c r="X15" i="263"/>
  <c r="W15" i="263"/>
  <c r="V15" i="263"/>
  <c r="U15" i="263"/>
  <c r="T15" i="263"/>
  <c r="S15" i="263"/>
  <c r="R15" i="263"/>
  <c r="Q15" i="263"/>
  <c r="P15" i="263"/>
  <c r="O15" i="263"/>
  <c r="N15" i="263"/>
  <c r="M15" i="263"/>
  <c r="L15" i="263"/>
  <c r="K15" i="263"/>
  <c r="F15" i="263"/>
  <c r="AJ14" i="263"/>
  <c r="AI14" i="263"/>
  <c r="AH14" i="263"/>
  <c r="AG14" i="263"/>
  <c r="AF14" i="263"/>
  <c r="AE14" i="263"/>
  <c r="AD14" i="263"/>
  <c r="AC14" i="263"/>
  <c r="AB14" i="263"/>
  <c r="AA14" i="263"/>
  <c r="Z14" i="263"/>
  <c r="Y14" i="263"/>
  <c r="X14" i="263"/>
  <c r="W14" i="263"/>
  <c r="V14" i="263"/>
  <c r="U14" i="263"/>
  <c r="T14" i="263"/>
  <c r="S14" i="263"/>
  <c r="R14" i="263"/>
  <c r="Q14" i="263"/>
  <c r="P14" i="263"/>
  <c r="O14" i="263"/>
  <c r="N14" i="263"/>
  <c r="M14" i="263"/>
  <c r="L14" i="263"/>
  <c r="K14" i="263"/>
  <c r="F14" i="263"/>
  <c r="AJ13" i="263"/>
  <c r="AI13" i="263"/>
  <c r="AH13" i="263"/>
  <c r="AG13" i="263"/>
  <c r="AF13" i="263"/>
  <c r="AE13" i="263"/>
  <c r="AD13" i="263"/>
  <c r="AC13" i="263"/>
  <c r="AB13" i="263"/>
  <c r="AA13" i="263"/>
  <c r="Z13" i="263"/>
  <c r="Y13" i="263"/>
  <c r="X13" i="263"/>
  <c r="W13" i="263"/>
  <c r="V13" i="263"/>
  <c r="U13" i="263"/>
  <c r="T13" i="263"/>
  <c r="S13" i="263"/>
  <c r="R13" i="263"/>
  <c r="Q13" i="263"/>
  <c r="P13" i="263"/>
  <c r="O13" i="263"/>
  <c r="N13" i="263"/>
  <c r="M13" i="263"/>
  <c r="L13" i="263"/>
  <c r="K13" i="263"/>
  <c r="F13" i="263"/>
  <c r="AJ12" i="263"/>
  <c r="AI12" i="263"/>
  <c r="AH12" i="263"/>
  <c r="AG12" i="263"/>
  <c r="AF12" i="263"/>
  <c r="AE12" i="263"/>
  <c r="AD12" i="263"/>
  <c r="AC12" i="263"/>
  <c r="AB12" i="263"/>
  <c r="AA12" i="263"/>
  <c r="Z12" i="263"/>
  <c r="Y12" i="263"/>
  <c r="X12" i="263"/>
  <c r="W12" i="263"/>
  <c r="V12" i="263"/>
  <c r="U12" i="263"/>
  <c r="T12" i="263"/>
  <c r="S12" i="263"/>
  <c r="R12" i="263"/>
  <c r="Q12" i="263"/>
  <c r="P12" i="263"/>
  <c r="O12" i="263"/>
  <c r="N12" i="263"/>
  <c r="M12" i="263"/>
  <c r="L12" i="263"/>
  <c r="K12" i="263"/>
  <c r="F12" i="263"/>
  <c r="AJ11" i="263"/>
  <c r="AI11" i="263"/>
  <c r="AH11" i="263"/>
  <c r="AG11" i="263"/>
  <c r="AF11" i="263"/>
  <c r="AE11" i="263"/>
  <c r="AD11" i="263"/>
  <c r="AC11" i="263"/>
  <c r="AB11" i="263"/>
  <c r="AA11" i="263"/>
  <c r="Z11" i="263"/>
  <c r="Y11" i="263"/>
  <c r="X11" i="263"/>
  <c r="W11" i="263"/>
  <c r="V11" i="263"/>
  <c r="U11" i="263"/>
  <c r="T11" i="263"/>
  <c r="S11" i="263"/>
  <c r="R11" i="263"/>
  <c r="Q11" i="263"/>
  <c r="P11" i="263"/>
  <c r="O11" i="263"/>
  <c r="N11" i="263"/>
  <c r="M11" i="263"/>
  <c r="L11" i="263"/>
  <c r="K11" i="263"/>
  <c r="F11" i="263"/>
  <c r="AJ10" i="263"/>
  <c r="AI10" i="263"/>
  <c r="AH10" i="263"/>
  <c r="AG10" i="263"/>
  <c r="AF10" i="263"/>
  <c r="AE10" i="263"/>
  <c r="AD10" i="263"/>
  <c r="AC10" i="263"/>
  <c r="AB10" i="263"/>
  <c r="AA10" i="263"/>
  <c r="Z10" i="263"/>
  <c r="Y10" i="263"/>
  <c r="X10" i="263"/>
  <c r="W10" i="263"/>
  <c r="V10" i="263"/>
  <c r="U10" i="263"/>
  <c r="T10" i="263"/>
  <c r="S10" i="263"/>
  <c r="R10" i="263"/>
  <c r="Q10" i="263"/>
  <c r="P10" i="263"/>
  <c r="O10" i="263"/>
  <c r="N10" i="263"/>
  <c r="M10" i="263"/>
  <c r="L10" i="263"/>
  <c r="K10" i="263"/>
  <c r="F10" i="263"/>
  <c r="AJ9" i="263"/>
  <c r="AI9" i="263"/>
  <c r="AH9" i="263"/>
  <c r="AG9" i="263"/>
  <c r="AF9" i="263"/>
  <c r="AE9" i="263"/>
  <c r="AD9" i="263"/>
  <c r="AC9" i="263"/>
  <c r="AB9" i="263"/>
  <c r="AA9" i="263"/>
  <c r="Z9" i="263"/>
  <c r="Y9" i="263"/>
  <c r="X9" i="263"/>
  <c r="W9" i="263"/>
  <c r="V9" i="263"/>
  <c r="U9" i="263"/>
  <c r="T9" i="263"/>
  <c r="S9" i="263"/>
  <c r="R9" i="263"/>
  <c r="Q9" i="263"/>
  <c r="P9" i="263"/>
  <c r="O9" i="263"/>
  <c r="N9" i="263"/>
  <c r="M9" i="263"/>
  <c r="L9" i="263"/>
  <c r="K9" i="263"/>
  <c r="F9" i="263"/>
  <c r="AJ8" i="263"/>
  <c r="AI8" i="263"/>
  <c r="AH8" i="263"/>
  <c r="AG8" i="263"/>
  <c r="AF8" i="263"/>
  <c r="AE8" i="263"/>
  <c r="AD8" i="263"/>
  <c r="AC8" i="263"/>
  <c r="AB8" i="263"/>
  <c r="AA8" i="263"/>
  <c r="Z8" i="263"/>
  <c r="Y8" i="263"/>
  <c r="X8" i="263"/>
  <c r="W8" i="263"/>
  <c r="V8" i="263"/>
  <c r="U8" i="263"/>
  <c r="T8" i="263"/>
  <c r="S8" i="263"/>
  <c r="R8" i="263"/>
  <c r="Q8" i="263"/>
  <c r="P8" i="263"/>
  <c r="O8" i="263"/>
  <c r="N8" i="263"/>
  <c r="M8" i="263"/>
  <c r="L8" i="263"/>
  <c r="K8" i="263"/>
  <c r="F8" i="263"/>
  <c r="AI7" i="263"/>
  <c r="AH7" i="263"/>
  <c r="AG7" i="263"/>
  <c r="AJ7" i="263" s="1"/>
  <c r="AE7" i="263"/>
  <c r="AD7" i="263"/>
  <c r="AC7" i="263"/>
  <c r="AB7" i="263"/>
  <c r="AA7" i="263"/>
  <c r="AF7" i="263" s="1"/>
  <c r="Y7" i="263"/>
  <c r="X7" i="263"/>
  <c r="W7" i="263"/>
  <c r="V7" i="263"/>
  <c r="Z7" i="263" s="1"/>
  <c r="T7" i="263"/>
  <c r="S7" i="263"/>
  <c r="R7" i="263"/>
  <c r="Q7" i="263"/>
  <c r="U7" i="263" s="1"/>
  <c r="O7" i="263"/>
  <c r="N7" i="263"/>
  <c r="M7" i="263"/>
  <c r="L7" i="263"/>
  <c r="K7" i="263"/>
  <c r="P7" i="263" s="1"/>
  <c r="F7" i="263" s="1"/>
  <c r="AI6" i="263"/>
  <c r="AH6" i="263"/>
  <c r="AG6" i="263"/>
  <c r="AJ6" i="263" s="1"/>
  <c r="AE6" i="263"/>
  <c r="AD6" i="263"/>
  <c r="AC6" i="263"/>
  <c r="AB6" i="263"/>
  <c r="AA6" i="263"/>
  <c r="AF6" i="263" s="1"/>
  <c r="Y6" i="263"/>
  <c r="X6" i="263"/>
  <c r="W6" i="263"/>
  <c r="V6" i="263"/>
  <c r="Z6" i="263" s="1"/>
  <c r="T6" i="263"/>
  <c r="S6" i="263"/>
  <c r="R6" i="263"/>
  <c r="Q6" i="263"/>
  <c r="U6" i="263" s="1"/>
  <c r="O6" i="263"/>
  <c r="N6" i="263"/>
  <c r="M6" i="263"/>
  <c r="L6" i="263"/>
  <c r="K6" i="263"/>
  <c r="P6" i="263" s="1"/>
  <c r="F6" i="263" s="1"/>
  <c r="AI5" i="263"/>
  <c r="AH5" i="263"/>
  <c r="AG5" i="263"/>
  <c r="AE5" i="263"/>
  <c r="AD5" i="263"/>
  <c r="AC5" i="263"/>
  <c r="AB5" i="263"/>
  <c r="AA5" i="263"/>
  <c r="Y5" i="263"/>
  <c r="X5" i="263"/>
  <c r="W5" i="263"/>
  <c r="V5" i="263"/>
  <c r="Z5" i="263" s="1"/>
  <c r="T5" i="263"/>
  <c r="S5" i="263"/>
  <c r="R5" i="263"/>
  <c r="Q5" i="263"/>
  <c r="O5" i="263"/>
  <c r="N5" i="263"/>
  <c r="M5" i="263"/>
  <c r="L5" i="263"/>
  <c r="K5" i="263"/>
  <c r="AI4" i="263"/>
  <c r="AH4" i="263"/>
  <c r="AG4" i="263"/>
  <c r="AJ4" i="263" s="1"/>
  <c r="AE4" i="263"/>
  <c r="AD4" i="263"/>
  <c r="AC4" i="263"/>
  <c r="AB4" i="263"/>
  <c r="AA4" i="263"/>
  <c r="AF4" i="263" s="1"/>
  <c r="Y4" i="263"/>
  <c r="X4" i="263"/>
  <c r="W4" i="263"/>
  <c r="V4" i="263"/>
  <c r="Z4" i="263" s="1"/>
  <c r="T4" i="263"/>
  <c r="S4" i="263"/>
  <c r="R4" i="263"/>
  <c r="Q4" i="263"/>
  <c r="U4" i="263" s="1"/>
  <c r="O4" i="263"/>
  <c r="N4" i="263"/>
  <c r="M4" i="263"/>
  <c r="L4" i="263"/>
  <c r="K4" i="263"/>
  <c r="P4" i="263" s="1"/>
  <c r="E54" i="262"/>
  <c r="D54" i="262"/>
  <c r="C54" i="262"/>
  <c r="E47" i="262"/>
  <c r="E49" i="262" s="1"/>
  <c r="D47" i="262"/>
  <c r="AJ43" i="262"/>
  <c r="AI43" i="262"/>
  <c r="AH43" i="262"/>
  <c r="AG43" i="262"/>
  <c r="AF43" i="262"/>
  <c r="AE43" i="262"/>
  <c r="AD43" i="262"/>
  <c r="AC43" i="262"/>
  <c r="AB43" i="262"/>
  <c r="AA43" i="262"/>
  <c r="Z43" i="262"/>
  <c r="Y43" i="262"/>
  <c r="X43" i="262"/>
  <c r="W43" i="262"/>
  <c r="V43" i="262"/>
  <c r="U43" i="262"/>
  <c r="T43" i="262"/>
  <c r="S43" i="262"/>
  <c r="R43" i="262"/>
  <c r="Q43" i="262"/>
  <c r="P43" i="262"/>
  <c r="O43" i="262"/>
  <c r="N43" i="262"/>
  <c r="M43" i="262"/>
  <c r="L43" i="262"/>
  <c r="K43" i="262"/>
  <c r="F43" i="262"/>
  <c r="AJ42" i="262"/>
  <c r="AI42" i="262"/>
  <c r="AH42" i="262"/>
  <c r="AG42" i="262"/>
  <c r="AF42" i="262"/>
  <c r="AE42" i="262"/>
  <c r="AD42" i="262"/>
  <c r="AC42" i="262"/>
  <c r="AB42" i="262"/>
  <c r="AA42" i="262"/>
  <c r="Z42" i="262"/>
  <c r="Y42" i="262"/>
  <c r="X42" i="262"/>
  <c r="W42" i="262"/>
  <c r="V42" i="262"/>
  <c r="U42" i="262"/>
  <c r="T42" i="262"/>
  <c r="S42" i="262"/>
  <c r="R42" i="262"/>
  <c r="Q42" i="262"/>
  <c r="P42" i="262"/>
  <c r="O42" i="262"/>
  <c r="N42" i="262"/>
  <c r="M42" i="262"/>
  <c r="L42" i="262"/>
  <c r="K42" i="262"/>
  <c r="F42" i="262"/>
  <c r="AJ41" i="262"/>
  <c r="AI41" i="262"/>
  <c r="AH41" i="262"/>
  <c r="AG41" i="262"/>
  <c r="AF41" i="262"/>
  <c r="AE41" i="262"/>
  <c r="AD41" i="262"/>
  <c r="AC41" i="262"/>
  <c r="AB41" i="262"/>
  <c r="AA41" i="262"/>
  <c r="Z41" i="262"/>
  <c r="Y41" i="262"/>
  <c r="X41" i="262"/>
  <c r="W41" i="262"/>
  <c r="V41" i="262"/>
  <c r="U41" i="262"/>
  <c r="T41" i="262"/>
  <c r="S41" i="262"/>
  <c r="R41" i="262"/>
  <c r="Q41" i="262"/>
  <c r="P41" i="262"/>
  <c r="O41" i="262"/>
  <c r="N41" i="262"/>
  <c r="M41" i="262"/>
  <c r="L41" i="262"/>
  <c r="K41" i="262"/>
  <c r="F41" i="262"/>
  <c r="AJ40" i="262"/>
  <c r="AI40" i="262"/>
  <c r="AH40" i="262"/>
  <c r="AG40" i="262"/>
  <c r="AF40" i="262"/>
  <c r="AE40" i="262"/>
  <c r="AD40" i="262"/>
  <c r="AC40" i="262"/>
  <c r="AB40" i="262"/>
  <c r="AA40" i="262"/>
  <c r="Z40" i="262"/>
  <c r="Y40" i="262"/>
  <c r="X40" i="262"/>
  <c r="W40" i="262"/>
  <c r="V40" i="262"/>
  <c r="U40" i="262"/>
  <c r="T40" i="262"/>
  <c r="S40" i="262"/>
  <c r="R40" i="262"/>
  <c r="Q40" i="262"/>
  <c r="P40" i="262"/>
  <c r="O40" i="262"/>
  <c r="N40" i="262"/>
  <c r="M40" i="262"/>
  <c r="L40" i="262"/>
  <c r="K40" i="262"/>
  <c r="F40" i="262"/>
  <c r="AI39" i="262"/>
  <c r="AH39" i="262"/>
  <c r="AJ39" i="262" s="1"/>
  <c r="AG39" i="262"/>
  <c r="AE39" i="262"/>
  <c r="AD39" i="262"/>
  <c r="AC39" i="262"/>
  <c r="AB39" i="262"/>
  <c r="AF39" i="262" s="1"/>
  <c r="AA39" i="262"/>
  <c r="Y39" i="262"/>
  <c r="X39" i="262"/>
  <c r="W39" i="262"/>
  <c r="Z39" i="262" s="1"/>
  <c r="V39" i="262"/>
  <c r="T39" i="262"/>
  <c r="S39" i="262"/>
  <c r="R39" i="262"/>
  <c r="U39" i="262" s="1"/>
  <c r="Q39" i="262"/>
  <c r="O39" i="262"/>
  <c r="N39" i="262"/>
  <c r="M39" i="262"/>
  <c r="L39" i="262"/>
  <c r="P39" i="262" s="1"/>
  <c r="F39" i="262" s="1"/>
  <c r="K39" i="262"/>
  <c r="AI38" i="262"/>
  <c r="AH38" i="262"/>
  <c r="AJ38" i="262" s="1"/>
  <c r="AG38" i="262"/>
  <c r="AE38" i="262"/>
  <c r="AD38" i="262"/>
  <c r="AC38" i="262"/>
  <c r="AB38" i="262"/>
  <c r="AF38" i="262" s="1"/>
  <c r="AA38" i="262"/>
  <c r="Y38" i="262"/>
  <c r="X38" i="262"/>
  <c r="W38" i="262"/>
  <c r="Z38" i="262" s="1"/>
  <c r="V38" i="262"/>
  <c r="T38" i="262"/>
  <c r="S38" i="262"/>
  <c r="R38" i="262"/>
  <c r="U38" i="262" s="1"/>
  <c r="Q38" i="262"/>
  <c r="O38" i="262"/>
  <c r="N38" i="262"/>
  <c r="M38" i="262"/>
  <c r="L38" i="262"/>
  <c r="P38" i="262" s="1"/>
  <c r="F38" i="262" s="1"/>
  <c r="K38" i="262"/>
  <c r="AI37" i="262"/>
  <c r="AH37" i="262"/>
  <c r="AG37" i="262"/>
  <c r="AJ37" i="262" s="1"/>
  <c r="AE37" i="262"/>
  <c r="AD37" i="262"/>
  <c r="AC37" i="262"/>
  <c r="AB37" i="262"/>
  <c r="AA37" i="262"/>
  <c r="AF37" i="262" s="1"/>
  <c r="Y37" i="262"/>
  <c r="X37" i="262"/>
  <c r="W37" i="262"/>
  <c r="V37" i="262"/>
  <c r="Z37" i="262" s="1"/>
  <c r="T37" i="262"/>
  <c r="S37" i="262"/>
  <c r="R37" i="262"/>
  <c r="Q37" i="262"/>
  <c r="U37" i="262" s="1"/>
  <c r="O37" i="262"/>
  <c r="N37" i="262"/>
  <c r="M37" i="262"/>
  <c r="L37" i="262"/>
  <c r="K37" i="262"/>
  <c r="P37" i="262" s="1"/>
  <c r="F37" i="262" s="1"/>
  <c r="AI36" i="262"/>
  <c r="AH36" i="262"/>
  <c r="AJ36" i="262" s="1"/>
  <c r="AG36" i="262"/>
  <c r="AE36" i="262"/>
  <c r="AD36" i="262"/>
  <c r="AC36" i="262"/>
  <c r="AB36" i="262"/>
  <c r="AF36" i="262" s="1"/>
  <c r="AA36" i="262"/>
  <c r="Y36" i="262"/>
  <c r="X36" i="262"/>
  <c r="W36" i="262"/>
  <c r="Z36" i="262" s="1"/>
  <c r="V36" i="262"/>
  <c r="T36" i="262"/>
  <c r="S36" i="262"/>
  <c r="R36" i="262"/>
  <c r="U36" i="262" s="1"/>
  <c r="Q36" i="262"/>
  <c r="O36" i="262"/>
  <c r="N36" i="262"/>
  <c r="M36" i="262"/>
  <c r="L36" i="262"/>
  <c r="P36" i="262" s="1"/>
  <c r="F36" i="262" s="1"/>
  <c r="K36" i="262"/>
  <c r="AI35" i="262"/>
  <c r="AH35" i="262"/>
  <c r="AJ35" i="262" s="1"/>
  <c r="AG35" i="262"/>
  <c r="AE35" i="262"/>
  <c r="AD35" i="262"/>
  <c r="AC35" i="262"/>
  <c r="AF35" i="262" s="1"/>
  <c r="AB35" i="262"/>
  <c r="AA35" i="262"/>
  <c r="Y35" i="262"/>
  <c r="X35" i="262"/>
  <c r="Z35" i="262" s="1"/>
  <c r="W35" i="262"/>
  <c r="V35" i="262"/>
  <c r="T35" i="262"/>
  <c r="S35" i="262"/>
  <c r="U35" i="262" s="1"/>
  <c r="R35" i="262"/>
  <c r="Q35" i="262"/>
  <c r="O35" i="262"/>
  <c r="N35" i="262"/>
  <c r="M35" i="262"/>
  <c r="P35" i="262" s="1"/>
  <c r="F35" i="262" s="1"/>
  <c r="L35" i="262"/>
  <c r="K35" i="262"/>
  <c r="AI34" i="262"/>
  <c r="AH34" i="262"/>
  <c r="AJ34" i="262" s="1"/>
  <c r="AG34" i="262"/>
  <c r="AE34" i="262"/>
  <c r="AD34" i="262"/>
  <c r="AC34" i="262"/>
  <c r="AF34" i="262" s="1"/>
  <c r="AB34" i="262"/>
  <c r="AA34" i="262"/>
  <c r="Y34" i="262"/>
  <c r="X34" i="262"/>
  <c r="Z34" i="262" s="1"/>
  <c r="W34" i="262"/>
  <c r="V34" i="262"/>
  <c r="T34" i="262"/>
  <c r="S34" i="262"/>
  <c r="U34" i="262" s="1"/>
  <c r="R34" i="262"/>
  <c r="Q34" i="262"/>
  <c r="O34" i="262"/>
  <c r="N34" i="262"/>
  <c r="M34" i="262"/>
  <c r="P34" i="262" s="1"/>
  <c r="F34" i="262" s="1"/>
  <c r="L34" i="262"/>
  <c r="K34" i="262"/>
  <c r="AI33" i="262"/>
  <c r="AH33" i="262"/>
  <c r="AG33" i="262"/>
  <c r="AJ33" i="262" s="1"/>
  <c r="AE33" i="262"/>
  <c r="AD33" i="262"/>
  <c r="AC33" i="262"/>
  <c r="AB33" i="262"/>
  <c r="AA33" i="262"/>
  <c r="AF33" i="262" s="1"/>
  <c r="Y33" i="262"/>
  <c r="X33" i="262"/>
  <c r="W33" i="262"/>
  <c r="V33" i="262"/>
  <c r="Z33" i="262" s="1"/>
  <c r="T33" i="262"/>
  <c r="S33" i="262"/>
  <c r="R33" i="262"/>
  <c r="Q33" i="262"/>
  <c r="U33" i="262" s="1"/>
  <c r="O33" i="262"/>
  <c r="N33" i="262"/>
  <c r="M33" i="262"/>
  <c r="L33" i="262"/>
  <c r="K33" i="262"/>
  <c r="P33" i="262" s="1"/>
  <c r="F33" i="262" s="1"/>
  <c r="AI32" i="262"/>
  <c r="AH32" i="262"/>
  <c r="AJ32" i="262" s="1"/>
  <c r="AG32" i="262"/>
  <c r="AE32" i="262"/>
  <c r="AD32" i="262"/>
  <c r="AC32" i="262"/>
  <c r="AB32" i="262"/>
  <c r="AF32" i="262" s="1"/>
  <c r="AA32" i="262"/>
  <c r="Y32" i="262"/>
  <c r="X32" i="262"/>
  <c r="W32" i="262"/>
  <c r="Z32" i="262" s="1"/>
  <c r="V32" i="262"/>
  <c r="T32" i="262"/>
  <c r="S32" i="262"/>
  <c r="R32" i="262"/>
  <c r="U32" i="262" s="1"/>
  <c r="Q32" i="262"/>
  <c r="O32" i="262"/>
  <c r="N32" i="262"/>
  <c r="M32" i="262"/>
  <c r="L32" i="262"/>
  <c r="P32" i="262" s="1"/>
  <c r="F32" i="262" s="1"/>
  <c r="K32" i="262"/>
  <c r="AI31" i="262"/>
  <c r="AH31" i="262"/>
  <c r="AJ31" i="262" s="1"/>
  <c r="AG31" i="262"/>
  <c r="AE31" i="262"/>
  <c r="AD31" i="262"/>
  <c r="AC31" i="262"/>
  <c r="AB31" i="262"/>
  <c r="AF31" i="262" s="1"/>
  <c r="AA31" i="262"/>
  <c r="Y31" i="262"/>
  <c r="X31" i="262"/>
  <c r="W31" i="262"/>
  <c r="Z31" i="262" s="1"/>
  <c r="V31" i="262"/>
  <c r="T31" i="262"/>
  <c r="S31" i="262"/>
  <c r="R31" i="262"/>
  <c r="U31" i="262" s="1"/>
  <c r="Q31" i="262"/>
  <c r="O31" i="262"/>
  <c r="N31" i="262"/>
  <c r="M31" i="262"/>
  <c r="L31" i="262"/>
  <c r="P31" i="262" s="1"/>
  <c r="F31" i="262" s="1"/>
  <c r="K31" i="262"/>
  <c r="AI30" i="262"/>
  <c r="AH30" i="262"/>
  <c r="AG30" i="262"/>
  <c r="AJ30" i="262" s="1"/>
  <c r="AE30" i="262"/>
  <c r="AD30" i="262"/>
  <c r="AC30" i="262"/>
  <c r="AB30" i="262"/>
  <c r="AA30" i="262"/>
  <c r="AF30" i="262" s="1"/>
  <c r="Y30" i="262"/>
  <c r="X30" i="262"/>
  <c r="W30" i="262"/>
  <c r="V30" i="262"/>
  <c r="Z30" i="262" s="1"/>
  <c r="T30" i="262"/>
  <c r="S30" i="262"/>
  <c r="R30" i="262"/>
  <c r="Q30" i="262"/>
  <c r="U30" i="262" s="1"/>
  <c r="O30" i="262"/>
  <c r="N30" i="262"/>
  <c r="M30" i="262"/>
  <c r="L30" i="262"/>
  <c r="K30" i="262"/>
  <c r="P30" i="262" s="1"/>
  <c r="F30" i="262" s="1"/>
  <c r="AI29" i="262"/>
  <c r="AH29" i="262"/>
  <c r="AG29" i="262"/>
  <c r="AJ29" i="262" s="1"/>
  <c r="AE29" i="262"/>
  <c r="AD29" i="262"/>
  <c r="AC29" i="262"/>
  <c r="AB29" i="262"/>
  <c r="AA29" i="262"/>
  <c r="AF29" i="262" s="1"/>
  <c r="Y29" i="262"/>
  <c r="X29" i="262"/>
  <c r="W29" i="262"/>
  <c r="V29" i="262"/>
  <c r="Z29" i="262" s="1"/>
  <c r="T29" i="262"/>
  <c r="S29" i="262"/>
  <c r="R29" i="262"/>
  <c r="Q29" i="262"/>
  <c r="U29" i="262" s="1"/>
  <c r="O29" i="262"/>
  <c r="N29" i="262"/>
  <c r="M29" i="262"/>
  <c r="L29" i="262"/>
  <c r="K29" i="262"/>
  <c r="P29" i="262" s="1"/>
  <c r="F29" i="262" s="1"/>
  <c r="AI28" i="262"/>
  <c r="AH28" i="262"/>
  <c r="AJ28" i="262" s="1"/>
  <c r="AG28" i="262"/>
  <c r="AE28" i="262"/>
  <c r="AD28" i="262"/>
  <c r="AC28" i="262"/>
  <c r="AB28" i="262"/>
  <c r="AF28" i="262" s="1"/>
  <c r="AA28" i="262"/>
  <c r="Y28" i="262"/>
  <c r="X28" i="262"/>
  <c r="W28" i="262"/>
  <c r="Z28" i="262" s="1"/>
  <c r="V28" i="262"/>
  <c r="T28" i="262"/>
  <c r="S28" i="262"/>
  <c r="R28" i="262"/>
  <c r="U28" i="262" s="1"/>
  <c r="Q28" i="262"/>
  <c r="O28" i="262"/>
  <c r="N28" i="262"/>
  <c r="M28" i="262"/>
  <c r="L28" i="262"/>
  <c r="P28" i="262" s="1"/>
  <c r="F28" i="262" s="1"/>
  <c r="K28" i="262"/>
  <c r="AI27" i="262"/>
  <c r="AH27" i="262"/>
  <c r="AJ27" i="262" s="1"/>
  <c r="AG27" i="262"/>
  <c r="AE27" i="262"/>
  <c r="AD27" i="262"/>
  <c r="AC27" i="262"/>
  <c r="AB27" i="262"/>
  <c r="AF27" i="262" s="1"/>
  <c r="AA27" i="262"/>
  <c r="Y27" i="262"/>
  <c r="X27" i="262"/>
  <c r="W27" i="262"/>
  <c r="Z27" i="262" s="1"/>
  <c r="V27" i="262"/>
  <c r="T27" i="262"/>
  <c r="S27" i="262"/>
  <c r="R27" i="262"/>
  <c r="U27" i="262" s="1"/>
  <c r="Q27" i="262"/>
  <c r="O27" i="262"/>
  <c r="N27" i="262"/>
  <c r="M27" i="262"/>
  <c r="L27" i="262"/>
  <c r="P27" i="262" s="1"/>
  <c r="F27" i="262" s="1"/>
  <c r="K27" i="262"/>
  <c r="AI26" i="262"/>
  <c r="AH26" i="262"/>
  <c r="AJ26" i="262" s="1"/>
  <c r="AG26" i="262"/>
  <c r="AE26" i="262"/>
  <c r="AD26" i="262"/>
  <c r="AC26" i="262"/>
  <c r="AB26" i="262"/>
  <c r="AF26" i="262" s="1"/>
  <c r="AA26" i="262"/>
  <c r="Y26" i="262"/>
  <c r="X26" i="262"/>
  <c r="W26" i="262"/>
  <c r="Z26" i="262" s="1"/>
  <c r="V26" i="262"/>
  <c r="T26" i="262"/>
  <c r="S26" i="262"/>
  <c r="R26" i="262"/>
  <c r="U26" i="262" s="1"/>
  <c r="Q26" i="262"/>
  <c r="O26" i="262"/>
  <c r="N26" i="262"/>
  <c r="M26" i="262"/>
  <c r="L26" i="262"/>
  <c r="P26" i="262" s="1"/>
  <c r="F26" i="262" s="1"/>
  <c r="K26" i="262"/>
  <c r="AI25" i="262"/>
  <c r="AH25" i="262"/>
  <c r="AG25" i="262"/>
  <c r="AJ25" i="262" s="1"/>
  <c r="AE25" i="262"/>
  <c r="AD25" i="262"/>
  <c r="AC25" i="262"/>
  <c r="AB25" i="262"/>
  <c r="AA25" i="262"/>
  <c r="AF25" i="262" s="1"/>
  <c r="Y25" i="262"/>
  <c r="X25" i="262"/>
  <c r="W25" i="262"/>
  <c r="V25" i="262"/>
  <c r="Z25" i="262" s="1"/>
  <c r="T25" i="262"/>
  <c r="S25" i="262"/>
  <c r="R25" i="262"/>
  <c r="Q25" i="262"/>
  <c r="U25" i="262" s="1"/>
  <c r="O25" i="262"/>
  <c r="N25" i="262"/>
  <c r="M25" i="262"/>
  <c r="L25" i="262"/>
  <c r="K25" i="262"/>
  <c r="P25" i="262" s="1"/>
  <c r="F25" i="262" s="1"/>
  <c r="AI24" i="262"/>
  <c r="AH24" i="262"/>
  <c r="AJ24" i="262" s="1"/>
  <c r="AG24" i="262"/>
  <c r="AE24" i="262"/>
  <c r="AD24" i="262"/>
  <c r="AC24" i="262"/>
  <c r="AB24" i="262"/>
  <c r="AF24" i="262" s="1"/>
  <c r="AA24" i="262"/>
  <c r="Y24" i="262"/>
  <c r="X24" i="262"/>
  <c r="W24" i="262"/>
  <c r="Z24" i="262" s="1"/>
  <c r="V24" i="262"/>
  <c r="T24" i="262"/>
  <c r="S24" i="262"/>
  <c r="R24" i="262"/>
  <c r="U24" i="262" s="1"/>
  <c r="Q24" i="262"/>
  <c r="O24" i="262"/>
  <c r="N24" i="262"/>
  <c r="M24" i="262"/>
  <c r="L24" i="262"/>
  <c r="P24" i="262" s="1"/>
  <c r="F24" i="262" s="1"/>
  <c r="K24" i="262"/>
  <c r="AI23" i="262"/>
  <c r="AH23" i="262"/>
  <c r="AJ23" i="262" s="1"/>
  <c r="AG23" i="262"/>
  <c r="AE23" i="262"/>
  <c r="AD23" i="262"/>
  <c r="AF23" i="262" s="1"/>
  <c r="AC23" i="262"/>
  <c r="AB23" i="262"/>
  <c r="AA23" i="262"/>
  <c r="Y23" i="262"/>
  <c r="X23" i="262"/>
  <c r="Z23" i="262" s="1"/>
  <c r="W23" i="262"/>
  <c r="V23" i="262"/>
  <c r="T23" i="262"/>
  <c r="U23" i="262" s="1"/>
  <c r="S23" i="262"/>
  <c r="R23" i="262"/>
  <c r="Q23" i="262"/>
  <c r="O23" i="262"/>
  <c r="N23" i="262"/>
  <c r="P23" i="262" s="1"/>
  <c r="F23" i="262" s="1"/>
  <c r="M23" i="262"/>
  <c r="L23" i="262"/>
  <c r="K23" i="262"/>
  <c r="AI22" i="262"/>
  <c r="AH22" i="262"/>
  <c r="AG22" i="262"/>
  <c r="AJ22" i="262" s="1"/>
  <c r="AE22" i="262"/>
  <c r="AD22" i="262"/>
  <c r="AC22" i="262"/>
  <c r="AB22" i="262"/>
  <c r="AA22" i="262"/>
  <c r="AF22" i="262" s="1"/>
  <c r="Y22" i="262"/>
  <c r="X22" i="262"/>
  <c r="W22" i="262"/>
  <c r="V22" i="262"/>
  <c r="Z22" i="262" s="1"/>
  <c r="T22" i="262"/>
  <c r="S22" i="262"/>
  <c r="R22" i="262"/>
  <c r="Q22" i="262"/>
  <c r="U22" i="262" s="1"/>
  <c r="O22" i="262"/>
  <c r="N22" i="262"/>
  <c r="M22" i="262"/>
  <c r="L22" i="262"/>
  <c r="K22" i="262"/>
  <c r="P22" i="262" s="1"/>
  <c r="F22" i="262" s="1"/>
  <c r="AI21" i="262"/>
  <c r="AH21" i="262"/>
  <c r="AG21" i="262"/>
  <c r="AJ21" i="262" s="1"/>
  <c r="AE21" i="262"/>
  <c r="AD21" i="262"/>
  <c r="AC21" i="262"/>
  <c r="AB21" i="262"/>
  <c r="AA21" i="262"/>
  <c r="AF21" i="262" s="1"/>
  <c r="Y21" i="262"/>
  <c r="X21" i="262"/>
  <c r="W21" i="262"/>
  <c r="V21" i="262"/>
  <c r="Z21" i="262" s="1"/>
  <c r="T21" i="262"/>
  <c r="S21" i="262"/>
  <c r="R21" i="262"/>
  <c r="Q21" i="262"/>
  <c r="U21" i="262" s="1"/>
  <c r="O21" i="262"/>
  <c r="N21" i="262"/>
  <c r="M21" i="262"/>
  <c r="L21" i="262"/>
  <c r="K21" i="262"/>
  <c r="P21" i="262" s="1"/>
  <c r="F21" i="262" s="1"/>
  <c r="AI20" i="262"/>
  <c r="AH20" i="262"/>
  <c r="AG20" i="262"/>
  <c r="AE20" i="262"/>
  <c r="AD20" i="262"/>
  <c r="AC20" i="262"/>
  <c r="AF20" i="262" s="1"/>
  <c r="AB20" i="262"/>
  <c r="AA20" i="262"/>
  <c r="Y20" i="262"/>
  <c r="X20" i="262"/>
  <c r="Z20" i="262" s="1"/>
  <c r="W20" i="262"/>
  <c r="V20" i="262"/>
  <c r="T20" i="262"/>
  <c r="S20" i="262"/>
  <c r="R20" i="262"/>
  <c r="Q20" i="262"/>
  <c r="O20" i="262"/>
  <c r="N20" i="262"/>
  <c r="M20" i="262"/>
  <c r="L20" i="262"/>
  <c r="K20" i="262"/>
  <c r="AI19" i="262"/>
  <c r="AH19" i="262"/>
  <c r="AG19" i="262"/>
  <c r="AE19" i="262"/>
  <c r="AD19" i="262"/>
  <c r="AC19" i="262"/>
  <c r="AB19" i="262"/>
  <c r="AA19" i="262"/>
  <c r="Y19" i="262"/>
  <c r="X19" i="262"/>
  <c r="W19" i="262"/>
  <c r="V19" i="262"/>
  <c r="Z19" i="262" s="1"/>
  <c r="T19" i="262"/>
  <c r="S19" i="262"/>
  <c r="R19" i="262"/>
  <c r="Q19" i="262"/>
  <c r="O19" i="262"/>
  <c r="N19" i="262"/>
  <c r="M19" i="262"/>
  <c r="L19" i="262"/>
  <c r="K19" i="262"/>
  <c r="AI18" i="262"/>
  <c r="AH18" i="262"/>
  <c r="AJ18" i="262" s="1"/>
  <c r="AG18" i="262"/>
  <c r="AE18" i="262"/>
  <c r="AD18" i="262"/>
  <c r="AC18" i="262"/>
  <c r="AF18" i="262" s="1"/>
  <c r="AB18" i="262"/>
  <c r="AA18" i="262"/>
  <c r="Y18" i="262"/>
  <c r="X18" i="262"/>
  <c r="W18" i="262"/>
  <c r="V18" i="262"/>
  <c r="T18" i="262"/>
  <c r="S18" i="262"/>
  <c r="R18" i="262"/>
  <c r="Q18" i="262"/>
  <c r="O18" i="262"/>
  <c r="N18" i="262"/>
  <c r="M18" i="262"/>
  <c r="L18" i="262"/>
  <c r="K18" i="262"/>
  <c r="AI17" i="262"/>
  <c r="AH17" i="262"/>
  <c r="AG17" i="262"/>
  <c r="AE17" i="262"/>
  <c r="AD17" i="262"/>
  <c r="AC17" i="262"/>
  <c r="AB17" i="262"/>
  <c r="AA17" i="262"/>
  <c r="Y17" i="262"/>
  <c r="X17" i="262"/>
  <c r="W17" i="262"/>
  <c r="V17" i="262"/>
  <c r="T17" i="262"/>
  <c r="S17" i="262"/>
  <c r="R17" i="262"/>
  <c r="Q17" i="262"/>
  <c r="O17" i="262"/>
  <c r="N17" i="262"/>
  <c r="M17" i="262"/>
  <c r="L17" i="262"/>
  <c r="K17" i="262"/>
  <c r="AI16" i="262"/>
  <c r="AH16" i="262"/>
  <c r="AG16" i="262"/>
  <c r="AJ16" i="262" s="1"/>
  <c r="AE16" i="262"/>
  <c r="AD16" i="262"/>
  <c r="AC16" i="262"/>
  <c r="AB16" i="262"/>
  <c r="AA16" i="262"/>
  <c r="Y16" i="262"/>
  <c r="X16" i="262"/>
  <c r="W16" i="262"/>
  <c r="V16" i="262"/>
  <c r="T16" i="262"/>
  <c r="S16" i="262"/>
  <c r="R16" i="262"/>
  <c r="Q16" i="262"/>
  <c r="O16" i="262"/>
  <c r="N16" i="262"/>
  <c r="M16" i="262"/>
  <c r="L16" i="262"/>
  <c r="K16" i="262"/>
  <c r="AI15" i="262"/>
  <c r="AH15" i="262"/>
  <c r="AJ15" i="262" s="1"/>
  <c r="AG15" i="262"/>
  <c r="AE15" i="262"/>
  <c r="AD15" i="262"/>
  <c r="AC15" i="262"/>
  <c r="AB15" i="262"/>
  <c r="AF15" i="262" s="1"/>
  <c r="AA15" i="262"/>
  <c r="Y15" i="262"/>
  <c r="X15" i="262"/>
  <c r="W15" i="262"/>
  <c r="Z15" i="262" s="1"/>
  <c r="V15" i="262"/>
  <c r="T15" i="262"/>
  <c r="S15" i="262"/>
  <c r="R15" i="262"/>
  <c r="U15" i="262" s="1"/>
  <c r="Q15" i="262"/>
  <c r="O15" i="262"/>
  <c r="N15" i="262"/>
  <c r="M15" i="262"/>
  <c r="L15" i="262"/>
  <c r="P15" i="262" s="1"/>
  <c r="F15" i="262" s="1"/>
  <c r="K15" i="262"/>
  <c r="AI14" i="262"/>
  <c r="AH14" i="262"/>
  <c r="AJ14" i="262" s="1"/>
  <c r="AG14" i="262"/>
  <c r="AE14" i="262"/>
  <c r="AD14" i="262"/>
  <c r="AC14" i="262"/>
  <c r="AB14" i="262"/>
  <c r="AF14" i="262" s="1"/>
  <c r="AA14" i="262"/>
  <c r="Y14" i="262"/>
  <c r="X14" i="262"/>
  <c r="W14" i="262"/>
  <c r="V14" i="262"/>
  <c r="T14" i="262"/>
  <c r="S14" i="262"/>
  <c r="R14" i="262"/>
  <c r="Q14" i="262"/>
  <c r="O14" i="262"/>
  <c r="N14" i="262"/>
  <c r="M14" i="262"/>
  <c r="L14" i="262"/>
  <c r="P14" i="262" s="1"/>
  <c r="F14" i="262" s="1"/>
  <c r="K14" i="262"/>
  <c r="AI13" i="262"/>
  <c r="AH13" i="262"/>
  <c r="AG13" i="262"/>
  <c r="AJ13" i="262" s="1"/>
  <c r="AE13" i="262"/>
  <c r="AD13" i="262"/>
  <c r="AC13" i="262"/>
  <c r="AB13" i="262"/>
  <c r="AA13" i="262"/>
  <c r="Y13" i="262"/>
  <c r="X13" i="262"/>
  <c r="W13" i="262"/>
  <c r="V13" i="262"/>
  <c r="T13" i="262"/>
  <c r="S13" i="262"/>
  <c r="R13" i="262"/>
  <c r="Q13" i="262"/>
  <c r="U13" i="262" s="1"/>
  <c r="O13" i="262"/>
  <c r="N13" i="262"/>
  <c r="M13" i="262"/>
  <c r="L13" i="262"/>
  <c r="K13" i="262"/>
  <c r="AI12" i="262"/>
  <c r="AH12" i="262"/>
  <c r="AG12" i="262"/>
  <c r="AE12" i="262"/>
  <c r="AD12" i="262"/>
  <c r="AC12" i="262"/>
  <c r="AB12" i="262"/>
  <c r="AF12" i="262" s="1"/>
  <c r="AA12" i="262"/>
  <c r="Y12" i="262"/>
  <c r="X12" i="262"/>
  <c r="W12" i="262"/>
  <c r="Z12" i="262" s="1"/>
  <c r="V12" i="262"/>
  <c r="T12" i="262"/>
  <c r="S12" i="262"/>
  <c r="R12" i="262"/>
  <c r="U12" i="262" s="1"/>
  <c r="Q12" i="262"/>
  <c r="O12" i="262"/>
  <c r="N12" i="262"/>
  <c r="M12" i="262"/>
  <c r="L12" i="262"/>
  <c r="P12" i="262" s="1"/>
  <c r="F12" i="262" s="1"/>
  <c r="K12" i="262"/>
  <c r="AI11" i="262"/>
  <c r="AH11" i="262"/>
  <c r="AJ11" i="262" s="1"/>
  <c r="AG11" i="262"/>
  <c r="AE11" i="262"/>
  <c r="AD11" i="262"/>
  <c r="AC11" i="262"/>
  <c r="AB11" i="262"/>
  <c r="AA11" i="262"/>
  <c r="Y11" i="262"/>
  <c r="X11" i="262"/>
  <c r="W11" i="262"/>
  <c r="V11" i="262"/>
  <c r="T11" i="262"/>
  <c r="S11" i="262"/>
  <c r="R11" i="262"/>
  <c r="Q11" i="262"/>
  <c r="O11" i="262"/>
  <c r="N11" i="262"/>
  <c r="M11" i="262"/>
  <c r="L11" i="262"/>
  <c r="K11" i="262"/>
  <c r="AI10" i="262"/>
  <c r="AH10" i="262"/>
  <c r="AG10" i="262"/>
  <c r="AE10" i="262"/>
  <c r="AD10" i="262"/>
  <c r="AC10" i="262"/>
  <c r="AB10" i="262"/>
  <c r="AA10" i="262"/>
  <c r="Y10" i="262"/>
  <c r="X10" i="262"/>
  <c r="W10" i="262"/>
  <c r="V10" i="262"/>
  <c r="Z10" i="262" s="1"/>
  <c r="T10" i="262"/>
  <c r="S10" i="262"/>
  <c r="R10" i="262"/>
  <c r="Q10" i="262"/>
  <c r="U10" i="262" s="1"/>
  <c r="O10" i="262"/>
  <c r="N10" i="262"/>
  <c r="M10" i="262"/>
  <c r="L10" i="262"/>
  <c r="K10" i="262"/>
  <c r="AI9" i="262"/>
  <c r="AH9" i="262"/>
  <c r="AJ9" i="262" s="1"/>
  <c r="AG9" i="262"/>
  <c r="AE9" i="262"/>
  <c r="AD9" i="262"/>
  <c r="AC9" i="262"/>
  <c r="AB9" i="262"/>
  <c r="AA9" i="262"/>
  <c r="Y9" i="262"/>
  <c r="X9" i="262"/>
  <c r="W9" i="262"/>
  <c r="V9" i="262"/>
  <c r="T9" i="262"/>
  <c r="S9" i="262"/>
  <c r="R9" i="262"/>
  <c r="Q9" i="262"/>
  <c r="O9" i="262"/>
  <c r="N9" i="262"/>
  <c r="M9" i="262"/>
  <c r="P9" i="262" s="1"/>
  <c r="F9" i="262" s="1"/>
  <c r="L9" i="262"/>
  <c r="K9" i="262"/>
  <c r="AI8" i="262"/>
  <c r="AH8" i="262"/>
  <c r="AG8" i="262"/>
  <c r="AE8" i="262"/>
  <c r="AD8" i="262"/>
  <c r="AC8" i="262"/>
  <c r="AB8" i="262"/>
  <c r="AA8" i="262"/>
  <c r="Y8" i="262"/>
  <c r="X8" i="262"/>
  <c r="W8" i="262"/>
  <c r="V8" i="262"/>
  <c r="T8" i="262"/>
  <c r="S8" i="262"/>
  <c r="R8" i="262"/>
  <c r="Q8" i="262"/>
  <c r="O8" i="262"/>
  <c r="N8" i="262"/>
  <c r="M8" i="262"/>
  <c r="P8" i="262" s="1"/>
  <c r="F8" i="262" s="1"/>
  <c r="L8" i="262"/>
  <c r="K8" i="262"/>
  <c r="AI7" i="262"/>
  <c r="AH7" i="262"/>
  <c r="AJ7" i="262" s="1"/>
  <c r="AG7" i="262"/>
  <c r="AE7" i="262"/>
  <c r="AD7" i="262"/>
  <c r="AC7" i="262"/>
  <c r="AB7" i="262"/>
  <c r="AA7" i="262"/>
  <c r="Y7" i="262"/>
  <c r="X7" i="262"/>
  <c r="W7" i="262"/>
  <c r="V7" i="262"/>
  <c r="T7" i="262"/>
  <c r="S7" i="262"/>
  <c r="R7" i="262"/>
  <c r="Q7" i="262"/>
  <c r="O7" i="262"/>
  <c r="N7" i="262"/>
  <c r="M7" i="262"/>
  <c r="L7" i="262"/>
  <c r="K7" i="262"/>
  <c r="AI6" i="262"/>
  <c r="AH6" i="262"/>
  <c r="AJ6" i="262" s="1"/>
  <c r="AG6" i="262"/>
  <c r="AE6" i="262"/>
  <c r="AD6" i="262"/>
  <c r="AC6" i="262"/>
  <c r="AB6" i="262"/>
  <c r="AA6" i="262"/>
  <c r="Y6" i="262"/>
  <c r="X6" i="262"/>
  <c r="W6" i="262"/>
  <c r="V6" i="262"/>
  <c r="T6" i="262"/>
  <c r="S6" i="262"/>
  <c r="R6" i="262"/>
  <c r="Q6" i="262"/>
  <c r="O6" i="262"/>
  <c r="N6" i="262"/>
  <c r="M6" i="262"/>
  <c r="L6" i="262"/>
  <c r="K6" i="262"/>
  <c r="AI5" i="262"/>
  <c r="AH5" i="262"/>
  <c r="AG5" i="262"/>
  <c r="AJ5" i="262" s="1"/>
  <c r="AE5" i="262"/>
  <c r="AD5" i="262"/>
  <c r="AC5" i="262"/>
  <c r="AB5" i="262"/>
  <c r="AA5" i="262"/>
  <c r="Y5" i="262"/>
  <c r="X5" i="262"/>
  <c r="W5" i="262"/>
  <c r="V5" i="262"/>
  <c r="T5" i="262"/>
  <c r="S5" i="262"/>
  <c r="R5" i="262"/>
  <c r="Q5" i="262"/>
  <c r="U5" i="262" s="1"/>
  <c r="O5" i="262"/>
  <c r="N5" i="262"/>
  <c r="M5" i="262"/>
  <c r="L5" i="262"/>
  <c r="K5" i="262"/>
  <c r="AI4" i="262"/>
  <c r="AH4" i="262"/>
  <c r="AG4" i="262"/>
  <c r="AE4" i="262"/>
  <c r="AD4" i="262"/>
  <c r="AC4" i="262"/>
  <c r="AB4" i="262"/>
  <c r="AA4" i="262"/>
  <c r="Y4" i="262"/>
  <c r="X4" i="262"/>
  <c r="W4" i="262"/>
  <c r="V4" i="262"/>
  <c r="T4" i="262"/>
  <c r="S4" i="262"/>
  <c r="R4" i="262"/>
  <c r="Q4" i="262"/>
  <c r="O4" i="262"/>
  <c r="N4" i="262"/>
  <c r="M4" i="262"/>
  <c r="L4" i="262"/>
  <c r="K4" i="262"/>
  <c r="D57" i="261"/>
  <c r="E54" i="261"/>
  <c r="D54" i="261"/>
  <c r="D56" i="261" s="1"/>
  <c r="C54" i="261"/>
  <c r="G54" i="261" s="1"/>
  <c r="D50" i="261"/>
  <c r="E47" i="261"/>
  <c r="E49" i="261" s="1"/>
  <c r="D47" i="261"/>
  <c r="D61" i="261" s="1"/>
  <c r="AJ43" i="261"/>
  <c r="AI43" i="261"/>
  <c r="AH43" i="261"/>
  <c r="AG43" i="261"/>
  <c r="AF43" i="261"/>
  <c r="AE43" i="261"/>
  <c r="AD43" i="261"/>
  <c r="AC43" i="261"/>
  <c r="AB43" i="261"/>
  <c r="AA43" i="261"/>
  <c r="Z43" i="261"/>
  <c r="Y43" i="261"/>
  <c r="X43" i="261"/>
  <c r="W43" i="261"/>
  <c r="V43" i="261"/>
  <c r="U43" i="261"/>
  <c r="T43" i="261"/>
  <c r="S43" i="261"/>
  <c r="R43" i="261"/>
  <c r="Q43" i="261"/>
  <c r="P43" i="261"/>
  <c r="O43" i="261"/>
  <c r="N43" i="261"/>
  <c r="M43" i="261"/>
  <c r="L43" i="261"/>
  <c r="K43" i="261"/>
  <c r="F43" i="261"/>
  <c r="AJ42" i="261"/>
  <c r="AI42" i="261"/>
  <c r="AH42" i="261"/>
  <c r="AG42" i="261"/>
  <c r="AF42" i="261"/>
  <c r="AE42" i="261"/>
  <c r="AD42" i="261"/>
  <c r="AC42" i="261"/>
  <c r="AB42" i="261"/>
  <c r="AA42" i="261"/>
  <c r="Z42" i="261"/>
  <c r="Y42" i="261"/>
  <c r="X42" i="261"/>
  <c r="W42" i="261"/>
  <c r="V42" i="261"/>
  <c r="U42" i="261"/>
  <c r="T42" i="261"/>
  <c r="S42" i="261"/>
  <c r="R42" i="261"/>
  <c r="Q42" i="261"/>
  <c r="P42" i="261"/>
  <c r="O42" i="261"/>
  <c r="N42" i="261"/>
  <c r="M42" i="261"/>
  <c r="L42" i="261"/>
  <c r="K42" i="261"/>
  <c r="F42" i="261"/>
  <c r="AJ41" i="261"/>
  <c r="AI41" i="261"/>
  <c r="AH41" i="261"/>
  <c r="AG41" i="261"/>
  <c r="AF41" i="261"/>
  <c r="AE41" i="261"/>
  <c r="AD41" i="261"/>
  <c r="AC41" i="261"/>
  <c r="AB41" i="261"/>
  <c r="AA41" i="261"/>
  <c r="Z41" i="261"/>
  <c r="Y41" i="261"/>
  <c r="X41" i="261"/>
  <c r="W41" i="261"/>
  <c r="V41" i="261"/>
  <c r="U41" i="261"/>
  <c r="T41" i="261"/>
  <c r="S41" i="261"/>
  <c r="R41" i="261"/>
  <c r="Q41" i="261"/>
  <c r="P41" i="261"/>
  <c r="O41" i="261"/>
  <c r="N41" i="261"/>
  <c r="M41" i="261"/>
  <c r="L41" i="261"/>
  <c r="K41" i="261"/>
  <c r="F41" i="261"/>
  <c r="AJ40" i="261"/>
  <c r="AI40" i="261"/>
  <c r="AH40" i="261"/>
  <c r="AG40" i="261"/>
  <c r="AF40" i="261"/>
  <c r="AE40" i="261"/>
  <c r="AD40" i="261"/>
  <c r="AC40" i="261"/>
  <c r="AB40" i="261"/>
  <c r="AA40" i="261"/>
  <c r="Z40" i="261"/>
  <c r="Y40" i="261"/>
  <c r="X40" i="261"/>
  <c r="W40" i="261"/>
  <c r="V40" i="261"/>
  <c r="U40" i="261"/>
  <c r="T40" i="261"/>
  <c r="S40" i="261"/>
  <c r="R40" i="261"/>
  <c r="Q40" i="261"/>
  <c r="P40" i="261"/>
  <c r="O40" i="261"/>
  <c r="N40" i="261"/>
  <c r="M40" i="261"/>
  <c r="L40" i="261"/>
  <c r="K40" i="261"/>
  <c r="F40" i="261"/>
  <c r="AJ39" i="261"/>
  <c r="AI39" i="261"/>
  <c r="AH39" i="261"/>
  <c r="AG39" i="261"/>
  <c r="AF39" i="261"/>
  <c r="AE39" i="261"/>
  <c r="AD39" i="261"/>
  <c r="AC39" i="261"/>
  <c r="AB39" i="261"/>
  <c r="AA39" i="261"/>
  <c r="Z39" i="261"/>
  <c r="Y39" i="261"/>
  <c r="X39" i="261"/>
  <c r="W39" i="261"/>
  <c r="V39" i="261"/>
  <c r="U39" i="261"/>
  <c r="T39" i="261"/>
  <c r="S39" i="261"/>
  <c r="R39" i="261"/>
  <c r="Q39" i="261"/>
  <c r="P39" i="261"/>
  <c r="O39" i="261"/>
  <c r="N39" i="261"/>
  <c r="M39" i="261"/>
  <c r="L39" i="261"/>
  <c r="K39" i="261"/>
  <c r="F39" i="261"/>
  <c r="AJ38" i="261"/>
  <c r="AI38" i="261"/>
  <c r="AH38" i="261"/>
  <c r="AG38" i="261"/>
  <c r="AF38" i="261"/>
  <c r="AE38" i="261"/>
  <c r="AD38" i="261"/>
  <c r="AC38" i="261"/>
  <c r="AB38" i="261"/>
  <c r="AA38" i="261"/>
  <c r="Z38" i="261"/>
  <c r="Y38" i="261"/>
  <c r="X38" i="261"/>
  <c r="W38" i="261"/>
  <c r="V38" i="261"/>
  <c r="U38" i="261"/>
  <c r="T38" i="261"/>
  <c r="S38" i="261"/>
  <c r="R38" i="261"/>
  <c r="Q38" i="261"/>
  <c r="P38" i="261"/>
  <c r="O38" i="261"/>
  <c r="N38" i="261"/>
  <c r="M38" i="261"/>
  <c r="L38" i="261"/>
  <c r="K38" i="261"/>
  <c r="F38" i="261"/>
  <c r="AJ37" i="261"/>
  <c r="AI37" i="261"/>
  <c r="AH37" i="261"/>
  <c r="AG37" i="261"/>
  <c r="AF37" i="261"/>
  <c r="AE37" i="261"/>
  <c r="AD37" i="261"/>
  <c r="AC37" i="261"/>
  <c r="AB37" i="261"/>
  <c r="AA37" i="261"/>
  <c r="Z37" i="261"/>
  <c r="Y37" i="261"/>
  <c r="X37" i="261"/>
  <c r="W37" i="261"/>
  <c r="V37" i="261"/>
  <c r="U37" i="261"/>
  <c r="T37" i="261"/>
  <c r="S37" i="261"/>
  <c r="R37" i="261"/>
  <c r="Q37" i="261"/>
  <c r="P37" i="261"/>
  <c r="O37" i="261"/>
  <c r="N37" i="261"/>
  <c r="M37" i="261"/>
  <c r="L37" i="261"/>
  <c r="K37" i="261"/>
  <c r="F37" i="261"/>
  <c r="AJ36" i="261"/>
  <c r="AI36" i="261"/>
  <c r="AH36" i="261"/>
  <c r="AG36" i="261"/>
  <c r="AF36" i="261"/>
  <c r="AE36" i="261"/>
  <c r="AD36" i="261"/>
  <c r="AC36" i="261"/>
  <c r="AB36" i="261"/>
  <c r="AA36" i="261"/>
  <c r="Z36" i="261"/>
  <c r="Y36" i="261"/>
  <c r="X36" i="261"/>
  <c r="W36" i="261"/>
  <c r="V36" i="261"/>
  <c r="U36" i="261"/>
  <c r="T36" i="261"/>
  <c r="S36" i="261"/>
  <c r="R36" i="261"/>
  <c r="Q36" i="261"/>
  <c r="P36" i="261"/>
  <c r="O36" i="261"/>
  <c r="N36" i="261"/>
  <c r="M36" i="261"/>
  <c r="L36" i="261"/>
  <c r="K36" i="261"/>
  <c r="F36" i="261"/>
  <c r="AJ35" i="261"/>
  <c r="AI35" i="261"/>
  <c r="AH35" i="261"/>
  <c r="AG35" i="261"/>
  <c r="AF35" i="261"/>
  <c r="AE35" i="261"/>
  <c r="AD35" i="261"/>
  <c r="AC35" i="261"/>
  <c r="AB35" i="261"/>
  <c r="AA35" i="261"/>
  <c r="Z35" i="261"/>
  <c r="Y35" i="261"/>
  <c r="X35" i="261"/>
  <c r="W35" i="261"/>
  <c r="V35" i="261"/>
  <c r="U35" i="261"/>
  <c r="T35" i="261"/>
  <c r="S35" i="261"/>
  <c r="R35" i="261"/>
  <c r="Q35" i="261"/>
  <c r="P35" i="261"/>
  <c r="O35" i="261"/>
  <c r="N35" i="261"/>
  <c r="M35" i="261"/>
  <c r="L35" i="261"/>
  <c r="K35" i="261"/>
  <c r="F35" i="261"/>
  <c r="AJ34" i="261"/>
  <c r="AI34" i="261"/>
  <c r="AH34" i="261"/>
  <c r="AG34" i="261"/>
  <c r="AF34" i="261"/>
  <c r="AE34" i="261"/>
  <c r="AD34" i="261"/>
  <c r="AC34" i="261"/>
  <c r="AB34" i="261"/>
  <c r="AA34" i="261"/>
  <c r="Z34" i="261"/>
  <c r="Y34" i="261"/>
  <c r="X34" i="261"/>
  <c r="W34" i="261"/>
  <c r="V34" i="261"/>
  <c r="U34" i="261"/>
  <c r="T34" i="261"/>
  <c r="S34" i="261"/>
  <c r="R34" i="261"/>
  <c r="Q34" i="261"/>
  <c r="P34" i="261"/>
  <c r="O34" i="261"/>
  <c r="N34" i="261"/>
  <c r="M34" i="261"/>
  <c r="L34" i="261"/>
  <c r="K34" i="261"/>
  <c r="F34" i="261"/>
  <c r="AJ33" i="261"/>
  <c r="AI33" i="261"/>
  <c r="AH33" i="261"/>
  <c r="AG33" i="261"/>
  <c r="AF33" i="261"/>
  <c r="AE33" i="261"/>
  <c r="AD33" i="261"/>
  <c r="AC33" i="261"/>
  <c r="AB33" i="261"/>
  <c r="AA33" i="261"/>
  <c r="Z33" i="261"/>
  <c r="Y33" i="261"/>
  <c r="X33" i="261"/>
  <c r="W33" i="261"/>
  <c r="V33" i="261"/>
  <c r="U33" i="261"/>
  <c r="T33" i="261"/>
  <c r="S33" i="261"/>
  <c r="R33" i="261"/>
  <c r="Q33" i="261"/>
  <c r="P33" i="261"/>
  <c r="O33" i="261"/>
  <c r="N33" i="261"/>
  <c r="M33" i="261"/>
  <c r="L33" i="261"/>
  <c r="K33" i="261"/>
  <c r="F33" i="261"/>
  <c r="AJ32" i="261"/>
  <c r="AI32" i="261"/>
  <c r="AH32" i="261"/>
  <c r="AG32" i="261"/>
  <c r="AF32" i="261"/>
  <c r="AE32" i="261"/>
  <c r="AD32" i="261"/>
  <c r="AC32" i="261"/>
  <c r="AB32" i="261"/>
  <c r="AA32" i="261"/>
  <c r="Z32" i="261"/>
  <c r="Y32" i="261"/>
  <c r="X32" i="261"/>
  <c r="W32" i="261"/>
  <c r="V32" i="261"/>
  <c r="U32" i="261"/>
  <c r="T32" i="261"/>
  <c r="S32" i="261"/>
  <c r="R32" i="261"/>
  <c r="Q32" i="261"/>
  <c r="P32" i="261"/>
  <c r="O32" i="261"/>
  <c r="N32" i="261"/>
  <c r="M32" i="261"/>
  <c r="L32" i="261"/>
  <c r="K32" i="261"/>
  <c r="F32" i="261"/>
  <c r="AJ31" i="261"/>
  <c r="AI31" i="261"/>
  <c r="AH31" i="261"/>
  <c r="AG31" i="261"/>
  <c r="AF31" i="261"/>
  <c r="AE31" i="261"/>
  <c r="AD31" i="261"/>
  <c r="AC31" i="261"/>
  <c r="AB31" i="261"/>
  <c r="AA31" i="261"/>
  <c r="Z31" i="261"/>
  <c r="Y31" i="261"/>
  <c r="X31" i="261"/>
  <c r="W31" i="261"/>
  <c r="V31" i="261"/>
  <c r="U31" i="261"/>
  <c r="T31" i="261"/>
  <c r="S31" i="261"/>
  <c r="R31" i="261"/>
  <c r="Q31" i="261"/>
  <c r="P31" i="261"/>
  <c r="O31" i="261"/>
  <c r="N31" i="261"/>
  <c r="M31" i="261"/>
  <c r="L31" i="261"/>
  <c r="K31" i="261"/>
  <c r="F31" i="261"/>
  <c r="AJ30" i="261"/>
  <c r="AI30" i="261"/>
  <c r="AH30" i="261"/>
  <c r="AG30" i="261"/>
  <c r="AF30" i="261"/>
  <c r="AE30" i="261"/>
  <c r="AD30" i="261"/>
  <c r="AC30" i="261"/>
  <c r="AB30" i="261"/>
  <c r="AA30" i="261"/>
  <c r="Z30" i="261"/>
  <c r="Y30" i="261"/>
  <c r="X30" i="261"/>
  <c r="W30" i="261"/>
  <c r="V30" i="261"/>
  <c r="U30" i="261"/>
  <c r="T30" i="261"/>
  <c r="S30" i="261"/>
  <c r="R30" i="261"/>
  <c r="Q30" i="261"/>
  <c r="P30" i="261"/>
  <c r="O30" i="261"/>
  <c r="N30" i="261"/>
  <c r="M30" i="261"/>
  <c r="L30" i="261"/>
  <c r="K30" i="261"/>
  <c r="F30" i="261"/>
  <c r="AJ29" i="261"/>
  <c r="AI29" i="261"/>
  <c r="AH29" i="261"/>
  <c r="AG29" i="261"/>
  <c r="AF29" i="261"/>
  <c r="AE29" i="261"/>
  <c r="AD29" i="261"/>
  <c r="AC29" i="261"/>
  <c r="AB29" i="261"/>
  <c r="AA29" i="261"/>
  <c r="Z29" i="261"/>
  <c r="Y29" i="261"/>
  <c r="X29" i="261"/>
  <c r="W29" i="261"/>
  <c r="V29" i="261"/>
  <c r="U29" i="261"/>
  <c r="T29" i="261"/>
  <c r="S29" i="261"/>
  <c r="R29" i="261"/>
  <c r="Q29" i="261"/>
  <c r="P29" i="261"/>
  <c r="O29" i="261"/>
  <c r="N29" i="261"/>
  <c r="M29" i="261"/>
  <c r="L29" i="261"/>
  <c r="K29" i="261"/>
  <c r="F29" i="261"/>
  <c r="AJ28" i="261"/>
  <c r="AI28" i="261"/>
  <c r="AH28" i="261"/>
  <c r="AG28" i="261"/>
  <c r="AF28" i="261"/>
  <c r="AE28" i="261"/>
  <c r="AD28" i="261"/>
  <c r="AC28" i="261"/>
  <c r="AB28" i="261"/>
  <c r="AA28" i="261"/>
  <c r="Z28" i="261"/>
  <c r="Y28" i="261"/>
  <c r="X28" i="261"/>
  <c r="W28" i="261"/>
  <c r="V28" i="261"/>
  <c r="U28" i="261"/>
  <c r="T28" i="261"/>
  <c r="S28" i="261"/>
  <c r="R28" i="261"/>
  <c r="Q28" i="261"/>
  <c r="P28" i="261"/>
  <c r="O28" i="261"/>
  <c r="N28" i="261"/>
  <c r="M28" i="261"/>
  <c r="L28" i="261"/>
  <c r="K28" i="261"/>
  <c r="F28" i="261"/>
  <c r="AJ27" i="261"/>
  <c r="AI27" i="261"/>
  <c r="AH27" i="261"/>
  <c r="AG27" i="261"/>
  <c r="AF27" i="261"/>
  <c r="AE27" i="261"/>
  <c r="AD27" i="261"/>
  <c r="AC27" i="261"/>
  <c r="AB27" i="261"/>
  <c r="AA27" i="261"/>
  <c r="Z27" i="261"/>
  <c r="Y27" i="261"/>
  <c r="X27" i="261"/>
  <c r="W27" i="261"/>
  <c r="V27" i="261"/>
  <c r="U27" i="261"/>
  <c r="T27" i="261"/>
  <c r="S27" i="261"/>
  <c r="R27" i="261"/>
  <c r="Q27" i="261"/>
  <c r="P27" i="261"/>
  <c r="O27" i="261"/>
  <c r="N27" i="261"/>
  <c r="M27" i="261"/>
  <c r="L27" i="261"/>
  <c r="K27" i="261"/>
  <c r="F27" i="261"/>
  <c r="AJ26" i="261"/>
  <c r="AI26" i="261"/>
  <c r="AH26" i="261"/>
  <c r="AG26" i="261"/>
  <c r="AF26" i="261"/>
  <c r="AE26" i="261"/>
  <c r="AD26" i="261"/>
  <c r="AC26" i="261"/>
  <c r="AB26" i="261"/>
  <c r="AA26" i="261"/>
  <c r="Z26" i="261"/>
  <c r="Y26" i="261"/>
  <c r="X26" i="261"/>
  <c r="W26" i="261"/>
  <c r="V26" i="261"/>
  <c r="U26" i="261"/>
  <c r="T26" i="261"/>
  <c r="S26" i="261"/>
  <c r="R26" i="261"/>
  <c r="Q26" i="261"/>
  <c r="P26" i="261"/>
  <c r="O26" i="261"/>
  <c r="N26" i="261"/>
  <c r="M26" i="261"/>
  <c r="L26" i="261"/>
  <c r="K26" i="261"/>
  <c r="F26" i="261"/>
  <c r="AJ25" i="261"/>
  <c r="AI25" i="261"/>
  <c r="AH25" i="261"/>
  <c r="AG25" i="261"/>
  <c r="AF25" i="261"/>
  <c r="AE25" i="261"/>
  <c r="AD25" i="261"/>
  <c r="AC25" i="261"/>
  <c r="AB25" i="261"/>
  <c r="AA25" i="261"/>
  <c r="Z25" i="261"/>
  <c r="Y25" i="261"/>
  <c r="X25" i="261"/>
  <c r="W25" i="261"/>
  <c r="V25" i="261"/>
  <c r="U25" i="261"/>
  <c r="T25" i="261"/>
  <c r="S25" i="261"/>
  <c r="R25" i="261"/>
  <c r="Q25" i="261"/>
  <c r="P25" i="261"/>
  <c r="O25" i="261"/>
  <c r="N25" i="261"/>
  <c r="M25" i="261"/>
  <c r="L25" i="261"/>
  <c r="K25" i="261"/>
  <c r="F25" i="261"/>
  <c r="AJ24" i="261"/>
  <c r="AI24" i="261"/>
  <c r="AH24" i="261"/>
  <c r="AG24" i="261"/>
  <c r="AF24" i="261"/>
  <c r="AE24" i="261"/>
  <c r="AD24" i="261"/>
  <c r="AC24" i="261"/>
  <c r="AB24" i="261"/>
  <c r="AA24" i="261"/>
  <c r="Z24" i="261"/>
  <c r="Y24" i="261"/>
  <c r="X24" i="261"/>
  <c r="W24" i="261"/>
  <c r="V24" i="261"/>
  <c r="U24" i="261"/>
  <c r="T24" i="261"/>
  <c r="S24" i="261"/>
  <c r="R24" i="261"/>
  <c r="Q24" i="261"/>
  <c r="P24" i="261"/>
  <c r="O24" i="261"/>
  <c r="N24" i="261"/>
  <c r="M24" i="261"/>
  <c r="L24" i="261"/>
  <c r="K24" i="261"/>
  <c r="F24" i="261"/>
  <c r="AJ23" i="261"/>
  <c r="AI23" i="261"/>
  <c r="AH23" i="261"/>
  <c r="AG23" i="261"/>
  <c r="AF23" i="261"/>
  <c r="AE23" i="261"/>
  <c r="AD23" i="261"/>
  <c r="AC23" i="261"/>
  <c r="AB23" i="261"/>
  <c r="AA23" i="261"/>
  <c r="Z23" i="261"/>
  <c r="Y23" i="261"/>
  <c r="X23" i="261"/>
  <c r="W23" i="261"/>
  <c r="V23" i="261"/>
  <c r="U23" i="261"/>
  <c r="T23" i="261"/>
  <c r="S23" i="261"/>
  <c r="R23" i="261"/>
  <c r="Q23" i="261"/>
  <c r="P23" i="261"/>
  <c r="O23" i="261"/>
  <c r="N23" i="261"/>
  <c r="M23" i="261"/>
  <c r="L23" i="261"/>
  <c r="K23" i="261"/>
  <c r="F23" i="261"/>
  <c r="AJ22" i="261"/>
  <c r="AI22" i="261"/>
  <c r="AH22" i="261"/>
  <c r="AG22" i="261"/>
  <c r="AF22" i="261"/>
  <c r="AE22" i="261"/>
  <c r="AD22" i="261"/>
  <c r="AC22" i="261"/>
  <c r="AB22" i="261"/>
  <c r="AA22" i="261"/>
  <c r="Z22" i="261"/>
  <c r="Y22" i="261"/>
  <c r="X22" i="261"/>
  <c r="W22" i="261"/>
  <c r="V22" i="261"/>
  <c r="U22" i="261"/>
  <c r="T22" i="261"/>
  <c r="S22" i="261"/>
  <c r="R22" i="261"/>
  <c r="Q22" i="261"/>
  <c r="P22" i="261"/>
  <c r="O22" i="261"/>
  <c r="N22" i="261"/>
  <c r="M22" i="261"/>
  <c r="L22" i="261"/>
  <c r="K22" i="261"/>
  <c r="F22" i="261"/>
  <c r="AJ21" i="261"/>
  <c r="AI21" i="261"/>
  <c r="AH21" i="261"/>
  <c r="AG21" i="261"/>
  <c r="AF21" i="261"/>
  <c r="AE21" i="261"/>
  <c r="AD21" i="261"/>
  <c r="AC21" i="261"/>
  <c r="AB21" i="261"/>
  <c r="AA21" i="261"/>
  <c r="Z21" i="261"/>
  <c r="Y21" i="261"/>
  <c r="X21" i="261"/>
  <c r="W21" i="261"/>
  <c r="V21" i="261"/>
  <c r="U21" i="261"/>
  <c r="T21" i="261"/>
  <c r="S21" i="261"/>
  <c r="R21" i="261"/>
  <c r="Q21" i="261"/>
  <c r="P21" i="261"/>
  <c r="O21" i="261"/>
  <c r="N21" i="261"/>
  <c r="M21" i="261"/>
  <c r="L21" i="261"/>
  <c r="K21" i="261"/>
  <c r="F21" i="261"/>
  <c r="AI20" i="261"/>
  <c r="AH20" i="261"/>
  <c r="AG20" i="261"/>
  <c r="AE20" i="261"/>
  <c r="AD20" i="261"/>
  <c r="AF20" i="261" s="1"/>
  <c r="AC20" i="261"/>
  <c r="AB20" i="261"/>
  <c r="AA20" i="261"/>
  <c r="Y20" i="261"/>
  <c r="X20" i="261"/>
  <c r="W20" i="261"/>
  <c r="V20" i="261"/>
  <c r="T20" i="261"/>
  <c r="S20" i="261"/>
  <c r="R20" i="261"/>
  <c r="Q20" i="261"/>
  <c r="O20" i="261"/>
  <c r="N20" i="261"/>
  <c r="M20" i="261"/>
  <c r="L20" i="261"/>
  <c r="K20" i="261"/>
  <c r="AI19" i="261"/>
  <c r="AH19" i="261"/>
  <c r="AG19" i="261"/>
  <c r="AE19" i="261"/>
  <c r="AD19" i="261"/>
  <c r="AC19" i="261"/>
  <c r="AB19" i="261"/>
  <c r="AA19" i="261"/>
  <c r="Y19" i="261"/>
  <c r="X19" i="261"/>
  <c r="W19" i="261"/>
  <c r="V19" i="261"/>
  <c r="T19" i="261"/>
  <c r="S19" i="261"/>
  <c r="R19" i="261"/>
  <c r="Q19" i="261"/>
  <c r="O19" i="261"/>
  <c r="N19" i="261"/>
  <c r="M19" i="261"/>
  <c r="L19" i="261"/>
  <c r="K19" i="261"/>
  <c r="AI18" i="261"/>
  <c r="AH18" i="261"/>
  <c r="AJ18" i="261" s="1"/>
  <c r="AG18" i="261"/>
  <c r="AE18" i="261"/>
  <c r="AD18" i="261"/>
  <c r="AC18" i="261"/>
  <c r="AB18" i="261"/>
  <c r="AA18" i="261"/>
  <c r="Y18" i="261"/>
  <c r="X18" i="261"/>
  <c r="W18" i="261"/>
  <c r="V18" i="261"/>
  <c r="T18" i="261"/>
  <c r="S18" i="261"/>
  <c r="R18" i="261"/>
  <c r="Q18" i="261"/>
  <c r="U18" i="261" s="1"/>
  <c r="O18" i="261"/>
  <c r="N18" i="261"/>
  <c r="M18" i="261"/>
  <c r="L18" i="261"/>
  <c r="K18" i="261"/>
  <c r="AI17" i="261"/>
  <c r="AH17" i="261"/>
  <c r="AJ17" i="261" s="1"/>
  <c r="AG17" i="261"/>
  <c r="AE17" i="261"/>
  <c r="AD17" i="261"/>
  <c r="AC17" i="261"/>
  <c r="AF17" i="261" s="1"/>
  <c r="AB17" i="261"/>
  <c r="AA17" i="261"/>
  <c r="Y17" i="261"/>
  <c r="X17" i="261"/>
  <c r="Z17" i="261" s="1"/>
  <c r="W17" i="261"/>
  <c r="V17" i="261"/>
  <c r="T17" i="261"/>
  <c r="S17" i="261"/>
  <c r="U17" i="261" s="1"/>
  <c r="R17" i="261"/>
  <c r="Q17" i="261"/>
  <c r="O17" i="261"/>
  <c r="N17" i="261"/>
  <c r="M17" i="261"/>
  <c r="P17" i="261" s="1"/>
  <c r="F17" i="261" s="1"/>
  <c r="L17" i="261"/>
  <c r="K17" i="261"/>
  <c r="AI16" i="261"/>
  <c r="AH16" i="261"/>
  <c r="AJ16" i="261" s="1"/>
  <c r="AG16" i="261"/>
  <c r="AE16" i="261"/>
  <c r="AD16" i="261"/>
  <c r="AC16" i="261"/>
  <c r="AB16" i="261"/>
  <c r="AA16" i="261"/>
  <c r="Y16" i="261"/>
  <c r="X16" i="261"/>
  <c r="W16" i="261"/>
  <c r="V16" i="261"/>
  <c r="T16" i="261"/>
  <c r="S16" i="261"/>
  <c r="R16" i="261"/>
  <c r="Q16" i="261"/>
  <c r="O16" i="261"/>
  <c r="N16" i="261"/>
  <c r="M16" i="261"/>
  <c r="L16" i="261"/>
  <c r="K16" i="261"/>
  <c r="AI15" i="261"/>
  <c r="AH15" i="261"/>
  <c r="AG15" i="261"/>
  <c r="AE15" i="261"/>
  <c r="AD15" i="261"/>
  <c r="AC15" i="261"/>
  <c r="AB15" i="261"/>
  <c r="AA15" i="261"/>
  <c r="Y15" i="261"/>
  <c r="X15" i="261"/>
  <c r="W15" i="261"/>
  <c r="V15" i="261"/>
  <c r="T15" i="261"/>
  <c r="S15" i="261"/>
  <c r="R15" i="261"/>
  <c r="Q15" i="261"/>
  <c r="O15" i="261"/>
  <c r="N15" i="261"/>
  <c r="M15" i="261"/>
  <c r="L15" i="261"/>
  <c r="K15" i="261"/>
  <c r="AI14" i="261"/>
  <c r="AH14" i="261"/>
  <c r="AJ14" i="261" s="1"/>
  <c r="AG14" i="261"/>
  <c r="AE14" i="261"/>
  <c r="AD14" i="261"/>
  <c r="AC14" i="261"/>
  <c r="AB14" i="261"/>
  <c r="AA14" i="261"/>
  <c r="Y14" i="261"/>
  <c r="X14" i="261"/>
  <c r="W14" i="261"/>
  <c r="V14" i="261"/>
  <c r="T14" i="261"/>
  <c r="S14" i="261"/>
  <c r="R14" i="261"/>
  <c r="Q14" i="261"/>
  <c r="O14" i="261"/>
  <c r="N14" i="261"/>
  <c r="M14" i="261"/>
  <c r="L14" i="261"/>
  <c r="K14" i="261"/>
  <c r="AI13" i="261"/>
  <c r="AH13" i="261"/>
  <c r="AJ13" i="261" s="1"/>
  <c r="AG13" i="261"/>
  <c r="AE13" i="261"/>
  <c r="AD13" i="261"/>
  <c r="AC13" i="261"/>
  <c r="AF13" i="261" s="1"/>
  <c r="AB13" i="261"/>
  <c r="AA13" i="261"/>
  <c r="Y13" i="261"/>
  <c r="X13" i="261"/>
  <c r="Z13" i="261" s="1"/>
  <c r="W13" i="261"/>
  <c r="V13" i="261"/>
  <c r="T13" i="261"/>
  <c r="S13" i="261"/>
  <c r="U13" i="261" s="1"/>
  <c r="R13" i="261"/>
  <c r="Q13" i="261"/>
  <c r="O13" i="261"/>
  <c r="N13" i="261"/>
  <c r="M13" i="261"/>
  <c r="P13" i="261" s="1"/>
  <c r="F13" i="261" s="1"/>
  <c r="L13" i="261"/>
  <c r="K13" i="261"/>
  <c r="AI12" i="261"/>
  <c r="AH12" i="261"/>
  <c r="AJ12" i="261" s="1"/>
  <c r="AG12" i="261"/>
  <c r="AE12" i="261"/>
  <c r="AD12" i="261"/>
  <c r="AC12" i="261"/>
  <c r="AB12" i="261"/>
  <c r="AA12" i="261"/>
  <c r="Y12" i="261"/>
  <c r="X12" i="261"/>
  <c r="W12" i="261"/>
  <c r="V12" i="261"/>
  <c r="T12" i="261"/>
  <c r="S12" i="261"/>
  <c r="R12" i="261"/>
  <c r="Q12" i="261"/>
  <c r="O12" i="261"/>
  <c r="N12" i="261"/>
  <c r="M12" i="261"/>
  <c r="L12" i="261"/>
  <c r="K12" i="261"/>
  <c r="AI11" i="261"/>
  <c r="AH11" i="261"/>
  <c r="AG11" i="261"/>
  <c r="AE11" i="261"/>
  <c r="AD11" i="261"/>
  <c r="AC11" i="261"/>
  <c r="AB11" i="261"/>
  <c r="AA11" i="261"/>
  <c r="Y11" i="261"/>
  <c r="X11" i="261"/>
  <c r="W11" i="261"/>
  <c r="V11" i="261"/>
  <c r="T11" i="261"/>
  <c r="S11" i="261"/>
  <c r="R11" i="261"/>
  <c r="Q11" i="261"/>
  <c r="O11" i="261"/>
  <c r="N11" i="261"/>
  <c r="M11" i="261"/>
  <c r="P11" i="261" s="1"/>
  <c r="F11" i="261" s="1"/>
  <c r="L11" i="261"/>
  <c r="K11" i="261"/>
  <c r="AI10" i="261"/>
  <c r="AH10" i="261"/>
  <c r="AJ10" i="261" s="1"/>
  <c r="AG10" i="261"/>
  <c r="AE10" i="261"/>
  <c r="AD10" i="261"/>
  <c r="AC10" i="261"/>
  <c r="AB10" i="261"/>
  <c r="AA10" i="261"/>
  <c r="Y10" i="261"/>
  <c r="X10" i="261"/>
  <c r="W10" i="261"/>
  <c r="V10" i="261"/>
  <c r="T10" i="261"/>
  <c r="S10" i="261"/>
  <c r="R10" i="261"/>
  <c r="Q10" i="261"/>
  <c r="O10" i="261"/>
  <c r="N10" i="261"/>
  <c r="M10" i="261"/>
  <c r="L10" i="261"/>
  <c r="K10" i="261"/>
  <c r="AI9" i="261"/>
  <c r="AH9" i="261"/>
  <c r="AJ9" i="261" s="1"/>
  <c r="AG9" i="261"/>
  <c r="AE9" i="261"/>
  <c r="AD9" i="261"/>
  <c r="AC9" i="261"/>
  <c r="AF9" i="261" s="1"/>
  <c r="AB9" i="261"/>
  <c r="AA9" i="261"/>
  <c r="Y9" i="261"/>
  <c r="X9" i="261"/>
  <c r="Z9" i="261" s="1"/>
  <c r="W9" i="261"/>
  <c r="V9" i="261"/>
  <c r="T9" i="261"/>
  <c r="S9" i="261"/>
  <c r="U9" i="261" s="1"/>
  <c r="R9" i="261"/>
  <c r="Q9" i="261"/>
  <c r="O9" i="261"/>
  <c r="N9" i="261"/>
  <c r="M9" i="261"/>
  <c r="L9" i="261"/>
  <c r="K9" i="261"/>
  <c r="AI8" i="261"/>
  <c r="AH8" i="261"/>
  <c r="AG8" i="261"/>
  <c r="AE8" i="261"/>
  <c r="AD8" i="261"/>
  <c r="AC8" i="261"/>
  <c r="AB8" i="261"/>
  <c r="AA8" i="261"/>
  <c r="Y8" i="261"/>
  <c r="X8" i="261"/>
  <c r="W8" i="261"/>
  <c r="V8" i="261"/>
  <c r="T8" i="261"/>
  <c r="S8" i="261"/>
  <c r="U8" i="261" s="1"/>
  <c r="R8" i="261"/>
  <c r="Q8" i="261"/>
  <c r="O8" i="261"/>
  <c r="N8" i="261"/>
  <c r="M8" i="261"/>
  <c r="L8" i="261"/>
  <c r="K8" i="261"/>
  <c r="AI7" i="261"/>
  <c r="AH7" i="261"/>
  <c r="AG7" i="261"/>
  <c r="AE7" i="261"/>
  <c r="AD7" i="261"/>
  <c r="AC7" i="261"/>
  <c r="AB7" i="261"/>
  <c r="AA7" i="261"/>
  <c r="Y7" i="261"/>
  <c r="X7" i="261"/>
  <c r="W7" i="261"/>
  <c r="V7" i="261"/>
  <c r="T7" i="261"/>
  <c r="S7" i="261"/>
  <c r="R7" i="261"/>
  <c r="Q7" i="261"/>
  <c r="O7" i="261"/>
  <c r="N7" i="261"/>
  <c r="M7" i="261"/>
  <c r="L7" i="261"/>
  <c r="K7" i="261"/>
  <c r="AI6" i="261"/>
  <c r="AH6" i="261"/>
  <c r="AJ6" i="261" s="1"/>
  <c r="AG6" i="261"/>
  <c r="AE6" i="261"/>
  <c r="AD6" i="261"/>
  <c r="AC6" i="261"/>
  <c r="AB6" i="261"/>
  <c r="AA6" i="261"/>
  <c r="Y6" i="261"/>
  <c r="X6" i="261"/>
  <c r="W6" i="261"/>
  <c r="V6" i="261"/>
  <c r="T6" i="261"/>
  <c r="S6" i="261"/>
  <c r="R6" i="261"/>
  <c r="Q6" i="261"/>
  <c r="O6" i="261"/>
  <c r="N6" i="261"/>
  <c r="M6" i="261"/>
  <c r="L6" i="261"/>
  <c r="K6" i="261"/>
  <c r="AI5" i="261"/>
  <c r="AH5" i="261"/>
  <c r="AJ5" i="261" s="1"/>
  <c r="AG5" i="261"/>
  <c r="AE5" i="261"/>
  <c r="AD5" i="261"/>
  <c r="AC5" i="261"/>
  <c r="AB5" i="261"/>
  <c r="AA5" i="261"/>
  <c r="Y5" i="261"/>
  <c r="X5" i="261"/>
  <c r="W5" i="261"/>
  <c r="V5" i="261"/>
  <c r="T5" i="261"/>
  <c r="S5" i="261"/>
  <c r="R5" i="261"/>
  <c r="Q5" i="261"/>
  <c r="O5" i="261"/>
  <c r="N5" i="261"/>
  <c r="M5" i="261"/>
  <c r="L5" i="261"/>
  <c r="K5" i="261"/>
  <c r="AI4" i="261"/>
  <c r="AH4" i="261"/>
  <c r="AJ4" i="261" s="1"/>
  <c r="AG4" i="261"/>
  <c r="AE4" i="261"/>
  <c r="AD4" i="261"/>
  <c r="AC4" i="261"/>
  <c r="AB4" i="261"/>
  <c r="AA4" i="261"/>
  <c r="Y4" i="261"/>
  <c r="X4" i="261"/>
  <c r="W4" i="261"/>
  <c r="V4" i="261"/>
  <c r="T4" i="261"/>
  <c r="S4" i="261"/>
  <c r="R4" i="261"/>
  <c r="Q4" i="261"/>
  <c r="O4" i="261"/>
  <c r="N4" i="261"/>
  <c r="M4" i="261"/>
  <c r="L4" i="261"/>
  <c r="K4" i="261"/>
  <c r="E54" i="260"/>
  <c r="D54" i="260"/>
  <c r="D56" i="260" s="1"/>
  <c r="C54" i="260"/>
  <c r="G54" i="260" s="1"/>
  <c r="D50" i="260"/>
  <c r="E47" i="260"/>
  <c r="E49" i="260" s="1"/>
  <c r="D47" i="260"/>
  <c r="D61" i="260" s="1"/>
  <c r="AJ43" i="260"/>
  <c r="AI43" i="260"/>
  <c r="AH43" i="260"/>
  <c r="AG43" i="260"/>
  <c r="AF43" i="260"/>
  <c r="AE43" i="260"/>
  <c r="AD43" i="260"/>
  <c r="AC43" i="260"/>
  <c r="AB43" i="260"/>
  <c r="AA43" i="260"/>
  <c r="Z43" i="260"/>
  <c r="Y43" i="260"/>
  <c r="X43" i="260"/>
  <c r="W43" i="260"/>
  <c r="V43" i="260"/>
  <c r="U43" i="260"/>
  <c r="T43" i="260"/>
  <c r="S43" i="260"/>
  <c r="R43" i="260"/>
  <c r="Q43" i="260"/>
  <c r="P43" i="260"/>
  <c r="O43" i="260"/>
  <c r="N43" i="260"/>
  <c r="M43" i="260"/>
  <c r="L43" i="260"/>
  <c r="K43" i="260"/>
  <c r="F43" i="260"/>
  <c r="AJ42" i="260"/>
  <c r="AI42" i="260"/>
  <c r="AH42" i="260"/>
  <c r="AG42" i="260"/>
  <c r="AF42" i="260"/>
  <c r="AE42" i="260"/>
  <c r="AD42" i="260"/>
  <c r="AC42" i="260"/>
  <c r="AB42" i="260"/>
  <c r="AA42" i="260"/>
  <c r="Z42" i="260"/>
  <c r="Y42" i="260"/>
  <c r="X42" i="260"/>
  <c r="W42" i="260"/>
  <c r="V42" i="260"/>
  <c r="U42" i="260"/>
  <c r="T42" i="260"/>
  <c r="S42" i="260"/>
  <c r="R42" i="260"/>
  <c r="Q42" i="260"/>
  <c r="P42" i="260"/>
  <c r="O42" i="260"/>
  <c r="N42" i="260"/>
  <c r="M42" i="260"/>
  <c r="L42" i="260"/>
  <c r="K42" i="260"/>
  <c r="F42" i="260"/>
  <c r="AJ41" i="260"/>
  <c r="AI41" i="260"/>
  <c r="AH41" i="260"/>
  <c r="AG41" i="260"/>
  <c r="AF41" i="260"/>
  <c r="AE41" i="260"/>
  <c r="AD41" i="260"/>
  <c r="AC41" i="260"/>
  <c r="AB41" i="260"/>
  <c r="AA41" i="260"/>
  <c r="Z41" i="260"/>
  <c r="Y41" i="260"/>
  <c r="X41" i="260"/>
  <c r="W41" i="260"/>
  <c r="V41" i="260"/>
  <c r="U41" i="260"/>
  <c r="T41" i="260"/>
  <c r="S41" i="260"/>
  <c r="R41" i="260"/>
  <c r="Q41" i="260"/>
  <c r="P41" i="260"/>
  <c r="O41" i="260"/>
  <c r="N41" i="260"/>
  <c r="M41" i="260"/>
  <c r="L41" i="260"/>
  <c r="K41" i="260"/>
  <c r="F41" i="260"/>
  <c r="AJ40" i="260"/>
  <c r="AI40" i="260"/>
  <c r="AH40" i="260"/>
  <c r="AG40" i="260"/>
  <c r="AF40" i="260"/>
  <c r="AE40" i="260"/>
  <c r="AD40" i="260"/>
  <c r="AC40" i="260"/>
  <c r="AB40" i="260"/>
  <c r="AA40" i="260"/>
  <c r="Z40" i="260"/>
  <c r="Y40" i="260"/>
  <c r="X40" i="260"/>
  <c r="W40" i="260"/>
  <c r="V40" i="260"/>
  <c r="U40" i="260"/>
  <c r="T40" i="260"/>
  <c r="S40" i="260"/>
  <c r="R40" i="260"/>
  <c r="Q40" i="260"/>
  <c r="P40" i="260"/>
  <c r="O40" i="260"/>
  <c r="N40" i="260"/>
  <c r="M40" i="260"/>
  <c r="L40" i="260"/>
  <c r="K40" i="260"/>
  <c r="F40" i="260"/>
  <c r="AJ39" i="260"/>
  <c r="AI39" i="260"/>
  <c r="AH39" i="260"/>
  <c r="AG39" i="260"/>
  <c r="AF39" i="260"/>
  <c r="AE39" i="260"/>
  <c r="AD39" i="260"/>
  <c r="AC39" i="260"/>
  <c r="AB39" i="260"/>
  <c r="AA39" i="260"/>
  <c r="Z39" i="260"/>
  <c r="Y39" i="260"/>
  <c r="X39" i="260"/>
  <c r="W39" i="260"/>
  <c r="V39" i="260"/>
  <c r="U39" i="260"/>
  <c r="T39" i="260"/>
  <c r="S39" i="260"/>
  <c r="R39" i="260"/>
  <c r="Q39" i="260"/>
  <c r="P39" i="260"/>
  <c r="O39" i="260"/>
  <c r="N39" i="260"/>
  <c r="M39" i="260"/>
  <c r="L39" i="260"/>
  <c r="K39" i="260"/>
  <c r="F39" i="260"/>
  <c r="AJ38" i="260"/>
  <c r="AI38" i="260"/>
  <c r="AH38" i="260"/>
  <c r="AG38" i="260"/>
  <c r="AF38" i="260"/>
  <c r="AE38" i="260"/>
  <c r="AD38" i="260"/>
  <c r="AC38" i="260"/>
  <c r="AB38" i="260"/>
  <c r="AA38" i="260"/>
  <c r="Z38" i="260"/>
  <c r="Y38" i="260"/>
  <c r="X38" i="260"/>
  <c r="W38" i="260"/>
  <c r="V38" i="260"/>
  <c r="U38" i="260"/>
  <c r="T38" i="260"/>
  <c r="S38" i="260"/>
  <c r="R38" i="260"/>
  <c r="Q38" i="260"/>
  <c r="P38" i="260"/>
  <c r="O38" i="260"/>
  <c r="N38" i="260"/>
  <c r="M38" i="260"/>
  <c r="L38" i="260"/>
  <c r="K38" i="260"/>
  <c r="F38" i="260"/>
  <c r="AJ37" i="260"/>
  <c r="AI37" i="260"/>
  <c r="AH37" i="260"/>
  <c r="AG37" i="260"/>
  <c r="AF37" i="260"/>
  <c r="AE37" i="260"/>
  <c r="AD37" i="260"/>
  <c r="AC37" i="260"/>
  <c r="AB37" i="260"/>
  <c r="AA37" i="260"/>
  <c r="Z37" i="260"/>
  <c r="Y37" i="260"/>
  <c r="X37" i="260"/>
  <c r="W37" i="260"/>
  <c r="V37" i="260"/>
  <c r="U37" i="260"/>
  <c r="T37" i="260"/>
  <c r="S37" i="260"/>
  <c r="R37" i="260"/>
  <c r="Q37" i="260"/>
  <c r="P37" i="260"/>
  <c r="O37" i="260"/>
  <c r="N37" i="260"/>
  <c r="M37" i="260"/>
  <c r="L37" i="260"/>
  <c r="K37" i="260"/>
  <c r="F37" i="260"/>
  <c r="AJ36" i="260"/>
  <c r="AI36" i="260"/>
  <c r="AH36" i="260"/>
  <c r="AG36" i="260"/>
  <c r="AF36" i="260"/>
  <c r="AE36" i="260"/>
  <c r="AD36" i="260"/>
  <c r="AC36" i="260"/>
  <c r="AB36" i="260"/>
  <c r="AA36" i="260"/>
  <c r="Z36" i="260"/>
  <c r="Y36" i="260"/>
  <c r="X36" i="260"/>
  <c r="W36" i="260"/>
  <c r="V36" i="260"/>
  <c r="U36" i="260"/>
  <c r="T36" i="260"/>
  <c r="S36" i="260"/>
  <c r="R36" i="260"/>
  <c r="Q36" i="260"/>
  <c r="P36" i="260"/>
  <c r="O36" i="260"/>
  <c r="N36" i="260"/>
  <c r="M36" i="260"/>
  <c r="L36" i="260"/>
  <c r="K36" i="260"/>
  <c r="F36" i="260"/>
  <c r="AJ35" i="260"/>
  <c r="AI35" i="260"/>
  <c r="AH35" i="260"/>
  <c r="AG35" i="260"/>
  <c r="AF35" i="260"/>
  <c r="AE35" i="260"/>
  <c r="AD35" i="260"/>
  <c r="AC35" i="260"/>
  <c r="AB35" i="260"/>
  <c r="AA35" i="260"/>
  <c r="Z35" i="260"/>
  <c r="Y35" i="260"/>
  <c r="X35" i="260"/>
  <c r="W35" i="260"/>
  <c r="V35" i="260"/>
  <c r="U35" i="260"/>
  <c r="T35" i="260"/>
  <c r="S35" i="260"/>
  <c r="R35" i="260"/>
  <c r="Q35" i="260"/>
  <c r="P35" i="260"/>
  <c r="O35" i="260"/>
  <c r="N35" i="260"/>
  <c r="M35" i="260"/>
  <c r="L35" i="260"/>
  <c r="K35" i="260"/>
  <c r="F35" i="260"/>
  <c r="AJ34" i="260"/>
  <c r="AI34" i="260"/>
  <c r="AH34" i="260"/>
  <c r="AG34" i="260"/>
  <c r="AF34" i="260"/>
  <c r="AE34" i="260"/>
  <c r="AD34" i="260"/>
  <c r="AC34" i="260"/>
  <c r="AB34" i="260"/>
  <c r="AA34" i="260"/>
  <c r="Z34" i="260"/>
  <c r="Y34" i="260"/>
  <c r="X34" i="260"/>
  <c r="W34" i="260"/>
  <c r="V34" i="260"/>
  <c r="U34" i="260"/>
  <c r="T34" i="260"/>
  <c r="S34" i="260"/>
  <c r="R34" i="260"/>
  <c r="Q34" i="260"/>
  <c r="P34" i="260"/>
  <c r="O34" i="260"/>
  <c r="N34" i="260"/>
  <c r="M34" i="260"/>
  <c r="L34" i="260"/>
  <c r="K34" i="260"/>
  <c r="F34" i="260"/>
  <c r="AJ33" i="260"/>
  <c r="AI33" i="260"/>
  <c r="AH33" i="260"/>
  <c r="AG33" i="260"/>
  <c r="AF33" i="260"/>
  <c r="AE33" i="260"/>
  <c r="AD33" i="260"/>
  <c r="AC33" i="260"/>
  <c r="AB33" i="260"/>
  <c r="AA33" i="260"/>
  <c r="Z33" i="260"/>
  <c r="Y33" i="260"/>
  <c r="X33" i="260"/>
  <c r="W33" i="260"/>
  <c r="V33" i="260"/>
  <c r="U33" i="260"/>
  <c r="T33" i="260"/>
  <c r="S33" i="260"/>
  <c r="R33" i="260"/>
  <c r="Q33" i="260"/>
  <c r="P33" i="260"/>
  <c r="O33" i="260"/>
  <c r="N33" i="260"/>
  <c r="M33" i="260"/>
  <c r="L33" i="260"/>
  <c r="K33" i="260"/>
  <c r="F33" i="260"/>
  <c r="AJ32" i="260"/>
  <c r="AI32" i="260"/>
  <c r="AH32" i="260"/>
  <c r="AG32" i="260"/>
  <c r="AF32" i="260"/>
  <c r="AE32" i="260"/>
  <c r="AD32" i="260"/>
  <c r="AC32" i="260"/>
  <c r="AB32" i="260"/>
  <c r="AA32" i="260"/>
  <c r="Z32" i="260"/>
  <c r="Y32" i="260"/>
  <c r="X32" i="260"/>
  <c r="W32" i="260"/>
  <c r="V32" i="260"/>
  <c r="U32" i="260"/>
  <c r="T32" i="260"/>
  <c r="S32" i="260"/>
  <c r="R32" i="260"/>
  <c r="Q32" i="260"/>
  <c r="P32" i="260"/>
  <c r="O32" i="260"/>
  <c r="N32" i="260"/>
  <c r="M32" i="260"/>
  <c r="L32" i="260"/>
  <c r="K32" i="260"/>
  <c r="F32" i="260"/>
  <c r="AJ31" i="260"/>
  <c r="AI31" i="260"/>
  <c r="AH31" i="260"/>
  <c r="AG31" i="260"/>
  <c r="AF31" i="260"/>
  <c r="AE31" i="260"/>
  <c r="AD31" i="260"/>
  <c r="AC31" i="260"/>
  <c r="AB31" i="260"/>
  <c r="AA31" i="260"/>
  <c r="Z31" i="260"/>
  <c r="Y31" i="260"/>
  <c r="X31" i="260"/>
  <c r="W31" i="260"/>
  <c r="V31" i="260"/>
  <c r="U31" i="260"/>
  <c r="T31" i="260"/>
  <c r="S31" i="260"/>
  <c r="R31" i="260"/>
  <c r="Q31" i="260"/>
  <c r="P31" i="260"/>
  <c r="O31" i="260"/>
  <c r="N31" i="260"/>
  <c r="M31" i="260"/>
  <c r="L31" i="260"/>
  <c r="K31" i="260"/>
  <c r="F31" i="260"/>
  <c r="AJ30" i="260"/>
  <c r="AI30" i="260"/>
  <c r="AH30" i="260"/>
  <c r="AG30" i="260"/>
  <c r="AF30" i="260"/>
  <c r="AE30" i="260"/>
  <c r="AD30" i="260"/>
  <c r="AC30" i="260"/>
  <c r="AB30" i="260"/>
  <c r="AA30" i="260"/>
  <c r="Z30" i="260"/>
  <c r="Y30" i="260"/>
  <c r="X30" i="260"/>
  <c r="W30" i="260"/>
  <c r="V30" i="260"/>
  <c r="U30" i="260"/>
  <c r="T30" i="260"/>
  <c r="S30" i="260"/>
  <c r="R30" i="260"/>
  <c r="Q30" i="260"/>
  <c r="P30" i="260"/>
  <c r="O30" i="260"/>
  <c r="N30" i="260"/>
  <c r="M30" i="260"/>
  <c r="L30" i="260"/>
  <c r="K30" i="260"/>
  <c r="F30" i="260"/>
  <c r="AJ29" i="260"/>
  <c r="AI29" i="260"/>
  <c r="AH29" i="260"/>
  <c r="AG29" i="260"/>
  <c r="AF29" i="260"/>
  <c r="AE29" i="260"/>
  <c r="AD29" i="260"/>
  <c r="AC29" i="260"/>
  <c r="AB29" i="260"/>
  <c r="AA29" i="260"/>
  <c r="Z29" i="260"/>
  <c r="Y29" i="260"/>
  <c r="X29" i="260"/>
  <c r="W29" i="260"/>
  <c r="V29" i="260"/>
  <c r="U29" i="260"/>
  <c r="T29" i="260"/>
  <c r="S29" i="260"/>
  <c r="R29" i="260"/>
  <c r="Q29" i="260"/>
  <c r="P29" i="260"/>
  <c r="O29" i="260"/>
  <c r="N29" i="260"/>
  <c r="M29" i="260"/>
  <c r="L29" i="260"/>
  <c r="K29" i="260"/>
  <c r="F29" i="260"/>
  <c r="AJ28" i="260"/>
  <c r="AI28" i="260"/>
  <c r="AH28" i="260"/>
  <c r="AG28" i="260"/>
  <c r="AF28" i="260"/>
  <c r="AE28" i="260"/>
  <c r="AD28" i="260"/>
  <c r="AC28" i="260"/>
  <c r="AB28" i="260"/>
  <c r="AA28" i="260"/>
  <c r="Z28" i="260"/>
  <c r="Y28" i="260"/>
  <c r="X28" i="260"/>
  <c r="W28" i="260"/>
  <c r="V28" i="260"/>
  <c r="U28" i="260"/>
  <c r="T28" i="260"/>
  <c r="S28" i="260"/>
  <c r="R28" i="260"/>
  <c r="Q28" i="260"/>
  <c r="P28" i="260"/>
  <c r="O28" i="260"/>
  <c r="N28" i="260"/>
  <c r="M28" i="260"/>
  <c r="L28" i="260"/>
  <c r="K28" i="260"/>
  <c r="F28" i="260"/>
  <c r="AJ27" i="260"/>
  <c r="AI27" i="260"/>
  <c r="AH27" i="260"/>
  <c r="AG27" i="260"/>
  <c r="AF27" i="260"/>
  <c r="AE27" i="260"/>
  <c r="AD27" i="260"/>
  <c r="AC27" i="260"/>
  <c r="AB27" i="260"/>
  <c r="AA27" i="260"/>
  <c r="Z27" i="260"/>
  <c r="Y27" i="260"/>
  <c r="X27" i="260"/>
  <c r="W27" i="260"/>
  <c r="V27" i="260"/>
  <c r="U27" i="260"/>
  <c r="T27" i="260"/>
  <c r="S27" i="260"/>
  <c r="R27" i="260"/>
  <c r="Q27" i="260"/>
  <c r="P27" i="260"/>
  <c r="O27" i="260"/>
  <c r="N27" i="260"/>
  <c r="M27" i="260"/>
  <c r="L27" i="260"/>
  <c r="K27" i="260"/>
  <c r="F27" i="260"/>
  <c r="AJ26" i="260"/>
  <c r="F26" i="260" s="1"/>
  <c r="AI26" i="260"/>
  <c r="AH26" i="260"/>
  <c r="AG26" i="260"/>
  <c r="AF26" i="260"/>
  <c r="AE26" i="260"/>
  <c r="AD26" i="260"/>
  <c r="AC26" i="260"/>
  <c r="AB26" i="260"/>
  <c r="AA26" i="260"/>
  <c r="Y26" i="260"/>
  <c r="X26" i="260"/>
  <c r="Z26" i="260" s="1"/>
  <c r="W26" i="260"/>
  <c r="V26" i="260"/>
  <c r="T26" i="260"/>
  <c r="U26" i="260" s="1"/>
  <c r="S26" i="260"/>
  <c r="R26" i="260"/>
  <c r="Q26" i="260"/>
  <c r="P26" i="260"/>
  <c r="O26" i="260"/>
  <c r="N26" i="260"/>
  <c r="M26" i="260"/>
  <c r="L26" i="260"/>
  <c r="K26" i="260"/>
  <c r="AJ25" i="260"/>
  <c r="F25" i="260" s="1"/>
  <c r="AI25" i="260"/>
  <c r="AH25" i="260"/>
  <c r="AG25" i="260"/>
  <c r="AF25" i="260"/>
  <c r="AE25" i="260"/>
  <c r="AD25" i="260"/>
  <c r="AC25" i="260"/>
  <c r="AB25" i="260"/>
  <c r="AA25" i="260"/>
  <c r="Y25" i="260"/>
  <c r="X25" i="260"/>
  <c r="Z25" i="260" s="1"/>
  <c r="W25" i="260"/>
  <c r="V25" i="260"/>
  <c r="T25" i="260"/>
  <c r="U25" i="260" s="1"/>
  <c r="S25" i="260"/>
  <c r="R25" i="260"/>
  <c r="Q25" i="260"/>
  <c r="P25" i="260"/>
  <c r="O25" i="260"/>
  <c r="N25" i="260"/>
  <c r="M25" i="260"/>
  <c r="L25" i="260"/>
  <c r="K25" i="260"/>
  <c r="AI24" i="260"/>
  <c r="AH24" i="260"/>
  <c r="AJ24" i="260" s="1"/>
  <c r="AG24" i="260"/>
  <c r="AE24" i="260"/>
  <c r="AD24" i="260"/>
  <c r="AC24" i="260"/>
  <c r="AB24" i="260"/>
  <c r="AF24" i="260" s="1"/>
  <c r="AA24" i="260"/>
  <c r="Z24" i="260"/>
  <c r="Y24" i="260"/>
  <c r="X24" i="260"/>
  <c r="W24" i="260"/>
  <c r="V24" i="260"/>
  <c r="T24" i="260"/>
  <c r="S24" i="260"/>
  <c r="R24" i="260"/>
  <c r="U24" i="260" s="1"/>
  <c r="Q24" i="260"/>
  <c r="O24" i="260"/>
  <c r="N24" i="260"/>
  <c r="M24" i="260"/>
  <c r="L24" i="260"/>
  <c r="P24" i="260" s="1"/>
  <c r="F24" i="260" s="1"/>
  <c r="K24" i="260"/>
  <c r="AI23" i="260"/>
  <c r="AH23" i="260"/>
  <c r="AG23" i="260"/>
  <c r="AJ23" i="260" s="1"/>
  <c r="AE23" i="260"/>
  <c r="AD23" i="260"/>
  <c r="AC23" i="260"/>
  <c r="AB23" i="260"/>
  <c r="AA23" i="260"/>
  <c r="AF23" i="260" s="1"/>
  <c r="Y23" i="260"/>
  <c r="X23" i="260"/>
  <c r="W23" i="260"/>
  <c r="V23" i="260"/>
  <c r="Z23" i="260" s="1"/>
  <c r="T23" i="260"/>
  <c r="S23" i="260"/>
  <c r="R23" i="260"/>
  <c r="Q23" i="260"/>
  <c r="U23" i="260" s="1"/>
  <c r="O23" i="260"/>
  <c r="N23" i="260"/>
  <c r="M23" i="260"/>
  <c r="L23" i="260"/>
  <c r="K23" i="260"/>
  <c r="P23" i="260" s="1"/>
  <c r="F23" i="260" s="1"/>
  <c r="AJ22" i="260"/>
  <c r="AI22" i="260"/>
  <c r="AH22" i="260"/>
  <c r="AG22" i="260"/>
  <c r="AF22" i="260"/>
  <c r="AE22" i="260"/>
  <c r="AD22" i="260"/>
  <c r="AC22" i="260"/>
  <c r="AB22" i="260"/>
  <c r="AA22" i="260"/>
  <c r="Y22" i="260"/>
  <c r="X22" i="260"/>
  <c r="Z22" i="260" s="1"/>
  <c r="W22" i="260"/>
  <c r="V22" i="260"/>
  <c r="U22" i="260"/>
  <c r="T22" i="260"/>
  <c r="S22" i="260"/>
  <c r="R22" i="260"/>
  <c r="Q22" i="260"/>
  <c r="P22" i="260"/>
  <c r="F22" i="260" s="1"/>
  <c r="O22" i="260"/>
  <c r="N22" i="260"/>
  <c r="M22" i="260"/>
  <c r="L22" i="260"/>
  <c r="K22" i="260"/>
  <c r="AJ21" i="260"/>
  <c r="AI21" i="260"/>
  <c r="AH21" i="260"/>
  <c r="AG21" i="260"/>
  <c r="AF21" i="260"/>
  <c r="AE21" i="260"/>
  <c r="AD21" i="260"/>
  <c r="AC21" i="260"/>
  <c r="AB21" i="260"/>
  <c r="AA21" i="260"/>
  <c r="Y21" i="260"/>
  <c r="X21" i="260"/>
  <c r="Z21" i="260" s="1"/>
  <c r="W21" i="260"/>
  <c r="V21" i="260"/>
  <c r="T21" i="260"/>
  <c r="S21" i="260"/>
  <c r="U21" i="260" s="1"/>
  <c r="R21" i="260"/>
  <c r="Q21" i="260"/>
  <c r="P21" i="260"/>
  <c r="F21" i="260" s="1"/>
  <c r="O21" i="260"/>
  <c r="N21" i="260"/>
  <c r="M21" i="260"/>
  <c r="L21" i="260"/>
  <c r="K21" i="260"/>
  <c r="AI20" i="260"/>
  <c r="AH20" i="260"/>
  <c r="AJ20" i="260" s="1"/>
  <c r="AG20" i="260"/>
  <c r="AE20" i="260"/>
  <c r="AD20" i="260"/>
  <c r="AC20" i="260"/>
  <c r="AB20" i="260"/>
  <c r="AA20" i="260"/>
  <c r="Y20" i="260"/>
  <c r="X20" i="260"/>
  <c r="W20" i="260"/>
  <c r="V20" i="260"/>
  <c r="T20" i="260"/>
  <c r="S20" i="260"/>
  <c r="R20" i="260"/>
  <c r="Q20" i="260"/>
  <c r="O20" i="260"/>
  <c r="N20" i="260"/>
  <c r="M20" i="260"/>
  <c r="L20" i="260"/>
  <c r="K20" i="260"/>
  <c r="AI19" i="260"/>
  <c r="AH19" i="260"/>
  <c r="AG19" i="260"/>
  <c r="AE19" i="260"/>
  <c r="AD19" i="260"/>
  <c r="AC19" i="260"/>
  <c r="AB19" i="260"/>
  <c r="AA19" i="260"/>
  <c r="Y19" i="260"/>
  <c r="X19" i="260"/>
  <c r="W19" i="260"/>
  <c r="V19" i="260"/>
  <c r="T19" i="260"/>
  <c r="S19" i="260"/>
  <c r="R19" i="260"/>
  <c r="Q19" i="260"/>
  <c r="O19" i="260"/>
  <c r="N19" i="260"/>
  <c r="M19" i="260"/>
  <c r="L19" i="260"/>
  <c r="K19" i="260"/>
  <c r="AI18" i="260"/>
  <c r="AH18" i="260"/>
  <c r="AJ18" i="260" s="1"/>
  <c r="AG18" i="260"/>
  <c r="AE18" i="260"/>
  <c r="AD18" i="260"/>
  <c r="AC18" i="260"/>
  <c r="AB18" i="260"/>
  <c r="AA18" i="260"/>
  <c r="Y18" i="260"/>
  <c r="X18" i="260"/>
  <c r="W18" i="260"/>
  <c r="V18" i="260"/>
  <c r="T18" i="260"/>
  <c r="S18" i="260"/>
  <c r="R18" i="260"/>
  <c r="Q18" i="260"/>
  <c r="O18" i="260"/>
  <c r="N18" i="260"/>
  <c r="M18" i="260"/>
  <c r="L18" i="260"/>
  <c r="K18" i="260"/>
  <c r="AI17" i="260"/>
  <c r="AH17" i="260"/>
  <c r="AG17" i="260"/>
  <c r="AE17" i="260"/>
  <c r="AD17" i="260"/>
  <c r="AC17" i="260"/>
  <c r="AB17" i="260"/>
  <c r="AA17" i="260"/>
  <c r="Y17" i="260"/>
  <c r="X17" i="260"/>
  <c r="W17" i="260"/>
  <c r="V17" i="260"/>
  <c r="T17" i="260"/>
  <c r="S17" i="260"/>
  <c r="R17" i="260"/>
  <c r="Q17" i="260"/>
  <c r="O17" i="260"/>
  <c r="N17" i="260"/>
  <c r="M17" i="260"/>
  <c r="L17" i="260"/>
  <c r="K17" i="260"/>
  <c r="AI16" i="260"/>
  <c r="AH16" i="260"/>
  <c r="AJ16" i="260" s="1"/>
  <c r="AG16" i="260"/>
  <c r="AE16" i="260"/>
  <c r="AD16" i="260"/>
  <c r="AC16" i="260"/>
  <c r="AB16" i="260"/>
  <c r="AA16" i="260"/>
  <c r="Y16" i="260"/>
  <c r="X16" i="260"/>
  <c r="W16" i="260"/>
  <c r="V16" i="260"/>
  <c r="T16" i="260"/>
  <c r="S16" i="260"/>
  <c r="R16" i="260"/>
  <c r="Q16" i="260"/>
  <c r="O16" i="260"/>
  <c r="N16" i="260"/>
  <c r="M16" i="260"/>
  <c r="P16" i="260" s="1"/>
  <c r="F16" i="260" s="1"/>
  <c r="L16" i="260"/>
  <c r="K16" i="260"/>
  <c r="AI15" i="260"/>
  <c r="AH15" i="260"/>
  <c r="AJ15" i="260" s="1"/>
  <c r="AG15" i="260"/>
  <c r="AE15" i="260"/>
  <c r="AD15" i="260"/>
  <c r="AC15" i="260"/>
  <c r="AF15" i="260" s="1"/>
  <c r="AB15" i="260"/>
  <c r="AA15" i="260"/>
  <c r="Y15" i="260"/>
  <c r="X15" i="260"/>
  <c r="W15" i="260"/>
  <c r="V15" i="260"/>
  <c r="T15" i="260"/>
  <c r="S15" i="260"/>
  <c r="R15" i="260"/>
  <c r="Q15" i="260"/>
  <c r="O15" i="260"/>
  <c r="N15" i="260"/>
  <c r="M15" i="260"/>
  <c r="P15" i="260" s="1"/>
  <c r="F15" i="260" s="1"/>
  <c r="L15" i="260"/>
  <c r="K15" i="260"/>
  <c r="AI14" i="260"/>
  <c r="AH14" i="260"/>
  <c r="AG14" i="260"/>
  <c r="AE14" i="260"/>
  <c r="AD14" i="260"/>
  <c r="AC14" i="260"/>
  <c r="AB14" i="260"/>
  <c r="AA14" i="260"/>
  <c r="Y14" i="260"/>
  <c r="X14" i="260"/>
  <c r="W14" i="260"/>
  <c r="V14" i="260"/>
  <c r="T14" i="260"/>
  <c r="S14" i="260"/>
  <c r="R14" i="260"/>
  <c r="Q14" i="260"/>
  <c r="O14" i="260"/>
  <c r="N14" i="260"/>
  <c r="M14" i="260"/>
  <c r="P14" i="260" s="1"/>
  <c r="F14" i="260" s="1"/>
  <c r="L14" i="260"/>
  <c r="K14" i="260"/>
  <c r="AI13" i="260"/>
  <c r="AH13" i="260"/>
  <c r="AG13" i="260"/>
  <c r="AE13" i="260"/>
  <c r="AD13" i="260"/>
  <c r="AC13" i="260"/>
  <c r="AB13" i="260"/>
  <c r="AA13" i="260"/>
  <c r="Y13" i="260"/>
  <c r="X13" i="260"/>
  <c r="W13" i="260"/>
  <c r="V13" i="260"/>
  <c r="T13" i="260"/>
  <c r="S13" i="260"/>
  <c r="R13" i="260"/>
  <c r="Q13" i="260"/>
  <c r="O13" i="260"/>
  <c r="N13" i="260"/>
  <c r="M13" i="260"/>
  <c r="L13" i="260"/>
  <c r="K13" i="260"/>
  <c r="AI12" i="260"/>
  <c r="AH12" i="260"/>
  <c r="AG12" i="260"/>
  <c r="AE12" i="260"/>
  <c r="AD12" i="260"/>
  <c r="AC12" i="260"/>
  <c r="AB12" i="260"/>
  <c r="AA12" i="260"/>
  <c r="Y12" i="260"/>
  <c r="X12" i="260"/>
  <c r="W12" i="260"/>
  <c r="V12" i="260"/>
  <c r="T12" i="260"/>
  <c r="S12" i="260"/>
  <c r="R12" i="260"/>
  <c r="Q12" i="260"/>
  <c r="O12" i="260"/>
  <c r="N12" i="260"/>
  <c r="M12" i="260"/>
  <c r="L12" i="260"/>
  <c r="K12" i="260"/>
  <c r="AI11" i="260"/>
  <c r="AH11" i="260"/>
  <c r="AG11" i="260"/>
  <c r="AJ11" i="260" s="1"/>
  <c r="AE11" i="260"/>
  <c r="AD11" i="260"/>
  <c r="AC11" i="260"/>
  <c r="AB11" i="260"/>
  <c r="AA11" i="260"/>
  <c r="Y11" i="260"/>
  <c r="X11" i="260"/>
  <c r="W11" i="260"/>
  <c r="V11" i="260"/>
  <c r="T11" i="260"/>
  <c r="S11" i="260"/>
  <c r="R11" i="260"/>
  <c r="Q11" i="260"/>
  <c r="O11" i="260"/>
  <c r="N11" i="260"/>
  <c r="M11" i="260"/>
  <c r="L11" i="260"/>
  <c r="K11" i="260"/>
  <c r="AI10" i="260"/>
  <c r="AH10" i="260"/>
  <c r="AJ10" i="260" s="1"/>
  <c r="AG10" i="260"/>
  <c r="AE10" i="260"/>
  <c r="AD10" i="260"/>
  <c r="AC10" i="260"/>
  <c r="AF10" i="260" s="1"/>
  <c r="AB10" i="260"/>
  <c r="AA10" i="260"/>
  <c r="Y10" i="260"/>
  <c r="X10" i="260"/>
  <c r="W10" i="260"/>
  <c r="V10" i="260"/>
  <c r="T10" i="260"/>
  <c r="S10" i="260"/>
  <c r="R10" i="260"/>
  <c r="Q10" i="260"/>
  <c r="O10" i="260"/>
  <c r="N10" i="260"/>
  <c r="M10" i="260"/>
  <c r="L10" i="260"/>
  <c r="K10" i="260"/>
  <c r="AI9" i="260"/>
  <c r="AH9" i="260"/>
  <c r="AJ9" i="260" s="1"/>
  <c r="AG9" i="260"/>
  <c r="AE9" i="260"/>
  <c r="AD9" i="260"/>
  <c r="AC9" i="260"/>
  <c r="AB9" i="260"/>
  <c r="AA9" i="260"/>
  <c r="Y9" i="260"/>
  <c r="X9" i="260"/>
  <c r="W9" i="260"/>
  <c r="V9" i="260"/>
  <c r="T9" i="260"/>
  <c r="S9" i="260"/>
  <c r="R9" i="260"/>
  <c r="Q9" i="260"/>
  <c r="O9" i="260"/>
  <c r="N9" i="260"/>
  <c r="M9" i="260"/>
  <c r="L9" i="260"/>
  <c r="K9" i="260"/>
  <c r="AI8" i="260"/>
  <c r="AH8" i="260"/>
  <c r="AJ8" i="260" s="1"/>
  <c r="AG8" i="260"/>
  <c r="AE8" i="260"/>
  <c r="AD8" i="260"/>
  <c r="AC8" i="260"/>
  <c r="AB8" i="260"/>
  <c r="AA8" i="260"/>
  <c r="Y8" i="260"/>
  <c r="X8" i="260"/>
  <c r="W8" i="260"/>
  <c r="V8" i="260"/>
  <c r="T8" i="260"/>
  <c r="S8" i="260"/>
  <c r="R8" i="260"/>
  <c r="Q8" i="260"/>
  <c r="O8" i="260"/>
  <c r="N8" i="260"/>
  <c r="M8" i="260"/>
  <c r="L8" i="260"/>
  <c r="K8" i="260"/>
  <c r="AI7" i="260"/>
  <c r="AH7" i="260"/>
  <c r="AG7" i="260"/>
  <c r="AE7" i="260"/>
  <c r="AD7" i="260"/>
  <c r="AC7" i="260"/>
  <c r="AB7" i="260"/>
  <c r="AA7" i="260"/>
  <c r="Y7" i="260"/>
  <c r="X7" i="260"/>
  <c r="W7" i="260"/>
  <c r="V7" i="260"/>
  <c r="T7" i="260"/>
  <c r="S7" i="260"/>
  <c r="R7" i="260"/>
  <c r="Q7" i="260"/>
  <c r="O7" i="260"/>
  <c r="N7" i="260"/>
  <c r="M7" i="260"/>
  <c r="L7" i="260"/>
  <c r="K7" i="260"/>
  <c r="AI6" i="260"/>
  <c r="AH6" i="260"/>
  <c r="AG6" i="260"/>
  <c r="AE6" i="260"/>
  <c r="AD6" i="260"/>
  <c r="AC6" i="260"/>
  <c r="AB6" i="260"/>
  <c r="AA6" i="260"/>
  <c r="Y6" i="260"/>
  <c r="X6" i="260"/>
  <c r="W6" i="260"/>
  <c r="V6" i="260"/>
  <c r="T6" i="260"/>
  <c r="S6" i="260"/>
  <c r="R6" i="260"/>
  <c r="Q6" i="260"/>
  <c r="O6" i="260"/>
  <c r="N6" i="260"/>
  <c r="M6" i="260"/>
  <c r="L6" i="260"/>
  <c r="K6" i="260"/>
  <c r="AI5" i="260"/>
  <c r="AH5" i="260"/>
  <c r="AG5" i="260"/>
  <c r="AE5" i="260"/>
  <c r="AD5" i="260"/>
  <c r="AC5" i="260"/>
  <c r="AB5" i="260"/>
  <c r="AF5" i="260" s="1"/>
  <c r="AA5" i="260"/>
  <c r="Y5" i="260"/>
  <c r="X5" i="260"/>
  <c r="W5" i="260"/>
  <c r="Z5" i="260" s="1"/>
  <c r="V5" i="260"/>
  <c r="T5" i="260"/>
  <c r="S5" i="260"/>
  <c r="R5" i="260"/>
  <c r="Q5" i="260"/>
  <c r="O5" i="260"/>
  <c r="N5" i="260"/>
  <c r="M5" i="260"/>
  <c r="L5" i="260"/>
  <c r="K5" i="260"/>
  <c r="AI4" i="260"/>
  <c r="AH4" i="260"/>
  <c r="AG4" i="260"/>
  <c r="AE4" i="260"/>
  <c r="AD4" i="260"/>
  <c r="AC4" i="260"/>
  <c r="AF4" i="260" s="1"/>
  <c r="AB4" i="260"/>
  <c r="AA4" i="260"/>
  <c r="Y4" i="260"/>
  <c r="X4" i="260"/>
  <c r="W4" i="260"/>
  <c r="V4" i="260"/>
  <c r="T4" i="260"/>
  <c r="S4" i="260"/>
  <c r="U4" i="260" s="1"/>
  <c r="R4" i="260"/>
  <c r="Q4" i="260"/>
  <c r="O4" i="260"/>
  <c r="N4" i="260"/>
  <c r="M4" i="260"/>
  <c r="L4" i="260"/>
  <c r="K4" i="260"/>
  <c r="E54" i="258"/>
  <c r="D54" i="258"/>
  <c r="D56" i="258" s="1"/>
  <c r="C54" i="258"/>
  <c r="D61" i="258"/>
  <c r="AJ43" i="258"/>
  <c r="AI43" i="258"/>
  <c r="AH43" i="258"/>
  <c r="AG43" i="258"/>
  <c r="AF43" i="258"/>
  <c r="AE43" i="258"/>
  <c r="AD43" i="258"/>
  <c r="AC43" i="258"/>
  <c r="AB43" i="258"/>
  <c r="AA43" i="258"/>
  <c r="Z43" i="258"/>
  <c r="Y43" i="258"/>
  <c r="X43" i="258"/>
  <c r="W43" i="258"/>
  <c r="V43" i="258"/>
  <c r="U43" i="258"/>
  <c r="T43" i="258"/>
  <c r="S43" i="258"/>
  <c r="R43" i="258"/>
  <c r="Q43" i="258"/>
  <c r="P43" i="258"/>
  <c r="O43" i="258"/>
  <c r="N43" i="258"/>
  <c r="M43" i="258"/>
  <c r="L43" i="258"/>
  <c r="K43" i="258"/>
  <c r="F43" i="258"/>
  <c r="AJ42" i="258"/>
  <c r="AI42" i="258"/>
  <c r="AH42" i="258"/>
  <c r="AG42" i="258"/>
  <c r="AF42" i="258"/>
  <c r="AE42" i="258"/>
  <c r="AD42" i="258"/>
  <c r="AC42" i="258"/>
  <c r="AB42" i="258"/>
  <c r="AA42" i="258"/>
  <c r="Z42" i="258"/>
  <c r="Y42" i="258"/>
  <c r="X42" i="258"/>
  <c r="W42" i="258"/>
  <c r="V42" i="258"/>
  <c r="U42" i="258"/>
  <c r="T42" i="258"/>
  <c r="S42" i="258"/>
  <c r="R42" i="258"/>
  <c r="Q42" i="258"/>
  <c r="P42" i="258"/>
  <c r="O42" i="258"/>
  <c r="N42" i="258"/>
  <c r="M42" i="258"/>
  <c r="L42" i="258"/>
  <c r="K42" i="258"/>
  <c r="F42" i="258"/>
  <c r="AJ41" i="258"/>
  <c r="AI41" i="258"/>
  <c r="AH41" i="258"/>
  <c r="AG41" i="258"/>
  <c r="AF41" i="258"/>
  <c r="AE41" i="258"/>
  <c r="AD41" i="258"/>
  <c r="AC41" i="258"/>
  <c r="AB41" i="258"/>
  <c r="AA41" i="258"/>
  <c r="Z41" i="258"/>
  <c r="Y41" i="258"/>
  <c r="X41" i="258"/>
  <c r="W41" i="258"/>
  <c r="V41" i="258"/>
  <c r="U41" i="258"/>
  <c r="T41" i="258"/>
  <c r="S41" i="258"/>
  <c r="R41" i="258"/>
  <c r="Q41" i="258"/>
  <c r="P41" i="258"/>
  <c r="O41" i="258"/>
  <c r="N41" i="258"/>
  <c r="M41" i="258"/>
  <c r="L41" i="258"/>
  <c r="K41" i="258"/>
  <c r="F41" i="258"/>
  <c r="AJ40" i="258"/>
  <c r="AI40" i="258"/>
  <c r="AH40" i="258"/>
  <c r="AG40" i="258"/>
  <c r="AF40" i="258"/>
  <c r="AE40" i="258"/>
  <c r="AD40" i="258"/>
  <c r="AC40" i="258"/>
  <c r="AB40" i="258"/>
  <c r="AA40" i="258"/>
  <c r="Z40" i="258"/>
  <c r="Y40" i="258"/>
  <c r="X40" i="258"/>
  <c r="W40" i="258"/>
  <c r="V40" i="258"/>
  <c r="U40" i="258"/>
  <c r="T40" i="258"/>
  <c r="S40" i="258"/>
  <c r="R40" i="258"/>
  <c r="Q40" i="258"/>
  <c r="P40" i="258"/>
  <c r="O40" i="258"/>
  <c r="N40" i="258"/>
  <c r="M40" i="258"/>
  <c r="L40" i="258"/>
  <c r="K40" i="258"/>
  <c r="F40" i="258"/>
  <c r="AJ39" i="258"/>
  <c r="AI39" i="258"/>
  <c r="AH39" i="258"/>
  <c r="AG39" i="258"/>
  <c r="AF39" i="258"/>
  <c r="AE39" i="258"/>
  <c r="AD39" i="258"/>
  <c r="AC39" i="258"/>
  <c r="AB39" i="258"/>
  <c r="AA39" i="258"/>
  <c r="Z39" i="258"/>
  <c r="Y39" i="258"/>
  <c r="X39" i="258"/>
  <c r="W39" i="258"/>
  <c r="V39" i="258"/>
  <c r="U39" i="258"/>
  <c r="T39" i="258"/>
  <c r="S39" i="258"/>
  <c r="R39" i="258"/>
  <c r="Q39" i="258"/>
  <c r="P39" i="258"/>
  <c r="O39" i="258"/>
  <c r="N39" i="258"/>
  <c r="M39" i="258"/>
  <c r="L39" i="258"/>
  <c r="K39" i="258"/>
  <c r="F39" i="258"/>
  <c r="AJ38" i="258"/>
  <c r="AI38" i="258"/>
  <c r="AH38" i="258"/>
  <c r="AG38" i="258"/>
  <c r="AF38" i="258"/>
  <c r="AE38" i="258"/>
  <c r="AD38" i="258"/>
  <c r="AC38" i="258"/>
  <c r="AB38" i="258"/>
  <c r="AA38" i="258"/>
  <c r="Z38" i="258"/>
  <c r="Y38" i="258"/>
  <c r="X38" i="258"/>
  <c r="W38" i="258"/>
  <c r="V38" i="258"/>
  <c r="U38" i="258"/>
  <c r="T38" i="258"/>
  <c r="S38" i="258"/>
  <c r="R38" i="258"/>
  <c r="Q38" i="258"/>
  <c r="P38" i="258"/>
  <c r="O38" i="258"/>
  <c r="N38" i="258"/>
  <c r="M38" i="258"/>
  <c r="L38" i="258"/>
  <c r="K38" i="258"/>
  <c r="F38" i="258"/>
  <c r="AJ37" i="258"/>
  <c r="AI37" i="258"/>
  <c r="AH37" i="258"/>
  <c r="AG37" i="258"/>
  <c r="AF37" i="258"/>
  <c r="AE37" i="258"/>
  <c r="AD37" i="258"/>
  <c r="AC37" i="258"/>
  <c r="AB37" i="258"/>
  <c r="AA37" i="258"/>
  <c r="Z37" i="258"/>
  <c r="Y37" i="258"/>
  <c r="X37" i="258"/>
  <c r="W37" i="258"/>
  <c r="V37" i="258"/>
  <c r="U37" i="258"/>
  <c r="T37" i="258"/>
  <c r="S37" i="258"/>
  <c r="R37" i="258"/>
  <c r="Q37" i="258"/>
  <c r="P37" i="258"/>
  <c r="O37" i="258"/>
  <c r="N37" i="258"/>
  <c r="M37" i="258"/>
  <c r="L37" i="258"/>
  <c r="K37" i="258"/>
  <c r="F37" i="258"/>
  <c r="AJ36" i="258"/>
  <c r="AI36" i="258"/>
  <c r="AH36" i="258"/>
  <c r="AG36" i="258"/>
  <c r="AF36" i="258"/>
  <c r="AE36" i="258"/>
  <c r="AD36" i="258"/>
  <c r="AC36" i="258"/>
  <c r="AB36" i="258"/>
  <c r="AA36" i="258"/>
  <c r="Z36" i="258"/>
  <c r="Y36" i="258"/>
  <c r="X36" i="258"/>
  <c r="W36" i="258"/>
  <c r="V36" i="258"/>
  <c r="U36" i="258"/>
  <c r="T36" i="258"/>
  <c r="S36" i="258"/>
  <c r="R36" i="258"/>
  <c r="Q36" i="258"/>
  <c r="P36" i="258"/>
  <c r="O36" i="258"/>
  <c r="N36" i="258"/>
  <c r="M36" i="258"/>
  <c r="L36" i="258"/>
  <c r="K36" i="258"/>
  <c r="F36" i="258"/>
  <c r="AJ35" i="258"/>
  <c r="AI35" i="258"/>
  <c r="AH35" i="258"/>
  <c r="AG35" i="258"/>
  <c r="AF35" i="258"/>
  <c r="AE35" i="258"/>
  <c r="AD35" i="258"/>
  <c r="AC35" i="258"/>
  <c r="AB35" i="258"/>
  <c r="AA35" i="258"/>
  <c r="Z35" i="258"/>
  <c r="Y35" i="258"/>
  <c r="X35" i="258"/>
  <c r="W35" i="258"/>
  <c r="V35" i="258"/>
  <c r="U35" i="258"/>
  <c r="T35" i="258"/>
  <c r="S35" i="258"/>
  <c r="R35" i="258"/>
  <c r="Q35" i="258"/>
  <c r="P35" i="258"/>
  <c r="O35" i="258"/>
  <c r="N35" i="258"/>
  <c r="M35" i="258"/>
  <c r="L35" i="258"/>
  <c r="K35" i="258"/>
  <c r="F35" i="258"/>
  <c r="AJ34" i="258"/>
  <c r="AI34" i="258"/>
  <c r="AH34" i="258"/>
  <c r="AG34" i="258"/>
  <c r="AF34" i="258"/>
  <c r="AE34" i="258"/>
  <c r="AD34" i="258"/>
  <c r="AC34" i="258"/>
  <c r="AB34" i="258"/>
  <c r="AA34" i="258"/>
  <c r="Z34" i="258"/>
  <c r="Y34" i="258"/>
  <c r="X34" i="258"/>
  <c r="W34" i="258"/>
  <c r="V34" i="258"/>
  <c r="U34" i="258"/>
  <c r="T34" i="258"/>
  <c r="S34" i="258"/>
  <c r="R34" i="258"/>
  <c r="Q34" i="258"/>
  <c r="P34" i="258"/>
  <c r="O34" i="258"/>
  <c r="N34" i="258"/>
  <c r="M34" i="258"/>
  <c r="L34" i="258"/>
  <c r="K34" i="258"/>
  <c r="F34" i="258"/>
  <c r="AJ33" i="258"/>
  <c r="AI33" i="258"/>
  <c r="AH33" i="258"/>
  <c r="AG33" i="258"/>
  <c r="AF33" i="258"/>
  <c r="AE33" i="258"/>
  <c r="AD33" i="258"/>
  <c r="AC33" i="258"/>
  <c r="AB33" i="258"/>
  <c r="AA33" i="258"/>
  <c r="Z33" i="258"/>
  <c r="Y33" i="258"/>
  <c r="X33" i="258"/>
  <c r="W33" i="258"/>
  <c r="V33" i="258"/>
  <c r="U33" i="258"/>
  <c r="T33" i="258"/>
  <c r="S33" i="258"/>
  <c r="R33" i="258"/>
  <c r="Q33" i="258"/>
  <c r="P33" i="258"/>
  <c r="O33" i="258"/>
  <c r="N33" i="258"/>
  <c r="M33" i="258"/>
  <c r="L33" i="258"/>
  <c r="K33" i="258"/>
  <c r="F33" i="258"/>
  <c r="AJ32" i="258"/>
  <c r="AI32" i="258"/>
  <c r="AH32" i="258"/>
  <c r="AG32" i="258"/>
  <c r="AF32" i="258"/>
  <c r="AE32" i="258"/>
  <c r="AD32" i="258"/>
  <c r="AC32" i="258"/>
  <c r="AB32" i="258"/>
  <c r="AA32" i="258"/>
  <c r="Z32" i="258"/>
  <c r="Y32" i="258"/>
  <c r="X32" i="258"/>
  <c r="W32" i="258"/>
  <c r="V32" i="258"/>
  <c r="U32" i="258"/>
  <c r="T32" i="258"/>
  <c r="S32" i="258"/>
  <c r="R32" i="258"/>
  <c r="Q32" i="258"/>
  <c r="P32" i="258"/>
  <c r="O32" i="258"/>
  <c r="N32" i="258"/>
  <c r="M32" i="258"/>
  <c r="L32" i="258"/>
  <c r="K32" i="258"/>
  <c r="F32" i="258"/>
  <c r="AJ31" i="258"/>
  <c r="AI31" i="258"/>
  <c r="AH31" i="258"/>
  <c r="AG31" i="258"/>
  <c r="AF31" i="258"/>
  <c r="AE31" i="258"/>
  <c r="AD31" i="258"/>
  <c r="AC31" i="258"/>
  <c r="AB31" i="258"/>
  <c r="AA31" i="258"/>
  <c r="Z31" i="258"/>
  <c r="Y31" i="258"/>
  <c r="X31" i="258"/>
  <c r="W31" i="258"/>
  <c r="V31" i="258"/>
  <c r="U31" i="258"/>
  <c r="T31" i="258"/>
  <c r="S31" i="258"/>
  <c r="R31" i="258"/>
  <c r="Q31" i="258"/>
  <c r="P31" i="258"/>
  <c r="O31" i="258"/>
  <c r="N31" i="258"/>
  <c r="M31" i="258"/>
  <c r="L31" i="258"/>
  <c r="K31" i="258"/>
  <c r="F31" i="258"/>
  <c r="AJ30" i="258"/>
  <c r="AI30" i="258"/>
  <c r="AH30" i="258"/>
  <c r="AG30" i="258"/>
  <c r="AF30" i="258"/>
  <c r="AE30" i="258"/>
  <c r="AD30" i="258"/>
  <c r="AC30" i="258"/>
  <c r="AB30" i="258"/>
  <c r="AA30" i="258"/>
  <c r="Z30" i="258"/>
  <c r="Y30" i="258"/>
  <c r="X30" i="258"/>
  <c r="W30" i="258"/>
  <c r="V30" i="258"/>
  <c r="U30" i="258"/>
  <c r="T30" i="258"/>
  <c r="S30" i="258"/>
  <c r="R30" i="258"/>
  <c r="Q30" i="258"/>
  <c r="P30" i="258"/>
  <c r="O30" i="258"/>
  <c r="N30" i="258"/>
  <c r="M30" i="258"/>
  <c r="L30" i="258"/>
  <c r="K30" i="258"/>
  <c r="F30" i="258"/>
  <c r="AJ29" i="258"/>
  <c r="AI29" i="258"/>
  <c r="AH29" i="258"/>
  <c r="AG29" i="258"/>
  <c r="AF29" i="258"/>
  <c r="AE29" i="258"/>
  <c r="AD29" i="258"/>
  <c r="AC29" i="258"/>
  <c r="AB29" i="258"/>
  <c r="AA29" i="258"/>
  <c r="Z29" i="258"/>
  <c r="Y29" i="258"/>
  <c r="X29" i="258"/>
  <c r="W29" i="258"/>
  <c r="V29" i="258"/>
  <c r="U29" i="258"/>
  <c r="T29" i="258"/>
  <c r="S29" i="258"/>
  <c r="R29" i="258"/>
  <c r="Q29" i="258"/>
  <c r="P29" i="258"/>
  <c r="O29" i="258"/>
  <c r="N29" i="258"/>
  <c r="M29" i="258"/>
  <c r="L29" i="258"/>
  <c r="K29" i="258"/>
  <c r="F29" i="258"/>
  <c r="AJ28" i="258"/>
  <c r="AI28" i="258"/>
  <c r="AH28" i="258"/>
  <c r="AG28" i="258"/>
  <c r="AF28" i="258"/>
  <c r="AE28" i="258"/>
  <c r="AD28" i="258"/>
  <c r="AC28" i="258"/>
  <c r="AB28" i="258"/>
  <c r="AA28" i="258"/>
  <c r="Z28" i="258"/>
  <c r="Y28" i="258"/>
  <c r="X28" i="258"/>
  <c r="W28" i="258"/>
  <c r="V28" i="258"/>
  <c r="U28" i="258"/>
  <c r="T28" i="258"/>
  <c r="S28" i="258"/>
  <c r="R28" i="258"/>
  <c r="Q28" i="258"/>
  <c r="P28" i="258"/>
  <c r="O28" i="258"/>
  <c r="N28" i="258"/>
  <c r="M28" i="258"/>
  <c r="L28" i="258"/>
  <c r="K28" i="258"/>
  <c r="F28" i="258"/>
  <c r="AJ27" i="258"/>
  <c r="AI27" i="258"/>
  <c r="AH27" i="258"/>
  <c r="AG27" i="258"/>
  <c r="AF27" i="258"/>
  <c r="AE27" i="258"/>
  <c r="AD27" i="258"/>
  <c r="AC27" i="258"/>
  <c r="AB27" i="258"/>
  <c r="AA27" i="258"/>
  <c r="Z27" i="258"/>
  <c r="Y27" i="258"/>
  <c r="X27" i="258"/>
  <c r="W27" i="258"/>
  <c r="V27" i="258"/>
  <c r="U27" i="258"/>
  <c r="T27" i="258"/>
  <c r="S27" i="258"/>
  <c r="R27" i="258"/>
  <c r="Q27" i="258"/>
  <c r="P27" i="258"/>
  <c r="O27" i="258"/>
  <c r="N27" i="258"/>
  <c r="M27" i="258"/>
  <c r="L27" i="258"/>
  <c r="K27" i="258"/>
  <c r="F27" i="258"/>
  <c r="AJ26" i="258"/>
  <c r="AI26" i="258"/>
  <c r="AH26" i="258"/>
  <c r="AG26" i="258"/>
  <c r="AF26" i="258"/>
  <c r="AE26" i="258"/>
  <c r="AD26" i="258"/>
  <c r="AC26" i="258"/>
  <c r="AB26" i="258"/>
  <c r="AA26" i="258"/>
  <c r="Z26" i="258"/>
  <c r="Y26" i="258"/>
  <c r="X26" i="258"/>
  <c r="W26" i="258"/>
  <c r="V26" i="258"/>
  <c r="U26" i="258"/>
  <c r="T26" i="258"/>
  <c r="S26" i="258"/>
  <c r="R26" i="258"/>
  <c r="Q26" i="258"/>
  <c r="P26" i="258"/>
  <c r="O26" i="258"/>
  <c r="N26" i="258"/>
  <c r="M26" i="258"/>
  <c r="L26" i="258"/>
  <c r="K26" i="258"/>
  <c r="F26" i="258"/>
  <c r="AJ25" i="258"/>
  <c r="AI25" i="258"/>
  <c r="AH25" i="258"/>
  <c r="AG25" i="258"/>
  <c r="AF25" i="258"/>
  <c r="AE25" i="258"/>
  <c r="AD25" i="258"/>
  <c r="AC25" i="258"/>
  <c r="AB25" i="258"/>
  <c r="AA25" i="258"/>
  <c r="Z25" i="258"/>
  <c r="Y25" i="258"/>
  <c r="X25" i="258"/>
  <c r="W25" i="258"/>
  <c r="V25" i="258"/>
  <c r="U25" i="258"/>
  <c r="T25" i="258"/>
  <c r="S25" i="258"/>
  <c r="R25" i="258"/>
  <c r="Q25" i="258"/>
  <c r="P25" i="258"/>
  <c r="O25" i="258"/>
  <c r="N25" i="258"/>
  <c r="M25" i="258"/>
  <c r="L25" i="258"/>
  <c r="K25" i="258"/>
  <c r="F25" i="258"/>
  <c r="AJ24" i="258"/>
  <c r="AI24" i="258"/>
  <c r="AH24" i="258"/>
  <c r="AG24" i="258"/>
  <c r="AF24" i="258"/>
  <c r="AE24" i="258"/>
  <c r="AD24" i="258"/>
  <c r="AC24" i="258"/>
  <c r="AB24" i="258"/>
  <c r="AA24" i="258"/>
  <c r="Z24" i="258"/>
  <c r="Y24" i="258"/>
  <c r="X24" i="258"/>
  <c r="W24" i="258"/>
  <c r="V24" i="258"/>
  <c r="U24" i="258"/>
  <c r="T24" i="258"/>
  <c r="S24" i="258"/>
  <c r="R24" i="258"/>
  <c r="Q24" i="258"/>
  <c r="P24" i="258"/>
  <c r="O24" i="258"/>
  <c r="N24" i="258"/>
  <c r="M24" i="258"/>
  <c r="L24" i="258"/>
  <c r="K24" i="258"/>
  <c r="F24" i="258"/>
  <c r="AJ23" i="258"/>
  <c r="AI23" i="258"/>
  <c r="AH23" i="258"/>
  <c r="AG23" i="258"/>
  <c r="AF23" i="258"/>
  <c r="AE23" i="258"/>
  <c r="AD23" i="258"/>
  <c r="AC23" i="258"/>
  <c r="AB23" i="258"/>
  <c r="AA23" i="258"/>
  <c r="Z23" i="258"/>
  <c r="Y23" i="258"/>
  <c r="X23" i="258"/>
  <c r="W23" i="258"/>
  <c r="V23" i="258"/>
  <c r="U23" i="258"/>
  <c r="T23" i="258"/>
  <c r="S23" i="258"/>
  <c r="R23" i="258"/>
  <c r="Q23" i="258"/>
  <c r="P23" i="258"/>
  <c r="O23" i="258"/>
  <c r="N23" i="258"/>
  <c r="M23" i="258"/>
  <c r="L23" i="258"/>
  <c r="K23" i="258"/>
  <c r="F23" i="258"/>
  <c r="AJ22" i="258"/>
  <c r="AI22" i="258"/>
  <c r="AH22" i="258"/>
  <c r="AG22" i="258"/>
  <c r="AF22" i="258"/>
  <c r="AE22" i="258"/>
  <c r="AD22" i="258"/>
  <c r="AC22" i="258"/>
  <c r="AB22" i="258"/>
  <c r="AA22" i="258"/>
  <c r="Z22" i="258"/>
  <c r="Y22" i="258"/>
  <c r="X22" i="258"/>
  <c r="W22" i="258"/>
  <c r="V22" i="258"/>
  <c r="U22" i="258"/>
  <c r="T22" i="258"/>
  <c r="S22" i="258"/>
  <c r="R22" i="258"/>
  <c r="Q22" i="258"/>
  <c r="P22" i="258"/>
  <c r="O22" i="258"/>
  <c r="N22" i="258"/>
  <c r="M22" i="258"/>
  <c r="L22" i="258"/>
  <c r="K22" i="258"/>
  <c r="F22" i="258"/>
  <c r="AJ21" i="258"/>
  <c r="AI21" i="258"/>
  <c r="AH21" i="258"/>
  <c r="AG21" i="258"/>
  <c r="AF21" i="258"/>
  <c r="AE21" i="258"/>
  <c r="AD21" i="258"/>
  <c r="AC21" i="258"/>
  <c r="AB21" i="258"/>
  <c r="AA21" i="258"/>
  <c r="Z21" i="258"/>
  <c r="Y21" i="258"/>
  <c r="X21" i="258"/>
  <c r="W21" i="258"/>
  <c r="V21" i="258"/>
  <c r="U21" i="258"/>
  <c r="T21" i="258"/>
  <c r="S21" i="258"/>
  <c r="R21" i="258"/>
  <c r="Q21" i="258"/>
  <c r="P21" i="258"/>
  <c r="O21" i="258"/>
  <c r="N21" i="258"/>
  <c r="M21" i="258"/>
  <c r="L21" i="258"/>
  <c r="K21" i="258"/>
  <c r="F21" i="258"/>
  <c r="AJ20" i="258"/>
  <c r="AI20" i="258"/>
  <c r="AH20" i="258"/>
  <c r="AG20" i="258"/>
  <c r="AF20" i="258"/>
  <c r="AE20" i="258"/>
  <c r="AD20" i="258"/>
  <c r="AC20" i="258"/>
  <c r="AB20" i="258"/>
  <c r="AA20" i="258"/>
  <c r="Z20" i="258"/>
  <c r="Y20" i="258"/>
  <c r="X20" i="258"/>
  <c r="W20" i="258"/>
  <c r="V20" i="258"/>
  <c r="U20" i="258"/>
  <c r="T20" i="258"/>
  <c r="S20" i="258"/>
  <c r="R20" i="258"/>
  <c r="Q20" i="258"/>
  <c r="P20" i="258"/>
  <c r="O20" i="258"/>
  <c r="N20" i="258"/>
  <c r="M20" i="258"/>
  <c r="L20" i="258"/>
  <c r="K20" i="258"/>
  <c r="F20" i="258"/>
  <c r="AJ19" i="258"/>
  <c r="AI19" i="258"/>
  <c r="AH19" i="258"/>
  <c r="AG19" i="258"/>
  <c r="AF19" i="258"/>
  <c r="AE19" i="258"/>
  <c r="AD19" i="258"/>
  <c r="AC19" i="258"/>
  <c r="AB19" i="258"/>
  <c r="AA19" i="258"/>
  <c r="Z19" i="258"/>
  <c r="Y19" i="258"/>
  <c r="X19" i="258"/>
  <c r="W19" i="258"/>
  <c r="V19" i="258"/>
  <c r="T19" i="258"/>
  <c r="S19" i="258"/>
  <c r="R19" i="258"/>
  <c r="U19" i="258" s="1"/>
  <c r="Q19" i="258"/>
  <c r="O19" i="258"/>
  <c r="N19" i="258"/>
  <c r="M19" i="258"/>
  <c r="L19" i="258"/>
  <c r="P19" i="258" s="1"/>
  <c r="K19" i="258"/>
  <c r="AI18" i="258"/>
  <c r="AH18" i="258"/>
  <c r="AJ18" i="258" s="1"/>
  <c r="AG18" i="258"/>
  <c r="AE18" i="258"/>
  <c r="AD18" i="258"/>
  <c r="AC18" i="258"/>
  <c r="AB18" i="258"/>
  <c r="AF18" i="258" s="1"/>
  <c r="AA18" i="258"/>
  <c r="Y18" i="258"/>
  <c r="X18" i="258"/>
  <c r="W18" i="258"/>
  <c r="Z18" i="258" s="1"/>
  <c r="V18" i="258"/>
  <c r="U18" i="258"/>
  <c r="T18" i="258"/>
  <c r="S18" i="258"/>
  <c r="R18" i="258"/>
  <c r="Q18" i="258"/>
  <c r="O18" i="258"/>
  <c r="N18" i="258"/>
  <c r="M18" i="258"/>
  <c r="L18" i="258"/>
  <c r="P18" i="258" s="1"/>
  <c r="K18" i="258"/>
  <c r="AI17" i="258"/>
  <c r="AH17" i="258"/>
  <c r="AJ17" i="258" s="1"/>
  <c r="AG17" i="258"/>
  <c r="AE17" i="258"/>
  <c r="AD17" i="258"/>
  <c r="AC17" i="258"/>
  <c r="AB17" i="258"/>
  <c r="AF17" i="258" s="1"/>
  <c r="AA17" i="258"/>
  <c r="Z17" i="258"/>
  <c r="Y17" i="258"/>
  <c r="X17" i="258"/>
  <c r="W17" i="258"/>
  <c r="V17" i="258"/>
  <c r="T17" i="258"/>
  <c r="S17" i="258"/>
  <c r="R17" i="258"/>
  <c r="U17" i="258" s="1"/>
  <c r="Q17" i="258"/>
  <c r="O17" i="258"/>
  <c r="N17" i="258"/>
  <c r="M17" i="258"/>
  <c r="L17" i="258"/>
  <c r="P17" i="258" s="1"/>
  <c r="K17" i="258"/>
  <c r="AJ16" i="258"/>
  <c r="AI16" i="258"/>
  <c r="AH16" i="258"/>
  <c r="AG16" i="258"/>
  <c r="AE16" i="258"/>
  <c r="AD16" i="258"/>
  <c r="AC16" i="258"/>
  <c r="AB16" i="258"/>
  <c r="AF16" i="258" s="1"/>
  <c r="AA16" i="258"/>
  <c r="Y16" i="258"/>
  <c r="X16" i="258"/>
  <c r="W16" i="258"/>
  <c r="Z16" i="258" s="1"/>
  <c r="V16" i="258"/>
  <c r="U16" i="258"/>
  <c r="T16" i="258"/>
  <c r="S16" i="258"/>
  <c r="R16" i="258"/>
  <c r="Q16" i="258"/>
  <c r="O16" i="258"/>
  <c r="N16" i="258"/>
  <c r="M16" i="258"/>
  <c r="L16" i="258"/>
  <c r="P16" i="258" s="1"/>
  <c r="K16" i="258"/>
  <c r="AJ15" i="258"/>
  <c r="AI15" i="258"/>
  <c r="AH15" i="258"/>
  <c r="AG15" i="258"/>
  <c r="AF15" i="258"/>
  <c r="AE15" i="258"/>
  <c r="AD15" i="258"/>
  <c r="AC15" i="258"/>
  <c r="AB15" i="258"/>
  <c r="AA15" i="258"/>
  <c r="Y15" i="258"/>
  <c r="X15" i="258"/>
  <c r="Z15" i="258" s="1"/>
  <c r="W15" i="258"/>
  <c r="V15" i="258"/>
  <c r="T15" i="258"/>
  <c r="S15" i="258"/>
  <c r="U15" i="258" s="1"/>
  <c r="R15" i="258"/>
  <c r="Q15" i="258"/>
  <c r="P15" i="258"/>
  <c r="O15" i="258"/>
  <c r="N15" i="258"/>
  <c r="M15" i="258"/>
  <c r="L15" i="258"/>
  <c r="K15" i="258"/>
  <c r="AI14" i="258"/>
  <c r="AH14" i="258"/>
  <c r="AJ14" i="258" s="1"/>
  <c r="AG14" i="258"/>
  <c r="AE14" i="258"/>
  <c r="AD14" i="258"/>
  <c r="AC14" i="258"/>
  <c r="AB14" i="258"/>
  <c r="AF14" i="258" s="1"/>
  <c r="AA14" i="258"/>
  <c r="Y14" i="258"/>
  <c r="X14" i="258"/>
  <c r="W14" i="258"/>
  <c r="Z14" i="258" s="1"/>
  <c r="V14" i="258"/>
  <c r="U14" i="258"/>
  <c r="T14" i="258"/>
  <c r="S14" i="258"/>
  <c r="R14" i="258"/>
  <c r="Q14" i="258"/>
  <c r="O14" i="258"/>
  <c r="N14" i="258"/>
  <c r="M14" i="258"/>
  <c r="L14" i="258"/>
  <c r="P14" i="258" s="1"/>
  <c r="K14" i="258"/>
  <c r="AI13" i="258"/>
  <c r="AH13" i="258"/>
  <c r="AJ13" i="258" s="1"/>
  <c r="AG13" i="258"/>
  <c r="AE13" i="258"/>
  <c r="AD13" i="258"/>
  <c r="AC13" i="258"/>
  <c r="AB13" i="258"/>
  <c r="AA13" i="258"/>
  <c r="Y13" i="258"/>
  <c r="X13" i="258"/>
  <c r="W13" i="258"/>
  <c r="V13" i="258"/>
  <c r="T13" i="258"/>
  <c r="S13" i="258"/>
  <c r="R13" i="258"/>
  <c r="U13" i="258" s="1"/>
  <c r="Q13" i="258"/>
  <c r="O13" i="258"/>
  <c r="N13" i="258"/>
  <c r="M13" i="258"/>
  <c r="L13" i="258"/>
  <c r="K13" i="258"/>
  <c r="AI12" i="258"/>
  <c r="AH12" i="258"/>
  <c r="AG12" i="258"/>
  <c r="AE12" i="258"/>
  <c r="AD12" i="258"/>
  <c r="AC12" i="258"/>
  <c r="AB12" i="258"/>
  <c r="AA12" i="258"/>
  <c r="Y12" i="258"/>
  <c r="X12" i="258"/>
  <c r="W12" i="258"/>
  <c r="V12" i="258"/>
  <c r="T12" i="258"/>
  <c r="S12" i="258"/>
  <c r="R12" i="258"/>
  <c r="Q12" i="258"/>
  <c r="O12" i="258"/>
  <c r="N12" i="258"/>
  <c r="M12" i="258"/>
  <c r="L12" i="258"/>
  <c r="K12" i="258"/>
  <c r="AI11" i="258"/>
  <c r="AH11" i="258"/>
  <c r="AJ11" i="258" s="1"/>
  <c r="AG11" i="258"/>
  <c r="AE11" i="258"/>
  <c r="AD11" i="258"/>
  <c r="AC11" i="258"/>
  <c r="AF11" i="258" s="1"/>
  <c r="AB11" i="258"/>
  <c r="AA11" i="258"/>
  <c r="Y11" i="258"/>
  <c r="X11" i="258"/>
  <c r="Z11" i="258" s="1"/>
  <c r="W11" i="258"/>
  <c r="V11" i="258"/>
  <c r="T11" i="258"/>
  <c r="S11" i="258"/>
  <c r="U11" i="258" s="1"/>
  <c r="R11" i="258"/>
  <c r="Q11" i="258"/>
  <c r="O11" i="258"/>
  <c r="N11" i="258"/>
  <c r="M11" i="258"/>
  <c r="P11" i="258" s="1"/>
  <c r="L11" i="258"/>
  <c r="K11" i="258"/>
  <c r="AI10" i="258"/>
  <c r="AH10" i="258"/>
  <c r="AG10" i="258"/>
  <c r="AE10" i="258"/>
  <c r="AD10" i="258"/>
  <c r="AC10" i="258"/>
  <c r="AB10" i="258"/>
  <c r="AA10" i="258"/>
  <c r="Y10" i="258"/>
  <c r="X10" i="258"/>
  <c r="W10" i="258"/>
  <c r="V10" i="258"/>
  <c r="T10" i="258"/>
  <c r="S10" i="258"/>
  <c r="U10" i="258" s="1"/>
  <c r="R10" i="258"/>
  <c r="Q10" i="258"/>
  <c r="O10" i="258"/>
  <c r="N10" i="258"/>
  <c r="M10" i="258"/>
  <c r="P10" i="258" s="1"/>
  <c r="L10" i="258"/>
  <c r="K10" i="258"/>
  <c r="AI9" i="258"/>
  <c r="AH9" i="258"/>
  <c r="AG9" i="258"/>
  <c r="AE9" i="258"/>
  <c r="AD9" i="258"/>
  <c r="AC9" i="258"/>
  <c r="AB9" i="258"/>
  <c r="AA9" i="258"/>
  <c r="Y9" i="258"/>
  <c r="X9" i="258"/>
  <c r="W9" i="258"/>
  <c r="V9" i="258"/>
  <c r="T9" i="258"/>
  <c r="S9" i="258"/>
  <c r="R9" i="258"/>
  <c r="Q9" i="258"/>
  <c r="O9" i="258"/>
  <c r="N9" i="258"/>
  <c r="M9" i="258"/>
  <c r="L9" i="258"/>
  <c r="K9" i="258"/>
  <c r="AI8" i="258"/>
  <c r="AH8" i="258"/>
  <c r="AG8" i="258"/>
  <c r="AE8" i="258"/>
  <c r="AD8" i="258"/>
  <c r="AC8" i="258"/>
  <c r="AB8" i="258"/>
  <c r="AA8" i="258"/>
  <c r="Y8" i="258"/>
  <c r="X8" i="258"/>
  <c r="W8" i="258"/>
  <c r="V8" i="258"/>
  <c r="T8" i="258"/>
  <c r="S8" i="258"/>
  <c r="R8" i="258"/>
  <c r="Q8" i="258"/>
  <c r="O8" i="258"/>
  <c r="N8" i="258"/>
  <c r="M8" i="258"/>
  <c r="L8" i="258"/>
  <c r="K8" i="258"/>
  <c r="AI7" i="258"/>
  <c r="AH7" i="258"/>
  <c r="AJ7" i="258" s="1"/>
  <c r="AG7" i="258"/>
  <c r="AE7" i="258"/>
  <c r="AD7" i="258"/>
  <c r="AC7" i="258"/>
  <c r="AB7" i="258"/>
  <c r="AA7" i="258"/>
  <c r="Y7" i="258"/>
  <c r="X7" i="258"/>
  <c r="W7" i="258"/>
  <c r="V7" i="258"/>
  <c r="T7" i="258"/>
  <c r="S7" i="258"/>
  <c r="R7" i="258"/>
  <c r="Q7" i="258"/>
  <c r="O7" i="258"/>
  <c r="N7" i="258"/>
  <c r="M7" i="258"/>
  <c r="L7" i="258"/>
  <c r="K7" i="258"/>
  <c r="AI6" i="258"/>
  <c r="AH6" i="258"/>
  <c r="AG6" i="258"/>
  <c r="AE6" i="258"/>
  <c r="AD6" i="258"/>
  <c r="AC6" i="258"/>
  <c r="AB6" i="258"/>
  <c r="AA6" i="258"/>
  <c r="AF6" i="258" s="1"/>
  <c r="Y6" i="258"/>
  <c r="X6" i="258"/>
  <c r="W6" i="258"/>
  <c r="V6" i="258"/>
  <c r="T6" i="258"/>
  <c r="S6" i="258"/>
  <c r="R6" i="258"/>
  <c r="Q6" i="258"/>
  <c r="U6" i="258" s="1"/>
  <c r="O6" i="258"/>
  <c r="N6" i="258"/>
  <c r="M6" i="258"/>
  <c r="L6" i="258"/>
  <c r="K6" i="258"/>
  <c r="AI5" i="258"/>
  <c r="AH5" i="258"/>
  <c r="AG5" i="258"/>
  <c r="AE5" i="258"/>
  <c r="AD5" i="258"/>
  <c r="AC5" i="258"/>
  <c r="AB5" i="258"/>
  <c r="AF5" i="258" s="1"/>
  <c r="AA5" i="258"/>
  <c r="Y5" i="258"/>
  <c r="X5" i="258"/>
  <c r="W5" i="258"/>
  <c r="V5" i="258"/>
  <c r="T5" i="258"/>
  <c r="S5" i="258"/>
  <c r="R5" i="258"/>
  <c r="Q5" i="258"/>
  <c r="O5" i="258"/>
  <c r="N5" i="258"/>
  <c r="M5" i="258"/>
  <c r="L5" i="258"/>
  <c r="P5" i="258" s="1"/>
  <c r="K5" i="258"/>
  <c r="AI4" i="258"/>
  <c r="AH4" i="258"/>
  <c r="AJ4" i="258" s="1"/>
  <c r="AG4" i="258"/>
  <c r="AE4" i="258"/>
  <c r="AD4" i="258"/>
  <c r="AC4" i="258"/>
  <c r="AB4" i="258"/>
  <c r="AA4" i="258"/>
  <c r="Y4" i="258"/>
  <c r="X4" i="258"/>
  <c r="Z4" i="258" s="1"/>
  <c r="W4" i="258"/>
  <c r="V4" i="258"/>
  <c r="T4" i="258"/>
  <c r="S4" i="258"/>
  <c r="R4" i="258"/>
  <c r="Q4" i="258"/>
  <c r="O4" i="258"/>
  <c r="N4" i="258"/>
  <c r="M4" i="258"/>
  <c r="L4" i="258"/>
  <c r="K4" i="258"/>
  <c r="D57" i="257"/>
  <c r="E54" i="257"/>
  <c r="D54" i="257"/>
  <c r="D56" i="257" s="1"/>
  <c r="C54" i="257"/>
  <c r="G54" i="257" s="1"/>
  <c r="D50" i="257"/>
  <c r="E47" i="257"/>
  <c r="E49" i="257" s="1"/>
  <c r="D47" i="257"/>
  <c r="D61" i="257" s="1"/>
  <c r="AJ43" i="257"/>
  <c r="AI43" i="257"/>
  <c r="AH43" i="257"/>
  <c r="AG43" i="257"/>
  <c r="AF43" i="257"/>
  <c r="AE43" i="257"/>
  <c r="AD43" i="257"/>
  <c r="AC43" i="257"/>
  <c r="AB43" i="257"/>
  <c r="AA43" i="257"/>
  <c r="Z43" i="257"/>
  <c r="Y43" i="257"/>
  <c r="X43" i="257"/>
  <c r="W43" i="257"/>
  <c r="V43" i="257"/>
  <c r="U43" i="257"/>
  <c r="T43" i="257"/>
  <c r="S43" i="257"/>
  <c r="R43" i="257"/>
  <c r="Q43" i="257"/>
  <c r="P43" i="257"/>
  <c r="O43" i="257"/>
  <c r="N43" i="257"/>
  <c r="M43" i="257"/>
  <c r="L43" i="257"/>
  <c r="K43" i="257"/>
  <c r="F43" i="257"/>
  <c r="AJ42" i="257"/>
  <c r="AI42" i="257"/>
  <c r="AH42" i="257"/>
  <c r="AG42" i="257"/>
  <c r="AF42" i="257"/>
  <c r="AE42" i="257"/>
  <c r="AD42" i="257"/>
  <c r="AC42" i="257"/>
  <c r="AB42" i="257"/>
  <c r="AA42" i="257"/>
  <c r="Z42" i="257"/>
  <c r="Y42" i="257"/>
  <c r="X42" i="257"/>
  <c r="W42" i="257"/>
  <c r="V42" i="257"/>
  <c r="U42" i="257"/>
  <c r="T42" i="257"/>
  <c r="S42" i="257"/>
  <c r="R42" i="257"/>
  <c r="Q42" i="257"/>
  <c r="P42" i="257"/>
  <c r="O42" i="257"/>
  <c r="N42" i="257"/>
  <c r="M42" i="257"/>
  <c r="L42" i="257"/>
  <c r="K42" i="257"/>
  <c r="F42" i="257"/>
  <c r="AJ41" i="257"/>
  <c r="AI41" i="257"/>
  <c r="AH41" i="257"/>
  <c r="AG41" i="257"/>
  <c r="AF41" i="257"/>
  <c r="AE41" i="257"/>
  <c r="AD41" i="257"/>
  <c r="AC41" i="257"/>
  <c r="AB41" i="257"/>
  <c r="AA41" i="257"/>
  <c r="Z41" i="257"/>
  <c r="Y41" i="257"/>
  <c r="X41" i="257"/>
  <c r="W41" i="257"/>
  <c r="V41" i="257"/>
  <c r="U41" i="257"/>
  <c r="T41" i="257"/>
  <c r="S41" i="257"/>
  <c r="R41" i="257"/>
  <c r="Q41" i="257"/>
  <c r="P41" i="257"/>
  <c r="O41" i="257"/>
  <c r="N41" i="257"/>
  <c r="M41" i="257"/>
  <c r="L41" i="257"/>
  <c r="K41" i="257"/>
  <c r="F41" i="257"/>
  <c r="AJ40" i="257"/>
  <c r="AI40" i="257"/>
  <c r="AH40" i="257"/>
  <c r="AG40" i="257"/>
  <c r="AF40" i="257"/>
  <c r="AE40" i="257"/>
  <c r="AD40" i="257"/>
  <c r="AC40" i="257"/>
  <c r="AB40" i="257"/>
  <c r="AA40" i="257"/>
  <c r="Z40" i="257"/>
  <c r="Y40" i="257"/>
  <c r="X40" i="257"/>
  <c r="W40" i="257"/>
  <c r="V40" i="257"/>
  <c r="U40" i="257"/>
  <c r="T40" i="257"/>
  <c r="S40" i="257"/>
  <c r="R40" i="257"/>
  <c r="Q40" i="257"/>
  <c r="P40" i="257"/>
  <c r="O40" i="257"/>
  <c r="N40" i="257"/>
  <c r="M40" i="257"/>
  <c r="L40" i="257"/>
  <c r="K40" i="257"/>
  <c r="F40" i="257"/>
  <c r="AJ39" i="257"/>
  <c r="AI39" i="257"/>
  <c r="AH39" i="257"/>
  <c r="AG39" i="257"/>
  <c r="AF39" i="257"/>
  <c r="AE39" i="257"/>
  <c r="AD39" i="257"/>
  <c r="AC39" i="257"/>
  <c r="AB39" i="257"/>
  <c r="AA39" i="257"/>
  <c r="Z39" i="257"/>
  <c r="Y39" i="257"/>
  <c r="X39" i="257"/>
  <c r="W39" i="257"/>
  <c r="V39" i="257"/>
  <c r="U39" i="257"/>
  <c r="T39" i="257"/>
  <c r="S39" i="257"/>
  <c r="R39" i="257"/>
  <c r="Q39" i="257"/>
  <c r="P39" i="257"/>
  <c r="O39" i="257"/>
  <c r="N39" i="257"/>
  <c r="M39" i="257"/>
  <c r="L39" i="257"/>
  <c r="K39" i="257"/>
  <c r="F39" i="257"/>
  <c r="AJ38" i="257"/>
  <c r="AI38" i="257"/>
  <c r="AH38" i="257"/>
  <c r="AG38" i="257"/>
  <c r="AF38" i="257"/>
  <c r="AE38" i="257"/>
  <c r="AD38" i="257"/>
  <c r="AC38" i="257"/>
  <c r="AB38" i="257"/>
  <c r="AA38" i="257"/>
  <c r="Z38" i="257"/>
  <c r="Y38" i="257"/>
  <c r="X38" i="257"/>
  <c r="W38" i="257"/>
  <c r="V38" i="257"/>
  <c r="U38" i="257"/>
  <c r="T38" i="257"/>
  <c r="S38" i="257"/>
  <c r="R38" i="257"/>
  <c r="Q38" i="257"/>
  <c r="P38" i="257"/>
  <c r="O38" i="257"/>
  <c r="N38" i="257"/>
  <c r="M38" i="257"/>
  <c r="L38" i="257"/>
  <c r="K38" i="257"/>
  <c r="F38" i="257"/>
  <c r="AJ37" i="257"/>
  <c r="AI37" i="257"/>
  <c r="AH37" i="257"/>
  <c r="AG37" i="257"/>
  <c r="AF37" i="257"/>
  <c r="AE37" i="257"/>
  <c r="AD37" i="257"/>
  <c r="AC37" i="257"/>
  <c r="AB37" i="257"/>
  <c r="AA37" i="257"/>
  <c r="Z37" i="257"/>
  <c r="Y37" i="257"/>
  <c r="X37" i="257"/>
  <c r="W37" i="257"/>
  <c r="V37" i="257"/>
  <c r="U37" i="257"/>
  <c r="T37" i="257"/>
  <c r="S37" i="257"/>
  <c r="R37" i="257"/>
  <c r="Q37" i="257"/>
  <c r="P37" i="257"/>
  <c r="O37" i="257"/>
  <c r="N37" i="257"/>
  <c r="M37" i="257"/>
  <c r="L37" i="257"/>
  <c r="K37" i="257"/>
  <c r="F37" i="257"/>
  <c r="AJ36" i="257"/>
  <c r="AI36" i="257"/>
  <c r="AH36" i="257"/>
  <c r="AG36" i="257"/>
  <c r="AF36" i="257"/>
  <c r="AE36" i="257"/>
  <c r="AD36" i="257"/>
  <c r="AC36" i="257"/>
  <c r="AB36" i="257"/>
  <c r="AA36" i="257"/>
  <c r="Z36" i="257"/>
  <c r="Y36" i="257"/>
  <c r="X36" i="257"/>
  <c r="W36" i="257"/>
  <c r="V36" i="257"/>
  <c r="U36" i="257"/>
  <c r="T36" i="257"/>
  <c r="S36" i="257"/>
  <c r="R36" i="257"/>
  <c r="Q36" i="257"/>
  <c r="P36" i="257"/>
  <c r="O36" i="257"/>
  <c r="N36" i="257"/>
  <c r="M36" i="257"/>
  <c r="L36" i="257"/>
  <c r="K36" i="257"/>
  <c r="F36" i="257"/>
  <c r="AJ35" i="257"/>
  <c r="AI35" i="257"/>
  <c r="AH35" i="257"/>
  <c r="AG35" i="257"/>
  <c r="AF35" i="257"/>
  <c r="AE35" i="257"/>
  <c r="AD35" i="257"/>
  <c r="AC35" i="257"/>
  <c r="AB35" i="257"/>
  <c r="AA35" i="257"/>
  <c r="Z35" i="257"/>
  <c r="Y35" i="257"/>
  <c r="X35" i="257"/>
  <c r="W35" i="257"/>
  <c r="V35" i="257"/>
  <c r="U35" i="257"/>
  <c r="T35" i="257"/>
  <c r="S35" i="257"/>
  <c r="R35" i="257"/>
  <c r="Q35" i="257"/>
  <c r="P35" i="257"/>
  <c r="O35" i="257"/>
  <c r="N35" i="257"/>
  <c r="M35" i="257"/>
  <c r="L35" i="257"/>
  <c r="K35" i="257"/>
  <c r="F35" i="257"/>
  <c r="AJ34" i="257"/>
  <c r="AI34" i="257"/>
  <c r="AH34" i="257"/>
  <c r="AG34" i="257"/>
  <c r="AF34" i="257"/>
  <c r="AE34" i="257"/>
  <c r="AD34" i="257"/>
  <c r="AC34" i="257"/>
  <c r="AB34" i="257"/>
  <c r="AA34" i="257"/>
  <c r="Z34" i="257"/>
  <c r="Y34" i="257"/>
  <c r="X34" i="257"/>
  <c r="W34" i="257"/>
  <c r="V34" i="257"/>
  <c r="U34" i="257"/>
  <c r="T34" i="257"/>
  <c r="S34" i="257"/>
  <c r="R34" i="257"/>
  <c r="Q34" i="257"/>
  <c r="P34" i="257"/>
  <c r="O34" i="257"/>
  <c r="N34" i="257"/>
  <c r="M34" i="257"/>
  <c r="L34" i="257"/>
  <c r="K34" i="257"/>
  <c r="F34" i="257"/>
  <c r="AJ33" i="257"/>
  <c r="AI33" i="257"/>
  <c r="AH33" i="257"/>
  <c r="AG33" i="257"/>
  <c r="AF33" i="257"/>
  <c r="AE33" i="257"/>
  <c r="AD33" i="257"/>
  <c r="AC33" i="257"/>
  <c r="AB33" i="257"/>
  <c r="AA33" i="257"/>
  <c r="Z33" i="257"/>
  <c r="Y33" i="257"/>
  <c r="X33" i="257"/>
  <c r="W33" i="257"/>
  <c r="V33" i="257"/>
  <c r="U33" i="257"/>
  <c r="T33" i="257"/>
  <c r="S33" i="257"/>
  <c r="R33" i="257"/>
  <c r="Q33" i="257"/>
  <c r="P33" i="257"/>
  <c r="O33" i="257"/>
  <c r="N33" i="257"/>
  <c r="M33" i="257"/>
  <c r="L33" i="257"/>
  <c r="K33" i="257"/>
  <c r="F33" i="257"/>
  <c r="AJ32" i="257"/>
  <c r="AI32" i="257"/>
  <c r="AH32" i="257"/>
  <c r="AG32" i="257"/>
  <c r="AF32" i="257"/>
  <c r="AE32" i="257"/>
  <c r="AD32" i="257"/>
  <c r="AC32" i="257"/>
  <c r="AB32" i="257"/>
  <c r="AA32" i="257"/>
  <c r="Z32" i="257"/>
  <c r="Y32" i="257"/>
  <c r="X32" i="257"/>
  <c r="W32" i="257"/>
  <c r="V32" i="257"/>
  <c r="U32" i="257"/>
  <c r="T32" i="257"/>
  <c r="S32" i="257"/>
  <c r="R32" i="257"/>
  <c r="Q32" i="257"/>
  <c r="P32" i="257"/>
  <c r="O32" i="257"/>
  <c r="N32" i="257"/>
  <c r="M32" i="257"/>
  <c r="L32" i="257"/>
  <c r="K32" i="257"/>
  <c r="F32" i="257"/>
  <c r="AJ31" i="257"/>
  <c r="AI31" i="257"/>
  <c r="AH31" i="257"/>
  <c r="AG31" i="257"/>
  <c r="AF31" i="257"/>
  <c r="AE31" i="257"/>
  <c r="AD31" i="257"/>
  <c r="AC31" i="257"/>
  <c r="AB31" i="257"/>
  <c r="AA31" i="257"/>
  <c r="Z31" i="257"/>
  <c r="Y31" i="257"/>
  <c r="X31" i="257"/>
  <c r="W31" i="257"/>
  <c r="V31" i="257"/>
  <c r="U31" i="257"/>
  <c r="T31" i="257"/>
  <c r="S31" i="257"/>
  <c r="R31" i="257"/>
  <c r="Q31" i="257"/>
  <c r="P31" i="257"/>
  <c r="O31" i="257"/>
  <c r="N31" i="257"/>
  <c r="M31" i="257"/>
  <c r="L31" i="257"/>
  <c r="K31" i="257"/>
  <c r="F31" i="257"/>
  <c r="AJ30" i="257"/>
  <c r="AI30" i="257"/>
  <c r="AH30" i="257"/>
  <c r="AG30" i="257"/>
  <c r="AF30" i="257"/>
  <c r="AE30" i="257"/>
  <c r="AD30" i="257"/>
  <c r="AC30" i="257"/>
  <c r="AB30" i="257"/>
  <c r="AA30" i="257"/>
  <c r="Z30" i="257"/>
  <c r="Y30" i="257"/>
  <c r="X30" i="257"/>
  <c r="W30" i="257"/>
  <c r="V30" i="257"/>
  <c r="U30" i="257"/>
  <c r="T30" i="257"/>
  <c r="S30" i="257"/>
  <c r="R30" i="257"/>
  <c r="Q30" i="257"/>
  <c r="P30" i="257"/>
  <c r="O30" i="257"/>
  <c r="N30" i="257"/>
  <c r="M30" i="257"/>
  <c r="L30" i="257"/>
  <c r="K30" i="257"/>
  <c r="F30" i="257"/>
  <c r="AJ29" i="257"/>
  <c r="AI29" i="257"/>
  <c r="AH29" i="257"/>
  <c r="AG29" i="257"/>
  <c r="AF29" i="257"/>
  <c r="AE29" i="257"/>
  <c r="AD29" i="257"/>
  <c r="AC29" i="257"/>
  <c r="AB29" i="257"/>
  <c r="AA29" i="257"/>
  <c r="Z29" i="257"/>
  <c r="Y29" i="257"/>
  <c r="X29" i="257"/>
  <c r="W29" i="257"/>
  <c r="V29" i="257"/>
  <c r="U29" i="257"/>
  <c r="T29" i="257"/>
  <c r="S29" i="257"/>
  <c r="R29" i="257"/>
  <c r="Q29" i="257"/>
  <c r="P29" i="257"/>
  <c r="O29" i="257"/>
  <c r="N29" i="257"/>
  <c r="M29" i="257"/>
  <c r="L29" i="257"/>
  <c r="K29" i="257"/>
  <c r="F29" i="257"/>
  <c r="AJ28" i="257"/>
  <c r="AI28" i="257"/>
  <c r="AH28" i="257"/>
  <c r="AG28" i="257"/>
  <c r="AF28" i="257"/>
  <c r="AE28" i="257"/>
  <c r="AD28" i="257"/>
  <c r="AC28" i="257"/>
  <c r="AB28" i="257"/>
  <c r="AA28" i="257"/>
  <c r="Z28" i="257"/>
  <c r="Y28" i="257"/>
  <c r="X28" i="257"/>
  <c r="W28" i="257"/>
  <c r="V28" i="257"/>
  <c r="U28" i="257"/>
  <c r="T28" i="257"/>
  <c r="S28" i="257"/>
  <c r="R28" i="257"/>
  <c r="Q28" i="257"/>
  <c r="P28" i="257"/>
  <c r="O28" i="257"/>
  <c r="N28" i="257"/>
  <c r="M28" i="257"/>
  <c r="L28" i="257"/>
  <c r="K28" i="257"/>
  <c r="F28" i="257"/>
  <c r="AJ27" i="257"/>
  <c r="AI27" i="257"/>
  <c r="AH27" i="257"/>
  <c r="AG27" i="257"/>
  <c r="AF27" i="257"/>
  <c r="AE27" i="257"/>
  <c r="AD27" i="257"/>
  <c r="AC27" i="257"/>
  <c r="AB27" i="257"/>
  <c r="AA27" i="257"/>
  <c r="Z27" i="257"/>
  <c r="Y27" i="257"/>
  <c r="X27" i="257"/>
  <c r="W27" i="257"/>
  <c r="V27" i="257"/>
  <c r="U27" i="257"/>
  <c r="T27" i="257"/>
  <c r="S27" i="257"/>
  <c r="R27" i="257"/>
  <c r="Q27" i="257"/>
  <c r="P27" i="257"/>
  <c r="O27" i="257"/>
  <c r="N27" i="257"/>
  <c r="M27" i="257"/>
  <c r="L27" i="257"/>
  <c r="K27" i="257"/>
  <c r="F27" i="257"/>
  <c r="AJ26" i="257"/>
  <c r="AI26" i="257"/>
  <c r="AH26" i="257"/>
  <c r="AG26" i="257"/>
  <c r="AF26" i="257"/>
  <c r="AE26" i="257"/>
  <c r="AD26" i="257"/>
  <c r="AC26" i="257"/>
  <c r="AB26" i="257"/>
  <c r="AA26" i="257"/>
  <c r="Z26" i="257"/>
  <c r="Y26" i="257"/>
  <c r="X26" i="257"/>
  <c r="W26" i="257"/>
  <c r="V26" i="257"/>
  <c r="U26" i="257"/>
  <c r="T26" i="257"/>
  <c r="S26" i="257"/>
  <c r="R26" i="257"/>
  <c r="Q26" i="257"/>
  <c r="P26" i="257"/>
  <c r="O26" i="257"/>
  <c r="N26" i="257"/>
  <c r="M26" i="257"/>
  <c r="L26" i="257"/>
  <c r="K26" i="257"/>
  <c r="F26" i="257"/>
  <c r="AJ25" i="257"/>
  <c r="AI25" i="257"/>
  <c r="AH25" i="257"/>
  <c r="AG25" i="257"/>
  <c r="AF25" i="257"/>
  <c r="AE25" i="257"/>
  <c r="AD25" i="257"/>
  <c r="AC25" i="257"/>
  <c r="AB25" i="257"/>
  <c r="AA25" i="257"/>
  <c r="Z25" i="257"/>
  <c r="Y25" i="257"/>
  <c r="X25" i="257"/>
  <c r="W25" i="257"/>
  <c r="V25" i="257"/>
  <c r="U25" i="257"/>
  <c r="T25" i="257"/>
  <c r="S25" i="257"/>
  <c r="R25" i="257"/>
  <c r="Q25" i="257"/>
  <c r="P25" i="257"/>
  <c r="O25" i="257"/>
  <c r="N25" i="257"/>
  <c r="M25" i="257"/>
  <c r="L25" i="257"/>
  <c r="K25" i="257"/>
  <c r="F25" i="257"/>
  <c r="AJ24" i="257"/>
  <c r="AI24" i="257"/>
  <c r="AH24" i="257"/>
  <c r="AG24" i="257"/>
  <c r="AF24" i="257"/>
  <c r="AE24" i="257"/>
  <c r="AD24" i="257"/>
  <c r="AC24" i="257"/>
  <c r="AB24" i="257"/>
  <c r="AA24" i="257"/>
  <c r="Z24" i="257"/>
  <c r="Y24" i="257"/>
  <c r="X24" i="257"/>
  <c r="W24" i="257"/>
  <c r="V24" i="257"/>
  <c r="U24" i="257"/>
  <c r="T24" i="257"/>
  <c r="S24" i="257"/>
  <c r="R24" i="257"/>
  <c r="Q24" i="257"/>
  <c r="P24" i="257"/>
  <c r="O24" i="257"/>
  <c r="N24" i="257"/>
  <c r="M24" i="257"/>
  <c r="L24" i="257"/>
  <c r="K24" i="257"/>
  <c r="F24" i="257"/>
  <c r="AJ23" i="257"/>
  <c r="AI23" i="257"/>
  <c r="AH23" i="257"/>
  <c r="AG23" i="257"/>
  <c r="AF23" i="257"/>
  <c r="AE23" i="257"/>
  <c r="AD23" i="257"/>
  <c r="AC23" i="257"/>
  <c r="AB23" i="257"/>
  <c r="AA23" i="257"/>
  <c r="Z23" i="257"/>
  <c r="Y23" i="257"/>
  <c r="X23" i="257"/>
  <c r="W23" i="257"/>
  <c r="V23" i="257"/>
  <c r="U23" i="257"/>
  <c r="T23" i="257"/>
  <c r="S23" i="257"/>
  <c r="R23" i="257"/>
  <c r="Q23" i="257"/>
  <c r="P23" i="257"/>
  <c r="O23" i="257"/>
  <c r="N23" i="257"/>
  <c r="M23" i="257"/>
  <c r="L23" i="257"/>
  <c r="K23" i="257"/>
  <c r="F23" i="257"/>
  <c r="AJ22" i="257"/>
  <c r="AI22" i="257"/>
  <c r="AH22" i="257"/>
  <c r="AG22" i="257"/>
  <c r="AF22" i="257"/>
  <c r="AE22" i="257"/>
  <c r="AD22" i="257"/>
  <c r="AC22" i="257"/>
  <c r="AB22" i="257"/>
  <c r="AA22" i="257"/>
  <c r="Z22" i="257"/>
  <c r="Y22" i="257"/>
  <c r="X22" i="257"/>
  <c r="W22" i="257"/>
  <c r="V22" i="257"/>
  <c r="U22" i="257"/>
  <c r="T22" i="257"/>
  <c r="S22" i="257"/>
  <c r="R22" i="257"/>
  <c r="Q22" i="257"/>
  <c r="P22" i="257"/>
  <c r="O22" i="257"/>
  <c r="N22" i="257"/>
  <c r="M22" i="257"/>
  <c r="L22" i="257"/>
  <c r="K22" i="257"/>
  <c r="F22" i="257"/>
  <c r="AJ21" i="257"/>
  <c r="AI21" i="257"/>
  <c r="AH21" i="257"/>
  <c r="AG21" i="257"/>
  <c r="AF21" i="257"/>
  <c r="AE21" i="257"/>
  <c r="AD21" i="257"/>
  <c r="AC21" i="257"/>
  <c r="AB21" i="257"/>
  <c r="AA21" i="257"/>
  <c r="Z21" i="257"/>
  <c r="Y21" i="257"/>
  <c r="X21" i="257"/>
  <c r="W21" i="257"/>
  <c r="V21" i="257"/>
  <c r="U21" i="257"/>
  <c r="T21" i="257"/>
  <c r="S21" i="257"/>
  <c r="R21" i="257"/>
  <c r="Q21" i="257"/>
  <c r="P21" i="257"/>
  <c r="O21" i="257"/>
  <c r="N21" i="257"/>
  <c r="M21" i="257"/>
  <c r="L21" i="257"/>
  <c r="K21" i="257"/>
  <c r="F21" i="257"/>
  <c r="AJ20" i="257"/>
  <c r="AI20" i="257"/>
  <c r="AH20" i="257"/>
  <c r="AG20" i="257"/>
  <c r="AF20" i="257"/>
  <c r="AE20" i="257"/>
  <c r="AD20" i="257"/>
  <c r="AC20" i="257"/>
  <c r="AB20" i="257"/>
  <c r="AA20" i="257"/>
  <c r="Z20" i="257"/>
  <c r="Y20" i="257"/>
  <c r="X20" i="257"/>
  <c r="W20" i="257"/>
  <c r="V20" i="257"/>
  <c r="U20" i="257"/>
  <c r="T20" i="257"/>
  <c r="S20" i="257"/>
  <c r="Q20" i="257"/>
  <c r="P20" i="257"/>
  <c r="O20" i="257"/>
  <c r="N20" i="257"/>
  <c r="M20" i="257"/>
  <c r="L20" i="257"/>
  <c r="K20" i="257"/>
  <c r="F20" i="257"/>
  <c r="AJ19" i="257"/>
  <c r="AI19" i="257"/>
  <c r="AH19" i="257"/>
  <c r="AG19" i="257"/>
  <c r="AF19" i="257"/>
  <c r="AE19" i="257"/>
  <c r="AD19" i="257"/>
  <c r="AC19" i="257"/>
  <c r="AB19" i="257"/>
  <c r="AA19" i="257"/>
  <c r="Z19" i="257"/>
  <c r="Y19" i="257"/>
  <c r="X19" i="257"/>
  <c r="W19" i="257"/>
  <c r="V19" i="257"/>
  <c r="U19" i="257"/>
  <c r="T19" i="257"/>
  <c r="S19" i="257"/>
  <c r="R19" i="257"/>
  <c r="Q19" i="257"/>
  <c r="P19" i="257"/>
  <c r="O19" i="257"/>
  <c r="N19" i="257"/>
  <c r="M19" i="257"/>
  <c r="L19" i="257"/>
  <c r="K19" i="257"/>
  <c r="F19" i="257"/>
  <c r="AJ18" i="257"/>
  <c r="AI18" i="257"/>
  <c r="AH18" i="257"/>
  <c r="AG18" i="257"/>
  <c r="AF18" i="257"/>
  <c r="AE18" i="257"/>
  <c r="AD18" i="257"/>
  <c r="AC18" i="257"/>
  <c r="AB18" i="257"/>
  <c r="AA18" i="257"/>
  <c r="Z18" i="257"/>
  <c r="Y18" i="257"/>
  <c r="X18" i="257"/>
  <c r="W18" i="257"/>
  <c r="V18" i="257"/>
  <c r="U18" i="257"/>
  <c r="T18" i="257"/>
  <c r="S18" i="257"/>
  <c r="R18" i="257"/>
  <c r="Q18" i="257"/>
  <c r="P18" i="257"/>
  <c r="O18" i="257"/>
  <c r="N18" i="257"/>
  <c r="M18" i="257"/>
  <c r="L18" i="257"/>
  <c r="K18" i="257"/>
  <c r="F18" i="257"/>
  <c r="AJ17" i="257"/>
  <c r="AI17" i="257"/>
  <c r="AH17" i="257"/>
  <c r="AG17" i="257"/>
  <c r="AF17" i="257"/>
  <c r="AE17" i="257"/>
  <c r="AD17" i="257"/>
  <c r="AC17" i="257"/>
  <c r="AB17" i="257"/>
  <c r="AA17" i="257"/>
  <c r="Z17" i="257"/>
  <c r="Y17" i="257"/>
  <c r="X17" i="257"/>
  <c r="W17" i="257"/>
  <c r="V17" i="257"/>
  <c r="U17" i="257"/>
  <c r="T17" i="257"/>
  <c r="S17" i="257"/>
  <c r="R17" i="257"/>
  <c r="Q17" i="257"/>
  <c r="P17" i="257"/>
  <c r="O17" i="257"/>
  <c r="N17" i="257"/>
  <c r="M17" i="257"/>
  <c r="L17" i="257"/>
  <c r="K17" i="257"/>
  <c r="F17" i="257"/>
  <c r="AJ16" i="257"/>
  <c r="AI16" i="257"/>
  <c r="AH16" i="257"/>
  <c r="AG16" i="257"/>
  <c r="AF16" i="257"/>
  <c r="AE16" i="257"/>
  <c r="AD16" i="257"/>
  <c r="AC16" i="257"/>
  <c r="AB16" i="257"/>
  <c r="AA16" i="257"/>
  <c r="Z16" i="257"/>
  <c r="Y16" i="257"/>
  <c r="X16" i="257"/>
  <c r="W16" i="257"/>
  <c r="V16" i="257"/>
  <c r="U16" i="257"/>
  <c r="T16" i="257"/>
  <c r="S16" i="257"/>
  <c r="R16" i="257"/>
  <c r="Q16" i="257"/>
  <c r="P16" i="257"/>
  <c r="O16" i="257"/>
  <c r="N16" i="257"/>
  <c r="M16" i="257"/>
  <c r="L16" i="257"/>
  <c r="K16" i="257"/>
  <c r="F16" i="257"/>
  <c r="AJ15" i="257"/>
  <c r="AI15" i="257"/>
  <c r="AH15" i="257"/>
  <c r="AG15" i="257"/>
  <c r="AF15" i="257"/>
  <c r="AE15" i="257"/>
  <c r="AD15" i="257"/>
  <c r="AC15" i="257"/>
  <c r="AB15" i="257"/>
  <c r="AA15" i="257"/>
  <c r="Z15" i="257"/>
  <c r="Y15" i="257"/>
  <c r="X15" i="257"/>
  <c r="W15" i="257"/>
  <c r="V15" i="257"/>
  <c r="U15" i="257"/>
  <c r="T15" i="257"/>
  <c r="S15" i="257"/>
  <c r="R15" i="257"/>
  <c r="Q15" i="257"/>
  <c r="P15" i="257"/>
  <c r="O15" i="257"/>
  <c r="N15" i="257"/>
  <c r="M15" i="257"/>
  <c r="L15" i="257"/>
  <c r="K15" i="257"/>
  <c r="F15" i="257"/>
  <c r="AJ14" i="257"/>
  <c r="AI14" i="257"/>
  <c r="AH14" i="257"/>
  <c r="AG14" i="257"/>
  <c r="AF14" i="257"/>
  <c r="AE14" i="257"/>
  <c r="AD14" i="257"/>
  <c r="AC14" i="257"/>
  <c r="AB14" i="257"/>
  <c r="AA14" i="257"/>
  <c r="Z14" i="257"/>
  <c r="Y14" i="257"/>
  <c r="X14" i="257"/>
  <c r="W14" i="257"/>
  <c r="V14" i="257"/>
  <c r="U14" i="257"/>
  <c r="T14" i="257"/>
  <c r="S14" i="257"/>
  <c r="R14" i="257"/>
  <c r="Q14" i="257"/>
  <c r="P14" i="257"/>
  <c r="O14" i="257"/>
  <c r="N14" i="257"/>
  <c r="M14" i="257"/>
  <c r="L14" i="257"/>
  <c r="K14" i="257"/>
  <c r="F14" i="257"/>
  <c r="AJ13" i="257"/>
  <c r="AI13" i="257"/>
  <c r="AH13" i="257"/>
  <c r="AG13" i="257"/>
  <c r="AF13" i="257"/>
  <c r="AE13" i="257"/>
  <c r="AD13" i="257"/>
  <c r="AC13" i="257"/>
  <c r="AB13" i="257"/>
  <c r="AA13" i="257"/>
  <c r="Z13" i="257"/>
  <c r="Y13" i="257"/>
  <c r="X13" i="257"/>
  <c r="W13" i="257"/>
  <c r="V13" i="257"/>
  <c r="U13" i="257"/>
  <c r="T13" i="257"/>
  <c r="S13" i="257"/>
  <c r="R13" i="257"/>
  <c r="Q13" i="257"/>
  <c r="P13" i="257"/>
  <c r="O13" i="257"/>
  <c r="N13" i="257"/>
  <c r="M13" i="257"/>
  <c r="L13" i="257"/>
  <c r="K13" i="257"/>
  <c r="F13" i="257"/>
  <c r="AJ12" i="257"/>
  <c r="AI12" i="257"/>
  <c r="AH12" i="257"/>
  <c r="AG12" i="257"/>
  <c r="AF12" i="257"/>
  <c r="AE12" i="257"/>
  <c r="AD12" i="257"/>
  <c r="AC12" i="257"/>
  <c r="AB12" i="257"/>
  <c r="AA12" i="257"/>
  <c r="Z12" i="257"/>
  <c r="Y12" i="257"/>
  <c r="X12" i="257"/>
  <c r="W12" i="257"/>
  <c r="V12" i="257"/>
  <c r="U12" i="257"/>
  <c r="T12" i="257"/>
  <c r="S12" i="257"/>
  <c r="R12" i="257"/>
  <c r="Q12" i="257"/>
  <c r="P12" i="257"/>
  <c r="O12" i="257"/>
  <c r="N12" i="257"/>
  <c r="M12" i="257"/>
  <c r="L12" i="257"/>
  <c r="K12" i="257"/>
  <c r="F12" i="257"/>
  <c r="AJ11" i="257"/>
  <c r="AI11" i="257"/>
  <c r="AH11" i="257"/>
  <c r="AG11" i="257"/>
  <c r="AF11" i="257"/>
  <c r="AE11" i="257"/>
  <c r="AD11" i="257"/>
  <c r="AC11" i="257"/>
  <c r="AB11" i="257"/>
  <c r="AA11" i="257"/>
  <c r="Z11" i="257"/>
  <c r="Y11" i="257"/>
  <c r="X11" i="257"/>
  <c r="W11" i="257"/>
  <c r="V11" i="257"/>
  <c r="U11" i="257"/>
  <c r="T11" i="257"/>
  <c r="S11" i="257"/>
  <c r="R11" i="257"/>
  <c r="Q11" i="257"/>
  <c r="P11" i="257"/>
  <c r="O11" i="257"/>
  <c r="N11" i="257"/>
  <c r="M11" i="257"/>
  <c r="L11" i="257"/>
  <c r="K11" i="257"/>
  <c r="F11" i="257"/>
  <c r="AJ10" i="257"/>
  <c r="AI10" i="257"/>
  <c r="AH10" i="257"/>
  <c r="AG10" i="257"/>
  <c r="AF10" i="257"/>
  <c r="AE10" i="257"/>
  <c r="AD10" i="257"/>
  <c r="AC10" i="257"/>
  <c r="AB10" i="257"/>
  <c r="AA10" i="257"/>
  <c r="Z10" i="257"/>
  <c r="Y10" i="257"/>
  <c r="X10" i="257"/>
  <c r="W10" i="257"/>
  <c r="V10" i="257"/>
  <c r="U10" i="257"/>
  <c r="T10" i="257"/>
  <c r="S10" i="257"/>
  <c r="R10" i="257"/>
  <c r="Q10" i="257"/>
  <c r="P10" i="257"/>
  <c r="O10" i="257"/>
  <c r="N10" i="257"/>
  <c r="M10" i="257"/>
  <c r="L10" i="257"/>
  <c r="K10" i="257"/>
  <c r="F10" i="257"/>
  <c r="AJ9" i="257"/>
  <c r="AI9" i="257"/>
  <c r="AH9" i="257"/>
  <c r="AG9" i="257"/>
  <c r="AF9" i="257"/>
  <c r="AE9" i="257"/>
  <c r="AD9" i="257"/>
  <c r="AC9" i="257"/>
  <c r="AB9" i="257"/>
  <c r="AA9" i="257"/>
  <c r="Z9" i="257"/>
  <c r="Y9" i="257"/>
  <c r="X9" i="257"/>
  <c r="W9" i="257"/>
  <c r="V9" i="257"/>
  <c r="U9" i="257"/>
  <c r="T9" i="257"/>
  <c r="S9" i="257"/>
  <c r="R9" i="257"/>
  <c r="Q9" i="257"/>
  <c r="P9" i="257"/>
  <c r="O9" i="257"/>
  <c r="N9" i="257"/>
  <c r="M9" i="257"/>
  <c r="L9" i="257"/>
  <c r="K9" i="257"/>
  <c r="F9" i="257"/>
  <c r="AJ8" i="257"/>
  <c r="AI8" i="257"/>
  <c r="AH8" i="257"/>
  <c r="AG8" i="257"/>
  <c r="AF8" i="257"/>
  <c r="AE8" i="257"/>
  <c r="AD8" i="257"/>
  <c r="AC8" i="257"/>
  <c r="AB8" i="257"/>
  <c r="AA8" i="257"/>
  <c r="Z8" i="257"/>
  <c r="Y8" i="257"/>
  <c r="X8" i="257"/>
  <c r="W8" i="257"/>
  <c r="V8" i="257"/>
  <c r="U8" i="257"/>
  <c r="T8" i="257"/>
  <c r="S8" i="257"/>
  <c r="R8" i="257"/>
  <c r="Q8" i="257"/>
  <c r="P8" i="257"/>
  <c r="O8" i="257"/>
  <c r="N8" i="257"/>
  <c r="M8" i="257"/>
  <c r="L8" i="257"/>
  <c r="K8" i="257"/>
  <c r="F8" i="257"/>
  <c r="AJ7" i="257"/>
  <c r="AI7" i="257"/>
  <c r="AH7" i="257"/>
  <c r="AG7" i="257"/>
  <c r="AE7" i="257"/>
  <c r="AD7" i="257"/>
  <c r="AC7" i="257"/>
  <c r="AB7" i="257"/>
  <c r="AA7" i="257"/>
  <c r="AF7" i="257" s="1"/>
  <c r="Y7" i="257"/>
  <c r="X7" i="257"/>
  <c r="W7" i="257"/>
  <c r="V7" i="257"/>
  <c r="Z7" i="257" s="1"/>
  <c r="F7" i="257" s="1"/>
  <c r="T7" i="257"/>
  <c r="S7" i="257"/>
  <c r="R7" i="257"/>
  <c r="Q7" i="257"/>
  <c r="U7" i="257" s="1"/>
  <c r="O7" i="257"/>
  <c r="N7" i="257"/>
  <c r="M7" i="257"/>
  <c r="L7" i="257"/>
  <c r="K7" i="257"/>
  <c r="P7" i="257" s="1"/>
  <c r="AI6" i="257"/>
  <c r="AH6" i="257"/>
  <c r="AG6" i="257"/>
  <c r="AJ6" i="257" s="1"/>
  <c r="AE6" i="257"/>
  <c r="AD6" i="257"/>
  <c r="AC6" i="257"/>
  <c r="AB6" i="257"/>
  <c r="AA6" i="257"/>
  <c r="AF6" i="257" s="1"/>
  <c r="Y6" i="257"/>
  <c r="X6" i="257"/>
  <c r="W6" i="257"/>
  <c r="V6" i="257"/>
  <c r="Z6" i="257" s="1"/>
  <c r="F6" i="257" s="1"/>
  <c r="T6" i="257"/>
  <c r="S6" i="257"/>
  <c r="R6" i="257"/>
  <c r="Q6" i="257"/>
  <c r="U6" i="257" s="1"/>
  <c r="P6" i="257"/>
  <c r="O6" i="257"/>
  <c r="N6" i="257"/>
  <c r="M6" i="257"/>
  <c r="L6" i="257"/>
  <c r="K6" i="257"/>
  <c r="AI5" i="257"/>
  <c r="AH5" i="257"/>
  <c r="AJ5" i="257" s="1"/>
  <c r="AG5" i="257"/>
  <c r="AE5" i="257"/>
  <c r="AD5" i="257"/>
  <c r="AC5" i="257"/>
  <c r="AB5" i="257"/>
  <c r="AF5" i="257" s="1"/>
  <c r="AA5" i="257"/>
  <c r="Y5" i="257"/>
  <c r="X5" i="257"/>
  <c r="W5" i="257"/>
  <c r="Z5" i="257" s="1"/>
  <c r="V5" i="257"/>
  <c r="T5" i="257"/>
  <c r="S5" i="257"/>
  <c r="R5" i="257"/>
  <c r="U5" i="257" s="1"/>
  <c r="Q5" i="257"/>
  <c r="O5" i="257"/>
  <c r="N5" i="257"/>
  <c r="M5" i="257"/>
  <c r="L5" i="257"/>
  <c r="P5" i="257" s="1"/>
  <c r="F5" i="257" s="1"/>
  <c r="K5" i="257"/>
  <c r="AI4" i="257"/>
  <c r="AH4" i="257"/>
  <c r="AG4" i="257"/>
  <c r="AJ4" i="257" s="1"/>
  <c r="AE4" i="257"/>
  <c r="AD4" i="257"/>
  <c r="AC4" i="257"/>
  <c r="AB4" i="257"/>
  <c r="AA4" i="257"/>
  <c r="Y4" i="257"/>
  <c r="X4" i="257"/>
  <c r="W4" i="257"/>
  <c r="V4" i="257"/>
  <c r="T4" i="257"/>
  <c r="S4" i="257"/>
  <c r="R4" i="257"/>
  <c r="Q4" i="257"/>
  <c r="U4" i="257" s="1"/>
  <c r="O4" i="257"/>
  <c r="N4" i="257"/>
  <c r="M4" i="257"/>
  <c r="L4" i="257"/>
  <c r="K4" i="257"/>
  <c r="E54" i="256"/>
  <c r="D54" i="256"/>
  <c r="D56" i="256" s="1"/>
  <c r="C54" i="256"/>
  <c r="G54" i="256" s="1"/>
  <c r="E47" i="256"/>
  <c r="E49" i="256" s="1"/>
  <c r="D47" i="256"/>
  <c r="AJ43" i="256"/>
  <c r="AI43" i="256"/>
  <c r="AH43" i="256"/>
  <c r="AG43" i="256"/>
  <c r="AF43" i="256"/>
  <c r="AE43" i="256"/>
  <c r="AD43" i="256"/>
  <c r="AC43" i="256"/>
  <c r="AB43" i="256"/>
  <c r="AA43" i="256"/>
  <c r="Z43" i="256"/>
  <c r="Y43" i="256"/>
  <c r="X43" i="256"/>
  <c r="W43" i="256"/>
  <c r="V43" i="256"/>
  <c r="U43" i="256"/>
  <c r="T43" i="256"/>
  <c r="S43" i="256"/>
  <c r="R43" i="256"/>
  <c r="Q43" i="256"/>
  <c r="P43" i="256"/>
  <c r="O43" i="256"/>
  <c r="N43" i="256"/>
  <c r="M43" i="256"/>
  <c r="L43" i="256"/>
  <c r="K43" i="256"/>
  <c r="F43" i="256"/>
  <c r="AJ42" i="256"/>
  <c r="AI42" i="256"/>
  <c r="AH42" i="256"/>
  <c r="AG42" i="256"/>
  <c r="AF42" i="256"/>
  <c r="AE42" i="256"/>
  <c r="AD42" i="256"/>
  <c r="AC42" i="256"/>
  <c r="AB42" i="256"/>
  <c r="AA42" i="256"/>
  <c r="Z42" i="256"/>
  <c r="Y42" i="256"/>
  <c r="X42" i="256"/>
  <c r="W42" i="256"/>
  <c r="V42" i="256"/>
  <c r="U42" i="256"/>
  <c r="T42" i="256"/>
  <c r="S42" i="256"/>
  <c r="R42" i="256"/>
  <c r="Q42" i="256"/>
  <c r="P42" i="256"/>
  <c r="O42" i="256"/>
  <c r="N42" i="256"/>
  <c r="M42" i="256"/>
  <c r="L42" i="256"/>
  <c r="K42" i="256"/>
  <c r="F42" i="256"/>
  <c r="AJ41" i="256"/>
  <c r="AI41" i="256"/>
  <c r="AH41" i="256"/>
  <c r="AG41" i="256"/>
  <c r="AF41" i="256"/>
  <c r="AE41" i="256"/>
  <c r="AD41" i="256"/>
  <c r="AC41" i="256"/>
  <c r="AB41" i="256"/>
  <c r="AA41" i="256"/>
  <c r="Z41" i="256"/>
  <c r="Y41" i="256"/>
  <c r="X41" i="256"/>
  <c r="W41" i="256"/>
  <c r="V41" i="256"/>
  <c r="U41" i="256"/>
  <c r="T41" i="256"/>
  <c r="S41" i="256"/>
  <c r="R41" i="256"/>
  <c r="Q41" i="256"/>
  <c r="P41" i="256"/>
  <c r="O41" i="256"/>
  <c r="N41" i="256"/>
  <c r="M41" i="256"/>
  <c r="L41" i="256"/>
  <c r="K41" i="256"/>
  <c r="F41" i="256"/>
  <c r="AJ40" i="256"/>
  <c r="AI40" i="256"/>
  <c r="AH40" i="256"/>
  <c r="AG40" i="256"/>
  <c r="AF40" i="256"/>
  <c r="AE40" i="256"/>
  <c r="AD40" i="256"/>
  <c r="AC40" i="256"/>
  <c r="AB40" i="256"/>
  <c r="AA40" i="256"/>
  <c r="Z40" i="256"/>
  <c r="Y40" i="256"/>
  <c r="X40" i="256"/>
  <c r="W40" i="256"/>
  <c r="V40" i="256"/>
  <c r="U40" i="256"/>
  <c r="T40" i="256"/>
  <c r="S40" i="256"/>
  <c r="R40" i="256"/>
  <c r="Q40" i="256"/>
  <c r="P40" i="256"/>
  <c r="O40" i="256"/>
  <c r="N40" i="256"/>
  <c r="M40" i="256"/>
  <c r="L40" i="256"/>
  <c r="K40" i="256"/>
  <c r="F40" i="256"/>
  <c r="AJ39" i="256"/>
  <c r="AI39" i="256"/>
  <c r="AH39" i="256"/>
  <c r="AG39" i="256"/>
  <c r="AF39" i="256"/>
  <c r="AE39" i="256"/>
  <c r="AD39" i="256"/>
  <c r="AC39" i="256"/>
  <c r="AB39" i="256"/>
  <c r="AA39" i="256"/>
  <c r="Z39" i="256"/>
  <c r="Y39" i="256"/>
  <c r="X39" i="256"/>
  <c r="W39" i="256"/>
  <c r="V39" i="256"/>
  <c r="U39" i="256"/>
  <c r="T39" i="256"/>
  <c r="S39" i="256"/>
  <c r="R39" i="256"/>
  <c r="Q39" i="256"/>
  <c r="P39" i="256"/>
  <c r="O39" i="256"/>
  <c r="N39" i="256"/>
  <c r="M39" i="256"/>
  <c r="L39" i="256"/>
  <c r="K39" i="256"/>
  <c r="F39" i="256"/>
  <c r="AJ38" i="256"/>
  <c r="AI38" i="256"/>
  <c r="AH38" i="256"/>
  <c r="AG38" i="256"/>
  <c r="AF38" i="256"/>
  <c r="AE38" i="256"/>
  <c r="AD38" i="256"/>
  <c r="AC38" i="256"/>
  <c r="AB38" i="256"/>
  <c r="AA38" i="256"/>
  <c r="Z38" i="256"/>
  <c r="Y38" i="256"/>
  <c r="X38" i="256"/>
  <c r="W38" i="256"/>
  <c r="V38" i="256"/>
  <c r="U38" i="256"/>
  <c r="T38" i="256"/>
  <c r="S38" i="256"/>
  <c r="R38" i="256"/>
  <c r="Q38" i="256"/>
  <c r="P38" i="256"/>
  <c r="O38" i="256"/>
  <c r="N38" i="256"/>
  <c r="M38" i="256"/>
  <c r="L38" i="256"/>
  <c r="K38" i="256"/>
  <c r="F38" i="256"/>
  <c r="AJ37" i="256"/>
  <c r="AI37" i="256"/>
  <c r="AH37" i="256"/>
  <c r="AG37" i="256"/>
  <c r="AF37" i="256"/>
  <c r="AE37" i="256"/>
  <c r="AD37" i="256"/>
  <c r="AC37" i="256"/>
  <c r="AB37" i="256"/>
  <c r="AA37" i="256"/>
  <c r="Z37" i="256"/>
  <c r="Y37" i="256"/>
  <c r="X37" i="256"/>
  <c r="W37" i="256"/>
  <c r="V37" i="256"/>
  <c r="U37" i="256"/>
  <c r="T37" i="256"/>
  <c r="S37" i="256"/>
  <c r="R37" i="256"/>
  <c r="Q37" i="256"/>
  <c r="P37" i="256"/>
  <c r="O37" i="256"/>
  <c r="N37" i="256"/>
  <c r="M37" i="256"/>
  <c r="L37" i="256"/>
  <c r="K37" i="256"/>
  <c r="F37" i="256"/>
  <c r="AJ36" i="256"/>
  <c r="AI36" i="256"/>
  <c r="AH36" i="256"/>
  <c r="AG36" i="256"/>
  <c r="AF36" i="256"/>
  <c r="AE36" i="256"/>
  <c r="AD36" i="256"/>
  <c r="AC36" i="256"/>
  <c r="AB36" i="256"/>
  <c r="AA36" i="256"/>
  <c r="Z36" i="256"/>
  <c r="Y36" i="256"/>
  <c r="X36" i="256"/>
  <c r="W36" i="256"/>
  <c r="V36" i="256"/>
  <c r="U36" i="256"/>
  <c r="T36" i="256"/>
  <c r="S36" i="256"/>
  <c r="R36" i="256"/>
  <c r="Q36" i="256"/>
  <c r="P36" i="256"/>
  <c r="O36" i="256"/>
  <c r="N36" i="256"/>
  <c r="M36" i="256"/>
  <c r="L36" i="256"/>
  <c r="K36" i="256"/>
  <c r="F36" i="256"/>
  <c r="AJ35" i="256"/>
  <c r="AI35" i="256"/>
  <c r="AH35" i="256"/>
  <c r="AG35" i="256"/>
  <c r="AF35" i="256"/>
  <c r="AE35" i="256"/>
  <c r="AD35" i="256"/>
  <c r="AC35" i="256"/>
  <c r="AB35" i="256"/>
  <c r="AA35" i="256"/>
  <c r="Z35" i="256"/>
  <c r="Y35" i="256"/>
  <c r="X35" i="256"/>
  <c r="W35" i="256"/>
  <c r="V35" i="256"/>
  <c r="U35" i="256"/>
  <c r="T35" i="256"/>
  <c r="S35" i="256"/>
  <c r="R35" i="256"/>
  <c r="Q35" i="256"/>
  <c r="P35" i="256"/>
  <c r="O35" i="256"/>
  <c r="N35" i="256"/>
  <c r="M35" i="256"/>
  <c r="L35" i="256"/>
  <c r="K35" i="256"/>
  <c r="F35" i="256"/>
  <c r="AJ34" i="256"/>
  <c r="AI34" i="256"/>
  <c r="AH34" i="256"/>
  <c r="AG34" i="256"/>
  <c r="AF34" i="256"/>
  <c r="AE34" i="256"/>
  <c r="AD34" i="256"/>
  <c r="AC34" i="256"/>
  <c r="AB34" i="256"/>
  <c r="AA34" i="256"/>
  <c r="Z34" i="256"/>
  <c r="Y34" i="256"/>
  <c r="X34" i="256"/>
  <c r="W34" i="256"/>
  <c r="V34" i="256"/>
  <c r="U34" i="256"/>
  <c r="T34" i="256"/>
  <c r="S34" i="256"/>
  <c r="R34" i="256"/>
  <c r="Q34" i="256"/>
  <c r="P34" i="256"/>
  <c r="O34" i="256"/>
  <c r="N34" i="256"/>
  <c r="M34" i="256"/>
  <c r="L34" i="256"/>
  <c r="K34" i="256"/>
  <c r="F34" i="256"/>
  <c r="AJ33" i="256"/>
  <c r="AI33" i="256"/>
  <c r="AH33" i="256"/>
  <c r="AG33" i="256"/>
  <c r="AF33" i="256"/>
  <c r="AE33" i="256"/>
  <c r="AD33" i="256"/>
  <c r="AC33" i="256"/>
  <c r="AB33" i="256"/>
  <c r="AA33" i="256"/>
  <c r="Z33" i="256"/>
  <c r="Y33" i="256"/>
  <c r="X33" i="256"/>
  <c r="W33" i="256"/>
  <c r="V33" i="256"/>
  <c r="U33" i="256"/>
  <c r="T33" i="256"/>
  <c r="S33" i="256"/>
  <c r="R33" i="256"/>
  <c r="Q33" i="256"/>
  <c r="P33" i="256"/>
  <c r="O33" i="256"/>
  <c r="N33" i="256"/>
  <c r="M33" i="256"/>
  <c r="L33" i="256"/>
  <c r="K33" i="256"/>
  <c r="F33" i="256"/>
  <c r="AJ32" i="256"/>
  <c r="AI32" i="256"/>
  <c r="AH32" i="256"/>
  <c r="AG32" i="256"/>
  <c r="AF32" i="256"/>
  <c r="AE32" i="256"/>
  <c r="AD32" i="256"/>
  <c r="AC32" i="256"/>
  <c r="AB32" i="256"/>
  <c r="AA32" i="256"/>
  <c r="Z32" i="256"/>
  <c r="Y32" i="256"/>
  <c r="X32" i="256"/>
  <c r="W32" i="256"/>
  <c r="V32" i="256"/>
  <c r="U32" i="256"/>
  <c r="T32" i="256"/>
  <c r="S32" i="256"/>
  <c r="R32" i="256"/>
  <c r="Q32" i="256"/>
  <c r="P32" i="256"/>
  <c r="O32" i="256"/>
  <c r="N32" i="256"/>
  <c r="M32" i="256"/>
  <c r="L32" i="256"/>
  <c r="K32" i="256"/>
  <c r="F32" i="256"/>
  <c r="AJ31" i="256"/>
  <c r="AI31" i="256"/>
  <c r="AH31" i="256"/>
  <c r="AG31" i="256"/>
  <c r="AF31" i="256"/>
  <c r="AE31" i="256"/>
  <c r="AD31" i="256"/>
  <c r="AC31" i="256"/>
  <c r="AB31" i="256"/>
  <c r="AA31" i="256"/>
  <c r="Z31" i="256"/>
  <c r="Y31" i="256"/>
  <c r="X31" i="256"/>
  <c r="W31" i="256"/>
  <c r="V31" i="256"/>
  <c r="U31" i="256"/>
  <c r="T31" i="256"/>
  <c r="S31" i="256"/>
  <c r="R31" i="256"/>
  <c r="Q31" i="256"/>
  <c r="P31" i="256"/>
  <c r="O31" i="256"/>
  <c r="N31" i="256"/>
  <c r="M31" i="256"/>
  <c r="L31" i="256"/>
  <c r="K31" i="256"/>
  <c r="F31" i="256"/>
  <c r="AJ30" i="256"/>
  <c r="AI30" i="256"/>
  <c r="AH30" i="256"/>
  <c r="AG30" i="256"/>
  <c r="AF30" i="256"/>
  <c r="AE30" i="256"/>
  <c r="AD30" i="256"/>
  <c r="AC30" i="256"/>
  <c r="AB30" i="256"/>
  <c r="AA30" i="256"/>
  <c r="Z30" i="256"/>
  <c r="Y30" i="256"/>
  <c r="X30" i="256"/>
  <c r="W30" i="256"/>
  <c r="V30" i="256"/>
  <c r="U30" i="256"/>
  <c r="T30" i="256"/>
  <c r="S30" i="256"/>
  <c r="R30" i="256"/>
  <c r="Q30" i="256"/>
  <c r="P30" i="256"/>
  <c r="O30" i="256"/>
  <c r="N30" i="256"/>
  <c r="M30" i="256"/>
  <c r="L30" i="256"/>
  <c r="K30" i="256"/>
  <c r="F30" i="256"/>
  <c r="AJ29" i="256"/>
  <c r="AI29" i="256"/>
  <c r="AH29" i="256"/>
  <c r="AG29" i="256"/>
  <c r="AF29" i="256"/>
  <c r="AE29" i="256"/>
  <c r="AD29" i="256"/>
  <c r="AC29" i="256"/>
  <c r="AB29" i="256"/>
  <c r="AA29" i="256"/>
  <c r="Z29" i="256"/>
  <c r="Y29" i="256"/>
  <c r="X29" i="256"/>
  <c r="W29" i="256"/>
  <c r="V29" i="256"/>
  <c r="U29" i="256"/>
  <c r="T29" i="256"/>
  <c r="S29" i="256"/>
  <c r="R29" i="256"/>
  <c r="Q29" i="256"/>
  <c r="P29" i="256"/>
  <c r="O29" i="256"/>
  <c r="N29" i="256"/>
  <c r="M29" i="256"/>
  <c r="L29" i="256"/>
  <c r="K29" i="256"/>
  <c r="F29" i="256"/>
  <c r="AJ28" i="256"/>
  <c r="AI28" i="256"/>
  <c r="AH28" i="256"/>
  <c r="AG28" i="256"/>
  <c r="AF28" i="256"/>
  <c r="AE28" i="256"/>
  <c r="AD28" i="256"/>
  <c r="AC28" i="256"/>
  <c r="AB28" i="256"/>
  <c r="AA28" i="256"/>
  <c r="Z28" i="256"/>
  <c r="Y28" i="256"/>
  <c r="X28" i="256"/>
  <c r="W28" i="256"/>
  <c r="V28" i="256"/>
  <c r="U28" i="256"/>
  <c r="T28" i="256"/>
  <c r="S28" i="256"/>
  <c r="R28" i="256"/>
  <c r="Q28" i="256"/>
  <c r="P28" i="256"/>
  <c r="O28" i="256"/>
  <c r="N28" i="256"/>
  <c r="M28" i="256"/>
  <c r="L28" i="256"/>
  <c r="K28" i="256"/>
  <c r="F28" i="256"/>
  <c r="AJ27" i="256"/>
  <c r="AI27" i="256"/>
  <c r="AH27" i="256"/>
  <c r="AG27" i="256"/>
  <c r="AF27" i="256"/>
  <c r="AE27" i="256"/>
  <c r="AD27" i="256"/>
  <c r="AC27" i="256"/>
  <c r="AB27" i="256"/>
  <c r="AA27" i="256"/>
  <c r="Z27" i="256"/>
  <c r="Y27" i="256"/>
  <c r="X27" i="256"/>
  <c r="W27" i="256"/>
  <c r="V27" i="256"/>
  <c r="U27" i="256"/>
  <c r="T27" i="256"/>
  <c r="S27" i="256"/>
  <c r="R27" i="256"/>
  <c r="Q27" i="256"/>
  <c r="P27" i="256"/>
  <c r="O27" i="256"/>
  <c r="N27" i="256"/>
  <c r="M27" i="256"/>
  <c r="L27" i="256"/>
  <c r="K27" i="256"/>
  <c r="F27" i="256"/>
  <c r="AJ26" i="256"/>
  <c r="AI26" i="256"/>
  <c r="AH26" i="256"/>
  <c r="AG26" i="256"/>
  <c r="AF26" i="256"/>
  <c r="AE26" i="256"/>
  <c r="AD26" i="256"/>
  <c r="AC26" i="256"/>
  <c r="AB26" i="256"/>
  <c r="AA26" i="256"/>
  <c r="Z26" i="256"/>
  <c r="Y26" i="256"/>
  <c r="X26" i="256"/>
  <c r="W26" i="256"/>
  <c r="V26" i="256"/>
  <c r="U26" i="256"/>
  <c r="T26" i="256"/>
  <c r="S26" i="256"/>
  <c r="R26" i="256"/>
  <c r="Q26" i="256"/>
  <c r="P26" i="256"/>
  <c r="O26" i="256"/>
  <c r="N26" i="256"/>
  <c r="M26" i="256"/>
  <c r="L26" i="256"/>
  <c r="K26" i="256"/>
  <c r="F26" i="256"/>
  <c r="AJ25" i="256"/>
  <c r="AI25" i="256"/>
  <c r="AH25" i="256"/>
  <c r="AG25" i="256"/>
  <c r="AF25" i="256"/>
  <c r="AE25" i="256"/>
  <c r="AD25" i="256"/>
  <c r="AC25" i="256"/>
  <c r="AB25" i="256"/>
  <c r="AA25" i="256"/>
  <c r="Z25" i="256"/>
  <c r="Y25" i="256"/>
  <c r="X25" i="256"/>
  <c r="W25" i="256"/>
  <c r="V25" i="256"/>
  <c r="U25" i="256"/>
  <c r="T25" i="256"/>
  <c r="S25" i="256"/>
  <c r="R25" i="256"/>
  <c r="Q25" i="256"/>
  <c r="P25" i="256"/>
  <c r="O25" i="256"/>
  <c r="N25" i="256"/>
  <c r="M25" i="256"/>
  <c r="L25" i="256"/>
  <c r="K25" i="256"/>
  <c r="F25" i="256"/>
  <c r="AJ24" i="256"/>
  <c r="AI24" i="256"/>
  <c r="AH24" i="256"/>
  <c r="AG24" i="256"/>
  <c r="AF24" i="256"/>
  <c r="AE24" i="256"/>
  <c r="AD24" i="256"/>
  <c r="AC24" i="256"/>
  <c r="AB24" i="256"/>
  <c r="AA24" i="256"/>
  <c r="Z24" i="256"/>
  <c r="Y24" i="256"/>
  <c r="X24" i="256"/>
  <c r="W24" i="256"/>
  <c r="V24" i="256"/>
  <c r="U24" i="256"/>
  <c r="T24" i="256"/>
  <c r="S24" i="256"/>
  <c r="R24" i="256"/>
  <c r="Q24" i="256"/>
  <c r="P24" i="256"/>
  <c r="O24" i="256"/>
  <c r="N24" i="256"/>
  <c r="M24" i="256"/>
  <c r="L24" i="256"/>
  <c r="K24" i="256"/>
  <c r="F24" i="256"/>
  <c r="AJ23" i="256"/>
  <c r="AI23" i="256"/>
  <c r="AH23" i="256"/>
  <c r="AG23" i="256"/>
  <c r="AF23" i="256"/>
  <c r="AE23" i="256"/>
  <c r="AD23" i="256"/>
  <c r="AC23" i="256"/>
  <c r="AB23" i="256"/>
  <c r="AA23" i="256"/>
  <c r="Z23" i="256"/>
  <c r="Y23" i="256"/>
  <c r="X23" i="256"/>
  <c r="W23" i="256"/>
  <c r="V23" i="256"/>
  <c r="U23" i="256"/>
  <c r="T23" i="256"/>
  <c r="S23" i="256"/>
  <c r="R23" i="256"/>
  <c r="Q23" i="256"/>
  <c r="P23" i="256"/>
  <c r="O23" i="256"/>
  <c r="N23" i="256"/>
  <c r="M23" i="256"/>
  <c r="L23" i="256"/>
  <c r="K23" i="256"/>
  <c r="F23" i="256"/>
  <c r="AJ22" i="256"/>
  <c r="AI22" i="256"/>
  <c r="AH22" i="256"/>
  <c r="AG22" i="256"/>
  <c r="AF22" i="256"/>
  <c r="AE22" i="256"/>
  <c r="AD22" i="256"/>
  <c r="AC22" i="256"/>
  <c r="AB22" i="256"/>
  <c r="AA22" i="256"/>
  <c r="Z22" i="256"/>
  <c r="Y22" i="256"/>
  <c r="X22" i="256"/>
  <c r="W22" i="256"/>
  <c r="V22" i="256"/>
  <c r="U22" i="256"/>
  <c r="T22" i="256"/>
  <c r="S22" i="256"/>
  <c r="R22" i="256"/>
  <c r="Q22" i="256"/>
  <c r="P22" i="256"/>
  <c r="O22" i="256"/>
  <c r="N22" i="256"/>
  <c r="M22" i="256"/>
  <c r="L22" i="256"/>
  <c r="K22" i="256"/>
  <c r="F22" i="256"/>
  <c r="AJ21" i="256"/>
  <c r="AI21" i="256"/>
  <c r="AH21" i="256"/>
  <c r="AG21" i="256"/>
  <c r="AF21" i="256"/>
  <c r="AE21" i="256"/>
  <c r="AD21" i="256"/>
  <c r="AC21" i="256"/>
  <c r="AB21" i="256"/>
  <c r="AA21" i="256"/>
  <c r="Z21" i="256"/>
  <c r="Y21" i="256"/>
  <c r="X21" i="256"/>
  <c r="W21" i="256"/>
  <c r="V21" i="256"/>
  <c r="U21" i="256"/>
  <c r="T21" i="256"/>
  <c r="S21" i="256"/>
  <c r="R21" i="256"/>
  <c r="Q21" i="256"/>
  <c r="P21" i="256"/>
  <c r="O21" i="256"/>
  <c r="N21" i="256"/>
  <c r="M21" i="256"/>
  <c r="L21" i="256"/>
  <c r="K21" i="256"/>
  <c r="F21" i="256"/>
  <c r="AJ20" i="256"/>
  <c r="AI20" i="256"/>
  <c r="AH20" i="256"/>
  <c r="AG20" i="256"/>
  <c r="AF20" i="256"/>
  <c r="AE20" i="256"/>
  <c r="AD20" i="256"/>
  <c r="AC20" i="256"/>
  <c r="AB20" i="256"/>
  <c r="AA20" i="256"/>
  <c r="Z20" i="256"/>
  <c r="Y20" i="256"/>
  <c r="X20" i="256"/>
  <c r="W20" i="256"/>
  <c r="V20" i="256"/>
  <c r="U20" i="256"/>
  <c r="T20" i="256"/>
  <c r="S20" i="256"/>
  <c r="R20" i="256"/>
  <c r="Q20" i="256"/>
  <c r="P20" i="256"/>
  <c r="O20" i="256"/>
  <c r="N20" i="256"/>
  <c r="M20" i="256"/>
  <c r="L20" i="256"/>
  <c r="K20" i="256"/>
  <c r="F20" i="256"/>
  <c r="AI19" i="256"/>
  <c r="AH19" i="256"/>
  <c r="AG19" i="256"/>
  <c r="AE19" i="256"/>
  <c r="AD19" i="256"/>
  <c r="AC19" i="256"/>
  <c r="AB19" i="256"/>
  <c r="AF19" i="256" s="1"/>
  <c r="AA19" i="256"/>
  <c r="Y19" i="256"/>
  <c r="X19" i="256"/>
  <c r="W19" i="256"/>
  <c r="Z19" i="256" s="1"/>
  <c r="V19" i="256"/>
  <c r="T19" i="256"/>
  <c r="S19" i="256"/>
  <c r="R19" i="256"/>
  <c r="Q19" i="256"/>
  <c r="O19" i="256"/>
  <c r="N19" i="256"/>
  <c r="M19" i="256"/>
  <c r="L19" i="256"/>
  <c r="P19" i="256" s="1"/>
  <c r="K19" i="256"/>
  <c r="AI18" i="256"/>
  <c r="AH18" i="256"/>
  <c r="AG18" i="256"/>
  <c r="AE18" i="256"/>
  <c r="AD18" i="256"/>
  <c r="AC18" i="256"/>
  <c r="AB18" i="256"/>
  <c r="AF18" i="256" s="1"/>
  <c r="AA18" i="256"/>
  <c r="Y18" i="256"/>
  <c r="X18" i="256"/>
  <c r="W18" i="256"/>
  <c r="V18" i="256"/>
  <c r="T18" i="256"/>
  <c r="S18" i="256"/>
  <c r="R18" i="256"/>
  <c r="Q18" i="256"/>
  <c r="O18" i="256"/>
  <c r="N18" i="256"/>
  <c r="M18" i="256"/>
  <c r="L18" i="256"/>
  <c r="P18" i="256" s="1"/>
  <c r="K18" i="256"/>
  <c r="AI17" i="256"/>
  <c r="AH17" i="256"/>
  <c r="AG17" i="256"/>
  <c r="AE17" i="256"/>
  <c r="AD17" i="256"/>
  <c r="AC17" i="256"/>
  <c r="AB17" i="256"/>
  <c r="AF17" i="256" s="1"/>
  <c r="AA17" i="256"/>
  <c r="Y17" i="256"/>
  <c r="X17" i="256"/>
  <c r="W17" i="256"/>
  <c r="Z17" i="256" s="1"/>
  <c r="F17" i="256" s="1"/>
  <c r="V17" i="256"/>
  <c r="T17" i="256"/>
  <c r="S17" i="256"/>
  <c r="R17" i="256"/>
  <c r="Q17" i="256"/>
  <c r="O17" i="256"/>
  <c r="N17" i="256"/>
  <c r="M17" i="256"/>
  <c r="L17" i="256"/>
  <c r="P17" i="256" s="1"/>
  <c r="K17" i="256"/>
  <c r="AI16" i="256"/>
  <c r="AH16" i="256"/>
  <c r="AG16" i="256"/>
  <c r="AE16" i="256"/>
  <c r="AD16" i="256"/>
  <c r="AC16" i="256"/>
  <c r="AB16" i="256"/>
  <c r="AF16" i="256" s="1"/>
  <c r="AA16" i="256"/>
  <c r="Y16" i="256"/>
  <c r="X16" i="256"/>
  <c r="W16" i="256"/>
  <c r="V16" i="256"/>
  <c r="T16" i="256"/>
  <c r="S16" i="256"/>
  <c r="R16" i="256"/>
  <c r="U16" i="256" s="1"/>
  <c r="Q16" i="256"/>
  <c r="O16" i="256"/>
  <c r="N16" i="256"/>
  <c r="M16" i="256"/>
  <c r="L16" i="256"/>
  <c r="P16" i="256" s="1"/>
  <c r="K16" i="256"/>
  <c r="AI15" i="256"/>
  <c r="AH15" i="256"/>
  <c r="AJ15" i="256" s="1"/>
  <c r="AG15" i="256"/>
  <c r="AE15" i="256"/>
  <c r="AD15" i="256"/>
  <c r="AC15" i="256"/>
  <c r="AB15" i="256"/>
  <c r="AA15" i="256"/>
  <c r="Y15" i="256"/>
  <c r="X15" i="256"/>
  <c r="W15" i="256"/>
  <c r="V15" i="256"/>
  <c r="T15" i="256"/>
  <c r="S15" i="256"/>
  <c r="R15" i="256"/>
  <c r="Q15" i="256"/>
  <c r="O15" i="256"/>
  <c r="N15" i="256"/>
  <c r="M15" i="256"/>
  <c r="L15" i="256"/>
  <c r="K15" i="256"/>
  <c r="AI14" i="256"/>
  <c r="AH14" i="256"/>
  <c r="AG14" i="256"/>
  <c r="AE14" i="256"/>
  <c r="AD14" i="256"/>
  <c r="AC14" i="256"/>
  <c r="AB14" i="256"/>
  <c r="AF14" i="256" s="1"/>
  <c r="AA14" i="256"/>
  <c r="Y14" i="256"/>
  <c r="X14" i="256"/>
  <c r="W14" i="256"/>
  <c r="V14" i="256"/>
  <c r="T14" i="256"/>
  <c r="S14" i="256"/>
  <c r="R14" i="256"/>
  <c r="Q14" i="256"/>
  <c r="O14" i="256"/>
  <c r="N14" i="256"/>
  <c r="M14" i="256"/>
  <c r="L14" i="256"/>
  <c r="P14" i="256" s="1"/>
  <c r="K14" i="256"/>
  <c r="AI13" i="256"/>
  <c r="AH13" i="256"/>
  <c r="AG13" i="256"/>
  <c r="AE13" i="256"/>
  <c r="AD13" i="256"/>
  <c r="AC13" i="256"/>
  <c r="AB13" i="256"/>
  <c r="AF13" i="256" s="1"/>
  <c r="AA13" i="256"/>
  <c r="Y13" i="256"/>
  <c r="X13" i="256"/>
  <c r="W13" i="256"/>
  <c r="Z13" i="256" s="1"/>
  <c r="F13" i="256" s="1"/>
  <c r="V13" i="256"/>
  <c r="T13" i="256"/>
  <c r="S13" i="256"/>
  <c r="R13" i="256"/>
  <c r="Q13" i="256"/>
  <c r="O13" i="256"/>
  <c r="N13" i="256"/>
  <c r="M13" i="256"/>
  <c r="L13" i="256"/>
  <c r="P13" i="256" s="1"/>
  <c r="K13" i="256"/>
  <c r="AI12" i="256"/>
  <c r="AH12" i="256"/>
  <c r="AG12" i="256"/>
  <c r="AE12" i="256"/>
  <c r="AD12" i="256"/>
  <c r="AC12" i="256"/>
  <c r="AB12" i="256"/>
  <c r="AF12" i="256" s="1"/>
  <c r="AA12" i="256"/>
  <c r="Y12" i="256"/>
  <c r="X12" i="256"/>
  <c r="W12" i="256"/>
  <c r="V12" i="256"/>
  <c r="T12" i="256"/>
  <c r="S12" i="256"/>
  <c r="R12" i="256"/>
  <c r="U12" i="256" s="1"/>
  <c r="Q12" i="256"/>
  <c r="O12" i="256"/>
  <c r="N12" i="256"/>
  <c r="M12" i="256"/>
  <c r="L12" i="256"/>
  <c r="P12" i="256" s="1"/>
  <c r="K12" i="256"/>
  <c r="AI11" i="256"/>
  <c r="AH11" i="256"/>
  <c r="AJ11" i="256" s="1"/>
  <c r="AG11" i="256"/>
  <c r="AE11" i="256"/>
  <c r="AD11" i="256"/>
  <c r="AC11" i="256"/>
  <c r="AB11" i="256"/>
  <c r="AA11" i="256"/>
  <c r="Y11" i="256"/>
  <c r="X11" i="256"/>
  <c r="W11" i="256"/>
  <c r="V11" i="256"/>
  <c r="T11" i="256"/>
  <c r="S11" i="256"/>
  <c r="R11" i="256"/>
  <c r="Q11" i="256"/>
  <c r="O11" i="256"/>
  <c r="N11" i="256"/>
  <c r="M11" i="256"/>
  <c r="L11" i="256"/>
  <c r="K11" i="256"/>
  <c r="AI10" i="256"/>
  <c r="AH10" i="256"/>
  <c r="AG10" i="256"/>
  <c r="AE10" i="256"/>
  <c r="AD10" i="256"/>
  <c r="AC10" i="256"/>
  <c r="AB10" i="256"/>
  <c r="AA10" i="256"/>
  <c r="Y10" i="256"/>
  <c r="X10" i="256"/>
  <c r="W10" i="256"/>
  <c r="V10" i="256"/>
  <c r="T10" i="256"/>
  <c r="S10" i="256"/>
  <c r="R10" i="256"/>
  <c r="Q10" i="256"/>
  <c r="O10" i="256"/>
  <c r="N10" i="256"/>
  <c r="M10" i="256"/>
  <c r="L10" i="256"/>
  <c r="K10" i="256"/>
  <c r="AI9" i="256"/>
  <c r="AH9" i="256"/>
  <c r="AG9" i="256"/>
  <c r="AE9" i="256"/>
  <c r="AD9" i="256"/>
  <c r="AC9" i="256"/>
  <c r="AB9" i="256"/>
  <c r="AA9" i="256"/>
  <c r="Y9" i="256"/>
  <c r="X9" i="256"/>
  <c r="W9" i="256"/>
  <c r="V9" i="256"/>
  <c r="T9" i="256"/>
  <c r="S9" i="256"/>
  <c r="R9" i="256"/>
  <c r="Q9" i="256"/>
  <c r="O9" i="256"/>
  <c r="N9" i="256"/>
  <c r="M9" i="256"/>
  <c r="L9" i="256"/>
  <c r="K9" i="256"/>
  <c r="AI8" i="256"/>
  <c r="AH8" i="256"/>
  <c r="AG8" i="256"/>
  <c r="AE8" i="256"/>
  <c r="AD8" i="256"/>
  <c r="AC8" i="256"/>
  <c r="AB8" i="256"/>
  <c r="AA8" i="256"/>
  <c r="Y8" i="256"/>
  <c r="X8" i="256"/>
  <c r="W8" i="256"/>
  <c r="V8" i="256"/>
  <c r="T8" i="256"/>
  <c r="S8" i="256"/>
  <c r="R8" i="256"/>
  <c r="Q8" i="256"/>
  <c r="O8" i="256"/>
  <c r="N8" i="256"/>
  <c r="M8" i="256"/>
  <c r="L8" i="256"/>
  <c r="K8" i="256"/>
  <c r="AI7" i="256"/>
  <c r="AH7" i="256"/>
  <c r="AJ7" i="256" s="1"/>
  <c r="AG7" i="256"/>
  <c r="AE7" i="256"/>
  <c r="AD7" i="256"/>
  <c r="AC7" i="256"/>
  <c r="AB7" i="256"/>
  <c r="AA7" i="256"/>
  <c r="Y7" i="256"/>
  <c r="X7" i="256"/>
  <c r="W7" i="256"/>
  <c r="V7" i="256"/>
  <c r="T7" i="256"/>
  <c r="S7" i="256"/>
  <c r="R7" i="256"/>
  <c r="Q7" i="256"/>
  <c r="O7" i="256"/>
  <c r="N7" i="256"/>
  <c r="M7" i="256"/>
  <c r="L7" i="256"/>
  <c r="P7" i="256" s="1"/>
  <c r="K7" i="256"/>
  <c r="AI6" i="256"/>
  <c r="AH6" i="256"/>
  <c r="AG6" i="256"/>
  <c r="AJ6" i="256" s="1"/>
  <c r="AE6" i="256"/>
  <c r="AD6" i="256"/>
  <c r="AC6" i="256"/>
  <c r="AB6" i="256"/>
  <c r="AA6" i="256"/>
  <c r="Y6" i="256"/>
  <c r="X6" i="256"/>
  <c r="W6" i="256"/>
  <c r="V6" i="256"/>
  <c r="Z6" i="256" s="1"/>
  <c r="F6" i="256" s="1"/>
  <c r="D57" i="256" s="1"/>
  <c r="T6" i="256"/>
  <c r="S6" i="256"/>
  <c r="R6" i="256"/>
  <c r="Q6" i="256"/>
  <c r="U6" i="256" s="1"/>
  <c r="O6" i="256"/>
  <c r="N6" i="256"/>
  <c r="M6" i="256"/>
  <c r="L6" i="256"/>
  <c r="K6" i="256"/>
  <c r="AI5" i="256"/>
  <c r="AH5" i="256"/>
  <c r="AJ5" i="256" s="1"/>
  <c r="AG5" i="256"/>
  <c r="AE5" i="256"/>
  <c r="AD5" i="256"/>
  <c r="AC5" i="256"/>
  <c r="AB5" i="256"/>
  <c r="AA5" i="256"/>
  <c r="Y5" i="256"/>
  <c r="X5" i="256"/>
  <c r="W5" i="256"/>
  <c r="V5" i="256"/>
  <c r="T5" i="256"/>
  <c r="S5" i="256"/>
  <c r="R5" i="256"/>
  <c r="Q5" i="256"/>
  <c r="O5" i="256"/>
  <c r="N5" i="256"/>
  <c r="M5" i="256"/>
  <c r="L5" i="256"/>
  <c r="K5" i="256"/>
  <c r="AI4" i="256"/>
  <c r="AH4" i="256"/>
  <c r="AJ4" i="256" s="1"/>
  <c r="AG4" i="256"/>
  <c r="AE4" i="256"/>
  <c r="AD4" i="256"/>
  <c r="AC4" i="256"/>
  <c r="AF4" i="256" s="1"/>
  <c r="AB4" i="256"/>
  <c r="AA4" i="256"/>
  <c r="Y4" i="256"/>
  <c r="X4" i="256"/>
  <c r="W4" i="256"/>
  <c r="V4" i="256"/>
  <c r="T4" i="256"/>
  <c r="S4" i="256"/>
  <c r="R4" i="256"/>
  <c r="Q4" i="256"/>
  <c r="O4" i="256"/>
  <c r="N4" i="256"/>
  <c r="M4" i="256"/>
  <c r="L4" i="256"/>
  <c r="K4" i="256"/>
  <c r="D57" i="255"/>
  <c r="E54" i="255"/>
  <c r="D54" i="255"/>
  <c r="D56" i="255" s="1"/>
  <c r="C54" i="255"/>
  <c r="G54" i="255" s="1"/>
  <c r="D50" i="255"/>
  <c r="E47" i="255"/>
  <c r="E49" i="255" s="1"/>
  <c r="D47" i="255"/>
  <c r="D61" i="255" s="1"/>
  <c r="AJ43" i="255"/>
  <c r="AI43" i="255"/>
  <c r="AH43" i="255"/>
  <c r="AG43" i="255"/>
  <c r="AF43" i="255"/>
  <c r="AE43" i="255"/>
  <c r="AD43" i="255"/>
  <c r="AC43" i="255"/>
  <c r="AB43" i="255"/>
  <c r="AA43" i="255"/>
  <c r="Z43" i="255"/>
  <c r="Y43" i="255"/>
  <c r="X43" i="255"/>
  <c r="W43" i="255"/>
  <c r="V43" i="255"/>
  <c r="U43" i="255"/>
  <c r="T43" i="255"/>
  <c r="S43" i="255"/>
  <c r="R43" i="255"/>
  <c r="Q43" i="255"/>
  <c r="P43" i="255"/>
  <c r="O43" i="255"/>
  <c r="N43" i="255"/>
  <c r="M43" i="255"/>
  <c r="L43" i="255"/>
  <c r="K43" i="255"/>
  <c r="F43" i="255"/>
  <c r="AJ42" i="255"/>
  <c r="AI42" i="255"/>
  <c r="AH42" i="255"/>
  <c r="AG42" i="255"/>
  <c r="AF42" i="255"/>
  <c r="AE42" i="255"/>
  <c r="AD42" i="255"/>
  <c r="AC42" i="255"/>
  <c r="AB42" i="255"/>
  <c r="AA42" i="255"/>
  <c r="Z42" i="255"/>
  <c r="Y42" i="255"/>
  <c r="X42" i="255"/>
  <c r="W42" i="255"/>
  <c r="V42" i="255"/>
  <c r="U42" i="255"/>
  <c r="T42" i="255"/>
  <c r="S42" i="255"/>
  <c r="R42" i="255"/>
  <c r="Q42" i="255"/>
  <c r="P42" i="255"/>
  <c r="O42" i="255"/>
  <c r="N42" i="255"/>
  <c r="M42" i="255"/>
  <c r="L42" i="255"/>
  <c r="K42" i="255"/>
  <c r="F42" i="255"/>
  <c r="AJ41" i="255"/>
  <c r="AI41" i="255"/>
  <c r="AH41" i="255"/>
  <c r="AG41" i="255"/>
  <c r="AF41" i="255"/>
  <c r="AE41" i="255"/>
  <c r="AD41" i="255"/>
  <c r="AC41" i="255"/>
  <c r="AB41" i="255"/>
  <c r="AA41" i="255"/>
  <c r="Z41" i="255"/>
  <c r="Y41" i="255"/>
  <c r="X41" i="255"/>
  <c r="W41" i="255"/>
  <c r="V41" i="255"/>
  <c r="U41" i="255"/>
  <c r="T41" i="255"/>
  <c r="S41" i="255"/>
  <c r="R41" i="255"/>
  <c r="Q41" i="255"/>
  <c r="P41" i="255"/>
  <c r="O41" i="255"/>
  <c r="N41" i="255"/>
  <c r="M41" i="255"/>
  <c r="L41" i="255"/>
  <c r="K41" i="255"/>
  <c r="F41" i="255"/>
  <c r="AJ40" i="255"/>
  <c r="AI40" i="255"/>
  <c r="AH40" i="255"/>
  <c r="AG40" i="255"/>
  <c r="AF40" i="255"/>
  <c r="AE40" i="255"/>
  <c r="AD40" i="255"/>
  <c r="AC40" i="255"/>
  <c r="AB40" i="255"/>
  <c r="AA40" i="255"/>
  <c r="Z40" i="255"/>
  <c r="Y40" i="255"/>
  <c r="X40" i="255"/>
  <c r="W40" i="255"/>
  <c r="V40" i="255"/>
  <c r="U40" i="255"/>
  <c r="T40" i="255"/>
  <c r="S40" i="255"/>
  <c r="R40" i="255"/>
  <c r="Q40" i="255"/>
  <c r="P40" i="255"/>
  <c r="O40" i="255"/>
  <c r="N40" i="255"/>
  <c r="M40" i="255"/>
  <c r="L40" i="255"/>
  <c r="K40" i="255"/>
  <c r="F40" i="255"/>
  <c r="AJ39" i="255"/>
  <c r="AI39" i="255"/>
  <c r="AH39" i="255"/>
  <c r="AG39" i="255"/>
  <c r="AF39" i="255"/>
  <c r="AE39" i="255"/>
  <c r="AD39" i="255"/>
  <c r="AC39" i="255"/>
  <c r="AB39" i="255"/>
  <c r="AA39" i="255"/>
  <c r="Z39" i="255"/>
  <c r="Y39" i="255"/>
  <c r="X39" i="255"/>
  <c r="W39" i="255"/>
  <c r="V39" i="255"/>
  <c r="U39" i="255"/>
  <c r="T39" i="255"/>
  <c r="S39" i="255"/>
  <c r="R39" i="255"/>
  <c r="Q39" i="255"/>
  <c r="P39" i="255"/>
  <c r="O39" i="255"/>
  <c r="N39" i="255"/>
  <c r="M39" i="255"/>
  <c r="L39" i="255"/>
  <c r="K39" i="255"/>
  <c r="F39" i="255"/>
  <c r="AJ38" i="255"/>
  <c r="AI38" i="255"/>
  <c r="AH38" i="255"/>
  <c r="AG38" i="255"/>
  <c r="AF38" i="255"/>
  <c r="AE38" i="255"/>
  <c r="AD38" i="255"/>
  <c r="AC38" i="255"/>
  <c r="AB38" i="255"/>
  <c r="AA38" i="255"/>
  <c r="Z38" i="255"/>
  <c r="Y38" i="255"/>
  <c r="X38" i="255"/>
  <c r="W38" i="255"/>
  <c r="V38" i="255"/>
  <c r="U38" i="255"/>
  <c r="T38" i="255"/>
  <c r="S38" i="255"/>
  <c r="R38" i="255"/>
  <c r="Q38" i="255"/>
  <c r="P38" i="255"/>
  <c r="O38" i="255"/>
  <c r="N38" i="255"/>
  <c r="M38" i="255"/>
  <c r="L38" i="255"/>
  <c r="K38" i="255"/>
  <c r="F38" i="255"/>
  <c r="AJ37" i="255"/>
  <c r="AI37" i="255"/>
  <c r="AH37" i="255"/>
  <c r="AG37" i="255"/>
  <c r="AF37" i="255"/>
  <c r="AE37" i="255"/>
  <c r="AD37" i="255"/>
  <c r="AC37" i="255"/>
  <c r="AB37" i="255"/>
  <c r="AA37" i="255"/>
  <c r="Z37" i="255"/>
  <c r="Y37" i="255"/>
  <c r="X37" i="255"/>
  <c r="W37" i="255"/>
  <c r="V37" i="255"/>
  <c r="U37" i="255"/>
  <c r="T37" i="255"/>
  <c r="S37" i="255"/>
  <c r="R37" i="255"/>
  <c r="Q37" i="255"/>
  <c r="P37" i="255"/>
  <c r="O37" i="255"/>
  <c r="N37" i="255"/>
  <c r="M37" i="255"/>
  <c r="L37" i="255"/>
  <c r="K37" i="255"/>
  <c r="F37" i="255"/>
  <c r="AJ36" i="255"/>
  <c r="AI36" i="255"/>
  <c r="AH36" i="255"/>
  <c r="AG36" i="255"/>
  <c r="AF36" i="255"/>
  <c r="AE36" i="255"/>
  <c r="AD36" i="255"/>
  <c r="AC36" i="255"/>
  <c r="AB36" i="255"/>
  <c r="AA36" i="255"/>
  <c r="Z36" i="255"/>
  <c r="Y36" i="255"/>
  <c r="X36" i="255"/>
  <c r="W36" i="255"/>
  <c r="V36" i="255"/>
  <c r="U36" i="255"/>
  <c r="T36" i="255"/>
  <c r="S36" i="255"/>
  <c r="R36" i="255"/>
  <c r="Q36" i="255"/>
  <c r="P36" i="255"/>
  <c r="O36" i="255"/>
  <c r="N36" i="255"/>
  <c r="M36" i="255"/>
  <c r="L36" i="255"/>
  <c r="K36" i="255"/>
  <c r="F36" i="255"/>
  <c r="AJ35" i="255"/>
  <c r="AI35" i="255"/>
  <c r="AH35" i="255"/>
  <c r="AG35" i="255"/>
  <c r="AF35" i="255"/>
  <c r="AE35" i="255"/>
  <c r="AD35" i="255"/>
  <c r="AC35" i="255"/>
  <c r="AB35" i="255"/>
  <c r="AA35" i="255"/>
  <c r="Z35" i="255"/>
  <c r="Y35" i="255"/>
  <c r="X35" i="255"/>
  <c r="W35" i="255"/>
  <c r="V35" i="255"/>
  <c r="U35" i="255"/>
  <c r="T35" i="255"/>
  <c r="S35" i="255"/>
  <c r="R35" i="255"/>
  <c r="Q35" i="255"/>
  <c r="P35" i="255"/>
  <c r="O35" i="255"/>
  <c r="N35" i="255"/>
  <c r="M35" i="255"/>
  <c r="L35" i="255"/>
  <c r="K35" i="255"/>
  <c r="F35" i="255"/>
  <c r="AJ34" i="255"/>
  <c r="AI34" i="255"/>
  <c r="AH34" i="255"/>
  <c r="AG34" i="255"/>
  <c r="AF34" i="255"/>
  <c r="AE34" i="255"/>
  <c r="AD34" i="255"/>
  <c r="AC34" i="255"/>
  <c r="AB34" i="255"/>
  <c r="AA34" i="255"/>
  <c r="Z34" i="255"/>
  <c r="Y34" i="255"/>
  <c r="X34" i="255"/>
  <c r="W34" i="255"/>
  <c r="V34" i="255"/>
  <c r="U34" i="255"/>
  <c r="T34" i="255"/>
  <c r="S34" i="255"/>
  <c r="R34" i="255"/>
  <c r="Q34" i="255"/>
  <c r="P34" i="255"/>
  <c r="O34" i="255"/>
  <c r="N34" i="255"/>
  <c r="M34" i="255"/>
  <c r="L34" i="255"/>
  <c r="K34" i="255"/>
  <c r="F34" i="255"/>
  <c r="AJ33" i="255"/>
  <c r="AI33" i="255"/>
  <c r="AH33" i="255"/>
  <c r="AG33" i="255"/>
  <c r="AF33" i="255"/>
  <c r="AE33" i="255"/>
  <c r="AD33" i="255"/>
  <c r="AC33" i="255"/>
  <c r="AB33" i="255"/>
  <c r="AA33" i="255"/>
  <c r="Z33" i="255"/>
  <c r="Y33" i="255"/>
  <c r="X33" i="255"/>
  <c r="W33" i="255"/>
  <c r="V33" i="255"/>
  <c r="U33" i="255"/>
  <c r="T33" i="255"/>
  <c r="S33" i="255"/>
  <c r="R33" i="255"/>
  <c r="Q33" i="255"/>
  <c r="P33" i="255"/>
  <c r="O33" i="255"/>
  <c r="N33" i="255"/>
  <c r="M33" i="255"/>
  <c r="L33" i="255"/>
  <c r="K33" i="255"/>
  <c r="F33" i="255"/>
  <c r="AJ32" i="255"/>
  <c r="AI32" i="255"/>
  <c r="AH32" i="255"/>
  <c r="AG32" i="255"/>
  <c r="AF32" i="255"/>
  <c r="AE32" i="255"/>
  <c r="AD32" i="255"/>
  <c r="AC32" i="255"/>
  <c r="AB32" i="255"/>
  <c r="AA32" i="255"/>
  <c r="Z32" i="255"/>
  <c r="Y32" i="255"/>
  <c r="X32" i="255"/>
  <c r="W32" i="255"/>
  <c r="V32" i="255"/>
  <c r="U32" i="255"/>
  <c r="T32" i="255"/>
  <c r="S32" i="255"/>
  <c r="R32" i="255"/>
  <c r="Q32" i="255"/>
  <c r="P32" i="255"/>
  <c r="O32" i="255"/>
  <c r="N32" i="255"/>
  <c r="M32" i="255"/>
  <c r="L32" i="255"/>
  <c r="K32" i="255"/>
  <c r="F32" i="255"/>
  <c r="AJ31" i="255"/>
  <c r="AI31" i="255"/>
  <c r="AH31" i="255"/>
  <c r="AG31" i="255"/>
  <c r="AF31" i="255"/>
  <c r="AE31" i="255"/>
  <c r="AD31" i="255"/>
  <c r="AC31" i="255"/>
  <c r="AB31" i="255"/>
  <c r="AA31" i="255"/>
  <c r="Z31" i="255"/>
  <c r="Y31" i="255"/>
  <c r="X31" i="255"/>
  <c r="W31" i="255"/>
  <c r="V31" i="255"/>
  <c r="U31" i="255"/>
  <c r="T31" i="255"/>
  <c r="S31" i="255"/>
  <c r="R31" i="255"/>
  <c r="Q31" i="255"/>
  <c r="P31" i="255"/>
  <c r="O31" i="255"/>
  <c r="N31" i="255"/>
  <c r="M31" i="255"/>
  <c r="L31" i="255"/>
  <c r="K31" i="255"/>
  <c r="F31" i="255"/>
  <c r="AJ30" i="255"/>
  <c r="AI30" i="255"/>
  <c r="AH30" i="255"/>
  <c r="AG30" i="255"/>
  <c r="AF30" i="255"/>
  <c r="AE30" i="255"/>
  <c r="AD30" i="255"/>
  <c r="AC30" i="255"/>
  <c r="AB30" i="255"/>
  <c r="AA30" i="255"/>
  <c r="Z30" i="255"/>
  <c r="Y30" i="255"/>
  <c r="X30" i="255"/>
  <c r="W30" i="255"/>
  <c r="V30" i="255"/>
  <c r="U30" i="255"/>
  <c r="T30" i="255"/>
  <c r="S30" i="255"/>
  <c r="R30" i="255"/>
  <c r="Q30" i="255"/>
  <c r="P30" i="255"/>
  <c r="O30" i="255"/>
  <c r="N30" i="255"/>
  <c r="M30" i="255"/>
  <c r="L30" i="255"/>
  <c r="K30" i="255"/>
  <c r="F30" i="255"/>
  <c r="AJ29" i="255"/>
  <c r="AI29" i="255"/>
  <c r="AH29" i="255"/>
  <c r="AG29" i="255"/>
  <c r="AF29" i="255"/>
  <c r="AE29" i="255"/>
  <c r="AD29" i="255"/>
  <c r="AC29" i="255"/>
  <c r="AB29" i="255"/>
  <c r="AA29" i="255"/>
  <c r="Z29" i="255"/>
  <c r="Y29" i="255"/>
  <c r="X29" i="255"/>
  <c r="W29" i="255"/>
  <c r="V29" i="255"/>
  <c r="U29" i="255"/>
  <c r="T29" i="255"/>
  <c r="S29" i="255"/>
  <c r="R29" i="255"/>
  <c r="Q29" i="255"/>
  <c r="P29" i="255"/>
  <c r="O29" i="255"/>
  <c r="N29" i="255"/>
  <c r="M29" i="255"/>
  <c r="L29" i="255"/>
  <c r="K29" i="255"/>
  <c r="F29" i="255"/>
  <c r="AJ28" i="255"/>
  <c r="AI28" i="255"/>
  <c r="AH28" i="255"/>
  <c r="AG28" i="255"/>
  <c r="AF28" i="255"/>
  <c r="AE28" i="255"/>
  <c r="AD28" i="255"/>
  <c r="AC28" i="255"/>
  <c r="AB28" i="255"/>
  <c r="AA28" i="255"/>
  <c r="Z28" i="255"/>
  <c r="Y28" i="255"/>
  <c r="X28" i="255"/>
  <c r="W28" i="255"/>
  <c r="V28" i="255"/>
  <c r="U28" i="255"/>
  <c r="T28" i="255"/>
  <c r="S28" i="255"/>
  <c r="R28" i="255"/>
  <c r="Q28" i="255"/>
  <c r="P28" i="255"/>
  <c r="O28" i="255"/>
  <c r="N28" i="255"/>
  <c r="M28" i="255"/>
  <c r="L28" i="255"/>
  <c r="K28" i="255"/>
  <c r="F28" i="255"/>
  <c r="AJ27" i="255"/>
  <c r="AI27" i="255"/>
  <c r="AH27" i="255"/>
  <c r="AG27" i="255"/>
  <c r="AF27" i="255"/>
  <c r="AE27" i="255"/>
  <c r="AD27" i="255"/>
  <c r="AC27" i="255"/>
  <c r="AB27" i="255"/>
  <c r="AA27" i="255"/>
  <c r="Z27" i="255"/>
  <c r="Y27" i="255"/>
  <c r="X27" i="255"/>
  <c r="W27" i="255"/>
  <c r="V27" i="255"/>
  <c r="U27" i="255"/>
  <c r="T27" i="255"/>
  <c r="S27" i="255"/>
  <c r="R27" i="255"/>
  <c r="Q27" i="255"/>
  <c r="P27" i="255"/>
  <c r="O27" i="255"/>
  <c r="N27" i="255"/>
  <c r="M27" i="255"/>
  <c r="L27" i="255"/>
  <c r="K27" i="255"/>
  <c r="F27" i="255"/>
  <c r="AJ26" i="255"/>
  <c r="AI26" i="255"/>
  <c r="AH26" i="255"/>
  <c r="AG26" i="255"/>
  <c r="AF26" i="255"/>
  <c r="AE26" i="255"/>
  <c r="AD26" i="255"/>
  <c r="AC26" i="255"/>
  <c r="AB26" i="255"/>
  <c r="AA26" i="255"/>
  <c r="Z26" i="255"/>
  <c r="Y26" i="255"/>
  <c r="X26" i="255"/>
  <c r="W26" i="255"/>
  <c r="V26" i="255"/>
  <c r="U26" i="255"/>
  <c r="T26" i="255"/>
  <c r="S26" i="255"/>
  <c r="R26" i="255"/>
  <c r="Q26" i="255"/>
  <c r="P26" i="255"/>
  <c r="O26" i="255"/>
  <c r="N26" i="255"/>
  <c r="M26" i="255"/>
  <c r="L26" i="255"/>
  <c r="K26" i="255"/>
  <c r="F26" i="255"/>
  <c r="AJ25" i="255"/>
  <c r="AI25" i="255"/>
  <c r="AH25" i="255"/>
  <c r="AG25" i="255"/>
  <c r="AE25" i="255"/>
  <c r="AD25" i="255"/>
  <c r="AC25" i="255"/>
  <c r="AB25" i="255"/>
  <c r="AF25" i="255" s="1"/>
  <c r="AA25" i="255"/>
  <c r="Y25" i="255"/>
  <c r="X25" i="255"/>
  <c r="W25" i="255"/>
  <c r="Z25" i="255" s="1"/>
  <c r="F25" i="255" s="1"/>
  <c r="V25" i="255"/>
  <c r="U25" i="255"/>
  <c r="T25" i="255"/>
  <c r="S25" i="255"/>
  <c r="R25" i="255"/>
  <c r="Q25" i="255"/>
  <c r="O25" i="255"/>
  <c r="N25" i="255"/>
  <c r="M25" i="255"/>
  <c r="L25" i="255"/>
  <c r="P25" i="255" s="1"/>
  <c r="K25" i="255"/>
  <c r="AI24" i="255"/>
  <c r="AH24" i="255"/>
  <c r="AJ24" i="255" s="1"/>
  <c r="AG24" i="255"/>
  <c r="AE24" i="255"/>
  <c r="AD24" i="255"/>
  <c r="AC24" i="255"/>
  <c r="AB24" i="255"/>
  <c r="AF24" i="255" s="1"/>
  <c r="AA24" i="255"/>
  <c r="Z24" i="255"/>
  <c r="Y24" i="255"/>
  <c r="X24" i="255"/>
  <c r="W24" i="255"/>
  <c r="V24" i="255"/>
  <c r="T24" i="255"/>
  <c r="S24" i="255"/>
  <c r="R24" i="255"/>
  <c r="U24" i="255" s="1"/>
  <c r="Q24" i="255"/>
  <c r="O24" i="255"/>
  <c r="N24" i="255"/>
  <c r="M24" i="255"/>
  <c r="L24" i="255"/>
  <c r="P24" i="255" s="1"/>
  <c r="K24" i="255"/>
  <c r="F24" i="255"/>
  <c r="AI23" i="255"/>
  <c r="AH23" i="255"/>
  <c r="AG23" i="255"/>
  <c r="AJ23" i="255" s="1"/>
  <c r="F23" i="255" s="1"/>
  <c r="AE23" i="255"/>
  <c r="AD23" i="255"/>
  <c r="AC23" i="255"/>
  <c r="AB23" i="255"/>
  <c r="AA23" i="255"/>
  <c r="AF23" i="255" s="1"/>
  <c r="Y23" i="255"/>
  <c r="X23" i="255"/>
  <c r="W23" i="255"/>
  <c r="V23" i="255"/>
  <c r="Z23" i="255" s="1"/>
  <c r="T23" i="255"/>
  <c r="S23" i="255"/>
  <c r="R23" i="255"/>
  <c r="Q23" i="255"/>
  <c r="U23" i="255" s="1"/>
  <c r="O23" i="255"/>
  <c r="N23" i="255"/>
  <c r="M23" i="255"/>
  <c r="L23" i="255"/>
  <c r="K23" i="255"/>
  <c r="P23" i="255" s="1"/>
  <c r="AJ22" i="255"/>
  <c r="F22" i="255" s="1"/>
  <c r="AI22" i="255"/>
  <c r="AH22" i="255"/>
  <c r="AG22" i="255"/>
  <c r="AF22" i="255"/>
  <c r="AE22" i="255"/>
  <c r="AD22" i="255"/>
  <c r="AC22" i="255"/>
  <c r="AB22" i="255"/>
  <c r="AA22" i="255"/>
  <c r="Y22" i="255"/>
  <c r="X22" i="255"/>
  <c r="W22" i="255"/>
  <c r="V22" i="255"/>
  <c r="Z22" i="255" s="1"/>
  <c r="T22" i="255"/>
  <c r="S22" i="255"/>
  <c r="R22" i="255"/>
  <c r="Q22" i="255"/>
  <c r="U22" i="255" s="1"/>
  <c r="P22" i="255"/>
  <c r="O22" i="255"/>
  <c r="N22" i="255"/>
  <c r="M22" i="255"/>
  <c r="L22" i="255"/>
  <c r="K22" i="255"/>
  <c r="AJ21" i="255"/>
  <c r="F21" i="255" s="1"/>
  <c r="AI21" i="255"/>
  <c r="AH21" i="255"/>
  <c r="AG21" i="255"/>
  <c r="AF21" i="255"/>
  <c r="AE21" i="255"/>
  <c r="AD21" i="255"/>
  <c r="AC21" i="255"/>
  <c r="AB21" i="255"/>
  <c r="AA21" i="255"/>
  <c r="Y21" i="255"/>
  <c r="X21" i="255"/>
  <c r="W21" i="255"/>
  <c r="Z21" i="255" s="1"/>
  <c r="V21" i="255"/>
  <c r="U21" i="255"/>
  <c r="T21" i="255"/>
  <c r="S21" i="255"/>
  <c r="R21" i="255"/>
  <c r="Q21" i="255"/>
  <c r="O21" i="255"/>
  <c r="N21" i="255"/>
  <c r="M21" i="255"/>
  <c r="L21" i="255"/>
  <c r="P21" i="255" s="1"/>
  <c r="K21" i="255"/>
  <c r="AJ20" i="255"/>
  <c r="AI20" i="255"/>
  <c r="AH20" i="255"/>
  <c r="AG20" i="255"/>
  <c r="AE20" i="255"/>
  <c r="AD20" i="255"/>
  <c r="AC20" i="255"/>
  <c r="AB20" i="255"/>
  <c r="AA20" i="255"/>
  <c r="AF20" i="255" s="1"/>
  <c r="Y20" i="255"/>
  <c r="X20" i="255"/>
  <c r="W20" i="255"/>
  <c r="V20" i="255"/>
  <c r="Z20" i="255" s="1"/>
  <c r="T20" i="255"/>
  <c r="S20" i="255"/>
  <c r="R20" i="255"/>
  <c r="Q20" i="255"/>
  <c r="U20" i="255" s="1"/>
  <c r="O20" i="255"/>
  <c r="N20" i="255"/>
  <c r="M20" i="255"/>
  <c r="L20" i="255"/>
  <c r="K20" i="255"/>
  <c r="P20" i="255" s="1"/>
  <c r="F20" i="255"/>
  <c r="AI19" i="255"/>
  <c r="AH19" i="255"/>
  <c r="AG19" i="255"/>
  <c r="AJ19" i="255" s="1"/>
  <c r="F19" i="255" s="1"/>
  <c r="AE19" i="255"/>
  <c r="AD19" i="255"/>
  <c r="AC19" i="255"/>
  <c r="AB19" i="255"/>
  <c r="AA19" i="255"/>
  <c r="AF19" i="255" s="1"/>
  <c r="Y19" i="255"/>
  <c r="X19" i="255"/>
  <c r="W19" i="255"/>
  <c r="V19" i="255"/>
  <c r="Z19" i="255" s="1"/>
  <c r="T19" i="255"/>
  <c r="S19" i="255"/>
  <c r="R19" i="255"/>
  <c r="Q19" i="255"/>
  <c r="U19" i="255" s="1"/>
  <c r="O19" i="255"/>
  <c r="N19" i="255"/>
  <c r="M19" i="255"/>
  <c r="L19" i="255"/>
  <c r="K19" i="255"/>
  <c r="P19" i="255" s="1"/>
  <c r="AI18" i="255"/>
  <c r="AH18" i="255"/>
  <c r="AG18" i="255"/>
  <c r="AE18" i="255"/>
  <c r="AD18" i="255"/>
  <c r="AC18" i="255"/>
  <c r="AB18" i="255"/>
  <c r="AA18" i="255"/>
  <c r="Y18" i="255"/>
  <c r="X18" i="255"/>
  <c r="W18" i="255"/>
  <c r="V18" i="255"/>
  <c r="T18" i="255"/>
  <c r="S18" i="255"/>
  <c r="R18" i="255"/>
  <c r="Q18" i="255"/>
  <c r="O18" i="255"/>
  <c r="N18" i="255"/>
  <c r="M18" i="255"/>
  <c r="L18" i="255"/>
  <c r="P18" i="255" s="1"/>
  <c r="K18" i="255"/>
  <c r="AI17" i="255"/>
  <c r="AH17" i="255"/>
  <c r="AG17" i="255"/>
  <c r="AE17" i="255"/>
  <c r="AD17" i="255"/>
  <c r="AC17" i="255"/>
  <c r="AB17" i="255"/>
  <c r="AF17" i="255" s="1"/>
  <c r="AA17" i="255"/>
  <c r="Y17" i="255"/>
  <c r="X17" i="255"/>
  <c r="W17" i="255"/>
  <c r="Z17" i="255" s="1"/>
  <c r="V17" i="255"/>
  <c r="T17" i="255"/>
  <c r="S17" i="255"/>
  <c r="R17" i="255"/>
  <c r="Q17" i="255"/>
  <c r="O17" i="255"/>
  <c r="N17" i="255"/>
  <c r="M17" i="255"/>
  <c r="L17" i="255"/>
  <c r="P17" i="255" s="1"/>
  <c r="K17" i="255"/>
  <c r="AI16" i="255"/>
  <c r="AH16" i="255"/>
  <c r="AG16" i="255"/>
  <c r="AE16" i="255"/>
  <c r="AD16" i="255"/>
  <c r="AC16" i="255"/>
  <c r="AB16" i="255"/>
  <c r="AA16" i="255"/>
  <c r="Y16" i="255"/>
  <c r="X16" i="255"/>
  <c r="W16" i="255"/>
  <c r="V16" i="255"/>
  <c r="T16" i="255"/>
  <c r="S16" i="255"/>
  <c r="R16" i="255"/>
  <c r="Q16" i="255"/>
  <c r="O16" i="255"/>
  <c r="N16" i="255"/>
  <c r="M16" i="255"/>
  <c r="L16" i="255"/>
  <c r="K16" i="255"/>
  <c r="AI15" i="255"/>
  <c r="AH15" i="255"/>
  <c r="AG15" i="255"/>
  <c r="AE15" i="255"/>
  <c r="AD15" i="255"/>
  <c r="AC15" i="255"/>
  <c r="AB15" i="255"/>
  <c r="AA15" i="255"/>
  <c r="Y15" i="255"/>
  <c r="X15" i="255"/>
  <c r="W15" i="255"/>
  <c r="V15" i="255"/>
  <c r="T15" i="255"/>
  <c r="S15" i="255"/>
  <c r="R15" i="255"/>
  <c r="Q15" i="255"/>
  <c r="O15" i="255"/>
  <c r="N15" i="255"/>
  <c r="M15" i="255"/>
  <c r="L15" i="255"/>
  <c r="K15" i="255"/>
  <c r="AI14" i="255"/>
  <c r="AH14" i="255"/>
  <c r="AG14" i="255"/>
  <c r="AE14" i="255"/>
  <c r="AD14" i="255"/>
  <c r="AC14" i="255"/>
  <c r="AB14" i="255"/>
  <c r="AA14" i="255"/>
  <c r="Y14" i="255"/>
  <c r="X14" i="255"/>
  <c r="W14" i="255"/>
  <c r="V14" i="255"/>
  <c r="T14" i="255"/>
  <c r="S14" i="255"/>
  <c r="R14" i="255"/>
  <c r="Q14" i="255"/>
  <c r="O14" i="255"/>
  <c r="N14" i="255"/>
  <c r="M14" i="255"/>
  <c r="L14" i="255"/>
  <c r="P14" i="255" s="1"/>
  <c r="K14" i="255"/>
  <c r="AI13" i="255"/>
  <c r="AH13" i="255"/>
  <c r="AG13" i="255"/>
  <c r="AE13" i="255"/>
  <c r="AD13" i="255"/>
  <c r="AC13" i="255"/>
  <c r="AB13" i="255"/>
  <c r="AF13" i="255" s="1"/>
  <c r="AA13" i="255"/>
  <c r="Y13" i="255"/>
  <c r="X13" i="255"/>
  <c r="W13" i="255"/>
  <c r="Z13" i="255" s="1"/>
  <c r="V13" i="255"/>
  <c r="T13" i="255"/>
  <c r="S13" i="255"/>
  <c r="R13" i="255"/>
  <c r="Q13" i="255"/>
  <c r="O13" i="255"/>
  <c r="N13" i="255"/>
  <c r="M13" i="255"/>
  <c r="L13" i="255"/>
  <c r="P13" i="255" s="1"/>
  <c r="K13" i="255"/>
  <c r="AI12" i="255"/>
  <c r="AH12" i="255"/>
  <c r="AG12" i="255"/>
  <c r="AE12" i="255"/>
  <c r="AD12" i="255"/>
  <c r="AC12" i="255"/>
  <c r="AB12" i="255"/>
  <c r="AF12" i="255" s="1"/>
  <c r="AA12" i="255"/>
  <c r="Y12" i="255"/>
  <c r="X12" i="255"/>
  <c r="W12" i="255"/>
  <c r="V12" i="255"/>
  <c r="T12" i="255"/>
  <c r="S12" i="255"/>
  <c r="R12" i="255"/>
  <c r="U12" i="255" s="1"/>
  <c r="Q12" i="255"/>
  <c r="O12" i="255"/>
  <c r="N12" i="255"/>
  <c r="M12" i="255"/>
  <c r="L12" i="255"/>
  <c r="P12" i="255" s="1"/>
  <c r="K12" i="255"/>
  <c r="AI11" i="255"/>
  <c r="AH11" i="255"/>
  <c r="AJ11" i="255" s="1"/>
  <c r="AG11" i="255"/>
  <c r="AE11" i="255"/>
  <c r="AD11" i="255"/>
  <c r="AC11" i="255"/>
  <c r="AB11" i="255"/>
  <c r="AF11" i="255" s="1"/>
  <c r="AA11" i="255"/>
  <c r="Y11" i="255"/>
  <c r="X11" i="255"/>
  <c r="W11" i="255"/>
  <c r="V11" i="255"/>
  <c r="T11" i="255"/>
  <c r="S11" i="255"/>
  <c r="R11" i="255"/>
  <c r="Q11" i="255"/>
  <c r="O11" i="255"/>
  <c r="N11" i="255"/>
  <c r="M11" i="255"/>
  <c r="L11" i="255"/>
  <c r="P11" i="255" s="1"/>
  <c r="K11" i="255"/>
  <c r="AI10" i="255"/>
  <c r="AH10" i="255"/>
  <c r="AG10" i="255"/>
  <c r="AE10" i="255"/>
  <c r="AD10" i="255"/>
  <c r="AC10" i="255"/>
  <c r="AB10" i="255"/>
  <c r="AA10" i="255"/>
  <c r="Y10" i="255"/>
  <c r="X10" i="255"/>
  <c r="W10" i="255"/>
  <c r="V10" i="255"/>
  <c r="T10" i="255"/>
  <c r="S10" i="255"/>
  <c r="R10" i="255"/>
  <c r="Q10" i="255"/>
  <c r="O10" i="255"/>
  <c r="N10" i="255"/>
  <c r="M10" i="255"/>
  <c r="L10" i="255"/>
  <c r="P10" i="255" s="1"/>
  <c r="K10" i="255"/>
  <c r="AI9" i="255"/>
  <c r="AH9" i="255"/>
  <c r="AJ9" i="255" s="1"/>
  <c r="AG9" i="255"/>
  <c r="AE9" i="255"/>
  <c r="AD9" i="255"/>
  <c r="AC9" i="255"/>
  <c r="AB9" i="255"/>
  <c r="AF9" i="255" s="1"/>
  <c r="AA9" i="255"/>
  <c r="Y9" i="255"/>
  <c r="X9" i="255"/>
  <c r="W9" i="255"/>
  <c r="V9" i="255"/>
  <c r="T9" i="255"/>
  <c r="S9" i="255"/>
  <c r="R9" i="255"/>
  <c r="Q9" i="255"/>
  <c r="O9" i="255"/>
  <c r="N9" i="255"/>
  <c r="M9" i="255"/>
  <c r="L9" i="255"/>
  <c r="P9" i="255" s="1"/>
  <c r="K9" i="255"/>
  <c r="AI8" i="255"/>
  <c r="AH8" i="255"/>
  <c r="AJ8" i="255" s="1"/>
  <c r="AG8" i="255"/>
  <c r="AE8" i="255"/>
  <c r="AD8" i="255"/>
  <c r="AC8" i="255"/>
  <c r="AB8" i="255"/>
  <c r="AA8" i="255"/>
  <c r="Y8" i="255"/>
  <c r="X8" i="255"/>
  <c r="W8" i="255"/>
  <c r="V8" i="255"/>
  <c r="T8" i="255"/>
  <c r="S8" i="255"/>
  <c r="R8" i="255"/>
  <c r="Q8" i="255"/>
  <c r="O8" i="255"/>
  <c r="N8" i="255"/>
  <c r="M8" i="255"/>
  <c r="L8" i="255"/>
  <c r="P8" i="255" s="1"/>
  <c r="K8" i="255"/>
  <c r="AI7" i="255"/>
  <c r="AH7" i="255"/>
  <c r="AJ7" i="255" s="1"/>
  <c r="AG7" i="255"/>
  <c r="AE7" i="255"/>
  <c r="AD7" i="255"/>
  <c r="AC7" i="255"/>
  <c r="AB7" i="255"/>
  <c r="AA7" i="255"/>
  <c r="Y7" i="255"/>
  <c r="X7" i="255"/>
  <c r="W7" i="255"/>
  <c r="V7" i="255"/>
  <c r="T7" i="255"/>
  <c r="S7" i="255"/>
  <c r="R7" i="255"/>
  <c r="Q7" i="255"/>
  <c r="O7" i="255"/>
  <c r="N7" i="255"/>
  <c r="M7" i="255"/>
  <c r="L7" i="255"/>
  <c r="K7" i="255"/>
  <c r="AI6" i="255"/>
  <c r="AH6" i="255"/>
  <c r="AG6" i="255"/>
  <c r="AE6" i="255"/>
  <c r="AD6" i="255"/>
  <c r="AC6" i="255"/>
  <c r="AB6" i="255"/>
  <c r="AF6" i="255" s="1"/>
  <c r="AA6" i="255"/>
  <c r="Y6" i="255"/>
  <c r="X6" i="255"/>
  <c r="W6" i="255"/>
  <c r="V6" i="255"/>
  <c r="T6" i="255"/>
  <c r="S6" i="255"/>
  <c r="R6" i="255"/>
  <c r="Q6" i="255"/>
  <c r="O6" i="255"/>
  <c r="N6" i="255"/>
  <c r="M6" i="255"/>
  <c r="L6" i="255"/>
  <c r="P6" i="255" s="1"/>
  <c r="K6" i="255"/>
  <c r="AI5" i="255"/>
  <c r="AH5" i="255"/>
  <c r="AJ5" i="255" s="1"/>
  <c r="AG5" i="255"/>
  <c r="AE5" i="255"/>
  <c r="AD5" i="255"/>
  <c r="AC5" i="255"/>
  <c r="AB5" i="255"/>
  <c r="AA5" i="255"/>
  <c r="Y5" i="255"/>
  <c r="X5" i="255"/>
  <c r="W5" i="255"/>
  <c r="V5" i="255"/>
  <c r="T5" i="255"/>
  <c r="S5" i="255"/>
  <c r="R5" i="255"/>
  <c r="Q5" i="255"/>
  <c r="O5" i="255"/>
  <c r="N5" i="255"/>
  <c r="M5" i="255"/>
  <c r="L5" i="255"/>
  <c r="P5" i="255" s="1"/>
  <c r="K5" i="255"/>
  <c r="AI4" i="255"/>
  <c r="AH4" i="255"/>
  <c r="AJ4" i="255" s="1"/>
  <c r="AG4" i="255"/>
  <c r="AE4" i="255"/>
  <c r="AD4" i="255"/>
  <c r="AC4" i="255"/>
  <c r="AF4" i="255" s="1"/>
  <c r="AB4" i="255"/>
  <c r="AA4" i="255"/>
  <c r="Y4" i="255"/>
  <c r="X4" i="255"/>
  <c r="W4" i="255"/>
  <c r="V4" i="255"/>
  <c r="T4" i="255"/>
  <c r="S4" i="255"/>
  <c r="R4" i="255"/>
  <c r="Q4" i="255"/>
  <c r="O4" i="255"/>
  <c r="N4" i="255"/>
  <c r="M4" i="255"/>
  <c r="P4" i="255" s="1"/>
  <c r="L4" i="255"/>
  <c r="K4" i="255"/>
  <c r="E54" i="254"/>
  <c r="D54" i="254"/>
  <c r="D56" i="254" s="1"/>
  <c r="C54" i="254"/>
  <c r="G54" i="254" s="1"/>
  <c r="E47" i="254"/>
  <c r="E49" i="254" s="1"/>
  <c r="D47" i="254"/>
  <c r="AJ43" i="254"/>
  <c r="AI43" i="254"/>
  <c r="AH43" i="254"/>
  <c r="AG43" i="254"/>
  <c r="AF43" i="254"/>
  <c r="AE43" i="254"/>
  <c r="AD43" i="254"/>
  <c r="AC43" i="254"/>
  <c r="AB43" i="254"/>
  <c r="AA43" i="254"/>
  <c r="Z43" i="254"/>
  <c r="Y43" i="254"/>
  <c r="X43" i="254"/>
  <c r="W43" i="254"/>
  <c r="V43" i="254"/>
  <c r="U43" i="254"/>
  <c r="T43" i="254"/>
  <c r="S43" i="254"/>
  <c r="R43" i="254"/>
  <c r="Q43" i="254"/>
  <c r="P43" i="254"/>
  <c r="O43" i="254"/>
  <c r="N43" i="254"/>
  <c r="M43" i="254"/>
  <c r="L43" i="254"/>
  <c r="K43" i="254"/>
  <c r="F43" i="254"/>
  <c r="AJ42" i="254"/>
  <c r="AI42" i="254"/>
  <c r="AH42" i="254"/>
  <c r="AG42" i="254"/>
  <c r="AF42" i="254"/>
  <c r="AE42" i="254"/>
  <c r="AD42" i="254"/>
  <c r="AC42" i="254"/>
  <c r="AB42" i="254"/>
  <c r="AA42" i="254"/>
  <c r="Z42" i="254"/>
  <c r="Y42" i="254"/>
  <c r="X42" i="254"/>
  <c r="W42" i="254"/>
  <c r="V42" i="254"/>
  <c r="U42" i="254"/>
  <c r="T42" i="254"/>
  <c r="S42" i="254"/>
  <c r="R42" i="254"/>
  <c r="Q42" i="254"/>
  <c r="P42" i="254"/>
  <c r="O42" i="254"/>
  <c r="N42" i="254"/>
  <c r="M42" i="254"/>
  <c r="L42" i="254"/>
  <c r="K42" i="254"/>
  <c r="F42" i="254"/>
  <c r="AJ41" i="254"/>
  <c r="AI41" i="254"/>
  <c r="AH41" i="254"/>
  <c r="AG41" i="254"/>
  <c r="AF41" i="254"/>
  <c r="AE41" i="254"/>
  <c r="AD41" i="254"/>
  <c r="AC41" i="254"/>
  <c r="AB41" i="254"/>
  <c r="AA41" i="254"/>
  <c r="Z41" i="254"/>
  <c r="Y41" i="254"/>
  <c r="X41" i="254"/>
  <c r="W41" i="254"/>
  <c r="V41" i="254"/>
  <c r="U41" i="254"/>
  <c r="T41" i="254"/>
  <c r="S41" i="254"/>
  <c r="R41" i="254"/>
  <c r="Q41" i="254"/>
  <c r="P41" i="254"/>
  <c r="O41" i="254"/>
  <c r="N41" i="254"/>
  <c r="M41" i="254"/>
  <c r="L41" i="254"/>
  <c r="K41" i="254"/>
  <c r="F41" i="254"/>
  <c r="AJ40" i="254"/>
  <c r="AI40" i="254"/>
  <c r="AH40" i="254"/>
  <c r="AG40" i="254"/>
  <c r="AF40" i="254"/>
  <c r="AE40" i="254"/>
  <c r="AD40" i="254"/>
  <c r="AC40" i="254"/>
  <c r="AB40" i="254"/>
  <c r="AA40" i="254"/>
  <c r="Z40" i="254"/>
  <c r="Y40" i="254"/>
  <c r="X40" i="254"/>
  <c r="W40" i="254"/>
  <c r="V40" i="254"/>
  <c r="U40" i="254"/>
  <c r="T40" i="254"/>
  <c r="S40" i="254"/>
  <c r="R40" i="254"/>
  <c r="Q40" i="254"/>
  <c r="P40" i="254"/>
  <c r="O40" i="254"/>
  <c r="N40" i="254"/>
  <c r="M40" i="254"/>
  <c r="L40" i="254"/>
  <c r="K40" i="254"/>
  <c r="F40" i="254"/>
  <c r="AJ39" i="254"/>
  <c r="AI39" i="254"/>
  <c r="AH39" i="254"/>
  <c r="AG39" i="254"/>
  <c r="AF39" i="254"/>
  <c r="AE39" i="254"/>
  <c r="AD39" i="254"/>
  <c r="AC39" i="254"/>
  <c r="AB39" i="254"/>
  <c r="AA39" i="254"/>
  <c r="Z39" i="254"/>
  <c r="Y39" i="254"/>
  <c r="X39" i="254"/>
  <c r="W39" i="254"/>
  <c r="V39" i="254"/>
  <c r="U39" i="254"/>
  <c r="T39" i="254"/>
  <c r="S39" i="254"/>
  <c r="R39" i="254"/>
  <c r="Q39" i="254"/>
  <c r="P39" i="254"/>
  <c r="O39" i="254"/>
  <c r="N39" i="254"/>
  <c r="M39" i="254"/>
  <c r="L39" i="254"/>
  <c r="K39" i="254"/>
  <c r="F39" i="254"/>
  <c r="AJ38" i="254"/>
  <c r="AI38" i="254"/>
  <c r="AH38" i="254"/>
  <c r="AG38" i="254"/>
  <c r="AF38" i="254"/>
  <c r="AE38" i="254"/>
  <c r="AD38" i="254"/>
  <c r="AC38" i="254"/>
  <c r="AB38" i="254"/>
  <c r="AA38" i="254"/>
  <c r="Z38" i="254"/>
  <c r="Y38" i="254"/>
  <c r="X38" i="254"/>
  <c r="W38" i="254"/>
  <c r="V38" i="254"/>
  <c r="U38" i="254"/>
  <c r="T38" i="254"/>
  <c r="S38" i="254"/>
  <c r="R38" i="254"/>
  <c r="Q38" i="254"/>
  <c r="P38" i="254"/>
  <c r="O38" i="254"/>
  <c r="N38" i="254"/>
  <c r="M38" i="254"/>
  <c r="L38" i="254"/>
  <c r="K38" i="254"/>
  <c r="F38" i="254"/>
  <c r="AJ37" i="254"/>
  <c r="AI37" i="254"/>
  <c r="AH37" i="254"/>
  <c r="AG37" i="254"/>
  <c r="AF37" i="254"/>
  <c r="AE37" i="254"/>
  <c r="AD37" i="254"/>
  <c r="AC37" i="254"/>
  <c r="AB37" i="254"/>
  <c r="AA37" i="254"/>
  <c r="Z37" i="254"/>
  <c r="Y37" i="254"/>
  <c r="X37" i="254"/>
  <c r="W37" i="254"/>
  <c r="V37" i="254"/>
  <c r="U37" i="254"/>
  <c r="T37" i="254"/>
  <c r="S37" i="254"/>
  <c r="R37" i="254"/>
  <c r="Q37" i="254"/>
  <c r="P37" i="254"/>
  <c r="O37" i="254"/>
  <c r="N37" i="254"/>
  <c r="M37" i="254"/>
  <c r="L37" i="254"/>
  <c r="K37" i="254"/>
  <c r="F37" i="254"/>
  <c r="AJ36" i="254"/>
  <c r="AI36" i="254"/>
  <c r="AH36" i="254"/>
  <c r="AG36" i="254"/>
  <c r="AF36" i="254"/>
  <c r="AE36" i="254"/>
  <c r="AD36" i="254"/>
  <c r="AC36" i="254"/>
  <c r="AB36" i="254"/>
  <c r="AA36" i="254"/>
  <c r="Z36" i="254"/>
  <c r="Y36" i="254"/>
  <c r="X36" i="254"/>
  <c r="W36" i="254"/>
  <c r="V36" i="254"/>
  <c r="U36" i="254"/>
  <c r="T36" i="254"/>
  <c r="S36" i="254"/>
  <c r="R36" i="254"/>
  <c r="Q36" i="254"/>
  <c r="P36" i="254"/>
  <c r="O36" i="254"/>
  <c r="N36" i="254"/>
  <c r="M36" i="254"/>
  <c r="L36" i="254"/>
  <c r="K36" i="254"/>
  <c r="F36" i="254"/>
  <c r="AJ35" i="254"/>
  <c r="AI35" i="254"/>
  <c r="AH35" i="254"/>
  <c r="AG35" i="254"/>
  <c r="AF35" i="254"/>
  <c r="AE35" i="254"/>
  <c r="AD35" i="254"/>
  <c r="AC35" i="254"/>
  <c r="AB35" i="254"/>
  <c r="AA35" i="254"/>
  <c r="Z35" i="254"/>
  <c r="Y35" i="254"/>
  <c r="X35" i="254"/>
  <c r="W35" i="254"/>
  <c r="V35" i="254"/>
  <c r="U35" i="254"/>
  <c r="T35" i="254"/>
  <c r="S35" i="254"/>
  <c r="R35" i="254"/>
  <c r="Q35" i="254"/>
  <c r="P35" i="254"/>
  <c r="O35" i="254"/>
  <c r="N35" i="254"/>
  <c r="M35" i="254"/>
  <c r="L35" i="254"/>
  <c r="K35" i="254"/>
  <c r="F35" i="254"/>
  <c r="AJ34" i="254"/>
  <c r="AI34" i="254"/>
  <c r="AH34" i="254"/>
  <c r="AG34" i="254"/>
  <c r="AF34" i="254"/>
  <c r="AE34" i="254"/>
  <c r="AD34" i="254"/>
  <c r="AC34" i="254"/>
  <c r="AB34" i="254"/>
  <c r="AA34" i="254"/>
  <c r="Z34" i="254"/>
  <c r="Y34" i="254"/>
  <c r="X34" i="254"/>
  <c r="W34" i="254"/>
  <c r="V34" i="254"/>
  <c r="U34" i="254"/>
  <c r="T34" i="254"/>
  <c r="S34" i="254"/>
  <c r="R34" i="254"/>
  <c r="Q34" i="254"/>
  <c r="P34" i="254"/>
  <c r="O34" i="254"/>
  <c r="N34" i="254"/>
  <c r="M34" i="254"/>
  <c r="L34" i="254"/>
  <c r="K34" i="254"/>
  <c r="F34" i="254"/>
  <c r="AJ33" i="254"/>
  <c r="AI33" i="254"/>
  <c r="AH33" i="254"/>
  <c r="AG33" i="254"/>
  <c r="AF33" i="254"/>
  <c r="AE33" i="254"/>
  <c r="AD33" i="254"/>
  <c r="AC33" i="254"/>
  <c r="AB33" i="254"/>
  <c r="AA33" i="254"/>
  <c r="Z33" i="254"/>
  <c r="Y33" i="254"/>
  <c r="X33" i="254"/>
  <c r="W33" i="254"/>
  <c r="V33" i="254"/>
  <c r="U33" i="254"/>
  <c r="T33" i="254"/>
  <c r="S33" i="254"/>
  <c r="R33" i="254"/>
  <c r="Q33" i="254"/>
  <c r="P33" i="254"/>
  <c r="O33" i="254"/>
  <c r="N33" i="254"/>
  <c r="M33" i="254"/>
  <c r="L33" i="254"/>
  <c r="K33" i="254"/>
  <c r="F33" i="254"/>
  <c r="AJ32" i="254"/>
  <c r="AI32" i="254"/>
  <c r="AH32" i="254"/>
  <c r="AG32" i="254"/>
  <c r="AF32" i="254"/>
  <c r="AE32" i="254"/>
  <c r="AD32" i="254"/>
  <c r="AC32" i="254"/>
  <c r="AB32" i="254"/>
  <c r="AA32" i="254"/>
  <c r="Z32" i="254"/>
  <c r="Y32" i="254"/>
  <c r="X32" i="254"/>
  <c r="W32" i="254"/>
  <c r="V32" i="254"/>
  <c r="U32" i="254"/>
  <c r="T32" i="254"/>
  <c r="S32" i="254"/>
  <c r="R32" i="254"/>
  <c r="Q32" i="254"/>
  <c r="P32" i="254"/>
  <c r="O32" i="254"/>
  <c r="N32" i="254"/>
  <c r="M32" i="254"/>
  <c r="L32" i="254"/>
  <c r="K32" i="254"/>
  <c r="F32" i="254"/>
  <c r="AJ31" i="254"/>
  <c r="AI31" i="254"/>
  <c r="AH31" i="254"/>
  <c r="AG31" i="254"/>
  <c r="AF31" i="254"/>
  <c r="AE31" i="254"/>
  <c r="AD31" i="254"/>
  <c r="AC31" i="254"/>
  <c r="AB31" i="254"/>
  <c r="AA31" i="254"/>
  <c r="Z31" i="254"/>
  <c r="Y31" i="254"/>
  <c r="X31" i="254"/>
  <c r="W31" i="254"/>
  <c r="V31" i="254"/>
  <c r="U31" i="254"/>
  <c r="T31" i="254"/>
  <c r="S31" i="254"/>
  <c r="R31" i="254"/>
  <c r="Q31" i="254"/>
  <c r="P31" i="254"/>
  <c r="O31" i="254"/>
  <c r="N31" i="254"/>
  <c r="M31" i="254"/>
  <c r="L31" i="254"/>
  <c r="K31" i="254"/>
  <c r="F31" i="254"/>
  <c r="AJ30" i="254"/>
  <c r="AI30" i="254"/>
  <c r="AH30" i="254"/>
  <c r="AG30" i="254"/>
  <c r="AF30" i="254"/>
  <c r="AE30" i="254"/>
  <c r="AD30" i="254"/>
  <c r="AC30" i="254"/>
  <c r="AB30" i="254"/>
  <c r="AA30" i="254"/>
  <c r="Z30" i="254"/>
  <c r="Y30" i="254"/>
  <c r="X30" i="254"/>
  <c r="W30" i="254"/>
  <c r="V30" i="254"/>
  <c r="U30" i="254"/>
  <c r="T30" i="254"/>
  <c r="S30" i="254"/>
  <c r="R30" i="254"/>
  <c r="Q30" i="254"/>
  <c r="P30" i="254"/>
  <c r="O30" i="254"/>
  <c r="N30" i="254"/>
  <c r="M30" i="254"/>
  <c r="L30" i="254"/>
  <c r="K30" i="254"/>
  <c r="F30" i="254"/>
  <c r="AJ29" i="254"/>
  <c r="AI29" i="254"/>
  <c r="AH29" i="254"/>
  <c r="AG29" i="254"/>
  <c r="AF29" i="254"/>
  <c r="AE29" i="254"/>
  <c r="AD29" i="254"/>
  <c r="AC29" i="254"/>
  <c r="AB29" i="254"/>
  <c r="AA29" i="254"/>
  <c r="Z29" i="254"/>
  <c r="Y29" i="254"/>
  <c r="X29" i="254"/>
  <c r="W29" i="254"/>
  <c r="V29" i="254"/>
  <c r="U29" i="254"/>
  <c r="T29" i="254"/>
  <c r="S29" i="254"/>
  <c r="R29" i="254"/>
  <c r="Q29" i="254"/>
  <c r="P29" i="254"/>
  <c r="O29" i="254"/>
  <c r="N29" i="254"/>
  <c r="M29" i="254"/>
  <c r="L29" i="254"/>
  <c r="K29" i="254"/>
  <c r="F29" i="254"/>
  <c r="AJ28" i="254"/>
  <c r="AI28" i="254"/>
  <c r="AH28" i="254"/>
  <c r="AG28" i="254"/>
  <c r="AF28" i="254"/>
  <c r="AE28" i="254"/>
  <c r="AD28" i="254"/>
  <c r="AC28" i="254"/>
  <c r="AB28" i="254"/>
  <c r="AA28" i="254"/>
  <c r="Z28" i="254"/>
  <c r="Y28" i="254"/>
  <c r="X28" i="254"/>
  <c r="W28" i="254"/>
  <c r="V28" i="254"/>
  <c r="U28" i="254"/>
  <c r="T28" i="254"/>
  <c r="S28" i="254"/>
  <c r="R28" i="254"/>
  <c r="Q28" i="254"/>
  <c r="P28" i="254"/>
  <c r="O28" i="254"/>
  <c r="N28" i="254"/>
  <c r="M28" i="254"/>
  <c r="L28" i="254"/>
  <c r="K28" i="254"/>
  <c r="F28" i="254"/>
  <c r="AJ27" i="254"/>
  <c r="AI27" i="254"/>
  <c r="AH27" i="254"/>
  <c r="AG27" i="254"/>
  <c r="AF27" i="254"/>
  <c r="AE27" i="254"/>
  <c r="AD27" i="254"/>
  <c r="AC27" i="254"/>
  <c r="AB27" i="254"/>
  <c r="AA27" i="254"/>
  <c r="Z27" i="254"/>
  <c r="Y27" i="254"/>
  <c r="X27" i="254"/>
  <c r="W27" i="254"/>
  <c r="V27" i="254"/>
  <c r="U27" i="254"/>
  <c r="T27" i="254"/>
  <c r="S27" i="254"/>
  <c r="R27" i="254"/>
  <c r="Q27" i="254"/>
  <c r="P27" i="254"/>
  <c r="O27" i="254"/>
  <c r="N27" i="254"/>
  <c r="M27" i="254"/>
  <c r="L27" i="254"/>
  <c r="K27" i="254"/>
  <c r="F27" i="254"/>
  <c r="AI26" i="254"/>
  <c r="AH26" i="254"/>
  <c r="AJ26" i="254" s="1"/>
  <c r="F26" i="254" s="1"/>
  <c r="AG26" i="254"/>
  <c r="AE26" i="254"/>
  <c r="AD26" i="254"/>
  <c r="AF26" i="254" s="1"/>
  <c r="AC26" i="254"/>
  <c r="AB26" i="254"/>
  <c r="AA26" i="254"/>
  <c r="Y26" i="254"/>
  <c r="X26" i="254"/>
  <c r="Z26" i="254" s="1"/>
  <c r="W26" i="254"/>
  <c r="V26" i="254"/>
  <c r="T26" i="254"/>
  <c r="U26" i="254" s="1"/>
  <c r="S26" i="254"/>
  <c r="R26" i="254"/>
  <c r="Q26" i="254"/>
  <c r="O26" i="254"/>
  <c r="N26" i="254"/>
  <c r="P26" i="254" s="1"/>
  <c r="M26" i="254"/>
  <c r="L26" i="254"/>
  <c r="K26" i="254"/>
  <c r="AI25" i="254"/>
  <c r="AH25" i="254"/>
  <c r="AJ25" i="254" s="1"/>
  <c r="F25" i="254" s="1"/>
  <c r="AG25" i="254"/>
  <c r="AE25" i="254"/>
  <c r="AD25" i="254"/>
  <c r="AF25" i="254" s="1"/>
  <c r="AC25" i="254"/>
  <c r="AB25" i="254"/>
  <c r="AA25" i="254"/>
  <c r="Y25" i="254"/>
  <c r="X25" i="254"/>
  <c r="Z25" i="254" s="1"/>
  <c r="W25" i="254"/>
  <c r="V25" i="254"/>
  <c r="T25" i="254"/>
  <c r="U25" i="254" s="1"/>
  <c r="S25" i="254"/>
  <c r="R25" i="254"/>
  <c r="Q25" i="254"/>
  <c r="O25" i="254"/>
  <c r="N25" i="254"/>
  <c r="P25" i="254" s="1"/>
  <c r="M25" i="254"/>
  <c r="L25" i="254"/>
  <c r="K25" i="254"/>
  <c r="AI24" i="254"/>
  <c r="AH24" i="254"/>
  <c r="AJ24" i="254" s="1"/>
  <c r="AG24" i="254"/>
  <c r="AE24" i="254"/>
  <c r="AD24" i="254"/>
  <c r="AC24" i="254"/>
  <c r="AB24" i="254"/>
  <c r="AF24" i="254" s="1"/>
  <c r="AA24" i="254"/>
  <c r="Y24" i="254"/>
  <c r="X24" i="254"/>
  <c r="W24" i="254"/>
  <c r="Z24" i="254" s="1"/>
  <c r="V24" i="254"/>
  <c r="T24" i="254"/>
  <c r="S24" i="254"/>
  <c r="R24" i="254"/>
  <c r="U24" i="254" s="1"/>
  <c r="Q24" i="254"/>
  <c r="O24" i="254"/>
  <c r="N24" i="254"/>
  <c r="M24" i="254"/>
  <c r="L24" i="254"/>
  <c r="P24" i="254" s="1"/>
  <c r="F24" i="254" s="1"/>
  <c r="K24" i="254"/>
  <c r="AI23" i="254"/>
  <c r="AH23" i="254"/>
  <c r="AG23" i="254"/>
  <c r="AJ23" i="254" s="1"/>
  <c r="AE23" i="254"/>
  <c r="AD23" i="254"/>
  <c r="AC23" i="254"/>
  <c r="AB23" i="254"/>
  <c r="AA23" i="254"/>
  <c r="AF23" i="254" s="1"/>
  <c r="Y23" i="254"/>
  <c r="X23" i="254"/>
  <c r="W23" i="254"/>
  <c r="V23" i="254"/>
  <c r="Z23" i="254" s="1"/>
  <c r="T23" i="254"/>
  <c r="S23" i="254"/>
  <c r="R23" i="254"/>
  <c r="Q23" i="254"/>
  <c r="U23" i="254" s="1"/>
  <c r="O23" i="254"/>
  <c r="N23" i="254"/>
  <c r="M23" i="254"/>
  <c r="L23" i="254"/>
  <c r="K23" i="254"/>
  <c r="P23" i="254" s="1"/>
  <c r="F23" i="254" s="1"/>
  <c r="AI22" i="254"/>
  <c r="AH22" i="254"/>
  <c r="AJ22" i="254" s="1"/>
  <c r="AG22" i="254"/>
  <c r="AE22" i="254"/>
  <c r="AD22" i="254"/>
  <c r="AC22" i="254"/>
  <c r="AF22" i="254" s="1"/>
  <c r="AB22" i="254"/>
  <c r="AA22" i="254"/>
  <c r="Y22" i="254"/>
  <c r="X22" i="254"/>
  <c r="Z22" i="254" s="1"/>
  <c r="W22" i="254"/>
  <c r="V22" i="254"/>
  <c r="T22" i="254"/>
  <c r="S22" i="254"/>
  <c r="U22" i="254" s="1"/>
  <c r="R22" i="254"/>
  <c r="Q22" i="254"/>
  <c r="O22" i="254"/>
  <c r="N22" i="254"/>
  <c r="M22" i="254"/>
  <c r="P22" i="254" s="1"/>
  <c r="F22" i="254" s="1"/>
  <c r="L22" i="254"/>
  <c r="K22" i="254"/>
  <c r="AI21" i="254"/>
  <c r="AH21" i="254"/>
  <c r="AJ21" i="254" s="1"/>
  <c r="AG21" i="254"/>
  <c r="AE21" i="254"/>
  <c r="AD21" i="254"/>
  <c r="AC21" i="254"/>
  <c r="AF21" i="254" s="1"/>
  <c r="AB21" i="254"/>
  <c r="AA21" i="254"/>
  <c r="Y21" i="254"/>
  <c r="X21" i="254"/>
  <c r="Z21" i="254" s="1"/>
  <c r="W21" i="254"/>
  <c r="V21" i="254"/>
  <c r="T21" i="254"/>
  <c r="S21" i="254"/>
  <c r="U21" i="254" s="1"/>
  <c r="R21" i="254"/>
  <c r="Q21" i="254"/>
  <c r="O21" i="254"/>
  <c r="N21" i="254"/>
  <c r="M21" i="254"/>
  <c r="P21" i="254" s="1"/>
  <c r="F21" i="254" s="1"/>
  <c r="L21" i="254"/>
  <c r="K21" i="254"/>
  <c r="AI20" i="254"/>
  <c r="AH20" i="254"/>
  <c r="AG20" i="254"/>
  <c r="AJ20" i="254" s="1"/>
  <c r="AE20" i="254"/>
  <c r="AD20" i="254"/>
  <c r="AC20" i="254"/>
  <c r="AB20" i="254"/>
  <c r="AA20" i="254"/>
  <c r="AF20" i="254" s="1"/>
  <c r="Y20" i="254"/>
  <c r="X20" i="254"/>
  <c r="W20" i="254"/>
  <c r="V20" i="254"/>
  <c r="Z20" i="254" s="1"/>
  <c r="T20" i="254"/>
  <c r="S20" i="254"/>
  <c r="R20" i="254"/>
  <c r="Q20" i="254"/>
  <c r="U20" i="254" s="1"/>
  <c r="O20" i="254"/>
  <c r="N20" i="254"/>
  <c r="M20" i="254"/>
  <c r="L20" i="254"/>
  <c r="K20" i="254"/>
  <c r="P20" i="254" s="1"/>
  <c r="F20" i="254" s="1"/>
  <c r="AI19" i="254"/>
  <c r="AH19" i="254"/>
  <c r="AG19" i="254"/>
  <c r="AE19" i="254"/>
  <c r="AD19" i="254"/>
  <c r="AC19" i="254"/>
  <c r="AB19" i="254"/>
  <c r="AA19" i="254"/>
  <c r="Y19" i="254"/>
  <c r="X19" i="254"/>
  <c r="W19" i="254"/>
  <c r="V19" i="254"/>
  <c r="T19" i="254"/>
  <c r="S19" i="254"/>
  <c r="R19" i="254"/>
  <c r="Q19" i="254"/>
  <c r="O19" i="254"/>
  <c r="N19" i="254"/>
  <c r="M19" i="254"/>
  <c r="L19" i="254"/>
  <c r="K19" i="254"/>
  <c r="AI18" i="254"/>
  <c r="AH18" i="254"/>
  <c r="AG18" i="254"/>
  <c r="AE18" i="254"/>
  <c r="AD18" i="254"/>
  <c r="AC18" i="254"/>
  <c r="AB18" i="254"/>
  <c r="AF18" i="254" s="1"/>
  <c r="AA18" i="254"/>
  <c r="Y18" i="254"/>
  <c r="X18" i="254"/>
  <c r="W18" i="254"/>
  <c r="V18" i="254"/>
  <c r="T18" i="254"/>
  <c r="S18" i="254"/>
  <c r="R18" i="254"/>
  <c r="Q18" i="254"/>
  <c r="O18" i="254"/>
  <c r="N18" i="254"/>
  <c r="M18" i="254"/>
  <c r="L18" i="254"/>
  <c r="P18" i="254" s="1"/>
  <c r="K18" i="254"/>
  <c r="AI17" i="254"/>
  <c r="AH17" i="254"/>
  <c r="AG17" i="254"/>
  <c r="AE17" i="254"/>
  <c r="AD17" i="254"/>
  <c r="AC17" i="254"/>
  <c r="AB17" i="254"/>
  <c r="AF17" i="254" s="1"/>
  <c r="AA17" i="254"/>
  <c r="Y17" i="254"/>
  <c r="X17" i="254"/>
  <c r="W17" i="254"/>
  <c r="Z17" i="254" s="1"/>
  <c r="V17" i="254"/>
  <c r="T17" i="254"/>
  <c r="S17" i="254"/>
  <c r="R17" i="254"/>
  <c r="Q17" i="254"/>
  <c r="O17" i="254"/>
  <c r="N17" i="254"/>
  <c r="M17" i="254"/>
  <c r="L17" i="254"/>
  <c r="K17" i="254"/>
  <c r="AI16" i="254"/>
  <c r="AH16" i="254"/>
  <c r="AG16" i="254"/>
  <c r="AE16" i="254"/>
  <c r="AD16" i="254"/>
  <c r="AC16" i="254"/>
  <c r="AB16" i="254"/>
  <c r="AA16" i="254"/>
  <c r="Y16" i="254"/>
  <c r="X16" i="254"/>
  <c r="W16" i="254"/>
  <c r="V16" i="254"/>
  <c r="T16" i="254"/>
  <c r="S16" i="254"/>
  <c r="R16" i="254"/>
  <c r="Q16" i="254"/>
  <c r="O16" i="254"/>
  <c r="N16" i="254"/>
  <c r="M16" i="254"/>
  <c r="L16" i="254"/>
  <c r="K16" i="254"/>
  <c r="AI15" i="254"/>
  <c r="AH15" i="254"/>
  <c r="AJ15" i="254" s="1"/>
  <c r="AG15" i="254"/>
  <c r="AE15" i="254"/>
  <c r="AD15" i="254"/>
  <c r="AC15" i="254"/>
  <c r="AF15" i="254" s="1"/>
  <c r="AB15" i="254"/>
  <c r="AA15" i="254"/>
  <c r="Y15" i="254"/>
  <c r="X15" i="254"/>
  <c r="W15" i="254"/>
  <c r="V15" i="254"/>
  <c r="T15" i="254"/>
  <c r="S15" i="254"/>
  <c r="R15" i="254"/>
  <c r="Q15" i="254"/>
  <c r="O15" i="254"/>
  <c r="N15" i="254"/>
  <c r="M15" i="254"/>
  <c r="L15" i="254"/>
  <c r="K15" i="254"/>
  <c r="AI14" i="254"/>
  <c r="AH14" i="254"/>
  <c r="AG14" i="254"/>
  <c r="AE14" i="254"/>
  <c r="AD14" i="254"/>
  <c r="AC14" i="254"/>
  <c r="AB14" i="254"/>
  <c r="AA14" i="254"/>
  <c r="Y14" i="254"/>
  <c r="X14" i="254"/>
  <c r="Z14" i="254" s="1"/>
  <c r="W14" i="254"/>
  <c r="V14" i="254"/>
  <c r="T14" i="254"/>
  <c r="S14" i="254"/>
  <c r="R14" i="254"/>
  <c r="Q14" i="254"/>
  <c r="O14" i="254"/>
  <c r="N14" i="254"/>
  <c r="P14" i="254" s="1"/>
  <c r="F14" i="254" s="1"/>
  <c r="M14" i="254"/>
  <c r="L14" i="254"/>
  <c r="K14" i="254"/>
  <c r="AJ13" i="254"/>
  <c r="AI13" i="254"/>
  <c r="AH13" i="254"/>
  <c r="AG13" i="254"/>
  <c r="AE13" i="254"/>
  <c r="AD13" i="254"/>
  <c r="AC13" i="254"/>
  <c r="AB13" i="254"/>
  <c r="AA13" i="254"/>
  <c r="Y13" i="254"/>
  <c r="X13" i="254"/>
  <c r="W13" i="254"/>
  <c r="V13" i="254"/>
  <c r="T13" i="254"/>
  <c r="S13" i="254"/>
  <c r="R13" i="254"/>
  <c r="Q13" i="254"/>
  <c r="O13" i="254"/>
  <c r="N13" i="254"/>
  <c r="M13" i="254"/>
  <c r="L13" i="254"/>
  <c r="K13" i="254"/>
  <c r="AI12" i="254"/>
  <c r="AH12" i="254"/>
  <c r="AG12" i="254"/>
  <c r="AE12" i="254"/>
  <c r="AD12" i="254"/>
  <c r="AC12" i="254"/>
  <c r="AB12" i="254"/>
  <c r="AA12" i="254"/>
  <c r="Y12" i="254"/>
  <c r="X12" i="254"/>
  <c r="W12" i="254"/>
  <c r="V12" i="254"/>
  <c r="T12" i="254"/>
  <c r="S12" i="254"/>
  <c r="R12" i="254"/>
  <c r="U12" i="254" s="1"/>
  <c r="Q12" i="254"/>
  <c r="O12" i="254"/>
  <c r="N12" i="254"/>
  <c r="M12" i="254"/>
  <c r="L12" i="254"/>
  <c r="P12" i="254" s="1"/>
  <c r="F12" i="254" s="1"/>
  <c r="K12" i="254"/>
  <c r="AI11" i="254"/>
  <c r="AH11" i="254"/>
  <c r="AG11" i="254"/>
  <c r="AE11" i="254"/>
  <c r="AD11" i="254"/>
  <c r="AC11" i="254"/>
  <c r="AF11" i="254" s="1"/>
  <c r="AB11" i="254"/>
  <c r="AA11" i="254"/>
  <c r="Y11" i="254"/>
  <c r="X11" i="254"/>
  <c r="W11" i="254"/>
  <c r="V11" i="254"/>
  <c r="Z11" i="254" s="1"/>
  <c r="T11" i="254"/>
  <c r="S11" i="254"/>
  <c r="R11" i="254"/>
  <c r="Q11" i="254"/>
  <c r="U11" i="254" s="1"/>
  <c r="O11" i="254"/>
  <c r="N11" i="254"/>
  <c r="M11" i="254"/>
  <c r="L11" i="254"/>
  <c r="K11" i="254"/>
  <c r="AI10" i="254"/>
  <c r="AH10" i="254"/>
  <c r="AG10" i="254"/>
  <c r="AJ10" i="254" s="1"/>
  <c r="AE10" i="254"/>
  <c r="AD10" i="254"/>
  <c r="AC10" i="254"/>
  <c r="AB10" i="254"/>
  <c r="AA10" i="254"/>
  <c r="Y10" i="254"/>
  <c r="X10" i="254"/>
  <c r="W10" i="254"/>
  <c r="V10" i="254"/>
  <c r="Z10" i="254" s="1"/>
  <c r="T10" i="254"/>
  <c r="S10" i="254"/>
  <c r="R10" i="254"/>
  <c r="Q10" i="254"/>
  <c r="O10" i="254"/>
  <c r="N10" i="254"/>
  <c r="M10" i="254"/>
  <c r="L10" i="254"/>
  <c r="K10" i="254"/>
  <c r="AI9" i="254"/>
  <c r="AH9" i="254"/>
  <c r="AG9" i="254"/>
  <c r="AE9" i="254"/>
  <c r="AD9" i="254"/>
  <c r="AC9" i="254"/>
  <c r="AB9" i="254"/>
  <c r="AA9" i="254"/>
  <c r="Y9" i="254"/>
  <c r="X9" i="254"/>
  <c r="W9" i="254"/>
  <c r="V9" i="254"/>
  <c r="T9" i="254"/>
  <c r="S9" i="254"/>
  <c r="R9" i="254"/>
  <c r="Q9" i="254"/>
  <c r="O9" i="254"/>
  <c r="N9" i="254"/>
  <c r="M9" i="254"/>
  <c r="L9" i="254"/>
  <c r="K9" i="254"/>
  <c r="AI8" i="254"/>
  <c r="AH8" i="254"/>
  <c r="AG8" i="254"/>
  <c r="AE8" i="254"/>
  <c r="AD8" i="254"/>
  <c r="AC8" i="254"/>
  <c r="AB8" i="254"/>
  <c r="AA8" i="254"/>
  <c r="AF8" i="254" s="1"/>
  <c r="Y8" i="254"/>
  <c r="X8" i="254"/>
  <c r="W8" i="254"/>
  <c r="V8" i="254"/>
  <c r="Z8" i="254" s="1"/>
  <c r="T8" i="254"/>
  <c r="S8" i="254"/>
  <c r="R8" i="254"/>
  <c r="Q8" i="254"/>
  <c r="O8" i="254"/>
  <c r="N8" i="254"/>
  <c r="M8" i="254"/>
  <c r="L8" i="254"/>
  <c r="K8" i="254"/>
  <c r="P8" i="254" s="1"/>
  <c r="F8" i="254" s="1"/>
  <c r="AI7" i="254"/>
  <c r="AH7" i="254"/>
  <c r="AG7" i="254"/>
  <c r="AE7" i="254"/>
  <c r="AD7" i="254"/>
  <c r="AC7" i="254"/>
  <c r="AB7" i="254"/>
  <c r="AA7" i="254"/>
  <c r="Y7" i="254"/>
  <c r="X7" i="254"/>
  <c r="W7" i="254"/>
  <c r="V7" i="254"/>
  <c r="Z7" i="254" s="1"/>
  <c r="T7" i="254"/>
  <c r="S7" i="254"/>
  <c r="R7" i="254"/>
  <c r="Q7" i="254"/>
  <c r="U7" i="254" s="1"/>
  <c r="O7" i="254"/>
  <c r="N7" i="254"/>
  <c r="M7" i="254"/>
  <c r="L7" i="254"/>
  <c r="K7" i="254"/>
  <c r="AI6" i="254"/>
  <c r="AH6" i="254"/>
  <c r="AJ6" i="254" s="1"/>
  <c r="AG6" i="254"/>
  <c r="AE6" i="254"/>
  <c r="AD6" i="254"/>
  <c r="AC6" i="254"/>
  <c r="AB6" i="254"/>
  <c r="AA6" i="254"/>
  <c r="Y6" i="254"/>
  <c r="X6" i="254"/>
  <c r="W6" i="254"/>
  <c r="V6" i="254"/>
  <c r="T6" i="254"/>
  <c r="S6" i="254"/>
  <c r="R6" i="254"/>
  <c r="Q6" i="254"/>
  <c r="O6" i="254"/>
  <c r="N6" i="254"/>
  <c r="M6" i="254"/>
  <c r="L6" i="254"/>
  <c r="K6" i="254"/>
  <c r="AI5" i="254"/>
  <c r="AH5" i="254"/>
  <c r="AJ5" i="254" s="1"/>
  <c r="AG5" i="254"/>
  <c r="AE5" i="254"/>
  <c r="AD5" i="254"/>
  <c r="AC5" i="254"/>
  <c r="AB5" i="254"/>
  <c r="AA5" i="254"/>
  <c r="Y5" i="254"/>
  <c r="X5" i="254"/>
  <c r="W5" i="254"/>
  <c r="V5" i="254"/>
  <c r="T5" i="254"/>
  <c r="S5" i="254"/>
  <c r="R5" i="254"/>
  <c r="Q5" i="254"/>
  <c r="O5" i="254"/>
  <c r="N5" i="254"/>
  <c r="M5" i="254"/>
  <c r="L5" i="254"/>
  <c r="K5" i="254"/>
  <c r="AI4" i="254"/>
  <c r="AH4" i="254"/>
  <c r="AG4" i="254"/>
  <c r="AE4" i="254"/>
  <c r="AD4" i="254"/>
  <c r="AC4" i="254"/>
  <c r="AF4" i="254" s="1"/>
  <c r="AB4" i="254"/>
  <c r="AA4" i="254"/>
  <c r="Y4" i="254"/>
  <c r="X4" i="254"/>
  <c r="W4" i="254"/>
  <c r="V4" i="254"/>
  <c r="T4" i="254"/>
  <c r="S4" i="254"/>
  <c r="U4" i="254" s="1"/>
  <c r="R4" i="254"/>
  <c r="Q4" i="254"/>
  <c r="O4" i="254"/>
  <c r="N4" i="254"/>
  <c r="M4" i="254"/>
  <c r="P4" i="254" s="1"/>
  <c r="F4" i="254" s="1"/>
  <c r="L4" i="254"/>
  <c r="K4" i="254"/>
  <c r="E54" i="253"/>
  <c r="D54" i="253"/>
  <c r="D56" i="253" s="1"/>
  <c r="C54" i="253"/>
  <c r="E47" i="253"/>
  <c r="E49" i="253" s="1"/>
  <c r="D47" i="253"/>
  <c r="AJ43" i="253"/>
  <c r="AI43" i="253"/>
  <c r="AH43" i="253"/>
  <c r="AG43" i="253"/>
  <c r="AF43" i="253"/>
  <c r="AE43" i="253"/>
  <c r="AD43" i="253"/>
  <c r="AC43" i="253"/>
  <c r="AB43" i="253"/>
  <c r="AA43" i="253"/>
  <c r="Z43" i="253"/>
  <c r="Y43" i="253"/>
  <c r="X43" i="253"/>
  <c r="W43" i="253"/>
  <c r="V43" i="253"/>
  <c r="U43" i="253"/>
  <c r="T43" i="253"/>
  <c r="S43" i="253"/>
  <c r="R43" i="253"/>
  <c r="Q43" i="253"/>
  <c r="P43" i="253"/>
  <c r="O43" i="253"/>
  <c r="N43" i="253"/>
  <c r="M43" i="253"/>
  <c r="L43" i="253"/>
  <c r="K43" i="253"/>
  <c r="F43" i="253"/>
  <c r="AJ42" i="253"/>
  <c r="AI42" i="253"/>
  <c r="AH42" i="253"/>
  <c r="AG42" i="253"/>
  <c r="AF42" i="253"/>
  <c r="AE42" i="253"/>
  <c r="AD42" i="253"/>
  <c r="AC42" i="253"/>
  <c r="AB42" i="253"/>
  <c r="AA42" i="253"/>
  <c r="Z42" i="253"/>
  <c r="Y42" i="253"/>
  <c r="X42" i="253"/>
  <c r="W42" i="253"/>
  <c r="V42" i="253"/>
  <c r="U42" i="253"/>
  <c r="T42" i="253"/>
  <c r="S42" i="253"/>
  <c r="R42" i="253"/>
  <c r="Q42" i="253"/>
  <c r="P42" i="253"/>
  <c r="O42" i="253"/>
  <c r="N42" i="253"/>
  <c r="M42" i="253"/>
  <c r="L42" i="253"/>
  <c r="K42" i="253"/>
  <c r="F42" i="253"/>
  <c r="AJ41" i="253"/>
  <c r="AI41" i="253"/>
  <c r="AH41" i="253"/>
  <c r="AG41" i="253"/>
  <c r="AF41" i="253"/>
  <c r="AE41" i="253"/>
  <c r="AD41" i="253"/>
  <c r="AC41" i="253"/>
  <c r="AB41" i="253"/>
  <c r="AA41" i="253"/>
  <c r="Z41" i="253"/>
  <c r="Y41" i="253"/>
  <c r="X41" i="253"/>
  <c r="W41" i="253"/>
  <c r="V41" i="253"/>
  <c r="U41" i="253"/>
  <c r="T41" i="253"/>
  <c r="S41" i="253"/>
  <c r="R41" i="253"/>
  <c r="Q41" i="253"/>
  <c r="P41" i="253"/>
  <c r="O41" i="253"/>
  <c r="N41" i="253"/>
  <c r="M41" i="253"/>
  <c r="L41" i="253"/>
  <c r="K41" i="253"/>
  <c r="F41" i="253"/>
  <c r="AJ40" i="253"/>
  <c r="AI40" i="253"/>
  <c r="AH40" i="253"/>
  <c r="AG40" i="253"/>
  <c r="AF40" i="253"/>
  <c r="AE40" i="253"/>
  <c r="AD40" i="253"/>
  <c r="AC40" i="253"/>
  <c r="AB40" i="253"/>
  <c r="AA40" i="253"/>
  <c r="Z40" i="253"/>
  <c r="Y40" i="253"/>
  <c r="X40" i="253"/>
  <c r="W40" i="253"/>
  <c r="V40" i="253"/>
  <c r="U40" i="253"/>
  <c r="T40" i="253"/>
  <c r="S40" i="253"/>
  <c r="R40" i="253"/>
  <c r="Q40" i="253"/>
  <c r="P40" i="253"/>
  <c r="O40" i="253"/>
  <c r="N40" i="253"/>
  <c r="M40" i="253"/>
  <c r="L40" i="253"/>
  <c r="K40" i="253"/>
  <c r="F40" i="253"/>
  <c r="AJ39" i="253"/>
  <c r="AI39" i="253"/>
  <c r="AH39" i="253"/>
  <c r="AG39" i="253"/>
  <c r="AF39" i="253"/>
  <c r="AE39" i="253"/>
  <c r="AD39" i="253"/>
  <c r="AC39" i="253"/>
  <c r="AB39" i="253"/>
  <c r="AA39" i="253"/>
  <c r="Z39" i="253"/>
  <c r="Y39" i="253"/>
  <c r="X39" i="253"/>
  <c r="W39" i="253"/>
  <c r="V39" i="253"/>
  <c r="U39" i="253"/>
  <c r="T39" i="253"/>
  <c r="S39" i="253"/>
  <c r="R39" i="253"/>
  <c r="Q39" i="253"/>
  <c r="P39" i="253"/>
  <c r="O39" i="253"/>
  <c r="N39" i="253"/>
  <c r="M39" i="253"/>
  <c r="L39" i="253"/>
  <c r="K39" i="253"/>
  <c r="F39" i="253"/>
  <c r="AJ38" i="253"/>
  <c r="AI38" i="253"/>
  <c r="AH38" i="253"/>
  <c r="AG38" i="253"/>
  <c r="AF38" i="253"/>
  <c r="AE38" i="253"/>
  <c r="AD38" i="253"/>
  <c r="AC38" i="253"/>
  <c r="AB38" i="253"/>
  <c r="AA38" i="253"/>
  <c r="Z38" i="253"/>
  <c r="Y38" i="253"/>
  <c r="X38" i="253"/>
  <c r="W38" i="253"/>
  <c r="V38" i="253"/>
  <c r="U38" i="253"/>
  <c r="T38" i="253"/>
  <c r="S38" i="253"/>
  <c r="R38" i="253"/>
  <c r="Q38" i="253"/>
  <c r="P38" i="253"/>
  <c r="O38" i="253"/>
  <c r="N38" i="253"/>
  <c r="M38" i="253"/>
  <c r="L38" i="253"/>
  <c r="K38" i="253"/>
  <c r="F38" i="253"/>
  <c r="AJ37" i="253"/>
  <c r="AI37" i="253"/>
  <c r="AH37" i="253"/>
  <c r="AG37" i="253"/>
  <c r="AF37" i="253"/>
  <c r="AE37" i="253"/>
  <c r="AD37" i="253"/>
  <c r="AC37" i="253"/>
  <c r="AB37" i="253"/>
  <c r="AA37" i="253"/>
  <c r="Z37" i="253"/>
  <c r="Y37" i="253"/>
  <c r="X37" i="253"/>
  <c r="W37" i="253"/>
  <c r="V37" i="253"/>
  <c r="U37" i="253"/>
  <c r="T37" i="253"/>
  <c r="S37" i="253"/>
  <c r="R37" i="253"/>
  <c r="Q37" i="253"/>
  <c r="P37" i="253"/>
  <c r="O37" i="253"/>
  <c r="N37" i="253"/>
  <c r="M37" i="253"/>
  <c r="L37" i="253"/>
  <c r="K37" i="253"/>
  <c r="F37" i="253"/>
  <c r="AJ36" i="253"/>
  <c r="AI36" i="253"/>
  <c r="AH36" i="253"/>
  <c r="AG36" i="253"/>
  <c r="AF36" i="253"/>
  <c r="AE36" i="253"/>
  <c r="AD36" i="253"/>
  <c r="AC36" i="253"/>
  <c r="AB36" i="253"/>
  <c r="AA36" i="253"/>
  <c r="Z36" i="253"/>
  <c r="Y36" i="253"/>
  <c r="X36" i="253"/>
  <c r="W36" i="253"/>
  <c r="V36" i="253"/>
  <c r="U36" i="253"/>
  <c r="T36" i="253"/>
  <c r="S36" i="253"/>
  <c r="R36" i="253"/>
  <c r="Q36" i="253"/>
  <c r="P36" i="253"/>
  <c r="O36" i="253"/>
  <c r="N36" i="253"/>
  <c r="M36" i="253"/>
  <c r="L36" i="253"/>
  <c r="K36" i="253"/>
  <c r="F36" i="253"/>
  <c r="AJ35" i="253"/>
  <c r="AI35" i="253"/>
  <c r="AH35" i="253"/>
  <c r="AG35" i="253"/>
  <c r="AF35" i="253"/>
  <c r="AE35" i="253"/>
  <c r="AD35" i="253"/>
  <c r="AC35" i="253"/>
  <c r="AB35" i="253"/>
  <c r="AA35" i="253"/>
  <c r="Z35" i="253"/>
  <c r="Y35" i="253"/>
  <c r="X35" i="253"/>
  <c r="W35" i="253"/>
  <c r="V35" i="253"/>
  <c r="U35" i="253"/>
  <c r="T35" i="253"/>
  <c r="S35" i="253"/>
  <c r="R35" i="253"/>
  <c r="Q35" i="253"/>
  <c r="P35" i="253"/>
  <c r="O35" i="253"/>
  <c r="N35" i="253"/>
  <c r="M35" i="253"/>
  <c r="L35" i="253"/>
  <c r="K35" i="253"/>
  <c r="F35" i="253"/>
  <c r="AJ34" i="253"/>
  <c r="AI34" i="253"/>
  <c r="AH34" i="253"/>
  <c r="AG34" i="253"/>
  <c r="AF34" i="253"/>
  <c r="AE34" i="253"/>
  <c r="AD34" i="253"/>
  <c r="AC34" i="253"/>
  <c r="AB34" i="253"/>
  <c r="AA34" i="253"/>
  <c r="Z34" i="253"/>
  <c r="Y34" i="253"/>
  <c r="X34" i="253"/>
  <c r="W34" i="253"/>
  <c r="V34" i="253"/>
  <c r="U34" i="253"/>
  <c r="T34" i="253"/>
  <c r="S34" i="253"/>
  <c r="R34" i="253"/>
  <c r="Q34" i="253"/>
  <c r="P34" i="253"/>
  <c r="O34" i="253"/>
  <c r="N34" i="253"/>
  <c r="M34" i="253"/>
  <c r="L34" i="253"/>
  <c r="K34" i="253"/>
  <c r="F34" i="253"/>
  <c r="AJ33" i="253"/>
  <c r="AI33" i="253"/>
  <c r="AH33" i="253"/>
  <c r="AG33" i="253"/>
  <c r="AF33" i="253"/>
  <c r="AE33" i="253"/>
  <c r="AD33" i="253"/>
  <c r="AC33" i="253"/>
  <c r="AB33" i="253"/>
  <c r="AA33" i="253"/>
  <c r="Z33" i="253"/>
  <c r="Y33" i="253"/>
  <c r="X33" i="253"/>
  <c r="W33" i="253"/>
  <c r="V33" i="253"/>
  <c r="U33" i="253"/>
  <c r="T33" i="253"/>
  <c r="S33" i="253"/>
  <c r="R33" i="253"/>
  <c r="Q33" i="253"/>
  <c r="P33" i="253"/>
  <c r="O33" i="253"/>
  <c r="N33" i="253"/>
  <c r="M33" i="253"/>
  <c r="L33" i="253"/>
  <c r="K33" i="253"/>
  <c r="F33" i="253"/>
  <c r="AJ32" i="253"/>
  <c r="AI32" i="253"/>
  <c r="AH32" i="253"/>
  <c r="AG32" i="253"/>
  <c r="AF32" i="253"/>
  <c r="AE32" i="253"/>
  <c r="AD32" i="253"/>
  <c r="AC32" i="253"/>
  <c r="AB32" i="253"/>
  <c r="AA32" i="253"/>
  <c r="Z32" i="253"/>
  <c r="Y32" i="253"/>
  <c r="X32" i="253"/>
  <c r="W32" i="253"/>
  <c r="V32" i="253"/>
  <c r="U32" i="253"/>
  <c r="T32" i="253"/>
  <c r="S32" i="253"/>
  <c r="R32" i="253"/>
  <c r="Q32" i="253"/>
  <c r="P32" i="253"/>
  <c r="O32" i="253"/>
  <c r="N32" i="253"/>
  <c r="M32" i="253"/>
  <c r="L32" i="253"/>
  <c r="K32" i="253"/>
  <c r="F32" i="253"/>
  <c r="AJ31" i="253"/>
  <c r="AI31" i="253"/>
  <c r="AH31" i="253"/>
  <c r="AG31" i="253"/>
  <c r="AF31" i="253"/>
  <c r="AE31" i="253"/>
  <c r="AD31" i="253"/>
  <c r="AC31" i="253"/>
  <c r="AB31" i="253"/>
  <c r="AA31" i="253"/>
  <c r="Z31" i="253"/>
  <c r="Y31" i="253"/>
  <c r="X31" i="253"/>
  <c r="W31" i="253"/>
  <c r="V31" i="253"/>
  <c r="U31" i="253"/>
  <c r="T31" i="253"/>
  <c r="S31" i="253"/>
  <c r="R31" i="253"/>
  <c r="Q31" i="253"/>
  <c r="P31" i="253"/>
  <c r="O31" i="253"/>
  <c r="N31" i="253"/>
  <c r="M31" i="253"/>
  <c r="L31" i="253"/>
  <c r="K31" i="253"/>
  <c r="F31" i="253"/>
  <c r="AJ30" i="253"/>
  <c r="AI30" i="253"/>
  <c r="AH30" i="253"/>
  <c r="AG30" i="253"/>
  <c r="AF30" i="253"/>
  <c r="AE30" i="253"/>
  <c r="AD30" i="253"/>
  <c r="AC30" i="253"/>
  <c r="AB30" i="253"/>
  <c r="AA30" i="253"/>
  <c r="Z30" i="253"/>
  <c r="Y30" i="253"/>
  <c r="X30" i="253"/>
  <c r="W30" i="253"/>
  <c r="V30" i="253"/>
  <c r="U30" i="253"/>
  <c r="T30" i="253"/>
  <c r="S30" i="253"/>
  <c r="R30" i="253"/>
  <c r="Q30" i="253"/>
  <c r="P30" i="253"/>
  <c r="O30" i="253"/>
  <c r="N30" i="253"/>
  <c r="M30" i="253"/>
  <c r="L30" i="253"/>
  <c r="K30" i="253"/>
  <c r="F30" i="253"/>
  <c r="AJ29" i="253"/>
  <c r="AI29" i="253"/>
  <c r="AH29" i="253"/>
  <c r="AG29" i="253"/>
  <c r="AF29" i="253"/>
  <c r="AE29" i="253"/>
  <c r="AD29" i="253"/>
  <c r="AC29" i="253"/>
  <c r="AB29" i="253"/>
  <c r="AA29" i="253"/>
  <c r="Z29" i="253"/>
  <c r="Y29" i="253"/>
  <c r="X29" i="253"/>
  <c r="W29" i="253"/>
  <c r="V29" i="253"/>
  <c r="U29" i="253"/>
  <c r="T29" i="253"/>
  <c r="S29" i="253"/>
  <c r="R29" i="253"/>
  <c r="Q29" i="253"/>
  <c r="P29" i="253"/>
  <c r="O29" i="253"/>
  <c r="N29" i="253"/>
  <c r="M29" i="253"/>
  <c r="L29" i="253"/>
  <c r="K29" i="253"/>
  <c r="F29" i="253"/>
  <c r="AJ28" i="253"/>
  <c r="AI28" i="253"/>
  <c r="AH28" i="253"/>
  <c r="AG28" i="253"/>
  <c r="AF28" i="253"/>
  <c r="AE28" i="253"/>
  <c r="AD28" i="253"/>
  <c r="AC28" i="253"/>
  <c r="AB28" i="253"/>
  <c r="AA28" i="253"/>
  <c r="Z28" i="253"/>
  <c r="Y28" i="253"/>
  <c r="X28" i="253"/>
  <c r="W28" i="253"/>
  <c r="V28" i="253"/>
  <c r="U28" i="253"/>
  <c r="T28" i="253"/>
  <c r="S28" i="253"/>
  <c r="R28" i="253"/>
  <c r="Q28" i="253"/>
  <c r="P28" i="253"/>
  <c r="O28" i="253"/>
  <c r="N28" i="253"/>
  <c r="M28" i="253"/>
  <c r="L28" i="253"/>
  <c r="K28" i="253"/>
  <c r="F28" i="253"/>
  <c r="AJ27" i="253"/>
  <c r="AI27" i="253"/>
  <c r="AH27" i="253"/>
  <c r="AG27" i="253"/>
  <c r="AF27" i="253"/>
  <c r="AE27" i="253"/>
  <c r="AD27" i="253"/>
  <c r="AC27" i="253"/>
  <c r="AB27" i="253"/>
  <c r="AA27" i="253"/>
  <c r="Z27" i="253"/>
  <c r="Y27" i="253"/>
  <c r="X27" i="253"/>
  <c r="W27" i="253"/>
  <c r="V27" i="253"/>
  <c r="U27" i="253"/>
  <c r="T27" i="253"/>
  <c r="S27" i="253"/>
  <c r="R27" i="253"/>
  <c r="Q27" i="253"/>
  <c r="P27" i="253"/>
  <c r="O27" i="253"/>
  <c r="N27" i="253"/>
  <c r="M27" i="253"/>
  <c r="L27" i="253"/>
  <c r="K27" i="253"/>
  <c r="F27" i="253"/>
  <c r="AJ26" i="253"/>
  <c r="AI26" i="253"/>
  <c r="AH26" i="253"/>
  <c r="AG26" i="253"/>
  <c r="AF26" i="253"/>
  <c r="AE26" i="253"/>
  <c r="AD26" i="253"/>
  <c r="AC26" i="253"/>
  <c r="AB26" i="253"/>
  <c r="AA26" i="253"/>
  <c r="Z26" i="253"/>
  <c r="Y26" i="253"/>
  <c r="X26" i="253"/>
  <c r="W26" i="253"/>
  <c r="V26" i="253"/>
  <c r="U26" i="253"/>
  <c r="T26" i="253"/>
  <c r="S26" i="253"/>
  <c r="R26" i="253"/>
  <c r="Q26" i="253"/>
  <c r="P26" i="253"/>
  <c r="O26" i="253"/>
  <c r="N26" i="253"/>
  <c r="M26" i="253"/>
  <c r="L26" i="253"/>
  <c r="K26" i="253"/>
  <c r="F26" i="253"/>
  <c r="AJ25" i="253"/>
  <c r="AI25" i="253"/>
  <c r="AH25" i="253"/>
  <c r="AG25" i="253"/>
  <c r="AF25" i="253"/>
  <c r="AE25" i="253"/>
  <c r="AD25" i="253"/>
  <c r="AC25" i="253"/>
  <c r="AB25" i="253"/>
  <c r="AA25" i="253"/>
  <c r="Z25" i="253"/>
  <c r="Y25" i="253"/>
  <c r="X25" i="253"/>
  <c r="W25" i="253"/>
  <c r="V25" i="253"/>
  <c r="U25" i="253"/>
  <c r="T25" i="253"/>
  <c r="S25" i="253"/>
  <c r="R25" i="253"/>
  <c r="Q25" i="253"/>
  <c r="P25" i="253"/>
  <c r="O25" i="253"/>
  <c r="N25" i="253"/>
  <c r="M25" i="253"/>
  <c r="L25" i="253"/>
  <c r="K25" i="253"/>
  <c r="F25" i="253"/>
  <c r="AJ24" i="253"/>
  <c r="AI24" i="253"/>
  <c r="AH24" i="253"/>
  <c r="AG24" i="253"/>
  <c r="AF24" i="253"/>
  <c r="AE24" i="253"/>
  <c r="AD24" i="253"/>
  <c r="AC24" i="253"/>
  <c r="AB24" i="253"/>
  <c r="AA24" i="253"/>
  <c r="Z24" i="253"/>
  <c r="Y24" i="253"/>
  <c r="X24" i="253"/>
  <c r="W24" i="253"/>
  <c r="V24" i="253"/>
  <c r="U24" i="253"/>
  <c r="T24" i="253"/>
  <c r="S24" i="253"/>
  <c r="R24" i="253"/>
  <c r="Q24" i="253"/>
  <c r="P24" i="253"/>
  <c r="O24" i="253"/>
  <c r="N24" i="253"/>
  <c r="M24" i="253"/>
  <c r="L24" i="253"/>
  <c r="K24" i="253"/>
  <c r="F24" i="253"/>
  <c r="AJ23" i="253"/>
  <c r="AI23" i="253"/>
  <c r="AH23" i="253"/>
  <c r="AG23" i="253"/>
  <c r="AF23" i="253"/>
  <c r="AE23" i="253"/>
  <c r="AD23" i="253"/>
  <c r="AC23" i="253"/>
  <c r="AB23" i="253"/>
  <c r="AA23" i="253"/>
  <c r="Z23" i="253"/>
  <c r="Y23" i="253"/>
  <c r="X23" i="253"/>
  <c r="W23" i="253"/>
  <c r="V23" i="253"/>
  <c r="U23" i="253"/>
  <c r="T23" i="253"/>
  <c r="S23" i="253"/>
  <c r="R23" i="253"/>
  <c r="Q23" i="253"/>
  <c r="P23" i="253"/>
  <c r="O23" i="253"/>
  <c r="N23" i="253"/>
  <c r="M23" i="253"/>
  <c r="L23" i="253"/>
  <c r="K23" i="253"/>
  <c r="F23" i="253"/>
  <c r="AJ22" i="253"/>
  <c r="AI22" i="253"/>
  <c r="AH22" i="253"/>
  <c r="AG22" i="253"/>
  <c r="AF22" i="253"/>
  <c r="AE22" i="253"/>
  <c r="AD22" i="253"/>
  <c r="AC22" i="253"/>
  <c r="AB22" i="253"/>
  <c r="AA22" i="253"/>
  <c r="Z22" i="253"/>
  <c r="Y22" i="253"/>
  <c r="X22" i="253"/>
  <c r="W22" i="253"/>
  <c r="V22" i="253"/>
  <c r="U22" i="253"/>
  <c r="T22" i="253"/>
  <c r="S22" i="253"/>
  <c r="R22" i="253"/>
  <c r="Q22" i="253"/>
  <c r="P22" i="253"/>
  <c r="O22" i="253"/>
  <c r="N22" i="253"/>
  <c r="M22" i="253"/>
  <c r="L22" i="253"/>
  <c r="K22" i="253"/>
  <c r="F22" i="253"/>
  <c r="AJ21" i="253"/>
  <c r="AI21" i="253"/>
  <c r="AH21" i="253"/>
  <c r="AG21" i="253"/>
  <c r="AF21" i="253"/>
  <c r="AE21" i="253"/>
  <c r="AD21" i="253"/>
  <c r="AC21" i="253"/>
  <c r="AB21" i="253"/>
  <c r="AA21" i="253"/>
  <c r="Z21" i="253"/>
  <c r="Y21" i="253"/>
  <c r="X21" i="253"/>
  <c r="W21" i="253"/>
  <c r="V21" i="253"/>
  <c r="U21" i="253"/>
  <c r="T21" i="253"/>
  <c r="S21" i="253"/>
  <c r="R21" i="253"/>
  <c r="Q21" i="253"/>
  <c r="P21" i="253"/>
  <c r="O21" i="253"/>
  <c r="N21" i="253"/>
  <c r="M21" i="253"/>
  <c r="L21" i="253"/>
  <c r="K21" i="253"/>
  <c r="F21" i="253"/>
  <c r="AJ20" i="253"/>
  <c r="AI20" i="253"/>
  <c r="AH20" i="253"/>
  <c r="AG20" i="253"/>
  <c r="AF20" i="253"/>
  <c r="AE20" i="253"/>
  <c r="AD20" i="253"/>
  <c r="AC20" i="253"/>
  <c r="AB20" i="253"/>
  <c r="AA20" i="253"/>
  <c r="Z20" i="253"/>
  <c r="Y20" i="253"/>
  <c r="X20" i="253"/>
  <c r="W20" i="253"/>
  <c r="V20" i="253"/>
  <c r="U20" i="253"/>
  <c r="T20" i="253"/>
  <c r="S20" i="253"/>
  <c r="R20" i="253"/>
  <c r="Q20" i="253"/>
  <c r="P20" i="253"/>
  <c r="O20" i="253"/>
  <c r="N20" i="253"/>
  <c r="M20" i="253"/>
  <c r="L20" i="253"/>
  <c r="K20" i="253"/>
  <c r="F20" i="253"/>
  <c r="AJ19" i="253"/>
  <c r="AI19" i="253"/>
  <c r="AH19" i="253"/>
  <c r="AG19" i="253"/>
  <c r="AF19" i="253"/>
  <c r="AE19" i="253"/>
  <c r="AD19" i="253"/>
  <c r="AC19" i="253"/>
  <c r="AB19" i="253"/>
  <c r="AA19" i="253"/>
  <c r="Z19" i="253"/>
  <c r="Y19" i="253"/>
  <c r="X19" i="253"/>
  <c r="W19" i="253"/>
  <c r="V19" i="253"/>
  <c r="U19" i="253"/>
  <c r="T19" i="253"/>
  <c r="S19" i="253"/>
  <c r="R19" i="253"/>
  <c r="Q19" i="253"/>
  <c r="P19" i="253"/>
  <c r="O19" i="253"/>
  <c r="N19" i="253"/>
  <c r="M19" i="253"/>
  <c r="L19" i="253"/>
  <c r="K19" i="253"/>
  <c r="F19" i="253"/>
  <c r="AI18" i="253"/>
  <c r="AH18" i="253"/>
  <c r="AJ18" i="253" s="1"/>
  <c r="F18" i="253" s="1"/>
  <c r="AG18" i="253"/>
  <c r="AE18" i="253"/>
  <c r="AD18" i="253"/>
  <c r="AC18" i="253"/>
  <c r="AF18" i="253" s="1"/>
  <c r="AB18" i="253"/>
  <c r="AA18" i="253"/>
  <c r="Y18" i="253"/>
  <c r="X18" i="253"/>
  <c r="Z18" i="253" s="1"/>
  <c r="W18" i="253"/>
  <c r="V18" i="253"/>
  <c r="T18" i="253"/>
  <c r="S18" i="253"/>
  <c r="U18" i="253" s="1"/>
  <c r="R18" i="253"/>
  <c r="Q18" i="253"/>
  <c r="O18" i="253"/>
  <c r="N18" i="253"/>
  <c r="M18" i="253"/>
  <c r="P18" i="253" s="1"/>
  <c r="L18" i="253"/>
  <c r="K18" i="253"/>
  <c r="AI17" i="253"/>
  <c r="AH17" i="253"/>
  <c r="AJ17" i="253" s="1"/>
  <c r="AG17" i="253"/>
  <c r="AE17" i="253"/>
  <c r="AD17" i="253"/>
  <c r="AC17" i="253"/>
  <c r="AB17" i="253"/>
  <c r="AF17" i="253" s="1"/>
  <c r="AA17" i="253"/>
  <c r="Y17" i="253"/>
  <c r="X17" i="253"/>
  <c r="W17" i="253"/>
  <c r="Z17" i="253" s="1"/>
  <c r="V17" i="253"/>
  <c r="T17" i="253"/>
  <c r="S17" i="253"/>
  <c r="R17" i="253"/>
  <c r="U17" i="253" s="1"/>
  <c r="Q17" i="253"/>
  <c r="O17" i="253"/>
  <c r="N17" i="253"/>
  <c r="M17" i="253"/>
  <c r="L17" i="253"/>
  <c r="P17" i="253" s="1"/>
  <c r="F17" i="253" s="1"/>
  <c r="K17" i="253"/>
  <c r="AI16" i="253"/>
  <c r="AH16" i="253"/>
  <c r="AG16" i="253"/>
  <c r="AJ16" i="253" s="1"/>
  <c r="AE16" i="253"/>
  <c r="AD16" i="253"/>
  <c r="AC16" i="253"/>
  <c r="AB16" i="253"/>
  <c r="AA16" i="253"/>
  <c r="AF16" i="253" s="1"/>
  <c r="Y16" i="253"/>
  <c r="X16" i="253"/>
  <c r="W16" i="253"/>
  <c r="V16" i="253"/>
  <c r="Z16" i="253" s="1"/>
  <c r="T16" i="253"/>
  <c r="S16" i="253"/>
  <c r="R16" i="253"/>
  <c r="Q16" i="253"/>
  <c r="U16" i="253" s="1"/>
  <c r="O16" i="253"/>
  <c r="N16" i="253"/>
  <c r="M16" i="253"/>
  <c r="L16" i="253"/>
  <c r="K16" i="253"/>
  <c r="P16" i="253" s="1"/>
  <c r="F16" i="253" s="1"/>
  <c r="AI15" i="253"/>
  <c r="AH15" i="253"/>
  <c r="AJ15" i="253" s="1"/>
  <c r="AG15" i="253"/>
  <c r="AE15" i="253"/>
  <c r="AD15" i="253"/>
  <c r="AC15" i="253"/>
  <c r="AF15" i="253" s="1"/>
  <c r="AB15" i="253"/>
  <c r="AA15" i="253"/>
  <c r="Y15" i="253"/>
  <c r="X15" i="253"/>
  <c r="Z15" i="253" s="1"/>
  <c r="W15" i="253"/>
  <c r="V15" i="253"/>
  <c r="T15" i="253"/>
  <c r="S15" i="253"/>
  <c r="U15" i="253" s="1"/>
  <c r="R15" i="253"/>
  <c r="Q15" i="253"/>
  <c r="O15" i="253"/>
  <c r="N15" i="253"/>
  <c r="M15" i="253"/>
  <c r="P15" i="253" s="1"/>
  <c r="F15" i="253" s="1"/>
  <c r="L15" i="253"/>
  <c r="K15" i="253"/>
  <c r="AI14" i="253"/>
  <c r="AH14" i="253"/>
  <c r="AG14" i="253"/>
  <c r="AE14" i="253"/>
  <c r="AD14" i="253"/>
  <c r="AC14" i="253"/>
  <c r="AB14" i="253"/>
  <c r="AA14" i="253"/>
  <c r="Y14" i="253"/>
  <c r="X14" i="253"/>
  <c r="W14" i="253"/>
  <c r="V14" i="253"/>
  <c r="T14" i="253"/>
  <c r="S14" i="253"/>
  <c r="R14" i="253"/>
  <c r="Q14" i="253"/>
  <c r="O14" i="253"/>
  <c r="N14" i="253"/>
  <c r="M14" i="253"/>
  <c r="L14" i="253"/>
  <c r="K14" i="253"/>
  <c r="AI13" i="253"/>
  <c r="AH13" i="253"/>
  <c r="AG13" i="253"/>
  <c r="AJ13" i="253" s="1"/>
  <c r="AE13" i="253"/>
  <c r="AD13" i="253"/>
  <c r="AC13" i="253"/>
  <c r="AB13" i="253"/>
  <c r="AA13" i="253"/>
  <c r="AF13" i="253" s="1"/>
  <c r="Y13" i="253"/>
  <c r="X13" i="253"/>
  <c r="W13" i="253"/>
  <c r="V13" i="253"/>
  <c r="Z13" i="253" s="1"/>
  <c r="T13" i="253"/>
  <c r="S13" i="253"/>
  <c r="R13" i="253"/>
  <c r="Q13" i="253"/>
  <c r="U13" i="253" s="1"/>
  <c r="O13" i="253"/>
  <c r="N13" i="253"/>
  <c r="M13" i="253"/>
  <c r="L13" i="253"/>
  <c r="K13" i="253"/>
  <c r="P13" i="253" s="1"/>
  <c r="F13" i="253" s="1"/>
  <c r="AI12" i="253"/>
  <c r="AH12" i="253"/>
  <c r="AG12" i="253"/>
  <c r="AE12" i="253"/>
  <c r="AD12" i="253"/>
  <c r="AC12" i="253"/>
  <c r="AB12" i="253"/>
  <c r="AA12" i="253"/>
  <c r="Y12" i="253"/>
  <c r="X12" i="253"/>
  <c r="W12" i="253"/>
  <c r="V12" i="253"/>
  <c r="T12" i="253"/>
  <c r="S12" i="253"/>
  <c r="R12" i="253"/>
  <c r="Q12" i="253"/>
  <c r="O12" i="253"/>
  <c r="N12" i="253"/>
  <c r="M12" i="253"/>
  <c r="L12" i="253"/>
  <c r="K12" i="253"/>
  <c r="AI11" i="253"/>
  <c r="AH11" i="253"/>
  <c r="AJ11" i="253" s="1"/>
  <c r="AG11" i="253"/>
  <c r="AE11" i="253"/>
  <c r="AD11" i="253"/>
  <c r="AC11" i="253"/>
  <c r="AB11" i="253"/>
  <c r="AA11" i="253"/>
  <c r="Y11" i="253"/>
  <c r="X11" i="253"/>
  <c r="W11" i="253"/>
  <c r="V11" i="253"/>
  <c r="T11" i="253"/>
  <c r="S11" i="253"/>
  <c r="R11" i="253"/>
  <c r="Q11" i="253"/>
  <c r="O11" i="253"/>
  <c r="N11" i="253"/>
  <c r="M11" i="253"/>
  <c r="L11" i="253"/>
  <c r="K11" i="253"/>
  <c r="AI10" i="253"/>
  <c r="AH10" i="253"/>
  <c r="AJ10" i="253" s="1"/>
  <c r="AG10" i="253"/>
  <c r="AE10" i="253"/>
  <c r="AD10" i="253"/>
  <c r="AC10" i="253"/>
  <c r="AB10" i="253"/>
  <c r="AA10" i="253"/>
  <c r="Y10" i="253"/>
  <c r="X10" i="253"/>
  <c r="W10" i="253"/>
  <c r="V10" i="253"/>
  <c r="T10" i="253"/>
  <c r="S10" i="253"/>
  <c r="R10" i="253"/>
  <c r="Q10" i="253"/>
  <c r="O10" i="253"/>
  <c r="N10" i="253"/>
  <c r="M10" i="253"/>
  <c r="L10" i="253"/>
  <c r="K10" i="253"/>
  <c r="AI9" i="253"/>
  <c r="AH9" i="253"/>
  <c r="AG9" i="253"/>
  <c r="AE9" i="253"/>
  <c r="AD9" i="253"/>
  <c r="AC9" i="253"/>
  <c r="AB9" i="253"/>
  <c r="AA9" i="253"/>
  <c r="Y9" i="253"/>
  <c r="X9" i="253"/>
  <c r="W9" i="253"/>
  <c r="V9" i="253"/>
  <c r="Z9" i="253" s="1"/>
  <c r="T9" i="253"/>
  <c r="S9" i="253"/>
  <c r="R9" i="253"/>
  <c r="Q9" i="253"/>
  <c r="O9" i="253"/>
  <c r="N9" i="253"/>
  <c r="M9" i="253"/>
  <c r="L9" i="253"/>
  <c r="K9" i="253"/>
  <c r="AI8" i="253"/>
  <c r="AH8" i="253"/>
  <c r="AJ8" i="253" s="1"/>
  <c r="AG8" i="253"/>
  <c r="AE8" i="253"/>
  <c r="AD8" i="253"/>
  <c r="AC8" i="253"/>
  <c r="AB8" i="253"/>
  <c r="AA8" i="253"/>
  <c r="Y8" i="253"/>
  <c r="X8" i="253"/>
  <c r="W8" i="253"/>
  <c r="V8" i="253"/>
  <c r="T8" i="253"/>
  <c r="S8" i="253"/>
  <c r="R8" i="253"/>
  <c r="Q8" i="253"/>
  <c r="O8" i="253"/>
  <c r="N8" i="253"/>
  <c r="M8" i="253"/>
  <c r="L8" i="253"/>
  <c r="P8" i="253" s="1"/>
  <c r="F8" i="253" s="1"/>
  <c r="K8" i="253"/>
  <c r="AI7" i="253"/>
  <c r="AH7" i="253"/>
  <c r="AG7" i="253"/>
  <c r="AE7" i="253"/>
  <c r="AD7" i="253"/>
  <c r="AC7" i="253"/>
  <c r="AB7" i="253"/>
  <c r="AF7" i="253" s="1"/>
  <c r="AA7" i="253"/>
  <c r="Y7" i="253"/>
  <c r="X7" i="253"/>
  <c r="W7" i="253"/>
  <c r="V7" i="253"/>
  <c r="T7" i="253"/>
  <c r="S7" i="253"/>
  <c r="R7" i="253"/>
  <c r="U7" i="253" s="1"/>
  <c r="Q7" i="253"/>
  <c r="O7" i="253"/>
  <c r="N7" i="253"/>
  <c r="M7" i="253"/>
  <c r="L7" i="253"/>
  <c r="K7" i="253"/>
  <c r="AI6" i="253"/>
  <c r="AH6" i="253"/>
  <c r="AJ6" i="253" s="1"/>
  <c r="AG6" i="253"/>
  <c r="AE6" i="253"/>
  <c r="AD6" i="253"/>
  <c r="AC6" i="253"/>
  <c r="AB6" i="253"/>
  <c r="AA6" i="253"/>
  <c r="Y6" i="253"/>
  <c r="X6" i="253"/>
  <c r="W6" i="253"/>
  <c r="V6" i="253"/>
  <c r="T6" i="253"/>
  <c r="S6" i="253"/>
  <c r="R6" i="253"/>
  <c r="Q6" i="253"/>
  <c r="O6" i="253"/>
  <c r="N6" i="253"/>
  <c r="M6" i="253"/>
  <c r="P6" i="253" s="1"/>
  <c r="F6" i="253" s="1"/>
  <c r="L6" i="253"/>
  <c r="K6" i="253"/>
  <c r="AI5" i="253"/>
  <c r="AH5" i="253"/>
  <c r="AG5" i="253"/>
  <c r="AE5" i="253"/>
  <c r="AD5" i="253"/>
  <c r="AC5" i="253"/>
  <c r="AB5" i="253"/>
  <c r="AA5" i="253"/>
  <c r="Y5" i="253"/>
  <c r="X5" i="253"/>
  <c r="W5" i="253"/>
  <c r="V5" i="253"/>
  <c r="Z5" i="253" s="1"/>
  <c r="T5" i="253"/>
  <c r="S5" i="253"/>
  <c r="R5" i="253"/>
  <c r="Q5" i="253"/>
  <c r="U5" i="253" s="1"/>
  <c r="O5" i="253"/>
  <c r="N5" i="253"/>
  <c r="M5" i="253"/>
  <c r="L5" i="253"/>
  <c r="K5" i="253"/>
  <c r="AI4" i="253"/>
  <c r="AH4" i="253"/>
  <c r="AG4" i="253"/>
  <c r="AE4" i="253"/>
  <c r="AD4" i="253"/>
  <c r="AC4" i="253"/>
  <c r="AB4" i="253"/>
  <c r="AA4" i="253"/>
  <c r="Y4" i="253"/>
  <c r="X4" i="253"/>
  <c r="Z4" i="253" s="1"/>
  <c r="W4" i="253"/>
  <c r="V4" i="253"/>
  <c r="T4" i="253"/>
  <c r="S4" i="253"/>
  <c r="R4" i="253"/>
  <c r="Q4" i="253"/>
  <c r="O4" i="253"/>
  <c r="N4" i="253"/>
  <c r="M4" i="253"/>
  <c r="P4" i="253" s="1"/>
  <c r="F4" i="253" s="1"/>
  <c r="L4" i="253"/>
  <c r="K4" i="253"/>
  <c r="E54" i="252"/>
  <c r="D54" i="252"/>
  <c r="D56" i="252" s="1"/>
  <c r="C54" i="252"/>
  <c r="G54" i="252" s="1"/>
  <c r="D50" i="252"/>
  <c r="E47" i="252"/>
  <c r="E49" i="252" s="1"/>
  <c r="D47" i="252"/>
  <c r="D61" i="252" s="1"/>
  <c r="AJ43" i="252"/>
  <c r="AI43" i="252"/>
  <c r="AH43" i="252"/>
  <c r="AG43" i="252"/>
  <c r="AF43" i="252"/>
  <c r="AE43" i="252"/>
  <c r="AD43" i="252"/>
  <c r="AC43" i="252"/>
  <c r="AB43" i="252"/>
  <c r="AA43" i="252"/>
  <c r="Z43" i="252"/>
  <c r="Y43" i="252"/>
  <c r="X43" i="252"/>
  <c r="W43" i="252"/>
  <c r="V43" i="252"/>
  <c r="U43" i="252"/>
  <c r="T43" i="252"/>
  <c r="S43" i="252"/>
  <c r="R43" i="252"/>
  <c r="Q43" i="252"/>
  <c r="P43" i="252"/>
  <c r="O43" i="252"/>
  <c r="N43" i="252"/>
  <c r="M43" i="252"/>
  <c r="L43" i="252"/>
  <c r="K43" i="252"/>
  <c r="F43" i="252"/>
  <c r="AJ42" i="252"/>
  <c r="AI42" i="252"/>
  <c r="AH42" i="252"/>
  <c r="AG42" i="252"/>
  <c r="AF42" i="252"/>
  <c r="AE42" i="252"/>
  <c r="AD42" i="252"/>
  <c r="AC42" i="252"/>
  <c r="AB42" i="252"/>
  <c r="AA42" i="252"/>
  <c r="Z42" i="252"/>
  <c r="Y42" i="252"/>
  <c r="X42" i="252"/>
  <c r="W42" i="252"/>
  <c r="V42" i="252"/>
  <c r="U42" i="252"/>
  <c r="T42" i="252"/>
  <c r="S42" i="252"/>
  <c r="R42" i="252"/>
  <c r="Q42" i="252"/>
  <c r="P42" i="252"/>
  <c r="O42" i="252"/>
  <c r="N42" i="252"/>
  <c r="M42" i="252"/>
  <c r="L42" i="252"/>
  <c r="K42" i="252"/>
  <c r="F42" i="252"/>
  <c r="AJ41" i="252"/>
  <c r="AI41" i="252"/>
  <c r="AH41" i="252"/>
  <c r="AG41" i="252"/>
  <c r="AF41" i="252"/>
  <c r="AE41" i="252"/>
  <c r="AD41" i="252"/>
  <c r="AC41" i="252"/>
  <c r="AB41" i="252"/>
  <c r="AA41" i="252"/>
  <c r="Z41" i="252"/>
  <c r="Y41" i="252"/>
  <c r="X41" i="252"/>
  <c r="W41" i="252"/>
  <c r="V41" i="252"/>
  <c r="U41" i="252"/>
  <c r="T41" i="252"/>
  <c r="S41" i="252"/>
  <c r="R41" i="252"/>
  <c r="Q41" i="252"/>
  <c r="P41" i="252"/>
  <c r="O41" i="252"/>
  <c r="N41" i="252"/>
  <c r="M41" i="252"/>
  <c r="L41" i="252"/>
  <c r="K41" i="252"/>
  <c r="F41" i="252"/>
  <c r="AJ40" i="252"/>
  <c r="AI40" i="252"/>
  <c r="AH40" i="252"/>
  <c r="AG40" i="252"/>
  <c r="AF40" i="252"/>
  <c r="AE40" i="252"/>
  <c r="AD40" i="252"/>
  <c r="AC40" i="252"/>
  <c r="AB40" i="252"/>
  <c r="AA40" i="252"/>
  <c r="Z40" i="252"/>
  <c r="Y40" i="252"/>
  <c r="X40" i="252"/>
  <c r="W40" i="252"/>
  <c r="V40" i="252"/>
  <c r="U40" i="252"/>
  <c r="T40" i="252"/>
  <c r="S40" i="252"/>
  <c r="R40" i="252"/>
  <c r="Q40" i="252"/>
  <c r="P40" i="252"/>
  <c r="O40" i="252"/>
  <c r="N40" i="252"/>
  <c r="M40" i="252"/>
  <c r="L40" i="252"/>
  <c r="K40" i="252"/>
  <c r="F40" i="252"/>
  <c r="AJ39" i="252"/>
  <c r="AI39" i="252"/>
  <c r="AH39" i="252"/>
  <c r="AG39" i="252"/>
  <c r="AF39" i="252"/>
  <c r="AE39" i="252"/>
  <c r="AD39" i="252"/>
  <c r="AC39" i="252"/>
  <c r="AB39" i="252"/>
  <c r="AA39" i="252"/>
  <c r="Z39" i="252"/>
  <c r="Y39" i="252"/>
  <c r="X39" i="252"/>
  <c r="W39" i="252"/>
  <c r="V39" i="252"/>
  <c r="U39" i="252"/>
  <c r="T39" i="252"/>
  <c r="S39" i="252"/>
  <c r="R39" i="252"/>
  <c r="Q39" i="252"/>
  <c r="P39" i="252"/>
  <c r="O39" i="252"/>
  <c r="N39" i="252"/>
  <c r="M39" i="252"/>
  <c r="L39" i="252"/>
  <c r="K39" i="252"/>
  <c r="F39" i="252"/>
  <c r="AJ38" i="252"/>
  <c r="AI38" i="252"/>
  <c r="AH38" i="252"/>
  <c r="AG38" i="252"/>
  <c r="AF38" i="252"/>
  <c r="AE38" i="252"/>
  <c r="AD38" i="252"/>
  <c r="AC38" i="252"/>
  <c r="AB38" i="252"/>
  <c r="AA38" i="252"/>
  <c r="Z38" i="252"/>
  <c r="Y38" i="252"/>
  <c r="X38" i="252"/>
  <c r="W38" i="252"/>
  <c r="V38" i="252"/>
  <c r="U38" i="252"/>
  <c r="T38" i="252"/>
  <c r="S38" i="252"/>
  <c r="R38" i="252"/>
  <c r="Q38" i="252"/>
  <c r="P38" i="252"/>
  <c r="O38" i="252"/>
  <c r="N38" i="252"/>
  <c r="M38" i="252"/>
  <c r="L38" i="252"/>
  <c r="K38" i="252"/>
  <c r="F38" i="252"/>
  <c r="AJ37" i="252"/>
  <c r="AI37" i="252"/>
  <c r="AH37" i="252"/>
  <c r="AG37" i="252"/>
  <c r="AF37" i="252"/>
  <c r="AE37" i="252"/>
  <c r="AD37" i="252"/>
  <c r="AC37" i="252"/>
  <c r="AB37" i="252"/>
  <c r="AA37" i="252"/>
  <c r="Z37" i="252"/>
  <c r="Y37" i="252"/>
  <c r="X37" i="252"/>
  <c r="W37" i="252"/>
  <c r="V37" i="252"/>
  <c r="U37" i="252"/>
  <c r="T37" i="252"/>
  <c r="S37" i="252"/>
  <c r="R37" i="252"/>
  <c r="Q37" i="252"/>
  <c r="P37" i="252"/>
  <c r="O37" i="252"/>
  <c r="N37" i="252"/>
  <c r="M37" i="252"/>
  <c r="L37" i="252"/>
  <c r="K37" i="252"/>
  <c r="F37" i="252"/>
  <c r="AJ36" i="252"/>
  <c r="AI36" i="252"/>
  <c r="AH36" i="252"/>
  <c r="AG36" i="252"/>
  <c r="AF36" i="252"/>
  <c r="AE36" i="252"/>
  <c r="AD36" i="252"/>
  <c r="AC36" i="252"/>
  <c r="AB36" i="252"/>
  <c r="AA36" i="252"/>
  <c r="Z36" i="252"/>
  <c r="Y36" i="252"/>
  <c r="X36" i="252"/>
  <c r="W36" i="252"/>
  <c r="V36" i="252"/>
  <c r="U36" i="252"/>
  <c r="T36" i="252"/>
  <c r="S36" i="252"/>
  <c r="R36" i="252"/>
  <c r="Q36" i="252"/>
  <c r="P36" i="252"/>
  <c r="O36" i="252"/>
  <c r="N36" i="252"/>
  <c r="M36" i="252"/>
  <c r="L36" i="252"/>
  <c r="K36" i="252"/>
  <c r="F36" i="252"/>
  <c r="AJ35" i="252"/>
  <c r="AI35" i="252"/>
  <c r="AH35" i="252"/>
  <c r="AG35" i="252"/>
  <c r="AF35" i="252"/>
  <c r="AE35" i="252"/>
  <c r="AD35" i="252"/>
  <c r="AC35" i="252"/>
  <c r="AB35" i="252"/>
  <c r="AA35" i="252"/>
  <c r="Z35" i="252"/>
  <c r="Y35" i="252"/>
  <c r="X35" i="252"/>
  <c r="W35" i="252"/>
  <c r="V35" i="252"/>
  <c r="U35" i="252"/>
  <c r="T35" i="252"/>
  <c r="S35" i="252"/>
  <c r="R35" i="252"/>
  <c r="Q35" i="252"/>
  <c r="P35" i="252"/>
  <c r="O35" i="252"/>
  <c r="N35" i="252"/>
  <c r="M35" i="252"/>
  <c r="L35" i="252"/>
  <c r="K35" i="252"/>
  <c r="F35" i="252"/>
  <c r="AJ34" i="252"/>
  <c r="AI34" i="252"/>
  <c r="AH34" i="252"/>
  <c r="AG34" i="252"/>
  <c r="AF34" i="252"/>
  <c r="AE34" i="252"/>
  <c r="AD34" i="252"/>
  <c r="AC34" i="252"/>
  <c r="AB34" i="252"/>
  <c r="AA34" i="252"/>
  <c r="Z34" i="252"/>
  <c r="Y34" i="252"/>
  <c r="X34" i="252"/>
  <c r="W34" i="252"/>
  <c r="V34" i="252"/>
  <c r="U34" i="252"/>
  <c r="T34" i="252"/>
  <c r="S34" i="252"/>
  <c r="R34" i="252"/>
  <c r="Q34" i="252"/>
  <c r="P34" i="252"/>
  <c r="O34" i="252"/>
  <c r="N34" i="252"/>
  <c r="M34" i="252"/>
  <c r="L34" i="252"/>
  <c r="K34" i="252"/>
  <c r="F34" i="252"/>
  <c r="AJ33" i="252"/>
  <c r="AI33" i="252"/>
  <c r="AH33" i="252"/>
  <c r="AG33" i="252"/>
  <c r="AF33" i="252"/>
  <c r="AE33" i="252"/>
  <c r="AD33" i="252"/>
  <c r="AC33" i="252"/>
  <c r="AB33" i="252"/>
  <c r="AA33" i="252"/>
  <c r="Z33" i="252"/>
  <c r="Y33" i="252"/>
  <c r="X33" i="252"/>
  <c r="W33" i="252"/>
  <c r="V33" i="252"/>
  <c r="U33" i="252"/>
  <c r="T33" i="252"/>
  <c r="S33" i="252"/>
  <c r="R33" i="252"/>
  <c r="Q33" i="252"/>
  <c r="P33" i="252"/>
  <c r="O33" i="252"/>
  <c r="N33" i="252"/>
  <c r="M33" i="252"/>
  <c r="L33" i="252"/>
  <c r="K33" i="252"/>
  <c r="F33" i="252"/>
  <c r="AJ32" i="252"/>
  <c r="AI32" i="252"/>
  <c r="AH32" i="252"/>
  <c r="AG32" i="252"/>
  <c r="AF32" i="252"/>
  <c r="AE32" i="252"/>
  <c r="AD32" i="252"/>
  <c r="AC32" i="252"/>
  <c r="AB32" i="252"/>
  <c r="AA32" i="252"/>
  <c r="Z32" i="252"/>
  <c r="Y32" i="252"/>
  <c r="X32" i="252"/>
  <c r="W32" i="252"/>
  <c r="V32" i="252"/>
  <c r="U32" i="252"/>
  <c r="T32" i="252"/>
  <c r="S32" i="252"/>
  <c r="R32" i="252"/>
  <c r="Q32" i="252"/>
  <c r="P32" i="252"/>
  <c r="O32" i="252"/>
  <c r="N32" i="252"/>
  <c r="M32" i="252"/>
  <c r="L32" i="252"/>
  <c r="K32" i="252"/>
  <c r="F32" i="252"/>
  <c r="AJ31" i="252"/>
  <c r="AI31" i="252"/>
  <c r="AH31" i="252"/>
  <c r="AG31" i="252"/>
  <c r="AF31" i="252"/>
  <c r="AE31" i="252"/>
  <c r="AD31" i="252"/>
  <c r="AC31" i="252"/>
  <c r="AB31" i="252"/>
  <c r="AA31" i="252"/>
  <c r="Z31" i="252"/>
  <c r="Y31" i="252"/>
  <c r="X31" i="252"/>
  <c r="W31" i="252"/>
  <c r="V31" i="252"/>
  <c r="U31" i="252"/>
  <c r="T31" i="252"/>
  <c r="S31" i="252"/>
  <c r="R31" i="252"/>
  <c r="Q31" i="252"/>
  <c r="P31" i="252"/>
  <c r="O31" i="252"/>
  <c r="N31" i="252"/>
  <c r="M31" i="252"/>
  <c r="L31" i="252"/>
  <c r="K31" i="252"/>
  <c r="F31" i="252"/>
  <c r="AJ30" i="252"/>
  <c r="AI30" i="252"/>
  <c r="AH30" i="252"/>
  <c r="AG30" i="252"/>
  <c r="AF30" i="252"/>
  <c r="AE30" i="252"/>
  <c r="AD30" i="252"/>
  <c r="AC30" i="252"/>
  <c r="AB30" i="252"/>
  <c r="AA30" i="252"/>
  <c r="Z30" i="252"/>
  <c r="Y30" i="252"/>
  <c r="X30" i="252"/>
  <c r="W30" i="252"/>
  <c r="V30" i="252"/>
  <c r="U30" i="252"/>
  <c r="T30" i="252"/>
  <c r="S30" i="252"/>
  <c r="R30" i="252"/>
  <c r="Q30" i="252"/>
  <c r="P30" i="252"/>
  <c r="O30" i="252"/>
  <c r="N30" i="252"/>
  <c r="M30" i="252"/>
  <c r="L30" i="252"/>
  <c r="K30" i="252"/>
  <c r="F30" i="252"/>
  <c r="AJ29" i="252"/>
  <c r="AI29" i="252"/>
  <c r="AH29" i="252"/>
  <c r="AG29" i="252"/>
  <c r="AF29" i="252"/>
  <c r="AE29" i="252"/>
  <c r="AD29" i="252"/>
  <c r="AC29" i="252"/>
  <c r="AB29" i="252"/>
  <c r="AA29" i="252"/>
  <c r="Z29" i="252"/>
  <c r="Y29" i="252"/>
  <c r="X29" i="252"/>
  <c r="W29" i="252"/>
  <c r="V29" i="252"/>
  <c r="U29" i="252"/>
  <c r="T29" i="252"/>
  <c r="S29" i="252"/>
  <c r="R29" i="252"/>
  <c r="Q29" i="252"/>
  <c r="P29" i="252"/>
  <c r="O29" i="252"/>
  <c r="N29" i="252"/>
  <c r="M29" i="252"/>
  <c r="L29" i="252"/>
  <c r="K29" i="252"/>
  <c r="F29" i="252"/>
  <c r="AJ28" i="252"/>
  <c r="AI28" i="252"/>
  <c r="AH28" i="252"/>
  <c r="AG28" i="252"/>
  <c r="AF28" i="252"/>
  <c r="AE28" i="252"/>
  <c r="AD28" i="252"/>
  <c r="AC28" i="252"/>
  <c r="AB28" i="252"/>
  <c r="AA28" i="252"/>
  <c r="Z28" i="252"/>
  <c r="Y28" i="252"/>
  <c r="X28" i="252"/>
  <c r="W28" i="252"/>
  <c r="V28" i="252"/>
  <c r="U28" i="252"/>
  <c r="T28" i="252"/>
  <c r="S28" i="252"/>
  <c r="R28" i="252"/>
  <c r="Q28" i="252"/>
  <c r="P28" i="252"/>
  <c r="O28" i="252"/>
  <c r="N28" i="252"/>
  <c r="M28" i="252"/>
  <c r="L28" i="252"/>
  <c r="K28" i="252"/>
  <c r="F28" i="252"/>
  <c r="AJ27" i="252"/>
  <c r="AI27" i="252"/>
  <c r="AH27" i="252"/>
  <c r="AG27" i="252"/>
  <c r="AF27" i="252"/>
  <c r="AE27" i="252"/>
  <c r="AD27" i="252"/>
  <c r="AC27" i="252"/>
  <c r="AB27" i="252"/>
  <c r="AA27" i="252"/>
  <c r="Z27" i="252"/>
  <c r="Y27" i="252"/>
  <c r="X27" i="252"/>
  <c r="W27" i="252"/>
  <c r="V27" i="252"/>
  <c r="U27" i="252"/>
  <c r="T27" i="252"/>
  <c r="S27" i="252"/>
  <c r="R27" i="252"/>
  <c r="Q27" i="252"/>
  <c r="P27" i="252"/>
  <c r="O27" i="252"/>
  <c r="N27" i="252"/>
  <c r="M27" i="252"/>
  <c r="L27" i="252"/>
  <c r="K27" i="252"/>
  <c r="F27" i="252"/>
  <c r="AJ26" i="252"/>
  <c r="AI26" i="252"/>
  <c r="AH26" i="252"/>
  <c r="AG26" i="252"/>
  <c r="AF26" i="252"/>
  <c r="AE26" i="252"/>
  <c r="AD26" i="252"/>
  <c r="AC26" i="252"/>
  <c r="AB26" i="252"/>
  <c r="AA26" i="252"/>
  <c r="Z26" i="252"/>
  <c r="Y26" i="252"/>
  <c r="X26" i="252"/>
  <c r="W26" i="252"/>
  <c r="V26" i="252"/>
  <c r="U26" i="252"/>
  <c r="T26" i="252"/>
  <c r="S26" i="252"/>
  <c r="R26" i="252"/>
  <c r="Q26" i="252"/>
  <c r="P26" i="252"/>
  <c r="O26" i="252"/>
  <c r="N26" i="252"/>
  <c r="M26" i="252"/>
  <c r="L26" i="252"/>
  <c r="K26" i="252"/>
  <c r="F26" i="252"/>
  <c r="AJ25" i="252"/>
  <c r="AI25" i="252"/>
  <c r="AH25" i="252"/>
  <c r="AG25" i="252"/>
  <c r="AF25" i="252"/>
  <c r="AE25" i="252"/>
  <c r="AD25" i="252"/>
  <c r="AC25" i="252"/>
  <c r="AB25" i="252"/>
  <c r="AA25" i="252"/>
  <c r="Z25" i="252"/>
  <c r="Y25" i="252"/>
  <c r="X25" i="252"/>
  <c r="W25" i="252"/>
  <c r="V25" i="252"/>
  <c r="U25" i="252"/>
  <c r="T25" i="252"/>
  <c r="S25" i="252"/>
  <c r="R25" i="252"/>
  <c r="Q25" i="252"/>
  <c r="P25" i="252"/>
  <c r="O25" i="252"/>
  <c r="N25" i="252"/>
  <c r="M25" i="252"/>
  <c r="L25" i="252"/>
  <c r="K25" i="252"/>
  <c r="F25" i="252"/>
  <c r="AJ24" i="252"/>
  <c r="AI24" i="252"/>
  <c r="AH24" i="252"/>
  <c r="AG24" i="252"/>
  <c r="AF24" i="252"/>
  <c r="AE24" i="252"/>
  <c r="AD24" i="252"/>
  <c r="AC24" i="252"/>
  <c r="AB24" i="252"/>
  <c r="AA24" i="252"/>
  <c r="Z24" i="252"/>
  <c r="Y24" i="252"/>
  <c r="X24" i="252"/>
  <c r="W24" i="252"/>
  <c r="V24" i="252"/>
  <c r="U24" i="252"/>
  <c r="T24" i="252"/>
  <c r="S24" i="252"/>
  <c r="R24" i="252"/>
  <c r="Q24" i="252"/>
  <c r="P24" i="252"/>
  <c r="O24" i="252"/>
  <c r="N24" i="252"/>
  <c r="M24" i="252"/>
  <c r="L24" i="252"/>
  <c r="K24" i="252"/>
  <c r="F24" i="252"/>
  <c r="AJ23" i="252"/>
  <c r="AI23" i="252"/>
  <c r="AH23" i="252"/>
  <c r="AG23" i="252"/>
  <c r="AF23" i="252"/>
  <c r="AE23" i="252"/>
  <c r="AD23" i="252"/>
  <c r="AC23" i="252"/>
  <c r="AB23" i="252"/>
  <c r="AA23" i="252"/>
  <c r="Z23" i="252"/>
  <c r="Y23" i="252"/>
  <c r="X23" i="252"/>
  <c r="W23" i="252"/>
  <c r="V23" i="252"/>
  <c r="U23" i="252"/>
  <c r="T23" i="252"/>
  <c r="S23" i="252"/>
  <c r="R23" i="252"/>
  <c r="Q23" i="252"/>
  <c r="P23" i="252"/>
  <c r="O23" i="252"/>
  <c r="N23" i="252"/>
  <c r="M23" i="252"/>
  <c r="L23" i="252"/>
  <c r="K23" i="252"/>
  <c r="F23" i="252"/>
  <c r="AJ22" i="252"/>
  <c r="AI22" i="252"/>
  <c r="AH22" i="252"/>
  <c r="AG22" i="252"/>
  <c r="AF22" i="252"/>
  <c r="AE22" i="252"/>
  <c r="AD22" i="252"/>
  <c r="AC22" i="252"/>
  <c r="AB22" i="252"/>
  <c r="AA22" i="252"/>
  <c r="Z22" i="252"/>
  <c r="Y22" i="252"/>
  <c r="X22" i="252"/>
  <c r="W22" i="252"/>
  <c r="V22" i="252"/>
  <c r="U22" i="252"/>
  <c r="T22" i="252"/>
  <c r="S22" i="252"/>
  <c r="R22" i="252"/>
  <c r="Q22" i="252"/>
  <c r="P22" i="252"/>
  <c r="O22" i="252"/>
  <c r="N22" i="252"/>
  <c r="M22" i="252"/>
  <c r="L22" i="252"/>
  <c r="K22" i="252"/>
  <c r="F22" i="252"/>
  <c r="AI21" i="252"/>
  <c r="AH21" i="252"/>
  <c r="AG21" i="252"/>
  <c r="AJ21" i="252" s="1"/>
  <c r="F21" i="252" s="1"/>
  <c r="AE21" i="252"/>
  <c r="AD21" i="252"/>
  <c r="AC21" i="252"/>
  <c r="AB21" i="252"/>
  <c r="AA21" i="252"/>
  <c r="AF21" i="252" s="1"/>
  <c r="Y21" i="252"/>
  <c r="X21" i="252"/>
  <c r="W21" i="252"/>
  <c r="V21" i="252"/>
  <c r="Z21" i="252" s="1"/>
  <c r="T21" i="252"/>
  <c r="S21" i="252"/>
  <c r="R21" i="252"/>
  <c r="Q21" i="252"/>
  <c r="U21" i="252" s="1"/>
  <c r="O21" i="252"/>
  <c r="N21" i="252"/>
  <c r="M21" i="252"/>
  <c r="L21" i="252"/>
  <c r="K21" i="252"/>
  <c r="P21" i="252" s="1"/>
  <c r="AI20" i="252"/>
  <c r="AH20" i="252"/>
  <c r="AJ20" i="252" s="1"/>
  <c r="AG20" i="252"/>
  <c r="AE20" i="252"/>
  <c r="AD20" i="252"/>
  <c r="AC20" i="252"/>
  <c r="AB20" i="252"/>
  <c r="AF20" i="252" s="1"/>
  <c r="AA20" i="252"/>
  <c r="Z20" i="252"/>
  <c r="Y20" i="252"/>
  <c r="X20" i="252"/>
  <c r="W20" i="252"/>
  <c r="V20" i="252"/>
  <c r="T20" i="252"/>
  <c r="S20" i="252"/>
  <c r="R20" i="252"/>
  <c r="U20" i="252" s="1"/>
  <c r="Q20" i="252"/>
  <c r="O20" i="252"/>
  <c r="N20" i="252"/>
  <c r="M20" i="252"/>
  <c r="L20" i="252"/>
  <c r="P20" i="252" s="1"/>
  <c r="F20" i="252" s="1"/>
  <c r="K20" i="252"/>
  <c r="AI19" i="252"/>
  <c r="AH19" i="252"/>
  <c r="AG19" i="252"/>
  <c r="AJ19" i="252" s="1"/>
  <c r="AE19" i="252"/>
  <c r="AD19" i="252"/>
  <c r="AC19" i="252"/>
  <c r="AB19" i="252"/>
  <c r="AA19" i="252"/>
  <c r="AF19" i="252" s="1"/>
  <c r="Y19" i="252"/>
  <c r="X19" i="252"/>
  <c r="W19" i="252"/>
  <c r="V19" i="252"/>
  <c r="Z19" i="252" s="1"/>
  <c r="T19" i="252"/>
  <c r="S19" i="252"/>
  <c r="R19" i="252"/>
  <c r="Q19" i="252"/>
  <c r="U19" i="252" s="1"/>
  <c r="O19" i="252"/>
  <c r="N19" i="252"/>
  <c r="M19" i="252"/>
  <c r="L19" i="252"/>
  <c r="K19" i="252"/>
  <c r="P19" i="252" s="1"/>
  <c r="F19" i="252" s="1"/>
  <c r="AJ18" i="252"/>
  <c r="AI18" i="252"/>
  <c r="AH18" i="252"/>
  <c r="AG18" i="252"/>
  <c r="AE18" i="252"/>
  <c r="AD18" i="252"/>
  <c r="AC18" i="252"/>
  <c r="AB18" i="252"/>
  <c r="AF18" i="252" s="1"/>
  <c r="AA18" i="252"/>
  <c r="Z18" i="252"/>
  <c r="Y18" i="252"/>
  <c r="X18" i="252"/>
  <c r="W18" i="252"/>
  <c r="V18" i="252"/>
  <c r="T18" i="252"/>
  <c r="S18" i="252"/>
  <c r="R18" i="252"/>
  <c r="U18" i="252" s="1"/>
  <c r="Q18" i="252"/>
  <c r="O18" i="252"/>
  <c r="N18" i="252"/>
  <c r="M18" i="252"/>
  <c r="L18" i="252"/>
  <c r="P18" i="252" s="1"/>
  <c r="F18" i="252" s="1"/>
  <c r="K18" i="252"/>
  <c r="AJ17" i="252"/>
  <c r="AI17" i="252"/>
  <c r="AH17" i="252"/>
  <c r="AG17" i="252"/>
  <c r="AE17" i="252"/>
  <c r="AD17" i="252"/>
  <c r="AC17" i="252"/>
  <c r="AB17" i="252"/>
  <c r="AF17" i="252" s="1"/>
  <c r="AA17" i="252"/>
  <c r="Y17" i="252"/>
  <c r="X17" i="252"/>
  <c r="W17" i="252"/>
  <c r="Z17" i="252" s="1"/>
  <c r="V17" i="252"/>
  <c r="U17" i="252"/>
  <c r="T17" i="252"/>
  <c r="S17" i="252"/>
  <c r="R17" i="252"/>
  <c r="Q17" i="252"/>
  <c r="O17" i="252"/>
  <c r="N17" i="252"/>
  <c r="M17" i="252"/>
  <c r="L17" i="252"/>
  <c r="P17" i="252" s="1"/>
  <c r="F17" i="252" s="1"/>
  <c r="K17" i="252"/>
  <c r="AJ16" i="252"/>
  <c r="AI16" i="252"/>
  <c r="AH16" i="252"/>
  <c r="AG16" i="252"/>
  <c r="AF16" i="252"/>
  <c r="AE16" i="252"/>
  <c r="AD16" i="252"/>
  <c r="AC16" i="252"/>
  <c r="AB16" i="252"/>
  <c r="AA16" i="252"/>
  <c r="Y16" i="252"/>
  <c r="X16" i="252"/>
  <c r="W16" i="252"/>
  <c r="V16" i="252"/>
  <c r="Z16" i="252" s="1"/>
  <c r="T16" i="252"/>
  <c r="S16" i="252"/>
  <c r="R16" i="252"/>
  <c r="Q16" i="252"/>
  <c r="U16" i="252" s="1"/>
  <c r="P16" i="252"/>
  <c r="F16" i="252" s="1"/>
  <c r="O16" i="252"/>
  <c r="N16" i="252"/>
  <c r="M16" i="252"/>
  <c r="L16" i="252"/>
  <c r="K16" i="252"/>
  <c r="AI15" i="252"/>
  <c r="AH15" i="252"/>
  <c r="AG15" i="252"/>
  <c r="AJ15" i="252" s="1"/>
  <c r="AE15" i="252"/>
  <c r="AD15" i="252"/>
  <c r="AC15" i="252"/>
  <c r="AB15" i="252"/>
  <c r="AA15" i="252"/>
  <c r="AF15" i="252" s="1"/>
  <c r="Y15" i="252"/>
  <c r="X15" i="252"/>
  <c r="W15" i="252"/>
  <c r="V15" i="252"/>
  <c r="Z15" i="252" s="1"/>
  <c r="T15" i="252"/>
  <c r="S15" i="252"/>
  <c r="R15" i="252"/>
  <c r="Q15" i="252"/>
  <c r="U15" i="252" s="1"/>
  <c r="O15" i="252"/>
  <c r="N15" i="252"/>
  <c r="M15" i="252"/>
  <c r="L15" i="252"/>
  <c r="K15" i="252"/>
  <c r="P15" i="252" s="1"/>
  <c r="F15" i="252" s="1"/>
  <c r="AJ14" i="252"/>
  <c r="AI14" i="252"/>
  <c r="AH14" i="252"/>
  <c r="AG14" i="252"/>
  <c r="AE14" i="252"/>
  <c r="AD14" i="252"/>
  <c r="AC14" i="252"/>
  <c r="AB14" i="252"/>
  <c r="AF14" i="252" s="1"/>
  <c r="AA14" i="252"/>
  <c r="Z14" i="252"/>
  <c r="Y14" i="252"/>
  <c r="X14" i="252"/>
  <c r="W14" i="252"/>
  <c r="V14" i="252"/>
  <c r="T14" i="252"/>
  <c r="S14" i="252"/>
  <c r="R14" i="252"/>
  <c r="U14" i="252" s="1"/>
  <c r="Q14" i="252"/>
  <c r="O14" i="252"/>
  <c r="N14" i="252"/>
  <c r="M14" i="252"/>
  <c r="L14" i="252"/>
  <c r="P14" i="252" s="1"/>
  <c r="F14" i="252" s="1"/>
  <c r="K14" i="252"/>
  <c r="AJ13" i="252"/>
  <c r="AI13" i="252"/>
  <c r="AH13" i="252"/>
  <c r="AG13" i="252"/>
  <c r="AE13" i="252"/>
  <c r="AD13" i="252"/>
  <c r="AC13" i="252"/>
  <c r="AB13" i="252"/>
  <c r="AF13" i="252" s="1"/>
  <c r="AA13" i="252"/>
  <c r="Y13" i="252"/>
  <c r="X13" i="252"/>
  <c r="W13" i="252"/>
  <c r="Z13" i="252" s="1"/>
  <c r="V13" i="252"/>
  <c r="U13" i="252"/>
  <c r="T13" i="252"/>
  <c r="S13" i="252"/>
  <c r="R13" i="252"/>
  <c r="Q13" i="252"/>
  <c r="O13" i="252"/>
  <c r="N13" i="252"/>
  <c r="M13" i="252"/>
  <c r="L13" i="252"/>
  <c r="P13" i="252" s="1"/>
  <c r="F13" i="252" s="1"/>
  <c r="K13" i="252"/>
  <c r="AI12" i="252"/>
  <c r="AH12" i="252"/>
  <c r="AG12" i="252"/>
  <c r="AE12" i="252"/>
  <c r="AD12" i="252"/>
  <c r="AC12" i="252"/>
  <c r="AB12" i="252"/>
  <c r="AA12" i="252"/>
  <c r="Y12" i="252"/>
  <c r="X12" i="252"/>
  <c r="W12" i="252"/>
  <c r="V12" i="252"/>
  <c r="T12" i="252"/>
  <c r="S12" i="252"/>
  <c r="R12" i="252"/>
  <c r="Q12" i="252"/>
  <c r="O12" i="252"/>
  <c r="N12" i="252"/>
  <c r="M12" i="252"/>
  <c r="L12" i="252"/>
  <c r="K12" i="252"/>
  <c r="AI11" i="252"/>
  <c r="AH11" i="252"/>
  <c r="AJ11" i="252" s="1"/>
  <c r="AG11" i="252"/>
  <c r="AE11" i="252"/>
  <c r="AD11" i="252"/>
  <c r="AC11" i="252"/>
  <c r="AB11" i="252"/>
  <c r="AF11" i="252" s="1"/>
  <c r="AA11" i="252"/>
  <c r="Y11" i="252"/>
  <c r="X11" i="252"/>
  <c r="W11" i="252"/>
  <c r="Z11" i="252" s="1"/>
  <c r="V11" i="252"/>
  <c r="T11" i="252"/>
  <c r="S11" i="252"/>
  <c r="R11" i="252"/>
  <c r="Q11" i="252"/>
  <c r="O11" i="252"/>
  <c r="N11" i="252"/>
  <c r="M11" i="252"/>
  <c r="L11" i="252"/>
  <c r="K11" i="252"/>
  <c r="AI10" i="252"/>
  <c r="AH10" i="252"/>
  <c r="AG10" i="252"/>
  <c r="AE10" i="252"/>
  <c r="AD10" i="252"/>
  <c r="AC10" i="252"/>
  <c r="AF10" i="252" s="1"/>
  <c r="AB10" i="252"/>
  <c r="AA10" i="252"/>
  <c r="Y10" i="252"/>
  <c r="X10" i="252"/>
  <c r="W10" i="252"/>
  <c r="V10" i="252"/>
  <c r="T10" i="252"/>
  <c r="S10" i="252"/>
  <c r="R10" i="252"/>
  <c r="Q10" i="252"/>
  <c r="O10" i="252"/>
  <c r="N10" i="252"/>
  <c r="M10" i="252"/>
  <c r="L10" i="252"/>
  <c r="K10" i="252"/>
  <c r="AI9" i="252"/>
  <c r="AH9" i="252"/>
  <c r="AG9" i="252"/>
  <c r="AJ9" i="252" s="1"/>
  <c r="AE9" i="252"/>
  <c r="AD9" i="252"/>
  <c r="AC9" i="252"/>
  <c r="AB9" i="252"/>
  <c r="AA9" i="252"/>
  <c r="Y9" i="252"/>
  <c r="X9" i="252"/>
  <c r="W9" i="252"/>
  <c r="V9" i="252"/>
  <c r="T9" i="252"/>
  <c r="S9" i="252"/>
  <c r="R9" i="252"/>
  <c r="Q9" i="252"/>
  <c r="O9" i="252"/>
  <c r="N9" i="252"/>
  <c r="M9" i="252"/>
  <c r="L9" i="252"/>
  <c r="K9" i="252"/>
  <c r="AI8" i="252"/>
  <c r="AH8" i="252"/>
  <c r="AG8" i="252"/>
  <c r="AE8" i="252"/>
  <c r="AD8" i="252"/>
  <c r="AC8" i="252"/>
  <c r="AB8" i="252"/>
  <c r="AA8" i="252"/>
  <c r="Y8" i="252"/>
  <c r="X8" i="252"/>
  <c r="W8" i="252"/>
  <c r="V8" i="252"/>
  <c r="T8" i="252"/>
  <c r="S8" i="252"/>
  <c r="R8" i="252"/>
  <c r="Q8" i="252"/>
  <c r="O8" i="252"/>
  <c r="N8" i="252"/>
  <c r="M8" i="252"/>
  <c r="L8" i="252"/>
  <c r="K8" i="252"/>
  <c r="AI7" i="252"/>
  <c r="AH7" i="252"/>
  <c r="AG7" i="252"/>
  <c r="AE7" i="252"/>
  <c r="AD7" i="252"/>
  <c r="AC7" i="252"/>
  <c r="AB7" i="252"/>
  <c r="AA7" i="252"/>
  <c r="Y7" i="252"/>
  <c r="X7" i="252"/>
  <c r="W7" i="252"/>
  <c r="V7" i="252"/>
  <c r="T7" i="252"/>
  <c r="S7" i="252"/>
  <c r="R7" i="252"/>
  <c r="Q7" i="252"/>
  <c r="O7" i="252"/>
  <c r="N7" i="252"/>
  <c r="M7" i="252"/>
  <c r="L7" i="252"/>
  <c r="K7" i="252"/>
  <c r="AI6" i="252"/>
  <c r="AH6" i="252"/>
  <c r="AG6" i="252"/>
  <c r="AE6" i="252"/>
  <c r="AD6" i="252"/>
  <c r="AC6" i="252"/>
  <c r="AB6" i="252"/>
  <c r="AA6" i="252"/>
  <c r="Y6" i="252"/>
  <c r="X6" i="252"/>
  <c r="W6" i="252"/>
  <c r="V6" i="252"/>
  <c r="T6" i="252"/>
  <c r="S6" i="252"/>
  <c r="R6" i="252"/>
  <c r="Q6" i="252"/>
  <c r="O6" i="252"/>
  <c r="N6" i="252"/>
  <c r="M6" i="252"/>
  <c r="P6" i="252" s="1"/>
  <c r="F6" i="252" s="1"/>
  <c r="L6" i="252"/>
  <c r="K6" i="252"/>
  <c r="AI5" i="252"/>
  <c r="AH5" i="252"/>
  <c r="AG5" i="252"/>
  <c r="AE5" i="252"/>
  <c r="AD5" i="252"/>
  <c r="AC5" i="252"/>
  <c r="AB5" i="252"/>
  <c r="AA5" i="252"/>
  <c r="Y5" i="252"/>
  <c r="X5" i="252"/>
  <c r="W5" i="252"/>
  <c r="V5" i="252"/>
  <c r="T5" i="252"/>
  <c r="S5" i="252"/>
  <c r="R5" i="252"/>
  <c r="Q5" i="252"/>
  <c r="O5" i="252"/>
  <c r="N5" i="252"/>
  <c r="M5" i="252"/>
  <c r="L5" i="252"/>
  <c r="K5" i="252"/>
  <c r="AI4" i="252"/>
  <c r="AH4" i="252"/>
  <c r="AG4" i="252"/>
  <c r="AE4" i="252"/>
  <c r="AD4" i="252"/>
  <c r="AC4" i="252"/>
  <c r="AB4" i="252"/>
  <c r="AA4" i="252"/>
  <c r="Y4" i="252"/>
  <c r="X4" i="252"/>
  <c r="W4" i="252"/>
  <c r="V4" i="252"/>
  <c r="T4" i="252"/>
  <c r="S4" i="252"/>
  <c r="R4" i="252"/>
  <c r="Q4" i="252"/>
  <c r="O4" i="252"/>
  <c r="N4" i="252"/>
  <c r="M4" i="252"/>
  <c r="L4" i="252"/>
  <c r="K4" i="252"/>
  <c r="E54" i="251"/>
  <c r="D54" i="251"/>
  <c r="C54" i="251"/>
  <c r="E47" i="251"/>
  <c r="E49" i="251" s="1"/>
  <c r="D47" i="251"/>
  <c r="AJ43" i="251"/>
  <c r="AI43" i="251"/>
  <c r="AH43" i="251"/>
  <c r="AG43" i="251"/>
  <c r="AF43" i="251"/>
  <c r="AE43" i="251"/>
  <c r="AD43" i="251"/>
  <c r="AC43" i="251"/>
  <c r="AB43" i="251"/>
  <c r="AA43" i="251"/>
  <c r="Z43" i="251"/>
  <c r="Y43" i="251"/>
  <c r="X43" i="251"/>
  <c r="W43" i="251"/>
  <c r="V43" i="251"/>
  <c r="U43" i="251"/>
  <c r="T43" i="251"/>
  <c r="S43" i="251"/>
  <c r="R43" i="251"/>
  <c r="Q43" i="251"/>
  <c r="P43" i="251"/>
  <c r="O43" i="251"/>
  <c r="N43" i="251"/>
  <c r="M43" i="251"/>
  <c r="L43" i="251"/>
  <c r="K43" i="251"/>
  <c r="F43" i="251"/>
  <c r="AJ42" i="251"/>
  <c r="AI42" i="251"/>
  <c r="AH42" i="251"/>
  <c r="AG42" i="251"/>
  <c r="AF42" i="251"/>
  <c r="AE42" i="251"/>
  <c r="AD42" i="251"/>
  <c r="AC42" i="251"/>
  <c r="AB42" i="251"/>
  <c r="AA42" i="251"/>
  <c r="Z42" i="251"/>
  <c r="Y42" i="251"/>
  <c r="X42" i="251"/>
  <c r="W42" i="251"/>
  <c r="V42" i="251"/>
  <c r="U42" i="251"/>
  <c r="T42" i="251"/>
  <c r="S42" i="251"/>
  <c r="R42" i="251"/>
  <c r="Q42" i="251"/>
  <c r="P42" i="251"/>
  <c r="O42" i="251"/>
  <c r="N42" i="251"/>
  <c r="M42" i="251"/>
  <c r="L42" i="251"/>
  <c r="K42" i="251"/>
  <c r="F42" i="251"/>
  <c r="AJ41" i="251"/>
  <c r="AI41" i="251"/>
  <c r="AH41" i="251"/>
  <c r="AG41" i="251"/>
  <c r="AF41" i="251"/>
  <c r="AE41" i="251"/>
  <c r="AD41" i="251"/>
  <c r="AC41" i="251"/>
  <c r="AB41" i="251"/>
  <c r="AA41" i="251"/>
  <c r="Z41" i="251"/>
  <c r="Y41" i="251"/>
  <c r="X41" i="251"/>
  <c r="W41" i="251"/>
  <c r="V41" i="251"/>
  <c r="U41" i="251"/>
  <c r="T41" i="251"/>
  <c r="S41" i="251"/>
  <c r="R41" i="251"/>
  <c r="Q41" i="251"/>
  <c r="P41" i="251"/>
  <c r="O41" i="251"/>
  <c r="N41" i="251"/>
  <c r="M41" i="251"/>
  <c r="L41" i="251"/>
  <c r="K41" i="251"/>
  <c r="F41" i="251"/>
  <c r="AJ40" i="251"/>
  <c r="AI40" i="251"/>
  <c r="AH40" i="251"/>
  <c r="AG40" i="251"/>
  <c r="AF40" i="251"/>
  <c r="AE40" i="251"/>
  <c r="AD40" i="251"/>
  <c r="AC40" i="251"/>
  <c r="AB40" i="251"/>
  <c r="AA40" i="251"/>
  <c r="Z40" i="251"/>
  <c r="Y40" i="251"/>
  <c r="X40" i="251"/>
  <c r="W40" i="251"/>
  <c r="V40" i="251"/>
  <c r="U40" i="251"/>
  <c r="T40" i="251"/>
  <c r="S40" i="251"/>
  <c r="R40" i="251"/>
  <c r="Q40" i="251"/>
  <c r="P40" i="251"/>
  <c r="O40" i="251"/>
  <c r="N40" i="251"/>
  <c r="M40" i="251"/>
  <c r="L40" i="251"/>
  <c r="K40" i="251"/>
  <c r="F40" i="251"/>
  <c r="AJ39" i="251"/>
  <c r="AI39" i="251"/>
  <c r="AH39" i="251"/>
  <c r="AG39" i="251"/>
  <c r="AF39" i="251"/>
  <c r="AE39" i="251"/>
  <c r="AD39" i="251"/>
  <c r="AC39" i="251"/>
  <c r="AB39" i="251"/>
  <c r="AA39" i="251"/>
  <c r="Z39" i="251"/>
  <c r="Y39" i="251"/>
  <c r="X39" i="251"/>
  <c r="W39" i="251"/>
  <c r="V39" i="251"/>
  <c r="U39" i="251"/>
  <c r="T39" i="251"/>
  <c r="S39" i="251"/>
  <c r="R39" i="251"/>
  <c r="Q39" i="251"/>
  <c r="P39" i="251"/>
  <c r="O39" i="251"/>
  <c r="N39" i="251"/>
  <c r="M39" i="251"/>
  <c r="L39" i="251"/>
  <c r="K39" i="251"/>
  <c r="F39" i="251"/>
  <c r="AJ38" i="251"/>
  <c r="AI38" i="251"/>
  <c r="AH38" i="251"/>
  <c r="AG38" i="251"/>
  <c r="AF38" i="251"/>
  <c r="AE38" i="251"/>
  <c r="AD38" i="251"/>
  <c r="AC38" i="251"/>
  <c r="AB38" i="251"/>
  <c r="AA38" i="251"/>
  <c r="Z38" i="251"/>
  <c r="Y38" i="251"/>
  <c r="X38" i="251"/>
  <c r="W38" i="251"/>
  <c r="V38" i="251"/>
  <c r="U38" i="251"/>
  <c r="T38" i="251"/>
  <c r="S38" i="251"/>
  <c r="R38" i="251"/>
  <c r="Q38" i="251"/>
  <c r="P38" i="251"/>
  <c r="O38" i="251"/>
  <c r="N38" i="251"/>
  <c r="M38" i="251"/>
  <c r="L38" i="251"/>
  <c r="K38" i="251"/>
  <c r="F38" i="251"/>
  <c r="AJ37" i="251"/>
  <c r="AI37" i="251"/>
  <c r="AH37" i="251"/>
  <c r="AG37" i="251"/>
  <c r="AF37" i="251"/>
  <c r="AE37" i="251"/>
  <c r="AD37" i="251"/>
  <c r="AC37" i="251"/>
  <c r="AB37" i="251"/>
  <c r="AA37" i="251"/>
  <c r="Z37" i="251"/>
  <c r="Y37" i="251"/>
  <c r="X37" i="251"/>
  <c r="W37" i="251"/>
  <c r="V37" i="251"/>
  <c r="U37" i="251"/>
  <c r="T37" i="251"/>
  <c r="S37" i="251"/>
  <c r="R37" i="251"/>
  <c r="Q37" i="251"/>
  <c r="P37" i="251"/>
  <c r="O37" i="251"/>
  <c r="N37" i="251"/>
  <c r="M37" i="251"/>
  <c r="L37" i="251"/>
  <c r="K37" i="251"/>
  <c r="F37" i="251"/>
  <c r="AJ36" i="251"/>
  <c r="AI36" i="251"/>
  <c r="AH36" i="251"/>
  <c r="AG36" i="251"/>
  <c r="AF36" i="251"/>
  <c r="AE36" i="251"/>
  <c r="AD36" i="251"/>
  <c r="AC36" i="251"/>
  <c r="AB36" i="251"/>
  <c r="AA36" i="251"/>
  <c r="Z36" i="251"/>
  <c r="Y36" i="251"/>
  <c r="X36" i="251"/>
  <c r="W36" i="251"/>
  <c r="V36" i="251"/>
  <c r="U36" i="251"/>
  <c r="T36" i="251"/>
  <c r="S36" i="251"/>
  <c r="R36" i="251"/>
  <c r="Q36" i="251"/>
  <c r="P36" i="251"/>
  <c r="O36" i="251"/>
  <c r="N36" i="251"/>
  <c r="M36" i="251"/>
  <c r="L36" i="251"/>
  <c r="K36" i="251"/>
  <c r="F36" i="251"/>
  <c r="AJ35" i="251"/>
  <c r="AI35" i="251"/>
  <c r="AH35" i="251"/>
  <c r="AG35" i="251"/>
  <c r="AF35" i="251"/>
  <c r="AE35" i="251"/>
  <c r="AD35" i="251"/>
  <c r="AC35" i="251"/>
  <c r="AB35" i="251"/>
  <c r="AA35" i="251"/>
  <c r="Z35" i="251"/>
  <c r="Y35" i="251"/>
  <c r="X35" i="251"/>
  <c r="W35" i="251"/>
  <c r="V35" i="251"/>
  <c r="U35" i="251"/>
  <c r="T35" i="251"/>
  <c r="S35" i="251"/>
  <c r="R35" i="251"/>
  <c r="Q35" i="251"/>
  <c r="P35" i="251"/>
  <c r="O35" i="251"/>
  <c r="N35" i="251"/>
  <c r="M35" i="251"/>
  <c r="L35" i="251"/>
  <c r="K35" i="251"/>
  <c r="F35" i="251"/>
  <c r="AJ34" i="251"/>
  <c r="AI34" i="251"/>
  <c r="AH34" i="251"/>
  <c r="AG34" i="251"/>
  <c r="AF34" i="251"/>
  <c r="AE34" i="251"/>
  <c r="AD34" i="251"/>
  <c r="AC34" i="251"/>
  <c r="AB34" i="251"/>
  <c r="AA34" i="251"/>
  <c r="Z34" i="251"/>
  <c r="Y34" i="251"/>
  <c r="X34" i="251"/>
  <c r="W34" i="251"/>
  <c r="V34" i="251"/>
  <c r="U34" i="251"/>
  <c r="T34" i="251"/>
  <c r="S34" i="251"/>
  <c r="R34" i="251"/>
  <c r="Q34" i="251"/>
  <c r="P34" i="251"/>
  <c r="O34" i="251"/>
  <c r="N34" i="251"/>
  <c r="M34" i="251"/>
  <c r="L34" i="251"/>
  <c r="K34" i="251"/>
  <c r="F34" i="251"/>
  <c r="AJ33" i="251"/>
  <c r="AI33" i="251"/>
  <c r="AH33" i="251"/>
  <c r="AG33" i="251"/>
  <c r="AF33" i="251"/>
  <c r="AE33" i="251"/>
  <c r="AD33" i="251"/>
  <c r="AC33" i="251"/>
  <c r="AB33" i="251"/>
  <c r="AA33" i="251"/>
  <c r="Z33" i="251"/>
  <c r="Y33" i="251"/>
  <c r="X33" i="251"/>
  <c r="W33" i="251"/>
  <c r="V33" i="251"/>
  <c r="U33" i="251"/>
  <c r="T33" i="251"/>
  <c r="S33" i="251"/>
  <c r="R33" i="251"/>
  <c r="Q33" i="251"/>
  <c r="P33" i="251"/>
  <c r="O33" i="251"/>
  <c r="N33" i="251"/>
  <c r="M33" i="251"/>
  <c r="L33" i="251"/>
  <c r="K33" i="251"/>
  <c r="F33" i="251"/>
  <c r="AJ32" i="251"/>
  <c r="AI32" i="251"/>
  <c r="AH32" i="251"/>
  <c r="AG32" i="251"/>
  <c r="AF32" i="251"/>
  <c r="AE32" i="251"/>
  <c r="AD32" i="251"/>
  <c r="AC32" i="251"/>
  <c r="AB32" i="251"/>
  <c r="AA32" i="251"/>
  <c r="Z32" i="251"/>
  <c r="Y32" i="251"/>
  <c r="X32" i="251"/>
  <c r="W32" i="251"/>
  <c r="V32" i="251"/>
  <c r="U32" i="251"/>
  <c r="T32" i="251"/>
  <c r="S32" i="251"/>
  <c r="R32" i="251"/>
  <c r="Q32" i="251"/>
  <c r="P32" i="251"/>
  <c r="O32" i="251"/>
  <c r="N32" i="251"/>
  <c r="M32" i="251"/>
  <c r="L32" i="251"/>
  <c r="K32" i="251"/>
  <c r="F32" i="251"/>
  <c r="AJ31" i="251"/>
  <c r="AI31" i="251"/>
  <c r="AH31" i="251"/>
  <c r="AG31" i="251"/>
  <c r="AF31" i="251"/>
  <c r="AE31" i="251"/>
  <c r="AD31" i="251"/>
  <c r="AC31" i="251"/>
  <c r="AB31" i="251"/>
  <c r="AA31" i="251"/>
  <c r="Z31" i="251"/>
  <c r="Y31" i="251"/>
  <c r="X31" i="251"/>
  <c r="W31" i="251"/>
  <c r="V31" i="251"/>
  <c r="U31" i="251"/>
  <c r="T31" i="251"/>
  <c r="S31" i="251"/>
  <c r="R31" i="251"/>
  <c r="Q31" i="251"/>
  <c r="P31" i="251"/>
  <c r="O31" i="251"/>
  <c r="N31" i="251"/>
  <c r="M31" i="251"/>
  <c r="L31" i="251"/>
  <c r="K31" i="251"/>
  <c r="F31" i="251"/>
  <c r="AJ30" i="251"/>
  <c r="AI30" i="251"/>
  <c r="AH30" i="251"/>
  <c r="AG30" i="251"/>
  <c r="AF30" i="251"/>
  <c r="AE30" i="251"/>
  <c r="AD30" i="251"/>
  <c r="AC30" i="251"/>
  <c r="AB30" i="251"/>
  <c r="AA30" i="251"/>
  <c r="Z30" i="251"/>
  <c r="Y30" i="251"/>
  <c r="X30" i="251"/>
  <c r="W30" i="251"/>
  <c r="V30" i="251"/>
  <c r="U30" i="251"/>
  <c r="T30" i="251"/>
  <c r="S30" i="251"/>
  <c r="R30" i="251"/>
  <c r="Q30" i="251"/>
  <c r="P30" i="251"/>
  <c r="O30" i="251"/>
  <c r="N30" i="251"/>
  <c r="M30" i="251"/>
  <c r="L30" i="251"/>
  <c r="K30" i="251"/>
  <c r="F30" i="251"/>
  <c r="AJ29" i="251"/>
  <c r="AI29" i="251"/>
  <c r="AH29" i="251"/>
  <c r="AG29" i="251"/>
  <c r="AF29" i="251"/>
  <c r="AE29" i="251"/>
  <c r="AD29" i="251"/>
  <c r="AC29" i="251"/>
  <c r="AB29" i="251"/>
  <c r="AA29" i="251"/>
  <c r="Z29" i="251"/>
  <c r="Y29" i="251"/>
  <c r="X29" i="251"/>
  <c r="W29" i="251"/>
  <c r="V29" i="251"/>
  <c r="U29" i="251"/>
  <c r="T29" i="251"/>
  <c r="S29" i="251"/>
  <c r="R29" i="251"/>
  <c r="Q29" i="251"/>
  <c r="P29" i="251"/>
  <c r="O29" i="251"/>
  <c r="N29" i="251"/>
  <c r="M29" i="251"/>
  <c r="L29" i="251"/>
  <c r="K29" i="251"/>
  <c r="F29" i="251"/>
  <c r="AJ28" i="251"/>
  <c r="AI28" i="251"/>
  <c r="AH28" i="251"/>
  <c r="AG28" i="251"/>
  <c r="AF28" i="251"/>
  <c r="AE28" i="251"/>
  <c r="AD28" i="251"/>
  <c r="AC28" i="251"/>
  <c r="AB28" i="251"/>
  <c r="AA28" i="251"/>
  <c r="Z28" i="251"/>
  <c r="Y28" i="251"/>
  <c r="X28" i="251"/>
  <c r="W28" i="251"/>
  <c r="V28" i="251"/>
  <c r="U28" i="251"/>
  <c r="T28" i="251"/>
  <c r="S28" i="251"/>
  <c r="R28" i="251"/>
  <c r="Q28" i="251"/>
  <c r="P28" i="251"/>
  <c r="O28" i="251"/>
  <c r="N28" i="251"/>
  <c r="M28" i="251"/>
  <c r="L28" i="251"/>
  <c r="K28" i="251"/>
  <c r="F28" i="251"/>
  <c r="AJ27" i="251"/>
  <c r="AI27" i="251"/>
  <c r="AH27" i="251"/>
  <c r="AG27" i="251"/>
  <c r="AF27" i="251"/>
  <c r="AE27" i="251"/>
  <c r="AD27" i="251"/>
  <c r="AC27" i="251"/>
  <c r="AB27" i="251"/>
  <c r="AA27" i="251"/>
  <c r="Z27" i="251"/>
  <c r="Y27" i="251"/>
  <c r="X27" i="251"/>
  <c r="W27" i="251"/>
  <c r="V27" i="251"/>
  <c r="U27" i="251"/>
  <c r="T27" i="251"/>
  <c r="S27" i="251"/>
  <c r="R27" i="251"/>
  <c r="Q27" i="251"/>
  <c r="P27" i="251"/>
  <c r="O27" i="251"/>
  <c r="N27" i="251"/>
  <c r="M27" i="251"/>
  <c r="L27" i="251"/>
  <c r="K27" i="251"/>
  <c r="F27" i="251"/>
  <c r="AJ26" i="251"/>
  <c r="AI26" i="251"/>
  <c r="AH26" i="251"/>
  <c r="AG26" i="251"/>
  <c r="AF26" i="251"/>
  <c r="AE26" i="251"/>
  <c r="AD26" i="251"/>
  <c r="AC26" i="251"/>
  <c r="AB26" i="251"/>
  <c r="AA26" i="251"/>
  <c r="Z26" i="251"/>
  <c r="Y26" i="251"/>
  <c r="X26" i="251"/>
  <c r="W26" i="251"/>
  <c r="V26" i="251"/>
  <c r="U26" i="251"/>
  <c r="T26" i="251"/>
  <c r="S26" i="251"/>
  <c r="R26" i="251"/>
  <c r="Q26" i="251"/>
  <c r="P26" i="251"/>
  <c r="O26" i="251"/>
  <c r="N26" i="251"/>
  <c r="M26" i="251"/>
  <c r="L26" i="251"/>
  <c r="K26" i="251"/>
  <c r="F26" i="251"/>
  <c r="AJ25" i="251"/>
  <c r="AI25" i="251"/>
  <c r="AH25" i="251"/>
  <c r="AG25" i="251"/>
  <c r="AF25" i="251"/>
  <c r="AE25" i="251"/>
  <c r="AD25" i="251"/>
  <c r="AC25" i="251"/>
  <c r="AB25" i="251"/>
  <c r="AA25" i="251"/>
  <c r="Z25" i="251"/>
  <c r="Y25" i="251"/>
  <c r="X25" i="251"/>
  <c r="W25" i="251"/>
  <c r="V25" i="251"/>
  <c r="U25" i="251"/>
  <c r="T25" i="251"/>
  <c r="S25" i="251"/>
  <c r="R25" i="251"/>
  <c r="Q25" i="251"/>
  <c r="P25" i="251"/>
  <c r="O25" i="251"/>
  <c r="N25" i="251"/>
  <c r="M25" i="251"/>
  <c r="L25" i="251"/>
  <c r="K25" i="251"/>
  <c r="F25" i="251"/>
  <c r="AJ24" i="251"/>
  <c r="AI24" i="251"/>
  <c r="AH24" i="251"/>
  <c r="AG24" i="251"/>
  <c r="AF24" i="251"/>
  <c r="AE24" i="251"/>
  <c r="AD24" i="251"/>
  <c r="AC24" i="251"/>
  <c r="AB24" i="251"/>
  <c r="AA24" i="251"/>
  <c r="Z24" i="251"/>
  <c r="Y24" i="251"/>
  <c r="X24" i="251"/>
  <c r="W24" i="251"/>
  <c r="V24" i="251"/>
  <c r="U24" i="251"/>
  <c r="T24" i="251"/>
  <c r="S24" i="251"/>
  <c r="R24" i="251"/>
  <c r="Q24" i="251"/>
  <c r="P24" i="251"/>
  <c r="O24" i="251"/>
  <c r="N24" i="251"/>
  <c r="M24" i="251"/>
  <c r="L24" i="251"/>
  <c r="K24" i="251"/>
  <c r="F24" i="251"/>
  <c r="AI23" i="251"/>
  <c r="AH23" i="251"/>
  <c r="AJ23" i="251" s="1"/>
  <c r="AG23" i="251"/>
  <c r="AE23" i="251"/>
  <c r="AD23" i="251"/>
  <c r="AC23" i="251"/>
  <c r="AF23" i="251" s="1"/>
  <c r="AB23" i="251"/>
  <c r="AA23" i="251"/>
  <c r="Y23" i="251"/>
  <c r="X23" i="251"/>
  <c r="Z23" i="251" s="1"/>
  <c r="W23" i="251"/>
  <c r="V23" i="251"/>
  <c r="T23" i="251"/>
  <c r="S23" i="251"/>
  <c r="U23" i="251" s="1"/>
  <c r="F23" i="251" s="1"/>
  <c r="R23" i="251"/>
  <c r="Q23" i="251"/>
  <c r="O23" i="251"/>
  <c r="N23" i="251"/>
  <c r="M23" i="251"/>
  <c r="P23" i="251" s="1"/>
  <c r="L23" i="251"/>
  <c r="K23" i="251"/>
  <c r="AI22" i="251"/>
  <c r="AH22" i="251"/>
  <c r="AJ22" i="251" s="1"/>
  <c r="AG22" i="251"/>
  <c r="AE22" i="251"/>
  <c r="AD22" i="251"/>
  <c r="AC22" i="251"/>
  <c r="AB22" i="251"/>
  <c r="AF22" i="251" s="1"/>
  <c r="AA22" i="251"/>
  <c r="Y22" i="251"/>
  <c r="X22" i="251"/>
  <c r="W22" i="251"/>
  <c r="Z22" i="251" s="1"/>
  <c r="V22" i="251"/>
  <c r="T22" i="251"/>
  <c r="S22" i="251"/>
  <c r="R22" i="251"/>
  <c r="U22" i="251" s="1"/>
  <c r="F22" i="251" s="1"/>
  <c r="Q22" i="251"/>
  <c r="O22" i="251"/>
  <c r="N22" i="251"/>
  <c r="M22" i="251"/>
  <c r="L22" i="251"/>
  <c r="P22" i="251" s="1"/>
  <c r="K22" i="251"/>
  <c r="AI21" i="251"/>
  <c r="AH21" i="251"/>
  <c r="AJ21" i="251" s="1"/>
  <c r="AG21" i="251"/>
  <c r="AE21" i="251"/>
  <c r="AD21" i="251"/>
  <c r="AC21" i="251"/>
  <c r="AB21" i="251"/>
  <c r="AF21" i="251" s="1"/>
  <c r="AA21" i="251"/>
  <c r="Y21" i="251"/>
  <c r="X21" i="251"/>
  <c r="W21" i="251"/>
  <c r="Z21" i="251" s="1"/>
  <c r="V21" i="251"/>
  <c r="T21" i="251"/>
  <c r="S21" i="251"/>
  <c r="R21" i="251"/>
  <c r="U21" i="251" s="1"/>
  <c r="F21" i="251" s="1"/>
  <c r="Q21" i="251"/>
  <c r="O21" i="251"/>
  <c r="N21" i="251"/>
  <c r="M21" i="251"/>
  <c r="L21" i="251"/>
  <c r="P21" i="251" s="1"/>
  <c r="K21" i="251"/>
  <c r="AI20" i="251"/>
  <c r="AH20" i="251"/>
  <c r="AG20" i="251"/>
  <c r="AJ20" i="251" s="1"/>
  <c r="AE20" i="251"/>
  <c r="AD20" i="251"/>
  <c r="AC20" i="251"/>
  <c r="AB20" i="251"/>
  <c r="AA20" i="251"/>
  <c r="AF20" i="251" s="1"/>
  <c r="Y20" i="251"/>
  <c r="X20" i="251"/>
  <c r="W20" i="251"/>
  <c r="V20" i="251"/>
  <c r="Z20" i="251" s="1"/>
  <c r="T20" i="251"/>
  <c r="S20" i="251"/>
  <c r="R20" i="251"/>
  <c r="Q20" i="251"/>
  <c r="U20" i="251" s="1"/>
  <c r="F20" i="251" s="1"/>
  <c r="O20" i="251"/>
  <c r="N20" i="251"/>
  <c r="M20" i="251"/>
  <c r="L20" i="251"/>
  <c r="K20" i="251"/>
  <c r="P20" i="251" s="1"/>
  <c r="AI19" i="251"/>
  <c r="AH19" i="251"/>
  <c r="AJ19" i="251" s="1"/>
  <c r="AG19" i="251"/>
  <c r="AE19" i="251"/>
  <c r="AD19" i="251"/>
  <c r="AC19" i="251"/>
  <c r="AB19" i="251"/>
  <c r="AF19" i="251" s="1"/>
  <c r="AA19" i="251"/>
  <c r="Y19" i="251"/>
  <c r="X19" i="251"/>
  <c r="W19" i="251"/>
  <c r="V19" i="251"/>
  <c r="T19" i="251"/>
  <c r="S19" i="251"/>
  <c r="R19" i="251"/>
  <c r="Q19" i="251"/>
  <c r="O19" i="251"/>
  <c r="N19" i="251"/>
  <c r="M19" i="251"/>
  <c r="L19" i="251"/>
  <c r="P19" i="251" s="1"/>
  <c r="K19" i="251"/>
  <c r="AI18" i="251"/>
  <c r="AH18" i="251"/>
  <c r="AJ18" i="251" s="1"/>
  <c r="AG18" i="251"/>
  <c r="AE18" i="251"/>
  <c r="AD18" i="251"/>
  <c r="AC18" i="251"/>
  <c r="AB18" i="251"/>
  <c r="AA18" i="251"/>
  <c r="Y18" i="251"/>
  <c r="X18" i="251"/>
  <c r="W18" i="251"/>
  <c r="V18" i="251"/>
  <c r="T18" i="251"/>
  <c r="S18" i="251"/>
  <c r="R18" i="251"/>
  <c r="Q18" i="251"/>
  <c r="O18" i="251"/>
  <c r="N18" i="251"/>
  <c r="M18" i="251"/>
  <c r="L18" i="251"/>
  <c r="K18" i="251"/>
  <c r="AI17" i="251"/>
  <c r="AH17" i="251"/>
  <c r="AJ17" i="251" s="1"/>
  <c r="AG17" i="251"/>
  <c r="AE17" i="251"/>
  <c r="AD17" i="251"/>
  <c r="AC17" i="251"/>
  <c r="AB17" i="251"/>
  <c r="AA17" i="251"/>
  <c r="Y17" i="251"/>
  <c r="X17" i="251"/>
  <c r="W17" i="251"/>
  <c r="V17" i="251"/>
  <c r="T17" i="251"/>
  <c r="S17" i="251"/>
  <c r="R17" i="251"/>
  <c r="Q17" i="251"/>
  <c r="O17" i="251"/>
  <c r="N17" i="251"/>
  <c r="M17" i="251"/>
  <c r="L17" i="251"/>
  <c r="K17" i="251"/>
  <c r="AI16" i="251"/>
  <c r="AH16" i="251"/>
  <c r="AG16" i="251"/>
  <c r="AE16" i="251"/>
  <c r="AD16" i="251"/>
  <c r="AC16" i="251"/>
  <c r="AB16" i="251"/>
  <c r="AA16" i="251"/>
  <c r="Y16" i="251"/>
  <c r="X16" i="251"/>
  <c r="W16" i="251"/>
  <c r="V16" i="251"/>
  <c r="Z16" i="251" s="1"/>
  <c r="T16" i="251"/>
  <c r="S16" i="251"/>
  <c r="R16" i="251"/>
  <c r="U16" i="251" s="1"/>
  <c r="F16" i="251" s="1"/>
  <c r="Q16" i="251"/>
  <c r="O16" i="251"/>
  <c r="N16" i="251"/>
  <c r="M16" i="251"/>
  <c r="L16" i="251"/>
  <c r="K16" i="251"/>
  <c r="AI15" i="251"/>
  <c r="AH15" i="251"/>
  <c r="AJ15" i="251" s="1"/>
  <c r="AG15" i="251"/>
  <c r="AE15" i="251"/>
  <c r="AD15" i="251"/>
  <c r="AC15" i="251"/>
  <c r="AB15" i="251"/>
  <c r="AA15" i="251"/>
  <c r="Y15" i="251"/>
  <c r="X15" i="251"/>
  <c r="W15" i="251"/>
  <c r="V15" i="251"/>
  <c r="T15" i="251"/>
  <c r="S15" i="251"/>
  <c r="R15" i="251"/>
  <c r="Q15" i="251"/>
  <c r="O15" i="251"/>
  <c r="N15" i="251"/>
  <c r="M15" i="251"/>
  <c r="L15" i="251"/>
  <c r="P15" i="251" s="1"/>
  <c r="K15" i="251"/>
  <c r="AI14" i="251"/>
  <c r="AH14" i="251"/>
  <c r="AJ14" i="251" s="1"/>
  <c r="AG14" i="251"/>
  <c r="AE14" i="251"/>
  <c r="AD14" i="251"/>
  <c r="AC14" i="251"/>
  <c r="AB14" i="251"/>
  <c r="AA14" i="251"/>
  <c r="Y14" i="251"/>
  <c r="X14" i="251"/>
  <c r="W14" i="251"/>
  <c r="V14" i="251"/>
  <c r="T14" i="251"/>
  <c r="S14" i="251"/>
  <c r="R14" i="251"/>
  <c r="Q14" i="251"/>
  <c r="O14" i="251"/>
  <c r="N14" i="251"/>
  <c r="M14" i="251"/>
  <c r="L14" i="251"/>
  <c r="P14" i="251" s="1"/>
  <c r="K14" i="251"/>
  <c r="AI13" i="251"/>
  <c r="AH13" i="251"/>
  <c r="AJ13" i="251" s="1"/>
  <c r="AG13" i="251"/>
  <c r="AE13" i="251"/>
  <c r="AD13" i="251"/>
  <c r="AC13" i="251"/>
  <c r="AB13" i="251"/>
  <c r="AA13" i="251"/>
  <c r="Y13" i="251"/>
  <c r="X13" i="251"/>
  <c r="W13" i="251"/>
  <c r="V13" i="251"/>
  <c r="T13" i="251"/>
  <c r="S13" i="251"/>
  <c r="R13" i="251"/>
  <c r="Q13" i="251"/>
  <c r="O13" i="251"/>
  <c r="N13" i="251"/>
  <c r="M13" i="251"/>
  <c r="L13" i="251"/>
  <c r="K13" i="251"/>
  <c r="AI12" i="251"/>
  <c r="AH12" i="251"/>
  <c r="AG12" i="251"/>
  <c r="AE12" i="251"/>
  <c r="AD12" i="251"/>
  <c r="AC12" i="251"/>
  <c r="AB12" i="251"/>
  <c r="AA12" i="251"/>
  <c r="Y12" i="251"/>
  <c r="X12" i="251"/>
  <c r="W12" i="251"/>
  <c r="V12" i="251"/>
  <c r="T12" i="251"/>
  <c r="S12" i="251"/>
  <c r="R12" i="251"/>
  <c r="Q12" i="251"/>
  <c r="O12" i="251"/>
  <c r="N12" i="251"/>
  <c r="M12" i="251"/>
  <c r="L12" i="251"/>
  <c r="P12" i="251" s="1"/>
  <c r="K12" i="251"/>
  <c r="AI11" i="251"/>
  <c r="AH11" i="251"/>
  <c r="AG11" i="251"/>
  <c r="AJ11" i="251" s="1"/>
  <c r="AE11" i="251"/>
  <c r="AD11" i="251"/>
  <c r="AC11" i="251"/>
  <c r="AB11" i="251"/>
  <c r="AA11" i="251"/>
  <c r="AF11" i="251" s="1"/>
  <c r="Y11" i="251"/>
  <c r="X11" i="251"/>
  <c r="W11" i="251"/>
  <c r="V11" i="251"/>
  <c r="Z11" i="251" s="1"/>
  <c r="T11" i="251"/>
  <c r="S11" i="251"/>
  <c r="R11" i="251"/>
  <c r="Q11" i="251"/>
  <c r="U11" i="251" s="1"/>
  <c r="F11" i="251" s="1"/>
  <c r="D57" i="251" s="1"/>
  <c r="O11" i="251"/>
  <c r="N11" i="251"/>
  <c r="M11" i="251"/>
  <c r="L11" i="251"/>
  <c r="K11" i="251"/>
  <c r="P11" i="251" s="1"/>
  <c r="AI10" i="251"/>
  <c r="AH10" i="251"/>
  <c r="AJ10" i="251" s="1"/>
  <c r="AG10" i="251"/>
  <c r="AE10" i="251"/>
  <c r="AD10" i="251"/>
  <c r="AC10" i="251"/>
  <c r="AB10" i="251"/>
  <c r="AA10" i="251"/>
  <c r="Y10" i="251"/>
  <c r="X10" i="251"/>
  <c r="W10" i="251"/>
  <c r="V10" i="251"/>
  <c r="T10" i="251"/>
  <c r="S10" i="251"/>
  <c r="R10" i="251"/>
  <c r="Q10" i="251"/>
  <c r="O10" i="251"/>
  <c r="N10" i="251"/>
  <c r="M10" i="251"/>
  <c r="L10" i="251"/>
  <c r="K10" i="251"/>
  <c r="AI9" i="251"/>
  <c r="AH9" i="251"/>
  <c r="AJ9" i="251" s="1"/>
  <c r="AG9" i="251"/>
  <c r="AE9" i="251"/>
  <c r="AD9" i="251"/>
  <c r="AC9" i="251"/>
  <c r="AB9" i="251"/>
  <c r="AA9" i="251"/>
  <c r="Y9" i="251"/>
  <c r="X9" i="251"/>
  <c r="W9" i="251"/>
  <c r="V9" i="251"/>
  <c r="T9" i="251"/>
  <c r="S9" i="251"/>
  <c r="R9" i="251"/>
  <c r="Q9" i="251"/>
  <c r="O9" i="251"/>
  <c r="N9" i="251"/>
  <c r="M9" i="251"/>
  <c r="L9" i="251"/>
  <c r="K9" i="251"/>
  <c r="AI8" i="251"/>
  <c r="AH8" i="251"/>
  <c r="AG8" i="251"/>
  <c r="AE8" i="251"/>
  <c r="AD8" i="251"/>
  <c r="AC8" i="251"/>
  <c r="AB8" i="251"/>
  <c r="AA8" i="251"/>
  <c r="Y8" i="251"/>
  <c r="X8" i="251"/>
  <c r="W8" i="251"/>
  <c r="V8" i="251"/>
  <c r="Z8" i="251" s="1"/>
  <c r="T8" i="251"/>
  <c r="S8" i="251"/>
  <c r="R8" i="251"/>
  <c r="U8" i="251" s="1"/>
  <c r="F8" i="251" s="1"/>
  <c r="Q8" i="251"/>
  <c r="O8" i="251"/>
  <c r="N8" i="251"/>
  <c r="M8" i="251"/>
  <c r="L8" i="251"/>
  <c r="K8" i="251"/>
  <c r="AI7" i="251"/>
  <c r="AH7" i="251"/>
  <c r="AJ7" i="251" s="1"/>
  <c r="AG7" i="251"/>
  <c r="AE7" i="251"/>
  <c r="AD7" i="251"/>
  <c r="AC7" i="251"/>
  <c r="AB7" i="251"/>
  <c r="AA7" i="251"/>
  <c r="Y7" i="251"/>
  <c r="X7" i="251"/>
  <c r="W7" i="251"/>
  <c r="V7" i="251"/>
  <c r="T7" i="251"/>
  <c r="S7" i="251"/>
  <c r="R7" i="251"/>
  <c r="Q7" i="251"/>
  <c r="O7" i="251"/>
  <c r="N7" i="251"/>
  <c r="M7" i="251"/>
  <c r="L7" i="251"/>
  <c r="P7" i="251" s="1"/>
  <c r="K7" i="251"/>
  <c r="AI6" i="251"/>
  <c r="AH6" i="251"/>
  <c r="AJ6" i="251" s="1"/>
  <c r="AG6" i="251"/>
  <c r="AE6" i="251"/>
  <c r="AD6" i="251"/>
  <c r="AC6" i="251"/>
  <c r="AB6" i="251"/>
  <c r="AA6" i="251"/>
  <c r="Y6" i="251"/>
  <c r="X6" i="251"/>
  <c r="W6" i="251"/>
  <c r="V6" i="251"/>
  <c r="T6" i="251"/>
  <c r="S6" i="251"/>
  <c r="R6" i="251"/>
  <c r="Q6" i="251"/>
  <c r="O6" i="251"/>
  <c r="N6" i="251"/>
  <c r="M6" i="251"/>
  <c r="L6" i="251"/>
  <c r="K6" i="251"/>
  <c r="AI5" i="251"/>
  <c r="AH5" i="251"/>
  <c r="AJ5" i="251" s="1"/>
  <c r="AG5" i="251"/>
  <c r="AE5" i="251"/>
  <c r="AD5" i="251"/>
  <c r="AC5" i="251"/>
  <c r="AB5" i="251"/>
  <c r="AA5" i="251"/>
  <c r="Y5" i="251"/>
  <c r="X5" i="251"/>
  <c r="W5" i="251"/>
  <c r="V5" i="251"/>
  <c r="T5" i="251"/>
  <c r="S5" i="251"/>
  <c r="R5" i="251"/>
  <c r="Q5" i="251"/>
  <c r="O5" i="251"/>
  <c r="N5" i="251"/>
  <c r="M5" i="251"/>
  <c r="L5" i="251"/>
  <c r="K5" i="251"/>
  <c r="AI4" i="251"/>
  <c r="AH4" i="251"/>
  <c r="AG4" i="251"/>
  <c r="AE4" i="251"/>
  <c r="AD4" i="251"/>
  <c r="AC4" i="251"/>
  <c r="AB4" i="251"/>
  <c r="AA4" i="251"/>
  <c r="Y4" i="251"/>
  <c r="X4" i="251"/>
  <c r="W4" i="251"/>
  <c r="V4" i="251"/>
  <c r="T4" i="251"/>
  <c r="S4" i="251"/>
  <c r="R4" i="251"/>
  <c r="U4" i="251" s="1"/>
  <c r="F4" i="251" s="1"/>
  <c r="Q4" i="251"/>
  <c r="O4" i="251"/>
  <c r="N4" i="251"/>
  <c r="M4" i="251"/>
  <c r="L4" i="251"/>
  <c r="K4" i="251"/>
  <c r="E54" i="250"/>
  <c r="D54" i="250"/>
  <c r="C54" i="250"/>
  <c r="E47" i="250"/>
  <c r="E49" i="250" s="1"/>
  <c r="D47" i="250"/>
  <c r="AJ43" i="250"/>
  <c r="AI43" i="250"/>
  <c r="AH43" i="250"/>
  <c r="AG43" i="250"/>
  <c r="AF43" i="250"/>
  <c r="AE43" i="250"/>
  <c r="AD43" i="250"/>
  <c r="AC43" i="250"/>
  <c r="AB43" i="250"/>
  <c r="AA43" i="250"/>
  <c r="Z43" i="250"/>
  <c r="Y43" i="250"/>
  <c r="X43" i="250"/>
  <c r="W43" i="250"/>
  <c r="V43" i="250"/>
  <c r="U43" i="250"/>
  <c r="T43" i="250"/>
  <c r="S43" i="250"/>
  <c r="R43" i="250"/>
  <c r="Q43" i="250"/>
  <c r="P43" i="250"/>
  <c r="O43" i="250"/>
  <c r="N43" i="250"/>
  <c r="M43" i="250"/>
  <c r="L43" i="250"/>
  <c r="K43" i="250"/>
  <c r="F43" i="250"/>
  <c r="AJ42" i="250"/>
  <c r="AI42" i="250"/>
  <c r="AH42" i="250"/>
  <c r="AG42" i="250"/>
  <c r="AF42" i="250"/>
  <c r="AE42" i="250"/>
  <c r="AD42" i="250"/>
  <c r="AC42" i="250"/>
  <c r="AB42" i="250"/>
  <c r="AA42" i="250"/>
  <c r="Z42" i="250"/>
  <c r="Y42" i="250"/>
  <c r="X42" i="250"/>
  <c r="W42" i="250"/>
  <c r="V42" i="250"/>
  <c r="U42" i="250"/>
  <c r="T42" i="250"/>
  <c r="S42" i="250"/>
  <c r="R42" i="250"/>
  <c r="Q42" i="250"/>
  <c r="P42" i="250"/>
  <c r="O42" i="250"/>
  <c r="N42" i="250"/>
  <c r="M42" i="250"/>
  <c r="L42" i="250"/>
  <c r="K42" i="250"/>
  <c r="F42" i="250"/>
  <c r="AJ41" i="250"/>
  <c r="AI41" i="250"/>
  <c r="AH41" i="250"/>
  <c r="AG41" i="250"/>
  <c r="AF41" i="250"/>
  <c r="AE41" i="250"/>
  <c r="AD41" i="250"/>
  <c r="AC41" i="250"/>
  <c r="AB41" i="250"/>
  <c r="AA41" i="250"/>
  <c r="Z41" i="250"/>
  <c r="Y41" i="250"/>
  <c r="X41" i="250"/>
  <c r="W41" i="250"/>
  <c r="V41" i="250"/>
  <c r="U41" i="250"/>
  <c r="T41" i="250"/>
  <c r="S41" i="250"/>
  <c r="R41" i="250"/>
  <c r="Q41" i="250"/>
  <c r="P41" i="250"/>
  <c r="O41" i="250"/>
  <c r="N41" i="250"/>
  <c r="M41" i="250"/>
  <c r="L41" i="250"/>
  <c r="K41" i="250"/>
  <c r="F41" i="250"/>
  <c r="AJ40" i="250"/>
  <c r="AI40" i="250"/>
  <c r="AH40" i="250"/>
  <c r="AG40" i="250"/>
  <c r="AF40" i="250"/>
  <c r="AE40" i="250"/>
  <c r="AD40" i="250"/>
  <c r="AC40" i="250"/>
  <c r="AB40" i="250"/>
  <c r="AA40" i="250"/>
  <c r="Z40" i="250"/>
  <c r="Y40" i="250"/>
  <c r="X40" i="250"/>
  <c r="W40" i="250"/>
  <c r="V40" i="250"/>
  <c r="U40" i="250"/>
  <c r="T40" i="250"/>
  <c r="S40" i="250"/>
  <c r="R40" i="250"/>
  <c r="Q40" i="250"/>
  <c r="P40" i="250"/>
  <c r="O40" i="250"/>
  <c r="N40" i="250"/>
  <c r="M40" i="250"/>
  <c r="L40" i="250"/>
  <c r="K40" i="250"/>
  <c r="F40" i="250"/>
  <c r="AJ39" i="250"/>
  <c r="AI39" i="250"/>
  <c r="AH39" i="250"/>
  <c r="AG39" i="250"/>
  <c r="AF39" i="250"/>
  <c r="AE39" i="250"/>
  <c r="AD39" i="250"/>
  <c r="AC39" i="250"/>
  <c r="AB39" i="250"/>
  <c r="AA39" i="250"/>
  <c r="Z39" i="250"/>
  <c r="Y39" i="250"/>
  <c r="X39" i="250"/>
  <c r="W39" i="250"/>
  <c r="V39" i="250"/>
  <c r="U39" i="250"/>
  <c r="T39" i="250"/>
  <c r="S39" i="250"/>
  <c r="R39" i="250"/>
  <c r="Q39" i="250"/>
  <c r="P39" i="250"/>
  <c r="O39" i="250"/>
  <c r="N39" i="250"/>
  <c r="M39" i="250"/>
  <c r="L39" i="250"/>
  <c r="K39" i="250"/>
  <c r="F39" i="250"/>
  <c r="AJ38" i="250"/>
  <c r="AI38" i="250"/>
  <c r="AH38" i="250"/>
  <c r="AG38" i="250"/>
  <c r="AF38" i="250"/>
  <c r="AE38" i="250"/>
  <c r="AD38" i="250"/>
  <c r="AC38" i="250"/>
  <c r="AB38" i="250"/>
  <c r="AA38" i="250"/>
  <c r="Z38" i="250"/>
  <c r="Y38" i="250"/>
  <c r="X38" i="250"/>
  <c r="W38" i="250"/>
  <c r="V38" i="250"/>
  <c r="U38" i="250"/>
  <c r="T38" i="250"/>
  <c r="S38" i="250"/>
  <c r="R38" i="250"/>
  <c r="Q38" i="250"/>
  <c r="P38" i="250"/>
  <c r="O38" i="250"/>
  <c r="N38" i="250"/>
  <c r="M38" i="250"/>
  <c r="L38" i="250"/>
  <c r="K38" i="250"/>
  <c r="F38" i="250"/>
  <c r="AJ37" i="250"/>
  <c r="AI37" i="250"/>
  <c r="AH37" i="250"/>
  <c r="AG37" i="250"/>
  <c r="AF37" i="250"/>
  <c r="AE37" i="250"/>
  <c r="AD37" i="250"/>
  <c r="AC37" i="250"/>
  <c r="AB37" i="250"/>
  <c r="AA37" i="250"/>
  <c r="Z37" i="250"/>
  <c r="Y37" i="250"/>
  <c r="X37" i="250"/>
  <c r="W37" i="250"/>
  <c r="V37" i="250"/>
  <c r="U37" i="250"/>
  <c r="T37" i="250"/>
  <c r="S37" i="250"/>
  <c r="R37" i="250"/>
  <c r="Q37" i="250"/>
  <c r="P37" i="250"/>
  <c r="O37" i="250"/>
  <c r="N37" i="250"/>
  <c r="M37" i="250"/>
  <c r="L37" i="250"/>
  <c r="K37" i="250"/>
  <c r="F37" i="250"/>
  <c r="AJ36" i="250"/>
  <c r="AI36" i="250"/>
  <c r="AH36" i="250"/>
  <c r="AG36" i="250"/>
  <c r="AF36" i="250"/>
  <c r="AE36" i="250"/>
  <c r="AD36" i="250"/>
  <c r="AC36" i="250"/>
  <c r="AB36" i="250"/>
  <c r="AA36" i="250"/>
  <c r="Z36" i="250"/>
  <c r="Y36" i="250"/>
  <c r="X36" i="250"/>
  <c r="W36" i="250"/>
  <c r="V36" i="250"/>
  <c r="U36" i="250"/>
  <c r="T36" i="250"/>
  <c r="S36" i="250"/>
  <c r="R36" i="250"/>
  <c r="Q36" i="250"/>
  <c r="P36" i="250"/>
  <c r="O36" i="250"/>
  <c r="N36" i="250"/>
  <c r="M36" i="250"/>
  <c r="L36" i="250"/>
  <c r="K36" i="250"/>
  <c r="F36" i="250"/>
  <c r="AJ35" i="250"/>
  <c r="AI35" i="250"/>
  <c r="AH35" i="250"/>
  <c r="AG35" i="250"/>
  <c r="AF35" i="250"/>
  <c r="AE35" i="250"/>
  <c r="AD35" i="250"/>
  <c r="AC35" i="250"/>
  <c r="AB35" i="250"/>
  <c r="AA35" i="250"/>
  <c r="Z35" i="250"/>
  <c r="Y35" i="250"/>
  <c r="X35" i="250"/>
  <c r="W35" i="250"/>
  <c r="V35" i="250"/>
  <c r="U35" i="250"/>
  <c r="T35" i="250"/>
  <c r="S35" i="250"/>
  <c r="R35" i="250"/>
  <c r="Q35" i="250"/>
  <c r="P35" i="250"/>
  <c r="O35" i="250"/>
  <c r="N35" i="250"/>
  <c r="M35" i="250"/>
  <c r="L35" i="250"/>
  <c r="K35" i="250"/>
  <c r="F35" i="250"/>
  <c r="AJ34" i="250"/>
  <c r="AI34" i="250"/>
  <c r="AH34" i="250"/>
  <c r="AG34" i="250"/>
  <c r="AF34" i="250"/>
  <c r="AE34" i="250"/>
  <c r="AD34" i="250"/>
  <c r="AC34" i="250"/>
  <c r="AB34" i="250"/>
  <c r="AA34" i="250"/>
  <c r="Z34" i="250"/>
  <c r="Y34" i="250"/>
  <c r="X34" i="250"/>
  <c r="W34" i="250"/>
  <c r="V34" i="250"/>
  <c r="U34" i="250"/>
  <c r="T34" i="250"/>
  <c r="S34" i="250"/>
  <c r="R34" i="250"/>
  <c r="Q34" i="250"/>
  <c r="P34" i="250"/>
  <c r="O34" i="250"/>
  <c r="N34" i="250"/>
  <c r="M34" i="250"/>
  <c r="L34" i="250"/>
  <c r="K34" i="250"/>
  <c r="F34" i="250"/>
  <c r="AJ33" i="250"/>
  <c r="AI33" i="250"/>
  <c r="AH33" i="250"/>
  <c r="AG33" i="250"/>
  <c r="AF33" i="250"/>
  <c r="AE33" i="250"/>
  <c r="AD33" i="250"/>
  <c r="AC33" i="250"/>
  <c r="AB33" i="250"/>
  <c r="AA33" i="250"/>
  <c r="Z33" i="250"/>
  <c r="Y33" i="250"/>
  <c r="X33" i="250"/>
  <c r="W33" i="250"/>
  <c r="V33" i="250"/>
  <c r="U33" i="250"/>
  <c r="T33" i="250"/>
  <c r="S33" i="250"/>
  <c r="R33" i="250"/>
  <c r="Q33" i="250"/>
  <c r="P33" i="250"/>
  <c r="O33" i="250"/>
  <c r="N33" i="250"/>
  <c r="M33" i="250"/>
  <c r="L33" i="250"/>
  <c r="K33" i="250"/>
  <c r="F33" i="250"/>
  <c r="AJ32" i="250"/>
  <c r="AI32" i="250"/>
  <c r="AH32" i="250"/>
  <c r="AG32" i="250"/>
  <c r="AF32" i="250"/>
  <c r="AE32" i="250"/>
  <c r="AD32" i="250"/>
  <c r="AC32" i="250"/>
  <c r="AB32" i="250"/>
  <c r="AA32" i="250"/>
  <c r="Z32" i="250"/>
  <c r="Y32" i="250"/>
  <c r="X32" i="250"/>
  <c r="W32" i="250"/>
  <c r="V32" i="250"/>
  <c r="U32" i="250"/>
  <c r="T32" i="250"/>
  <c r="S32" i="250"/>
  <c r="R32" i="250"/>
  <c r="Q32" i="250"/>
  <c r="P32" i="250"/>
  <c r="O32" i="250"/>
  <c r="N32" i="250"/>
  <c r="M32" i="250"/>
  <c r="L32" i="250"/>
  <c r="K32" i="250"/>
  <c r="F32" i="250"/>
  <c r="AJ31" i="250"/>
  <c r="AI31" i="250"/>
  <c r="AH31" i="250"/>
  <c r="AG31" i="250"/>
  <c r="AF31" i="250"/>
  <c r="AE31" i="250"/>
  <c r="AD31" i="250"/>
  <c r="AC31" i="250"/>
  <c r="AB31" i="250"/>
  <c r="AA31" i="250"/>
  <c r="Z31" i="250"/>
  <c r="Y31" i="250"/>
  <c r="X31" i="250"/>
  <c r="W31" i="250"/>
  <c r="V31" i="250"/>
  <c r="U31" i="250"/>
  <c r="T31" i="250"/>
  <c r="S31" i="250"/>
  <c r="R31" i="250"/>
  <c r="Q31" i="250"/>
  <c r="P31" i="250"/>
  <c r="O31" i="250"/>
  <c r="N31" i="250"/>
  <c r="M31" i="250"/>
  <c r="L31" i="250"/>
  <c r="K31" i="250"/>
  <c r="F31" i="250"/>
  <c r="AJ30" i="250"/>
  <c r="AI30" i="250"/>
  <c r="AH30" i="250"/>
  <c r="AG30" i="250"/>
  <c r="AF30" i="250"/>
  <c r="AE30" i="250"/>
  <c r="AD30" i="250"/>
  <c r="AC30" i="250"/>
  <c r="AB30" i="250"/>
  <c r="AA30" i="250"/>
  <c r="Z30" i="250"/>
  <c r="Y30" i="250"/>
  <c r="X30" i="250"/>
  <c r="W30" i="250"/>
  <c r="V30" i="250"/>
  <c r="U30" i="250"/>
  <c r="T30" i="250"/>
  <c r="S30" i="250"/>
  <c r="R30" i="250"/>
  <c r="Q30" i="250"/>
  <c r="P30" i="250"/>
  <c r="O30" i="250"/>
  <c r="N30" i="250"/>
  <c r="M30" i="250"/>
  <c r="L30" i="250"/>
  <c r="K30" i="250"/>
  <c r="F30" i="250"/>
  <c r="AJ29" i="250"/>
  <c r="AI29" i="250"/>
  <c r="AH29" i="250"/>
  <c r="AG29" i="250"/>
  <c r="AF29" i="250"/>
  <c r="AE29" i="250"/>
  <c r="AD29" i="250"/>
  <c r="AC29" i="250"/>
  <c r="AB29" i="250"/>
  <c r="AA29" i="250"/>
  <c r="Z29" i="250"/>
  <c r="Y29" i="250"/>
  <c r="X29" i="250"/>
  <c r="W29" i="250"/>
  <c r="V29" i="250"/>
  <c r="U29" i="250"/>
  <c r="T29" i="250"/>
  <c r="S29" i="250"/>
  <c r="R29" i="250"/>
  <c r="Q29" i="250"/>
  <c r="P29" i="250"/>
  <c r="O29" i="250"/>
  <c r="N29" i="250"/>
  <c r="M29" i="250"/>
  <c r="L29" i="250"/>
  <c r="K29" i="250"/>
  <c r="F29" i="250"/>
  <c r="AJ28" i="250"/>
  <c r="AI28" i="250"/>
  <c r="AH28" i="250"/>
  <c r="AG28" i="250"/>
  <c r="AF28" i="250"/>
  <c r="AE28" i="250"/>
  <c r="AD28" i="250"/>
  <c r="AC28" i="250"/>
  <c r="AB28" i="250"/>
  <c r="AA28" i="250"/>
  <c r="Z28" i="250"/>
  <c r="Y28" i="250"/>
  <c r="X28" i="250"/>
  <c r="W28" i="250"/>
  <c r="V28" i="250"/>
  <c r="U28" i="250"/>
  <c r="T28" i="250"/>
  <c r="S28" i="250"/>
  <c r="R28" i="250"/>
  <c r="Q28" i="250"/>
  <c r="P28" i="250"/>
  <c r="O28" i="250"/>
  <c r="N28" i="250"/>
  <c r="M28" i="250"/>
  <c r="L28" i="250"/>
  <c r="K28" i="250"/>
  <c r="F28" i="250"/>
  <c r="AJ27" i="250"/>
  <c r="AI27" i="250"/>
  <c r="AH27" i="250"/>
  <c r="AG27" i="250"/>
  <c r="AF27" i="250"/>
  <c r="AE27" i="250"/>
  <c r="AD27" i="250"/>
  <c r="AC27" i="250"/>
  <c r="AB27" i="250"/>
  <c r="AA27" i="250"/>
  <c r="Z27" i="250"/>
  <c r="Y27" i="250"/>
  <c r="X27" i="250"/>
  <c r="W27" i="250"/>
  <c r="V27" i="250"/>
  <c r="U27" i="250"/>
  <c r="T27" i="250"/>
  <c r="S27" i="250"/>
  <c r="R27" i="250"/>
  <c r="Q27" i="250"/>
  <c r="P27" i="250"/>
  <c r="O27" i="250"/>
  <c r="N27" i="250"/>
  <c r="M27" i="250"/>
  <c r="L27" i="250"/>
  <c r="K27" i="250"/>
  <c r="F27" i="250"/>
  <c r="AJ26" i="250"/>
  <c r="AI26" i="250"/>
  <c r="AH26" i="250"/>
  <c r="AG26" i="250"/>
  <c r="AF26" i="250"/>
  <c r="AE26" i="250"/>
  <c r="AD26" i="250"/>
  <c r="AC26" i="250"/>
  <c r="AB26" i="250"/>
  <c r="AA26" i="250"/>
  <c r="Z26" i="250"/>
  <c r="Y26" i="250"/>
  <c r="X26" i="250"/>
  <c r="W26" i="250"/>
  <c r="V26" i="250"/>
  <c r="U26" i="250"/>
  <c r="T26" i="250"/>
  <c r="S26" i="250"/>
  <c r="R26" i="250"/>
  <c r="Q26" i="250"/>
  <c r="P26" i="250"/>
  <c r="O26" i="250"/>
  <c r="N26" i="250"/>
  <c r="M26" i="250"/>
  <c r="L26" i="250"/>
  <c r="K26" i="250"/>
  <c r="F26" i="250"/>
  <c r="AJ25" i="250"/>
  <c r="AI25" i="250"/>
  <c r="AH25" i="250"/>
  <c r="AG25" i="250"/>
  <c r="AF25" i="250"/>
  <c r="AE25" i="250"/>
  <c r="AD25" i="250"/>
  <c r="AC25" i="250"/>
  <c r="AB25" i="250"/>
  <c r="AA25" i="250"/>
  <c r="Z25" i="250"/>
  <c r="Y25" i="250"/>
  <c r="X25" i="250"/>
  <c r="W25" i="250"/>
  <c r="V25" i="250"/>
  <c r="U25" i="250"/>
  <c r="T25" i="250"/>
  <c r="S25" i="250"/>
  <c r="R25" i="250"/>
  <c r="Q25" i="250"/>
  <c r="P25" i="250"/>
  <c r="O25" i="250"/>
  <c r="N25" i="250"/>
  <c r="M25" i="250"/>
  <c r="L25" i="250"/>
  <c r="K25" i="250"/>
  <c r="F25" i="250"/>
  <c r="AJ24" i="250"/>
  <c r="AI24" i="250"/>
  <c r="AH24" i="250"/>
  <c r="AG24" i="250"/>
  <c r="AF24" i="250"/>
  <c r="AE24" i="250"/>
  <c r="AD24" i="250"/>
  <c r="AC24" i="250"/>
  <c r="AB24" i="250"/>
  <c r="AA24" i="250"/>
  <c r="Z24" i="250"/>
  <c r="Y24" i="250"/>
  <c r="X24" i="250"/>
  <c r="W24" i="250"/>
  <c r="V24" i="250"/>
  <c r="U24" i="250"/>
  <c r="T24" i="250"/>
  <c r="S24" i="250"/>
  <c r="R24" i="250"/>
  <c r="Q24" i="250"/>
  <c r="P24" i="250"/>
  <c r="O24" i="250"/>
  <c r="N24" i="250"/>
  <c r="M24" i="250"/>
  <c r="L24" i="250"/>
  <c r="K24" i="250"/>
  <c r="F24" i="250"/>
  <c r="AI23" i="250"/>
  <c r="AH23" i="250"/>
  <c r="AJ23" i="250" s="1"/>
  <c r="F23" i="250" s="1"/>
  <c r="AG23" i="250"/>
  <c r="AE23" i="250"/>
  <c r="AD23" i="250"/>
  <c r="AC23" i="250"/>
  <c r="AB23" i="250"/>
  <c r="AF23" i="250" s="1"/>
  <c r="AA23" i="250"/>
  <c r="Z23" i="250"/>
  <c r="Y23" i="250"/>
  <c r="X23" i="250"/>
  <c r="W23" i="250"/>
  <c r="V23" i="250"/>
  <c r="U23" i="250"/>
  <c r="T23" i="250"/>
  <c r="S23" i="250"/>
  <c r="R23" i="250"/>
  <c r="Q23" i="250"/>
  <c r="O23" i="250"/>
  <c r="N23" i="250"/>
  <c r="M23" i="250"/>
  <c r="L23" i="250"/>
  <c r="P23" i="250" s="1"/>
  <c r="K23" i="250"/>
  <c r="AJ22" i="250"/>
  <c r="F22" i="250" s="1"/>
  <c r="AI22" i="250"/>
  <c r="AH22" i="250"/>
  <c r="AG22" i="250"/>
  <c r="AF22" i="250"/>
  <c r="AE22" i="250"/>
  <c r="AD22" i="250"/>
  <c r="AC22" i="250"/>
  <c r="AB22" i="250"/>
  <c r="AA22" i="250"/>
  <c r="Y22" i="250"/>
  <c r="X22" i="250"/>
  <c r="W22" i="250"/>
  <c r="V22" i="250"/>
  <c r="Z22" i="250" s="1"/>
  <c r="T22" i="250"/>
  <c r="S22" i="250"/>
  <c r="R22" i="250"/>
  <c r="Q22" i="250"/>
  <c r="U22" i="250" s="1"/>
  <c r="P22" i="250"/>
  <c r="O22" i="250"/>
  <c r="N22" i="250"/>
  <c r="M22" i="250"/>
  <c r="L22" i="250"/>
  <c r="K22" i="250"/>
  <c r="AJ21" i="250"/>
  <c r="F21" i="250" s="1"/>
  <c r="AI21" i="250"/>
  <c r="AH21" i="250"/>
  <c r="AG21" i="250"/>
  <c r="AE21" i="250"/>
  <c r="AD21" i="250"/>
  <c r="AC21" i="250"/>
  <c r="AB21" i="250"/>
  <c r="AA21" i="250"/>
  <c r="AF21" i="250" s="1"/>
  <c r="Y21" i="250"/>
  <c r="X21" i="250"/>
  <c r="W21" i="250"/>
  <c r="V21" i="250"/>
  <c r="Z21" i="250" s="1"/>
  <c r="T21" i="250"/>
  <c r="S21" i="250"/>
  <c r="R21" i="250"/>
  <c r="Q21" i="250"/>
  <c r="U21" i="250" s="1"/>
  <c r="O21" i="250"/>
  <c r="N21" i="250"/>
  <c r="M21" i="250"/>
  <c r="L21" i="250"/>
  <c r="K21" i="250"/>
  <c r="P21" i="250" s="1"/>
  <c r="AJ20" i="250"/>
  <c r="AI20" i="250"/>
  <c r="AH20" i="250"/>
  <c r="AG20" i="250"/>
  <c r="AE20" i="250"/>
  <c r="AD20" i="250"/>
  <c r="AC20" i="250"/>
  <c r="AB20" i="250"/>
  <c r="AA20" i="250"/>
  <c r="AF20" i="250" s="1"/>
  <c r="Y20" i="250"/>
  <c r="X20" i="250"/>
  <c r="W20" i="250"/>
  <c r="V20" i="250"/>
  <c r="Z20" i="250" s="1"/>
  <c r="T20" i="250"/>
  <c r="S20" i="250"/>
  <c r="R20" i="250"/>
  <c r="Q20" i="250"/>
  <c r="U20" i="250" s="1"/>
  <c r="O20" i="250"/>
  <c r="N20" i="250"/>
  <c r="M20" i="250"/>
  <c r="L20" i="250"/>
  <c r="K20" i="250"/>
  <c r="P20" i="250" s="1"/>
  <c r="F20" i="250"/>
  <c r="AI19" i="250"/>
  <c r="AH19" i="250"/>
  <c r="AG19" i="250"/>
  <c r="AJ19" i="250" s="1"/>
  <c r="F19" i="250" s="1"/>
  <c r="AE19" i="250"/>
  <c r="AD19" i="250"/>
  <c r="AC19" i="250"/>
  <c r="AB19" i="250"/>
  <c r="AA19" i="250"/>
  <c r="AF19" i="250" s="1"/>
  <c r="Y19" i="250"/>
  <c r="X19" i="250"/>
  <c r="W19" i="250"/>
  <c r="V19" i="250"/>
  <c r="Z19" i="250" s="1"/>
  <c r="T19" i="250"/>
  <c r="S19" i="250"/>
  <c r="R19" i="250"/>
  <c r="Q19" i="250"/>
  <c r="U19" i="250" s="1"/>
  <c r="O19" i="250"/>
  <c r="N19" i="250"/>
  <c r="M19" i="250"/>
  <c r="L19" i="250"/>
  <c r="K19" i="250"/>
  <c r="P19" i="250" s="1"/>
  <c r="AI18" i="250"/>
  <c r="AH18" i="250"/>
  <c r="AG18" i="250"/>
  <c r="AJ18" i="250" s="1"/>
  <c r="AE18" i="250"/>
  <c r="AD18" i="250"/>
  <c r="AC18" i="250"/>
  <c r="AB18" i="250"/>
  <c r="AA18" i="250"/>
  <c r="AF18" i="250" s="1"/>
  <c r="Y18" i="250"/>
  <c r="X18" i="250"/>
  <c r="W18" i="250"/>
  <c r="V18" i="250"/>
  <c r="Z18" i="250" s="1"/>
  <c r="T18" i="250"/>
  <c r="S18" i="250"/>
  <c r="R18" i="250"/>
  <c r="Q18" i="250"/>
  <c r="U18" i="250" s="1"/>
  <c r="O18" i="250"/>
  <c r="N18" i="250"/>
  <c r="M18" i="250"/>
  <c r="L18" i="250"/>
  <c r="K18" i="250"/>
  <c r="P18" i="250" s="1"/>
  <c r="AI17" i="250"/>
  <c r="AH17" i="250"/>
  <c r="AG17" i="250"/>
  <c r="AE17" i="250"/>
  <c r="AD17" i="250"/>
  <c r="AC17" i="250"/>
  <c r="AB17" i="250"/>
  <c r="AF17" i="250" s="1"/>
  <c r="AA17" i="250"/>
  <c r="Y17" i="250"/>
  <c r="X17" i="250"/>
  <c r="W17" i="250"/>
  <c r="Z17" i="250" s="1"/>
  <c r="V17" i="250"/>
  <c r="T17" i="250"/>
  <c r="S17" i="250"/>
  <c r="R17" i="250"/>
  <c r="Q17" i="250"/>
  <c r="O17" i="250"/>
  <c r="N17" i="250"/>
  <c r="M17" i="250"/>
  <c r="L17" i="250"/>
  <c r="K17" i="250"/>
  <c r="AI16" i="250"/>
  <c r="AH16" i="250"/>
  <c r="AJ16" i="250" s="1"/>
  <c r="AG16" i="250"/>
  <c r="AE16" i="250"/>
  <c r="AD16" i="250"/>
  <c r="AC16" i="250"/>
  <c r="AB16" i="250"/>
  <c r="AA16" i="250"/>
  <c r="Y16" i="250"/>
  <c r="X16" i="250"/>
  <c r="W16" i="250"/>
  <c r="V16" i="250"/>
  <c r="T16" i="250"/>
  <c r="S16" i="250"/>
  <c r="R16" i="250"/>
  <c r="U16" i="250" s="1"/>
  <c r="Q16" i="250"/>
  <c r="O16" i="250"/>
  <c r="N16" i="250"/>
  <c r="M16" i="250"/>
  <c r="L16" i="250"/>
  <c r="P16" i="250" s="1"/>
  <c r="K16" i="250"/>
  <c r="AI15" i="250"/>
  <c r="AH15" i="250"/>
  <c r="AJ15" i="250" s="1"/>
  <c r="AG15" i="250"/>
  <c r="AE15" i="250"/>
  <c r="AD15" i="250"/>
  <c r="AC15" i="250"/>
  <c r="AB15" i="250"/>
  <c r="AF15" i="250" s="1"/>
  <c r="AA15" i="250"/>
  <c r="Y15" i="250"/>
  <c r="X15" i="250"/>
  <c r="W15" i="250"/>
  <c r="V15" i="250"/>
  <c r="T15" i="250"/>
  <c r="S15" i="250"/>
  <c r="R15" i="250"/>
  <c r="Q15" i="250"/>
  <c r="O15" i="250"/>
  <c r="N15" i="250"/>
  <c r="M15" i="250"/>
  <c r="L15" i="250"/>
  <c r="P15" i="250" s="1"/>
  <c r="K15" i="250"/>
  <c r="AI14" i="250"/>
  <c r="AH14" i="250"/>
  <c r="AG14" i="250"/>
  <c r="AE14" i="250"/>
  <c r="AD14" i="250"/>
  <c r="AC14" i="250"/>
  <c r="AB14" i="250"/>
  <c r="AF14" i="250" s="1"/>
  <c r="AA14" i="250"/>
  <c r="Y14" i="250"/>
  <c r="X14" i="250"/>
  <c r="W14" i="250"/>
  <c r="V14" i="250"/>
  <c r="T14" i="250"/>
  <c r="S14" i="250"/>
  <c r="R14" i="250"/>
  <c r="Q14" i="250"/>
  <c r="O14" i="250"/>
  <c r="N14" i="250"/>
  <c r="M14" i="250"/>
  <c r="L14" i="250"/>
  <c r="P14" i="250" s="1"/>
  <c r="K14" i="250"/>
  <c r="AI13" i="250"/>
  <c r="AH13" i="250"/>
  <c r="AG13" i="250"/>
  <c r="AE13" i="250"/>
  <c r="AD13" i="250"/>
  <c r="AC13" i="250"/>
  <c r="AB13" i="250"/>
  <c r="AF13" i="250" s="1"/>
  <c r="AA13" i="250"/>
  <c r="Y13" i="250"/>
  <c r="X13" i="250"/>
  <c r="W13" i="250"/>
  <c r="Z13" i="250" s="1"/>
  <c r="V13" i="250"/>
  <c r="T13" i="250"/>
  <c r="S13" i="250"/>
  <c r="R13" i="250"/>
  <c r="Q13" i="250"/>
  <c r="O13" i="250"/>
  <c r="N13" i="250"/>
  <c r="M13" i="250"/>
  <c r="L13" i="250"/>
  <c r="K13" i="250"/>
  <c r="AI12" i="250"/>
  <c r="AH12" i="250"/>
  <c r="AG12" i="250"/>
  <c r="AE12" i="250"/>
  <c r="AD12" i="250"/>
  <c r="AC12" i="250"/>
  <c r="AB12" i="250"/>
  <c r="AA12" i="250"/>
  <c r="Y12" i="250"/>
  <c r="X12" i="250"/>
  <c r="W12" i="250"/>
  <c r="V12" i="250"/>
  <c r="T12" i="250"/>
  <c r="S12" i="250"/>
  <c r="R12" i="250"/>
  <c r="Q12" i="250"/>
  <c r="O12" i="250"/>
  <c r="N12" i="250"/>
  <c r="M12" i="250"/>
  <c r="L12" i="250"/>
  <c r="K12" i="250"/>
  <c r="AI11" i="250"/>
  <c r="AH11" i="250"/>
  <c r="AG11" i="250"/>
  <c r="AJ11" i="250" s="1"/>
  <c r="AE11" i="250"/>
  <c r="AD11" i="250"/>
  <c r="AC11" i="250"/>
  <c r="AB11" i="250"/>
  <c r="AA11" i="250"/>
  <c r="AF11" i="250" s="1"/>
  <c r="Y11" i="250"/>
  <c r="X11" i="250"/>
  <c r="W11" i="250"/>
  <c r="V11" i="250"/>
  <c r="Z11" i="250" s="1"/>
  <c r="T11" i="250"/>
  <c r="S11" i="250"/>
  <c r="R11" i="250"/>
  <c r="Q11" i="250"/>
  <c r="U11" i="250" s="1"/>
  <c r="O11" i="250"/>
  <c r="N11" i="250"/>
  <c r="M11" i="250"/>
  <c r="L11" i="250"/>
  <c r="K11" i="250"/>
  <c r="P11" i="250" s="1"/>
  <c r="AI10" i="250"/>
  <c r="AH10" i="250"/>
  <c r="AG10" i="250"/>
  <c r="AJ10" i="250" s="1"/>
  <c r="AE10" i="250"/>
  <c r="AD10" i="250"/>
  <c r="AC10" i="250"/>
  <c r="AB10" i="250"/>
  <c r="AA10" i="250"/>
  <c r="Y10" i="250"/>
  <c r="X10" i="250"/>
  <c r="W10" i="250"/>
  <c r="V10" i="250"/>
  <c r="Z10" i="250" s="1"/>
  <c r="T10" i="250"/>
  <c r="S10" i="250"/>
  <c r="R10" i="250"/>
  <c r="Q10" i="250"/>
  <c r="U10" i="250" s="1"/>
  <c r="O10" i="250"/>
  <c r="N10" i="250"/>
  <c r="M10" i="250"/>
  <c r="L10" i="250"/>
  <c r="K10" i="250"/>
  <c r="AI9" i="250"/>
  <c r="AH9" i="250"/>
  <c r="AJ9" i="250" s="1"/>
  <c r="AG9" i="250"/>
  <c r="AE9" i="250"/>
  <c r="AD9" i="250"/>
  <c r="AC9" i="250"/>
  <c r="AB9" i="250"/>
  <c r="AA9" i="250"/>
  <c r="Y9" i="250"/>
  <c r="X9" i="250"/>
  <c r="W9" i="250"/>
  <c r="V9" i="250"/>
  <c r="T9" i="250"/>
  <c r="S9" i="250"/>
  <c r="R9" i="250"/>
  <c r="Q9" i="250"/>
  <c r="O9" i="250"/>
  <c r="N9" i="250"/>
  <c r="M9" i="250"/>
  <c r="L9" i="250"/>
  <c r="P9" i="250" s="1"/>
  <c r="K9" i="250"/>
  <c r="AI8" i="250"/>
  <c r="AH8" i="250"/>
  <c r="AJ8" i="250" s="1"/>
  <c r="AG8" i="250"/>
  <c r="AE8" i="250"/>
  <c r="AD8" i="250"/>
  <c r="AC8" i="250"/>
  <c r="AB8" i="250"/>
  <c r="AF8" i="250" s="1"/>
  <c r="AA8" i="250"/>
  <c r="Y8" i="250"/>
  <c r="X8" i="250"/>
  <c r="W8" i="250"/>
  <c r="V8" i="250"/>
  <c r="T8" i="250"/>
  <c r="S8" i="250"/>
  <c r="R8" i="250"/>
  <c r="U8" i="250" s="1"/>
  <c r="Q8" i="250"/>
  <c r="O8" i="250"/>
  <c r="N8" i="250"/>
  <c r="M8" i="250"/>
  <c r="L8" i="250"/>
  <c r="K8" i="250"/>
  <c r="AI7" i="250"/>
  <c r="AH7" i="250"/>
  <c r="AJ7" i="250" s="1"/>
  <c r="AG7" i="250"/>
  <c r="AE7" i="250"/>
  <c r="AD7" i="250"/>
  <c r="AC7" i="250"/>
  <c r="AB7" i="250"/>
  <c r="AA7" i="250"/>
  <c r="Y7" i="250"/>
  <c r="X7" i="250"/>
  <c r="W7" i="250"/>
  <c r="V7" i="250"/>
  <c r="T7" i="250"/>
  <c r="S7" i="250"/>
  <c r="R7" i="250"/>
  <c r="Q7" i="250"/>
  <c r="O7" i="250"/>
  <c r="N7" i="250"/>
  <c r="M7" i="250"/>
  <c r="L7" i="250"/>
  <c r="P7" i="250" s="1"/>
  <c r="K7" i="250"/>
  <c r="AI6" i="250"/>
  <c r="AH6" i="250"/>
  <c r="AJ6" i="250" s="1"/>
  <c r="AG6" i="250"/>
  <c r="AE6" i="250"/>
  <c r="AD6" i="250"/>
  <c r="AC6" i="250"/>
  <c r="AB6" i="250"/>
  <c r="AA6" i="250"/>
  <c r="Y6" i="250"/>
  <c r="X6" i="250"/>
  <c r="W6" i="250"/>
  <c r="V6" i="250"/>
  <c r="T6" i="250"/>
  <c r="S6" i="250"/>
  <c r="R6" i="250"/>
  <c r="Q6" i="250"/>
  <c r="O6" i="250"/>
  <c r="N6" i="250"/>
  <c r="M6" i="250"/>
  <c r="L6" i="250"/>
  <c r="K6" i="250"/>
  <c r="AI5" i="250"/>
  <c r="AH5" i="250"/>
  <c r="AG5" i="250"/>
  <c r="AJ5" i="250" s="1"/>
  <c r="AE5" i="250"/>
  <c r="AD5" i="250"/>
  <c r="AC5" i="250"/>
  <c r="AB5" i="250"/>
  <c r="AA5" i="250"/>
  <c r="AF5" i="250" s="1"/>
  <c r="Y5" i="250"/>
  <c r="X5" i="250"/>
  <c r="W5" i="250"/>
  <c r="V5" i="250"/>
  <c r="Z5" i="250" s="1"/>
  <c r="T5" i="250"/>
  <c r="S5" i="250"/>
  <c r="R5" i="250"/>
  <c r="Q5" i="250"/>
  <c r="U5" i="250" s="1"/>
  <c r="O5" i="250"/>
  <c r="N5" i="250"/>
  <c r="M5" i="250"/>
  <c r="L5" i="250"/>
  <c r="K5" i="250"/>
  <c r="P5" i="250" s="1"/>
  <c r="AI4" i="250"/>
  <c r="AH4" i="250"/>
  <c r="AG4" i="250"/>
  <c r="AE4" i="250"/>
  <c r="AD4" i="250"/>
  <c r="AC4" i="250"/>
  <c r="AB4" i="250"/>
  <c r="AF4" i="250" s="1"/>
  <c r="AA4" i="250"/>
  <c r="Y4" i="250"/>
  <c r="X4" i="250"/>
  <c r="W4" i="250"/>
  <c r="V4" i="250"/>
  <c r="T4" i="250"/>
  <c r="S4" i="250"/>
  <c r="R4" i="250"/>
  <c r="U4" i="250" s="1"/>
  <c r="Q4" i="250"/>
  <c r="O4" i="250"/>
  <c r="N4" i="250"/>
  <c r="M4" i="250"/>
  <c r="L4" i="250"/>
  <c r="P4" i="250" s="1"/>
  <c r="K4" i="250"/>
  <c r="D57" i="249"/>
  <c r="E54" i="249"/>
  <c r="D54" i="249"/>
  <c r="C54" i="249"/>
  <c r="D50" i="249"/>
  <c r="E47" i="249"/>
  <c r="E49" i="249" s="1"/>
  <c r="D47" i="249"/>
  <c r="D61" i="249" s="1"/>
  <c r="AJ43" i="249"/>
  <c r="AI43" i="249"/>
  <c r="AH43" i="249"/>
  <c r="AG43" i="249"/>
  <c r="AF43" i="249"/>
  <c r="AE43" i="249"/>
  <c r="AD43" i="249"/>
  <c r="AC43" i="249"/>
  <c r="AB43" i="249"/>
  <c r="AA43" i="249"/>
  <c r="Z43" i="249"/>
  <c r="Y43" i="249"/>
  <c r="X43" i="249"/>
  <c r="W43" i="249"/>
  <c r="V43" i="249"/>
  <c r="U43" i="249"/>
  <c r="T43" i="249"/>
  <c r="S43" i="249"/>
  <c r="R43" i="249"/>
  <c r="Q43" i="249"/>
  <c r="P43" i="249"/>
  <c r="O43" i="249"/>
  <c r="N43" i="249"/>
  <c r="M43" i="249"/>
  <c r="L43" i="249"/>
  <c r="K43" i="249"/>
  <c r="F43" i="249"/>
  <c r="AJ42" i="249"/>
  <c r="AI42" i="249"/>
  <c r="AH42" i="249"/>
  <c r="AG42" i="249"/>
  <c r="AF42" i="249"/>
  <c r="AE42" i="249"/>
  <c r="AD42" i="249"/>
  <c r="AC42" i="249"/>
  <c r="AB42" i="249"/>
  <c r="AA42" i="249"/>
  <c r="Z42" i="249"/>
  <c r="Y42" i="249"/>
  <c r="X42" i="249"/>
  <c r="W42" i="249"/>
  <c r="V42" i="249"/>
  <c r="U42" i="249"/>
  <c r="T42" i="249"/>
  <c r="S42" i="249"/>
  <c r="R42" i="249"/>
  <c r="Q42" i="249"/>
  <c r="P42" i="249"/>
  <c r="O42" i="249"/>
  <c r="N42" i="249"/>
  <c r="M42" i="249"/>
  <c r="L42" i="249"/>
  <c r="K42" i="249"/>
  <c r="F42" i="249"/>
  <c r="AJ41" i="249"/>
  <c r="AI41" i="249"/>
  <c r="AH41" i="249"/>
  <c r="AG41" i="249"/>
  <c r="AF41" i="249"/>
  <c r="AE41" i="249"/>
  <c r="AD41" i="249"/>
  <c r="AC41" i="249"/>
  <c r="AB41" i="249"/>
  <c r="AA41" i="249"/>
  <c r="Z41" i="249"/>
  <c r="Y41" i="249"/>
  <c r="X41" i="249"/>
  <c r="W41" i="249"/>
  <c r="V41" i="249"/>
  <c r="U41" i="249"/>
  <c r="T41" i="249"/>
  <c r="S41" i="249"/>
  <c r="R41" i="249"/>
  <c r="Q41" i="249"/>
  <c r="P41" i="249"/>
  <c r="O41" i="249"/>
  <c r="N41" i="249"/>
  <c r="M41" i="249"/>
  <c r="L41" i="249"/>
  <c r="K41" i="249"/>
  <c r="F41" i="249"/>
  <c r="AJ40" i="249"/>
  <c r="AI40" i="249"/>
  <c r="AH40" i="249"/>
  <c r="AG40" i="249"/>
  <c r="AF40" i="249"/>
  <c r="AE40" i="249"/>
  <c r="AD40" i="249"/>
  <c r="AC40" i="249"/>
  <c r="AB40" i="249"/>
  <c r="AA40" i="249"/>
  <c r="Z40" i="249"/>
  <c r="Y40" i="249"/>
  <c r="X40" i="249"/>
  <c r="W40" i="249"/>
  <c r="V40" i="249"/>
  <c r="U40" i="249"/>
  <c r="T40" i="249"/>
  <c r="S40" i="249"/>
  <c r="R40" i="249"/>
  <c r="Q40" i="249"/>
  <c r="P40" i="249"/>
  <c r="O40" i="249"/>
  <c r="N40" i="249"/>
  <c r="M40" i="249"/>
  <c r="L40" i="249"/>
  <c r="K40" i="249"/>
  <c r="F40" i="249"/>
  <c r="AJ39" i="249"/>
  <c r="AI39" i="249"/>
  <c r="AH39" i="249"/>
  <c r="AG39" i="249"/>
  <c r="AF39" i="249"/>
  <c r="AE39" i="249"/>
  <c r="AD39" i="249"/>
  <c r="AC39" i="249"/>
  <c r="AB39" i="249"/>
  <c r="AA39" i="249"/>
  <c r="Z39" i="249"/>
  <c r="Y39" i="249"/>
  <c r="X39" i="249"/>
  <c r="W39" i="249"/>
  <c r="V39" i="249"/>
  <c r="U39" i="249"/>
  <c r="T39" i="249"/>
  <c r="S39" i="249"/>
  <c r="R39" i="249"/>
  <c r="Q39" i="249"/>
  <c r="P39" i="249"/>
  <c r="O39" i="249"/>
  <c r="N39" i="249"/>
  <c r="M39" i="249"/>
  <c r="L39" i="249"/>
  <c r="K39" i="249"/>
  <c r="F39" i="249"/>
  <c r="AJ38" i="249"/>
  <c r="AI38" i="249"/>
  <c r="AH38" i="249"/>
  <c r="AG38" i="249"/>
  <c r="AF38" i="249"/>
  <c r="AE38" i="249"/>
  <c r="AD38" i="249"/>
  <c r="AC38" i="249"/>
  <c r="AB38" i="249"/>
  <c r="AA38" i="249"/>
  <c r="Z38" i="249"/>
  <c r="Y38" i="249"/>
  <c r="X38" i="249"/>
  <c r="W38" i="249"/>
  <c r="V38" i="249"/>
  <c r="U38" i="249"/>
  <c r="T38" i="249"/>
  <c r="S38" i="249"/>
  <c r="R38" i="249"/>
  <c r="Q38" i="249"/>
  <c r="P38" i="249"/>
  <c r="O38" i="249"/>
  <c r="N38" i="249"/>
  <c r="M38" i="249"/>
  <c r="L38" i="249"/>
  <c r="K38" i="249"/>
  <c r="F38" i="249"/>
  <c r="AJ37" i="249"/>
  <c r="AI37" i="249"/>
  <c r="AH37" i="249"/>
  <c r="AG37" i="249"/>
  <c r="AF37" i="249"/>
  <c r="AE37" i="249"/>
  <c r="AD37" i="249"/>
  <c r="AC37" i="249"/>
  <c r="AB37" i="249"/>
  <c r="AA37" i="249"/>
  <c r="Z37" i="249"/>
  <c r="Y37" i="249"/>
  <c r="X37" i="249"/>
  <c r="W37" i="249"/>
  <c r="V37" i="249"/>
  <c r="U37" i="249"/>
  <c r="T37" i="249"/>
  <c r="S37" i="249"/>
  <c r="R37" i="249"/>
  <c r="Q37" i="249"/>
  <c r="P37" i="249"/>
  <c r="O37" i="249"/>
  <c r="N37" i="249"/>
  <c r="M37" i="249"/>
  <c r="L37" i="249"/>
  <c r="K37" i="249"/>
  <c r="F37" i="249"/>
  <c r="AJ36" i="249"/>
  <c r="AI36" i="249"/>
  <c r="AH36" i="249"/>
  <c r="AG36" i="249"/>
  <c r="AF36" i="249"/>
  <c r="AE36" i="249"/>
  <c r="AD36" i="249"/>
  <c r="AC36" i="249"/>
  <c r="AB36" i="249"/>
  <c r="AA36" i="249"/>
  <c r="Z36" i="249"/>
  <c r="Y36" i="249"/>
  <c r="X36" i="249"/>
  <c r="W36" i="249"/>
  <c r="V36" i="249"/>
  <c r="U36" i="249"/>
  <c r="T36" i="249"/>
  <c r="S36" i="249"/>
  <c r="R36" i="249"/>
  <c r="Q36" i="249"/>
  <c r="P36" i="249"/>
  <c r="O36" i="249"/>
  <c r="N36" i="249"/>
  <c r="M36" i="249"/>
  <c r="L36" i="249"/>
  <c r="K36" i="249"/>
  <c r="F36" i="249"/>
  <c r="AJ35" i="249"/>
  <c r="AI35" i="249"/>
  <c r="AH35" i="249"/>
  <c r="AG35" i="249"/>
  <c r="AF35" i="249"/>
  <c r="AE35" i="249"/>
  <c r="AD35" i="249"/>
  <c r="AC35" i="249"/>
  <c r="AB35" i="249"/>
  <c r="AA35" i="249"/>
  <c r="Z35" i="249"/>
  <c r="Y35" i="249"/>
  <c r="X35" i="249"/>
  <c r="W35" i="249"/>
  <c r="V35" i="249"/>
  <c r="U35" i="249"/>
  <c r="T35" i="249"/>
  <c r="S35" i="249"/>
  <c r="R35" i="249"/>
  <c r="Q35" i="249"/>
  <c r="P35" i="249"/>
  <c r="O35" i="249"/>
  <c r="N35" i="249"/>
  <c r="M35" i="249"/>
  <c r="L35" i="249"/>
  <c r="K35" i="249"/>
  <c r="F35" i="249"/>
  <c r="AJ34" i="249"/>
  <c r="AI34" i="249"/>
  <c r="AH34" i="249"/>
  <c r="AG34" i="249"/>
  <c r="AF34" i="249"/>
  <c r="AE34" i="249"/>
  <c r="AD34" i="249"/>
  <c r="AC34" i="249"/>
  <c r="AB34" i="249"/>
  <c r="AA34" i="249"/>
  <c r="Z34" i="249"/>
  <c r="Y34" i="249"/>
  <c r="X34" i="249"/>
  <c r="W34" i="249"/>
  <c r="V34" i="249"/>
  <c r="U34" i="249"/>
  <c r="T34" i="249"/>
  <c r="S34" i="249"/>
  <c r="R34" i="249"/>
  <c r="Q34" i="249"/>
  <c r="P34" i="249"/>
  <c r="O34" i="249"/>
  <c r="N34" i="249"/>
  <c r="M34" i="249"/>
  <c r="L34" i="249"/>
  <c r="K34" i="249"/>
  <c r="F34" i="249"/>
  <c r="AJ33" i="249"/>
  <c r="AI33" i="249"/>
  <c r="AH33" i="249"/>
  <c r="AG33" i="249"/>
  <c r="AF33" i="249"/>
  <c r="AE33" i="249"/>
  <c r="AD33" i="249"/>
  <c r="AC33" i="249"/>
  <c r="AB33" i="249"/>
  <c r="AA33" i="249"/>
  <c r="Z33" i="249"/>
  <c r="Y33" i="249"/>
  <c r="X33" i="249"/>
  <c r="W33" i="249"/>
  <c r="V33" i="249"/>
  <c r="U33" i="249"/>
  <c r="T33" i="249"/>
  <c r="S33" i="249"/>
  <c r="R33" i="249"/>
  <c r="Q33" i="249"/>
  <c r="P33" i="249"/>
  <c r="O33" i="249"/>
  <c r="N33" i="249"/>
  <c r="M33" i="249"/>
  <c r="L33" i="249"/>
  <c r="K33" i="249"/>
  <c r="F33" i="249"/>
  <c r="AJ32" i="249"/>
  <c r="AI32" i="249"/>
  <c r="AH32" i="249"/>
  <c r="AG32" i="249"/>
  <c r="AF32" i="249"/>
  <c r="AE32" i="249"/>
  <c r="AD32" i="249"/>
  <c r="AC32" i="249"/>
  <c r="AB32" i="249"/>
  <c r="AA32" i="249"/>
  <c r="Z32" i="249"/>
  <c r="Y32" i="249"/>
  <c r="X32" i="249"/>
  <c r="W32" i="249"/>
  <c r="V32" i="249"/>
  <c r="U32" i="249"/>
  <c r="T32" i="249"/>
  <c r="S32" i="249"/>
  <c r="R32" i="249"/>
  <c r="Q32" i="249"/>
  <c r="P32" i="249"/>
  <c r="O32" i="249"/>
  <c r="N32" i="249"/>
  <c r="M32" i="249"/>
  <c r="L32" i="249"/>
  <c r="K32" i="249"/>
  <c r="F32" i="249"/>
  <c r="AJ31" i="249"/>
  <c r="AI31" i="249"/>
  <c r="AH31" i="249"/>
  <c r="AG31" i="249"/>
  <c r="AF31" i="249"/>
  <c r="AE31" i="249"/>
  <c r="AD31" i="249"/>
  <c r="AC31" i="249"/>
  <c r="AB31" i="249"/>
  <c r="AA31" i="249"/>
  <c r="Z31" i="249"/>
  <c r="Y31" i="249"/>
  <c r="X31" i="249"/>
  <c r="W31" i="249"/>
  <c r="V31" i="249"/>
  <c r="U31" i="249"/>
  <c r="T31" i="249"/>
  <c r="S31" i="249"/>
  <c r="R31" i="249"/>
  <c r="Q31" i="249"/>
  <c r="P31" i="249"/>
  <c r="O31" i="249"/>
  <c r="N31" i="249"/>
  <c r="M31" i="249"/>
  <c r="L31" i="249"/>
  <c r="K31" i="249"/>
  <c r="F31" i="249"/>
  <c r="AJ30" i="249"/>
  <c r="AI30" i="249"/>
  <c r="AH30" i="249"/>
  <c r="AG30" i="249"/>
  <c r="AF30" i="249"/>
  <c r="AE30" i="249"/>
  <c r="AD30" i="249"/>
  <c r="AC30" i="249"/>
  <c r="AB30" i="249"/>
  <c r="AA30" i="249"/>
  <c r="Z30" i="249"/>
  <c r="Y30" i="249"/>
  <c r="X30" i="249"/>
  <c r="W30" i="249"/>
  <c r="V30" i="249"/>
  <c r="U30" i="249"/>
  <c r="T30" i="249"/>
  <c r="S30" i="249"/>
  <c r="R30" i="249"/>
  <c r="Q30" i="249"/>
  <c r="P30" i="249"/>
  <c r="O30" i="249"/>
  <c r="N30" i="249"/>
  <c r="M30" i="249"/>
  <c r="L30" i="249"/>
  <c r="K30" i="249"/>
  <c r="F30" i="249"/>
  <c r="AJ29" i="249"/>
  <c r="AI29" i="249"/>
  <c r="AH29" i="249"/>
  <c r="AG29" i="249"/>
  <c r="AF29" i="249"/>
  <c r="AE29" i="249"/>
  <c r="AD29" i="249"/>
  <c r="AC29" i="249"/>
  <c r="AB29" i="249"/>
  <c r="AA29" i="249"/>
  <c r="Z29" i="249"/>
  <c r="Y29" i="249"/>
  <c r="X29" i="249"/>
  <c r="W29" i="249"/>
  <c r="V29" i="249"/>
  <c r="U29" i="249"/>
  <c r="T29" i="249"/>
  <c r="S29" i="249"/>
  <c r="R29" i="249"/>
  <c r="Q29" i="249"/>
  <c r="P29" i="249"/>
  <c r="O29" i="249"/>
  <c r="N29" i="249"/>
  <c r="M29" i="249"/>
  <c r="L29" i="249"/>
  <c r="K29" i="249"/>
  <c r="F29" i="249"/>
  <c r="AJ28" i="249"/>
  <c r="AI28" i="249"/>
  <c r="AH28" i="249"/>
  <c r="AG28" i="249"/>
  <c r="AF28" i="249"/>
  <c r="AE28" i="249"/>
  <c r="AD28" i="249"/>
  <c r="AC28" i="249"/>
  <c r="AB28" i="249"/>
  <c r="AA28" i="249"/>
  <c r="Z28" i="249"/>
  <c r="Y28" i="249"/>
  <c r="X28" i="249"/>
  <c r="W28" i="249"/>
  <c r="V28" i="249"/>
  <c r="U28" i="249"/>
  <c r="T28" i="249"/>
  <c r="S28" i="249"/>
  <c r="R28" i="249"/>
  <c r="Q28" i="249"/>
  <c r="P28" i="249"/>
  <c r="O28" i="249"/>
  <c r="N28" i="249"/>
  <c r="M28" i="249"/>
  <c r="L28" i="249"/>
  <c r="K28" i="249"/>
  <c r="F28" i="249"/>
  <c r="AI27" i="249"/>
  <c r="AH27" i="249"/>
  <c r="AJ27" i="249" s="1"/>
  <c r="F27" i="249" s="1"/>
  <c r="AG27" i="249"/>
  <c r="AE27" i="249"/>
  <c r="AD27" i="249"/>
  <c r="AC27" i="249"/>
  <c r="AB27" i="249"/>
  <c r="AF27" i="249" s="1"/>
  <c r="AA27" i="249"/>
  <c r="Z27" i="249"/>
  <c r="Y27" i="249"/>
  <c r="X27" i="249"/>
  <c r="W27" i="249"/>
  <c r="V27" i="249"/>
  <c r="U27" i="249"/>
  <c r="T27" i="249"/>
  <c r="S27" i="249"/>
  <c r="R27" i="249"/>
  <c r="Q27" i="249"/>
  <c r="O27" i="249"/>
  <c r="N27" i="249"/>
  <c r="M27" i="249"/>
  <c r="L27" i="249"/>
  <c r="P27" i="249" s="1"/>
  <c r="K27" i="249"/>
  <c r="AJ26" i="249"/>
  <c r="F26" i="249" s="1"/>
  <c r="AI26" i="249"/>
  <c r="AH26" i="249"/>
  <c r="AG26" i="249"/>
  <c r="AF26" i="249"/>
  <c r="AE26" i="249"/>
  <c r="AD26" i="249"/>
  <c r="AC26" i="249"/>
  <c r="AB26" i="249"/>
  <c r="AA26" i="249"/>
  <c r="Y26" i="249"/>
  <c r="X26" i="249"/>
  <c r="W26" i="249"/>
  <c r="V26" i="249"/>
  <c r="Z26" i="249" s="1"/>
  <c r="T26" i="249"/>
  <c r="S26" i="249"/>
  <c r="R26" i="249"/>
  <c r="Q26" i="249"/>
  <c r="U26" i="249" s="1"/>
  <c r="P26" i="249"/>
  <c r="O26" i="249"/>
  <c r="N26" i="249"/>
  <c r="M26" i="249"/>
  <c r="L26" i="249"/>
  <c r="K26" i="249"/>
  <c r="AJ25" i="249"/>
  <c r="F25" i="249" s="1"/>
  <c r="AI25" i="249"/>
  <c r="AH25" i="249"/>
  <c r="AG25" i="249"/>
  <c r="AE25" i="249"/>
  <c r="AD25" i="249"/>
  <c r="AC25" i="249"/>
  <c r="AB25" i="249"/>
  <c r="AA25" i="249"/>
  <c r="AF25" i="249" s="1"/>
  <c r="Y25" i="249"/>
  <c r="X25" i="249"/>
  <c r="W25" i="249"/>
  <c r="V25" i="249"/>
  <c r="Z25" i="249" s="1"/>
  <c r="T25" i="249"/>
  <c r="S25" i="249"/>
  <c r="R25" i="249"/>
  <c r="Q25" i="249"/>
  <c r="U25" i="249" s="1"/>
  <c r="O25" i="249"/>
  <c r="N25" i="249"/>
  <c r="M25" i="249"/>
  <c r="L25" i="249"/>
  <c r="K25" i="249"/>
  <c r="P25" i="249" s="1"/>
  <c r="AI24" i="249"/>
  <c r="AH24" i="249"/>
  <c r="AJ24" i="249" s="1"/>
  <c r="F24" i="249" s="1"/>
  <c r="AG24" i="249"/>
  <c r="AE24" i="249"/>
  <c r="AD24" i="249"/>
  <c r="AC24" i="249"/>
  <c r="AB24" i="249"/>
  <c r="AF24" i="249" s="1"/>
  <c r="AA24" i="249"/>
  <c r="Z24" i="249"/>
  <c r="Y24" i="249"/>
  <c r="X24" i="249"/>
  <c r="W24" i="249"/>
  <c r="V24" i="249"/>
  <c r="T24" i="249"/>
  <c r="S24" i="249"/>
  <c r="R24" i="249"/>
  <c r="U24" i="249" s="1"/>
  <c r="Q24" i="249"/>
  <c r="O24" i="249"/>
  <c r="N24" i="249"/>
  <c r="M24" i="249"/>
  <c r="L24" i="249"/>
  <c r="P24" i="249" s="1"/>
  <c r="K24" i="249"/>
  <c r="AI23" i="249"/>
  <c r="AH23" i="249"/>
  <c r="AJ23" i="249" s="1"/>
  <c r="F23" i="249" s="1"/>
  <c r="AG23" i="249"/>
  <c r="AE23" i="249"/>
  <c r="AD23" i="249"/>
  <c r="AC23" i="249"/>
  <c r="AB23" i="249"/>
  <c r="AF23" i="249" s="1"/>
  <c r="AA23" i="249"/>
  <c r="Y23" i="249"/>
  <c r="X23" i="249"/>
  <c r="W23" i="249"/>
  <c r="V23" i="249"/>
  <c r="T23" i="249"/>
  <c r="S23" i="249"/>
  <c r="R23" i="249"/>
  <c r="Q23" i="249"/>
  <c r="O23" i="249"/>
  <c r="N23" i="249"/>
  <c r="M23" i="249"/>
  <c r="L23" i="249"/>
  <c r="P23" i="249" s="1"/>
  <c r="K23" i="249"/>
  <c r="AI22" i="249"/>
  <c r="AH22" i="249"/>
  <c r="AG22" i="249"/>
  <c r="AJ22" i="249" s="1"/>
  <c r="F22" i="249" s="1"/>
  <c r="AE22" i="249"/>
  <c r="AD22" i="249"/>
  <c r="AC22" i="249"/>
  <c r="AB22" i="249"/>
  <c r="AA22" i="249"/>
  <c r="AF22" i="249" s="1"/>
  <c r="Y22" i="249"/>
  <c r="X22" i="249"/>
  <c r="W22" i="249"/>
  <c r="V22" i="249"/>
  <c r="Z22" i="249" s="1"/>
  <c r="T22" i="249"/>
  <c r="S22" i="249"/>
  <c r="R22" i="249"/>
  <c r="Q22" i="249"/>
  <c r="U22" i="249" s="1"/>
  <c r="O22" i="249"/>
  <c r="N22" i="249"/>
  <c r="M22" i="249"/>
  <c r="L22" i="249"/>
  <c r="K22" i="249"/>
  <c r="P22" i="249" s="1"/>
  <c r="AI21" i="249"/>
  <c r="AH21" i="249"/>
  <c r="AG21" i="249"/>
  <c r="AJ21" i="249" s="1"/>
  <c r="F21" i="249" s="1"/>
  <c r="AE21" i="249"/>
  <c r="AD21" i="249"/>
  <c r="AC21" i="249"/>
  <c r="AB21" i="249"/>
  <c r="AA21" i="249"/>
  <c r="AF21" i="249" s="1"/>
  <c r="Y21" i="249"/>
  <c r="X21" i="249"/>
  <c r="W21" i="249"/>
  <c r="V21" i="249"/>
  <c r="Z21" i="249" s="1"/>
  <c r="T21" i="249"/>
  <c r="S21" i="249"/>
  <c r="R21" i="249"/>
  <c r="Q21" i="249"/>
  <c r="U21" i="249" s="1"/>
  <c r="O21" i="249"/>
  <c r="N21" i="249"/>
  <c r="M21" i="249"/>
  <c r="L21" i="249"/>
  <c r="K21" i="249"/>
  <c r="P21" i="249" s="1"/>
  <c r="AI20" i="249"/>
  <c r="AH20" i="249"/>
  <c r="AG20" i="249"/>
  <c r="AJ20" i="249" s="1"/>
  <c r="F20" i="249" s="1"/>
  <c r="AE20" i="249"/>
  <c r="AD20" i="249"/>
  <c r="AC20" i="249"/>
  <c r="AB20" i="249"/>
  <c r="AA20" i="249"/>
  <c r="AF20" i="249" s="1"/>
  <c r="Y20" i="249"/>
  <c r="X20" i="249"/>
  <c r="W20" i="249"/>
  <c r="V20" i="249"/>
  <c r="Z20" i="249" s="1"/>
  <c r="T20" i="249"/>
  <c r="S20" i="249"/>
  <c r="R20" i="249"/>
  <c r="Q20" i="249"/>
  <c r="U20" i="249" s="1"/>
  <c r="O20" i="249"/>
  <c r="N20" i="249"/>
  <c r="M20" i="249"/>
  <c r="L20" i="249"/>
  <c r="K20" i="249"/>
  <c r="P20" i="249" s="1"/>
  <c r="AI19" i="249"/>
  <c r="AH19" i="249"/>
  <c r="AG19" i="249"/>
  <c r="AE19" i="249"/>
  <c r="AD19" i="249"/>
  <c r="AC19" i="249"/>
  <c r="AB19" i="249"/>
  <c r="AA19" i="249"/>
  <c r="Y19" i="249"/>
  <c r="X19" i="249"/>
  <c r="W19" i="249"/>
  <c r="V19" i="249"/>
  <c r="Z19" i="249" s="1"/>
  <c r="T19" i="249"/>
  <c r="S19" i="249"/>
  <c r="R19" i="249"/>
  <c r="Q19" i="249"/>
  <c r="U19" i="249" s="1"/>
  <c r="O19" i="249"/>
  <c r="N19" i="249"/>
  <c r="M19" i="249"/>
  <c r="L19" i="249"/>
  <c r="K19" i="249"/>
  <c r="AI18" i="249"/>
  <c r="AH18" i="249"/>
  <c r="AG18" i="249"/>
  <c r="AJ18" i="249" s="1"/>
  <c r="F18" i="249" s="1"/>
  <c r="AE18" i="249"/>
  <c r="AD18" i="249"/>
  <c r="AC18" i="249"/>
  <c r="AB18" i="249"/>
  <c r="AA18" i="249"/>
  <c r="AF18" i="249" s="1"/>
  <c r="Y18" i="249"/>
  <c r="X18" i="249"/>
  <c r="W18" i="249"/>
  <c r="V18" i="249"/>
  <c r="Z18" i="249" s="1"/>
  <c r="T18" i="249"/>
  <c r="S18" i="249"/>
  <c r="R18" i="249"/>
  <c r="Q18" i="249"/>
  <c r="U18" i="249" s="1"/>
  <c r="O18" i="249"/>
  <c r="N18" i="249"/>
  <c r="M18" i="249"/>
  <c r="L18" i="249"/>
  <c r="K18" i="249"/>
  <c r="P18" i="249" s="1"/>
  <c r="AI17" i="249"/>
  <c r="AH17" i="249"/>
  <c r="AG17" i="249"/>
  <c r="AE17" i="249"/>
  <c r="AD17" i="249"/>
  <c r="AC17" i="249"/>
  <c r="AB17" i="249"/>
  <c r="AF17" i="249" s="1"/>
  <c r="AA17" i="249"/>
  <c r="Y17" i="249"/>
  <c r="X17" i="249"/>
  <c r="W17" i="249"/>
  <c r="Z17" i="249" s="1"/>
  <c r="V17" i="249"/>
  <c r="T17" i="249"/>
  <c r="S17" i="249"/>
  <c r="R17" i="249"/>
  <c r="U17" i="249" s="1"/>
  <c r="Q17" i="249"/>
  <c r="O17" i="249"/>
  <c r="N17" i="249"/>
  <c r="M17" i="249"/>
  <c r="L17" i="249"/>
  <c r="K17" i="249"/>
  <c r="AI16" i="249"/>
  <c r="AH16" i="249"/>
  <c r="AG16" i="249"/>
  <c r="AE16" i="249"/>
  <c r="AD16" i="249"/>
  <c r="AC16" i="249"/>
  <c r="AB16" i="249"/>
  <c r="AA16" i="249"/>
  <c r="Y16" i="249"/>
  <c r="X16" i="249"/>
  <c r="W16" i="249"/>
  <c r="V16" i="249"/>
  <c r="Z16" i="249" s="1"/>
  <c r="T16" i="249"/>
  <c r="S16" i="249"/>
  <c r="R16" i="249"/>
  <c r="Q16" i="249"/>
  <c r="O16" i="249"/>
  <c r="N16" i="249"/>
  <c r="M16" i="249"/>
  <c r="L16" i="249"/>
  <c r="K16" i="249"/>
  <c r="AI15" i="249"/>
  <c r="AH15" i="249"/>
  <c r="AG15" i="249"/>
  <c r="AE15" i="249"/>
  <c r="AD15" i="249"/>
  <c r="AC15" i="249"/>
  <c r="AB15" i="249"/>
  <c r="AF15" i="249" s="1"/>
  <c r="AA15" i="249"/>
  <c r="Y15" i="249"/>
  <c r="X15" i="249"/>
  <c r="W15" i="249"/>
  <c r="V15" i="249"/>
  <c r="T15" i="249"/>
  <c r="S15" i="249"/>
  <c r="R15" i="249"/>
  <c r="Q15" i="249"/>
  <c r="O15" i="249"/>
  <c r="N15" i="249"/>
  <c r="M15" i="249"/>
  <c r="L15" i="249"/>
  <c r="K15" i="249"/>
  <c r="AI14" i="249"/>
  <c r="AH14" i="249"/>
  <c r="AJ14" i="249" s="1"/>
  <c r="F14" i="249" s="1"/>
  <c r="AG14" i="249"/>
  <c r="AE14" i="249"/>
  <c r="AD14" i="249"/>
  <c r="AC14" i="249"/>
  <c r="AB14" i="249"/>
  <c r="AA14" i="249"/>
  <c r="Y14" i="249"/>
  <c r="X14" i="249"/>
  <c r="W14" i="249"/>
  <c r="V14" i="249"/>
  <c r="T14" i="249"/>
  <c r="S14" i="249"/>
  <c r="R14" i="249"/>
  <c r="Q14" i="249"/>
  <c r="O14" i="249"/>
  <c r="N14" i="249"/>
  <c r="M14" i="249"/>
  <c r="L14" i="249"/>
  <c r="K14" i="249"/>
  <c r="AI13" i="249"/>
  <c r="AH13" i="249"/>
  <c r="AJ13" i="249" s="1"/>
  <c r="F13" i="249" s="1"/>
  <c r="AG13" i="249"/>
  <c r="AE13" i="249"/>
  <c r="AD13" i="249"/>
  <c r="AC13" i="249"/>
  <c r="AB13" i="249"/>
  <c r="AA13" i="249"/>
  <c r="Y13" i="249"/>
  <c r="X13" i="249"/>
  <c r="W13" i="249"/>
  <c r="V13" i="249"/>
  <c r="T13" i="249"/>
  <c r="S13" i="249"/>
  <c r="R13" i="249"/>
  <c r="Q13" i="249"/>
  <c r="O13" i="249"/>
  <c r="N13" i="249"/>
  <c r="M13" i="249"/>
  <c r="L13" i="249"/>
  <c r="K13" i="249"/>
  <c r="AI12" i="249"/>
  <c r="AH12" i="249"/>
  <c r="AG12" i="249"/>
  <c r="AJ12" i="249" s="1"/>
  <c r="F12" i="249" s="1"/>
  <c r="AE12" i="249"/>
  <c r="AD12" i="249"/>
  <c r="AC12" i="249"/>
  <c r="AB12" i="249"/>
  <c r="AA12" i="249"/>
  <c r="AF12" i="249" s="1"/>
  <c r="Y12" i="249"/>
  <c r="X12" i="249"/>
  <c r="W12" i="249"/>
  <c r="V12" i="249"/>
  <c r="Z12" i="249" s="1"/>
  <c r="T12" i="249"/>
  <c r="S12" i="249"/>
  <c r="R12" i="249"/>
  <c r="Q12" i="249"/>
  <c r="U12" i="249" s="1"/>
  <c r="O12" i="249"/>
  <c r="N12" i="249"/>
  <c r="M12" i="249"/>
  <c r="L12" i="249"/>
  <c r="K12" i="249"/>
  <c r="P12" i="249" s="1"/>
  <c r="AI11" i="249"/>
  <c r="AH11" i="249"/>
  <c r="AG11" i="249"/>
  <c r="AJ11" i="249" s="1"/>
  <c r="F11" i="249" s="1"/>
  <c r="AE11" i="249"/>
  <c r="AD11" i="249"/>
  <c r="AC11" i="249"/>
  <c r="AB11" i="249"/>
  <c r="AA11" i="249"/>
  <c r="AF11" i="249" s="1"/>
  <c r="Y11" i="249"/>
  <c r="X11" i="249"/>
  <c r="W11" i="249"/>
  <c r="V11" i="249"/>
  <c r="Z11" i="249" s="1"/>
  <c r="T11" i="249"/>
  <c r="S11" i="249"/>
  <c r="R11" i="249"/>
  <c r="Q11" i="249"/>
  <c r="U11" i="249" s="1"/>
  <c r="O11" i="249"/>
  <c r="N11" i="249"/>
  <c r="M11" i="249"/>
  <c r="L11" i="249"/>
  <c r="K11" i="249"/>
  <c r="P11" i="249" s="1"/>
  <c r="AI10" i="249"/>
  <c r="AH10" i="249"/>
  <c r="AG10" i="249"/>
  <c r="AE10" i="249"/>
  <c r="AD10" i="249"/>
  <c r="AC10" i="249"/>
  <c r="AB10" i="249"/>
  <c r="AA10" i="249"/>
  <c r="Y10" i="249"/>
  <c r="X10" i="249"/>
  <c r="W10" i="249"/>
  <c r="V10" i="249"/>
  <c r="T10" i="249"/>
  <c r="S10" i="249"/>
  <c r="R10" i="249"/>
  <c r="Q10" i="249"/>
  <c r="O10" i="249"/>
  <c r="N10" i="249"/>
  <c r="M10" i="249"/>
  <c r="L10" i="249"/>
  <c r="K10" i="249"/>
  <c r="AI9" i="249"/>
  <c r="AH9" i="249"/>
  <c r="AG9" i="249"/>
  <c r="AE9" i="249"/>
  <c r="AD9" i="249"/>
  <c r="AC9" i="249"/>
  <c r="AB9" i="249"/>
  <c r="AA9" i="249"/>
  <c r="Y9" i="249"/>
  <c r="X9" i="249"/>
  <c r="W9" i="249"/>
  <c r="V9" i="249"/>
  <c r="T9" i="249"/>
  <c r="S9" i="249"/>
  <c r="R9" i="249"/>
  <c r="Q9" i="249"/>
  <c r="O9" i="249"/>
  <c r="N9" i="249"/>
  <c r="M9" i="249"/>
  <c r="L9" i="249"/>
  <c r="K9" i="249"/>
  <c r="AI8" i="249"/>
  <c r="AH8" i="249"/>
  <c r="AG8" i="249"/>
  <c r="AE8" i="249"/>
  <c r="AD8" i="249"/>
  <c r="AC8" i="249"/>
  <c r="AB8" i="249"/>
  <c r="AA8" i="249"/>
  <c r="Y8" i="249"/>
  <c r="X8" i="249"/>
  <c r="W8" i="249"/>
  <c r="V8" i="249"/>
  <c r="T8" i="249"/>
  <c r="S8" i="249"/>
  <c r="R8" i="249"/>
  <c r="Q8" i="249"/>
  <c r="O8" i="249"/>
  <c r="N8" i="249"/>
  <c r="M8" i="249"/>
  <c r="L8" i="249"/>
  <c r="K8" i="249"/>
  <c r="AI7" i="249"/>
  <c r="AH7" i="249"/>
  <c r="AG7" i="249"/>
  <c r="AE7" i="249"/>
  <c r="AD7" i="249"/>
  <c r="AC7" i="249"/>
  <c r="AB7" i="249"/>
  <c r="AA7" i="249"/>
  <c r="Y7" i="249"/>
  <c r="X7" i="249"/>
  <c r="W7" i="249"/>
  <c r="V7" i="249"/>
  <c r="T7" i="249"/>
  <c r="S7" i="249"/>
  <c r="R7" i="249"/>
  <c r="Q7" i="249"/>
  <c r="O7" i="249"/>
  <c r="N7" i="249"/>
  <c r="M7" i="249"/>
  <c r="L7" i="249"/>
  <c r="K7" i="249"/>
  <c r="AI6" i="249"/>
  <c r="AH6" i="249"/>
  <c r="AJ6" i="249" s="1"/>
  <c r="F6" i="249" s="1"/>
  <c r="AG6" i="249"/>
  <c r="AE6" i="249"/>
  <c r="AD6" i="249"/>
  <c r="AC6" i="249"/>
  <c r="AB6" i="249"/>
  <c r="AA6" i="249"/>
  <c r="Y6" i="249"/>
  <c r="X6" i="249"/>
  <c r="W6" i="249"/>
  <c r="V6" i="249"/>
  <c r="T6" i="249"/>
  <c r="S6" i="249"/>
  <c r="R6" i="249"/>
  <c r="Q6" i="249"/>
  <c r="O6" i="249"/>
  <c r="N6" i="249"/>
  <c r="M6" i="249"/>
  <c r="L6" i="249"/>
  <c r="K6" i="249"/>
  <c r="AI5" i="249"/>
  <c r="AH5" i="249"/>
  <c r="AG5" i="249"/>
  <c r="AJ5" i="249" s="1"/>
  <c r="F5" i="249" s="1"/>
  <c r="AE5" i="249"/>
  <c r="AD5" i="249"/>
  <c r="AC5" i="249"/>
  <c r="AB5" i="249"/>
  <c r="AA5" i="249"/>
  <c r="Y5" i="249"/>
  <c r="X5" i="249"/>
  <c r="W5" i="249"/>
  <c r="V5" i="249"/>
  <c r="T5" i="249"/>
  <c r="S5" i="249"/>
  <c r="R5" i="249"/>
  <c r="Q5" i="249"/>
  <c r="O5" i="249"/>
  <c r="N5" i="249"/>
  <c r="M5" i="249"/>
  <c r="L5" i="249"/>
  <c r="K5" i="249"/>
  <c r="AI4" i="249"/>
  <c r="AH4" i="249"/>
  <c r="AG4" i="249"/>
  <c r="AE4" i="249"/>
  <c r="AD4" i="249"/>
  <c r="AC4" i="249"/>
  <c r="AB4" i="249"/>
  <c r="AA4" i="249"/>
  <c r="Y4" i="249"/>
  <c r="X4" i="249"/>
  <c r="W4" i="249"/>
  <c r="V4" i="249"/>
  <c r="T4" i="249"/>
  <c r="S4" i="249"/>
  <c r="R4" i="249"/>
  <c r="U4" i="249" s="1"/>
  <c r="Q4" i="249"/>
  <c r="O4" i="249"/>
  <c r="N4" i="249"/>
  <c r="M4" i="249"/>
  <c r="L4" i="249"/>
  <c r="K4" i="249"/>
  <c r="D57" i="248"/>
  <c r="E54" i="248"/>
  <c r="D54" i="248"/>
  <c r="D56" i="248" s="1"/>
  <c r="C54" i="248"/>
  <c r="G54" i="248" s="1"/>
  <c r="D50" i="248"/>
  <c r="E47" i="248"/>
  <c r="E49" i="248" s="1"/>
  <c r="D47" i="248"/>
  <c r="D62" i="248" s="1"/>
  <c r="AJ43" i="248"/>
  <c r="AI43" i="248"/>
  <c r="AH43" i="248"/>
  <c r="AG43" i="248"/>
  <c r="AF43" i="248"/>
  <c r="AE43" i="248"/>
  <c r="AD43" i="248"/>
  <c r="AC43" i="248"/>
  <c r="AB43" i="248"/>
  <c r="AA43" i="248"/>
  <c r="Z43" i="248"/>
  <c r="Y43" i="248"/>
  <c r="X43" i="248"/>
  <c r="W43" i="248"/>
  <c r="V43" i="248"/>
  <c r="U43" i="248"/>
  <c r="T43" i="248"/>
  <c r="S43" i="248"/>
  <c r="R43" i="248"/>
  <c r="Q43" i="248"/>
  <c r="P43" i="248"/>
  <c r="O43" i="248"/>
  <c r="N43" i="248"/>
  <c r="M43" i="248"/>
  <c r="L43" i="248"/>
  <c r="K43" i="248"/>
  <c r="F43" i="248"/>
  <c r="AJ42" i="248"/>
  <c r="AI42" i="248"/>
  <c r="AH42" i="248"/>
  <c r="AG42" i="248"/>
  <c r="AF42" i="248"/>
  <c r="AE42" i="248"/>
  <c r="AD42" i="248"/>
  <c r="AC42" i="248"/>
  <c r="AB42" i="248"/>
  <c r="AA42" i="248"/>
  <c r="Z42" i="248"/>
  <c r="Y42" i="248"/>
  <c r="X42" i="248"/>
  <c r="W42" i="248"/>
  <c r="V42" i="248"/>
  <c r="U42" i="248"/>
  <c r="T42" i="248"/>
  <c r="S42" i="248"/>
  <c r="R42" i="248"/>
  <c r="Q42" i="248"/>
  <c r="P42" i="248"/>
  <c r="O42" i="248"/>
  <c r="N42" i="248"/>
  <c r="M42" i="248"/>
  <c r="L42" i="248"/>
  <c r="K42" i="248"/>
  <c r="F42" i="248"/>
  <c r="AJ41" i="248"/>
  <c r="AI41" i="248"/>
  <c r="AH41" i="248"/>
  <c r="AG41" i="248"/>
  <c r="AF41" i="248"/>
  <c r="AE41" i="248"/>
  <c r="AD41" i="248"/>
  <c r="AC41" i="248"/>
  <c r="AB41" i="248"/>
  <c r="AA41" i="248"/>
  <c r="Z41" i="248"/>
  <c r="Y41" i="248"/>
  <c r="X41" i="248"/>
  <c r="W41" i="248"/>
  <c r="V41" i="248"/>
  <c r="U41" i="248"/>
  <c r="T41" i="248"/>
  <c r="S41" i="248"/>
  <c r="R41" i="248"/>
  <c r="Q41" i="248"/>
  <c r="P41" i="248"/>
  <c r="O41" i="248"/>
  <c r="N41" i="248"/>
  <c r="M41" i="248"/>
  <c r="L41" i="248"/>
  <c r="K41" i="248"/>
  <c r="F41" i="248"/>
  <c r="AJ40" i="248"/>
  <c r="AI40" i="248"/>
  <c r="AH40" i="248"/>
  <c r="AG40" i="248"/>
  <c r="AF40" i="248"/>
  <c r="AE40" i="248"/>
  <c r="AD40" i="248"/>
  <c r="AC40" i="248"/>
  <c r="AB40" i="248"/>
  <c r="AA40" i="248"/>
  <c r="Z40" i="248"/>
  <c r="Y40" i="248"/>
  <c r="X40" i="248"/>
  <c r="W40" i="248"/>
  <c r="V40" i="248"/>
  <c r="U40" i="248"/>
  <c r="T40" i="248"/>
  <c r="S40" i="248"/>
  <c r="R40" i="248"/>
  <c r="Q40" i="248"/>
  <c r="P40" i="248"/>
  <c r="O40" i="248"/>
  <c r="N40" i="248"/>
  <c r="M40" i="248"/>
  <c r="L40" i="248"/>
  <c r="K40" i="248"/>
  <c r="F40" i="248"/>
  <c r="AJ39" i="248"/>
  <c r="AI39" i="248"/>
  <c r="AH39" i="248"/>
  <c r="AG39" i="248"/>
  <c r="AF39" i="248"/>
  <c r="AE39" i="248"/>
  <c r="AD39" i="248"/>
  <c r="AC39" i="248"/>
  <c r="AB39" i="248"/>
  <c r="AA39" i="248"/>
  <c r="Z39" i="248"/>
  <c r="Y39" i="248"/>
  <c r="X39" i="248"/>
  <c r="W39" i="248"/>
  <c r="V39" i="248"/>
  <c r="U39" i="248"/>
  <c r="T39" i="248"/>
  <c r="S39" i="248"/>
  <c r="R39" i="248"/>
  <c r="Q39" i="248"/>
  <c r="P39" i="248"/>
  <c r="O39" i="248"/>
  <c r="N39" i="248"/>
  <c r="M39" i="248"/>
  <c r="L39" i="248"/>
  <c r="K39" i="248"/>
  <c r="F39" i="248"/>
  <c r="AJ38" i="248"/>
  <c r="AI38" i="248"/>
  <c r="AH38" i="248"/>
  <c r="AG38" i="248"/>
  <c r="AF38" i="248"/>
  <c r="AE38" i="248"/>
  <c r="AD38" i="248"/>
  <c r="AC38" i="248"/>
  <c r="AB38" i="248"/>
  <c r="AA38" i="248"/>
  <c r="Z38" i="248"/>
  <c r="Y38" i="248"/>
  <c r="X38" i="248"/>
  <c r="W38" i="248"/>
  <c r="V38" i="248"/>
  <c r="U38" i="248"/>
  <c r="T38" i="248"/>
  <c r="S38" i="248"/>
  <c r="R38" i="248"/>
  <c r="Q38" i="248"/>
  <c r="P38" i="248"/>
  <c r="O38" i="248"/>
  <c r="N38" i="248"/>
  <c r="M38" i="248"/>
  <c r="L38" i="248"/>
  <c r="K38" i="248"/>
  <c r="F38" i="248"/>
  <c r="AJ37" i="248"/>
  <c r="AI37" i="248"/>
  <c r="AH37" i="248"/>
  <c r="AG37" i="248"/>
  <c r="AF37" i="248"/>
  <c r="AE37" i="248"/>
  <c r="AD37" i="248"/>
  <c r="AC37" i="248"/>
  <c r="AB37" i="248"/>
  <c r="AA37" i="248"/>
  <c r="Z37" i="248"/>
  <c r="Y37" i="248"/>
  <c r="X37" i="248"/>
  <c r="W37" i="248"/>
  <c r="V37" i="248"/>
  <c r="U37" i="248"/>
  <c r="T37" i="248"/>
  <c r="S37" i="248"/>
  <c r="R37" i="248"/>
  <c r="Q37" i="248"/>
  <c r="P37" i="248"/>
  <c r="O37" i="248"/>
  <c r="N37" i="248"/>
  <c r="M37" i="248"/>
  <c r="L37" i="248"/>
  <c r="K37" i="248"/>
  <c r="F37" i="248"/>
  <c r="AJ36" i="248"/>
  <c r="AI36" i="248"/>
  <c r="AH36" i="248"/>
  <c r="AG36" i="248"/>
  <c r="AF36" i="248"/>
  <c r="AE36" i="248"/>
  <c r="AD36" i="248"/>
  <c r="AC36" i="248"/>
  <c r="AB36" i="248"/>
  <c r="AA36" i="248"/>
  <c r="Z36" i="248"/>
  <c r="Y36" i="248"/>
  <c r="X36" i="248"/>
  <c r="W36" i="248"/>
  <c r="V36" i="248"/>
  <c r="U36" i="248"/>
  <c r="T36" i="248"/>
  <c r="S36" i="248"/>
  <c r="R36" i="248"/>
  <c r="Q36" i="248"/>
  <c r="P36" i="248"/>
  <c r="O36" i="248"/>
  <c r="N36" i="248"/>
  <c r="M36" i="248"/>
  <c r="L36" i="248"/>
  <c r="K36" i="248"/>
  <c r="F36" i="248"/>
  <c r="AJ35" i="248"/>
  <c r="AI35" i="248"/>
  <c r="AH35" i="248"/>
  <c r="AG35" i="248"/>
  <c r="AF35" i="248"/>
  <c r="AE35" i="248"/>
  <c r="AD35" i="248"/>
  <c r="AC35" i="248"/>
  <c r="AB35" i="248"/>
  <c r="AA35" i="248"/>
  <c r="Z35" i="248"/>
  <c r="Y35" i="248"/>
  <c r="X35" i="248"/>
  <c r="W35" i="248"/>
  <c r="V35" i="248"/>
  <c r="U35" i="248"/>
  <c r="T35" i="248"/>
  <c r="S35" i="248"/>
  <c r="R35" i="248"/>
  <c r="Q35" i="248"/>
  <c r="P35" i="248"/>
  <c r="O35" i="248"/>
  <c r="N35" i="248"/>
  <c r="M35" i="248"/>
  <c r="L35" i="248"/>
  <c r="K35" i="248"/>
  <c r="F35" i="248"/>
  <c r="AJ34" i="248"/>
  <c r="AI34" i="248"/>
  <c r="AH34" i="248"/>
  <c r="AG34" i="248"/>
  <c r="AF34" i="248"/>
  <c r="AE34" i="248"/>
  <c r="AD34" i="248"/>
  <c r="AC34" i="248"/>
  <c r="AB34" i="248"/>
  <c r="AA34" i="248"/>
  <c r="Z34" i="248"/>
  <c r="Y34" i="248"/>
  <c r="X34" i="248"/>
  <c r="W34" i="248"/>
  <c r="V34" i="248"/>
  <c r="U34" i="248"/>
  <c r="T34" i="248"/>
  <c r="S34" i="248"/>
  <c r="R34" i="248"/>
  <c r="Q34" i="248"/>
  <c r="P34" i="248"/>
  <c r="O34" i="248"/>
  <c r="N34" i="248"/>
  <c r="M34" i="248"/>
  <c r="L34" i="248"/>
  <c r="K34" i="248"/>
  <c r="F34" i="248"/>
  <c r="AJ33" i="248"/>
  <c r="AI33" i="248"/>
  <c r="AH33" i="248"/>
  <c r="AG33" i="248"/>
  <c r="AF33" i="248"/>
  <c r="AE33" i="248"/>
  <c r="AD33" i="248"/>
  <c r="AC33" i="248"/>
  <c r="AB33" i="248"/>
  <c r="AA33" i="248"/>
  <c r="Z33" i="248"/>
  <c r="Y33" i="248"/>
  <c r="X33" i="248"/>
  <c r="W33" i="248"/>
  <c r="V33" i="248"/>
  <c r="U33" i="248"/>
  <c r="T33" i="248"/>
  <c r="S33" i="248"/>
  <c r="R33" i="248"/>
  <c r="Q33" i="248"/>
  <c r="P33" i="248"/>
  <c r="O33" i="248"/>
  <c r="N33" i="248"/>
  <c r="M33" i="248"/>
  <c r="L33" i="248"/>
  <c r="K33" i="248"/>
  <c r="F33" i="248"/>
  <c r="AJ32" i="248"/>
  <c r="AI32" i="248"/>
  <c r="AH32" i="248"/>
  <c r="AG32" i="248"/>
  <c r="AF32" i="248"/>
  <c r="AE32" i="248"/>
  <c r="AD32" i="248"/>
  <c r="AC32" i="248"/>
  <c r="AB32" i="248"/>
  <c r="AA32" i="248"/>
  <c r="Z32" i="248"/>
  <c r="Y32" i="248"/>
  <c r="X32" i="248"/>
  <c r="W32" i="248"/>
  <c r="V32" i="248"/>
  <c r="U32" i="248"/>
  <c r="T32" i="248"/>
  <c r="S32" i="248"/>
  <c r="R32" i="248"/>
  <c r="Q32" i="248"/>
  <c r="P32" i="248"/>
  <c r="O32" i="248"/>
  <c r="N32" i="248"/>
  <c r="M32" i="248"/>
  <c r="L32" i="248"/>
  <c r="K32" i="248"/>
  <c r="F32" i="248"/>
  <c r="AJ31" i="248"/>
  <c r="AI31" i="248"/>
  <c r="AH31" i="248"/>
  <c r="AG31" i="248"/>
  <c r="AF31" i="248"/>
  <c r="AE31" i="248"/>
  <c r="AD31" i="248"/>
  <c r="AC31" i="248"/>
  <c r="AB31" i="248"/>
  <c r="AA31" i="248"/>
  <c r="Z31" i="248"/>
  <c r="Y31" i="248"/>
  <c r="X31" i="248"/>
  <c r="W31" i="248"/>
  <c r="V31" i="248"/>
  <c r="U31" i="248"/>
  <c r="T31" i="248"/>
  <c r="S31" i="248"/>
  <c r="R31" i="248"/>
  <c r="Q31" i="248"/>
  <c r="P31" i="248"/>
  <c r="O31" i="248"/>
  <c r="N31" i="248"/>
  <c r="M31" i="248"/>
  <c r="L31" i="248"/>
  <c r="K31" i="248"/>
  <c r="F31" i="248"/>
  <c r="AJ30" i="248"/>
  <c r="AI30" i="248"/>
  <c r="AH30" i="248"/>
  <c r="AG30" i="248"/>
  <c r="AF30" i="248"/>
  <c r="AE30" i="248"/>
  <c r="AD30" i="248"/>
  <c r="AC30" i="248"/>
  <c r="AB30" i="248"/>
  <c r="AA30" i="248"/>
  <c r="Z30" i="248"/>
  <c r="Y30" i="248"/>
  <c r="X30" i="248"/>
  <c r="W30" i="248"/>
  <c r="V30" i="248"/>
  <c r="U30" i="248"/>
  <c r="T30" i="248"/>
  <c r="S30" i="248"/>
  <c r="R30" i="248"/>
  <c r="Q30" i="248"/>
  <c r="P30" i="248"/>
  <c r="O30" i="248"/>
  <c r="N30" i="248"/>
  <c r="M30" i="248"/>
  <c r="L30" i="248"/>
  <c r="K30" i="248"/>
  <c r="F30" i="248"/>
  <c r="AJ29" i="248"/>
  <c r="AI29" i="248"/>
  <c r="AH29" i="248"/>
  <c r="AG29" i="248"/>
  <c r="AF29" i="248"/>
  <c r="AE29" i="248"/>
  <c r="AD29" i="248"/>
  <c r="AC29" i="248"/>
  <c r="AB29" i="248"/>
  <c r="AA29" i="248"/>
  <c r="Z29" i="248"/>
  <c r="Y29" i="248"/>
  <c r="X29" i="248"/>
  <c r="W29" i="248"/>
  <c r="V29" i="248"/>
  <c r="U29" i="248"/>
  <c r="T29" i="248"/>
  <c r="S29" i="248"/>
  <c r="R29" i="248"/>
  <c r="Q29" i="248"/>
  <c r="P29" i="248"/>
  <c r="O29" i="248"/>
  <c r="N29" i="248"/>
  <c r="M29" i="248"/>
  <c r="L29" i="248"/>
  <c r="K29" i="248"/>
  <c r="F29" i="248"/>
  <c r="AJ28" i="248"/>
  <c r="AI28" i="248"/>
  <c r="AH28" i="248"/>
  <c r="AG28" i="248"/>
  <c r="AF28" i="248"/>
  <c r="AE28" i="248"/>
  <c r="AD28" i="248"/>
  <c r="AC28" i="248"/>
  <c r="AB28" i="248"/>
  <c r="AA28" i="248"/>
  <c r="Z28" i="248"/>
  <c r="Y28" i="248"/>
  <c r="X28" i="248"/>
  <c r="W28" i="248"/>
  <c r="V28" i="248"/>
  <c r="U28" i="248"/>
  <c r="T28" i="248"/>
  <c r="S28" i="248"/>
  <c r="R28" i="248"/>
  <c r="Q28" i="248"/>
  <c r="P28" i="248"/>
  <c r="O28" i="248"/>
  <c r="N28" i="248"/>
  <c r="M28" i="248"/>
  <c r="L28" i="248"/>
  <c r="K28" i="248"/>
  <c r="F28" i="248"/>
  <c r="AI27" i="248"/>
  <c r="AH27" i="248"/>
  <c r="AJ27" i="248" s="1"/>
  <c r="F27" i="248" s="1"/>
  <c r="AG27" i="248"/>
  <c r="AE27" i="248"/>
  <c r="AD27" i="248"/>
  <c r="AC27" i="248"/>
  <c r="AB27" i="248"/>
  <c r="AF27" i="248" s="1"/>
  <c r="AA27" i="248"/>
  <c r="Y27" i="248"/>
  <c r="X27" i="248"/>
  <c r="W27" i="248"/>
  <c r="V27" i="248"/>
  <c r="T27" i="248"/>
  <c r="S27" i="248"/>
  <c r="R27" i="248"/>
  <c r="Q27" i="248"/>
  <c r="O27" i="248"/>
  <c r="N27" i="248"/>
  <c r="M27" i="248"/>
  <c r="L27" i="248"/>
  <c r="P27" i="248" s="1"/>
  <c r="K27" i="248"/>
  <c r="AI26" i="248"/>
  <c r="AH26" i="248"/>
  <c r="AG26" i="248"/>
  <c r="AJ26" i="248" s="1"/>
  <c r="F26" i="248" s="1"/>
  <c r="AE26" i="248"/>
  <c r="AD26" i="248"/>
  <c r="AC26" i="248"/>
  <c r="AB26" i="248"/>
  <c r="AA26" i="248"/>
  <c r="AF26" i="248" s="1"/>
  <c r="Y26" i="248"/>
  <c r="X26" i="248"/>
  <c r="W26" i="248"/>
  <c r="V26" i="248"/>
  <c r="Z26" i="248" s="1"/>
  <c r="T26" i="248"/>
  <c r="S26" i="248"/>
  <c r="R26" i="248"/>
  <c r="Q26" i="248"/>
  <c r="U26" i="248" s="1"/>
  <c r="O26" i="248"/>
  <c r="N26" i="248"/>
  <c r="M26" i="248"/>
  <c r="L26" i="248"/>
  <c r="K26" i="248"/>
  <c r="P26" i="248" s="1"/>
  <c r="AI25" i="248"/>
  <c r="AH25" i="248"/>
  <c r="AG25" i="248"/>
  <c r="AJ25" i="248" s="1"/>
  <c r="F25" i="248" s="1"/>
  <c r="AE25" i="248"/>
  <c r="AD25" i="248"/>
  <c r="AC25" i="248"/>
  <c r="AB25" i="248"/>
  <c r="AA25" i="248"/>
  <c r="AF25" i="248" s="1"/>
  <c r="Y25" i="248"/>
  <c r="X25" i="248"/>
  <c r="W25" i="248"/>
  <c r="V25" i="248"/>
  <c r="Z25" i="248" s="1"/>
  <c r="T25" i="248"/>
  <c r="S25" i="248"/>
  <c r="R25" i="248"/>
  <c r="Q25" i="248"/>
  <c r="U25" i="248" s="1"/>
  <c r="O25" i="248"/>
  <c r="N25" i="248"/>
  <c r="M25" i="248"/>
  <c r="L25" i="248"/>
  <c r="K25" i="248"/>
  <c r="P25" i="248" s="1"/>
  <c r="AI24" i="248"/>
  <c r="AH24" i="248"/>
  <c r="AG24" i="248"/>
  <c r="AE24" i="248"/>
  <c r="AD24" i="248"/>
  <c r="AC24" i="248"/>
  <c r="AB24" i="248"/>
  <c r="AA24" i="248"/>
  <c r="Y24" i="248"/>
  <c r="X24" i="248"/>
  <c r="W24" i="248"/>
  <c r="V24" i="248"/>
  <c r="T24" i="248"/>
  <c r="S24" i="248"/>
  <c r="R24" i="248"/>
  <c r="Q24" i="248"/>
  <c r="O24" i="248"/>
  <c r="N24" i="248"/>
  <c r="M24" i="248"/>
  <c r="L24" i="248"/>
  <c r="K24" i="248"/>
  <c r="AI23" i="248"/>
  <c r="AH23" i="248"/>
  <c r="AG23" i="248"/>
  <c r="AE23" i="248"/>
  <c r="AD23" i="248"/>
  <c r="AC23" i="248"/>
  <c r="AB23" i="248"/>
  <c r="AA23" i="248"/>
  <c r="Y23" i="248"/>
  <c r="X23" i="248"/>
  <c r="W23" i="248"/>
  <c r="V23" i="248"/>
  <c r="T23" i="248"/>
  <c r="S23" i="248"/>
  <c r="R23" i="248"/>
  <c r="Q23" i="248"/>
  <c r="O23" i="248"/>
  <c r="N23" i="248"/>
  <c r="M23" i="248"/>
  <c r="L23" i="248"/>
  <c r="K23" i="248"/>
  <c r="AI22" i="248"/>
  <c r="AH22" i="248"/>
  <c r="AG22" i="248"/>
  <c r="AJ22" i="248" s="1"/>
  <c r="F22" i="248" s="1"/>
  <c r="AE22" i="248"/>
  <c r="AD22" i="248"/>
  <c r="AC22" i="248"/>
  <c r="AB22" i="248"/>
  <c r="AA22" i="248"/>
  <c r="Y22" i="248"/>
  <c r="X22" i="248"/>
  <c r="W22" i="248"/>
  <c r="V22" i="248"/>
  <c r="Z22" i="248" s="1"/>
  <c r="T22" i="248"/>
  <c r="S22" i="248"/>
  <c r="R22" i="248"/>
  <c r="Q22" i="248"/>
  <c r="U22" i="248" s="1"/>
  <c r="O22" i="248"/>
  <c r="N22" i="248"/>
  <c r="M22" i="248"/>
  <c r="L22" i="248"/>
  <c r="K22" i="248"/>
  <c r="AI21" i="248"/>
  <c r="AH21" i="248"/>
  <c r="AG21" i="248"/>
  <c r="AJ21" i="248" s="1"/>
  <c r="F21" i="248" s="1"/>
  <c r="AE21" i="248"/>
  <c r="AD21" i="248"/>
  <c r="AC21" i="248"/>
  <c r="AB21" i="248"/>
  <c r="AA21" i="248"/>
  <c r="Y21" i="248"/>
  <c r="X21" i="248"/>
  <c r="W21" i="248"/>
  <c r="V21" i="248"/>
  <c r="T21" i="248"/>
  <c r="S21" i="248"/>
  <c r="R21" i="248"/>
  <c r="Q21" i="248"/>
  <c r="U21" i="248" s="1"/>
  <c r="O21" i="248"/>
  <c r="N21" i="248"/>
  <c r="M21" i="248"/>
  <c r="L21" i="248"/>
  <c r="K21" i="248"/>
  <c r="AI20" i="248"/>
  <c r="AH20" i="248"/>
  <c r="AG20" i="248"/>
  <c r="AJ20" i="248" s="1"/>
  <c r="F20" i="248" s="1"/>
  <c r="AE20" i="248"/>
  <c r="AD20" i="248"/>
  <c r="AC20" i="248"/>
  <c r="AB20" i="248"/>
  <c r="AA20" i="248"/>
  <c r="AF20" i="248" s="1"/>
  <c r="Y20" i="248"/>
  <c r="X20" i="248"/>
  <c r="W20" i="248"/>
  <c r="V20" i="248"/>
  <c r="Z20" i="248" s="1"/>
  <c r="T20" i="248"/>
  <c r="S20" i="248"/>
  <c r="R20" i="248"/>
  <c r="Q20" i="248"/>
  <c r="U20" i="248" s="1"/>
  <c r="O20" i="248"/>
  <c r="N20" i="248"/>
  <c r="M20" i="248"/>
  <c r="L20" i="248"/>
  <c r="K20" i="248"/>
  <c r="P20" i="248" s="1"/>
  <c r="AI19" i="248"/>
  <c r="AH19" i="248"/>
  <c r="AG19" i="248"/>
  <c r="AE19" i="248"/>
  <c r="AD19" i="248"/>
  <c r="AC19" i="248"/>
  <c r="AB19" i="248"/>
  <c r="AA19" i="248"/>
  <c r="Y19" i="248"/>
  <c r="X19" i="248"/>
  <c r="W19" i="248"/>
  <c r="V19" i="248"/>
  <c r="T19" i="248"/>
  <c r="S19" i="248"/>
  <c r="R19" i="248"/>
  <c r="Q19" i="248"/>
  <c r="O19" i="248"/>
  <c r="N19" i="248"/>
  <c r="M19" i="248"/>
  <c r="L19" i="248"/>
  <c r="K19" i="248"/>
  <c r="AI18" i="248"/>
  <c r="AH18" i="248"/>
  <c r="AG18" i="248"/>
  <c r="AJ18" i="248" s="1"/>
  <c r="F18" i="248" s="1"/>
  <c r="AE18" i="248"/>
  <c r="AD18" i="248"/>
  <c r="AC18" i="248"/>
  <c r="AB18" i="248"/>
  <c r="AA18" i="248"/>
  <c r="Y18" i="248"/>
  <c r="X18" i="248"/>
  <c r="W18" i="248"/>
  <c r="V18" i="248"/>
  <c r="Z18" i="248" s="1"/>
  <c r="T18" i="248"/>
  <c r="S18" i="248"/>
  <c r="R18" i="248"/>
  <c r="Q18" i="248"/>
  <c r="U18" i="248" s="1"/>
  <c r="O18" i="248"/>
  <c r="N18" i="248"/>
  <c r="M18" i="248"/>
  <c r="L18" i="248"/>
  <c r="K18" i="248"/>
  <c r="AI17" i="248"/>
  <c r="AH17" i="248"/>
  <c r="AJ17" i="248" s="1"/>
  <c r="F17" i="248" s="1"/>
  <c r="AG17" i="248"/>
  <c r="AE17" i="248"/>
  <c r="AD17" i="248"/>
  <c r="AC17" i="248"/>
  <c r="AB17" i="248"/>
  <c r="AA17" i="248"/>
  <c r="Y17" i="248"/>
  <c r="X17" i="248"/>
  <c r="W17" i="248"/>
  <c r="V17" i="248"/>
  <c r="T17" i="248"/>
  <c r="S17" i="248"/>
  <c r="R17" i="248"/>
  <c r="Q17" i="248"/>
  <c r="O17" i="248"/>
  <c r="N17" i="248"/>
  <c r="M17" i="248"/>
  <c r="L17" i="248"/>
  <c r="K17" i="248"/>
  <c r="AI16" i="248"/>
  <c r="AH16" i="248"/>
  <c r="AG16" i="248"/>
  <c r="AJ16" i="248" s="1"/>
  <c r="F16" i="248" s="1"/>
  <c r="AE16" i="248"/>
  <c r="AD16" i="248"/>
  <c r="AC16" i="248"/>
  <c r="AB16" i="248"/>
  <c r="AA16" i="248"/>
  <c r="AF16" i="248" s="1"/>
  <c r="Y16" i="248"/>
  <c r="X16" i="248"/>
  <c r="W16" i="248"/>
  <c r="V16" i="248"/>
  <c r="Z16" i="248" s="1"/>
  <c r="T16" i="248"/>
  <c r="S16" i="248"/>
  <c r="R16" i="248"/>
  <c r="Q16" i="248"/>
  <c r="U16" i="248" s="1"/>
  <c r="O16" i="248"/>
  <c r="N16" i="248"/>
  <c r="M16" i="248"/>
  <c r="L16" i="248"/>
  <c r="K16" i="248"/>
  <c r="P16" i="248" s="1"/>
  <c r="AI15" i="248"/>
  <c r="AH15" i="248"/>
  <c r="AG15" i="248"/>
  <c r="AJ15" i="248" s="1"/>
  <c r="F15" i="248" s="1"/>
  <c r="AE15" i="248"/>
  <c r="AD15" i="248"/>
  <c r="AC15" i="248"/>
  <c r="AB15" i="248"/>
  <c r="AA15" i="248"/>
  <c r="AF15" i="248" s="1"/>
  <c r="Y15" i="248"/>
  <c r="X15" i="248"/>
  <c r="W15" i="248"/>
  <c r="V15" i="248"/>
  <c r="Z15" i="248" s="1"/>
  <c r="T15" i="248"/>
  <c r="S15" i="248"/>
  <c r="R15" i="248"/>
  <c r="Q15" i="248"/>
  <c r="U15" i="248" s="1"/>
  <c r="O15" i="248"/>
  <c r="N15" i="248"/>
  <c r="M15" i="248"/>
  <c r="L15" i="248"/>
  <c r="K15" i="248"/>
  <c r="P15" i="248" s="1"/>
  <c r="AI14" i="248"/>
  <c r="AH14" i="248"/>
  <c r="AG14" i="248"/>
  <c r="AE14" i="248"/>
  <c r="AD14" i="248"/>
  <c r="AC14" i="248"/>
  <c r="AB14" i="248"/>
  <c r="AF14" i="248" s="1"/>
  <c r="AA14" i="248"/>
  <c r="Y14" i="248"/>
  <c r="X14" i="248"/>
  <c r="W14" i="248"/>
  <c r="V14" i="248"/>
  <c r="T14" i="248"/>
  <c r="S14" i="248"/>
  <c r="R14" i="248"/>
  <c r="Q14" i="248"/>
  <c r="O14" i="248"/>
  <c r="N14" i="248"/>
  <c r="M14" i="248"/>
  <c r="L14" i="248"/>
  <c r="K14" i="248"/>
  <c r="AI13" i="248"/>
  <c r="AH13" i="248"/>
  <c r="AG13" i="248"/>
  <c r="AJ13" i="248" s="1"/>
  <c r="F13" i="248" s="1"/>
  <c r="AE13" i="248"/>
  <c r="AD13" i="248"/>
  <c r="AC13" i="248"/>
  <c r="AB13" i="248"/>
  <c r="AA13" i="248"/>
  <c r="AF13" i="248" s="1"/>
  <c r="Y13" i="248"/>
  <c r="X13" i="248"/>
  <c r="W13" i="248"/>
  <c r="V13" i="248"/>
  <c r="Z13" i="248" s="1"/>
  <c r="T13" i="248"/>
  <c r="S13" i="248"/>
  <c r="R13" i="248"/>
  <c r="Q13" i="248"/>
  <c r="U13" i="248" s="1"/>
  <c r="O13" i="248"/>
  <c r="N13" i="248"/>
  <c r="M13" i="248"/>
  <c r="L13" i="248"/>
  <c r="K13" i="248"/>
  <c r="P13" i="248" s="1"/>
  <c r="AI12" i="248"/>
  <c r="AH12" i="248"/>
  <c r="AG12" i="248"/>
  <c r="AJ12" i="248" s="1"/>
  <c r="F12" i="248" s="1"/>
  <c r="AE12" i="248"/>
  <c r="AD12" i="248"/>
  <c r="AC12" i="248"/>
  <c r="AB12" i="248"/>
  <c r="AA12" i="248"/>
  <c r="AF12" i="248" s="1"/>
  <c r="Y12" i="248"/>
  <c r="X12" i="248"/>
  <c r="W12" i="248"/>
  <c r="V12" i="248"/>
  <c r="Z12" i="248" s="1"/>
  <c r="T12" i="248"/>
  <c r="S12" i="248"/>
  <c r="R12" i="248"/>
  <c r="Q12" i="248"/>
  <c r="U12" i="248" s="1"/>
  <c r="O12" i="248"/>
  <c r="N12" i="248"/>
  <c r="M12" i="248"/>
  <c r="L12" i="248"/>
  <c r="K12" i="248"/>
  <c r="P12" i="248" s="1"/>
  <c r="AI11" i="248"/>
  <c r="AH11" i="248"/>
  <c r="AG11" i="248"/>
  <c r="AE11" i="248"/>
  <c r="AD11" i="248"/>
  <c r="AC11" i="248"/>
  <c r="AB11" i="248"/>
  <c r="AA11" i="248"/>
  <c r="Y11" i="248"/>
  <c r="X11" i="248"/>
  <c r="W11" i="248"/>
  <c r="V11" i="248"/>
  <c r="Z11" i="248" s="1"/>
  <c r="T11" i="248"/>
  <c r="S11" i="248"/>
  <c r="R11" i="248"/>
  <c r="Q11" i="248"/>
  <c r="U11" i="248" s="1"/>
  <c r="O11" i="248"/>
  <c r="N11" i="248"/>
  <c r="M11" i="248"/>
  <c r="L11" i="248"/>
  <c r="K11" i="248"/>
  <c r="AI10" i="248"/>
  <c r="AH10" i="248"/>
  <c r="AG10" i="248"/>
  <c r="AJ10" i="248" s="1"/>
  <c r="F10" i="248" s="1"/>
  <c r="AE10" i="248"/>
  <c r="AD10" i="248"/>
  <c r="AC10" i="248"/>
  <c r="AB10" i="248"/>
  <c r="AA10" i="248"/>
  <c r="Y10" i="248"/>
  <c r="X10" i="248"/>
  <c r="W10" i="248"/>
  <c r="V10" i="248"/>
  <c r="T10" i="248"/>
  <c r="S10" i="248"/>
  <c r="R10" i="248"/>
  <c r="Q10" i="248"/>
  <c r="U10" i="248" s="1"/>
  <c r="O10" i="248"/>
  <c r="N10" i="248"/>
  <c r="M10" i="248"/>
  <c r="L10" i="248"/>
  <c r="K10" i="248"/>
  <c r="AI9" i="248"/>
  <c r="AH9" i="248"/>
  <c r="AG9" i="248"/>
  <c r="AJ9" i="248" s="1"/>
  <c r="F9" i="248" s="1"/>
  <c r="AE9" i="248"/>
  <c r="AD9" i="248"/>
  <c r="AC9" i="248"/>
  <c r="AB9" i="248"/>
  <c r="AA9" i="248"/>
  <c r="AF9" i="248" s="1"/>
  <c r="Y9" i="248"/>
  <c r="X9" i="248"/>
  <c r="W9" i="248"/>
  <c r="V9" i="248"/>
  <c r="T9" i="248"/>
  <c r="S9" i="248"/>
  <c r="R9" i="248"/>
  <c r="Q9" i="248"/>
  <c r="O9" i="248"/>
  <c r="N9" i="248"/>
  <c r="M9" i="248"/>
  <c r="L9" i="248"/>
  <c r="K9" i="248"/>
  <c r="AI8" i="248"/>
  <c r="AH8" i="248"/>
  <c r="AG8" i="248"/>
  <c r="AJ8" i="248" s="1"/>
  <c r="F8" i="248" s="1"/>
  <c r="AE8" i="248"/>
  <c r="AD8" i="248"/>
  <c r="AC8" i="248"/>
  <c r="AB8" i="248"/>
  <c r="AA8" i="248"/>
  <c r="AF8" i="248" s="1"/>
  <c r="Y8" i="248"/>
  <c r="X8" i="248"/>
  <c r="W8" i="248"/>
  <c r="V8" i="248"/>
  <c r="Z8" i="248" s="1"/>
  <c r="T8" i="248"/>
  <c r="S8" i="248"/>
  <c r="R8" i="248"/>
  <c r="Q8" i="248"/>
  <c r="U8" i="248" s="1"/>
  <c r="O8" i="248"/>
  <c r="N8" i="248"/>
  <c r="M8" i="248"/>
  <c r="L8" i="248"/>
  <c r="K8" i="248"/>
  <c r="P8" i="248" s="1"/>
  <c r="AI7" i="248"/>
  <c r="AH7" i="248"/>
  <c r="AG7" i="248"/>
  <c r="AJ7" i="248" s="1"/>
  <c r="F7" i="248" s="1"/>
  <c r="AE7" i="248"/>
  <c r="AD7" i="248"/>
  <c r="AC7" i="248"/>
  <c r="AB7" i="248"/>
  <c r="AA7" i="248"/>
  <c r="AF7" i="248" s="1"/>
  <c r="Y7" i="248"/>
  <c r="X7" i="248"/>
  <c r="W7" i="248"/>
  <c r="V7" i="248"/>
  <c r="Z7" i="248" s="1"/>
  <c r="T7" i="248"/>
  <c r="S7" i="248"/>
  <c r="R7" i="248"/>
  <c r="Q7" i="248"/>
  <c r="U7" i="248" s="1"/>
  <c r="O7" i="248"/>
  <c r="N7" i="248"/>
  <c r="M7" i="248"/>
  <c r="L7" i="248"/>
  <c r="K7" i="248"/>
  <c r="P7" i="248" s="1"/>
  <c r="AI6" i="248"/>
  <c r="AH6" i="248"/>
  <c r="AG6" i="248"/>
  <c r="AJ6" i="248" s="1"/>
  <c r="F6" i="248" s="1"/>
  <c r="AE6" i="248"/>
  <c r="AD6" i="248"/>
  <c r="AC6" i="248"/>
  <c r="AB6" i="248"/>
  <c r="AA6" i="248"/>
  <c r="Y6" i="248"/>
  <c r="X6" i="248"/>
  <c r="W6" i="248"/>
  <c r="V6" i="248"/>
  <c r="T6" i="248"/>
  <c r="S6" i="248"/>
  <c r="R6" i="248"/>
  <c r="Q6" i="248"/>
  <c r="U6" i="248" s="1"/>
  <c r="O6" i="248"/>
  <c r="N6" i="248"/>
  <c r="M6" i="248"/>
  <c r="L6" i="248"/>
  <c r="K6" i="248"/>
  <c r="AI5" i="248"/>
  <c r="AH5" i="248"/>
  <c r="AJ5" i="248" s="1"/>
  <c r="F5" i="248" s="1"/>
  <c r="AG5" i="248"/>
  <c r="AE5" i="248"/>
  <c r="AD5" i="248"/>
  <c r="AC5" i="248"/>
  <c r="AB5" i="248"/>
  <c r="AA5" i="248"/>
  <c r="Y5" i="248"/>
  <c r="X5" i="248"/>
  <c r="W5" i="248"/>
  <c r="V5" i="248"/>
  <c r="T5" i="248"/>
  <c r="S5" i="248"/>
  <c r="R5" i="248"/>
  <c r="Q5" i="248"/>
  <c r="O5" i="248"/>
  <c r="N5" i="248"/>
  <c r="M5" i="248"/>
  <c r="L5" i="248"/>
  <c r="K5" i="248"/>
  <c r="AI4" i="248"/>
  <c r="AH4" i="248"/>
  <c r="AG4" i="248"/>
  <c r="AE4" i="248"/>
  <c r="AD4" i="248"/>
  <c r="AC4" i="248"/>
  <c r="AB4" i="248"/>
  <c r="AF4" i="248" s="1"/>
  <c r="AA4" i="248"/>
  <c r="Y4" i="248"/>
  <c r="X4" i="248"/>
  <c r="W4" i="248"/>
  <c r="V4" i="248"/>
  <c r="T4" i="248"/>
  <c r="S4" i="248"/>
  <c r="R4" i="248"/>
  <c r="U4" i="248" s="1"/>
  <c r="Q4" i="248"/>
  <c r="O4" i="248"/>
  <c r="N4" i="248"/>
  <c r="M4" i="248"/>
  <c r="L4" i="248"/>
  <c r="K4" i="248"/>
  <c r="D57" i="247"/>
  <c r="E54" i="247"/>
  <c r="D54" i="247"/>
  <c r="D56" i="247" s="1"/>
  <c r="C54" i="247"/>
  <c r="G54" i="247" s="1"/>
  <c r="D50" i="247"/>
  <c r="E47" i="247"/>
  <c r="E49" i="247" s="1"/>
  <c r="D47" i="247"/>
  <c r="D61" i="247" s="1"/>
  <c r="AJ43" i="247"/>
  <c r="AI43" i="247"/>
  <c r="AH43" i="247"/>
  <c r="AG43" i="247"/>
  <c r="AF43" i="247"/>
  <c r="AE43" i="247"/>
  <c r="AD43" i="247"/>
  <c r="AC43" i="247"/>
  <c r="AB43" i="247"/>
  <c r="AA43" i="247"/>
  <c r="Z43" i="247"/>
  <c r="Y43" i="247"/>
  <c r="X43" i="247"/>
  <c r="W43" i="247"/>
  <c r="V43" i="247"/>
  <c r="U43" i="247"/>
  <c r="T43" i="247"/>
  <c r="S43" i="247"/>
  <c r="R43" i="247"/>
  <c r="Q43" i="247"/>
  <c r="P43" i="247"/>
  <c r="O43" i="247"/>
  <c r="N43" i="247"/>
  <c r="M43" i="247"/>
  <c r="L43" i="247"/>
  <c r="K43" i="247"/>
  <c r="F43" i="247"/>
  <c r="AJ42" i="247"/>
  <c r="AI42" i="247"/>
  <c r="AH42" i="247"/>
  <c r="AG42" i="247"/>
  <c r="AF42" i="247"/>
  <c r="AE42" i="247"/>
  <c r="AD42" i="247"/>
  <c r="AC42" i="247"/>
  <c r="AB42" i="247"/>
  <c r="AA42" i="247"/>
  <c r="Z42" i="247"/>
  <c r="Y42" i="247"/>
  <c r="X42" i="247"/>
  <c r="W42" i="247"/>
  <c r="V42" i="247"/>
  <c r="U42" i="247"/>
  <c r="T42" i="247"/>
  <c r="S42" i="247"/>
  <c r="R42" i="247"/>
  <c r="Q42" i="247"/>
  <c r="P42" i="247"/>
  <c r="O42" i="247"/>
  <c r="N42" i="247"/>
  <c r="M42" i="247"/>
  <c r="L42" i="247"/>
  <c r="K42" i="247"/>
  <c r="F42" i="247"/>
  <c r="AJ41" i="247"/>
  <c r="AI41" i="247"/>
  <c r="AH41" i="247"/>
  <c r="AG41" i="247"/>
  <c r="AF41" i="247"/>
  <c r="AE41" i="247"/>
  <c r="AD41" i="247"/>
  <c r="AC41" i="247"/>
  <c r="AB41" i="247"/>
  <c r="AA41" i="247"/>
  <c r="Z41" i="247"/>
  <c r="Y41" i="247"/>
  <c r="X41" i="247"/>
  <c r="W41" i="247"/>
  <c r="V41" i="247"/>
  <c r="U41" i="247"/>
  <c r="T41" i="247"/>
  <c r="S41" i="247"/>
  <c r="R41" i="247"/>
  <c r="Q41" i="247"/>
  <c r="P41" i="247"/>
  <c r="O41" i="247"/>
  <c r="N41" i="247"/>
  <c r="M41" i="247"/>
  <c r="L41" i="247"/>
  <c r="K41" i="247"/>
  <c r="F41" i="247"/>
  <c r="AJ40" i="247"/>
  <c r="AI40" i="247"/>
  <c r="AH40" i="247"/>
  <c r="AG40" i="247"/>
  <c r="AF40" i="247"/>
  <c r="AE40" i="247"/>
  <c r="AD40" i="247"/>
  <c r="AC40" i="247"/>
  <c r="AB40" i="247"/>
  <c r="AA40" i="247"/>
  <c r="Z40" i="247"/>
  <c r="Y40" i="247"/>
  <c r="X40" i="247"/>
  <c r="W40" i="247"/>
  <c r="V40" i="247"/>
  <c r="U40" i="247"/>
  <c r="T40" i="247"/>
  <c r="S40" i="247"/>
  <c r="R40" i="247"/>
  <c r="Q40" i="247"/>
  <c r="P40" i="247"/>
  <c r="O40" i="247"/>
  <c r="N40" i="247"/>
  <c r="M40" i="247"/>
  <c r="L40" i="247"/>
  <c r="K40" i="247"/>
  <c r="F40" i="247"/>
  <c r="AJ39" i="247"/>
  <c r="AI39" i="247"/>
  <c r="AH39" i="247"/>
  <c r="AG39" i="247"/>
  <c r="AF39" i="247"/>
  <c r="AE39" i="247"/>
  <c r="AD39" i="247"/>
  <c r="AC39" i="247"/>
  <c r="AB39" i="247"/>
  <c r="AA39" i="247"/>
  <c r="Z39" i="247"/>
  <c r="Y39" i="247"/>
  <c r="X39" i="247"/>
  <c r="W39" i="247"/>
  <c r="V39" i="247"/>
  <c r="U39" i="247"/>
  <c r="T39" i="247"/>
  <c r="S39" i="247"/>
  <c r="R39" i="247"/>
  <c r="Q39" i="247"/>
  <c r="P39" i="247"/>
  <c r="O39" i="247"/>
  <c r="N39" i="247"/>
  <c r="M39" i="247"/>
  <c r="L39" i="247"/>
  <c r="K39" i="247"/>
  <c r="F39" i="247"/>
  <c r="AJ38" i="247"/>
  <c r="AI38" i="247"/>
  <c r="AH38" i="247"/>
  <c r="AG38" i="247"/>
  <c r="AF38" i="247"/>
  <c r="AE38" i="247"/>
  <c r="AD38" i="247"/>
  <c r="AC38" i="247"/>
  <c r="AB38" i="247"/>
  <c r="AA38" i="247"/>
  <c r="Z38" i="247"/>
  <c r="Y38" i="247"/>
  <c r="X38" i="247"/>
  <c r="W38" i="247"/>
  <c r="V38" i="247"/>
  <c r="U38" i="247"/>
  <c r="T38" i="247"/>
  <c r="S38" i="247"/>
  <c r="R38" i="247"/>
  <c r="Q38" i="247"/>
  <c r="P38" i="247"/>
  <c r="O38" i="247"/>
  <c r="N38" i="247"/>
  <c r="M38" i="247"/>
  <c r="L38" i="247"/>
  <c r="K38" i="247"/>
  <c r="F38" i="247"/>
  <c r="AJ37" i="247"/>
  <c r="AI37" i="247"/>
  <c r="AH37" i="247"/>
  <c r="AG37" i="247"/>
  <c r="AF37" i="247"/>
  <c r="AE37" i="247"/>
  <c r="AD37" i="247"/>
  <c r="AC37" i="247"/>
  <c r="AB37" i="247"/>
  <c r="AA37" i="247"/>
  <c r="Z37" i="247"/>
  <c r="Y37" i="247"/>
  <c r="X37" i="247"/>
  <c r="W37" i="247"/>
  <c r="V37" i="247"/>
  <c r="U37" i="247"/>
  <c r="T37" i="247"/>
  <c r="S37" i="247"/>
  <c r="R37" i="247"/>
  <c r="Q37" i="247"/>
  <c r="P37" i="247"/>
  <c r="O37" i="247"/>
  <c r="N37" i="247"/>
  <c r="M37" i="247"/>
  <c r="L37" i="247"/>
  <c r="K37" i="247"/>
  <c r="F37" i="247"/>
  <c r="AJ36" i="247"/>
  <c r="AI36" i="247"/>
  <c r="AH36" i="247"/>
  <c r="AG36" i="247"/>
  <c r="AF36" i="247"/>
  <c r="AE36" i="247"/>
  <c r="AD36" i="247"/>
  <c r="AC36" i="247"/>
  <c r="AB36" i="247"/>
  <c r="AA36" i="247"/>
  <c r="Z36" i="247"/>
  <c r="Y36" i="247"/>
  <c r="X36" i="247"/>
  <c r="W36" i="247"/>
  <c r="V36" i="247"/>
  <c r="U36" i="247"/>
  <c r="T36" i="247"/>
  <c r="S36" i="247"/>
  <c r="R36" i="247"/>
  <c r="Q36" i="247"/>
  <c r="P36" i="247"/>
  <c r="O36" i="247"/>
  <c r="N36" i="247"/>
  <c r="M36" i="247"/>
  <c r="L36" i="247"/>
  <c r="K36" i="247"/>
  <c r="F36" i="247"/>
  <c r="AJ35" i="247"/>
  <c r="AI35" i="247"/>
  <c r="AH35" i="247"/>
  <c r="AG35" i="247"/>
  <c r="AF35" i="247"/>
  <c r="AE35" i="247"/>
  <c r="AD35" i="247"/>
  <c r="AC35" i="247"/>
  <c r="AB35" i="247"/>
  <c r="AA35" i="247"/>
  <c r="Z35" i="247"/>
  <c r="Y35" i="247"/>
  <c r="X35" i="247"/>
  <c r="W35" i="247"/>
  <c r="V35" i="247"/>
  <c r="U35" i="247"/>
  <c r="T35" i="247"/>
  <c r="S35" i="247"/>
  <c r="R35" i="247"/>
  <c r="Q35" i="247"/>
  <c r="P35" i="247"/>
  <c r="O35" i="247"/>
  <c r="N35" i="247"/>
  <c r="M35" i="247"/>
  <c r="L35" i="247"/>
  <c r="K35" i="247"/>
  <c r="F35" i="247"/>
  <c r="AJ34" i="247"/>
  <c r="AI34" i="247"/>
  <c r="AH34" i="247"/>
  <c r="AG34" i="247"/>
  <c r="AF34" i="247"/>
  <c r="AE34" i="247"/>
  <c r="AD34" i="247"/>
  <c r="AC34" i="247"/>
  <c r="AB34" i="247"/>
  <c r="AA34" i="247"/>
  <c r="Z34" i="247"/>
  <c r="Y34" i="247"/>
  <c r="X34" i="247"/>
  <c r="W34" i="247"/>
  <c r="V34" i="247"/>
  <c r="U34" i="247"/>
  <c r="T34" i="247"/>
  <c r="S34" i="247"/>
  <c r="R34" i="247"/>
  <c r="Q34" i="247"/>
  <c r="P34" i="247"/>
  <c r="O34" i="247"/>
  <c r="N34" i="247"/>
  <c r="M34" i="247"/>
  <c r="L34" i="247"/>
  <c r="K34" i="247"/>
  <c r="F34" i="247"/>
  <c r="AJ33" i="247"/>
  <c r="AI33" i="247"/>
  <c r="AH33" i="247"/>
  <c r="AG33" i="247"/>
  <c r="AF33" i="247"/>
  <c r="AE33" i="247"/>
  <c r="AD33" i="247"/>
  <c r="AC33" i="247"/>
  <c r="AB33" i="247"/>
  <c r="AA33" i="247"/>
  <c r="Z33" i="247"/>
  <c r="Y33" i="247"/>
  <c r="X33" i="247"/>
  <c r="W33" i="247"/>
  <c r="V33" i="247"/>
  <c r="U33" i="247"/>
  <c r="T33" i="247"/>
  <c r="S33" i="247"/>
  <c r="R33" i="247"/>
  <c r="Q33" i="247"/>
  <c r="P33" i="247"/>
  <c r="O33" i="247"/>
  <c r="N33" i="247"/>
  <c r="M33" i="247"/>
  <c r="L33" i="247"/>
  <c r="K33" i="247"/>
  <c r="F33" i="247"/>
  <c r="AJ32" i="247"/>
  <c r="AI32" i="247"/>
  <c r="AH32" i="247"/>
  <c r="AG32" i="247"/>
  <c r="AF32" i="247"/>
  <c r="AE32" i="247"/>
  <c r="AD32" i="247"/>
  <c r="AC32" i="247"/>
  <c r="AB32" i="247"/>
  <c r="AA32" i="247"/>
  <c r="Z32" i="247"/>
  <c r="Y32" i="247"/>
  <c r="X32" i="247"/>
  <c r="W32" i="247"/>
  <c r="V32" i="247"/>
  <c r="U32" i="247"/>
  <c r="T32" i="247"/>
  <c r="S32" i="247"/>
  <c r="R32" i="247"/>
  <c r="Q32" i="247"/>
  <c r="P32" i="247"/>
  <c r="O32" i="247"/>
  <c r="N32" i="247"/>
  <c r="M32" i="247"/>
  <c r="L32" i="247"/>
  <c r="K32" i="247"/>
  <c r="F32" i="247"/>
  <c r="AJ31" i="247"/>
  <c r="AI31" i="247"/>
  <c r="AH31" i="247"/>
  <c r="AG31" i="247"/>
  <c r="AF31" i="247"/>
  <c r="AE31" i="247"/>
  <c r="AD31" i="247"/>
  <c r="AC31" i="247"/>
  <c r="AB31" i="247"/>
  <c r="AA31" i="247"/>
  <c r="Z31" i="247"/>
  <c r="Y31" i="247"/>
  <c r="X31" i="247"/>
  <c r="W31" i="247"/>
  <c r="V31" i="247"/>
  <c r="U31" i="247"/>
  <c r="T31" i="247"/>
  <c r="S31" i="247"/>
  <c r="R31" i="247"/>
  <c r="Q31" i="247"/>
  <c r="P31" i="247"/>
  <c r="O31" i="247"/>
  <c r="N31" i="247"/>
  <c r="M31" i="247"/>
  <c r="L31" i="247"/>
  <c r="K31" i="247"/>
  <c r="F31" i="247"/>
  <c r="AJ30" i="247"/>
  <c r="AI30" i="247"/>
  <c r="AH30" i="247"/>
  <c r="AG30" i="247"/>
  <c r="AF30" i="247"/>
  <c r="AE30" i="247"/>
  <c r="AD30" i="247"/>
  <c r="AC30" i="247"/>
  <c r="AB30" i="247"/>
  <c r="AA30" i="247"/>
  <c r="Z30" i="247"/>
  <c r="Y30" i="247"/>
  <c r="X30" i="247"/>
  <c r="W30" i="247"/>
  <c r="V30" i="247"/>
  <c r="U30" i="247"/>
  <c r="T30" i="247"/>
  <c r="S30" i="247"/>
  <c r="R30" i="247"/>
  <c r="Q30" i="247"/>
  <c r="P30" i="247"/>
  <c r="O30" i="247"/>
  <c r="N30" i="247"/>
  <c r="M30" i="247"/>
  <c r="L30" i="247"/>
  <c r="K30" i="247"/>
  <c r="F30" i="247"/>
  <c r="AJ29" i="247"/>
  <c r="AI29" i="247"/>
  <c r="AH29" i="247"/>
  <c r="AG29" i="247"/>
  <c r="AF29" i="247"/>
  <c r="AE29" i="247"/>
  <c r="AD29" i="247"/>
  <c r="AC29" i="247"/>
  <c r="AB29" i="247"/>
  <c r="AA29" i="247"/>
  <c r="Z29" i="247"/>
  <c r="Y29" i="247"/>
  <c r="X29" i="247"/>
  <c r="W29" i="247"/>
  <c r="V29" i="247"/>
  <c r="U29" i="247"/>
  <c r="T29" i="247"/>
  <c r="S29" i="247"/>
  <c r="R29" i="247"/>
  <c r="Q29" i="247"/>
  <c r="P29" i="247"/>
  <c r="O29" i="247"/>
  <c r="N29" i="247"/>
  <c r="M29" i="247"/>
  <c r="L29" i="247"/>
  <c r="K29" i="247"/>
  <c r="F29" i="247"/>
  <c r="AJ28" i="247"/>
  <c r="AI28" i="247"/>
  <c r="AH28" i="247"/>
  <c r="AG28" i="247"/>
  <c r="AF28" i="247"/>
  <c r="AE28" i="247"/>
  <c r="AD28" i="247"/>
  <c r="AC28" i="247"/>
  <c r="AB28" i="247"/>
  <c r="AA28" i="247"/>
  <c r="Z28" i="247"/>
  <c r="Y28" i="247"/>
  <c r="X28" i="247"/>
  <c r="W28" i="247"/>
  <c r="V28" i="247"/>
  <c r="U28" i="247"/>
  <c r="T28" i="247"/>
  <c r="S28" i="247"/>
  <c r="R28" i="247"/>
  <c r="Q28" i="247"/>
  <c r="P28" i="247"/>
  <c r="O28" i="247"/>
  <c r="N28" i="247"/>
  <c r="M28" i="247"/>
  <c r="L28" i="247"/>
  <c r="K28" i="247"/>
  <c r="F28" i="247"/>
  <c r="AI27" i="247"/>
  <c r="AH27" i="247"/>
  <c r="AG27" i="247"/>
  <c r="AJ27" i="247" s="1"/>
  <c r="F27" i="247" s="1"/>
  <c r="AF27" i="247"/>
  <c r="AE27" i="247"/>
  <c r="AD27" i="247"/>
  <c r="AC27" i="247"/>
  <c r="AB27" i="247"/>
  <c r="AA27" i="247"/>
  <c r="Y27" i="247"/>
  <c r="X27" i="247"/>
  <c r="W27" i="247"/>
  <c r="V27" i="247"/>
  <c r="Z27" i="247" s="1"/>
  <c r="T27" i="247"/>
  <c r="S27" i="247"/>
  <c r="R27" i="247"/>
  <c r="Q27" i="247"/>
  <c r="U27" i="247" s="1"/>
  <c r="P27" i="247"/>
  <c r="O27" i="247"/>
  <c r="N27" i="247"/>
  <c r="M27" i="247"/>
  <c r="L27" i="247"/>
  <c r="K27" i="247"/>
  <c r="AJ26" i="247"/>
  <c r="F26" i="247" s="1"/>
  <c r="AI26" i="247"/>
  <c r="AH26" i="247"/>
  <c r="AG26" i="247"/>
  <c r="AF26" i="247"/>
  <c r="AE26" i="247"/>
  <c r="AD26" i="247"/>
  <c r="AC26" i="247"/>
  <c r="AB26" i="247"/>
  <c r="AA26" i="247"/>
  <c r="Y26" i="247"/>
  <c r="X26" i="247"/>
  <c r="W26" i="247"/>
  <c r="V26" i="247"/>
  <c r="Z26" i="247" s="1"/>
  <c r="T26" i="247"/>
  <c r="S26" i="247"/>
  <c r="R26" i="247"/>
  <c r="Q26" i="247"/>
  <c r="U26" i="247" s="1"/>
  <c r="P26" i="247"/>
  <c r="O26" i="247"/>
  <c r="N26" i="247"/>
  <c r="M26" i="247"/>
  <c r="L26" i="247"/>
  <c r="K26" i="247"/>
  <c r="AI25" i="247"/>
  <c r="AH25" i="247"/>
  <c r="AJ25" i="247" s="1"/>
  <c r="F25" i="247" s="1"/>
  <c r="AG25" i="247"/>
  <c r="AF25" i="247"/>
  <c r="AE25" i="247"/>
  <c r="AD25" i="247"/>
  <c r="AC25" i="247"/>
  <c r="AB25" i="247"/>
  <c r="AA25" i="247"/>
  <c r="Z25" i="247"/>
  <c r="Y25" i="247"/>
  <c r="X25" i="247"/>
  <c r="W25" i="247"/>
  <c r="V25" i="247"/>
  <c r="T25" i="247"/>
  <c r="S25" i="247"/>
  <c r="U25" i="247" s="1"/>
  <c r="R25" i="247"/>
  <c r="Q25" i="247"/>
  <c r="P25" i="247"/>
  <c r="O25" i="247"/>
  <c r="N25" i="247"/>
  <c r="M25" i="247"/>
  <c r="L25" i="247"/>
  <c r="K25" i="247"/>
  <c r="AI24" i="247"/>
  <c r="AH24" i="247"/>
  <c r="AG24" i="247"/>
  <c r="AJ24" i="247" s="1"/>
  <c r="F24" i="247" s="1"/>
  <c r="AE24" i="247"/>
  <c r="AD24" i="247"/>
  <c r="AC24" i="247"/>
  <c r="AB24" i="247"/>
  <c r="AA24" i="247"/>
  <c r="AF24" i="247" s="1"/>
  <c r="Y24" i="247"/>
  <c r="X24" i="247"/>
  <c r="W24" i="247"/>
  <c r="V24" i="247"/>
  <c r="Z24" i="247" s="1"/>
  <c r="T24" i="247"/>
  <c r="S24" i="247"/>
  <c r="R24" i="247"/>
  <c r="Q24" i="247"/>
  <c r="U24" i="247" s="1"/>
  <c r="O24" i="247"/>
  <c r="N24" i="247"/>
  <c r="M24" i="247"/>
  <c r="L24" i="247"/>
  <c r="K24" i="247"/>
  <c r="P24" i="247" s="1"/>
  <c r="AI23" i="247"/>
  <c r="AH23" i="247"/>
  <c r="AG23" i="247"/>
  <c r="AJ23" i="247" s="1"/>
  <c r="F23" i="247" s="1"/>
  <c r="AE23" i="247"/>
  <c r="AD23" i="247"/>
  <c r="AC23" i="247"/>
  <c r="AB23" i="247"/>
  <c r="AA23" i="247"/>
  <c r="AF23" i="247" s="1"/>
  <c r="Y23" i="247"/>
  <c r="X23" i="247"/>
  <c r="W23" i="247"/>
  <c r="V23" i="247"/>
  <c r="Z23" i="247" s="1"/>
  <c r="T23" i="247"/>
  <c r="S23" i="247"/>
  <c r="R23" i="247"/>
  <c r="Q23" i="247"/>
  <c r="U23" i="247" s="1"/>
  <c r="O23" i="247"/>
  <c r="N23" i="247"/>
  <c r="M23" i="247"/>
  <c r="L23" i="247"/>
  <c r="K23" i="247"/>
  <c r="P23" i="247" s="1"/>
  <c r="AI22" i="247"/>
  <c r="AH22" i="247"/>
  <c r="AJ22" i="247" s="1"/>
  <c r="F22" i="247" s="1"/>
  <c r="AG22" i="247"/>
  <c r="AE22" i="247"/>
  <c r="AD22" i="247"/>
  <c r="AC22" i="247"/>
  <c r="AB22" i="247"/>
  <c r="AA22" i="247"/>
  <c r="Y22" i="247"/>
  <c r="X22" i="247"/>
  <c r="W22" i="247"/>
  <c r="V22" i="247"/>
  <c r="T22" i="247"/>
  <c r="S22" i="247"/>
  <c r="R22" i="247"/>
  <c r="Q22" i="247"/>
  <c r="O22" i="247"/>
  <c r="N22" i="247"/>
  <c r="M22" i="247"/>
  <c r="L22" i="247"/>
  <c r="P22" i="247" s="1"/>
  <c r="K22" i="247"/>
  <c r="AI21" i="247"/>
  <c r="AH21" i="247"/>
  <c r="AJ21" i="247" s="1"/>
  <c r="F21" i="247" s="1"/>
  <c r="AG21" i="247"/>
  <c r="AE21" i="247"/>
  <c r="AD21" i="247"/>
  <c r="AC21" i="247"/>
  <c r="AB21" i="247"/>
  <c r="AA21" i="247"/>
  <c r="Y21" i="247"/>
  <c r="X21" i="247"/>
  <c r="W21" i="247"/>
  <c r="V21" i="247"/>
  <c r="T21" i="247"/>
  <c r="S21" i="247"/>
  <c r="R21" i="247"/>
  <c r="Q21" i="247"/>
  <c r="O21" i="247"/>
  <c r="N21" i="247"/>
  <c r="M21" i="247"/>
  <c r="L21" i="247"/>
  <c r="P21" i="247" s="1"/>
  <c r="K21" i="247"/>
  <c r="AI20" i="247"/>
  <c r="AH20" i="247"/>
  <c r="AG20" i="247"/>
  <c r="AE20" i="247"/>
  <c r="AD20" i="247"/>
  <c r="AC20" i="247"/>
  <c r="AB20" i="247"/>
  <c r="AA20" i="247"/>
  <c r="Y20" i="247"/>
  <c r="X20" i="247"/>
  <c r="W20" i="247"/>
  <c r="V20" i="247"/>
  <c r="Z20" i="247" s="1"/>
  <c r="T20" i="247"/>
  <c r="S20" i="247"/>
  <c r="R20" i="247"/>
  <c r="Q20" i="247"/>
  <c r="O20" i="247"/>
  <c r="N20" i="247"/>
  <c r="M20" i="247"/>
  <c r="L20" i="247"/>
  <c r="K20" i="247"/>
  <c r="AI19" i="247"/>
  <c r="AH19" i="247"/>
  <c r="AG19" i="247"/>
  <c r="AE19" i="247"/>
  <c r="AD19" i="247"/>
  <c r="AC19" i="247"/>
  <c r="AB19" i="247"/>
  <c r="AA19" i="247"/>
  <c r="Y19" i="247"/>
  <c r="X19" i="247"/>
  <c r="W19" i="247"/>
  <c r="V19" i="247"/>
  <c r="Z19" i="247" s="1"/>
  <c r="T19" i="247"/>
  <c r="S19" i="247"/>
  <c r="R19" i="247"/>
  <c r="Q19" i="247"/>
  <c r="U19" i="247" s="1"/>
  <c r="O19" i="247"/>
  <c r="N19" i="247"/>
  <c r="M19" i="247"/>
  <c r="L19" i="247"/>
  <c r="K19" i="247"/>
  <c r="AI18" i="247"/>
  <c r="AH18" i="247"/>
  <c r="AJ18" i="247" s="1"/>
  <c r="F18" i="247" s="1"/>
  <c r="AG18" i="247"/>
  <c r="AE18" i="247"/>
  <c r="AD18" i="247"/>
  <c r="AC18" i="247"/>
  <c r="AB18" i="247"/>
  <c r="AA18" i="247"/>
  <c r="Y18" i="247"/>
  <c r="X18" i="247"/>
  <c r="W18" i="247"/>
  <c r="V18" i="247"/>
  <c r="T18" i="247"/>
  <c r="S18" i="247"/>
  <c r="R18" i="247"/>
  <c r="Q18" i="247"/>
  <c r="O18" i="247"/>
  <c r="N18" i="247"/>
  <c r="M18" i="247"/>
  <c r="L18" i="247"/>
  <c r="P18" i="247" s="1"/>
  <c r="K18" i="247"/>
  <c r="AI17" i="247"/>
  <c r="AH17" i="247"/>
  <c r="AG17" i="247"/>
  <c r="AJ17" i="247" s="1"/>
  <c r="F17" i="247" s="1"/>
  <c r="AE17" i="247"/>
  <c r="AD17" i="247"/>
  <c r="AC17" i="247"/>
  <c r="AB17" i="247"/>
  <c r="AA17" i="247"/>
  <c r="AF17" i="247" s="1"/>
  <c r="Y17" i="247"/>
  <c r="X17" i="247"/>
  <c r="W17" i="247"/>
  <c r="V17" i="247"/>
  <c r="Z17" i="247" s="1"/>
  <c r="T17" i="247"/>
  <c r="S17" i="247"/>
  <c r="R17" i="247"/>
  <c r="Q17" i="247"/>
  <c r="U17" i="247" s="1"/>
  <c r="O17" i="247"/>
  <c r="N17" i="247"/>
  <c r="M17" i="247"/>
  <c r="L17" i="247"/>
  <c r="K17" i="247"/>
  <c r="P17" i="247" s="1"/>
  <c r="AI16" i="247"/>
  <c r="AH16" i="247"/>
  <c r="AG16" i="247"/>
  <c r="AJ16" i="247" s="1"/>
  <c r="F16" i="247" s="1"/>
  <c r="AE16" i="247"/>
  <c r="AD16" i="247"/>
  <c r="AC16" i="247"/>
  <c r="AB16" i="247"/>
  <c r="AA16" i="247"/>
  <c r="AF16" i="247" s="1"/>
  <c r="Y16" i="247"/>
  <c r="X16" i="247"/>
  <c r="W16" i="247"/>
  <c r="V16" i="247"/>
  <c r="Z16" i="247" s="1"/>
  <c r="T16" i="247"/>
  <c r="S16" i="247"/>
  <c r="R16" i="247"/>
  <c r="Q16" i="247"/>
  <c r="U16" i="247" s="1"/>
  <c r="O16" i="247"/>
  <c r="N16" i="247"/>
  <c r="M16" i="247"/>
  <c r="L16" i="247"/>
  <c r="K16" i="247"/>
  <c r="P16" i="247" s="1"/>
  <c r="AI15" i="247"/>
  <c r="AH15" i="247"/>
  <c r="AG15" i="247"/>
  <c r="AJ15" i="247" s="1"/>
  <c r="F15" i="247" s="1"/>
  <c r="AE15" i="247"/>
  <c r="AD15" i="247"/>
  <c r="AC15" i="247"/>
  <c r="AB15" i="247"/>
  <c r="AA15" i="247"/>
  <c r="AF15" i="247" s="1"/>
  <c r="Y15" i="247"/>
  <c r="X15" i="247"/>
  <c r="W15" i="247"/>
  <c r="V15" i="247"/>
  <c r="Z15" i="247" s="1"/>
  <c r="T15" i="247"/>
  <c r="S15" i="247"/>
  <c r="R15" i="247"/>
  <c r="Q15" i="247"/>
  <c r="U15" i="247" s="1"/>
  <c r="O15" i="247"/>
  <c r="N15" i="247"/>
  <c r="M15" i="247"/>
  <c r="L15" i="247"/>
  <c r="K15" i="247"/>
  <c r="P15" i="247" s="1"/>
  <c r="AI14" i="247"/>
  <c r="AH14" i="247"/>
  <c r="AG14" i="247"/>
  <c r="AJ14" i="247" s="1"/>
  <c r="F14" i="247" s="1"/>
  <c r="AE14" i="247"/>
  <c r="AD14" i="247"/>
  <c r="AC14" i="247"/>
  <c r="AB14" i="247"/>
  <c r="AA14" i="247"/>
  <c r="AF14" i="247" s="1"/>
  <c r="Y14" i="247"/>
  <c r="X14" i="247"/>
  <c r="W14" i="247"/>
  <c r="V14" i="247"/>
  <c r="Z14" i="247" s="1"/>
  <c r="T14" i="247"/>
  <c r="S14" i="247"/>
  <c r="R14" i="247"/>
  <c r="Q14" i="247"/>
  <c r="U14" i="247" s="1"/>
  <c r="O14" i="247"/>
  <c r="N14" i="247"/>
  <c r="M14" i="247"/>
  <c r="L14" i="247"/>
  <c r="K14" i="247"/>
  <c r="P14" i="247" s="1"/>
  <c r="AI13" i="247"/>
  <c r="AH13" i="247"/>
  <c r="AG13" i="247"/>
  <c r="AJ13" i="247" s="1"/>
  <c r="F13" i="247" s="1"/>
  <c r="AE13" i="247"/>
  <c r="AD13" i="247"/>
  <c r="AC13" i="247"/>
  <c r="AB13" i="247"/>
  <c r="AA13" i="247"/>
  <c r="AF13" i="247" s="1"/>
  <c r="Y13" i="247"/>
  <c r="X13" i="247"/>
  <c r="W13" i="247"/>
  <c r="V13" i="247"/>
  <c r="T13" i="247"/>
  <c r="S13" i="247"/>
  <c r="R13" i="247"/>
  <c r="Q13" i="247"/>
  <c r="O13" i="247"/>
  <c r="N13" i="247"/>
  <c r="M13" i="247"/>
  <c r="L13" i="247"/>
  <c r="K13" i="247"/>
  <c r="P13" i="247" s="1"/>
  <c r="AI12" i="247"/>
  <c r="AH12" i="247"/>
  <c r="AG12" i="247"/>
  <c r="AE12" i="247"/>
  <c r="AD12" i="247"/>
  <c r="AC12" i="247"/>
  <c r="AB12" i="247"/>
  <c r="AA12" i="247"/>
  <c r="Y12" i="247"/>
  <c r="X12" i="247"/>
  <c r="W12" i="247"/>
  <c r="V12" i="247"/>
  <c r="Z12" i="247" s="1"/>
  <c r="T12" i="247"/>
  <c r="S12" i="247"/>
  <c r="R12" i="247"/>
  <c r="Q12" i="247"/>
  <c r="O12" i="247"/>
  <c r="N12" i="247"/>
  <c r="M12" i="247"/>
  <c r="L12" i="247"/>
  <c r="K12" i="247"/>
  <c r="AI11" i="247"/>
  <c r="AH11" i="247"/>
  <c r="AJ11" i="247" s="1"/>
  <c r="F11" i="247" s="1"/>
  <c r="AG11" i="247"/>
  <c r="AE11" i="247"/>
  <c r="AD11" i="247"/>
  <c r="AC11" i="247"/>
  <c r="AF11" i="247" s="1"/>
  <c r="AB11" i="247"/>
  <c r="AA11" i="247"/>
  <c r="Y11" i="247"/>
  <c r="X11" i="247"/>
  <c r="W11" i="247"/>
  <c r="V11" i="247"/>
  <c r="T11" i="247"/>
  <c r="S11" i="247"/>
  <c r="R11" i="247"/>
  <c r="Q11" i="247"/>
  <c r="O11" i="247"/>
  <c r="N11" i="247"/>
  <c r="M11" i="247"/>
  <c r="P11" i="247" s="1"/>
  <c r="L11" i="247"/>
  <c r="K11" i="247"/>
  <c r="AI10" i="247"/>
  <c r="AH10" i="247"/>
  <c r="AJ10" i="247" s="1"/>
  <c r="F10" i="247" s="1"/>
  <c r="AG10" i="247"/>
  <c r="AE10" i="247"/>
  <c r="AD10" i="247"/>
  <c r="AC10" i="247"/>
  <c r="AB10" i="247"/>
  <c r="AA10" i="247"/>
  <c r="Y10" i="247"/>
  <c r="X10" i="247"/>
  <c r="W10" i="247"/>
  <c r="V10" i="247"/>
  <c r="T10" i="247"/>
  <c r="S10" i="247"/>
  <c r="R10" i="247"/>
  <c r="Q10" i="247"/>
  <c r="O10" i="247"/>
  <c r="N10" i="247"/>
  <c r="M10" i="247"/>
  <c r="L10" i="247"/>
  <c r="P10" i="247" s="1"/>
  <c r="K10" i="247"/>
  <c r="AI9" i="247"/>
  <c r="AH9" i="247"/>
  <c r="AG9" i="247"/>
  <c r="AE9" i="247"/>
  <c r="AD9" i="247"/>
  <c r="AC9" i="247"/>
  <c r="AB9" i="247"/>
  <c r="AA9" i="247"/>
  <c r="Y9" i="247"/>
  <c r="X9" i="247"/>
  <c r="W9" i="247"/>
  <c r="V9" i="247"/>
  <c r="T9" i="247"/>
  <c r="S9" i="247"/>
  <c r="R9" i="247"/>
  <c r="Q9" i="247"/>
  <c r="O9" i="247"/>
  <c r="N9" i="247"/>
  <c r="M9" i="247"/>
  <c r="L9" i="247"/>
  <c r="K9" i="247"/>
  <c r="AI8" i="247"/>
  <c r="AH8" i="247"/>
  <c r="AG8" i="247"/>
  <c r="AJ8" i="247" s="1"/>
  <c r="F8" i="247" s="1"/>
  <c r="AE8" i="247"/>
  <c r="AD8" i="247"/>
  <c r="AC8" i="247"/>
  <c r="AB8" i="247"/>
  <c r="AA8" i="247"/>
  <c r="AF8" i="247" s="1"/>
  <c r="Y8" i="247"/>
  <c r="X8" i="247"/>
  <c r="W8" i="247"/>
  <c r="V8" i="247"/>
  <c r="Z8" i="247" s="1"/>
  <c r="T8" i="247"/>
  <c r="S8" i="247"/>
  <c r="R8" i="247"/>
  <c r="Q8" i="247"/>
  <c r="U8" i="247" s="1"/>
  <c r="O8" i="247"/>
  <c r="N8" i="247"/>
  <c r="M8" i="247"/>
  <c r="L8" i="247"/>
  <c r="K8" i="247"/>
  <c r="P8" i="247" s="1"/>
  <c r="AI7" i="247"/>
  <c r="AH7" i="247"/>
  <c r="AG7" i="247"/>
  <c r="AE7" i="247"/>
  <c r="AD7" i="247"/>
  <c r="AC7" i="247"/>
  <c r="AB7" i="247"/>
  <c r="AA7" i="247"/>
  <c r="Y7" i="247"/>
  <c r="X7" i="247"/>
  <c r="W7" i="247"/>
  <c r="V7" i="247"/>
  <c r="Z7" i="247" s="1"/>
  <c r="T7" i="247"/>
  <c r="S7" i="247"/>
  <c r="R7" i="247"/>
  <c r="Q7" i="247"/>
  <c r="U7" i="247" s="1"/>
  <c r="O7" i="247"/>
  <c r="N7" i="247"/>
  <c r="M7" i="247"/>
  <c r="L7" i="247"/>
  <c r="K7" i="247"/>
  <c r="AI6" i="247"/>
  <c r="AH6" i="247"/>
  <c r="AJ6" i="247" s="1"/>
  <c r="F6" i="247" s="1"/>
  <c r="AG6" i="247"/>
  <c r="AE6" i="247"/>
  <c r="AD6" i="247"/>
  <c r="AC6" i="247"/>
  <c r="AB6" i="247"/>
  <c r="AA6" i="247"/>
  <c r="Y6" i="247"/>
  <c r="X6" i="247"/>
  <c r="W6" i="247"/>
  <c r="V6" i="247"/>
  <c r="T6" i="247"/>
  <c r="S6" i="247"/>
  <c r="R6" i="247"/>
  <c r="Q6" i="247"/>
  <c r="O6" i="247"/>
  <c r="N6" i="247"/>
  <c r="M6" i="247"/>
  <c r="L6" i="247"/>
  <c r="P6" i="247" s="1"/>
  <c r="K6" i="247"/>
  <c r="AI5" i="247"/>
  <c r="AH5" i="247"/>
  <c r="AG5" i="247"/>
  <c r="AJ5" i="247" s="1"/>
  <c r="F5" i="247" s="1"/>
  <c r="AE5" i="247"/>
  <c r="AD5" i="247"/>
  <c r="AC5" i="247"/>
  <c r="AB5" i="247"/>
  <c r="AA5" i="247"/>
  <c r="Y5" i="247"/>
  <c r="X5" i="247"/>
  <c r="W5" i="247"/>
  <c r="V5" i="247"/>
  <c r="T5" i="247"/>
  <c r="S5" i="247"/>
  <c r="R5" i="247"/>
  <c r="Q5" i="247"/>
  <c r="O5" i="247"/>
  <c r="N5" i="247"/>
  <c r="M5" i="247"/>
  <c r="L5" i="247"/>
  <c r="K5" i="247"/>
  <c r="AI4" i="247"/>
  <c r="AH4" i="247"/>
  <c r="AG4" i="247"/>
  <c r="AE4" i="247"/>
  <c r="AD4" i="247"/>
  <c r="AC4" i="247"/>
  <c r="AB4" i="247"/>
  <c r="AA4" i="247"/>
  <c r="Y4" i="247"/>
  <c r="X4" i="247"/>
  <c r="W4" i="247"/>
  <c r="V4" i="247"/>
  <c r="T4" i="247"/>
  <c r="S4" i="247"/>
  <c r="R4" i="247"/>
  <c r="Q4" i="247"/>
  <c r="O4" i="247"/>
  <c r="N4" i="247"/>
  <c r="M4" i="247"/>
  <c r="L4" i="247"/>
  <c r="K4" i="247"/>
  <c r="D57" i="246"/>
  <c r="E54" i="246"/>
  <c r="D54" i="246"/>
  <c r="D56" i="246" s="1"/>
  <c r="C54" i="246"/>
  <c r="G54" i="246" s="1"/>
  <c r="D50" i="246"/>
  <c r="E47" i="246"/>
  <c r="E49" i="246" s="1"/>
  <c r="D47" i="246"/>
  <c r="D61" i="246" s="1"/>
  <c r="AJ43" i="246"/>
  <c r="AI43" i="246"/>
  <c r="AH43" i="246"/>
  <c r="AG43" i="246"/>
  <c r="AF43" i="246"/>
  <c r="AE43" i="246"/>
  <c r="AD43" i="246"/>
  <c r="AC43" i="246"/>
  <c r="AB43" i="246"/>
  <c r="AA43" i="246"/>
  <c r="Z43" i="246"/>
  <c r="Y43" i="246"/>
  <c r="X43" i="246"/>
  <c r="W43" i="246"/>
  <c r="V43" i="246"/>
  <c r="U43" i="246"/>
  <c r="T43" i="246"/>
  <c r="S43" i="246"/>
  <c r="R43" i="246"/>
  <c r="Q43" i="246"/>
  <c r="P43" i="246"/>
  <c r="O43" i="246"/>
  <c r="N43" i="246"/>
  <c r="M43" i="246"/>
  <c r="L43" i="246"/>
  <c r="K43" i="246"/>
  <c r="F43" i="246"/>
  <c r="AJ42" i="246"/>
  <c r="AI42" i="246"/>
  <c r="AH42" i="246"/>
  <c r="AG42" i="246"/>
  <c r="AF42" i="246"/>
  <c r="AE42" i="246"/>
  <c r="AD42" i="246"/>
  <c r="AC42" i="246"/>
  <c r="AB42" i="246"/>
  <c r="AA42" i="246"/>
  <c r="Z42" i="246"/>
  <c r="Y42" i="246"/>
  <c r="X42" i="246"/>
  <c r="W42" i="246"/>
  <c r="V42" i="246"/>
  <c r="U42" i="246"/>
  <c r="T42" i="246"/>
  <c r="S42" i="246"/>
  <c r="R42" i="246"/>
  <c r="Q42" i="246"/>
  <c r="P42" i="246"/>
  <c r="O42" i="246"/>
  <c r="N42" i="246"/>
  <c r="M42" i="246"/>
  <c r="L42" i="246"/>
  <c r="K42" i="246"/>
  <c r="F42" i="246"/>
  <c r="AJ41" i="246"/>
  <c r="AI41" i="246"/>
  <c r="AH41" i="246"/>
  <c r="AG41" i="246"/>
  <c r="AF41" i="246"/>
  <c r="AE41" i="246"/>
  <c r="AD41" i="246"/>
  <c r="AC41" i="246"/>
  <c r="AB41" i="246"/>
  <c r="AA41" i="246"/>
  <c r="Z41" i="246"/>
  <c r="Y41" i="246"/>
  <c r="X41" i="246"/>
  <c r="W41" i="246"/>
  <c r="V41" i="246"/>
  <c r="U41" i="246"/>
  <c r="T41" i="246"/>
  <c r="S41" i="246"/>
  <c r="R41" i="246"/>
  <c r="Q41" i="246"/>
  <c r="P41" i="246"/>
  <c r="O41" i="246"/>
  <c r="N41" i="246"/>
  <c r="M41" i="246"/>
  <c r="L41" i="246"/>
  <c r="K41" i="246"/>
  <c r="F41" i="246"/>
  <c r="AJ40" i="246"/>
  <c r="AI40" i="246"/>
  <c r="AH40" i="246"/>
  <c r="AG40" i="246"/>
  <c r="AF40" i="246"/>
  <c r="AE40" i="246"/>
  <c r="AD40" i="246"/>
  <c r="AC40" i="246"/>
  <c r="AB40" i="246"/>
  <c r="AA40" i="246"/>
  <c r="Z40" i="246"/>
  <c r="Y40" i="246"/>
  <c r="X40" i="246"/>
  <c r="W40" i="246"/>
  <c r="V40" i="246"/>
  <c r="U40" i="246"/>
  <c r="T40" i="246"/>
  <c r="S40" i="246"/>
  <c r="R40" i="246"/>
  <c r="Q40" i="246"/>
  <c r="P40" i="246"/>
  <c r="O40" i="246"/>
  <c r="N40" i="246"/>
  <c r="M40" i="246"/>
  <c r="L40" i="246"/>
  <c r="K40" i="246"/>
  <c r="F40" i="246"/>
  <c r="AJ39" i="246"/>
  <c r="AI39" i="246"/>
  <c r="AH39" i="246"/>
  <c r="AG39" i="246"/>
  <c r="AF39" i="246"/>
  <c r="AE39" i="246"/>
  <c r="AD39" i="246"/>
  <c r="AC39" i="246"/>
  <c r="AB39" i="246"/>
  <c r="AA39" i="246"/>
  <c r="Z39" i="246"/>
  <c r="Y39" i="246"/>
  <c r="X39" i="246"/>
  <c r="W39" i="246"/>
  <c r="V39" i="246"/>
  <c r="U39" i="246"/>
  <c r="T39" i="246"/>
  <c r="S39" i="246"/>
  <c r="R39" i="246"/>
  <c r="Q39" i="246"/>
  <c r="P39" i="246"/>
  <c r="O39" i="246"/>
  <c r="N39" i="246"/>
  <c r="M39" i="246"/>
  <c r="L39" i="246"/>
  <c r="K39" i="246"/>
  <c r="F39" i="246"/>
  <c r="AJ38" i="246"/>
  <c r="AI38" i="246"/>
  <c r="AH38" i="246"/>
  <c r="AG38" i="246"/>
  <c r="AF38" i="246"/>
  <c r="AE38" i="246"/>
  <c r="AD38" i="246"/>
  <c r="AC38" i="246"/>
  <c r="AB38" i="246"/>
  <c r="AA38" i="246"/>
  <c r="Z38" i="246"/>
  <c r="Y38" i="246"/>
  <c r="X38" i="246"/>
  <c r="W38" i="246"/>
  <c r="V38" i="246"/>
  <c r="U38" i="246"/>
  <c r="T38" i="246"/>
  <c r="S38" i="246"/>
  <c r="R38" i="246"/>
  <c r="Q38" i="246"/>
  <c r="P38" i="246"/>
  <c r="O38" i="246"/>
  <c r="N38" i="246"/>
  <c r="M38" i="246"/>
  <c r="L38" i="246"/>
  <c r="K38" i="246"/>
  <c r="F38" i="246"/>
  <c r="AJ37" i="246"/>
  <c r="AI37" i="246"/>
  <c r="AH37" i="246"/>
  <c r="AG37" i="246"/>
  <c r="AF37" i="246"/>
  <c r="AE37" i="246"/>
  <c r="AD37" i="246"/>
  <c r="AC37" i="246"/>
  <c r="AB37" i="246"/>
  <c r="AA37" i="246"/>
  <c r="Z37" i="246"/>
  <c r="Y37" i="246"/>
  <c r="X37" i="246"/>
  <c r="W37" i="246"/>
  <c r="V37" i="246"/>
  <c r="U37" i="246"/>
  <c r="T37" i="246"/>
  <c r="S37" i="246"/>
  <c r="R37" i="246"/>
  <c r="Q37" i="246"/>
  <c r="P37" i="246"/>
  <c r="O37" i="246"/>
  <c r="N37" i="246"/>
  <c r="M37" i="246"/>
  <c r="L37" i="246"/>
  <c r="K37" i="246"/>
  <c r="F37" i="246"/>
  <c r="AJ36" i="246"/>
  <c r="AI36" i="246"/>
  <c r="AH36" i="246"/>
  <c r="AG36" i="246"/>
  <c r="AF36" i="246"/>
  <c r="AE36" i="246"/>
  <c r="AD36" i="246"/>
  <c r="AC36" i="246"/>
  <c r="AB36" i="246"/>
  <c r="AA36" i="246"/>
  <c r="Z36" i="246"/>
  <c r="Y36" i="246"/>
  <c r="X36" i="246"/>
  <c r="W36" i="246"/>
  <c r="V36" i="246"/>
  <c r="U36" i="246"/>
  <c r="T36" i="246"/>
  <c r="S36" i="246"/>
  <c r="R36" i="246"/>
  <c r="Q36" i="246"/>
  <c r="P36" i="246"/>
  <c r="O36" i="246"/>
  <c r="N36" i="246"/>
  <c r="M36" i="246"/>
  <c r="L36" i="246"/>
  <c r="K36" i="246"/>
  <c r="F36" i="246"/>
  <c r="AJ35" i="246"/>
  <c r="AI35" i="246"/>
  <c r="AH35" i="246"/>
  <c r="AG35" i="246"/>
  <c r="AF35" i="246"/>
  <c r="AE35" i="246"/>
  <c r="AD35" i="246"/>
  <c r="AC35" i="246"/>
  <c r="AB35" i="246"/>
  <c r="AA35" i="246"/>
  <c r="Z35" i="246"/>
  <c r="Y35" i="246"/>
  <c r="X35" i="246"/>
  <c r="W35" i="246"/>
  <c r="V35" i="246"/>
  <c r="U35" i="246"/>
  <c r="T35" i="246"/>
  <c r="S35" i="246"/>
  <c r="R35" i="246"/>
  <c r="Q35" i="246"/>
  <c r="P35" i="246"/>
  <c r="O35" i="246"/>
  <c r="N35" i="246"/>
  <c r="M35" i="246"/>
  <c r="L35" i="246"/>
  <c r="K35" i="246"/>
  <c r="F35" i="246"/>
  <c r="AJ34" i="246"/>
  <c r="AI34" i="246"/>
  <c r="AH34" i="246"/>
  <c r="AG34" i="246"/>
  <c r="AF34" i="246"/>
  <c r="AE34" i="246"/>
  <c r="AD34" i="246"/>
  <c r="AC34" i="246"/>
  <c r="AB34" i="246"/>
  <c r="AA34" i="246"/>
  <c r="Z34" i="246"/>
  <c r="Y34" i="246"/>
  <c r="X34" i="246"/>
  <c r="W34" i="246"/>
  <c r="V34" i="246"/>
  <c r="U34" i="246"/>
  <c r="T34" i="246"/>
  <c r="S34" i="246"/>
  <c r="R34" i="246"/>
  <c r="Q34" i="246"/>
  <c r="P34" i="246"/>
  <c r="O34" i="246"/>
  <c r="N34" i="246"/>
  <c r="M34" i="246"/>
  <c r="L34" i="246"/>
  <c r="K34" i="246"/>
  <c r="F34" i="246"/>
  <c r="AJ33" i="246"/>
  <c r="AI33" i="246"/>
  <c r="AH33" i="246"/>
  <c r="AG33" i="246"/>
  <c r="AF33" i="246"/>
  <c r="AE33" i="246"/>
  <c r="AD33" i="246"/>
  <c r="AC33" i="246"/>
  <c r="AB33" i="246"/>
  <c r="AA33" i="246"/>
  <c r="Z33" i="246"/>
  <c r="Y33" i="246"/>
  <c r="X33" i="246"/>
  <c r="W33" i="246"/>
  <c r="V33" i="246"/>
  <c r="U33" i="246"/>
  <c r="T33" i="246"/>
  <c r="S33" i="246"/>
  <c r="R33" i="246"/>
  <c r="Q33" i="246"/>
  <c r="P33" i="246"/>
  <c r="O33" i="246"/>
  <c r="N33" i="246"/>
  <c r="M33" i="246"/>
  <c r="L33" i="246"/>
  <c r="K33" i="246"/>
  <c r="F33" i="246"/>
  <c r="AJ32" i="246"/>
  <c r="AI32" i="246"/>
  <c r="AH32" i="246"/>
  <c r="AG32" i="246"/>
  <c r="AF32" i="246"/>
  <c r="AE32" i="246"/>
  <c r="AD32" i="246"/>
  <c r="AC32" i="246"/>
  <c r="AB32" i="246"/>
  <c r="AA32" i="246"/>
  <c r="Z32" i="246"/>
  <c r="Y32" i="246"/>
  <c r="X32" i="246"/>
  <c r="W32" i="246"/>
  <c r="V32" i="246"/>
  <c r="U32" i="246"/>
  <c r="T32" i="246"/>
  <c r="S32" i="246"/>
  <c r="R32" i="246"/>
  <c r="Q32" i="246"/>
  <c r="P32" i="246"/>
  <c r="O32" i="246"/>
  <c r="N32" i="246"/>
  <c r="M32" i="246"/>
  <c r="L32" i="246"/>
  <c r="K32" i="246"/>
  <c r="F32" i="246"/>
  <c r="AJ31" i="246"/>
  <c r="AI31" i="246"/>
  <c r="AH31" i="246"/>
  <c r="AG31" i="246"/>
  <c r="AF31" i="246"/>
  <c r="AE31" i="246"/>
  <c r="AD31" i="246"/>
  <c r="AC31" i="246"/>
  <c r="AB31" i="246"/>
  <c r="AA31" i="246"/>
  <c r="Z31" i="246"/>
  <c r="Y31" i="246"/>
  <c r="X31" i="246"/>
  <c r="W31" i="246"/>
  <c r="V31" i="246"/>
  <c r="U31" i="246"/>
  <c r="T31" i="246"/>
  <c r="S31" i="246"/>
  <c r="R31" i="246"/>
  <c r="Q31" i="246"/>
  <c r="P31" i="246"/>
  <c r="O31" i="246"/>
  <c r="N31" i="246"/>
  <c r="M31" i="246"/>
  <c r="L31" i="246"/>
  <c r="K31" i="246"/>
  <c r="F31" i="246"/>
  <c r="AJ30" i="246"/>
  <c r="AI30" i="246"/>
  <c r="AH30" i="246"/>
  <c r="AG30" i="246"/>
  <c r="AF30" i="246"/>
  <c r="AE30" i="246"/>
  <c r="AD30" i="246"/>
  <c r="AC30" i="246"/>
  <c r="AB30" i="246"/>
  <c r="AA30" i="246"/>
  <c r="Z30" i="246"/>
  <c r="Y30" i="246"/>
  <c r="X30" i="246"/>
  <c r="W30" i="246"/>
  <c r="V30" i="246"/>
  <c r="U30" i="246"/>
  <c r="T30" i="246"/>
  <c r="S30" i="246"/>
  <c r="R30" i="246"/>
  <c r="Q30" i="246"/>
  <c r="P30" i="246"/>
  <c r="O30" i="246"/>
  <c r="N30" i="246"/>
  <c r="M30" i="246"/>
  <c r="L30" i="246"/>
  <c r="K30" i="246"/>
  <c r="F30" i="246"/>
  <c r="AJ29" i="246"/>
  <c r="F29" i="246" s="1"/>
  <c r="AI29" i="246"/>
  <c r="AH29" i="246"/>
  <c r="AG29" i="246"/>
  <c r="AE29" i="246"/>
  <c r="AD29" i="246"/>
  <c r="AC29" i="246"/>
  <c r="AB29" i="246"/>
  <c r="AA29" i="246"/>
  <c r="AF29" i="246" s="1"/>
  <c r="Y29" i="246"/>
  <c r="X29" i="246"/>
  <c r="W29" i="246"/>
  <c r="V29" i="246"/>
  <c r="Z29" i="246" s="1"/>
  <c r="T29" i="246"/>
  <c r="S29" i="246"/>
  <c r="R29" i="246"/>
  <c r="Q29" i="246"/>
  <c r="U29" i="246" s="1"/>
  <c r="O29" i="246"/>
  <c r="N29" i="246"/>
  <c r="M29" i="246"/>
  <c r="L29" i="246"/>
  <c r="K29" i="246"/>
  <c r="P29" i="246" s="1"/>
  <c r="AJ28" i="246"/>
  <c r="AI28" i="246"/>
  <c r="AH28" i="246"/>
  <c r="AG28" i="246"/>
  <c r="AE28" i="246"/>
  <c r="AD28" i="246"/>
  <c r="AC28" i="246"/>
  <c r="AB28" i="246"/>
  <c r="AA28" i="246"/>
  <c r="AF28" i="246" s="1"/>
  <c r="Y28" i="246"/>
  <c r="X28" i="246"/>
  <c r="W28" i="246"/>
  <c r="V28" i="246"/>
  <c r="Z28" i="246" s="1"/>
  <c r="T28" i="246"/>
  <c r="S28" i="246"/>
  <c r="R28" i="246"/>
  <c r="Q28" i="246"/>
  <c r="U28" i="246" s="1"/>
  <c r="O28" i="246"/>
  <c r="N28" i="246"/>
  <c r="M28" i="246"/>
  <c r="L28" i="246"/>
  <c r="K28" i="246"/>
  <c r="P28" i="246" s="1"/>
  <c r="F28" i="246"/>
  <c r="AI27" i="246"/>
  <c r="AH27" i="246"/>
  <c r="AG27" i="246"/>
  <c r="AJ27" i="246" s="1"/>
  <c r="F27" i="246" s="1"/>
  <c r="AE27" i="246"/>
  <c r="AD27" i="246"/>
  <c r="AC27" i="246"/>
  <c r="AB27" i="246"/>
  <c r="AA27" i="246"/>
  <c r="AF27" i="246" s="1"/>
  <c r="Y27" i="246"/>
  <c r="X27" i="246"/>
  <c r="W27" i="246"/>
  <c r="V27" i="246"/>
  <c r="Z27" i="246" s="1"/>
  <c r="T27" i="246"/>
  <c r="S27" i="246"/>
  <c r="R27" i="246"/>
  <c r="Q27" i="246"/>
  <c r="U27" i="246" s="1"/>
  <c r="O27" i="246"/>
  <c r="N27" i="246"/>
  <c r="M27" i="246"/>
  <c r="L27" i="246"/>
  <c r="K27" i="246"/>
  <c r="P27" i="246" s="1"/>
  <c r="AI26" i="246"/>
  <c r="AH26" i="246"/>
  <c r="AG26" i="246"/>
  <c r="AJ26" i="246" s="1"/>
  <c r="F26" i="246" s="1"/>
  <c r="AF26" i="246"/>
  <c r="AE26" i="246"/>
  <c r="AD26" i="246"/>
  <c r="AC26" i="246"/>
  <c r="AB26" i="246"/>
  <c r="AA26" i="246"/>
  <c r="Y26" i="246"/>
  <c r="X26" i="246"/>
  <c r="W26" i="246"/>
  <c r="V26" i="246"/>
  <c r="Z26" i="246" s="1"/>
  <c r="T26" i="246"/>
  <c r="S26" i="246"/>
  <c r="R26" i="246"/>
  <c r="Q26" i="246"/>
  <c r="U26" i="246" s="1"/>
  <c r="O26" i="246"/>
  <c r="N26" i="246"/>
  <c r="M26" i="246"/>
  <c r="L26" i="246"/>
  <c r="K26" i="246"/>
  <c r="P26" i="246" s="1"/>
  <c r="AI25" i="246"/>
  <c r="AH25" i="246"/>
  <c r="AJ25" i="246" s="1"/>
  <c r="F25" i="246" s="1"/>
  <c r="AG25" i="246"/>
  <c r="AE25" i="246"/>
  <c r="AD25" i="246"/>
  <c r="AC25" i="246"/>
  <c r="AB25" i="246"/>
  <c r="AA25" i="246"/>
  <c r="Y25" i="246"/>
  <c r="X25" i="246"/>
  <c r="W25" i="246"/>
  <c r="V25" i="246"/>
  <c r="T25" i="246"/>
  <c r="S25" i="246"/>
  <c r="R25" i="246"/>
  <c r="Q25" i="246"/>
  <c r="O25" i="246"/>
  <c r="N25" i="246"/>
  <c r="M25" i="246"/>
  <c r="L25" i="246"/>
  <c r="K25" i="246"/>
  <c r="AI24" i="246"/>
  <c r="AH24" i="246"/>
  <c r="AG24" i="246"/>
  <c r="AJ24" i="246" s="1"/>
  <c r="F24" i="246" s="1"/>
  <c r="AE24" i="246"/>
  <c r="AD24" i="246"/>
  <c r="AC24" i="246"/>
  <c r="AB24" i="246"/>
  <c r="AA24" i="246"/>
  <c r="AF24" i="246" s="1"/>
  <c r="Y24" i="246"/>
  <c r="X24" i="246"/>
  <c r="W24" i="246"/>
  <c r="V24" i="246"/>
  <c r="Z24" i="246" s="1"/>
  <c r="T24" i="246"/>
  <c r="S24" i="246"/>
  <c r="R24" i="246"/>
  <c r="Q24" i="246"/>
  <c r="U24" i="246" s="1"/>
  <c r="O24" i="246"/>
  <c r="N24" i="246"/>
  <c r="M24" i="246"/>
  <c r="L24" i="246"/>
  <c r="K24" i="246"/>
  <c r="P24" i="246" s="1"/>
  <c r="AI23" i="246"/>
  <c r="AH23" i="246"/>
  <c r="AG23" i="246"/>
  <c r="AJ23" i="246" s="1"/>
  <c r="F23" i="246" s="1"/>
  <c r="AE23" i="246"/>
  <c r="AD23" i="246"/>
  <c r="AC23" i="246"/>
  <c r="AB23" i="246"/>
  <c r="AA23" i="246"/>
  <c r="AF23" i="246" s="1"/>
  <c r="Y23" i="246"/>
  <c r="X23" i="246"/>
  <c r="W23" i="246"/>
  <c r="V23" i="246"/>
  <c r="Z23" i="246" s="1"/>
  <c r="T23" i="246"/>
  <c r="S23" i="246"/>
  <c r="R23" i="246"/>
  <c r="Q23" i="246"/>
  <c r="U23" i="246" s="1"/>
  <c r="O23" i="246"/>
  <c r="N23" i="246"/>
  <c r="M23" i="246"/>
  <c r="L23" i="246"/>
  <c r="K23" i="246"/>
  <c r="P23" i="246" s="1"/>
  <c r="AI22" i="246"/>
  <c r="AH22" i="246"/>
  <c r="AG22" i="246"/>
  <c r="AJ22" i="246" s="1"/>
  <c r="F22" i="246" s="1"/>
  <c r="AE22" i="246"/>
  <c r="AD22" i="246"/>
  <c r="AC22" i="246"/>
  <c r="AB22" i="246"/>
  <c r="AA22" i="246"/>
  <c r="AF22" i="246" s="1"/>
  <c r="Y22" i="246"/>
  <c r="X22" i="246"/>
  <c r="W22" i="246"/>
  <c r="V22" i="246"/>
  <c r="Z22" i="246" s="1"/>
  <c r="T22" i="246"/>
  <c r="S22" i="246"/>
  <c r="R22" i="246"/>
  <c r="Q22" i="246"/>
  <c r="U22" i="246" s="1"/>
  <c r="O22" i="246"/>
  <c r="N22" i="246"/>
  <c r="M22" i="246"/>
  <c r="L22" i="246"/>
  <c r="K22" i="246"/>
  <c r="P22" i="246" s="1"/>
  <c r="AI21" i="246"/>
  <c r="AH21" i="246"/>
  <c r="AJ21" i="246" s="1"/>
  <c r="F21" i="246" s="1"/>
  <c r="AG21" i="246"/>
  <c r="AE21" i="246"/>
  <c r="AD21" i="246"/>
  <c r="AC21" i="246"/>
  <c r="AB21" i="246"/>
  <c r="AA21" i="246"/>
  <c r="Y21" i="246"/>
  <c r="X21" i="246"/>
  <c r="W21" i="246"/>
  <c r="V21" i="246"/>
  <c r="T21" i="246"/>
  <c r="S21" i="246"/>
  <c r="R21" i="246"/>
  <c r="Q21" i="246"/>
  <c r="O21" i="246"/>
  <c r="N21" i="246"/>
  <c r="M21" i="246"/>
  <c r="L21" i="246"/>
  <c r="K21" i="246"/>
  <c r="AI20" i="246"/>
  <c r="AH20" i="246"/>
  <c r="AJ20" i="246" s="1"/>
  <c r="F20" i="246" s="1"/>
  <c r="AG20" i="246"/>
  <c r="AE20" i="246"/>
  <c r="AD20" i="246"/>
  <c r="AC20" i="246"/>
  <c r="AB20" i="246"/>
  <c r="AF20" i="246" s="1"/>
  <c r="AA20" i="246"/>
  <c r="Y20" i="246"/>
  <c r="X20" i="246"/>
  <c r="W20" i="246"/>
  <c r="Z20" i="246" s="1"/>
  <c r="V20" i="246"/>
  <c r="T20" i="246"/>
  <c r="S20" i="246"/>
  <c r="R20" i="246"/>
  <c r="U20" i="246" s="1"/>
  <c r="Q20" i="246"/>
  <c r="O20" i="246"/>
  <c r="N20" i="246"/>
  <c r="M20" i="246"/>
  <c r="L20" i="246"/>
  <c r="P20" i="246" s="1"/>
  <c r="K20" i="246"/>
  <c r="AI19" i="246"/>
  <c r="AH19" i="246"/>
  <c r="AG19" i="246"/>
  <c r="AE19" i="246"/>
  <c r="AD19" i="246"/>
  <c r="AC19" i="246"/>
  <c r="AB19" i="246"/>
  <c r="AA19" i="246"/>
  <c r="Y19" i="246"/>
  <c r="X19" i="246"/>
  <c r="W19" i="246"/>
  <c r="V19" i="246"/>
  <c r="T19" i="246"/>
  <c r="S19" i="246"/>
  <c r="R19" i="246"/>
  <c r="Q19" i="246"/>
  <c r="O19" i="246"/>
  <c r="N19" i="246"/>
  <c r="M19" i="246"/>
  <c r="L19" i="246"/>
  <c r="K19" i="246"/>
  <c r="AI18" i="246"/>
  <c r="AH18" i="246"/>
  <c r="AJ18" i="246" s="1"/>
  <c r="F18" i="246" s="1"/>
  <c r="AG18" i="246"/>
  <c r="AE18" i="246"/>
  <c r="AD18" i="246"/>
  <c r="AC18" i="246"/>
  <c r="AB18" i="246"/>
  <c r="AF18" i="246" s="1"/>
  <c r="AA18" i="246"/>
  <c r="Y18" i="246"/>
  <c r="X18" i="246"/>
  <c r="W18" i="246"/>
  <c r="V18" i="246"/>
  <c r="T18" i="246"/>
  <c r="S18" i="246"/>
  <c r="R18" i="246"/>
  <c r="Q18" i="246"/>
  <c r="O18" i="246"/>
  <c r="N18" i="246"/>
  <c r="M18" i="246"/>
  <c r="L18" i="246"/>
  <c r="P18" i="246" s="1"/>
  <c r="K18" i="246"/>
  <c r="AI17" i="246"/>
  <c r="AH17" i="246"/>
  <c r="AG17" i="246"/>
  <c r="AJ17" i="246" s="1"/>
  <c r="F17" i="246" s="1"/>
  <c r="AE17" i="246"/>
  <c r="AD17" i="246"/>
  <c r="AC17" i="246"/>
  <c r="AB17" i="246"/>
  <c r="AA17" i="246"/>
  <c r="AF17" i="246" s="1"/>
  <c r="Y17" i="246"/>
  <c r="X17" i="246"/>
  <c r="W17" i="246"/>
  <c r="V17" i="246"/>
  <c r="Z17" i="246" s="1"/>
  <c r="T17" i="246"/>
  <c r="S17" i="246"/>
  <c r="R17" i="246"/>
  <c r="Q17" i="246"/>
  <c r="U17" i="246" s="1"/>
  <c r="O17" i="246"/>
  <c r="N17" i="246"/>
  <c r="M17" i="246"/>
  <c r="L17" i="246"/>
  <c r="K17" i="246"/>
  <c r="P17" i="246" s="1"/>
  <c r="AI16" i="246"/>
  <c r="AH16" i="246"/>
  <c r="AG16" i="246"/>
  <c r="AJ16" i="246" s="1"/>
  <c r="F16" i="246" s="1"/>
  <c r="AE16" i="246"/>
  <c r="AD16" i="246"/>
  <c r="AC16" i="246"/>
  <c r="AB16" i="246"/>
  <c r="AA16" i="246"/>
  <c r="AF16" i="246" s="1"/>
  <c r="Y16" i="246"/>
  <c r="X16" i="246"/>
  <c r="W16" i="246"/>
  <c r="V16" i="246"/>
  <c r="Z16" i="246" s="1"/>
  <c r="T16" i="246"/>
  <c r="S16" i="246"/>
  <c r="R16" i="246"/>
  <c r="Q16" i="246"/>
  <c r="U16" i="246" s="1"/>
  <c r="O16" i="246"/>
  <c r="N16" i="246"/>
  <c r="M16" i="246"/>
  <c r="L16" i="246"/>
  <c r="K16" i="246"/>
  <c r="P16" i="246" s="1"/>
  <c r="AI15" i="246"/>
  <c r="AH15" i="246"/>
  <c r="AG15" i="246"/>
  <c r="AJ15" i="246" s="1"/>
  <c r="F15" i="246" s="1"/>
  <c r="AE15" i="246"/>
  <c r="AD15" i="246"/>
  <c r="AC15" i="246"/>
  <c r="AB15" i="246"/>
  <c r="AA15" i="246"/>
  <c r="AF15" i="246" s="1"/>
  <c r="Y15" i="246"/>
  <c r="X15" i="246"/>
  <c r="W15" i="246"/>
  <c r="V15" i="246"/>
  <c r="Z15" i="246" s="1"/>
  <c r="T15" i="246"/>
  <c r="S15" i="246"/>
  <c r="R15" i="246"/>
  <c r="Q15" i="246"/>
  <c r="U15" i="246" s="1"/>
  <c r="O15" i="246"/>
  <c r="N15" i="246"/>
  <c r="M15" i="246"/>
  <c r="L15" i="246"/>
  <c r="K15" i="246"/>
  <c r="P15" i="246" s="1"/>
  <c r="AI14" i="246"/>
  <c r="AH14" i="246"/>
  <c r="AG14" i="246"/>
  <c r="AJ14" i="246" s="1"/>
  <c r="F14" i="246" s="1"/>
  <c r="AE14" i="246"/>
  <c r="AD14" i="246"/>
  <c r="AC14" i="246"/>
  <c r="AB14" i="246"/>
  <c r="AA14" i="246"/>
  <c r="Y14" i="246"/>
  <c r="X14" i="246"/>
  <c r="W14" i="246"/>
  <c r="V14" i="246"/>
  <c r="Z14" i="246" s="1"/>
  <c r="T14" i="246"/>
  <c r="S14" i="246"/>
  <c r="R14" i="246"/>
  <c r="Q14" i="246"/>
  <c r="U14" i="246" s="1"/>
  <c r="O14" i="246"/>
  <c r="N14" i="246"/>
  <c r="M14" i="246"/>
  <c r="L14" i="246"/>
  <c r="K14" i="246"/>
  <c r="AI13" i="246"/>
  <c r="AH13" i="246"/>
  <c r="AJ13" i="246" s="1"/>
  <c r="F13" i="246" s="1"/>
  <c r="AG13" i="246"/>
  <c r="AE13" i="246"/>
  <c r="AD13" i="246"/>
  <c r="AC13" i="246"/>
  <c r="AB13" i="246"/>
  <c r="AA13" i="246"/>
  <c r="Y13" i="246"/>
  <c r="X13" i="246"/>
  <c r="W13" i="246"/>
  <c r="V13" i="246"/>
  <c r="T13" i="246"/>
  <c r="S13" i="246"/>
  <c r="R13" i="246"/>
  <c r="Q13" i="246"/>
  <c r="O13" i="246"/>
  <c r="N13" i="246"/>
  <c r="M13" i="246"/>
  <c r="L13" i="246"/>
  <c r="K13" i="246"/>
  <c r="AI12" i="246"/>
  <c r="AH12" i="246"/>
  <c r="AJ12" i="246" s="1"/>
  <c r="F12" i="246" s="1"/>
  <c r="AG12" i="246"/>
  <c r="AE12" i="246"/>
  <c r="AD12" i="246"/>
  <c r="AC12" i="246"/>
  <c r="AB12" i="246"/>
  <c r="AA12" i="246"/>
  <c r="Y12" i="246"/>
  <c r="X12" i="246"/>
  <c r="W12" i="246"/>
  <c r="V12" i="246"/>
  <c r="T12" i="246"/>
  <c r="S12" i="246"/>
  <c r="R12" i="246"/>
  <c r="Q12" i="246"/>
  <c r="O12" i="246"/>
  <c r="N12" i="246"/>
  <c r="M12" i="246"/>
  <c r="L12" i="246"/>
  <c r="K12" i="246"/>
  <c r="AI11" i="246"/>
  <c r="AH11" i="246"/>
  <c r="AJ11" i="246" s="1"/>
  <c r="F11" i="246" s="1"/>
  <c r="AG11" i="246"/>
  <c r="AE11" i="246"/>
  <c r="AD11" i="246"/>
  <c r="AC11" i="246"/>
  <c r="AB11" i="246"/>
  <c r="AA11" i="246"/>
  <c r="Y11" i="246"/>
  <c r="X11" i="246"/>
  <c r="Z11" i="246" s="1"/>
  <c r="W11" i="246"/>
  <c r="V11" i="246"/>
  <c r="T11" i="246"/>
  <c r="S11" i="246"/>
  <c r="U11" i="246" s="1"/>
  <c r="R11" i="246"/>
  <c r="Q11" i="246"/>
  <c r="O11" i="246"/>
  <c r="N11" i="246"/>
  <c r="M11" i="246"/>
  <c r="L11" i="246"/>
  <c r="K11" i="246"/>
  <c r="AI10" i="246"/>
  <c r="AH10" i="246"/>
  <c r="AJ10" i="246" s="1"/>
  <c r="F10" i="246" s="1"/>
  <c r="AG10" i="246"/>
  <c r="AE10" i="246"/>
  <c r="AD10" i="246"/>
  <c r="AC10" i="246"/>
  <c r="AB10" i="246"/>
  <c r="AF10" i="246" s="1"/>
  <c r="AA10" i="246"/>
  <c r="Y10" i="246"/>
  <c r="X10" i="246"/>
  <c r="W10" i="246"/>
  <c r="Z10" i="246" s="1"/>
  <c r="V10" i="246"/>
  <c r="T10" i="246"/>
  <c r="S10" i="246"/>
  <c r="R10" i="246"/>
  <c r="U10" i="246" s="1"/>
  <c r="Q10" i="246"/>
  <c r="O10" i="246"/>
  <c r="N10" i="246"/>
  <c r="M10" i="246"/>
  <c r="L10" i="246"/>
  <c r="P10" i="246" s="1"/>
  <c r="K10" i="246"/>
  <c r="AI9" i="246"/>
  <c r="AH9" i="246"/>
  <c r="AG9" i="246"/>
  <c r="AJ9" i="246" s="1"/>
  <c r="F9" i="246" s="1"/>
  <c r="AE9" i="246"/>
  <c r="AD9" i="246"/>
  <c r="AC9" i="246"/>
  <c r="AB9" i="246"/>
  <c r="AA9" i="246"/>
  <c r="AF9" i="246" s="1"/>
  <c r="Y9" i="246"/>
  <c r="X9" i="246"/>
  <c r="W9" i="246"/>
  <c r="V9" i="246"/>
  <c r="Z9" i="246" s="1"/>
  <c r="T9" i="246"/>
  <c r="S9" i="246"/>
  <c r="R9" i="246"/>
  <c r="Q9" i="246"/>
  <c r="U9" i="246" s="1"/>
  <c r="O9" i="246"/>
  <c r="N9" i="246"/>
  <c r="M9" i="246"/>
  <c r="L9" i="246"/>
  <c r="K9" i="246"/>
  <c r="P9" i="246" s="1"/>
  <c r="AI8" i="246"/>
  <c r="AH8" i="246"/>
  <c r="AG8" i="246"/>
  <c r="AE8" i="246"/>
  <c r="AD8" i="246"/>
  <c r="AC8" i="246"/>
  <c r="AB8" i="246"/>
  <c r="AA8" i="246"/>
  <c r="Y8" i="246"/>
  <c r="X8" i="246"/>
  <c r="W8" i="246"/>
  <c r="V8" i="246"/>
  <c r="Z8" i="246" s="1"/>
  <c r="T8" i="246"/>
  <c r="S8" i="246"/>
  <c r="R8" i="246"/>
  <c r="Q8" i="246"/>
  <c r="O8" i="246"/>
  <c r="N8" i="246"/>
  <c r="M8" i="246"/>
  <c r="L8" i="246"/>
  <c r="K8" i="246"/>
  <c r="AI7" i="246"/>
  <c r="AH7" i="246"/>
  <c r="AG7" i="246"/>
  <c r="AE7" i="246"/>
  <c r="AD7" i="246"/>
  <c r="AC7" i="246"/>
  <c r="AB7" i="246"/>
  <c r="AA7" i="246"/>
  <c r="Y7" i="246"/>
  <c r="X7" i="246"/>
  <c r="W7" i="246"/>
  <c r="V7" i="246"/>
  <c r="T7" i="246"/>
  <c r="S7" i="246"/>
  <c r="R7" i="246"/>
  <c r="Q7" i="246"/>
  <c r="O7" i="246"/>
  <c r="N7" i="246"/>
  <c r="M7" i="246"/>
  <c r="L7" i="246"/>
  <c r="K7" i="246"/>
  <c r="AI6" i="246"/>
  <c r="AH6" i="246"/>
  <c r="AJ6" i="246" s="1"/>
  <c r="F6" i="246" s="1"/>
  <c r="AG6" i="246"/>
  <c r="AE6" i="246"/>
  <c r="AD6" i="246"/>
  <c r="AC6" i="246"/>
  <c r="AB6" i="246"/>
  <c r="AF6" i="246" s="1"/>
  <c r="AA6" i="246"/>
  <c r="Y6" i="246"/>
  <c r="X6" i="246"/>
  <c r="W6" i="246"/>
  <c r="Z6" i="246" s="1"/>
  <c r="V6" i="246"/>
  <c r="T6" i="246"/>
  <c r="S6" i="246"/>
  <c r="R6" i="246"/>
  <c r="U6" i="246" s="1"/>
  <c r="Q6" i="246"/>
  <c r="O6" i="246"/>
  <c r="N6" i="246"/>
  <c r="M6" i="246"/>
  <c r="L6" i="246"/>
  <c r="P6" i="246" s="1"/>
  <c r="K6" i="246"/>
  <c r="AI5" i="246"/>
  <c r="AH5" i="246"/>
  <c r="AJ5" i="246" s="1"/>
  <c r="F5" i="246" s="1"/>
  <c r="AG5" i="246"/>
  <c r="AE5" i="246"/>
  <c r="AD5" i="246"/>
  <c r="AC5" i="246"/>
  <c r="AB5" i="246"/>
  <c r="AF5" i="246" s="1"/>
  <c r="AA5" i="246"/>
  <c r="Y5" i="246"/>
  <c r="X5" i="246"/>
  <c r="W5" i="246"/>
  <c r="Z5" i="246" s="1"/>
  <c r="V5" i="246"/>
  <c r="T5" i="246"/>
  <c r="S5" i="246"/>
  <c r="R5" i="246"/>
  <c r="U5" i="246" s="1"/>
  <c r="Q5" i="246"/>
  <c r="O5" i="246"/>
  <c r="N5" i="246"/>
  <c r="M5" i="246"/>
  <c r="L5" i="246"/>
  <c r="P5" i="246" s="1"/>
  <c r="K5" i="246"/>
  <c r="AI4" i="246"/>
  <c r="AH4" i="246"/>
  <c r="AJ4" i="246" s="1"/>
  <c r="F4" i="246" s="1"/>
  <c r="AG4" i="246"/>
  <c r="AE4" i="246"/>
  <c r="AD4" i="246"/>
  <c r="AC4" i="246"/>
  <c r="AF4" i="246" s="1"/>
  <c r="AB4" i="246"/>
  <c r="AA4" i="246"/>
  <c r="Y4" i="246"/>
  <c r="X4" i="246"/>
  <c r="Z4" i="246" s="1"/>
  <c r="W4" i="246"/>
  <c r="V4" i="246"/>
  <c r="T4" i="246"/>
  <c r="S4" i="246"/>
  <c r="U4" i="246" s="1"/>
  <c r="R4" i="246"/>
  <c r="Q4" i="246"/>
  <c r="O4" i="246"/>
  <c r="N4" i="246"/>
  <c r="M4" i="246"/>
  <c r="P4" i="246" s="1"/>
  <c r="L4" i="246"/>
  <c r="K4" i="246"/>
  <c r="D57" i="245"/>
  <c r="E54" i="245"/>
  <c r="D54" i="245"/>
  <c r="D56" i="245" s="1"/>
  <c r="C54" i="245"/>
  <c r="G54" i="245" s="1"/>
  <c r="D50" i="245"/>
  <c r="E47" i="245"/>
  <c r="E49" i="245" s="1"/>
  <c r="D47" i="245"/>
  <c r="D61" i="245" s="1"/>
  <c r="AJ43" i="245"/>
  <c r="AI43" i="245"/>
  <c r="AH43" i="245"/>
  <c r="AG43" i="245"/>
  <c r="AF43" i="245"/>
  <c r="AE43" i="245"/>
  <c r="AD43" i="245"/>
  <c r="AC43" i="245"/>
  <c r="AB43" i="245"/>
  <c r="AA43" i="245"/>
  <c r="Z43" i="245"/>
  <c r="Y43" i="245"/>
  <c r="X43" i="245"/>
  <c r="W43" i="245"/>
  <c r="V43" i="245"/>
  <c r="U43" i="245"/>
  <c r="T43" i="245"/>
  <c r="S43" i="245"/>
  <c r="R43" i="245"/>
  <c r="Q43" i="245"/>
  <c r="P43" i="245"/>
  <c r="O43" i="245"/>
  <c r="N43" i="245"/>
  <c r="M43" i="245"/>
  <c r="L43" i="245"/>
  <c r="K43" i="245"/>
  <c r="F43" i="245"/>
  <c r="AJ42" i="245"/>
  <c r="AI42" i="245"/>
  <c r="AH42" i="245"/>
  <c r="AG42" i="245"/>
  <c r="AF42" i="245"/>
  <c r="AE42" i="245"/>
  <c r="AD42" i="245"/>
  <c r="AC42" i="245"/>
  <c r="AB42" i="245"/>
  <c r="AA42" i="245"/>
  <c r="Z42" i="245"/>
  <c r="Y42" i="245"/>
  <c r="X42" i="245"/>
  <c r="W42" i="245"/>
  <c r="V42" i="245"/>
  <c r="U42" i="245"/>
  <c r="T42" i="245"/>
  <c r="S42" i="245"/>
  <c r="R42" i="245"/>
  <c r="Q42" i="245"/>
  <c r="P42" i="245"/>
  <c r="O42" i="245"/>
  <c r="N42" i="245"/>
  <c r="M42" i="245"/>
  <c r="L42" i="245"/>
  <c r="K42" i="245"/>
  <c r="F42" i="245"/>
  <c r="AJ41" i="245"/>
  <c r="AI41" i="245"/>
  <c r="AH41" i="245"/>
  <c r="AG41" i="245"/>
  <c r="AF41" i="245"/>
  <c r="AE41" i="245"/>
  <c r="AD41" i="245"/>
  <c r="AC41" i="245"/>
  <c r="AB41" i="245"/>
  <c r="AA41" i="245"/>
  <c r="Z41" i="245"/>
  <c r="Y41" i="245"/>
  <c r="X41" i="245"/>
  <c r="W41" i="245"/>
  <c r="V41" i="245"/>
  <c r="U41" i="245"/>
  <c r="T41" i="245"/>
  <c r="S41" i="245"/>
  <c r="R41" i="245"/>
  <c r="Q41" i="245"/>
  <c r="P41" i="245"/>
  <c r="O41" i="245"/>
  <c r="N41" i="245"/>
  <c r="M41" i="245"/>
  <c r="L41" i="245"/>
  <c r="K41" i="245"/>
  <c r="F41" i="245"/>
  <c r="AJ40" i="245"/>
  <c r="AI40" i="245"/>
  <c r="AH40" i="245"/>
  <c r="AG40" i="245"/>
  <c r="AF40" i="245"/>
  <c r="AE40" i="245"/>
  <c r="AD40" i="245"/>
  <c r="AC40" i="245"/>
  <c r="AB40" i="245"/>
  <c r="AA40" i="245"/>
  <c r="Z40" i="245"/>
  <c r="Y40" i="245"/>
  <c r="X40" i="245"/>
  <c r="W40" i="245"/>
  <c r="V40" i="245"/>
  <c r="U40" i="245"/>
  <c r="T40" i="245"/>
  <c r="S40" i="245"/>
  <c r="R40" i="245"/>
  <c r="Q40" i="245"/>
  <c r="P40" i="245"/>
  <c r="O40" i="245"/>
  <c r="N40" i="245"/>
  <c r="M40" i="245"/>
  <c r="L40" i="245"/>
  <c r="K40" i="245"/>
  <c r="F40" i="245"/>
  <c r="AJ39" i="245"/>
  <c r="AI39" i="245"/>
  <c r="AH39" i="245"/>
  <c r="AG39" i="245"/>
  <c r="AF39" i="245"/>
  <c r="AE39" i="245"/>
  <c r="AD39" i="245"/>
  <c r="AC39" i="245"/>
  <c r="AB39" i="245"/>
  <c r="AA39" i="245"/>
  <c r="Z39" i="245"/>
  <c r="Y39" i="245"/>
  <c r="X39" i="245"/>
  <c r="W39" i="245"/>
  <c r="V39" i="245"/>
  <c r="U39" i="245"/>
  <c r="T39" i="245"/>
  <c r="S39" i="245"/>
  <c r="R39" i="245"/>
  <c r="Q39" i="245"/>
  <c r="P39" i="245"/>
  <c r="O39" i="245"/>
  <c r="N39" i="245"/>
  <c r="M39" i="245"/>
  <c r="L39" i="245"/>
  <c r="K39" i="245"/>
  <c r="F39" i="245"/>
  <c r="AJ38" i="245"/>
  <c r="AI38" i="245"/>
  <c r="AH38" i="245"/>
  <c r="AG38" i="245"/>
  <c r="AF38" i="245"/>
  <c r="AE38" i="245"/>
  <c r="AD38" i="245"/>
  <c r="AC38" i="245"/>
  <c r="AB38" i="245"/>
  <c r="AA38" i="245"/>
  <c r="Z38" i="245"/>
  <c r="Y38" i="245"/>
  <c r="X38" i="245"/>
  <c r="W38" i="245"/>
  <c r="V38" i="245"/>
  <c r="U38" i="245"/>
  <c r="T38" i="245"/>
  <c r="S38" i="245"/>
  <c r="R38" i="245"/>
  <c r="Q38" i="245"/>
  <c r="P38" i="245"/>
  <c r="O38" i="245"/>
  <c r="N38" i="245"/>
  <c r="M38" i="245"/>
  <c r="L38" i="245"/>
  <c r="K38" i="245"/>
  <c r="F38" i="245"/>
  <c r="AJ37" i="245"/>
  <c r="AI37" i="245"/>
  <c r="AH37" i="245"/>
  <c r="AG37" i="245"/>
  <c r="AF37" i="245"/>
  <c r="AE37" i="245"/>
  <c r="AD37" i="245"/>
  <c r="AC37" i="245"/>
  <c r="AB37" i="245"/>
  <c r="AA37" i="245"/>
  <c r="Z37" i="245"/>
  <c r="Y37" i="245"/>
  <c r="X37" i="245"/>
  <c r="W37" i="245"/>
  <c r="V37" i="245"/>
  <c r="U37" i="245"/>
  <c r="T37" i="245"/>
  <c r="S37" i="245"/>
  <c r="R37" i="245"/>
  <c r="Q37" i="245"/>
  <c r="P37" i="245"/>
  <c r="O37" i="245"/>
  <c r="N37" i="245"/>
  <c r="M37" i="245"/>
  <c r="L37" i="245"/>
  <c r="K37" i="245"/>
  <c r="F37" i="245"/>
  <c r="AJ36" i="245"/>
  <c r="AI36" i="245"/>
  <c r="AH36" i="245"/>
  <c r="AG36" i="245"/>
  <c r="AF36" i="245"/>
  <c r="AE36" i="245"/>
  <c r="AD36" i="245"/>
  <c r="AC36" i="245"/>
  <c r="AB36" i="245"/>
  <c r="AA36" i="245"/>
  <c r="Z36" i="245"/>
  <c r="Y36" i="245"/>
  <c r="X36" i="245"/>
  <c r="W36" i="245"/>
  <c r="V36" i="245"/>
  <c r="U36" i="245"/>
  <c r="T36" i="245"/>
  <c r="S36" i="245"/>
  <c r="R36" i="245"/>
  <c r="Q36" i="245"/>
  <c r="P36" i="245"/>
  <c r="O36" i="245"/>
  <c r="N36" i="245"/>
  <c r="M36" i="245"/>
  <c r="L36" i="245"/>
  <c r="K36" i="245"/>
  <c r="F36" i="245"/>
  <c r="AJ35" i="245"/>
  <c r="AI35" i="245"/>
  <c r="AH35" i="245"/>
  <c r="AG35" i="245"/>
  <c r="AF35" i="245"/>
  <c r="AE35" i="245"/>
  <c r="AD35" i="245"/>
  <c r="AC35" i="245"/>
  <c r="AB35" i="245"/>
  <c r="AA35" i="245"/>
  <c r="Z35" i="245"/>
  <c r="Y35" i="245"/>
  <c r="X35" i="245"/>
  <c r="W35" i="245"/>
  <c r="V35" i="245"/>
  <c r="U35" i="245"/>
  <c r="T35" i="245"/>
  <c r="S35" i="245"/>
  <c r="R35" i="245"/>
  <c r="Q35" i="245"/>
  <c r="P35" i="245"/>
  <c r="O35" i="245"/>
  <c r="N35" i="245"/>
  <c r="M35" i="245"/>
  <c r="L35" i="245"/>
  <c r="K35" i="245"/>
  <c r="F35" i="245"/>
  <c r="AJ34" i="245"/>
  <c r="AI34" i="245"/>
  <c r="AH34" i="245"/>
  <c r="AG34" i="245"/>
  <c r="AF34" i="245"/>
  <c r="AE34" i="245"/>
  <c r="AD34" i="245"/>
  <c r="AC34" i="245"/>
  <c r="AB34" i="245"/>
  <c r="AA34" i="245"/>
  <c r="Z34" i="245"/>
  <c r="Y34" i="245"/>
  <c r="X34" i="245"/>
  <c r="W34" i="245"/>
  <c r="V34" i="245"/>
  <c r="U34" i="245"/>
  <c r="T34" i="245"/>
  <c r="S34" i="245"/>
  <c r="R34" i="245"/>
  <c r="Q34" i="245"/>
  <c r="P34" i="245"/>
  <c r="O34" i="245"/>
  <c r="N34" i="245"/>
  <c r="M34" i="245"/>
  <c r="L34" i="245"/>
  <c r="K34" i="245"/>
  <c r="F34" i="245"/>
  <c r="AJ33" i="245"/>
  <c r="AI33" i="245"/>
  <c r="AH33" i="245"/>
  <c r="AG33" i="245"/>
  <c r="AF33" i="245"/>
  <c r="AE33" i="245"/>
  <c r="AD33" i="245"/>
  <c r="AC33" i="245"/>
  <c r="AB33" i="245"/>
  <c r="AA33" i="245"/>
  <c r="Z33" i="245"/>
  <c r="Y33" i="245"/>
  <c r="X33" i="245"/>
  <c r="W33" i="245"/>
  <c r="V33" i="245"/>
  <c r="U33" i="245"/>
  <c r="T33" i="245"/>
  <c r="S33" i="245"/>
  <c r="R33" i="245"/>
  <c r="Q33" i="245"/>
  <c r="P33" i="245"/>
  <c r="O33" i="245"/>
  <c r="N33" i="245"/>
  <c r="M33" i="245"/>
  <c r="L33" i="245"/>
  <c r="K33" i="245"/>
  <c r="F33" i="245"/>
  <c r="AJ32" i="245"/>
  <c r="AI32" i="245"/>
  <c r="AH32" i="245"/>
  <c r="AG32" i="245"/>
  <c r="AE32" i="245"/>
  <c r="AD32" i="245"/>
  <c r="AC32" i="245"/>
  <c r="AB32" i="245"/>
  <c r="AA32" i="245"/>
  <c r="AF32" i="245" s="1"/>
  <c r="Y32" i="245"/>
  <c r="X32" i="245"/>
  <c r="W32" i="245"/>
  <c r="V32" i="245"/>
  <c r="Z32" i="245" s="1"/>
  <c r="T32" i="245"/>
  <c r="S32" i="245"/>
  <c r="R32" i="245"/>
  <c r="Q32" i="245"/>
  <c r="U32" i="245" s="1"/>
  <c r="O32" i="245"/>
  <c r="N32" i="245"/>
  <c r="M32" i="245"/>
  <c r="L32" i="245"/>
  <c r="K32" i="245"/>
  <c r="P32" i="245" s="1"/>
  <c r="F32" i="245"/>
  <c r="AI31" i="245"/>
  <c r="AH31" i="245"/>
  <c r="AJ31" i="245" s="1"/>
  <c r="F31" i="245" s="1"/>
  <c r="AG31" i="245"/>
  <c r="AE31" i="245"/>
  <c r="AD31" i="245"/>
  <c r="AC31" i="245"/>
  <c r="AB31" i="245"/>
  <c r="AF31" i="245" s="1"/>
  <c r="AA31" i="245"/>
  <c r="Z31" i="245"/>
  <c r="Y31" i="245"/>
  <c r="X31" i="245"/>
  <c r="W31" i="245"/>
  <c r="V31" i="245"/>
  <c r="U31" i="245"/>
  <c r="T31" i="245"/>
  <c r="S31" i="245"/>
  <c r="R31" i="245"/>
  <c r="Q31" i="245"/>
  <c r="O31" i="245"/>
  <c r="N31" i="245"/>
  <c r="M31" i="245"/>
  <c r="L31" i="245"/>
  <c r="P31" i="245" s="1"/>
  <c r="K31" i="245"/>
  <c r="AJ30" i="245"/>
  <c r="F30" i="245" s="1"/>
  <c r="AI30" i="245"/>
  <c r="AH30" i="245"/>
  <c r="AG30" i="245"/>
  <c r="AF30" i="245"/>
  <c r="AE30" i="245"/>
  <c r="AD30" i="245"/>
  <c r="AC30" i="245"/>
  <c r="AB30" i="245"/>
  <c r="AA30" i="245"/>
  <c r="Z30" i="245"/>
  <c r="Y30" i="245"/>
  <c r="X30" i="245"/>
  <c r="W30" i="245"/>
  <c r="V30" i="245"/>
  <c r="U30" i="245"/>
  <c r="T30" i="245"/>
  <c r="S30" i="245"/>
  <c r="R30" i="245"/>
  <c r="Q30" i="245"/>
  <c r="O30" i="245"/>
  <c r="N30" i="245"/>
  <c r="M30" i="245"/>
  <c r="L30" i="245"/>
  <c r="P30" i="245" s="1"/>
  <c r="K30" i="245"/>
  <c r="AI29" i="245"/>
  <c r="AH29" i="245"/>
  <c r="AG29" i="245"/>
  <c r="AJ29" i="245" s="1"/>
  <c r="F29" i="245" s="1"/>
  <c r="AE29" i="245"/>
  <c r="AD29" i="245"/>
  <c r="AC29" i="245"/>
  <c r="AB29" i="245"/>
  <c r="AA29" i="245"/>
  <c r="AF29" i="245" s="1"/>
  <c r="Y29" i="245"/>
  <c r="X29" i="245"/>
  <c r="W29" i="245"/>
  <c r="V29" i="245"/>
  <c r="Z29" i="245" s="1"/>
  <c r="T29" i="245"/>
  <c r="S29" i="245"/>
  <c r="R29" i="245"/>
  <c r="Q29" i="245"/>
  <c r="U29" i="245" s="1"/>
  <c r="O29" i="245"/>
  <c r="N29" i="245"/>
  <c r="M29" i="245"/>
  <c r="L29" i="245"/>
  <c r="K29" i="245"/>
  <c r="P29" i="245" s="1"/>
  <c r="AI28" i="245"/>
  <c r="AH28" i="245"/>
  <c r="AG28" i="245"/>
  <c r="AJ28" i="245" s="1"/>
  <c r="F28" i="245" s="1"/>
  <c r="AE28" i="245"/>
  <c r="AD28" i="245"/>
  <c r="AC28" i="245"/>
  <c r="AB28" i="245"/>
  <c r="AA28" i="245"/>
  <c r="AF28" i="245" s="1"/>
  <c r="Y28" i="245"/>
  <c r="X28" i="245"/>
  <c r="W28" i="245"/>
  <c r="V28" i="245"/>
  <c r="Z28" i="245" s="1"/>
  <c r="T28" i="245"/>
  <c r="S28" i="245"/>
  <c r="R28" i="245"/>
  <c r="Q28" i="245"/>
  <c r="U28" i="245" s="1"/>
  <c r="O28" i="245"/>
  <c r="N28" i="245"/>
  <c r="M28" i="245"/>
  <c r="L28" i="245"/>
  <c r="K28" i="245"/>
  <c r="P28" i="245" s="1"/>
  <c r="AI27" i="245"/>
  <c r="AH27" i="245"/>
  <c r="AG27" i="245"/>
  <c r="AE27" i="245"/>
  <c r="AD27" i="245"/>
  <c r="AC27" i="245"/>
  <c r="AB27" i="245"/>
  <c r="AA27" i="245"/>
  <c r="Y27" i="245"/>
  <c r="X27" i="245"/>
  <c r="W27" i="245"/>
  <c r="V27" i="245"/>
  <c r="Z27" i="245" s="1"/>
  <c r="T27" i="245"/>
  <c r="S27" i="245"/>
  <c r="R27" i="245"/>
  <c r="Q27" i="245"/>
  <c r="U27" i="245" s="1"/>
  <c r="O27" i="245"/>
  <c r="N27" i="245"/>
  <c r="M27" i="245"/>
  <c r="L27" i="245"/>
  <c r="K27" i="245"/>
  <c r="AI26" i="245"/>
  <c r="AH26" i="245"/>
  <c r="AG26" i="245"/>
  <c r="AJ26" i="245" s="1"/>
  <c r="F26" i="245" s="1"/>
  <c r="AE26" i="245"/>
  <c r="AD26" i="245"/>
  <c r="AC26" i="245"/>
  <c r="AB26" i="245"/>
  <c r="AA26" i="245"/>
  <c r="Y26" i="245"/>
  <c r="X26" i="245"/>
  <c r="W26" i="245"/>
  <c r="V26" i="245"/>
  <c r="Z26" i="245" s="1"/>
  <c r="T26" i="245"/>
  <c r="S26" i="245"/>
  <c r="R26" i="245"/>
  <c r="Q26" i="245"/>
  <c r="U26" i="245" s="1"/>
  <c r="O26" i="245"/>
  <c r="N26" i="245"/>
  <c r="M26" i="245"/>
  <c r="L26" i="245"/>
  <c r="K26" i="245"/>
  <c r="AI25" i="245"/>
  <c r="AH25" i="245"/>
  <c r="AG25" i="245"/>
  <c r="AJ25" i="245" s="1"/>
  <c r="F25" i="245" s="1"/>
  <c r="AE25" i="245"/>
  <c r="AD25" i="245"/>
  <c r="AC25" i="245"/>
  <c r="AB25" i="245"/>
  <c r="AA25" i="245"/>
  <c r="Y25" i="245"/>
  <c r="X25" i="245"/>
  <c r="W25" i="245"/>
  <c r="V25" i="245"/>
  <c r="T25" i="245"/>
  <c r="S25" i="245"/>
  <c r="R25" i="245"/>
  <c r="Q25" i="245"/>
  <c r="U25" i="245" s="1"/>
  <c r="O25" i="245"/>
  <c r="N25" i="245"/>
  <c r="M25" i="245"/>
  <c r="L25" i="245"/>
  <c r="K25" i="245"/>
  <c r="AI24" i="245"/>
  <c r="AH24" i="245"/>
  <c r="AG24" i="245"/>
  <c r="AJ24" i="245" s="1"/>
  <c r="F24" i="245" s="1"/>
  <c r="AE24" i="245"/>
  <c r="AD24" i="245"/>
  <c r="AC24" i="245"/>
  <c r="AB24" i="245"/>
  <c r="AA24" i="245"/>
  <c r="AF24" i="245" s="1"/>
  <c r="Y24" i="245"/>
  <c r="X24" i="245"/>
  <c r="W24" i="245"/>
  <c r="V24" i="245"/>
  <c r="Z24" i="245" s="1"/>
  <c r="T24" i="245"/>
  <c r="S24" i="245"/>
  <c r="R24" i="245"/>
  <c r="Q24" i="245"/>
  <c r="U24" i="245" s="1"/>
  <c r="O24" i="245"/>
  <c r="N24" i="245"/>
  <c r="M24" i="245"/>
  <c r="L24" i="245"/>
  <c r="K24" i="245"/>
  <c r="P24" i="245" s="1"/>
  <c r="AI23" i="245"/>
  <c r="AH23" i="245"/>
  <c r="AG23" i="245"/>
  <c r="AE23" i="245"/>
  <c r="AD23" i="245"/>
  <c r="AC23" i="245"/>
  <c r="AB23" i="245"/>
  <c r="AA23" i="245"/>
  <c r="Y23" i="245"/>
  <c r="X23" i="245"/>
  <c r="W23" i="245"/>
  <c r="V23" i="245"/>
  <c r="Z23" i="245" s="1"/>
  <c r="T23" i="245"/>
  <c r="S23" i="245"/>
  <c r="R23" i="245"/>
  <c r="Q23" i="245"/>
  <c r="U23" i="245" s="1"/>
  <c r="O23" i="245"/>
  <c r="N23" i="245"/>
  <c r="M23" i="245"/>
  <c r="L23" i="245"/>
  <c r="K23" i="245"/>
  <c r="AI22" i="245"/>
  <c r="AH22" i="245"/>
  <c r="AG22" i="245"/>
  <c r="AJ22" i="245" s="1"/>
  <c r="F22" i="245" s="1"/>
  <c r="AE22" i="245"/>
  <c r="AD22" i="245"/>
  <c r="AC22" i="245"/>
  <c r="AB22" i="245"/>
  <c r="AA22" i="245"/>
  <c r="Y22" i="245"/>
  <c r="X22" i="245"/>
  <c r="W22" i="245"/>
  <c r="V22" i="245"/>
  <c r="Z22" i="245" s="1"/>
  <c r="T22" i="245"/>
  <c r="S22" i="245"/>
  <c r="R22" i="245"/>
  <c r="Q22" i="245"/>
  <c r="U22" i="245" s="1"/>
  <c r="O22" i="245"/>
  <c r="N22" i="245"/>
  <c r="M22" i="245"/>
  <c r="L22" i="245"/>
  <c r="K22" i="245"/>
  <c r="AI21" i="245"/>
  <c r="AH21" i="245"/>
  <c r="AG21" i="245"/>
  <c r="AJ21" i="245" s="1"/>
  <c r="F21" i="245" s="1"/>
  <c r="AE21" i="245"/>
  <c r="AD21" i="245"/>
  <c r="AC21" i="245"/>
  <c r="AB21" i="245"/>
  <c r="AA21" i="245"/>
  <c r="AF21" i="245" s="1"/>
  <c r="Y21" i="245"/>
  <c r="X21" i="245"/>
  <c r="W21" i="245"/>
  <c r="V21" i="245"/>
  <c r="Z21" i="245" s="1"/>
  <c r="T21" i="245"/>
  <c r="S21" i="245"/>
  <c r="R21" i="245"/>
  <c r="Q21" i="245"/>
  <c r="U21" i="245" s="1"/>
  <c r="O21" i="245"/>
  <c r="N21" i="245"/>
  <c r="M21" i="245"/>
  <c r="L21" i="245"/>
  <c r="K21" i="245"/>
  <c r="P21" i="245" s="1"/>
  <c r="AI20" i="245"/>
  <c r="AH20" i="245"/>
  <c r="AJ20" i="245" s="1"/>
  <c r="F20" i="245" s="1"/>
  <c r="AG20" i="245"/>
  <c r="AE20" i="245"/>
  <c r="AD20" i="245"/>
  <c r="AC20" i="245"/>
  <c r="AB20" i="245"/>
  <c r="AA20" i="245"/>
  <c r="Y20" i="245"/>
  <c r="X20" i="245"/>
  <c r="W20" i="245"/>
  <c r="V20" i="245"/>
  <c r="T20" i="245"/>
  <c r="S20" i="245"/>
  <c r="R20" i="245"/>
  <c r="Q20" i="245"/>
  <c r="O20" i="245"/>
  <c r="N20" i="245"/>
  <c r="M20" i="245"/>
  <c r="L20" i="245"/>
  <c r="K20" i="245"/>
  <c r="AI19" i="245"/>
  <c r="AH19" i="245"/>
  <c r="AG19" i="245"/>
  <c r="AE19" i="245"/>
  <c r="AD19" i="245"/>
  <c r="AC19" i="245"/>
  <c r="AB19" i="245"/>
  <c r="AA19" i="245"/>
  <c r="Y19" i="245"/>
  <c r="X19" i="245"/>
  <c r="W19" i="245"/>
  <c r="V19" i="245"/>
  <c r="Z19" i="245" s="1"/>
  <c r="T19" i="245"/>
  <c r="S19" i="245"/>
  <c r="R19" i="245"/>
  <c r="Q19" i="245"/>
  <c r="U19" i="245" s="1"/>
  <c r="O19" i="245"/>
  <c r="N19" i="245"/>
  <c r="M19" i="245"/>
  <c r="L19" i="245"/>
  <c r="K19" i="245"/>
  <c r="AI18" i="245"/>
  <c r="AH18" i="245"/>
  <c r="AG18" i="245"/>
  <c r="AJ18" i="245" s="1"/>
  <c r="F18" i="245" s="1"/>
  <c r="AE18" i="245"/>
  <c r="AD18" i="245"/>
  <c r="AC18" i="245"/>
  <c r="AB18" i="245"/>
  <c r="AA18" i="245"/>
  <c r="Y18" i="245"/>
  <c r="X18" i="245"/>
  <c r="W18" i="245"/>
  <c r="V18" i="245"/>
  <c r="Z18" i="245" s="1"/>
  <c r="T18" i="245"/>
  <c r="S18" i="245"/>
  <c r="R18" i="245"/>
  <c r="Q18" i="245"/>
  <c r="U18" i="245" s="1"/>
  <c r="O18" i="245"/>
  <c r="N18" i="245"/>
  <c r="M18" i="245"/>
  <c r="L18" i="245"/>
  <c r="K18" i="245"/>
  <c r="AI17" i="245"/>
  <c r="AH17" i="245"/>
  <c r="AG17" i="245"/>
  <c r="AJ17" i="245" s="1"/>
  <c r="F17" i="245" s="1"/>
  <c r="AE17" i="245"/>
  <c r="AD17" i="245"/>
  <c r="AC17" i="245"/>
  <c r="AB17" i="245"/>
  <c r="AA17" i="245"/>
  <c r="AF17" i="245" s="1"/>
  <c r="Y17" i="245"/>
  <c r="X17" i="245"/>
  <c r="W17" i="245"/>
  <c r="V17" i="245"/>
  <c r="Z17" i="245" s="1"/>
  <c r="T17" i="245"/>
  <c r="S17" i="245"/>
  <c r="R17" i="245"/>
  <c r="Q17" i="245"/>
  <c r="U17" i="245" s="1"/>
  <c r="O17" i="245"/>
  <c r="N17" i="245"/>
  <c r="M17" i="245"/>
  <c r="L17" i="245"/>
  <c r="K17" i="245"/>
  <c r="P17" i="245" s="1"/>
  <c r="AI16" i="245"/>
  <c r="AH16" i="245"/>
  <c r="AG16" i="245"/>
  <c r="AE16" i="245"/>
  <c r="AD16" i="245"/>
  <c r="AC16" i="245"/>
  <c r="AB16" i="245"/>
  <c r="AA16" i="245"/>
  <c r="Y16" i="245"/>
  <c r="X16" i="245"/>
  <c r="W16" i="245"/>
  <c r="V16" i="245"/>
  <c r="Z16" i="245" s="1"/>
  <c r="T16" i="245"/>
  <c r="S16" i="245"/>
  <c r="R16" i="245"/>
  <c r="Q16" i="245"/>
  <c r="O16" i="245"/>
  <c r="N16" i="245"/>
  <c r="M16" i="245"/>
  <c r="L16" i="245"/>
  <c r="K16" i="245"/>
  <c r="AI15" i="245"/>
  <c r="AH15" i="245"/>
  <c r="AG15" i="245"/>
  <c r="AJ15" i="245" s="1"/>
  <c r="F15" i="245" s="1"/>
  <c r="AE15" i="245"/>
  <c r="AD15" i="245"/>
  <c r="AC15" i="245"/>
  <c r="AB15" i="245"/>
  <c r="AA15" i="245"/>
  <c r="AF15" i="245" s="1"/>
  <c r="Y15" i="245"/>
  <c r="X15" i="245"/>
  <c r="W15" i="245"/>
  <c r="V15" i="245"/>
  <c r="Z15" i="245" s="1"/>
  <c r="T15" i="245"/>
  <c r="S15" i="245"/>
  <c r="R15" i="245"/>
  <c r="Q15" i="245"/>
  <c r="U15" i="245" s="1"/>
  <c r="O15" i="245"/>
  <c r="N15" i="245"/>
  <c r="M15" i="245"/>
  <c r="L15" i="245"/>
  <c r="K15" i="245"/>
  <c r="P15" i="245" s="1"/>
  <c r="AI14" i="245"/>
  <c r="AH14" i="245"/>
  <c r="AJ14" i="245" s="1"/>
  <c r="F14" i="245" s="1"/>
  <c r="AG14" i="245"/>
  <c r="AE14" i="245"/>
  <c r="AD14" i="245"/>
  <c r="AC14" i="245"/>
  <c r="AB14" i="245"/>
  <c r="AF14" i="245" s="1"/>
  <c r="AA14" i="245"/>
  <c r="Y14" i="245"/>
  <c r="X14" i="245"/>
  <c r="W14" i="245"/>
  <c r="V14" i="245"/>
  <c r="T14" i="245"/>
  <c r="S14" i="245"/>
  <c r="R14" i="245"/>
  <c r="Q14" i="245"/>
  <c r="O14" i="245"/>
  <c r="N14" i="245"/>
  <c r="M14" i="245"/>
  <c r="L14" i="245"/>
  <c r="K14" i="245"/>
  <c r="AJ13" i="245"/>
  <c r="F13" i="245" s="1"/>
  <c r="AI13" i="245"/>
  <c r="AH13" i="245"/>
  <c r="AG13" i="245"/>
  <c r="AE13" i="245"/>
  <c r="AD13" i="245"/>
  <c r="AC13" i="245"/>
  <c r="AB13" i="245"/>
  <c r="AA13" i="245"/>
  <c r="Y13" i="245"/>
  <c r="X13" i="245"/>
  <c r="W13" i="245"/>
  <c r="V13" i="245"/>
  <c r="T13" i="245"/>
  <c r="S13" i="245"/>
  <c r="R13" i="245"/>
  <c r="Q13" i="245"/>
  <c r="U13" i="245" s="1"/>
  <c r="O13" i="245"/>
  <c r="N13" i="245"/>
  <c r="M13" i="245"/>
  <c r="L13" i="245"/>
  <c r="K13" i="245"/>
  <c r="AI12" i="245"/>
  <c r="AH12" i="245"/>
  <c r="AG12" i="245"/>
  <c r="AE12" i="245"/>
  <c r="AD12" i="245"/>
  <c r="AC12" i="245"/>
  <c r="AB12" i="245"/>
  <c r="AA12" i="245"/>
  <c r="Y12" i="245"/>
  <c r="X12" i="245"/>
  <c r="W12" i="245"/>
  <c r="V12" i="245"/>
  <c r="Z12" i="245" s="1"/>
  <c r="T12" i="245"/>
  <c r="S12" i="245"/>
  <c r="R12" i="245"/>
  <c r="Q12" i="245"/>
  <c r="O12" i="245"/>
  <c r="N12" i="245"/>
  <c r="M12" i="245"/>
  <c r="L12" i="245"/>
  <c r="K12" i="245"/>
  <c r="AI11" i="245"/>
  <c r="AH11" i="245"/>
  <c r="AG11" i="245"/>
  <c r="AE11" i="245"/>
  <c r="AD11" i="245"/>
  <c r="AC11" i="245"/>
  <c r="AB11" i="245"/>
  <c r="AA11" i="245"/>
  <c r="Y11" i="245"/>
  <c r="X11" i="245"/>
  <c r="W11" i="245"/>
  <c r="V11" i="245"/>
  <c r="T11" i="245"/>
  <c r="S11" i="245"/>
  <c r="R11" i="245"/>
  <c r="Q11" i="245"/>
  <c r="O11" i="245"/>
  <c r="N11" i="245"/>
  <c r="M11" i="245"/>
  <c r="L11" i="245"/>
  <c r="K11" i="245"/>
  <c r="AI10" i="245"/>
  <c r="AH10" i="245"/>
  <c r="AJ10" i="245" s="1"/>
  <c r="F10" i="245" s="1"/>
  <c r="AG10" i="245"/>
  <c r="AE10" i="245"/>
  <c r="AD10" i="245"/>
  <c r="AC10" i="245"/>
  <c r="AB10" i="245"/>
  <c r="AA10" i="245"/>
  <c r="Y10" i="245"/>
  <c r="X10" i="245"/>
  <c r="W10" i="245"/>
  <c r="V10" i="245"/>
  <c r="T10" i="245"/>
  <c r="S10" i="245"/>
  <c r="R10" i="245"/>
  <c r="Q10" i="245"/>
  <c r="O10" i="245"/>
  <c r="N10" i="245"/>
  <c r="M10" i="245"/>
  <c r="L10" i="245"/>
  <c r="P10" i="245" s="1"/>
  <c r="K10" i="245"/>
  <c r="AI9" i="245"/>
  <c r="AH9" i="245"/>
  <c r="AG9" i="245"/>
  <c r="AJ9" i="245" s="1"/>
  <c r="F9" i="245" s="1"/>
  <c r="AE9" i="245"/>
  <c r="AD9" i="245"/>
  <c r="AC9" i="245"/>
  <c r="AB9" i="245"/>
  <c r="AA9" i="245"/>
  <c r="AF9" i="245" s="1"/>
  <c r="Y9" i="245"/>
  <c r="X9" i="245"/>
  <c r="W9" i="245"/>
  <c r="V9" i="245"/>
  <c r="Z9" i="245" s="1"/>
  <c r="T9" i="245"/>
  <c r="S9" i="245"/>
  <c r="R9" i="245"/>
  <c r="Q9" i="245"/>
  <c r="U9" i="245" s="1"/>
  <c r="O9" i="245"/>
  <c r="N9" i="245"/>
  <c r="M9" i="245"/>
  <c r="L9" i="245"/>
  <c r="K9" i="245"/>
  <c r="P9" i="245" s="1"/>
  <c r="AI8" i="245"/>
  <c r="AH8" i="245"/>
  <c r="AG8" i="245"/>
  <c r="AE8" i="245"/>
  <c r="AD8" i="245"/>
  <c r="AC8" i="245"/>
  <c r="AB8" i="245"/>
  <c r="AA8" i="245"/>
  <c r="Y8" i="245"/>
  <c r="X8" i="245"/>
  <c r="W8" i="245"/>
  <c r="V8" i="245"/>
  <c r="T8" i="245"/>
  <c r="S8" i="245"/>
  <c r="R8" i="245"/>
  <c r="Q8" i="245"/>
  <c r="O8" i="245"/>
  <c r="N8" i="245"/>
  <c r="M8" i="245"/>
  <c r="L8" i="245"/>
  <c r="P8" i="245" s="1"/>
  <c r="K8" i="245"/>
  <c r="AI7" i="245"/>
  <c r="AH7" i="245"/>
  <c r="AG7" i="245"/>
  <c r="AE7" i="245"/>
  <c r="AD7" i="245"/>
  <c r="AC7" i="245"/>
  <c r="AB7" i="245"/>
  <c r="AA7" i="245"/>
  <c r="Y7" i="245"/>
  <c r="X7" i="245"/>
  <c r="W7" i="245"/>
  <c r="V7" i="245"/>
  <c r="Z7" i="245" s="1"/>
  <c r="T7" i="245"/>
  <c r="S7" i="245"/>
  <c r="R7" i="245"/>
  <c r="Q7" i="245"/>
  <c r="U7" i="245" s="1"/>
  <c r="O7" i="245"/>
  <c r="N7" i="245"/>
  <c r="M7" i="245"/>
  <c r="L7" i="245"/>
  <c r="K7" i="245"/>
  <c r="AI6" i="245"/>
  <c r="AH6" i="245"/>
  <c r="AG6" i="245"/>
  <c r="AE6" i="245"/>
  <c r="AD6" i="245"/>
  <c r="AC6" i="245"/>
  <c r="AB6" i="245"/>
  <c r="AA6" i="245"/>
  <c r="Y6" i="245"/>
  <c r="X6" i="245"/>
  <c r="W6" i="245"/>
  <c r="V6" i="245"/>
  <c r="T6" i="245"/>
  <c r="S6" i="245"/>
  <c r="R6" i="245"/>
  <c r="Q6" i="245"/>
  <c r="O6" i="245"/>
  <c r="N6" i="245"/>
  <c r="M6" i="245"/>
  <c r="L6" i="245"/>
  <c r="P6" i="245" s="1"/>
  <c r="K6" i="245"/>
  <c r="AI5" i="245"/>
  <c r="AH5" i="245"/>
  <c r="AJ5" i="245" s="1"/>
  <c r="F5" i="245" s="1"/>
  <c r="AG5" i="245"/>
  <c r="AE5" i="245"/>
  <c r="AD5" i="245"/>
  <c r="AC5" i="245"/>
  <c r="AB5" i="245"/>
  <c r="AA5" i="245"/>
  <c r="Y5" i="245"/>
  <c r="X5" i="245"/>
  <c r="W5" i="245"/>
  <c r="V5" i="245"/>
  <c r="T5" i="245"/>
  <c r="S5" i="245"/>
  <c r="R5" i="245"/>
  <c r="Q5" i="245"/>
  <c r="O5" i="245"/>
  <c r="N5" i="245"/>
  <c r="M5" i="245"/>
  <c r="L5" i="245"/>
  <c r="K5" i="245"/>
  <c r="AI4" i="245"/>
  <c r="AH4" i="245"/>
  <c r="AG4" i="245"/>
  <c r="AE4" i="245"/>
  <c r="AD4" i="245"/>
  <c r="AC4" i="245"/>
  <c r="AB4" i="245"/>
  <c r="AA4" i="245"/>
  <c r="Y4" i="245"/>
  <c r="X4" i="245"/>
  <c r="W4" i="245"/>
  <c r="V4" i="245"/>
  <c r="T4" i="245"/>
  <c r="S4" i="245"/>
  <c r="R4" i="245"/>
  <c r="Q4" i="245"/>
  <c r="O4" i="245"/>
  <c r="N4" i="245"/>
  <c r="M4" i="245"/>
  <c r="L4" i="245"/>
  <c r="K4" i="245"/>
  <c r="D57" i="244"/>
  <c r="E54" i="244"/>
  <c r="D54" i="244"/>
  <c r="D56" i="244" s="1"/>
  <c r="C54" i="244"/>
  <c r="G54" i="244" s="1"/>
  <c r="D50" i="244"/>
  <c r="E47" i="244"/>
  <c r="E49" i="244" s="1"/>
  <c r="D47" i="244"/>
  <c r="D61" i="244" s="1"/>
  <c r="AJ43" i="244"/>
  <c r="AI43" i="244"/>
  <c r="AH43" i="244"/>
  <c r="AG43" i="244"/>
  <c r="AF43" i="244"/>
  <c r="AE43" i="244"/>
  <c r="AD43" i="244"/>
  <c r="AC43" i="244"/>
  <c r="AB43" i="244"/>
  <c r="AA43" i="244"/>
  <c r="Z43" i="244"/>
  <c r="Y43" i="244"/>
  <c r="X43" i="244"/>
  <c r="W43" i="244"/>
  <c r="V43" i="244"/>
  <c r="U43" i="244"/>
  <c r="T43" i="244"/>
  <c r="S43" i="244"/>
  <c r="R43" i="244"/>
  <c r="Q43" i="244"/>
  <c r="P43" i="244"/>
  <c r="O43" i="244"/>
  <c r="N43" i="244"/>
  <c r="M43" i="244"/>
  <c r="L43" i="244"/>
  <c r="K43" i="244"/>
  <c r="F43" i="244"/>
  <c r="AJ42" i="244"/>
  <c r="AI42" i="244"/>
  <c r="AH42" i="244"/>
  <c r="AG42" i="244"/>
  <c r="AF42" i="244"/>
  <c r="AE42" i="244"/>
  <c r="AD42" i="244"/>
  <c r="AC42" i="244"/>
  <c r="AB42" i="244"/>
  <c r="AA42" i="244"/>
  <c r="Z42" i="244"/>
  <c r="Y42" i="244"/>
  <c r="X42" i="244"/>
  <c r="W42" i="244"/>
  <c r="V42" i="244"/>
  <c r="U42" i="244"/>
  <c r="T42" i="244"/>
  <c r="S42" i="244"/>
  <c r="R42" i="244"/>
  <c r="Q42" i="244"/>
  <c r="P42" i="244"/>
  <c r="O42" i="244"/>
  <c r="N42" i="244"/>
  <c r="M42" i="244"/>
  <c r="L42" i="244"/>
  <c r="K42" i="244"/>
  <c r="F42" i="244"/>
  <c r="AJ41" i="244"/>
  <c r="AI41" i="244"/>
  <c r="AH41" i="244"/>
  <c r="AG41" i="244"/>
  <c r="AF41" i="244"/>
  <c r="AE41" i="244"/>
  <c r="AD41" i="244"/>
  <c r="AC41" i="244"/>
  <c r="AB41" i="244"/>
  <c r="AA41" i="244"/>
  <c r="Z41" i="244"/>
  <c r="Y41" i="244"/>
  <c r="X41" i="244"/>
  <c r="W41" i="244"/>
  <c r="V41" i="244"/>
  <c r="U41" i="244"/>
  <c r="T41" i="244"/>
  <c r="S41" i="244"/>
  <c r="R41" i="244"/>
  <c r="Q41" i="244"/>
  <c r="P41" i="244"/>
  <c r="O41" i="244"/>
  <c r="N41" i="244"/>
  <c r="M41" i="244"/>
  <c r="L41" i="244"/>
  <c r="K41" i="244"/>
  <c r="F41" i="244"/>
  <c r="AJ40" i="244"/>
  <c r="AI40" i="244"/>
  <c r="AH40" i="244"/>
  <c r="AG40" i="244"/>
  <c r="AF40" i="244"/>
  <c r="AE40" i="244"/>
  <c r="AD40" i="244"/>
  <c r="AC40" i="244"/>
  <c r="AB40" i="244"/>
  <c r="AA40" i="244"/>
  <c r="Z40" i="244"/>
  <c r="Y40" i="244"/>
  <c r="X40" i="244"/>
  <c r="W40" i="244"/>
  <c r="V40" i="244"/>
  <c r="U40" i="244"/>
  <c r="T40" i="244"/>
  <c r="S40" i="244"/>
  <c r="R40" i="244"/>
  <c r="Q40" i="244"/>
  <c r="P40" i="244"/>
  <c r="O40" i="244"/>
  <c r="N40" i="244"/>
  <c r="M40" i="244"/>
  <c r="L40" i="244"/>
  <c r="K40" i="244"/>
  <c r="F40" i="244"/>
  <c r="AJ39" i="244"/>
  <c r="AI39" i="244"/>
  <c r="AH39" i="244"/>
  <c r="AG39" i="244"/>
  <c r="AF39" i="244"/>
  <c r="AE39" i="244"/>
  <c r="AD39" i="244"/>
  <c r="AC39" i="244"/>
  <c r="AB39" i="244"/>
  <c r="AA39" i="244"/>
  <c r="Z39" i="244"/>
  <c r="Y39" i="244"/>
  <c r="X39" i="244"/>
  <c r="W39" i="244"/>
  <c r="V39" i="244"/>
  <c r="U39" i="244"/>
  <c r="T39" i="244"/>
  <c r="S39" i="244"/>
  <c r="R39" i="244"/>
  <c r="Q39" i="244"/>
  <c r="P39" i="244"/>
  <c r="O39" i="244"/>
  <c r="N39" i="244"/>
  <c r="M39" i="244"/>
  <c r="L39" i="244"/>
  <c r="K39" i="244"/>
  <c r="F39" i="244"/>
  <c r="AJ38" i="244"/>
  <c r="AI38" i="244"/>
  <c r="AH38" i="244"/>
  <c r="AG38" i="244"/>
  <c r="AF38" i="244"/>
  <c r="AE38" i="244"/>
  <c r="AD38" i="244"/>
  <c r="AC38" i="244"/>
  <c r="AB38" i="244"/>
  <c r="AA38" i="244"/>
  <c r="Z38" i="244"/>
  <c r="Y38" i="244"/>
  <c r="X38" i="244"/>
  <c r="W38" i="244"/>
  <c r="V38" i="244"/>
  <c r="U38" i="244"/>
  <c r="T38" i="244"/>
  <c r="S38" i="244"/>
  <c r="R38" i="244"/>
  <c r="Q38" i="244"/>
  <c r="P38" i="244"/>
  <c r="O38" i="244"/>
  <c r="N38" i="244"/>
  <c r="M38" i="244"/>
  <c r="L38" i="244"/>
  <c r="K38" i="244"/>
  <c r="F38" i="244"/>
  <c r="AJ37" i="244"/>
  <c r="AI37" i="244"/>
  <c r="AH37" i="244"/>
  <c r="AG37" i="244"/>
  <c r="AF37" i="244"/>
  <c r="AE37" i="244"/>
  <c r="AD37" i="244"/>
  <c r="AC37" i="244"/>
  <c r="AB37" i="244"/>
  <c r="AA37" i="244"/>
  <c r="Z37" i="244"/>
  <c r="Y37" i="244"/>
  <c r="X37" i="244"/>
  <c r="W37" i="244"/>
  <c r="V37" i="244"/>
  <c r="U37" i="244"/>
  <c r="T37" i="244"/>
  <c r="S37" i="244"/>
  <c r="R37" i="244"/>
  <c r="Q37" i="244"/>
  <c r="P37" i="244"/>
  <c r="O37" i="244"/>
  <c r="N37" i="244"/>
  <c r="M37" i="244"/>
  <c r="L37" i="244"/>
  <c r="K37" i="244"/>
  <c r="F37" i="244"/>
  <c r="AJ36" i="244"/>
  <c r="AI36" i="244"/>
  <c r="AH36" i="244"/>
  <c r="AG36" i="244"/>
  <c r="AF36" i="244"/>
  <c r="AE36" i="244"/>
  <c r="AD36" i="244"/>
  <c r="AC36" i="244"/>
  <c r="AB36" i="244"/>
  <c r="AA36" i="244"/>
  <c r="Z36" i="244"/>
  <c r="Y36" i="244"/>
  <c r="X36" i="244"/>
  <c r="W36" i="244"/>
  <c r="V36" i="244"/>
  <c r="U36" i="244"/>
  <c r="T36" i="244"/>
  <c r="S36" i="244"/>
  <c r="R36" i="244"/>
  <c r="Q36" i="244"/>
  <c r="P36" i="244"/>
  <c r="O36" i="244"/>
  <c r="N36" i="244"/>
  <c r="M36" i="244"/>
  <c r="L36" i="244"/>
  <c r="K36" i="244"/>
  <c r="F36" i="244"/>
  <c r="AJ35" i="244"/>
  <c r="AI35" i="244"/>
  <c r="AH35" i="244"/>
  <c r="AG35" i="244"/>
  <c r="AF35" i="244"/>
  <c r="AE35" i="244"/>
  <c r="AD35" i="244"/>
  <c r="AC35" i="244"/>
  <c r="AB35" i="244"/>
  <c r="AA35" i="244"/>
  <c r="Z35" i="244"/>
  <c r="Y35" i="244"/>
  <c r="X35" i="244"/>
  <c r="W35" i="244"/>
  <c r="V35" i="244"/>
  <c r="U35" i="244"/>
  <c r="T35" i="244"/>
  <c r="S35" i="244"/>
  <c r="R35" i="244"/>
  <c r="Q35" i="244"/>
  <c r="P35" i="244"/>
  <c r="O35" i="244"/>
  <c r="N35" i="244"/>
  <c r="M35" i="244"/>
  <c r="L35" i="244"/>
  <c r="K35" i="244"/>
  <c r="F35" i="244"/>
  <c r="AJ34" i="244"/>
  <c r="AI34" i="244"/>
  <c r="AH34" i="244"/>
  <c r="AG34" i="244"/>
  <c r="AF34" i="244"/>
  <c r="AE34" i="244"/>
  <c r="AD34" i="244"/>
  <c r="AC34" i="244"/>
  <c r="AB34" i="244"/>
  <c r="AA34" i="244"/>
  <c r="Z34" i="244"/>
  <c r="Y34" i="244"/>
  <c r="X34" i="244"/>
  <c r="W34" i="244"/>
  <c r="V34" i="244"/>
  <c r="U34" i="244"/>
  <c r="T34" i="244"/>
  <c r="S34" i="244"/>
  <c r="R34" i="244"/>
  <c r="Q34" i="244"/>
  <c r="P34" i="244"/>
  <c r="O34" i="244"/>
  <c r="N34" i="244"/>
  <c r="M34" i="244"/>
  <c r="L34" i="244"/>
  <c r="K34" i="244"/>
  <c r="F34" i="244"/>
  <c r="AJ33" i="244"/>
  <c r="AI33" i="244"/>
  <c r="AH33" i="244"/>
  <c r="AG33" i="244"/>
  <c r="AF33" i="244"/>
  <c r="AE33" i="244"/>
  <c r="AD33" i="244"/>
  <c r="AC33" i="244"/>
  <c r="AB33" i="244"/>
  <c r="AA33" i="244"/>
  <c r="Z33" i="244"/>
  <c r="Y33" i="244"/>
  <c r="X33" i="244"/>
  <c r="W33" i="244"/>
  <c r="V33" i="244"/>
  <c r="U33" i="244"/>
  <c r="T33" i="244"/>
  <c r="S33" i="244"/>
  <c r="R33" i="244"/>
  <c r="Q33" i="244"/>
  <c r="P33" i="244"/>
  <c r="O33" i="244"/>
  <c r="N33" i="244"/>
  <c r="M33" i="244"/>
  <c r="L33" i="244"/>
  <c r="K33" i="244"/>
  <c r="F33" i="244"/>
  <c r="AI32" i="244"/>
  <c r="AH32" i="244"/>
  <c r="AG32" i="244"/>
  <c r="AJ32" i="244" s="1"/>
  <c r="F32" i="244" s="1"/>
  <c r="AE32" i="244"/>
  <c r="AD32" i="244"/>
  <c r="AC32" i="244"/>
  <c r="AB32" i="244"/>
  <c r="AA32" i="244"/>
  <c r="AF32" i="244" s="1"/>
  <c r="Y32" i="244"/>
  <c r="X32" i="244"/>
  <c r="W32" i="244"/>
  <c r="V32" i="244"/>
  <c r="Z32" i="244" s="1"/>
  <c r="T32" i="244"/>
  <c r="S32" i="244"/>
  <c r="R32" i="244"/>
  <c r="Q32" i="244"/>
  <c r="U32" i="244" s="1"/>
  <c r="O32" i="244"/>
  <c r="N32" i="244"/>
  <c r="M32" i="244"/>
  <c r="L32" i="244"/>
  <c r="K32" i="244"/>
  <c r="P32" i="244" s="1"/>
  <c r="AI31" i="244"/>
  <c r="AH31" i="244"/>
  <c r="AJ31" i="244" s="1"/>
  <c r="F31" i="244" s="1"/>
  <c r="AG31" i="244"/>
  <c r="AE31" i="244"/>
  <c r="AD31" i="244"/>
  <c r="AC31" i="244"/>
  <c r="AB31" i="244"/>
  <c r="AF31" i="244" s="1"/>
  <c r="AA31" i="244"/>
  <c r="Y31" i="244"/>
  <c r="X31" i="244"/>
  <c r="W31" i="244"/>
  <c r="Z31" i="244" s="1"/>
  <c r="V31" i="244"/>
  <c r="T31" i="244"/>
  <c r="S31" i="244"/>
  <c r="R31" i="244"/>
  <c r="U31" i="244" s="1"/>
  <c r="Q31" i="244"/>
  <c r="O31" i="244"/>
  <c r="N31" i="244"/>
  <c r="M31" i="244"/>
  <c r="L31" i="244"/>
  <c r="P31" i="244" s="1"/>
  <c r="K31" i="244"/>
  <c r="AI30" i="244"/>
  <c r="AH30" i="244"/>
  <c r="AJ30" i="244" s="1"/>
  <c r="F30" i="244" s="1"/>
  <c r="AG30" i="244"/>
  <c r="AE30" i="244"/>
  <c r="AD30" i="244"/>
  <c r="AC30" i="244"/>
  <c r="AB30" i="244"/>
  <c r="AF30" i="244" s="1"/>
  <c r="AA30" i="244"/>
  <c r="Y30" i="244"/>
  <c r="X30" i="244"/>
  <c r="W30" i="244"/>
  <c r="Z30" i="244" s="1"/>
  <c r="V30" i="244"/>
  <c r="T30" i="244"/>
  <c r="S30" i="244"/>
  <c r="R30" i="244"/>
  <c r="U30" i="244" s="1"/>
  <c r="Q30" i="244"/>
  <c r="O30" i="244"/>
  <c r="N30" i="244"/>
  <c r="M30" i="244"/>
  <c r="L30" i="244"/>
  <c r="P30" i="244" s="1"/>
  <c r="K30" i="244"/>
  <c r="AI29" i="244"/>
  <c r="AH29" i="244"/>
  <c r="AG29" i="244"/>
  <c r="AJ29" i="244" s="1"/>
  <c r="F29" i="244" s="1"/>
  <c r="AE29" i="244"/>
  <c r="AD29" i="244"/>
  <c r="AC29" i="244"/>
  <c r="AB29" i="244"/>
  <c r="AA29" i="244"/>
  <c r="AF29" i="244" s="1"/>
  <c r="Y29" i="244"/>
  <c r="X29" i="244"/>
  <c r="W29" i="244"/>
  <c r="V29" i="244"/>
  <c r="Z29" i="244" s="1"/>
  <c r="T29" i="244"/>
  <c r="S29" i="244"/>
  <c r="R29" i="244"/>
  <c r="Q29" i="244"/>
  <c r="U29" i="244" s="1"/>
  <c r="O29" i="244"/>
  <c r="N29" i="244"/>
  <c r="M29" i="244"/>
  <c r="L29" i="244"/>
  <c r="K29" i="244"/>
  <c r="P29" i="244" s="1"/>
  <c r="AI28" i="244"/>
  <c r="AH28" i="244"/>
  <c r="AG28" i="244"/>
  <c r="AJ28" i="244" s="1"/>
  <c r="F28" i="244" s="1"/>
  <c r="AE28" i="244"/>
  <c r="AD28" i="244"/>
  <c r="AC28" i="244"/>
  <c r="AB28" i="244"/>
  <c r="AA28" i="244"/>
  <c r="AF28" i="244" s="1"/>
  <c r="Y28" i="244"/>
  <c r="X28" i="244"/>
  <c r="W28" i="244"/>
  <c r="V28" i="244"/>
  <c r="Z28" i="244" s="1"/>
  <c r="T28" i="244"/>
  <c r="S28" i="244"/>
  <c r="R28" i="244"/>
  <c r="Q28" i="244"/>
  <c r="U28" i="244" s="1"/>
  <c r="O28" i="244"/>
  <c r="N28" i="244"/>
  <c r="M28" i="244"/>
  <c r="L28" i="244"/>
  <c r="K28" i="244"/>
  <c r="P28" i="244" s="1"/>
  <c r="AI27" i="244"/>
  <c r="AH27" i="244"/>
  <c r="AJ27" i="244" s="1"/>
  <c r="F27" i="244" s="1"/>
  <c r="AG27" i="244"/>
  <c r="AE27" i="244"/>
  <c r="AD27" i="244"/>
  <c r="AC27" i="244"/>
  <c r="AB27" i="244"/>
  <c r="AF27" i="244" s="1"/>
  <c r="AA27" i="244"/>
  <c r="Y27" i="244"/>
  <c r="X27" i="244"/>
  <c r="W27" i="244"/>
  <c r="V27" i="244"/>
  <c r="T27" i="244"/>
  <c r="S27" i="244"/>
  <c r="R27" i="244"/>
  <c r="Q27" i="244"/>
  <c r="O27" i="244"/>
  <c r="N27" i="244"/>
  <c r="M27" i="244"/>
  <c r="L27" i="244"/>
  <c r="P27" i="244" s="1"/>
  <c r="K27" i="244"/>
  <c r="AI26" i="244"/>
  <c r="AH26" i="244"/>
  <c r="AJ26" i="244" s="1"/>
  <c r="F26" i="244" s="1"/>
  <c r="AG26" i="244"/>
  <c r="AE26" i="244"/>
  <c r="AD26" i="244"/>
  <c r="AC26" i="244"/>
  <c r="AB26" i="244"/>
  <c r="AA26" i="244"/>
  <c r="Y26" i="244"/>
  <c r="X26" i="244"/>
  <c r="W26" i="244"/>
  <c r="V26" i="244"/>
  <c r="T26" i="244"/>
  <c r="S26" i="244"/>
  <c r="R26" i="244"/>
  <c r="Q26" i="244"/>
  <c r="O26" i="244"/>
  <c r="N26" i="244"/>
  <c r="M26" i="244"/>
  <c r="L26" i="244"/>
  <c r="K26" i="244"/>
  <c r="AI25" i="244"/>
  <c r="AH25" i="244"/>
  <c r="AG25" i="244"/>
  <c r="AE25" i="244"/>
  <c r="AD25" i="244"/>
  <c r="AC25" i="244"/>
  <c r="AB25" i="244"/>
  <c r="AA25" i="244"/>
  <c r="Y25" i="244"/>
  <c r="X25" i="244"/>
  <c r="W25" i="244"/>
  <c r="V25" i="244"/>
  <c r="T25" i="244"/>
  <c r="S25" i="244"/>
  <c r="R25" i="244"/>
  <c r="Q25" i="244"/>
  <c r="O25" i="244"/>
  <c r="N25" i="244"/>
  <c r="M25" i="244"/>
  <c r="L25" i="244"/>
  <c r="K25" i="244"/>
  <c r="AI24" i="244"/>
  <c r="AH24" i="244"/>
  <c r="AG24" i="244"/>
  <c r="AJ24" i="244" s="1"/>
  <c r="F24" i="244" s="1"/>
  <c r="AE24" i="244"/>
  <c r="AD24" i="244"/>
  <c r="AC24" i="244"/>
  <c r="AB24" i="244"/>
  <c r="AA24" i="244"/>
  <c r="AF24" i="244" s="1"/>
  <c r="Y24" i="244"/>
  <c r="X24" i="244"/>
  <c r="W24" i="244"/>
  <c r="V24" i="244"/>
  <c r="Z24" i="244" s="1"/>
  <c r="T24" i="244"/>
  <c r="S24" i="244"/>
  <c r="R24" i="244"/>
  <c r="Q24" i="244"/>
  <c r="U24" i="244" s="1"/>
  <c r="O24" i="244"/>
  <c r="N24" i="244"/>
  <c r="M24" i="244"/>
  <c r="L24" i="244"/>
  <c r="K24" i="244"/>
  <c r="P24" i="244" s="1"/>
  <c r="AI23" i="244"/>
  <c r="AH23" i="244"/>
  <c r="AG23" i="244"/>
  <c r="AE23" i="244"/>
  <c r="AD23" i="244"/>
  <c r="AC23" i="244"/>
  <c r="AB23" i="244"/>
  <c r="AA23" i="244"/>
  <c r="Y23" i="244"/>
  <c r="X23" i="244"/>
  <c r="W23" i="244"/>
  <c r="V23" i="244"/>
  <c r="T23" i="244"/>
  <c r="S23" i="244"/>
  <c r="R23" i="244"/>
  <c r="Q23" i="244"/>
  <c r="O23" i="244"/>
  <c r="N23" i="244"/>
  <c r="M23" i="244"/>
  <c r="L23" i="244"/>
  <c r="K23" i="244"/>
  <c r="AI22" i="244"/>
  <c r="AH22" i="244"/>
  <c r="AG22" i="244"/>
  <c r="AE22" i="244"/>
  <c r="AD22" i="244"/>
  <c r="AC22" i="244"/>
  <c r="AB22" i="244"/>
  <c r="AA22" i="244"/>
  <c r="Y22" i="244"/>
  <c r="X22" i="244"/>
  <c r="W22" i="244"/>
  <c r="V22" i="244"/>
  <c r="T22" i="244"/>
  <c r="S22" i="244"/>
  <c r="R22" i="244"/>
  <c r="Q22" i="244"/>
  <c r="O22" i="244"/>
  <c r="N22" i="244"/>
  <c r="M22" i="244"/>
  <c r="L22" i="244"/>
  <c r="K22" i="244"/>
  <c r="AI21" i="244"/>
  <c r="AH21" i="244"/>
  <c r="AG21" i="244"/>
  <c r="AJ21" i="244" s="1"/>
  <c r="F21" i="244" s="1"/>
  <c r="AE21" i="244"/>
  <c r="AD21" i="244"/>
  <c r="AC21" i="244"/>
  <c r="AB21" i="244"/>
  <c r="AA21" i="244"/>
  <c r="Y21" i="244"/>
  <c r="X21" i="244"/>
  <c r="W21" i="244"/>
  <c r="V21" i="244"/>
  <c r="T21" i="244"/>
  <c r="S21" i="244"/>
  <c r="R21" i="244"/>
  <c r="Q21" i="244"/>
  <c r="U21" i="244" s="1"/>
  <c r="O21" i="244"/>
  <c r="N21" i="244"/>
  <c r="M21" i="244"/>
  <c r="L21" i="244"/>
  <c r="K21" i="244"/>
  <c r="AI20" i="244"/>
  <c r="AH20" i="244"/>
  <c r="AG20" i="244"/>
  <c r="AE20" i="244"/>
  <c r="AD20" i="244"/>
  <c r="AC20" i="244"/>
  <c r="AB20" i="244"/>
  <c r="AA20" i="244"/>
  <c r="Y20" i="244"/>
  <c r="X20" i="244"/>
  <c r="W20" i="244"/>
  <c r="V20" i="244"/>
  <c r="Z20" i="244" s="1"/>
  <c r="T20" i="244"/>
  <c r="S20" i="244"/>
  <c r="R20" i="244"/>
  <c r="Q20" i="244"/>
  <c r="O20" i="244"/>
  <c r="N20" i="244"/>
  <c r="M20" i="244"/>
  <c r="L20" i="244"/>
  <c r="K20" i="244"/>
  <c r="AI19" i="244"/>
  <c r="AH19" i="244"/>
  <c r="AG19" i="244"/>
  <c r="AJ19" i="244" s="1"/>
  <c r="F19" i="244" s="1"/>
  <c r="AE19" i="244"/>
  <c r="AD19" i="244"/>
  <c r="AC19" i="244"/>
  <c r="AB19" i="244"/>
  <c r="AA19" i="244"/>
  <c r="Y19" i="244"/>
  <c r="X19" i="244"/>
  <c r="W19" i="244"/>
  <c r="V19" i="244"/>
  <c r="T19" i="244"/>
  <c r="S19" i="244"/>
  <c r="R19" i="244"/>
  <c r="Q19" i="244"/>
  <c r="O19" i="244"/>
  <c r="N19" i="244"/>
  <c r="M19" i="244"/>
  <c r="L19" i="244"/>
  <c r="K19" i="244"/>
  <c r="AI18" i="244"/>
  <c r="AH18" i="244"/>
  <c r="AJ18" i="244" s="1"/>
  <c r="F18" i="244" s="1"/>
  <c r="AG18" i="244"/>
  <c r="AE18" i="244"/>
  <c r="AD18" i="244"/>
  <c r="AC18" i="244"/>
  <c r="AB18" i="244"/>
  <c r="AA18" i="244"/>
  <c r="Y18" i="244"/>
  <c r="X18" i="244"/>
  <c r="W18" i="244"/>
  <c r="V18" i="244"/>
  <c r="T18" i="244"/>
  <c r="S18" i="244"/>
  <c r="R18" i="244"/>
  <c r="Q18" i="244"/>
  <c r="O18" i="244"/>
  <c r="N18" i="244"/>
  <c r="M18" i="244"/>
  <c r="L18" i="244"/>
  <c r="K18" i="244"/>
  <c r="AJ17" i="244"/>
  <c r="F17" i="244" s="1"/>
  <c r="AI17" i="244"/>
  <c r="AH17" i="244"/>
  <c r="AG17" i="244"/>
  <c r="AE17" i="244"/>
  <c r="AD17" i="244"/>
  <c r="AC17" i="244"/>
  <c r="AB17" i="244"/>
  <c r="AA17" i="244"/>
  <c r="Y17" i="244"/>
  <c r="X17" i="244"/>
  <c r="W17" i="244"/>
  <c r="V17" i="244"/>
  <c r="T17" i="244"/>
  <c r="S17" i="244"/>
  <c r="R17" i="244"/>
  <c r="Q17" i="244"/>
  <c r="U17" i="244" s="1"/>
  <c r="O17" i="244"/>
  <c r="N17" i="244"/>
  <c r="M17" i="244"/>
  <c r="L17" i="244"/>
  <c r="K17" i="244"/>
  <c r="AI16" i="244"/>
  <c r="AH16" i="244"/>
  <c r="AG16" i="244"/>
  <c r="AE16" i="244"/>
  <c r="AD16" i="244"/>
  <c r="AC16" i="244"/>
  <c r="AB16" i="244"/>
  <c r="AF16" i="244" s="1"/>
  <c r="AA16" i="244"/>
  <c r="Y16" i="244"/>
  <c r="X16" i="244"/>
  <c r="W16" i="244"/>
  <c r="V16" i="244"/>
  <c r="T16" i="244"/>
  <c r="S16" i="244"/>
  <c r="R16" i="244"/>
  <c r="Q16" i="244"/>
  <c r="O16" i="244"/>
  <c r="N16" i="244"/>
  <c r="M16" i="244"/>
  <c r="L16" i="244"/>
  <c r="K16" i="244"/>
  <c r="AI15" i="244"/>
  <c r="AH15" i="244"/>
  <c r="AG15" i="244"/>
  <c r="AE15" i="244"/>
  <c r="AD15" i="244"/>
  <c r="AC15" i="244"/>
  <c r="AB15" i="244"/>
  <c r="AA15" i="244"/>
  <c r="Y15" i="244"/>
  <c r="X15" i="244"/>
  <c r="W15" i="244"/>
  <c r="V15" i="244"/>
  <c r="Z15" i="244" s="1"/>
  <c r="T15" i="244"/>
  <c r="S15" i="244"/>
  <c r="R15" i="244"/>
  <c r="Q15" i="244"/>
  <c r="U15" i="244" s="1"/>
  <c r="O15" i="244"/>
  <c r="N15" i="244"/>
  <c r="M15" i="244"/>
  <c r="L15" i="244"/>
  <c r="K15" i="244"/>
  <c r="AI14" i="244"/>
  <c r="AH14" i="244"/>
  <c r="AG14" i="244"/>
  <c r="AJ14" i="244" s="1"/>
  <c r="F14" i="244" s="1"/>
  <c r="AE14" i="244"/>
  <c r="AD14" i="244"/>
  <c r="AC14" i="244"/>
  <c r="AB14" i="244"/>
  <c r="AA14" i="244"/>
  <c r="AF14" i="244" s="1"/>
  <c r="Y14" i="244"/>
  <c r="X14" i="244"/>
  <c r="W14" i="244"/>
  <c r="V14" i="244"/>
  <c r="Z14" i="244" s="1"/>
  <c r="T14" i="244"/>
  <c r="S14" i="244"/>
  <c r="R14" i="244"/>
  <c r="Q14" i="244"/>
  <c r="U14" i="244" s="1"/>
  <c r="O14" i="244"/>
  <c r="N14" i="244"/>
  <c r="M14" i="244"/>
  <c r="L14" i="244"/>
  <c r="K14" i="244"/>
  <c r="P14" i="244" s="1"/>
  <c r="AI13" i="244"/>
  <c r="AH13" i="244"/>
  <c r="AJ13" i="244" s="1"/>
  <c r="F13" i="244" s="1"/>
  <c r="AG13" i="244"/>
  <c r="AE13" i="244"/>
  <c r="AD13" i="244"/>
  <c r="AC13" i="244"/>
  <c r="AB13" i="244"/>
  <c r="AA13" i="244"/>
  <c r="Y13" i="244"/>
  <c r="X13" i="244"/>
  <c r="W13" i="244"/>
  <c r="V13" i="244"/>
  <c r="T13" i="244"/>
  <c r="S13" i="244"/>
  <c r="R13" i="244"/>
  <c r="Q13" i="244"/>
  <c r="O13" i="244"/>
  <c r="N13" i="244"/>
  <c r="M13" i="244"/>
  <c r="L13" i="244"/>
  <c r="P13" i="244" s="1"/>
  <c r="K13" i="244"/>
  <c r="AI12" i="244"/>
  <c r="AH12" i="244"/>
  <c r="AG12" i="244"/>
  <c r="AE12" i="244"/>
  <c r="AD12" i="244"/>
  <c r="AC12" i="244"/>
  <c r="AB12" i="244"/>
  <c r="AF12" i="244" s="1"/>
  <c r="AA12" i="244"/>
  <c r="Y12" i="244"/>
  <c r="X12" i="244"/>
  <c r="W12" i="244"/>
  <c r="V12" i="244"/>
  <c r="T12" i="244"/>
  <c r="S12" i="244"/>
  <c r="R12" i="244"/>
  <c r="Q12" i="244"/>
  <c r="O12" i="244"/>
  <c r="N12" i="244"/>
  <c r="M12" i="244"/>
  <c r="L12" i="244"/>
  <c r="K12" i="244"/>
  <c r="AI11" i="244"/>
  <c r="AH11" i="244"/>
  <c r="AG11" i="244"/>
  <c r="AE11" i="244"/>
  <c r="AD11" i="244"/>
  <c r="AC11" i="244"/>
  <c r="AB11" i="244"/>
  <c r="AA11" i="244"/>
  <c r="Y11" i="244"/>
  <c r="X11" i="244"/>
  <c r="W11" i="244"/>
  <c r="V11" i="244"/>
  <c r="Z11" i="244" s="1"/>
  <c r="T11" i="244"/>
  <c r="S11" i="244"/>
  <c r="R11" i="244"/>
  <c r="Q11" i="244"/>
  <c r="U11" i="244" s="1"/>
  <c r="O11" i="244"/>
  <c r="N11" i="244"/>
  <c r="M11" i="244"/>
  <c r="L11" i="244"/>
  <c r="K11" i="244"/>
  <c r="AI10" i="244"/>
  <c r="AH10" i="244"/>
  <c r="AG10" i="244"/>
  <c r="AJ10" i="244" s="1"/>
  <c r="F10" i="244" s="1"/>
  <c r="AE10" i="244"/>
  <c r="AD10" i="244"/>
  <c r="AC10" i="244"/>
  <c r="AB10" i="244"/>
  <c r="AA10" i="244"/>
  <c r="AF10" i="244" s="1"/>
  <c r="Y10" i="244"/>
  <c r="X10" i="244"/>
  <c r="W10" i="244"/>
  <c r="V10" i="244"/>
  <c r="Z10" i="244" s="1"/>
  <c r="T10" i="244"/>
  <c r="S10" i="244"/>
  <c r="R10" i="244"/>
  <c r="Q10" i="244"/>
  <c r="U10" i="244" s="1"/>
  <c r="O10" i="244"/>
  <c r="N10" i="244"/>
  <c r="M10" i="244"/>
  <c r="L10" i="244"/>
  <c r="K10" i="244"/>
  <c r="P10" i="244" s="1"/>
  <c r="AI9" i="244"/>
  <c r="AH9" i="244"/>
  <c r="AG9" i="244"/>
  <c r="AJ9" i="244" s="1"/>
  <c r="F9" i="244" s="1"/>
  <c r="AE9" i="244"/>
  <c r="AD9" i="244"/>
  <c r="AC9" i="244"/>
  <c r="AB9" i="244"/>
  <c r="AA9" i="244"/>
  <c r="AF9" i="244" s="1"/>
  <c r="Y9" i="244"/>
  <c r="X9" i="244"/>
  <c r="W9" i="244"/>
  <c r="V9" i="244"/>
  <c r="Z9" i="244" s="1"/>
  <c r="T9" i="244"/>
  <c r="S9" i="244"/>
  <c r="R9" i="244"/>
  <c r="Q9" i="244"/>
  <c r="U9" i="244" s="1"/>
  <c r="O9" i="244"/>
  <c r="N9" i="244"/>
  <c r="M9" i="244"/>
  <c r="L9" i="244"/>
  <c r="K9" i="244"/>
  <c r="P9" i="244" s="1"/>
  <c r="AI8" i="244"/>
  <c r="AH8" i="244"/>
  <c r="AG8" i="244"/>
  <c r="AE8" i="244"/>
  <c r="AD8" i="244"/>
  <c r="AC8" i="244"/>
  <c r="AB8" i="244"/>
  <c r="AA8" i="244"/>
  <c r="Y8" i="244"/>
  <c r="X8" i="244"/>
  <c r="W8" i="244"/>
  <c r="V8" i="244"/>
  <c r="T8" i="244"/>
  <c r="S8" i="244"/>
  <c r="R8" i="244"/>
  <c r="Q8" i="244"/>
  <c r="O8" i="244"/>
  <c r="N8" i="244"/>
  <c r="M8" i="244"/>
  <c r="L8" i="244"/>
  <c r="K8" i="244"/>
  <c r="AI7" i="244"/>
  <c r="AH7" i="244"/>
  <c r="AG7" i="244"/>
  <c r="AE7" i="244"/>
  <c r="AD7" i="244"/>
  <c r="AC7" i="244"/>
  <c r="AB7" i="244"/>
  <c r="AA7" i="244"/>
  <c r="Y7" i="244"/>
  <c r="X7" i="244"/>
  <c r="W7" i="244"/>
  <c r="V7" i="244"/>
  <c r="T7" i="244"/>
  <c r="S7" i="244"/>
  <c r="R7" i="244"/>
  <c r="Q7" i="244"/>
  <c r="O7" i="244"/>
  <c r="N7" i="244"/>
  <c r="M7" i="244"/>
  <c r="L7" i="244"/>
  <c r="K7" i="244"/>
  <c r="P7" i="244" s="1"/>
  <c r="AI6" i="244"/>
  <c r="AH6" i="244"/>
  <c r="AG6" i="244"/>
  <c r="AJ6" i="244" s="1"/>
  <c r="F6" i="244" s="1"/>
  <c r="AE6" i="244"/>
  <c r="AD6" i="244"/>
  <c r="AC6" i="244"/>
  <c r="AB6" i="244"/>
  <c r="AA6" i="244"/>
  <c r="AF6" i="244" s="1"/>
  <c r="Y6" i="244"/>
  <c r="X6" i="244"/>
  <c r="W6" i="244"/>
  <c r="V6" i="244"/>
  <c r="Z6" i="244" s="1"/>
  <c r="T6" i="244"/>
  <c r="S6" i="244"/>
  <c r="R6" i="244"/>
  <c r="Q6" i="244"/>
  <c r="U6" i="244" s="1"/>
  <c r="O6" i="244"/>
  <c r="N6" i="244"/>
  <c r="M6" i="244"/>
  <c r="L6" i="244"/>
  <c r="K6" i="244"/>
  <c r="P6" i="244" s="1"/>
  <c r="AI5" i="244"/>
  <c r="AH5" i="244"/>
  <c r="AG5" i="244"/>
  <c r="AJ5" i="244" s="1"/>
  <c r="F5" i="244" s="1"/>
  <c r="AE5" i="244"/>
  <c r="AD5" i="244"/>
  <c r="AC5" i="244"/>
  <c r="AB5" i="244"/>
  <c r="AF5" i="244" s="1"/>
  <c r="AA5" i="244"/>
  <c r="Y5" i="244"/>
  <c r="X5" i="244"/>
  <c r="W5" i="244"/>
  <c r="Z5" i="244" s="1"/>
  <c r="V5" i="244"/>
  <c r="T5" i="244"/>
  <c r="S5" i="244"/>
  <c r="R5" i="244"/>
  <c r="Q5" i="244"/>
  <c r="O5" i="244"/>
  <c r="N5" i="244"/>
  <c r="M5" i="244"/>
  <c r="L5" i="244"/>
  <c r="K5" i="244"/>
  <c r="AI4" i="244"/>
  <c r="AH4" i="244"/>
  <c r="AG4" i="244"/>
  <c r="AE4" i="244"/>
  <c r="AD4" i="244"/>
  <c r="AC4" i="244"/>
  <c r="AB4" i="244"/>
  <c r="AA4" i="244"/>
  <c r="Y4" i="244"/>
  <c r="X4" i="244"/>
  <c r="W4" i="244"/>
  <c r="V4" i="244"/>
  <c r="T4" i="244"/>
  <c r="S4" i="244"/>
  <c r="R4" i="244"/>
  <c r="Q4" i="244"/>
  <c r="O4" i="244"/>
  <c r="N4" i="244"/>
  <c r="M4" i="244"/>
  <c r="L4" i="244"/>
  <c r="P4" i="244" s="1"/>
  <c r="K4" i="244"/>
  <c r="D78" i="317"/>
  <c r="P9" i="258" l="1"/>
  <c r="Z13" i="264"/>
  <c r="U17" i="264"/>
  <c r="P18" i="264"/>
  <c r="F18" i="264" s="1"/>
  <c r="U25" i="264"/>
  <c r="AF25" i="264"/>
  <c r="AJ4" i="265"/>
  <c r="Z12" i="265"/>
  <c r="AJ12" i="265"/>
  <c r="U13" i="265"/>
  <c r="C49" i="266"/>
  <c r="G49" i="266" s="1"/>
  <c r="C49" i="267"/>
  <c r="U9" i="253"/>
  <c r="D61" i="256"/>
  <c r="P6" i="262"/>
  <c r="F6" i="262" s="1"/>
  <c r="Z23" i="244"/>
  <c r="P11" i="246"/>
  <c r="AJ14" i="254"/>
  <c r="P25" i="244"/>
  <c r="Z10" i="245"/>
  <c r="U11" i="253"/>
  <c r="G47" i="267"/>
  <c r="P8" i="260"/>
  <c r="F8" i="260" s="1"/>
  <c r="Z11" i="260"/>
  <c r="Z19" i="260"/>
  <c r="AF8" i="262"/>
  <c r="U13" i="249"/>
  <c r="AF13" i="249"/>
  <c r="Z7" i="244"/>
  <c r="U25" i="244"/>
  <c r="AF25" i="244"/>
  <c r="U10" i="245"/>
  <c r="AF10" i="245"/>
  <c r="P12" i="246"/>
  <c r="AF14" i="246"/>
  <c r="Z13" i="247"/>
  <c r="AJ23" i="248"/>
  <c r="F23" i="248" s="1"/>
  <c r="U14" i="249"/>
  <c r="P10" i="250"/>
  <c r="P6" i="251"/>
  <c r="P11" i="253"/>
  <c r="F11" i="253" s="1"/>
  <c r="Z11" i="253"/>
  <c r="U14" i="254"/>
  <c r="AF14" i="254"/>
  <c r="P6" i="258"/>
  <c r="Z9" i="258"/>
  <c r="Z12" i="258"/>
  <c r="AJ12" i="258"/>
  <c r="P4" i="260"/>
  <c r="F4" i="260" s="1"/>
  <c r="AF6" i="260"/>
  <c r="Z7" i="260"/>
  <c r="U11" i="262"/>
  <c r="AF11" i="262"/>
  <c r="U16" i="262"/>
  <c r="AF16" i="262"/>
  <c r="Z4" i="264"/>
  <c r="P25" i="264"/>
  <c r="F25" i="264" s="1"/>
  <c r="Z28" i="264"/>
  <c r="AJ7" i="246"/>
  <c r="F7" i="246" s="1"/>
  <c r="Z6" i="252"/>
  <c r="U10" i="252"/>
  <c r="U4" i="253"/>
  <c r="AF4" i="253"/>
  <c r="Z15" i="254"/>
  <c r="D61" i="254"/>
  <c r="AJ8" i="246"/>
  <c r="F8" i="246" s="1"/>
  <c r="U19" i="244"/>
  <c r="AF19" i="244"/>
  <c r="U15" i="251"/>
  <c r="F15" i="251" s="1"/>
  <c r="Z19" i="251"/>
  <c r="D50" i="251"/>
  <c r="P6" i="254"/>
  <c r="F6" i="254" s="1"/>
  <c r="Z9" i="254"/>
  <c r="U13" i="254"/>
  <c r="AF13" i="254"/>
  <c r="U16" i="254"/>
  <c r="AF16" i="254"/>
  <c r="AJ6" i="255"/>
  <c r="U7" i="255"/>
  <c r="AJ19" i="256"/>
  <c r="F19" i="256" s="1"/>
  <c r="P5" i="248"/>
  <c r="Z5" i="251"/>
  <c r="U12" i="252"/>
  <c r="AJ5" i="253"/>
  <c r="AF9" i="256"/>
  <c r="P10" i="256"/>
  <c r="AJ13" i="256"/>
  <c r="U14" i="256"/>
  <c r="P12" i="265"/>
  <c r="F12" i="265" s="1"/>
  <c r="Z15" i="265"/>
  <c r="AJ15" i="265"/>
  <c r="U16" i="265"/>
  <c r="U12" i="246"/>
  <c r="AF12" i="246"/>
  <c r="U7" i="249"/>
  <c r="AF7" i="249"/>
  <c r="P8" i="249"/>
  <c r="U15" i="249"/>
  <c r="P16" i="249"/>
  <c r="AJ14" i="250"/>
  <c r="U15" i="250"/>
  <c r="U6" i="251"/>
  <c r="F6" i="251" s="1"/>
  <c r="AF6" i="251"/>
  <c r="U14" i="251"/>
  <c r="F14" i="251" s="1"/>
  <c r="AF14" i="251"/>
  <c r="Z18" i="251"/>
  <c r="AJ4" i="253"/>
  <c r="Z5" i="254"/>
  <c r="D50" i="256"/>
  <c r="E50" i="268"/>
  <c r="C50" i="268" s="1"/>
  <c r="C57" i="268"/>
  <c r="C69" i="268" s="1"/>
  <c r="Z19" i="244"/>
  <c r="AJ22" i="244"/>
  <c r="F22" i="244" s="1"/>
  <c r="U23" i="244"/>
  <c r="AF23" i="244"/>
  <c r="P21" i="246"/>
  <c r="U13" i="247"/>
  <c r="Z4" i="249"/>
  <c r="Z7" i="249"/>
  <c r="AJ10" i="249"/>
  <c r="F10" i="249" s="1"/>
  <c r="Z15" i="249"/>
  <c r="Z15" i="250"/>
  <c r="Z15" i="251"/>
  <c r="Z7" i="255"/>
  <c r="F7" i="255" s="1"/>
  <c r="AJ10" i="255"/>
  <c r="AJ18" i="255"/>
  <c r="P4" i="257"/>
  <c r="Z5" i="258"/>
  <c r="AF12" i="258"/>
  <c r="Z13" i="258"/>
  <c r="P11" i="260"/>
  <c r="F11" i="260" s="1"/>
  <c r="Z18" i="261"/>
  <c r="U13" i="264"/>
  <c r="AF13" i="264"/>
  <c r="Z25" i="264"/>
  <c r="P5" i="265"/>
  <c r="F5" i="265" s="1"/>
  <c r="U12" i="265"/>
  <c r="U15" i="265"/>
  <c r="AF15" i="265"/>
  <c r="P16" i="265"/>
  <c r="F16" i="265" s="1"/>
  <c r="C49" i="269"/>
  <c r="G49" i="269" s="1"/>
  <c r="C57" i="269"/>
  <c r="G57" i="269" s="1"/>
  <c r="AJ14" i="248"/>
  <c r="F14" i="248" s="1"/>
  <c r="AJ7" i="249"/>
  <c r="F7" i="249" s="1"/>
  <c r="AJ15" i="249"/>
  <c r="F15" i="249" s="1"/>
  <c r="U16" i="249"/>
  <c r="U5" i="251"/>
  <c r="F5" i="251" s="1"/>
  <c r="AF5" i="251"/>
  <c r="U19" i="251"/>
  <c r="F19" i="251" s="1"/>
  <c r="U5" i="256"/>
  <c r="AF11" i="256"/>
  <c r="AF4" i="258"/>
  <c r="AJ6" i="260"/>
  <c r="U7" i="260"/>
  <c r="AF7" i="260"/>
  <c r="U20" i="261"/>
  <c r="D61" i="262"/>
  <c r="AF12" i="265"/>
  <c r="Z13" i="265"/>
  <c r="AF8" i="246"/>
  <c r="Z12" i="246"/>
  <c r="P10" i="252"/>
  <c r="F10" i="252" s="1"/>
  <c r="U15" i="254"/>
  <c r="P16" i="254"/>
  <c r="F16" i="254" s="1"/>
  <c r="U10" i="261"/>
  <c r="AF10" i="261"/>
  <c r="Z4" i="244"/>
  <c r="AJ7" i="244"/>
  <c r="F7" i="244" s="1"/>
  <c r="AJ17" i="249"/>
  <c r="F17" i="249" s="1"/>
  <c r="U18" i="251"/>
  <c r="AF18" i="251"/>
  <c r="U6" i="252"/>
  <c r="AF6" i="252"/>
  <c r="P7" i="252"/>
  <c r="F7" i="252" s="1"/>
  <c r="Z10" i="252"/>
  <c r="AJ7" i="253"/>
  <c r="U8" i="253"/>
  <c r="U9" i="254"/>
  <c r="AF9" i="254"/>
  <c r="Z13" i="254"/>
  <c r="Z16" i="254"/>
  <c r="AJ19" i="254"/>
  <c r="P6" i="256"/>
  <c r="Z9" i="256"/>
  <c r="F9" i="256" s="1"/>
  <c r="AJ9" i="256"/>
  <c r="Z14" i="256"/>
  <c r="F14" i="256" s="1"/>
  <c r="AJ17" i="256"/>
  <c r="U7" i="262"/>
  <c r="AF7" i="262"/>
  <c r="AJ8" i="262"/>
  <c r="Z16" i="262"/>
  <c r="Z24" i="264"/>
  <c r="U8" i="265"/>
  <c r="P8" i="246"/>
  <c r="P14" i="246"/>
  <c r="Z12" i="252"/>
  <c r="P9" i="253"/>
  <c r="F9" i="253" s="1"/>
  <c r="P7" i="254"/>
  <c r="F7" i="254" s="1"/>
  <c r="Z6" i="258"/>
  <c r="D57" i="258" s="1"/>
  <c r="E57" i="258" s="1"/>
  <c r="Z4" i="260"/>
  <c r="U11" i="260"/>
  <c r="AF11" i="260"/>
  <c r="U19" i="260"/>
  <c r="P20" i="260"/>
  <c r="F20" i="260" s="1"/>
  <c r="C47" i="261"/>
  <c r="U7" i="244"/>
  <c r="AF7" i="244"/>
  <c r="P8" i="244"/>
  <c r="Z25" i="244"/>
  <c r="AJ9" i="247"/>
  <c r="F9" i="247" s="1"/>
  <c r="U10" i="247"/>
  <c r="Z4" i="248"/>
  <c r="AF22" i="248"/>
  <c r="Z13" i="249"/>
  <c r="U17" i="250"/>
  <c r="AF5" i="253"/>
  <c r="P12" i="253"/>
  <c r="U5" i="254"/>
  <c r="AF5" i="254"/>
  <c r="AF7" i="255"/>
  <c r="AJ16" i="255"/>
  <c r="AJ7" i="260"/>
  <c r="P12" i="260"/>
  <c r="F12" i="260" s="1"/>
  <c r="P5" i="263"/>
  <c r="F5" i="263" s="1"/>
  <c r="C78" i="317"/>
  <c r="D61" i="253"/>
  <c r="G54" i="249"/>
  <c r="D56" i="249"/>
  <c r="G54" i="250"/>
  <c r="D56" i="250"/>
  <c r="D61" i="250"/>
  <c r="D61" i="251"/>
  <c r="G48" i="267"/>
  <c r="G49" i="267"/>
  <c r="C66" i="267"/>
  <c r="C67" i="267" s="1"/>
  <c r="D68" i="267"/>
  <c r="G56" i="267"/>
  <c r="G55" i="267"/>
  <c r="D56" i="262"/>
  <c r="G54" i="251"/>
  <c r="D56" i="251"/>
  <c r="F16" i="267"/>
  <c r="E50" i="267" s="1"/>
  <c r="C50" i="267" s="1"/>
  <c r="C57" i="267"/>
  <c r="E66" i="269"/>
  <c r="G47" i="269"/>
  <c r="G66" i="269"/>
  <c r="C67" i="269"/>
  <c r="G67" i="269" s="1"/>
  <c r="C61" i="269"/>
  <c r="D68" i="269"/>
  <c r="D67" i="269"/>
  <c r="G50" i="269"/>
  <c r="E68" i="269"/>
  <c r="E67" i="269"/>
  <c r="C68" i="267"/>
  <c r="C61" i="267"/>
  <c r="D69" i="268"/>
  <c r="D68" i="268"/>
  <c r="D67" i="268"/>
  <c r="C62" i="268"/>
  <c r="E57" i="268"/>
  <c r="C49" i="268"/>
  <c r="G49" i="268" s="1"/>
  <c r="C48" i="268"/>
  <c r="G48" i="268" s="1"/>
  <c r="C66" i="268"/>
  <c r="G47" i="268"/>
  <c r="G50" i="268"/>
  <c r="I46" i="268" s="1"/>
  <c r="C61" i="268"/>
  <c r="D69" i="267"/>
  <c r="D67" i="267"/>
  <c r="G51" i="267"/>
  <c r="E50" i="266"/>
  <c r="C50" i="266" s="1"/>
  <c r="C57" i="266"/>
  <c r="G57" i="266" s="1"/>
  <c r="G51" i="266"/>
  <c r="D69" i="266"/>
  <c r="D68" i="266"/>
  <c r="D67" i="266"/>
  <c r="C68" i="266"/>
  <c r="G68" i="266" s="1"/>
  <c r="C67" i="266"/>
  <c r="G67" i="266" s="1"/>
  <c r="G66" i="266"/>
  <c r="E66" i="266"/>
  <c r="G50" i="266"/>
  <c r="P11" i="265"/>
  <c r="F11" i="265" s="1"/>
  <c r="P10" i="265"/>
  <c r="F10" i="265" s="1"/>
  <c r="U9" i="265"/>
  <c r="Z9" i="265"/>
  <c r="AF9" i="265"/>
  <c r="AJ9" i="265"/>
  <c r="P8" i="265"/>
  <c r="F8" i="265" s="1"/>
  <c r="U7" i="265"/>
  <c r="Z7" i="265"/>
  <c r="AF7" i="265"/>
  <c r="AJ7" i="265"/>
  <c r="U4" i="265"/>
  <c r="P17" i="265"/>
  <c r="F17" i="265" s="1"/>
  <c r="U17" i="265"/>
  <c r="Z17" i="265"/>
  <c r="AF17" i="265"/>
  <c r="Z16" i="265"/>
  <c r="AF16" i="265"/>
  <c r="AJ16" i="265"/>
  <c r="P15" i="265"/>
  <c r="F15" i="265" s="1"/>
  <c r="P14" i="265"/>
  <c r="F14" i="265" s="1"/>
  <c r="Z14" i="265"/>
  <c r="AF14" i="265"/>
  <c r="U11" i="265"/>
  <c r="Z11" i="265"/>
  <c r="AF11" i="265"/>
  <c r="Z10" i="265"/>
  <c r="U10" i="265"/>
  <c r="AF10" i="265"/>
  <c r="P6" i="265"/>
  <c r="F6" i="265" s="1"/>
  <c r="Z6" i="265"/>
  <c r="U6" i="265"/>
  <c r="U5" i="265"/>
  <c r="Z5" i="265"/>
  <c r="AF5" i="265"/>
  <c r="AF6" i="265"/>
  <c r="P7" i="265"/>
  <c r="F7" i="265" s="1"/>
  <c r="Z8" i="265"/>
  <c r="AF8" i="265"/>
  <c r="AJ10" i="265"/>
  <c r="P13" i="265"/>
  <c r="F13" i="265" s="1"/>
  <c r="AJ13" i="265"/>
  <c r="U14" i="265"/>
  <c r="D61" i="265"/>
  <c r="E61" i="265"/>
  <c r="E55" i="265"/>
  <c r="E56" i="265"/>
  <c r="C47" i="265"/>
  <c r="G54" i="265"/>
  <c r="D66" i="265"/>
  <c r="D48" i="265"/>
  <c r="D49" i="265"/>
  <c r="C55" i="265"/>
  <c r="G55" i="265" s="1"/>
  <c r="C56" i="265"/>
  <c r="G56" i="265" s="1"/>
  <c r="E48" i="265"/>
  <c r="D55" i="265"/>
  <c r="U6" i="264"/>
  <c r="Z6" i="264"/>
  <c r="AJ6" i="264"/>
  <c r="P22" i="264"/>
  <c r="F22" i="264" s="1"/>
  <c r="U22" i="264"/>
  <c r="Z22" i="264"/>
  <c r="P19" i="264"/>
  <c r="F19" i="264" s="1"/>
  <c r="U19" i="264"/>
  <c r="Z19" i="264"/>
  <c r="AF19" i="264"/>
  <c r="U14" i="264"/>
  <c r="Z14" i="264"/>
  <c r="AJ13" i="264"/>
  <c r="P6" i="264"/>
  <c r="F6" i="264" s="1"/>
  <c r="P5" i="264"/>
  <c r="F5" i="264" s="1"/>
  <c r="U27" i="264"/>
  <c r="Z27" i="264"/>
  <c r="U26" i="264"/>
  <c r="Z26" i="264"/>
  <c r="AJ26" i="264"/>
  <c r="AJ25" i="264"/>
  <c r="U23" i="264"/>
  <c r="Z23" i="264"/>
  <c r="AJ22" i="264"/>
  <c r="F21" i="264"/>
  <c r="AJ20" i="264"/>
  <c r="AJ19" i="264"/>
  <c r="U18" i="264"/>
  <c r="AJ17" i="264"/>
  <c r="P16" i="264"/>
  <c r="F16" i="264" s="1"/>
  <c r="U16" i="264"/>
  <c r="Z16" i="264"/>
  <c r="AF16" i="264"/>
  <c r="U15" i="264"/>
  <c r="Z15" i="264"/>
  <c r="AJ14" i="264"/>
  <c r="P13" i="264"/>
  <c r="F13" i="264" s="1"/>
  <c r="Z12" i="264"/>
  <c r="P10" i="264"/>
  <c r="F10" i="264" s="1"/>
  <c r="U10" i="264"/>
  <c r="Z10" i="264"/>
  <c r="P8" i="264"/>
  <c r="F8" i="264" s="1"/>
  <c r="Z8" i="264"/>
  <c r="AF8" i="264"/>
  <c r="U7" i="264"/>
  <c r="Z7" i="264"/>
  <c r="U5" i="264"/>
  <c r="Z5" i="264"/>
  <c r="AF5" i="264"/>
  <c r="P4" i="264"/>
  <c r="F4" i="264" s="1"/>
  <c r="U8" i="264"/>
  <c r="U9" i="264"/>
  <c r="Z9" i="264"/>
  <c r="AF11" i="264"/>
  <c r="P12" i="264"/>
  <c r="F12" i="264" s="1"/>
  <c r="P14" i="264"/>
  <c r="F14" i="264" s="1"/>
  <c r="P15" i="264"/>
  <c r="AJ15" i="264"/>
  <c r="Z18" i="264"/>
  <c r="AJ23" i="264"/>
  <c r="U24" i="264"/>
  <c r="F24" i="264" s="1"/>
  <c r="AF28" i="264"/>
  <c r="AJ4" i="264"/>
  <c r="AF6" i="264"/>
  <c r="AF7" i="264"/>
  <c r="P11" i="264"/>
  <c r="F11" i="264" s="1"/>
  <c r="AJ11" i="264"/>
  <c r="U12" i="264"/>
  <c r="U20" i="264"/>
  <c r="AF23" i="264"/>
  <c r="AF24" i="264"/>
  <c r="AJ28" i="264"/>
  <c r="P23" i="264"/>
  <c r="F23" i="264" s="1"/>
  <c r="D66" i="264"/>
  <c r="D69" i="264" s="1"/>
  <c r="E61" i="264"/>
  <c r="C47" i="264"/>
  <c r="C66" i="264" s="1"/>
  <c r="C68" i="264" s="1"/>
  <c r="G68" i="264" s="1"/>
  <c r="D48" i="264"/>
  <c r="D49" i="264"/>
  <c r="C55" i="264"/>
  <c r="G55" i="264" s="1"/>
  <c r="C56" i="264"/>
  <c r="G56" i="264" s="1"/>
  <c r="D62" i="264"/>
  <c r="E48" i="264"/>
  <c r="D55" i="264"/>
  <c r="E55" i="264"/>
  <c r="E56" i="264"/>
  <c r="AJ5" i="263"/>
  <c r="F4" i="263"/>
  <c r="E50" i="263" s="1"/>
  <c r="C50" i="263" s="1"/>
  <c r="U5" i="263"/>
  <c r="E61" i="263"/>
  <c r="AF5" i="263"/>
  <c r="P20" i="262"/>
  <c r="F20" i="262" s="1"/>
  <c r="U18" i="262"/>
  <c r="Z18" i="262"/>
  <c r="Z17" i="262"/>
  <c r="AF17" i="262"/>
  <c r="Z13" i="262"/>
  <c r="AF13" i="262"/>
  <c r="Z11" i="262"/>
  <c r="P10" i="262"/>
  <c r="F10" i="262" s="1"/>
  <c r="P5" i="262"/>
  <c r="F5" i="262" s="1"/>
  <c r="AJ20" i="262"/>
  <c r="P19" i="262"/>
  <c r="F19" i="262" s="1"/>
  <c r="U17" i="262"/>
  <c r="AJ17" i="262"/>
  <c r="P16" i="262"/>
  <c r="F16" i="262" s="1"/>
  <c r="Z14" i="262"/>
  <c r="AJ12" i="262"/>
  <c r="AJ10" i="262"/>
  <c r="U9" i="262"/>
  <c r="Z7" i="262"/>
  <c r="U6" i="262"/>
  <c r="Z6" i="262"/>
  <c r="P4" i="262"/>
  <c r="F4" i="262" s="1"/>
  <c r="AF4" i="262"/>
  <c r="AJ4" i="262"/>
  <c r="U14" i="262"/>
  <c r="P18" i="262"/>
  <c r="F18" i="262" s="1"/>
  <c r="U19" i="262"/>
  <c r="U20" i="262"/>
  <c r="U4" i="262"/>
  <c r="Z4" i="262"/>
  <c r="Z5" i="262"/>
  <c r="AF5" i="262"/>
  <c r="P7" i="262"/>
  <c r="F7" i="262" s="1"/>
  <c r="U8" i="262"/>
  <c r="Z8" i="262"/>
  <c r="Z9" i="262"/>
  <c r="AF9" i="262"/>
  <c r="AF10" i="262"/>
  <c r="P11" i="262"/>
  <c r="F11" i="262" s="1"/>
  <c r="P13" i="262"/>
  <c r="F13" i="262" s="1"/>
  <c r="P17" i="262"/>
  <c r="F17" i="262" s="1"/>
  <c r="AF19" i="262"/>
  <c r="AJ19" i="262"/>
  <c r="AF6" i="262"/>
  <c r="E61" i="262"/>
  <c r="E55" i="263"/>
  <c r="E56" i="263"/>
  <c r="C47" i="263"/>
  <c r="G54" i="263"/>
  <c r="D66" i="263"/>
  <c r="D48" i="263"/>
  <c r="D49" i="263"/>
  <c r="C55" i="263"/>
  <c r="G55" i="263" s="1"/>
  <c r="C56" i="263"/>
  <c r="G56" i="263" s="1"/>
  <c r="D62" i="263"/>
  <c r="E48" i="263"/>
  <c r="D55" i="263"/>
  <c r="D55" i="262"/>
  <c r="C47" i="262"/>
  <c r="G54" i="262"/>
  <c r="D66" i="262"/>
  <c r="D48" i="262"/>
  <c r="D49" i="262"/>
  <c r="C55" i="262"/>
  <c r="C56" i="262"/>
  <c r="E48" i="262"/>
  <c r="E55" i="262"/>
  <c r="E56" i="262"/>
  <c r="U15" i="261"/>
  <c r="Z15" i="261"/>
  <c r="Z8" i="261"/>
  <c r="AF8" i="261"/>
  <c r="P9" i="261"/>
  <c r="F9" i="261" s="1"/>
  <c r="P6" i="261"/>
  <c r="F6" i="261" s="1"/>
  <c r="U6" i="261"/>
  <c r="AF6" i="261"/>
  <c r="P4" i="261"/>
  <c r="F4" i="261" s="1"/>
  <c r="P20" i="261"/>
  <c r="F20" i="261" s="1"/>
  <c r="Z20" i="261"/>
  <c r="U19" i="261"/>
  <c r="Z19" i="261"/>
  <c r="P16" i="261"/>
  <c r="F16" i="261" s="1"/>
  <c r="Z16" i="261"/>
  <c r="AF16" i="261"/>
  <c r="P15" i="261"/>
  <c r="F15" i="261" s="1"/>
  <c r="P14" i="261"/>
  <c r="F14" i="261" s="1"/>
  <c r="U14" i="261"/>
  <c r="AF14" i="261"/>
  <c r="P12" i="261"/>
  <c r="F12" i="261" s="1"/>
  <c r="Z12" i="261"/>
  <c r="AF12" i="261"/>
  <c r="U11" i="261"/>
  <c r="Z11" i="261"/>
  <c r="P10" i="261"/>
  <c r="F10" i="261" s="1"/>
  <c r="P8" i="261"/>
  <c r="F8" i="261" s="1"/>
  <c r="U7" i="261"/>
  <c r="Z7" i="261"/>
  <c r="U5" i="261"/>
  <c r="Z4" i="261"/>
  <c r="AF4" i="261"/>
  <c r="C66" i="261"/>
  <c r="G66" i="261" s="1"/>
  <c r="D66" i="261"/>
  <c r="D69" i="261" s="1"/>
  <c r="Z5" i="261"/>
  <c r="AF5" i="261"/>
  <c r="AF18" i="261"/>
  <c r="U4" i="261"/>
  <c r="Z6" i="261"/>
  <c r="AF7" i="261"/>
  <c r="Z10" i="261"/>
  <c r="U12" i="261"/>
  <c r="Z14" i="261"/>
  <c r="U16" i="261"/>
  <c r="P18" i="261"/>
  <c r="F18" i="261" s="1"/>
  <c r="AF19" i="261"/>
  <c r="AJ19" i="261"/>
  <c r="AJ20" i="261"/>
  <c r="P5" i="261"/>
  <c r="F5" i="261" s="1"/>
  <c r="P7" i="261"/>
  <c r="F7" i="261" s="1"/>
  <c r="AJ7" i="261"/>
  <c r="AJ8" i="261"/>
  <c r="AF11" i="261"/>
  <c r="AJ11" i="261"/>
  <c r="AF15" i="261"/>
  <c r="AJ15" i="261"/>
  <c r="P19" i="261"/>
  <c r="F19" i="261" s="1"/>
  <c r="C61" i="261"/>
  <c r="E61" i="261"/>
  <c r="C49" i="261"/>
  <c r="G49" i="261" s="1"/>
  <c r="D48" i="261"/>
  <c r="D49" i="261"/>
  <c r="C55" i="261"/>
  <c r="G55" i="261" s="1"/>
  <c r="C56" i="261"/>
  <c r="G56" i="261" s="1"/>
  <c r="D62" i="261"/>
  <c r="E48" i="261"/>
  <c r="D55" i="261"/>
  <c r="C48" i="261"/>
  <c r="G48" i="261" s="1"/>
  <c r="G47" i="261"/>
  <c r="E55" i="261"/>
  <c r="E56" i="261"/>
  <c r="U20" i="260"/>
  <c r="Z20" i="260"/>
  <c r="AF20" i="260"/>
  <c r="Z12" i="260"/>
  <c r="P10" i="260"/>
  <c r="F10" i="260" s="1"/>
  <c r="U8" i="260"/>
  <c r="Z8" i="260"/>
  <c r="AF8" i="260"/>
  <c r="U6" i="260"/>
  <c r="Z6" i="260"/>
  <c r="AJ17" i="260"/>
  <c r="P17" i="260"/>
  <c r="F17" i="260" s="1"/>
  <c r="U17" i="260"/>
  <c r="U15" i="260"/>
  <c r="Z15" i="260"/>
  <c r="U14" i="260"/>
  <c r="AF14" i="260"/>
  <c r="AJ14" i="260"/>
  <c r="U10" i="260"/>
  <c r="Z10" i="260"/>
  <c r="U18" i="260"/>
  <c r="Z18" i="260"/>
  <c r="Z16" i="260"/>
  <c r="AF16" i="260"/>
  <c r="U13" i="260"/>
  <c r="Z13" i="260"/>
  <c r="AF13" i="260"/>
  <c r="AJ13" i="260"/>
  <c r="U12" i="260"/>
  <c r="P9" i="260"/>
  <c r="F9" i="260" s="1"/>
  <c r="U9" i="260"/>
  <c r="P7" i="260"/>
  <c r="F7" i="260" s="1"/>
  <c r="D57" i="260" s="1"/>
  <c r="P6" i="260"/>
  <c r="F6" i="260" s="1"/>
  <c r="U5" i="260"/>
  <c r="AJ5" i="260"/>
  <c r="P5" i="260"/>
  <c r="F5" i="260" s="1"/>
  <c r="Z9" i="260"/>
  <c r="AF9" i="260"/>
  <c r="AF12" i="260"/>
  <c r="P13" i="260"/>
  <c r="F13" i="260" s="1"/>
  <c r="Z17" i="260"/>
  <c r="AF17" i="260"/>
  <c r="AF18" i="260"/>
  <c r="AF19" i="260"/>
  <c r="AJ4" i="260"/>
  <c r="AJ12" i="260"/>
  <c r="U16" i="260"/>
  <c r="P18" i="260"/>
  <c r="F18" i="260" s="1"/>
  <c r="P19" i="260"/>
  <c r="F19" i="260" s="1"/>
  <c r="AJ19" i="260"/>
  <c r="Z14" i="260"/>
  <c r="D66" i="260"/>
  <c r="D69" i="260" s="1"/>
  <c r="E61" i="260"/>
  <c r="C47" i="260"/>
  <c r="C66" i="260" s="1"/>
  <c r="G66" i="260" s="1"/>
  <c r="D48" i="260"/>
  <c r="D49" i="260"/>
  <c r="C55" i="260"/>
  <c r="G55" i="260" s="1"/>
  <c r="C56" i="260"/>
  <c r="G56" i="260" s="1"/>
  <c r="D62" i="260"/>
  <c r="E48" i="260"/>
  <c r="D55" i="260"/>
  <c r="G47" i="260"/>
  <c r="E55" i="260"/>
  <c r="E56" i="260"/>
  <c r="U8" i="258"/>
  <c r="AJ6" i="258"/>
  <c r="P12" i="258"/>
  <c r="U12" i="258"/>
  <c r="Z10" i="258"/>
  <c r="U9" i="258"/>
  <c r="AF9" i="258"/>
  <c r="P8" i="258"/>
  <c r="AJ8" i="258"/>
  <c r="Z7" i="258"/>
  <c r="U7" i="258"/>
  <c r="U4" i="258"/>
  <c r="U5" i="258"/>
  <c r="AF7" i="258"/>
  <c r="Z8" i="258"/>
  <c r="AF8" i="258"/>
  <c r="AF10" i="258"/>
  <c r="AJ10" i="258"/>
  <c r="AF13" i="258"/>
  <c r="P4" i="258"/>
  <c r="AJ5" i="258"/>
  <c r="P7" i="258"/>
  <c r="AJ9" i="258"/>
  <c r="P13" i="258"/>
  <c r="E61" i="258"/>
  <c r="G57" i="258"/>
  <c r="G54" i="258"/>
  <c r="D66" i="258"/>
  <c r="E55" i="258"/>
  <c r="C55" i="258"/>
  <c r="G55" i="258" s="1"/>
  <c r="C56" i="258"/>
  <c r="G56" i="258" s="1"/>
  <c r="D62" i="258"/>
  <c r="E56" i="258"/>
  <c r="D55" i="258"/>
  <c r="Z4" i="257"/>
  <c r="F4" i="257" s="1"/>
  <c r="AF4" i="257"/>
  <c r="E61" i="257"/>
  <c r="C47" i="256"/>
  <c r="C66" i="256" s="1"/>
  <c r="C67" i="256" s="1"/>
  <c r="G67" i="256" s="1"/>
  <c r="D66" i="256"/>
  <c r="D69" i="256" s="1"/>
  <c r="U18" i="256"/>
  <c r="Z18" i="256"/>
  <c r="U10" i="256"/>
  <c r="Z10" i="256"/>
  <c r="F10" i="256" s="1"/>
  <c r="U9" i="256"/>
  <c r="U7" i="256"/>
  <c r="Z7" i="256"/>
  <c r="F7" i="256" s="1"/>
  <c r="U19" i="256"/>
  <c r="AJ18" i="256"/>
  <c r="F18" i="256" s="1"/>
  <c r="U17" i="256"/>
  <c r="Z16" i="256"/>
  <c r="F16" i="256" s="1"/>
  <c r="P15" i="256"/>
  <c r="U15" i="256"/>
  <c r="Z15" i="256"/>
  <c r="F15" i="256" s="1"/>
  <c r="AF15" i="256"/>
  <c r="AJ14" i="256"/>
  <c r="U13" i="256"/>
  <c r="Z12" i="256"/>
  <c r="F12" i="256" s="1"/>
  <c r="P11" i="256"/>
  <c r="U11" i="256"/>
  <c r="Z11" i="256"/>
  <c r="F11" i="256" s="1"/>
  <c r="AF10" i="256"/>
  <c r="AJ10" i="256"/>
  <c r="P9" i="256"/>
  <c r="P8" i="256"/>
  <c r="Z8" i="256"/>
  <c r="F8" i="256" s="1"/>
  <c r="U8" i="256"/>
  <c r="AF8" i="256"/>
  <c r="P4" i="256"/>
  <c r="Z4" i="256"/>
  <c r="F4" i="256" s="1"/>
  <c r="Z5" i="256"/>
  <c r="F5" i="256" s="1"/>
  <c r="AF5" i="256"/>
  <c r="AF6" i="256"/>
  <c r="AF7" i="256"/>
  <c r="AJ8" i="256"/>
  <c r="AJ12" i="256"/>
  <c r="AJ16" i="256"/>
  <c r="U4" i="256"/>
  <c r="P5" i="256"/>
  <c r="E61" i="256"/>
  <c r="E55" i="257"/>
  <c r="E56" i="257"/>
  <c r="C47" i="257"/>
  <c r="G47" i="257" s="1"/>
  <c r="D66" i="257"/>
  <c r="D48" i="257"/>
  <c r="D49" i="257"/>
  <c r="C55" i="257"/>
  <c r="G55" i="257" s="1"/>
  <c r="C56" i="257"/>
  <c r="G56" i="257" s="1"/>
  <c r="D62" i="257"/>
  <c r="E48" i="257"/>
  <c r="D55" i="257"/>
  <c r="D48" i="256"/>
  <c r="D49" i="256"/>
  <c r="C55" i="256"/>
  <c r="G55" i="256" s="1"/>
  <c r="C56" i="256"/>
  <c r="G56" i="256" s="1"/>
  <c r="D62" i="256"/>
  <c r="C49" i="256"/>
  <c r="G49" i="256" s="1"/>
  <c r="E48" i="256"/>
  <c r="D55" i="256"/>
  <c r="E55" i="256"/>
  <c r="E56" i="256"/>
  <c r="AJ17" i="255"/>
  <c r="U16" i="255"/>
  <c r="Z16" i="255"/>
  <c r="F16" i="255" s="1"/>
  <c r="AF16" i="255"/>
  <c r="AJ15" i="255"/>
  <c r="P15" i="255"/>
  <c r="Z14" i="255"/>
  <c r="U14" i="255"/>
  <c r="AF14" i="255"/>
  <c r="U10" i="255"/>
  <c r="AF10" i="255"/>
  <c r="Z8" i="255"/>
  <c r="F8" i="255" s="1"/>
  <c r="AF8" i="255"/>
  <c r="U5" i="255"/>
  <c r="U18" i="255"/>
  <c r="Z18" i="255"/>
  <c r="F18" i="255" s="1"/>
  <c r="AF18" i="255"/>
  <c r="U17" i="255"/>
  <c r="F17" i="255"/>
  <c r="P16" i="255"/>
  <c r="U15" i="255"/>
  <c r="Z15" i="255"/>
  <c r="F15" i="255" s="1"/>
  <c r="AF15" i="255"/>
  <c r="AJ14" i="255"/>
  <c r="AJ13" i="255"/>
  <c r="F13" i="255" s="1"/>
  <c r="U13" i="255"/>
  <c r="Z12" i="255"/>
  <c r="U11" i="255"/>
  <c r="Z11" i="255"/>
  <c r="F11" i="255" s="1"/>
  <c r="P7" i="255"/>
  <c r="U6" i="255"/>
  <c r="Z6" i="255"/>
  <c r="F6" i="255" s="1"/>
  <c r="Z4" i="255"/>
  <c r="F4" i="255" s="1"/>
  <c r="C47" i="255"/>
  <c r="C66" i="255" s="1"/>
  <c r="Z5" i="255"/>
  <c r="F5" i="255" s="1"/>
  <c r="AF5" i="255"/>
  <c r="U8" i="255"/>
  <c r="U9" i="255"/>
  <c r="Z9" i="255"/>
  <c r="F9" i="255" s="1"/>
  <c r="AJ12" i="255"/>
  <c r="U4" i="255"/>
  <c r="Z10" i="255"/>
  <c r="F10" i="255" s="1"/>
  <c r="D66" i="255"/>
  <c r="D69" i="255" s="1"/>
  <c r="E61" i="255"/>
  <c r="D48" i="255"/>
  <c r="D49" i="255"/>
  <c r="C55" i="255"/>
  <c r="G55" i="255" s="1"/>
  <c r="C56" i="255"/>
  <c r="G56" i="255" s="1"/>
  <c r="D62" i="255"/>
  <c r="E48" i="255"/>
  <c r="D55" i="255"/>
  <c r="E55" i="255"/>
  <c r="E56" i="255"/>
  <c r="D66" i="254"/>
  <c r="D69" i="254" s="1"/>
  <c r="U18" i="254"/>
  <c r="AJ11" i="254"/>
  <c r="AJ9" i="254"/>
  <c r="P19" i="254"/>
  <c r="F19" i="254" s="1"/>
  <c r="U19" i="254"/>
  <c r="Z19" i="254"/>
  <c r="AF19" i="254"/>
  <c r="Z18" i="254"/>
  <c r="AJ18" i="254"/>
  <c r="F18" i="254" s="1"/>
  <c r="U17" i="254"/>
  <c r="AJ17" i="254"/>
  <c r="AJ16" i="254"/>
  <c r="P13" i="254"/>
  <c r="F13" i="254" s="1"/>
  <c r="Z12" i="254"/>
  <c r="AF10" i="254"/>
  <c r="P9" i="254"/>
  <c r="F9" i="254" s="1"/>
  <c r="AJ8" i="254"/>
  <c r="AJ7" i="254"/>
  <c r="U6" i="254"/>
  <c r="AF6" i="254"/>
  <c r="P5" i="254"/>
  <c r="F5" i="254" s="1"/>
  <c r="Z4" i="254"/>
  <c r="AJ4" i="254"/>
  <c r="P10" i="254"/>
  <c r="F10" i="254" s="1"/>
  <c r="P11" i="254"/>
  <c r="F11" i="254" s="1"/>
  <c r="AF12" i="254"/>
  <c r="P15" i="254"/>
  <c r="F15" i="254" s="1"/>
  <c r="P17" i="254"/>
  <c r="F17" i="254" s="1"/>
  <c r="Z6" i="254"/>
  <c r="AF7" i="254"/>
  <c r="U8" i="254"/>
  <c r="U10" i="254"/>
  <c r="AJ12" i="254"/>
  <c r="E61" i="254"/>
  <c r="C47" i="254"/>
  <c r="C66" i="254" s="1"/>
  <c r="C67" i="254" s="1"/>
  <c r="G67" i="254" s="1"/>
  <c r="D48" i="254"/>
  <c r="D49" i="254"/>
  <c r="C55" i="254"/>
  <c r="G55" i="254" s="1"/>
  <c r="C56" i="254"/>
  <c r="G56" i="254" s="1"/>
  <c r="E48" i="254"/>
  <c r="D55" i="254"/>
  <c r="E55" i="254"/>
  <c r="E56" i="254"/>
  <c r="P14" i="253"/>
  <c r="F14" i="253" s="1"/>
  <c r="U14" i="253"/>
  <c r="Z14" i="253"/>
  <c r="AF14" i="253"/>
  <c r="AJ14" i="253"/>
  <c r="U12" i="253"/>
  <c r="AJ12" i="253"/>
  <c r="F12" i="253" s="1"/>
  <c r="U10" i="253"/>
  <c r="AF10" i="253"/>
  <c r="Z10" i="253"/>
  <c r="Z7" i="253"/>
  <c r="Z6" i="253"/>
  <c r="P5" i="253"/>
  <c r="F5" i="253" s="1"/>
  <c r="U6" i="253"/>
  <c r="P7" i="253"/>
  <c r="F7" i="253" s="1"/>
  <c r="C57" i="253" s="1"/>
  <c r="G57" i="253" s="1"/>
  <c r="AF9" i="253"/>
  <c r="AF11" i="253"/>
  <c r="Z12" i="253"/>
  <c r="AF12" i="253"/>
  <c r="AF6" i="253"/>
  <c r="Z8" i="253"/>
  <c r="AF8" i="253"/>
  <c r="AJ9" i="253"/>
  <c r="P10" i="253"/>
  <c r="F10" i="253" s="1"/>
  <c r="E61" i="253"/>
  <c r="E55" i="253"/>
  <c r="E56" i="253"/>
  <c r="C47" i="253"/>
  <c r="G54" i="253"/>
  <c r="D66" i="253"/>
  <c r="D48" i="253"/>
  <c r="D49" i="253"/>
  <c r="C55" i="253"/>
  <c r="G55" i="253" s="1"/>
  <c r="C56" i="253"/>
  <c r="G56" i="253" s="1"/>
  <c r="E48" i="253"/>
  <c r="D55" i="253"/>
  <c r="P12" i="252"/>
  <c r="U11" i="252"/>
  <c r="AJ10" i="252"/>
  <c r="P9" i="252"/>
  <c r="F9" i="252" s="1"/>
  <c r="U9" i="252"/>
  <c r="Z9" i="252"/>
  <c r="AF9" i="252"/>
  <c r="P8" i="252"/>
  <c r="F8" i="252" s="1"/>
  <c r="U8" i="252"/>
  <c r="Z8" i="252"/>
  <c r="AF8" i="252"/>
  <c r="AJ8" i="252"/>
  <c r="U7" i="252"/>
  <c r="Z7" i="252"/>
  <c r="AF7" i="252"/>
  <c r="AJ7" i="252"/>
  <c r="AJ6" i="252"/>
  <c r="U5" i="252"/>
  <c r="Z5" i="252"/>
  <c r="AF5" i="252"/>
  <c r="AJ5" i="252"/>
  <c r="P4" i="252"/>
  <c r="F4" i="252" s="1"/>
  <c r="Z4" i="252"/>
  <c r="U4" i="252"/>
  <c r="D66" i="252"/>
  <c r="D69" i="252" s="1"/>
  <c r="AF4" i="252"/>
  <c r="P5" i="252"/>
  <c r="F5" i="252" s="1"/>
  <c r="P11" i="252"/>
  <c r="F11" i="252" s="1"/>
  <c r="AF12" i="252"/>
  <c r="AJ4" i="252"/>
  <c r="AJ12" i="252"/>
  <c r="C47" i="252"/>
  <c r="C66" i="252" s="1"/>
  <c r="C67" i="252" s="1"/>
  <c r="G67" i="252" s="1"/>
  <c r="E61" i="252"/>
  <c r="D57" i="252"/>
  <c r="D48" i="252"/>
  <c r="D49" i="252"/>
  <c r="C55" i="252"/>
  <c r="G55" i="252" s="1"/>
  <c r="C56" i="252"/>
  <c r="G56" i="252" s="1"/>
  <c r="D62" i="252"/>
  <c r="E48" i="252"/>
  <c r="D55" i="252"/>
  <c r="E55" i="252"/>
  <c r="E56" i="252"/>
  <c r="C47" i="251"/>
  <c r="G47" i="251" s="1"/>
  <c r="D66" i="251"/>
  <c r="D67" i="251" s="1"/>
  <c r="U10" i="251"/>
  <c r="F10" i="251" s="1"/>
  <c r="Z10" i="251"/>
  <c r="AF10" i="251"/>
  <c r="U7" i="251"/>
  <c r="F7" i="251" s="1"/>
  <c r="Z7" i="251"/>
  <c r="P18" i="251"/>
  <c r="F18" i="251" s="1"/>
  <c r="Z12" i="251"/>
  <c r="P10" i="251"/>
  <c r="P5" i="251"/>
  <c r="Z4" i="251"/>
  <c r="AF4" i="251"/>
  <c r="AF8" i="251"/>
  <c r="P9" i="251"/>
  <c r="U12" i="251"/>
  <c r="F12" i="251" s="1"/>
  <c r="AF16" i="251"/>
  <c r="P17" i="251"/>
  <c r="AJ4" i="251"/>
  <c r="AJ8" i="251"/>
  <c r="U9" i="251"/>
  <c r="F9" i="251" s="1"/>
  <c r="Z9" i="251"/>
  <c r="AF9" i="251"/>
  <c r="AF12" i="251"/>
  <c r="P13" i="251"/>
  <c r="Z14" i="251"/>
  <c r="AJ16" i="251"/>
  <c r="U17" i="251"/>
  <c r="F17" i="251" s="1"/>
  <c r="Z17" i="251"/>
  <c r="AF17" i="251"/>
  <c r="P4" i="251"/>
  <c r="Z6" i="251"/>
  <c r="AF7" i="251"/>
  <c r="P8" i="251"/>
  <c r="AJ12" i="251"/>
  <c r="U13" i="251"/>
  <c r="F13" i="251" s="1"/>
  <c r="Z13" i="251"/>
  <c r="AF13" i="251"/>
  <c r="AF15" i="251"/>
  <c r="P16" i="251"/>
  <c r="C61" i="251"/>
  <c r="E61" i="251"/>
  <c r="D48" i="251"/>
  <c r="D49" i="251"/>
  <c r="C55" i="251"/>
  <c r="C56" i="251"/>
  <c r="D62" i="251"/>
  <c r="E48" i="251"/>
  <c r="D55" i="251"/>
  <c r="E55" i="251"/>
  <c r="E56" i="251"/>
  <c r="U13" i="250"/>
  <c r="AJ12" i="250"/>
  <c r="U9" i="250"/>
  <c r="F9" i="250" s="1"/>
  <c r="U7" i="250"/>
  <c r="Z7" i="250"/>
  <c r="P6" i="250"/>
  <c r="F15" i="250"/>
  <c r="F18" i="250"/>
  <c r="AJ17" i="250"/>
  <c r="F17" i="250" s="1"/>
  <c r="F16" i="250"/>
  <c r="Z16" i="250"/>
  <c r="U14" i="250"/>
  <c r="F14" i="250" s="1"/>
  <c r="Z14" i="250"/>
  <c r="AJ13" i="250"/>
  <c r="P12" i="250"/>
  <c r="U12" i="250"/>
  <c r="F12" i="250" s="1"/>
  <c r="Z12" i="250"/>
  <c r="AF12" i="250"/>
  <c r="F11" i="250"/>
  <c r="F10" i="250"/>
  <c r="F8" i="250"/>
  <c r="Z8" i="250"/>
  <c r="F7" i="250"/>
  <c r="U6" i="250"/>
  <c r="F6" i="250" s="1"/>
  <c r="Z6" i="250"/>
  <c r="F5" i="250"/>
  <c r="Z4" i="250"/>
  <c r="AJ4" i="250"/>
  <c r="F4" i="250" s="1"/>
  <c r="AF6" i="250"/>
  <c r="AF7" i="250"/>
  <c r="P8" i="250"/>
  <c r="Z9" i="250"/>
  <c r="AF9" i="250"/>
  <c r="AF10" i="250"/>
  <c r="P13" i="250"/>
  <c r="AF16" i="250"/>
  <c r="P17" i="250"/>
  <c r="C47" i="250"/>
  <c r="D66" i="250"/>
  <c r="E61" i="250"/>
  <c r="D48" i="250"/>
  <c r="D49" i="250"/>
  <c r="C55" i="250"/>
  <c r="C56" i="250"/>
  <c r="E48" i="250"/>
  <c r="D55" i="250"/>
  <c r="E55" i="250"/>
  <c r="E56" i="250"/>
  <c r="C47" i="249"/>
  <c r="C66" i="249" s="1"/>
  <c r="D66" i="249"/>
  <c r="P17" i="249"/>
  <c r="U10" i="249"/>
  <c r="Z10" i="249"/>
  <c r="AF10" i="249"/>
  <c r="AJ9" i="249"/>
  <c r="F9" i="249" s="1"/>
  <c r="U8" i="249"/>
  <c r="Z8" i="249"/>
  <c r="P7" i="249"/>
  <c r="U23" i="249"/>
  <c r="Z23" i="249"/>
  <c r="AF19" i="249"/>
  <c r="AF16" i="249"/>
  <c r="AJ16" i="249"/>
  <c r="F16" i="249" s="1"/>
  <c r="P15" i="249"/>
  <c r="P13" i="249"/>
  <c r="P10" i="249"/>
  <c r="P9" i="249"/>
  <c r="U9" i="249"/>
  <c r="Z9" i="249"/>
  <c r="AF9" i="249"/>
  <c r="AF8" i="249"/>
  <c r="AJ8" i="249"/>
  <c r="F8" i="249" s="1"/>
  <c r="P6" i="249"/>
  <c r="U6" i="249"/>
  <c r="Z6" i="249"/>
  <c r="AF6" i="249"/>
  <c r="AF4" i="249"/>
  <c r="P5" i="249"/>
  <c r="Z14" i="249"/>
  <c r="AF14" i="249"/>
  <c r="P19" i="249"/>
  <c r="AJ19" i="249"/>
  <c r="F19" i="249" s="1"/>
  <c r="AJ4" i="249"/>
  <c r="F4" i="249" s="1"/>
  <c r="U5" i="249"/>
  <c r="Z5" i="249"/>
  <c r="AF5" i="249"/>
  <c r="P4" i="249"/>
  <c r="P14" i="249"/>
  <c r="C61" i="249"/>
  <c r="E61" i="249"/>
  <c r="D48" i="249"/>
  <c r="D49" i="249"/>
  <c r="C55" i="249"/>
  <c r="C56" i="249"/>
  <c r="D62" i="249"/>
  <c r="E48" i="249"/>
  <c r="D55" i="249"/>
  <c r="E55" i="249"/>
  <c r="E56" i="249"/>
  <c r="C47" i="248"/>
  <c r="C66" i="248" s="1"/>
  <c r="C68" i="248" s="1"/>
  <c r="G68" i="248" s="1"/>
  <c r="D66" i="248"/>
  <c r="D67" i="248" s="1"/>
  <c r="P24" i="248"/>
  <c r="U23" i="248"/>
  <c r="Z23" i="248"/>
  <c r="AF23" i="248"/>
  <c r="Z21" i="248"/>
  <c r="AF21" i="248"/>
  <c r="AJ19" i="248"/>
  <c r="F19" i="248" s="1"/>
  <c r="P14" i="248"/>
  <c r="P11" i="248"/>
  <c r="U27" i="248"/>
  <c r="Z27" i="248"/>
  <c r="U24" i="248"/>
  <c r="Z24" i="248"/>
  <c r="AF24" i="248"/>
  <c r="AJ24" i="248"/>
  <c r="F24" i="248" s="1"/>
  <c r="P23" i="248"/>
  <c r="P19" i="248"/>
  <c r="U19" i="248"/>
  <c r="Z19" i="248"/>
  <c r="AF19" i="248"/>
  <c r="P18" i="248"/>
  <c r="P17" i="248"/>
  <c r="U17" i="248"/>
  <c r="Z17" i="248"/>
  <c r="AF17" i="248"/>
  <c r="U14" i="248"/>
  <c r="Z14" i="248"/>
  <c r="AJ11" i="248"/>
  <c r="F11" i="248" s="1"/>
  <c r="P10" i="248"/>
  <c r="Z6" i="248"/>
  <c r="AF6" i="248"/>
  <c r="U5" i="248"/>
  <c r="Z5" i="248"/>
  <c r="AF5" i="248"/>
  <c r="AJ4" i="248"/>
  <c r="F4" i="248" s="1"/>
  <c r="P9" i="248"/>
  <c r="P22" i="248"/>
  <c r="P4" i="248"/>
  <c r="P6" i="248"/>
  <c r="U9" i="248"/>
  <c r="Z9" i="248"/>
  <c r="Z10" i="248"/>
  <c r="AF10" i="248"/>
  <c r="AF18" i="248"/>
  <c r="P21" i="248"/>
  <c r="AF11" i="248"/>
  <c r="C61" i="248"/>
  <c r="E61" i="248"/>
  <c r="C57" i="248"/>
  <c r="D48" i="248"/>
  <c r="D49" i="248"/>
  <c r="C55" i="248"/>
  <c r="G55" i="248" s="1"/>
  <c r="C56" i="248"/>
  <c r="G56" i="248" s="1"/>
  <c r="E48" i="248"/>
  <c r="D55" i="248"/>
  <c r="D61" i="248"/>
  <c r="C48" i="248"/>
  <c r="G48" i="248" s="1"/>
  <c r="C49" i="248"/>
  <c r="G49" i="248" s="1"/>
  <c r="E55" i="248"/>
  <c r="E56" i="248"/>
  <c r="AF20" i="247"/>
  <c r="AJ20" i="247"/>
  <c r="F20" i="247" s="1"/>
  <c r="P12" i="247"/>
  <c r="U4" i="247"/>
  <c r="Z4" i="247"/>
  <c r="U22" i="247"/>
  <c r="Z22" i="247"/>
  <c r="AF22" i="247"/>
  <c r="AF21" i="247"/>
  <c r="P19" i="247"/>
  <c r="U18" i="247"/>
  <c r="U12" i="247"/>
  <c r="U11" i="247"/>
  <c r="Z11" i="247"/>
  <c r="P9" i="247"/>
  <c r="U9" i="247"/>
  <c r="Z9" i="247"/>
  <c r="AF9" i="247"/>
  <c r="U6" i="247"/>
  <c r="P4" i="247"/>
  <c r="P5" i="247"/>
  <c r="Z6" i="247"/>
  <c r="AF6" i="247"/>
  <c r="AF7" i="247"/>
  <c r="AF12" i="247"/>
  <c r="AJ12" i="247"/>
  <c r="F12" i="247" s="1"/>
  <c r="Z18" i="247"/>
  <c r="AF18" i="247"/>
  <c r="P20" i="247"/>
  <c r="AF4" i="247"/>
  <c r="AJ4" i="247"/>
  <c r="F4" i="247" s="1"/>
  <c r="U5" i="247"/>
  <c r="Z5" i="247"/>
  <c r="AF5" i="247"/>
  <c r="P7" i="247"/>
  <c r="AJ7" i="247"/>
  <c r="F7" i="247" s="1"/>
  <c r="Z10" i="247"/>
  <c r="AF10" i="247"/>
  <c r="AF19" i="247"/>
  <c r="AJ19" i="247"/>
  <c r="F19" i="247" s="1"/>
  <c r="U20" i="247"/>
  <c r="U21" i="247"/>
  <c r="Z21" i="247"/>
  <c r="C47" i="247"/>
  <c r="C66" i="247" s="1"/>
  <c r="C68" i="247" s="1"/>
  <c r="G68" i="247" s="1"/>
  <c r="D66" i="247"/>
  <c r="D67" i="247" s="1"/>
  <c r="E61" i="247"/>
  <c r="D48" i="247"/>
  <c r="D49" i="247"/>
  <c r="C55" i="247"/>
  <c r="G55" i="247" s="1"/>
  <c r="C56" i="247"/>
  <c r="G56" i="247" s="1"/>
  <c r="D62" i="247"/>
  <c r="E48" i="247"/>
  <c r="D55" i="247"/>
  <c r="E55" i="247"/>
  <c r="E56" i="247"/>
  <c r="U25" i="246"/>
  <c r="Z25" i="246"/>
  <c r="AF25" i="246"/>
  <c r="P25" i="246"/>
  <c r="U21" i="246"/>
  <c r="Z21" i="246"/>
  <c r="AF21" i="246"/>
  <c r="P19" i="246"/>
  <c r="U19" i="246"/>
  <c r="Z19" i="246"/>
  <c r="AF19" i="246"/>
  <c r="AJ19" i="246"/>
  <c r="F19" i="246" s="1"/>
  <c r="E50" i="246" s="1"/>
  <c r="C50" i="246" s="1"/>
  <c r="U18" i="246"/>
  <c r="Z18" i="246"/>
  <c r="P13" i="246"/>
  <c r="U13" i="246"/>
  <c r="Z13" i="246"/>
  <c r="AF13" i="246"/>
  <c r="AF11" i="246"/>
  <c r="U8" i="246"/>
  <c r="P7" i="246"/>
  <c r="U7" i="246"/>
  <c r="Z7" i="246"/>
  <c r="AF7" i="246"/>
  <c r="C47" i="246"/>
  <c r="C66" i="246" s="1"/>
  <c r="C67" i="246" s="1"/>
  <c r="G67" i="246" s="1"/>
  <c r="D66" i="246"/>
  <c r="D68" i="246" s="1"/>
  <c r="E61" i="246"/>
  <c r="D48" i="246"/>
  <c r="D49" i="246"/>
  <c r="C55" i="246"/>
  <c r="G55" i="246" s="1"/>
  <c r="C56" i="246"/>
  <c r="G56" i="246" s="1"/>
  <c r="D62" i="246"/>
  <c r="E48" i="246"/>
  <c r="D55" i="246"/>
  <c r="E55" i="246"/>
  <c r="E56" i="246"/>
  <c r="C47" i="245"/>
  <c r="C66" i="245" s="1"/>
  <c r="C68" i="245" s="1"/>
  <c r="G68" i="245" s="1"/>
  <c r="D66" i="245"/>
  <c r="D67" i="245" s="1"/>
  <c r="U20" i="245"/>
  <c r="Z20" i="245"/>
  <c r="AF20" i="245"/>
  <c r="U16" i="245"/>
  <c r="P14" i="245"/>
  <c r="P11" i="245"/>
  <c r="Z8" i="245"/>
  <c r="AF7" i="245"/>
  <c r="P20" i="245"/>
  <c r="U14" i="245"/>
  <c r="Z14" i="245"/>
  <c r="AJ12" i="245"/>
  <c r="F12" i="245" s="1"/>
  <c r="U11" i="245"/>
  <c r="Z11" i="245"/>
  <c r="AF11" i="245"/>
  <c r="AJ11" i="245"/>
  <c r="F11" i="245" s="1"/>
  <c r="U6" i="245"/>
  <c r="Z6" i="245"/>
  <c r="AF6" i="245"/>
  <c r="AJ6" i="245"/>
  <c r="F6" i="245" s="1"/>
  <c r="U5" i="245"/>
  <c r="Z4" i="245"/>
  <c r="U4" i="245"/>
  <c r="P5" i="245"/>
  <c r="P7" i="245"/>
  <c r="AJ7" i="245"/>
  <c r="F7" i="245" s="1"/>
  <c r="U8" i="245"/>
  <c r="P12" i="245"/>
  <c r="Z13" i="245"/>
  <c r="AF13" i="245"/>
  <c r="AF16" i="245"/>
  <c r="AF22" i="245"/>
  <c r="Z25" i="245"/>
  <c r="AF25" i="245"/>
  <c r="AF26" i="245"/>
  <c r="AF27" i="245"/>
  <c r="AJ4" i="245"/>
  <c r="F4" i="245" s="1"/>
  <c r="AF8" i="245"/>
  <c r="U12" i="245"/>
  <c r="AJ16" i="245"/>
  <c r="F16" i="245" s="1"/>
  <c r="AF18" i="245"/>
  <c r="AF19" i="245"/>
  <c r="P22" i="245"/>
  <c r="AF23" i="245"/>
  <c r="AJ23" i="245"/>
  <c r="F23" i="245" s="1"/>
  <c r="P26" i="245"/>
  <c r="P27" i="245"/>
  <c r="AJ27" i="245"/>
  <c r="F27" i="245" s="1"/>
  <c r="AF4" i="245"/>
  <c r="P4" i="245"/>
  <c r="Z5" i="245"/>
  <c r="AF5" i="245"/>
  <c r="AJ8" i="245"/>
  <c r="F8" i="245" s="1"/>
  <c r="AF12" i="245"/>
  <c r="P13" i="245"/>
  <c r="P16" i="245"/>
  <c r="P18" i="245"/>
  <c r="P19" i="245"/>
  <c r="AJ19" i="245"/>
  <c r="F19" i="245" s="1"/>
  <c r="P23" i="245"/>
  <c r="P25" i="245"/>
  <c r="E61" i="245"/>
  <c r="C67" i="245"/>
  <c r="G67" i="245" s="1"/>
  <c r="C48" i="245"/>
  <c r="G48" i="245" s="1"/>
  <c r="D48" i="245"/>
  <c r="D49" i="245"/>
  <c r="C55" i="245"/>
  <c r="G55" i="245" s="1"/>
  <c r="C56" i="245"/>
  <c r="G56" i="245" s="1"/>
  <c r="D62" i="245"/>
  <c r="E48" i="245"/>
  <c r="D55" i="245"/>
  <c r="C49" i="245"/>
  <c r="G49" i="245" s="1"/>
  <c r="E55" i="245"/>
  <c r="E56" i="245"/>
  <c r="C47" i="244"/>
  <c r="C66" i="244" s="1"/>
  <c r="C68" i="244" s="1"/>
  <c r="G68" i="244" s="1"/>
  <c r="D66" i="244"/>
  <c r="D68" i="244" s="1"/>
  <c r="P23" i="244"/>
  <c r="U22" i="244"/>
  <c r="Z22" i="244"/>
  <c r="AF22" i="244"/>
  <c r="Z21" i="244"/>
  <c r="AF21" i="244"/>
  <c r="P17" i="244"/>
  <c r="Z12" i="244"/>
  <c r="AJ8" i="244"/>
  <c r="F8" i="244" s="1"/>
  <c r="U27" i="244"/>
  <c r="Z27" i="244"/>
  <c r="P26" i="244"/>
  <c r="U26" i="244"/>
  <c r="Z26" i="244"/>
  <c r="AF26" i="244"/>
  <c r="AJ25" i="244"/>
  <c r="F25" i="244" s="1"/>
  <c r="AJ23" i="244"/>
  <c r="F23" i="244" s="1"/>
  <c r="P22" i="244"/>
  <c r="P20" i="244"/>
  <c r="P19" i="244"/>
  <c r="U18" i="244"/>
  <c r="Z18" i="244"/>
  <c r="Z16" i="244"/>
  <c r="U13" i="244"/>
  <c r="U8" i="244"/>
  <c r="Z8" i="244"/>
  <c r="AF8" i="244"/>
  <c r="U5" i="244"/>
  <c r="U4" i="244"/>
  <c r="AJ12" i="244"/>
  <c r="F12" i="244" s="1"/>
  <c r="AJ16" i="244"/>
  <c r="F16" i="244" s="1"/>
  <c r="U20" i="244"/>
  <c r="AF4" i="244"/>
  <c r="P5" i="244"/>
  <c r="AF11" i="244"/>
  <c r="P12" i="244"/>
  <c r="Z13" i="244"/>
  <c r="AF13" i="244"/>
  <c r="AF15" i="244"/>
  <c r="P16" i="244"/>
  <c r="Z17" i="244"/>
  <c r="AF17" i="244"/>
  <c r="AF18" i="244"/>
  <c r="AF20" i="244"/>
  <c r="P21" i="244"/>
  <c r="AJ4" i="244"/>
  <c r="F4" i="244" s="1"/>
  <c r="P11" i="244"/>
  <c r="AJ11" i="244"/>
  <c r="F11" i="244" s="1"/>
  <c r="U12" i="244"/>
  <c r="P15" i="244"/>
  <c r="AJ15" i="244"/>
  <c r="F15" i="244" s="1"/>
  <c r="U16" i="244"/>
  <c r="P18" i="244"/>
  <c r="AJ20" i="244"/>
  <c r="F20" i="244" s="1"/>
  <c r="C61" i="244"/>
  <c r="E61" i="244"/>
  <c r="D48" i="244"/>
  <c r="D49" i="244"/>
  <c r="C55" i="244"/>
  <c r="G55" i="244" s="1"/>
  <c r="C56" i="244"/>
  <c r="G56" i="244" s="1"/>
  <c r="D62" i="244"/>
  <c r="E48" i="244"/>
  <c r="D55" i="244"/>
  <c r="E55" i="244"/>
  <c r="E56" i="244"/>
  <c r="D57" i="243"/>
  <c r="E54" i="243"/>
  <c r="D54" i="243"/>
  <c r="D56" i="243" s="1"/>
  <c r="C54" i="243"/>
  <c r="G54" i="243" s="1"/>
  <c r="D50" i="243"/>
  <c r="E47" i="243"/>
  <c r="E49" i="243" s="1"/>
  <c r="D47" i="243"/>
  <c r="D61" i="243" s="1"/>
  <c r="AJ43" i="243"/>
  <c r="AI43" i="243"/>
  <c r="AH43" i="243"/>
  <c r="AG43" i="243"/>
  <c r="AF43" i="243"/>
  <c r="AE43" i="243"/>
  <c r="AD43" i="243"/>
  <c r="AC43" i="243"/>
  <c r="AB43" i="243"/>
  <c r="AA43" i="243"/>
  <c r="Z43" i="243"/>
  <c r="Y43" i="243"/>
  <c r="X43" i="243"/>
  <c r="W43" i="243"/>
  <c r="V43" i="243"/>
  <c r="U43" i="243"/>
  <c r="T43" i="243"/>
  <c r="S43" i="243"/>
  <c r="R43" i="243"/>
  <c r="Q43" i="243"/>
  <c r="P43" i="243"/>
  <c r="O43" i="243"/>
  <c r="N43" i="243"/>
  <c r="M43" i="243"/>
  <c r="L43" i="243"/>
  <c r="K43" i="243"/>
  <c r="F43" i="243"/>
  <c r="AJ42" i="243"/>
  <c r="AI42" i="243"/>
  <c r="AH42" i="243"/>
  <c r="AG42" i="243"/>
  <c r="AF42" i="243"/>
  <c r="AE42" i="243"/>
  <c r="AD42" i="243"/>
  <c r="AC42" i="243"/>
  <c r="AB42" i="243"/>
  <c r="AA42" i="243"/>
  <c r="Z42" i="243"/>
  <c r="Y42" i="243"/>
  <c r="X42" i="243"/>
  <c r="W42" i="243"/>
  <c r="V42" i="243"/>
  <c r="U42" i="243"/>
  <c r="T42" i="243"/>
  <c r="S42" i="243"/>
  <c r="R42" i="243"/>
  <c r="Q42" i="243"/>
  <c r="P42" i="243"/>
  <c r="O42" i="243"/>
  <c r="N42" i="243"/>
  <c r="M42" i="243"/>
  <c r="L42" i="243"/>
  <c r="K42" i="243"/>
  <c r="F42" i="243"/>
  <c r="AJ41" i="243"/>
  <c r="AI41" i="243"/>
  <c r="AH41" i="243"/>
  <c r="AG41" i="243"/>
  <c r="AF41" i="243"/>
  <c r="AE41" i="243"/>
  <c r="AD41" i="243"/>
  <c r="AC41" i="243"/>
  <c r="AB41" i="243"/>
  <c r="AA41" i="243"/>
  <c r="Z41" i="243"/>
  <c r="Y41" i="243"/>
  <c r="X41" i="243"/>
  <c r="W41" i="243"/>
  <c r="V41" i="243"/>
  <c r="U41" i="243"/>
  <c r="T41" i="243"/>
  <c r="S41" i="243"/>
  <c r="R41" i="243"/>
  <c r="Q41" i="243"/>
  <c r="P41" i="243"/>
  <c r="O41" i="243"/>
  <c r="N41" i="243"/>
  <c r="M41" i="243"/>
  <c r="L41" i="243"/>
  <c r="K41" i="243"/>
  <c r="F41" i="243"/>
  <c r="AJ40" i="243"/>
  <c r="AI40" i="243"/>
  <c r="AH40" i="243"/>
  <c r="AG40" i="243"/>
  <c r="AF40" i="243"/>
  <c r="AE40" i="243"/>
  <c r="AD40" i="243"/>
  <c r="AC40" i="243"/>
  <c r="AB40" i="243"/>
  <c r="AA40" i="243"/>
  <c r="Z40" i="243"/>
  <c r="Y40" i="243"/>
  <c r="X40" i="243"/>
  <c r="W40" i="243"/>
  <c r="V40" i="243"/>
  <c r="U40" i="243"/>
  <c r="T40" i="243"/>
  <c r="S40" i="243"/>
  <c r="R40" i="243"/>
  <c r="Q40" i="243"/>
  <c r="P40" i="243"/>
  <c r="O40" i="243"/>
  <c r="N40" i="243"/>
  <c r="M40" i="243"/>
  <c r="L40" i="243"/>
  <c r="K40" i="243"/>
  <c r="F40" i="243"/>
  <c r="AJ39" i="243"/>
  <c r="AI39" i="243"/>
  <c r="AH39" i="243"/>
  <c r="AG39" i="243"/>
  <c r="AF39" i="243"/>
  <c r="AE39" i="243"/>
  <c r="AD39" i="243"/>
  <c r="AC39" i="243"/>
  <c r="AB39" i="243"/>
  <c r="AA39" i="243"/>
  <c r="Z39" i="243"/>
  <c r="Y39" i="243"/>
  <c r="X39" i="243"/>
  <c r="W39" i="243"/>
  <c r="V39" i="243"/>
  <c r="U39" i="243"/>
  <c r="T39" i="243"/>
  <c r="S39" i="243"/>
  <c r="R39" i="243"/>
  <c r="Q39" i="243"/>
  <c r="P39" i="243"/>
  <c r="O39" i="243"/>
  <c r="N39" i="243"/>
  <c r="M39" i="243"/>
  <c r="L39" i="243"/>
  <c r="K39" i="243"/>
  <c r="F39" i="243"/>
  <c r="AJ38" i="243"/>
  <c r="AI38" i="243"/>
  <c r="AH38" i="243"/>
  <c r="AG38" i="243"/>
  <c r="AF38" i="243"/>
  <c r="AE38" i="243"/>
  <c r="AD38" i="243"/>
  <c r="AC38" i="243"/>
  <c r="AB38" i="243"/>
  <c r="AA38" i="243"/>
  <c r="Z38" i="243"/>
  <c r="Y38" i="243"/>
  <c r="X38" i="243"/>
  <c r="W38" i="243"/>
  <c r="V38" i="243"/>
  <c r="U38" i="243"/>
  <c r="T38" i="243"/>
  <c r="S38" i="243"/>
  <c r="R38" i="243"/>
  <c r="Q38" i="243"/>
  <c r="P38" i="243"/>
  <c r="O38" i="243"/>
  <c r="N38" i="243"/>
  <c r="M38" i="243"/>
  <c r="L38" i="243"/>
  <c r="K38" i="243"/>
  <c r="F38" i="243"/>
  <c r="AJ37" i="243"/>
  <c r="AI37" i="243"/>
  <c r="AH37" i="243"/>
  <c r="AG37" i="243"/>
  <c r="AF37" i="243"/>
  <c r="AE37" i="243"/>
  <c r="AD37" i="243"/>
  <c r="AC37" i="243"/>
  <c r="AB37" i="243"/>
  <c r="AA37" i="243"/>
  <c r="Z37" i="243"/>
  <c r="Y37" i="243"/>
  <c r="X37" i="243"/>
  <c r="W37" i="243"/>
  <c r="V37" i="243"/>
  <c r="U37" i="243"/>
  <c r="T37" i="243"/>
  <c r="S37" i="243"/>
  <c r="R37" i="243"/>
  <c r="Q37" i="243"/>
  <c r="P37" i="243"/>
  <c r="O37" i="243"/>
  <c r="N37" i="243"/>
  <c r="M37" i="243"/>
  <c r="L37" i="243"/>
  <c r="K37" i="243"/>
  <c r="F37" i="243"/>
  <c r="AJ36" i="243"/>
  <c r="AI36" i="243"/>
  <c r="AH36" i="243"/>
  <c r="AG36" i="243"/>
  <c r="AF36" i="243"/>
  <c r="AE36" i="243"/>
  <c r="AD36" i="243"/>
  <c r="AC36" i="243"/>
  <c r="AB36" i="243"/>
  <c r="AA36" i="243"/>
  <c r="Z36" i="243"/>
  <c r="Y36" i="243"/>
  <c r="X36" i="243"/>
  <c r="W36" i="243"/>
  <c r="V36" i="243"/>
  <c r="U36" i="243"/>
  <c r="T36" i="243"/>
  <c r="S36" i="243"/>
  <c r="R36" i="243"/>
  <c r="Q36" i="243"/>
  <c r="P36" i="243"/>
  <c r="O36" i="243"/>
  <c r="N36" i="243"/>
  <c r="M36" i="243"/>
  <c r="L36" i="243"/>
  <c r="K36" i="243"/>
  <c r="F36" i="243"/>
  <c r="AJ35" i="243"/>
  <c r="AI35" i="243"/>
  <c r="AH35" i="243"/>
  <c r="AG35" i="243"/>
  <c r="AF35" i="243"/>
  <c r="AE35" i="243"/>
  <c r="AD35" i="243"/>
  <c r="AC35" i="243"/>
  <c r="AB35" i="243"/>
  <c r="AA35" i="243"/>
  <c r="Z35" i="243"/>
  <c r="Y35" i="243"/>
  <c r="X35" i="243"/>
  <c r="W35" i="243"/>
  <c r="V35" i="243"/>
  <c r="U35" i="243"/>
  <c r="T35" i="243"/>
  <c r="S35" i="243"/>
  <c r="R35" i="243"/>
  <c r="Q35" i="243"/>
  <c r="P35" i="243"/>
  <c r="O35" i="243"/>
  <c r="N35" i="243"/>
  <c r="M35" i="243"/>
  <c r="L35" i="243"/>
  <c r="K35" i="243"/>
  <c r="F35" i="243"/>
  <c r="AJ34" i="243"/>
  <c r="AI34" i="243"/>
  <c r="AH34" i="243"/>
  <c r="AG34" i="243"/>
  <c r="AF34" i="243"/>
  <c r="AE34" i="243"/>
  <c r="AD34" i="243"/>
  <c r="AC34" i="243"/>
  <c r="AB34" i="243"/>
  <c r="AA34" i="243"/>
  <c r="Z34" i="243"/>
  <c r="Y34" i="243"/>
  <c r="X34" i="243"/>
  <c r="W34" i="243"/>
  <c r="V34" i="243"/>
  <c r="U34" i="243"/>
  <c r="T34" i="243"/>
  <c r="S34" i="243"/>
  <c r="R34" i="243"/>
  <c r="Q34" i="243"/>
  <c r="P34" i="243"/>
  <c r="O34" i="243"/>
  <c r="N34" i="243"/>
  <c r="M34" i="243"/>
  <c r="L34" i="243"/>
  <c r="K34" i="243"/>
  <c r="F34" i="243"/>
  <c r="AJ33" i="243"/>
  <c r="AI33" i="243"/>
  <c r="AH33" i="243"/>
  <c r="AG33" i="243"/>
  <c r="AF33" i="243"/>
  <c r="AE33" i="243"/>
  <c r="AD33" i="243"/>
  <c r="AC33" i="243"/>
  <c r="AB33" i="243"/>
  <c r="AA33" i="243"/>
  <c r="Z33" i="243"/>
  <c r="Y33" i="243"/>
  <c r="X33" i="243"/>
  <c r="W33" i="243"/>
  <c r="V33" i="243"/>
  <c r="U33" i="243"/>
  <c r="T33" i="243"/>
  <c r="S33" i="243"/>
  <c r="R33" i="243"/>
  <c r="Q33" i="243"/>
  <c r="P33" i="243"/>
  <c r="O33" i="243"/>
  <c r="N33" i="243"/>
  <c r="M33" i="243"/>
  <c r="L33" i="243"/>
  <c r="K33" i="243"/>
  <c r="F33" i="243"/>
  <c r="AJ32" i="243"/>
  <c r="AI32" i="243"/>
  <c r="AH32" i="243"/>
  <c r="AG32" i="243"/>
  <c r="AF32" i="243"/>
  <c r="AE32" i="243"/>
  <c r="AD32" i="243"/>
  <c r="AC32" i="243"/>
  <c r="AB32" i="243"/>
  <c r="AA32" i="243"/>
  <c r="Z32" i="243"/>
  <c r="Y32" i="243"/>
  <c r="X32" i="243"/>
  <c r="W32" i="243"/>
  <c r="V32" i="243"/>
  <c r="U32" i="243"/>
  <c r="T32" i="243"/>
  <c r="S32" i="243"/>
  <c r="R32" i="243"/>
  <c r="Q32" i="243"/>
  <c r="P32" i="243"/>
  <c r="O32" i="243"/>
  <c r="N32" i="243"/>
  <c r="M32" i="243"/>
  <c r="L32" i="243"/>
  <c r="K32" i="243"/>
  <c r="F32" i="243"/>
  <c r="AJ31" i="243"/>
  <c r="AI31" i="243"/>
  <c r="AH31" i="243"/>
  <c r="AG31" i="243"/>
  <c r="AF31" i="243"/>
  <c r="AE31" i="243"/>
  <c r="AD31" i="243"/>
  <c r="AC31" i="243"/>
  <c r="AB31" i="243"/>
  <c r="AA31" i="243"/>
  <c r="Z31" i="243"/>
  <c r="Y31" i="243"/>
  <c r="X31" i="243"/>
  <c r="W31" i="243"/>
  <c r="V31" i="243"/>
  <c r="U31" i="243"/>
  <c r="T31" i="243"/>
  <c r="S31" i="243"/>
  <c r="R31" i="243"/>
  <c r="Q31" i="243"/>
  <c r="P31" i="243"/>
  <c r="O31" i="243"/>
  <c r="N31" i="243"/>
  <c r="M31" i="243"/>
  <c r="L31" i="243"/>
  <c r="K31" i="243"/>
  <c r="F31" i="243"/>
  <c r="AJ30" i="243"/>
  <c r="AI30" i="243"/>
  <c r="AH30" i="243"/>
  <c r="AG30" i="243"/>
  <c r="AF30" i="243"/>
  <c r="AE30" i="243"/>
  <c r="AD30" i="243"/>
  <c r="AC30" i="243"/>
  <c r="AB30" i="243"/>
  <c r="AA30" i="243"/>
  <c r="Z30" i="243"/>
  <c r="Y30" i="243"/>
  <c r="X30" i="243"/>
  <c r="W30" i="243"/>
  <c r="V30" i="243"/>
  <c r="U30" i="243"/>
  <c r="T30" i="243"/>
  <c r="S30" i="243"/>
  <c r="R30" i="243"/>
  <c r="Q30" i="243"/>
  <c r="P30" i="243"/>
  <c r="O30" i="243"/>
  <c r="N30" i="243"/>
  <c r="M30" i="243"/>
  <c r="L30" i="243"/>
  <c r="K30" i="243"/>
  <c r="F30" i="243"/>
  <c r="AJ29" i="243"/>
  <c r="AI29" i="243"/>
  <c r="AH29" i="243"/>
  <c r="AG29" i="243"/>
  <c r="AF29" i="243"/>
  <c r="AE29" i="243"/>
  <c r="AD29" i="243"/>
  <c r="AC29" i="243"/>
  <c r="AB29" i="243"/>
  <c r="AA29" i="243"/>
  <c r="Z29" i="243"/>
  <c r="Y29" i="243"/>
  <c r="X29" i="243"/>
  <c r="W29" i="243"/>
  <c r="V29" i="243"/>
  <c r="U29" i="243"/>
  <c r="T29" i="243"/>
  <c r="S29" i="243"/>
  <c r="R29" i="243"/>
  <c r="Q29" i="243"/>
  <c r="P29" i="243"/>
  <c r="O29" i="243"/>
  <c r="N29" i="243"/>
  <c r="M29" i="243"/>
  <c r="L29" i="243"/>
  <c r="K29" i="243"/>
  <c r="F29" i="243"/>
  <c r="AJ28" i="243"/>
  <c r="AI28" i="243"/>
  <c r="AH28" i="243"/>
  <c r="AG28" i="243"/>
  <c r="AF28" i="243"/>
  <c r="AE28" i="243"/>
  <c r="AD28" i="243"/>
  <c r="AC28" i="243"/>
  <c r="AB28" i="243"/>
  <c r="AA28" i="243"/>
  <c r="Z28" i="243"/>
  <c r="Y28" i="243"/>
  <c r="X28" i="243"/>
  <c r="W28" i="243"/>
  <c r="V28" i="243"/>
  <c r="U28" i="243"/>
  <c r="T28" i="243"/>
  <c r="S28" i="243"/>
  <c r="R28" i="243"/>
  <c r="Q28" i="243"/>
  <c r="P28" i="243"/>
  <c r="O28" i="243"/>
  <c r="N28" i="243"/>
  <c r="M28" i="243"/>
  <c r="L28" i="243"/>
  <c r="K28" i="243"/>
  <c r="F28" i="243"/>
  <c r="AJ27" i="243"/>
  <c r="AI27" i="243"/>
  <c r="AH27" i="243"/>
  <c r="AG27" i="243"/>
  <c r="AF27" i="243"/>
  <c r="AE27" i="243"/>
  <c r="AD27" i="243"/>
  <c r="AC27" i="243"/>
  <c r="AB27" i="243"/>
  <c r="AA27" i="243"/>
  <c r="Z27" i="243"/>
  <c r="Y27" i="243"/>
  <c r="X27" i="243"/>
  <c r="W27" i="243"/>
  <c r="V27" i="243"/>
  <c r="U27" i="243"/>
  <c r="T27" i="243"/>
  <c r="S27" i="243"/>
  <c r="R27" i="243"/>
  <c r="Q27" i="243"/>
  <c r="P27" i="243"/>
  <c r="O27" i="243"/>
  <c r="N27" i="243"/>
  <c r="M27" i="243"/>
  <c r="L27" i="243"/>
  <c r="K27" i="243"/>
  <c r="F27" i="243"/>
  <c r="AJ26" i="243"/>
  <c r="AI26" i="243"/>
  <c r="AH26" i="243"/>
  <c r="AG26" i="243"/>
  <c r="AF26" i="243"/>
  <c r="AE26" i="243"/>
  <c r="AD26" i="243"/>
  <c r="AC26" i="243"/>
  <c r="AB26" i="243"/>
  <c r="AA26" i="243"/>
  <c r="Z26" i="243"/>
  <c r="Y26" i="243"/>
  <c r="X26" i="243"/>
  <c r="W26" i="243"/>
  <c r="V26" i="243"/>
  <c r="U26" i="243"/>
  <c r="T26" i="243"/>
  <c r="S26" i="243"/>
  <c r="R26" i="243"/>
  <c r="Q26" i="243"/>
  <c r="P26" i="243"/>
  <c r="O26" i="243"/>
  <c r="N26" i="243"/>
  <c r="M26" i="243"/>
  <c r="L26" i="243"/>
  <c r="K26" i="243"/>
  <c r="F26" i="243"/>
  <c r="AJ25" i="243"/>
  <c r="AI25" i="243"/>
  <c r="AH25" i="243"/>
  <c r="AG25" i="243"/>
  <c r="AF25" i="243"/>
  <c r="AE25" i="243"/>
  <c r="AD25" i="243"/>
  <c r="AC25" i="243"/>
  <c r="AB25" i="243"/>
  <c r="AA25" i="243"/>
  <c r="Z25" i="243"/>
  <c r="Y25" i="243"/>
  <c r="X25" i="243"/>
  <c r="W25" i="243"/>
  <c r="V25" i="243"/>
  <c r="U25" i="243"/>
  <c r="T25" i="243"/>
  <c r="S25" i="243"/>
  <c r="R25" i="243"/>
  <c r="Q25" i="243"/>
  <c r="P25" i="243"/>
  <c r="O25" i="243"/>
  <c r="N25" i="243"/>
  <c r="M25" i="243"/>
  <c r="L25" i="243"/>
  <c r="K25" i="243"/>
  <c r="F25" i="243"/>
  <c r="AJ24" i="243"/>
  <c r="AI24" i="243"/>
  <c r="AH24" i="243"/>
  <c r="AG24" i="243"/>
  <c r="AF24" i="243"/>
  <c r="AE24" i="243"/>
  <c r="AD24" i="243"/>
  <c r="AC24" i="243"/>
  <c r="AB24" i="243"/>
  <c r="AA24" i="243"/>
  <c r="Z24" i="243"/>
  <c r="Y24" i="243"/>
  <c r="X24" i="243"/>
  <c r="W24" i="243"/>
  <c r="V24" i="243"/>
  <c r="U24" i="243"/>
  <c r="T24" i="243"/>
  <c r="S24" i="243"/>
  <c r="R24" i="243"/>
  <c r="Q24" i="243"/>
  <c r="P24" i="243"/>
  <c r="O24" i="243"/>
  <c r="N24" i="243"/>
  <c r="M24" i="243"/>
  <c r="L24" i="243"/>
  <c r="K24" i="243"/>
  <c r="F24" i="243"/>
  <c r="AJ23" i="243"/>
  <c r="AI23" i="243"/>
  <c r="AH23" i="243"/>
  <c r="AG23" i="243"/>
  <c r="AF23" i="243"/>
  <c r="AE23" i="243"/>
  <c r="AD23" i="243"/>
  <c r="AC23" i="243"/>
  <c r="AB23" i="243"/>
  <c r="AA23" i="243"/>
  <c r="Z23" i="243"/>
  <c r="Y23" i="243"/>
  <c r="X23" i="243"/>
  <c r="W23" i="243"/>
  <c r="V23" i="243"/>
  <c r="U23" i="243"/>
  <c r="T23" i="243"/>
  <c r="S23" i="243"/>
  <c r="R23" i="243"/>
  <c r="Q23" i="243"/>
  <c r="P23" i="243"/>
  <c r="O23" i="243"/>
  <c r="N23" i="243"/>
  <c r="M23" i="243"/>
  <c r="L23" i="243"/>
  <c r="K23" i="243"/>
  <c r="F23" i="243"/>
  <c r="AJ22" i="243"/>
  <c r="AI22" i="243"/>
  <c r="AH22" i="243"/>
  <c r="AG22" i="243"/>
  <c r="AF22" i="243"/>
  <c r="AE22" i="243"/>
  <c r="AD22" i="243"/>
  <c r="AC22" i="243"/>
  <c r="AB22" i="243"/>
  <c r="AA22" i="243"/>
  <c r="Z22" i="243"/>
  <c r="Y22" i="243"/>
  <c r="X22" i="243"/>
  <c r="W22" i="243"/>
  <c r="V22" i="243"/>
  <c r="U22" i="243"/>
  <c r="T22" i="243"/>
  <c r="S22" i="243"/>
  <c r="R22" i="243"/>
  <c r="Q22" i="243"/>
  <c r="P22" i="243"/>
  <c r="O22" i="243"/>
  <c r="N22" i="243"/>
  <c r="M22" i="243"/>
  <c r="L22" i="243"/>
  <c r="K22" i="243"/>
  <c r="F22" i="243"/>
  <c r="AJ21" i="243"/>
  <c r="AI21" i="243"/>
  <c r="AH21" i="243"/>
  <c r="AG21" i="243"/>
  <c r="AF21" i="243"/>
  <c r="AE21" i="243"/>
  <c r="AD21" i="243"/>
  <c r="AC21" i="243"/>
  <c r="AB21" i="243"/>
  <c r="AA21" i="243"/>
  <c r="Z21" i="243"/>
  <c r="Y21" i="243"/>
  <c r="X21" i="243"/>
  <c r="W21" i="243"/>
  <c r="V21" i="243"/>
  <c r="U21" i="243"/>
  <c r="T21" i="243"/>
  <c r="S21" i="243"/>
  <c r="R21" i="243"/>
  <c r="Q21" i="243"/>
  <c r="P21" i="243"/>
  <c r="O21" i="243"/>
  <c r="N21" i="243"/>
  <c r="M21" i="243"/>
  <c r="L21" i="243"/>
  <c r="K21" i="243"/>
  <c r="F21" i="243"/>
  <c r="AJ20" i="243"/>
  <c r="AI20" i="243"/>
  <c r="AH20" i="243"/>
  <c r="AG20" i="243"/>
  <c r="AF20" i="243"/>
  <c r="AE20" i="243"/>
  <c r="AD20" i="243"/>
  <c r="AC20" i="243"/>
  <c r="AB20" i="243"/>
  <c r="AA20" i="243"/>
  <c r="Z20" i="243"/>
  <c r="Y20" i="243"/>
  <c r="X20" i="243"/>
  <c r="W20" i="243"/>
  <c r="V20" i="243"/>
  <c r="U20" i="243"/>
  <c r="T20" i="243"/>
  <c r="S20" i="243"/>
  <c r="Q20" i="243"/>
  <c r="P20" i="243"/>
  <c r="O20" i="243"/>
  <c r="N20" i="243"/>
  <c r="M20" i="243"/>
  <c r="L20" i="243"/>
  <c r="K20" i="243"/>
  <c r="F20" i="243"/>
  <c r="AJ19" i="243"/>
  <c r="AI19" i="243"/>
  <c r="AH19" i="243"/>
  <c r="AG19" i="243"/>
  <c r="AF19" i="243"/>
  <c r="AE19" i="243"/>
  <c r="AD19" i="243"/>
  <c r="AC19" i="243"/>
  <c r="AB19" i="243"/>
  <c r="AA19" i="243"/>
  <c r="Z19" i="243"/>
  <c r="Y19" i="243"/>
  <c r="X19" i="243"/>
  <c r="W19" i="243"/>
  <c r="V19" i="243"/>
  <c r="U19" i="243"/>
  <c r="T19" i="243"/>
  <c r="S19" i="243"/>
  <c r="R19" i="243"/>
  <c r="Q19" i="243"/>
  <c r="P19" i="243"/>
  <c r="O19" i="243"/>
  <c r="N19" i="243"/>
  <c r="M19" i="243"/>
  <c r="L19" i="243"/>
  <c r="K19" i="243"/>
  <c r="F19" i="243"/>
  <c r="AJ18" i="243"/>
  <c r="AI18" i="243"/>
  <c r="AH18" i="243"/>
  <c r="AG18" i="243"/>
  <c r="AF18" i="243"/>
  <c r="AE18" i="243"/>
  <c r="AD18" i="243"/>
  <c r="AC18" i="243"/>
  <c r="AB18" i="243"/>
  <c r="AA18" i="243"/>
  <c r="Z18" i="243"/>
  <c r="Y18" i="243"/>
  <c r="X18" i="243"/>
  <c r="W18" i="243"/>
  <c r="V18" i="243"/>
  <c r="U18" i="243"/>
  <c r="T18" i="243"/>
  <c r="S18" i="243"/>
  <c r="R18" i="243"/>
  <c r="Q18" i="243"/>
  <c r="P18" i="243"/>
  <c r="O18" i="243"/>
  <c r="N18" i="243"/>
  <c r="M18" i="243"/>
  <c r="L18" i="243"/>
  <c r="K18" i="243"/>
  <c r="F18" i="243"/>
  <c r="AJ17" i="243"/>
  <c r="AI17" i="243"/>
  <c r="AH17" i="243"/>
  <c r="AG17" i="243"/>
  <c r="AF17" i="243"/>
  <c r="AE17" i="243"/>
  <c r="AD17" i="243"/>
  <c r="AC17" i="243"/>
  <c r="AB17" i="243"/>
  <c r="AA17" i="243"/>
  <c r="Z17" i="243"/>
  <c r="Y17" i="243"/>
  <c r="X17" i="243"/>
  <c r="W17" i="243"/>
  <c r="V17" i="243"/>
  <c r="U17" i="243"/>
  <c r="T17" i="243"/>
  <c r="S17" i="243"/>
  <c r="R17" i="243"/>
  <c r="Q17" i="243"/>
  <c r="P17" i="243"/>
  <c r="O17" i="243"/>
  <c r="N17" i="243"/>
  <c r="M17" i="243"/>
  <c r="L17" i="243"/>
  <c r="K17" i="243"/>
  <c r="F17" i="243"/>
  <c r="AJ16" i="243"/>
  <c r="AI16" i="243"/>
  <c r="AH16" i="243"/>
  <c r="AG16" i="243"/>
  <c r="AF16" i="243"/>
  <c r="AE16" i="243"/>
  <c r="AD16" i="243"/>
  <c r="AC16" i="243"/>
  <c r="AB16" i="243"/>
  <c r="AA16" i="243"/>
  <c r="Z16" i="243"/>
  <c r="Y16" i="243"/>
  <c r="X16" i="243"/>
  <c r="W16" i="243"/>
  <c r="V16" i="243"/>
  <c r="U16" i="243"/>
  <c r="T16" i="243"/>
  <c r="S16" i="243"/>
  <c r="R16" i="243"/>
  <c r="Q16" i="243"/>
  <c r="P16" i="243"/>
  <c r="O16" i="243"/>
  <c r="N16" i="243"/>
  <c r="M16" i="243"/>
  <c r="L16" i="243"/>
  <c r="K16" i="243"/>
  <c r="F16" i="243"/>
  <c r="AJ15" i="243"/>
  <c r="AI15" i="243"/>
  <c r="AH15" i="243"/>
  <c r="AG15" i="243"/>
  <c r="AF15" i="243"/>
  <c r="AE15" i="243"/>
  <c r="AD15" i="243"/>
  <c r="AC15" i="243"/>
  <c r="AB15" i="243"/>
  <c r="AA15" i="243"/>
  <c r="Z15" i="243"/>
  <c r="Y15" i="243"/>
  <c r="X15" i="243"/>
  <c r="W15" i="243"/>
  <c r="V15" i="243"/>
  <c r="U15" i="243"/>
  <c r="T15" i="243"/>
  <c r="S15" i="243"/>
  <c r="R15" i="243"/>
  <c r="Q15" i="243"/>
  <c r="P15" i="243"/>
  <c r="O15" i="243"/>
  <c r="N15" i="243"/>
  <c r="M15" i="243"/>
  <c r="L15" i="243"/>
  <c r="K15" i="243"/>
  <c r="F15" i="243"/>
  <c r="AJ14" i="243"/>
  <c r="AI14" i="243"/>
  <c r="AH14" i="243"/>
  <c r="AG14" i="243"/>
  <c r="AF14" i="243"/>
  <c r="AE14" i="243"/>
  <c r="AD14" i="243"/>
  <c r="AC14" i="243"/>
  <c r="AB14" i="243"/>
  <c r="AA14" i="243"/>
  <c r="Z14" i="243"/>
  <c r="Y14" i="243"/>
  <c r="X14" i="243"/>
  <c r="W14" i="243"/>
  <c r="V14" i="243"/>
  <c r="U14" i="243"/>
  <c r="T14" i="243"/>
  <c r="S14" i="243"/>
  <c r="R14" i="243"/>
  <c r="Q14" i="243"/>
  <c r="P14" i="243"/>
  <c r="O14" i="243"/>
  <c r="N14" i="243"/>
  <c r="M14" i="243"/>
  <c r="L14" i="243"/>
  <c r="K14" i="243"/>
  <c r="F14" i="243"/>
  <c r="AJ13" i="243"/>
  <c r="AI13" i="243"/>
  <c r="AH13" i="243"/>
  <c r="AG13" i="243"/>
  <c r="AF13" i="243"/>
  <c r="AE13" i="243"/>
  <c r="AD13" i="243"/>
  <c r="AC13" i="243"/>
  <c r="AB13" i="243"/>
  <c r="AA13" i="243"/>
  <c r="Z13" i="243"/>
  <c r="Y13" i="243"/>
  <c r="X13" i="243"/>
  <c r="W13" i="243"/>
  <c r="V13" i="243"/>
  <c r="U13" i="243"/>
  <c r="T13" i="243"/>
  <c r="S13" i="243"/>
  <c r="R13" i="243"/>
  <c r="Q13" i="243"/>
  <c r="P13" i="243"/>
  <c r="O13" i="243"/>
  <c r="N13" i="243"/>
  <c r="M13" i="243"/>
  <c r="L13" i="243"/>
  <c r="K13" i="243"/>
  <c r="F13" i="243"/>
  <c r="AJ12" i="243"/>
  <c r="AI12" i="243"/>
  <c r="AH12" i="243"/>
  <c r="AG12" i="243"/>
  <c r="AF12" i="243"/>
  <c r="AE12" i="243"/>
  <c r="AD12" i="243"/>
  <c r="AC12" i="243"/>
  <c r="AB12" i="243"/>
  <c r="AA12" i="243"/>
  <c r="Z12" i="243"/>
  <c r="Y12" i="243"/>
  <c r="X12" i="243"/>
  <c r="W12" i="243"/>
  <c r="V12" i="243"/>
  <c r="U12" i="243"/>
  <c r="T12" i="243"/>
  <c r="S12" i="243"/>
  <c r="R12" i="243"/>
  <c r="Q12" i="243"/>
  <c r="P12" i="243"/>
  <c r="O12" i="243"/>
  <c r="N12" i="243"/>
  <c r="M12" i="243"/>
  <c r="L12" i="243"/>
  <c r="K12" i="243"/>
  <c r="F12" i="243"/>
  <c r="AJ11" i="243"/>
  <c r="AI11" i="243"/>
  <c r="AH11" i="243"/>
  <c r="AG11" i="243"/>
  <c r="AF11" i="243"/>
  <c r="AE11" i="243"/>
  <c r="AD11" i="243"/>
  <c r="AC11" i="243"/>
  <c r="AB11" i="243"/>
  <c r="AA11" i="243"/>
  <c r="Z11" i="243"/>
  <c r="Y11" i="243"/>
  <c r="X11" i="243"/>
  <c r="W11" i="243"/>
  <c r="V11" i="243"/>
  <c r="U11" i="243"/>
  <c r="T11" i="243"/>
  <c r="S11" i="243"/>
  <c r="R11" i="243"/>
  <c r="Q11" i="243"/>
  <c r="P11" i="243"/>
  <c r="O11" i="243"/>
  <c r="N11" i="243"/>
  <c r="M11" i="243"/>
  <c r="L11" i="243"/>
  <c r="K11" i="243"/>
  <c r="F11" i="243"/>
  <c r="AJ10" i="243"/>
  <c r="AI10" i="243"/>
  <c r="AH10" i="243"/>
  <c r="AG10" i="243"/>
  <c r="AF10" i="243"/>
  <c r="AE10" i="243"/>
  <c r="AD10" i="243"/>
  <c r="AC10" i="243"/>
  <c r="AB10" i="243"/>
  <c r="AA10" i="243"/>
  <c r="Z10" i="243"/>
  <c r="Y10" i="243"/>
  <c r="X10" i="243"/>
  <c r="W10" i="243"/>
  <c r="V10" i="243"/>
  <c r="U10" i="243"/>
  <c r="T10" i="243"/>
  <c r="S10" i="243"/>
  <c r="R10" i="243"/>
  <c r="Q10" i="243"/>
  <c r="P10" i="243"/>
  <c r="O10" i="243"/>
  <c r="N10" i="243"/>
  <c r="M10" i="243"/>
  <c r="L10" i="243"/>
  <c r="K10" i="243"/>
  <c r="F10" i="243"/>
  <c r="AJ9" i="243"/>
  <c r="AI9" i="243"/>
  <c r="AH9" i="243"/>
  <c r="AG9" i="243"/>
  <c r="AF9" i="243"/>
  <c r="AE9" i="243"/>
  <c r="AD9" i="243"/>
  <c r="AC9" i="243"/>
  <c r="AB9" i="243"/>
  <c r="AA9" i="243"/>
  <c r="Z9" i="243"/>
  <c r="Y9" i="243"/>
  <c r="X9" i="243"/>
  <c r="W9" i="243"/>
  <c r="V9" i="243"/>
  <c r="U9" i="243"/>
  <c r="T9" i="243"/>
  <c r="S9" i="243"/>
  <c r="R9" i="243"/>
  <c r="Q9" i="243"/>
  <c r="P9" i="243"/>
  <c r="O9" i="243"/>
  <c r="N9" i="243"/>
  <c r="M9" i="243"/>
  <c r="L9" i="243"/>
  <c r="K9" i="243"/>
  <c r="F9" i="243"/>
  <c r="AJ8" i="243"/>
  <c r="AI8" i="243"/>
  <c r="AH8" i="243"/>
  <c r="AG8" i="243"/>
  <c r="AF8" i="243"/>
  <c r="AE8" i="243"/>
  <c r="AD8" i="243"/>
  <c r="AC8" i="243"/>
  <c r="AB8" i="243"/>
  <c r="AA8" i="243"/>
  <c r="Z8" i="243"/>
  <c r="Y8" i="243"/>
  <c r="X8" i="243"/>
  <c r="W8" i="243"/>
  <c r="V8" i="243"/>
  <c r="U8" i="243"/>
  <c r="T8" i="243"/>
  <c r="S8" i="243"/>
  <c r="R8" i="243"/>
  <c r="Q8" i="243"/>
  <c r="P8" i="243"/>
  <c r="O8" i="243"/>
  <c r="N8" i="243"/>
  <c r="M8" i="243"/>
  <c r="L8" i="243"/>
  <c r="K8" i="243"/>
  <c r="F8" i="243"/>
  <c r="AJ7" i="243"/>
  <c r="AI7" i="243"/>
  <c r="AH7" i="243"/>
  <c r="AG7" i="243"/>
  <c r="AF7" i="243"/>
  <c r="AE7" i="243"/>
  <c r="AD7" i="243"/>
  <c r="AC7" i="243"/>
  <c r="AB7" i="243"/>
  <c r="AA7" i="243"/>
  <c r="Z7" i="243"/>
  <c r="Y7" i="243"/>
  <c r="X7" i="243"/>
  <c r="W7" i="243"/>
  <c r="V7" i="243"/>
  <c r="U7" i="243"/>
  <c r="T7" i="243"/>
  <c r="S7" i="243"/>
  <c r="R7" i="243"/>
  <c r="Q7" i="243"/>
  <c r="P7" i="243"/>
  <c r="O7" i="243"/>
  <c r="N7" i="243"/>
  <c r="M7" i="243"/>
  <c r="L7" i="243"/>
  <c r="K7" i="243"/>
  <c r="F7" i="243"/>
  <c r="AJ6" i="243"/>
  <c r="AI6" i="243"/>
  <c r="AH6" i="243"/>
  <c r="AG6" i="243"/>
  <c r="AF6" i="243"/>
  <c r="AE6" i="243"/>
  <c r="AD6" i="243"/>
  <c r="AC6" i="243"/>
  <c r="AB6" i="243"/>
  <c r="AA6" i="243"/>
  <c r="Z6" i="243"/>
  <c r="Y6" i="243"/>
  <c r="X6" i="243"/>
  <c r="W6" i="243"/>
  <c r="V6" i="243"/>
  <c r="U6" i="243"/>
  <c r="T6" i="243"/>
  <c r="S6" i="243"/>
  <c r="R6" i="243"/>
  <c r="Q6" i="243"/>
  <c r="P6" i="243"/>
  <c r="O6" i="243"/>
  <c r="N6" i="243"/>
  <c r="M6" i="243"/>
  <c r="L6" i="243"/>
  <c r="K6" i="243"/>
  <c r="F6" i="243"/>
  <c r="AI5" i="243"/>
  <c r="AH5" i="243"/>
  <c r="AJ5" i="243" s="1"/>
  <c r="AG5" i="243"/>
  <c r="AE5" i="243"/>
  <c r="AD5" i="243"/>
  <c r="AC5" i="243"/>
  <c r="AB5" i="243"/>
  <c r="AA5" i="243"/>
  <c r="Y5" i="243"/>
  <c r="X5" i="243"/>
  <c r="W5" i="243"/>
  <c r="V5" i="243"/>
  <c r="T5" i="243"/>
  <c r="S5" i="243"/>
  <c r="R5" i="243"/>
  <c r="Q5" i="243"/>
  <c r="O5" i="243"/>
  <c r="N5" i="243"/>
  <c r="M5" i="243"/>
  <c r="L5" i="243"/>
  <c r="K5" i="243"/>
  <c r="AI4" i="243"/>
  <c r="AH4" i="243"/>
  <c r="AG4" i="243"/>
  <c r="AE4" i="243"/>
  <c r="AD4" i="243"/>
  <c r="AC4" i="243"/>
  <c r="AB4" i="243"/>
  <c r="AA4" i="243"/>
  <c r="Y4" i="243"/>
  <c r="X4" i="243"/>
  <c r="W4" i="243"/>
  <c r="V4" i="243"/>
  <c r="T4" i="243"/>
  <c r="S4" i="243"/>
  <c r="R4" i="243"/>
  <c r="Q4" i="243"/>
  <c r="O4" i="243"/>
  <c r="N4" i="243"/>
  <c r="M4" i="243"/>
  <c r="L4" i="243"/>
  <c r="P4" i="243" s="1"/>
  <c r="K4" i="243"/>
  <c r="G51" i="269" l="1"/>
  <c r="C49" i="260"/>
  <c r="G49" i="260" s="1"/>
  <c r="G57" i="268"/>
  <c r="G47" i="252"/>
  <c r="C49" i="252"/>
  <c r="G49" i="252" s="1"/>
  <c r="C69" i="269"/>
  <c r="E69" i="269" s="1"/>
  <c r="C57" i="252"/>
  <c r="G57" i="252" s="1"/>
  <c r="C48" i="260"/>
  <c r="G48" i="260" s="1"/>
  <c r="C62" i="269"/>
  <c r="F14" i="255"/>
  <c r="E66" i="249"/>
  <c r="C48" i="256"/>
  <c r="G48" i="256" s="1"/>
  <c r="E62" i="268"/>
  <c r="G47" i="248"/>
  <c r="C68" i="256"/>
  <c r="G68" i="256" s="1"/>
  <c r="C57" i="262"/>
  <c r="E57" i="262" s="1"/>
  <c r="G70" i="269"/>
  <c r="C48" i="246"/>
  <c r="G48" i="246" s="1"/>
  <c r="C49" i="246"/>
  <c r="G49" i="246" s="1"/>
  <c r="C69" i="266"/>
  <c r="U5" i="243"/>
  <c r="F13" i="250"/>
  <c r="D50" i="253"/>
  <c r="D57" i="253"/>
  <c r="E57" i="253" s="1"/>
  <c r="C57" i="254"/>
  <c r="G57" i="254" s="1"/>
  <c r="C57" i="265"/>
  <c r="E57" i="265" s="1"/>
  <c r="E57" i="269"/>
  <c r="E62" i="269" s="1"/>
  <c r="D57" i="262"/>
  <c r="D50" i="262"/>
  <c r="G47" i="244"/>
  <c r="C49" i="244"/>
  <c r="G49" i="244" s="1"/>
  <c r="C48" i="244"/>
  <c r="G48" i="244" s="1"/>
  <c r="D57" i="250"/>
  <c r="D50" i="250"/>
  <c r="Z5" i="243"/>
  <c r="F5" i="243" s="1"/>
  <c r="E66" i="244"/>
  <c r="C57" i="263"/>
  <c r="G57" i="263" s="1"/>
  <c r="G47" i="246"/>
  <c r="E50" i="253"/>
  <c r="C50" i="253" s="1"/>
  <c r="C69" i="253" s="1"/>
  <c r="C57" i="260"/>
  <c r="G57" i="260" s="1"/>
  <c r="D50" i="254"/>
  <c r="C49" i="249"/>
  <c r="G49" i="249" s="1"/>
  <c r="C57" i="249"/>
  <c r="E57" i="249" s="1"/>
  <c r="G56" i="249"/>
  <c r="G55" i="249"/>
  <c r="D68" i="249"/>
  <c r="C68" i="249"/>
  <c r="G56" i="250"/>
  <c r="G55" i="250"/>
  <c r="D68" i="250"/>
  <c r="C66" i="250"/>
  <c r="C68" i="250" s="1"/>
  <c r="C66" i="251"/>
  <c r="C68" i="251" s="1"/>
  <c r="C48" i="251"/>
  <c r="C49" i="251"/>
  <c r="E66" i="267"/>
  <c r="E68" i="267" s="1"/>
  <c r="G66" i="267"/>
  <c r="G67" i="267"/>
  <c r="G68" i="267"/>
  <c r="E57" i="267"/>
  <c r="E62" i="267" s="1"/>
  <c r="G55" i="262"/>
  <c r="G56" i="262"/>
  <c r="C61" i="262"/>
  <c r="G56" i="251"/>
  <c r="G55" i="251"/>
  <c r="E50" i="257"/>
  <c r="C50" i="257" s="1"/>
  <c r="G50" i="257" s="1"/>
  <c r="I46" i="257" s="1"/>
  <c r="G57" i="267"/>
  <c r="C69" i="267"/>
  <c r="G50" i="267"/>
  <c r="C62" i="267"/>
  <c r="C57" i="257"/>
  <c r="G57" i="257" s="1"/>
  <c r="G47" i="250"/>
  <c r="C48" i="250"/>
  <c r="C61" i="250"/>
  <c r="C49" i="250"/>
  <c r="C48" i="249"/>
  <c r="G48" i="249" s="1"/>
  <c r="C57" i="247"/>
  <c r="G57" i="247" s="1"/>
  <c r="G69" i="269"/>
  <c r="G51" i="268"/>
  <c r="G69" i="268"/>
  <c r="E69" i="268"/>
  <c r="G66" i="268"/>
  <c r="E66" i="268"/>
  <c r="C68" i="268"/>
  <c r="G68" i="268" s="1"/>
  <c r="C67" i="268"/>
  <c r="G67" i="268" s="1"/>
  <c r="C62" i="266"/>
  <c r="E57" i="266"/>
  <c r="E62" i="266" s="1"/>
  <c r="E68" i="266"/>
  <c r="E67" i="266"/>
  <c r="G69" i="266"/>
  <c r="E69" i="266"/>
  <c r="G70" i="266"/>
  <c r="E50" i="265"/>
  <c r="C50" i="265" s="1"/>
  <c r="C69" i="265" s="1"/>
  <c r="G57" i="265"/>
  <c r="C66" i="265"/>
  <c r="G47" i="265"/>
  <c r="C49" i="265"/>
  <c r="G49" i="265" s="1"/>
  <c r="C48" i="265"/>
  <c r="G48" i="265" s="1"/>
  <c r="D69" i="265"/>
  <c r="D68" i="265"/>
  <c r="D67" i="265"/>
  <c r="C61" i="265"/>
  <c r="C48" i="264"/>
  <c r="G48" i="264" s="1"/>
  <c r="C49" i="264"/>
  <c r="G49" i="264" s="1"/>
  <c r="E66" i="264"/>
  <c r="E67" i="264" s="1"/>
  <c r="G47" i="264"/>
  <c r="C61" i="264"/>
  <c r="G66" i="264"/>
  <c r="C67" i="264"/>
  <c r="G67" i="264" s="1"/>
  <c r="D57" i="264"/>
  <c r="C57" i="264"/>
  <c r="F15" i="264"/>
  <c r="E50" i="264" s="1"/>
  <c r="C50" i="264" s="1"/>
  <c r="D68" i="264"/>
  <c r="D67" i="264"/>
  <c r="E68" i="264"/>
  <c r="E50" i="262"/>
  <c r="C50" i="262" s="1"/>
  <c r="C69" i="262" s="1"/>
  <c r="G57" i="262"/>
  <c r="D69" i="263"/>
  <c r="D68" i="263"/>
  <c r="D67" i="263"/>
  <c r="E57" i="263"/>
  <c r="E62" i="263" s="1"/>
  <c r="C62" i="263"/>
  <c r="C66" i="263"/>
  <c r="G47" i="263"/>
  <c r="C49" i="263"/>
  <c r="G49" i="263" s="1"/>
  <c r="C48" i="263"/>
  <c r="G48" i="263" s="1"/>
  <c r="G50" i="263"/>
  <c r="I46" i="263" s="1"/>
  <c r="C69" i="263"/>
  <c r="C61" i="263"/>
  <c r="C66" i="262"/>
  <c r="G47" i="262"/>
  <c r="C49" i="262"/>
  <c r="C48" i="262"/>
  <c r="D69" i="262"/>
  <c r="D68" i="262"/>
  <c r="D67" i="262"/>
  <c r="E66" i="261"/>
  <c r="E68" i="261" s="1"/>
  <c r="C67" i="261"/>
  <c r="G67" i="261" s="1"/>
  <c r="C68" i="261"/>
  <c r="G68" i="261" s="1"/>
  <c r="C57" i="261"/>
  <c r="E57" i="261" s="1"/>
  <c r="E50" i="261"/>
  <c r="C50" i="261" s="1"/>
  <c r="G50" i="261" s="1"/>
  <c r="D67" i="261"/>
  <c r="D68" i="261"/>
  <c r="G51" i="261"/>
  <c r="E66" i="260"/>
  <c r="E68" i="260" s="1"/>
  <c r="C67" i="260"/>
  <c r="G67" i="260" s="1"/>
  <c r="C68" i="260"/>
  <c r="G68" i="260" s="1"/>
  <c r="E50" i="260"/>
  <c r="C50" i="260" s="1"/>
  <c r="G50" i="260" s="1"/>
  <c r="D68" i="260"/>
  <c r="D67" i="260"/>
  <c r="C61" i="260"/>
  <c r="G51" i="260"/>
  <c r="C66" i="258"/>
  <c r="G47" i="258"/>
  <c r="G49" i="258"/>
  <c r="G48" i="258"/>
  <c r="C69" i="258"/>
  <c r="G50" i="258"/>
  <c r="C61" i="258"/>
  <c r="D69" i="258"/>
  <c r="D68" i="258"/>
  <c r="D67" i="258"/>
  <c r="E62" i="258"/>
  <c r="E66" i="256"/>
  <c r="E68" i="256" s="1"/>
  <c r="G66" i="256"/>
  <c r="G70" i="256" s="1"/>
  <c r="G47" i="256"/>
  <c r="G51" i="256" s="1"/>
  <c r="C61" i="256"/>
  <c r="D68" i="256"/>
  <c r="D67" i="256"/>
  <c r="C57" i="256"/>
  <c r="G57" i="256" s="1"/>
  <c r="E50" i="256"/>
  <c r="C50" i="256" s="1"/>
  <c r="G50" i="256" s="1"/>
  <c r="D69" i="257"/>
  <c r="D68" i="257"/>
  <c r="D67" i="257"/>
  <c r="C49" i="257"/>
  <c r="G49" i="257" s="1"/>
  <c r="C48" i="257"/>
  <c r="G48" i="257" s="1"/>
  <c r="C66" i="257"/>
  <c r="C61" i="257"/>
  <c r="C48" i="255"/>
  <c r="G48" i="255" s="1"/>
  <c r="C57" i="255"/>
  <c r="G57" i="255" s="1"/>
  <c r="F12" i="255"/>
  <c r="E50" i="255" s="1"/>
  <c r="C50" i="255" s="1"/>
  <c r="G50" i="255" s="1"/>
  <c r="G66" i="255"/>
  <c r="C68" i="255"/>
  <c r="G68" i="255" s="1"/>
  <c r="E66" i="255"/>
  <c r="E68" i="255" s="1"/>
  <c r="C67" i="255"/>
  <c r="G67" i="255" s="1"/>
  <c r="C49" i="255"/>
  <c r="G49" i="255" s="1"/>
  <c r="C61" i="255"/>
  <c r="G47" i="255"/>
  <c r="D68" i="255"/>
  <c r="D67" i="255"/>
  <c r="C48" i="254"/>
  <c r="G48" i="254" s="1"/>
  <c r="D68" i="254"/>
  <c r="D67" i="254"/>
  <c r="D57" i="254"/>
  <c r="E50" i="254"/>
  <c r="C50" i="254" s="1"/>
  <c r="C62" i="254" s="1"/>
  <c r="C68" i="254"/>
  <c r="G68" i="254" s="1"/>
  <c r="C49" i="254"/>
  <c r="G49" i="254" s="1"/>
  <c r="E66" i="254"/>
  <c r="E68" i="254" s="1"/>
  <c r="G47" i="254"/>
  <c r="G66" i="254"/>
  <c r="C61" i="254"/>
  <c r="C62" i="253"/>
  <c r="C49" i="253"/>
  <c r="G49" i="253" s="1"/>
  <c r="C48" i="253"/>
  <c r="G48" i="253" s="1"/>
  <c r="C66" i="253"/>
  <c r="G47" i="253"/>
  <c r="D69" i="253"/>
  <c r="D68" i="253"/>
  <c r="D67" i="253"/>
  <c r="G50" i="253"/>
  <c r="C61" i="253"/>
  <c r="G66" i="252"/>
  <c r="C48" i="252"/>
  <c r="G48" i="252" s="1"/>
  <c r="G51" i="252" s="1"/>
  <c r="C68" i="252"/>
  <c r="G68" i="252" s="1"/>
  <c r="E66" i="252"/>
  <c r="E67" i="252" s="1"/>
  <c r="F12" i="252"/>
  <c r="E50" i="252" s="1"/>
  <c r="C50" i="252" s="1"/>
  <c r="C61" i="252"/>
  <c r="D68" i="252"/>
  <c r="D67" i="252"/>
  <c r="E57" i="252"/>
  <c r="G66" i="251"/>
  <c r="E66" i="251"/>
  <c r="C67" i="251"/>
  <c r="D68" i="251"/>
  <c r="D69" i="251"/>
  <c r="C57" i="251"/>
  <c r="E50" i="251"/>
  <c r="C50" i="251" s="1"/>
  <c r="E50" i="250"/>
  <c r="C50" i="250" s="1"/>
  <c r="C57" i="250"/>
  <c r="D67" i="250"/>
  <c r="D69" i="250"/>
  <c r="G47" i="249"/>
  <c r="G66" i="249"/>
  <c r="C67" i="249"/>
  <c r="D67" i="249"/>
  <c r="D69" i="249"/>
  <c r="E50" i="249"/>
  <c r="C50" i="249" s="1"/>
  <c r="G50" i="249" s="1"/>
  <c r="E68" i="249"/>
  <c r="E67" i="249"/>
  <c r="G66" i="248"/>
  <c r="E66" i="248"/>
  <c r="C67" i="248"/>
  <c r="G67" i="248" s="1"/>
  <c r="D69" i="248"/>
  <c r="D68" i="248"/>
  <c r="E50" i="248"/>
  <c r="C50" i="248" s="1"/>
  <c r="G50" i="248" s="1"/>
  <c r="E57" i="248"/>
  <c r="G57" i="248"/>
  <c r="G51" i="248"/>
  <c r="E68" i="248"/>
  <c r="E67" i="248"/>
  <c r="E50" i="247"/>
  <c r="C50" i="247" s="1"/>
  <c r="G47" i="247"/>
  <c r="C49" i="247"/>
  <c r="G49" i="247" s="1"/>
  <c r="G66" i="247"/>
  <c r="C48" i="247"/>
  <c r="G48" i="247" s="1"/>
  <c r="C67" i="247"/>
  <c r="G67" i="247" s="1"/>
  <c r="C61" i="247"/>
  <c r="D69" i="247"/>
  <c r="D68" i="247"/>
  <c r="E66" i="247"/>
  <c r="E68" i="247" s="1"/>
  <c r="E66" i="246"/>
  <c r="E67" i="246" s="1"/>
  <c r="G66" i="246"/>
  <c r="C68" i="246"/>
  <c r="G68" i="246" s="1"/>
  <c r="G70" i="246" s="1"/>
  <c r="C61" i="246"/>
  <c r="C57" i="246"/>
  <c r="G57" i="246" s="1"/>
  <c r="G51" i="246"/>
  <c r="D67" i="246"/>
  <c r="D69" i="246"/>
  <c r="E68" i="246"/>
  <c r="G50" i="246"/>
  <c r="E66" i="245"/>
  <c r="E67" i="245" s="1"/>
  <c r="G47" i="245"/>
  <c r="G51" i="245" s="1"/>
  <c r="G66" i="245"/>
  <c r="G70" i="245" s="1"/>
  <c r="C61" i="245"/>
  <c r="D69" i="245"/>
  <c r="D68" i="245"/>
  <c r="C57" i="245"/>
  <c r="G57" i="245" s="1"/>
  <c r="E50" i="245"/>
  <c r="C50" i="245" s="1"/>
  <c r="G50" i="245" s="1"/>
  <c r="E68" i="245"/>
  <c r="G66" i="244"/>
  <c r="C67" i="244"/>
  <c r="G67" i="244" s="1"/>
  <c r="D67" i="244"/>
  <c r="D69" i="244"/>
  <c r="C57" i="244"/>
  <c r="G57" i="244" s="1"/>
  <c r="E50" i="244"/>
  <c r="C50" i="244" s="1"/>
  <c r="G50" i="244" s="1"/>
  <c r="G51" i="244"/>
  <c r="E68" i="244"/>
  <c r="E67" i="244"/>
  <c r="U4" i="243"/>
  <c r="AJ4" i="243"/>
  <c r="P5" i="243"/>
  <c r="AF5" i="243"/>
  <c r="Z4" i="243"/>
  <c r="F4" i="243" s="1"/>
  <c r="E50" i="243" s="1"/>
  <c r="C50" i="243" s="1"/>
  <c r="G50" i="243" s="1"/>
  <c r="I46" i="243" s="1"/>
  <c r="AF4" i="243"/>
  <c r="E61" i="243"/>
  <c r="E55" i="243"/>
  <c r="E56" i="243"/>
  <c r="C47" i="243"/>
  <c r="G47" i="243" s="1"/>
  <c r="D66" i="243"/>
  <c r="D48" i="243"/>
  <c r="D49" i="243"/>
  <c r="C55" i="243"/>
  <c r="G55" i="243" s="1"/>
  <c r="C56" i="243"/>
  <c r="G56" i="243" s="1"/>
  <c r="D62" i="243"/>
  <c r="E48" i="243"/>
  <c r="D55" i="243"/>
  <c r="E62" i="253" l="1"/>
  <c r="E62" i="262"/>
  <c r="G70" i="252"/>
  <c r="E67" i="260"/>
  <c r="E57" i="260"/>
  <c r="E62" i="260" s="1"/>
  <c r="D62" i="250"/>
  <c r="D62" i="253"/>
  <c r="E67" i="267"/>
  <c r="D62" i="262"/>
  <c r="E62" i="265"/>
  <c r="G70" i="244"/>
  <c r="G70" i="264"/>
  <c r="C57" i="243"/>
  <c r="G57" i="243" s="1"/>
  <c r="G70" i="248"/>
  <c r="G70" i="254"/>
  <c r="C62" i="265"/>
  <c r="E67" i="261"/>
  <c r="G57" i="249"/>
  <c r="C69" i="249"/>
  <c r="E69" i="249" s="1"/>
  <c r="G50" i="262"/>
  <c r="E57" i="254"/>
  <c r="E62" i="254" s="1"/>
  <c r="D62" i="254"/>
  <c r="G51" i="254"/>
  <c r="G67" i="249"/>
  <c r="G68" i="249"/>
  <c r="C67" i="250"/>
  <c r="G67" i="250" s="1"/>
  <c r="G70" i="250" s="1"/>
  <c r="E57" i="250"/>
  <c r="E66" i="250"/>
  <c r="G49" i="250"/>
  <c r="G68" i="250"/>
  <c r="E68" i="250"/>
  <c r="G48" i="250"/>
  <c r="G66" i="250"/>
  <c r="G50" i="250"/>
  <c r="G49" i="251"/>
  <c r="G48" i="251"/>
  <c r="G50" i="251"/>
  <c r="C62" i="257"/>
  <c r="G70" i="267"/>
  <c r="E69" i="267"/>
  <c r="G48" i="262"/>
  <c r="G49" i="262"/>
  <c r="C62" i="262"/>
  <c r="G67" i="251"/>
  <c r="G68" i="251"/>
  <c r="E68" i="251"/>
  <c r="G69" i="267"/>
  <c r="C69" i="257"/>
  <c r="G69" i="257" s="1"/>
  <c r="E57" i="257"/>
  <c r="E62" i="257" s="1"/>
  <c r="E67" i="250"/>
  <c r="G51" i="249"/>
  <c r="E57" i="247"/>
  <c r="E62" i="247" s="1"/>
  <c r="C69" i="247"/>
  <c r="G69" i="247" s="1"/>
  <c r="E68" i="268"/>
  <c r="E67" i="268"/>
  <c r="G50" i="265"/>
  <c r="G51" i="265"/>
  <c r="G69" i="265"/>
  <c r="E69" i="265"/>
  <c r="G66" i="265"/>
  <c r="E66" i="265"/>
  <c r="C68" i="265"/>
  <c r="G68" i="265" s="1"/>
  <c r="C67" i="265"/>
  <c r="G67" i="265" s="1"/>
  <c r="G51" i="264"/>
  <c r="E57" i="264"/>
  <c r="E62" i="264" s="1"/>
  <c r="G57" i="264"/>
  <c r="C69" i="264"/>
  <c r="E69" i="264" s="1"/>
  <c r="C62" i="264"/>
  <c r="G50" i="264"/>
  <c r="G69" i="263"/>
  <c r="E69" i="263"/>
  <c r="G66" i="263"/>
  <c r="C67" i="263"/>
  <c r="G67" i="263" s="1"/>
  <c r="E66" i="263"/>
  <c r="C68" i="263"/>
  <c r="G68" i="263" s="1"/>
  <c r="G51" i="263"/>
  <c r="G69" i="262"/>
  <c r="E69" i="262"/>
  <c r="C68" i="262"/>
  <c r="C67" i="262"/>
  <c r="E66" i="262"/>
  <c r="G66" i="262"/>
  <c r="G70" i="261"/>
  <c r="E62" i="261"/>
  <c r="G57" i="261"/>
  <c r="C69" i="261"/>
  <c r="E69" i="261" s="1"/>
  <c r="C62" i="261"/>
  <c r="G70" i="260"/>
  <c r="C69" i="260"/>
  <c r="G69" i="260" s="1"/>
  <c r="C62" i="260"/>
  <c r="G66" i="258"/>
  <c r="C67" i="258"/>
  <c r="G67" i="258" s="1"/>
  <c r="E66" i="258"/>
  <c r="C68" i="258"/>
  <c r="G68" i="258" s="1"/>
  <c r="G51" i="258"/>
  <c r="G69" i="258"/>
  <c r="E69" i="258"/>
  <c r="E67" i="256"/>
  <c r="E57" i="256"/>
  <c r="E62" i="256" s="1"/>
  <c r="C69" i="256"/>
  <c r="G69" i="256" s="1"/>
  <c r="C62" i="256"/>
  <c r="G66" i="257"/>
  <c r="C67" i="257"/>
  <c r="G67" i="257" s="1"/>
  <c r="E66" i="257"/>
  <c r="C68" i="257"/>
  <c r="G68" i="257" s="1"/>
  <c r="G51" i="257"/>
  <c r="E67" i="255"/>
  <c r="G51" i="255"/>
  <c r="E57" i="255"/>
  <c r="E62" i="255" s="1"/>
  <c r="C62" i="255"/>
  <c r="C69" i="255"/>
  <c r="G69" i="255" s="1"/>
  <c r="G70" i="255"/>
  <c r="C69" i="254"/>
  <c r="G69" i="254" s="1"/>
  <c r="G50" i="254"/>
  <c r="E67" i="254"/>
  <c r="G66" i="253"/>
  <c r="C68" i="253"/>
  <c r="G68" i="253" s="1"/>
  <c r="E66" i="253"/>
  <c r="C67" i="253"/>
  <c r="G67" i="253" s="1"/>
  <c r="G51" i="253"/>
  <c r="G69" i="253"/>
  <c r="E69" i="253"/>
  <c r="E68" i="252"/>
  <c r="G50" i="252"/>
  <c r="C69" i="252"/>
  <c r="G69" i="252" s="1"/>
  <c r="E62" i="252"/>
  <c r="C62" i="252"/>
  <c r="E67" i="251"/>
  <c r="C69" i="251"/>
  <c r="E69" i="251" s="1"/>
  <c r="G57" i="251"/>
  <c r="E57" i="251"/>
  <c r="C62" i="251"/>
  <c r="C62" i="250"/>
  <c r="G57" i="250"/>
  <c r="C69" i="250"/>
  <c r="C62" i="249"/>
  <c r="E62" i="249"/>
  <c r="C69" i="248"/>
  <c r="G69" i="248" s="1"/>
  <c r="C62" i="248"/>
  <c r="E62" i="248"/>
  <c r="G70" i="247"/>
  <c r="E67" i="247"/>
  <c r="G51" i="247"/>
  <c r="C62" i="247"/>
  <c r="G50" i="247"/>
  <c r="E69" i="247"/>
  <c r="C62" i="246"/>
  <c r="E57" i="246"/>
  <c r="E62" i="246" s="1"/>
  <c r="C69" i="246"/>
  <c r="E69" i="246" s="1"/>
  <c r="E57" i="245"/>
  <c r="E62" i="245" s="1"/>
  <c r="C69" i="245"/>
  <c r="G69" i="245" s="1"/>
  <c r="C62" i="245"/>
  <c r="E57" i="244"/>
  <c r="E62" i="244" s="1"/>
  <c r="C69" i="244"/>
  <c r="C62" i="244"/>
  <c r="D69" i="243"/>
  <c r="D68" i="243"/>
  <c r="D67" i="243"/>
  <c r="E57" i="243"/>
  <c r="E62" i="243" s="1"/>
  <c r="C49" i="243"/>
  <c r="G49" i="243" s="1"/>
  <c r="C48" i="243"/>
  <c r="G48" i="243" s="1"/>
  <c r="C66" i="243"/>
  <c r="C61" i="243"/>
  <c r="C69" i="243" l="1"/>
  <c r="G51" i="251"/>
  <c r="C62" i="243"/>
  <c r="G51" i="250"/>
  <c r="G69" i="249"/>
  <c r="G51" i="262"/>
  <c r="G70" i="249"/>
  <c r="E62" i="250"/>
  <c r="G69" i="250"/>
  <c r="G68" i="262"/>
  <c r="G67" i="262"/>
  <c r="G70" i="251"/>
  <c r="G69" i="251"/>
  <c r="E62" i="251"/>
  <c r="E69" i="257"/>
  <c r="E69" i="250"/>
  <c r="G70" i="265"/>
  <c r="E68" i="265"/>
  <c r="E67" i="265"/>
  <c r="G69" i="264"/>
  <c r="E68" i="263"/>
  <c r="E67" i="263"/>
  <c r="E68" i="262"/>
  <c r="E67" i="262"/>
  <c r="G69" i="261"/>
  <c r="E69" i="260"/>
  <c r="G70" i="258"/>
  <c r="E68" i="258"/>
  <c r="E67" i="258"/>
  <c r="E69" i="256"/>
  <c r="E68" i="257"/>
  <c r="E67" i="257"/>
  <c r="E69" i="255"/>
  <c r="E69" i="254"/>
  <c r="G70" i="253"/>
  <c r="E68" i="253"/>
  <c r="E67" i="253"/>
  <c r="E69" i="252"/>
  <c r="E69" i="248"/>
  <c r="G69" i="246"/>
  <c r="E69" i="245"/>
  <c r="G69" i="244"/>
  <c r="E69" i="244"/>
  <c r="G51" i="243"/>
  <c r="G69" i="243"/>
  <c r="E69" i="243"/>
  <c r="G66" i="243"/>
  <c r="E66" i="243"/>
  <c r="C68" i="243"/>
  <c r="G68" i="243" s="1"/>
  <c r="C67" i="243"/>
  <c r="G67" i="243" s="1"/>
  <c r="G70" i="262" l="1"/>
  <c r="E68" i="243"/>
  <c r="E67" i="243"/>
  <c r="E54" i="232" l="1"/>
  <c r="D54" i="232"/>
  <c r="D56" i="232" s="1"/>
  <c r="C54" i="232"/>
  <c r="G54" i="232" s="1"/>
  <c r="E47" i="232"/>
  <c r="E49" i="232" s="1"/>
  <c r="D47" i="232"/>
  <c r="AJ43" i="232"/>
  <c r="AI43" i="232"/>
  <c r="AH43" i="232"/>
  <c r="AG43" i="232"/>
  <c r="AF43" i="232"/>
  <c r="AE43" i="232"/>
  <c r="AD43" i="232"/>
  <c r="AC43" i="232"/>
  <c r="AB43" i="232"/>
  <c r="AA43" i="232"/>
  <c r="Z43" i="232"/>
  <c r="Y43" i="232"/>
  <c r="X43" i="232"/>
  <c r="W43" i="232"/>
  <c r="V43" i="232"/>
  <c r="U43" i="232"/>
  <c r="T43" i="232"/>
  <c r="S43" i="232"/>
  <c r="R43" i="232"/>
  <c r="Q43" i="232"/>
  <c r="P43" i="232"/>
  <c r="O43" i="232"/>
  <c r="N43" i="232"/>
  <c r="M43" i="232"/>
  <c r="L43" i="232"/>
  <c r="K43" i="232"/>
  <c r="F43" i="232"/>
  <c r="AJ42" i="232"/>
  <c r="AI42" i="232"/>
  <c r="AH42" i="232"/>
  <c r="AG42" i="232"/>
  <c r="AF42" i="232"/>
  <c r="AE42" i="232"/>
  <c r="AD42" i="232"/>
  <c r="AC42" i="232"/>
  <c r="AB42" i="232"/>
  <c r="AA42" i="232"/>
  <c r="Z42" i="232"/>
  <c r="Y42" i="232"/>
  <c r="X42" i="232"/>
  <c r="W42" i="232"/>
  <c r="V42" i="232"/>
  <c r="U42" i="232"/>
  <c r="T42" i="232"/>
  <c r="S42" i="232"/>
  <c r="R42" i="232"/>
  <c r="Q42" i="232"/>
  <c r="P42" i="232"/>
  <c r="O42" i="232"/>
  <c r="N42" i="232"/>
  <c r="M42" i="232"/>
  <c r="L42" i="232"/>
  <c r="K42" i="232"/>
  <c r="F42" i="232"/>
  <c r="AJ41" i="232"/>
  <c r="AI41" i="232"/>
  <c r="AH41" i="232"/>
  <c r="AG41" i="232"/>
  <c r="AF41" i="232"/>
  <c r="AE41" i="232"/>
  <c r="AD41" i="232"/>
  <c r="AC41" i="232"/>
  <c r="AB41" i="232"/>
  <c r="AA41" i="232"/>
  <c r="Z41" i="232"/>
  <c r="Y41" i="232"/>
  <c r="X41" i="232"/>
  <c r="W41" i="232"/>
  <c r="V41" i="232"/>
  <c r="U41" i="232"/>
  <c r="T41" i="232"/>
  <c r="S41" i="232"/>
  <c r="R41" i="232"/>
  <c r="Q41" i="232"/>
  <c r="P41" i="232"/>
  <c r="O41" i="232"/>
  <c r="N41" i="232"/>
  <c r="M41" i="232"/>
  <c r="L41" i="232"/>
  <c r="K41" i="232"/>
  <c r="F41" i="232"/>
  <c r="AJ40" i="232"/>
  <c r="AI40" i="232"/>
  <c r="AH40" i="232"/>
  <c r="AG40" i="232"/>
  <c r="AF40" i="232"/>
  <c r="AE40" i="232"/>
  <c r="AD40" i="232"/>
  <c r="AC40" i="232"/>
  <c r="AB40" i="232"/>
  <c r="AA40" i="232"/>
  <c r="Z40" i="232"/>
  <c r="Y40" i="232"/>
  <c r="X40" i="232"/>
  <c r="W40" i="232"/>
  <c r="V40" i="232"/>
  <c r="U40" i="232"/>
  <c r="T40" i="232"/>
  <c r="S40" i="232"/>
  <c r="R40" i="232"/>
  <c r="Q40" i="232"/>
  <c r="P40" i="232"/>
  <c r="O40" i="232"/>
  <c r="N40" i="232"/>
  <c r="M40" i="232"/>
  <c r="L40" i="232"/>
  <c r="K40" i="232"/>
  <c r="F40" i="232"/>
  <c r="AJ39" i="232"/>
  <c r="AI39" i="232"/>
  <c r="AH39" i="232"/>
  <c r="AG39" i="232"/>
  <c r="AF39" i="232"/>
  <c r="AE39" i="232"/>
  <c r="AD39" i="232"/>
  <c r="AC39" i="232"/>
  <c r="AB39" i="232"/>
  <c r="AA39" i="232"/>
  <c r="Z39" i="232"/>
  <c r="Y39" i="232"/>
  <c r="X39" i="232"/>
  <c r="W39" i="232"/>
  <c r="V39" i="232"/>
  <c r="U39" i="232"/>
  <c r="T39" i="232"/>
  <c r="S39" i="232"/>
  <c r="R39" i="232"/>
  <c r="Q39" i="232"/>
  <c r="P39" i="232"/>
  <c r="O39" i="232"/>
  <c r="N39" i="232"/>
  <c r="M39" i="232"/>
  <c r="L39" i="232"/>
  <c r="K39" i="232"/>
  <c r="F39" i="232"/>
  <c r="AJ38" i="232"/>
  <c r="AI38" i="232"/>
  <c r="AH38" i="232"/>
  <c r="AG38" i="232"/>
  <c r="AF38" i="232"/>
  <c r="AE38" i="232"/>
  <c r="AD38" i="232"/>
  <c r="AC38" i="232"/>
  <c r="AB38" i="232"/>
  <c r="AA38" i="232"/>
  <c r="Z38" i="232"/>
  <c r="Y38" i="232"/>
  <c r="X38" i="232"/>
  <c r="W38" i="232"/>
  <c r="V38" i="232"/>
  <c r="U38" i="232"/>
  <c r="T38" i="232"/>
  <c r="S38" i="232"/>
  <c r="R38" i="232"/>
  <c r="Q38" i="232"/>
  <c r="P38" i="232"/>
  <c r="O38" i="232"/>
  <c r="N38" i="232"/>
  <c r="M38" i="232"/>
  <c r="L38" i="232"/>
  <c r="K38" i="232"/>
  <c r="F38" i="232"/>
  <c r="AJ37" i="232"/>
  <c r="AI37" i="232"/>
  <c r="AH37" i="232"/>
  <c r="AG37" i="232"/>
  <c r="AF37" i="232"/>
  <c r="AE37" i="232"/>
  <c r="AD37" i="232"/>
  <c r="AC37" i="232"/>
  <c r="AB37" i="232"/>
  <c r="AA37" i="232"/>
  <c r="Z37" i="232"/>
  <c r="Y37" i="232"/>
  <c r="X37" i="232"/>
  <c r="W37" i="232"/>
  <c r="V37" i="232"/>
  <c r="U37" i="232"/>
  <c r="T37" i="232"/>
  <c r="S37" i="232"/>
  <c r="R37" i="232"/>
  <c r="Q37" i="232"/>
  <c r="P37" i="232"/>
  <c r="O37" i="232"/>
  <c r="N37" i="232"/>
  <c r="M37" i="232"/>
  <c r="L37" i="232"/>
  <c r="K37" i="232"/>
  <c r="F37" i="232"/>
  <c r="AJ36" i="232"/>
  <c r="AI36" i="232"/>
  <c r="AH36" i="232"/>
  <c r="AG36" i="232"/>
  <c r="AF36" i="232"/>
  <c r="AE36" i="232"/>
  <c r="AD36" i="232"/>
  <c r="AC36" i="232"/>
  <c r="AB36" i="232"/>
  <c r="AA36" i="232"/>
  <c r="Z36" i="232"/>
  <c r="Y36" i="232"/>
  <c r="X36" i="232"/>
  <c r="W36" i="232"/>
  <c r="V36" i="232"/>
  <c r="U36" i="232"/>
  <c r="T36" i="232"/>
  <c r="S36" i="232"/>
  <c r="R36" i="232"/>
  <c r="Q36" i="232"/>
  <c r="P36" i="232"/>
  <c r="O36" i="232"/>
  <c r="N36" i="232"/>
  <c r="M36" i="232"/>
  <c r="L36" i="232"/>
  <c r="K36" i="232"/>
  <c r="F36" i="232"/>
  <c r="AJ35" i="232"/>
  <c r="AI35" i="232"/>
  <c r="AH35" i="232"/>
  <c r="AG35" i="232"/>
  <c r="AF35" i="232"/>
  <c r="AE35" i="232"/>
  <c r="AD35" i="232"/>
  <c r="AC35" i="232"/>
  <c r="AB35" i="232"/>
  <c r="AA35" i="232"/>
  <c r="Z35" i="232"/>
  <c r="Y35" i="232"/>
  <c r="X35" i="232"/>
  <c r="W35" i="232"/>
  <c r="V35" i="232"/>
  <c r="U35" i="232"/>
  <c r="T35" i="232"/>
  <c r="S35" i="232"/>
  <c r="R35" i="232"/>
  <c r="Q35" i="232"/>
  <c r="P35" i="232"/>
  <c r="O35" i="232"/>
  <c r="N35" i="232"/>
  <c r="M35" i="232"/>
  <c r="L35" i="232"/>
  <c r="K35" i="232"/>
  <c r="F35" i="232"/>
  <c r="AJ34" i="232"/>
  <c r="AI34" i="232"/>
  <c r="AH34" i="232"/>
  <c r="AG34" i="232"/>
  <c r="AF34" i="232"/>
  <c r="AE34" i="232"/>
  <c r="AD34" i="232"/>
  <c r="AC34" i="232"/>
  <c r="AB34" i="232"/>
  <c r="AA34" i="232"/>
  <c r="Z34" i="232"/>
  <c r="Y34" i="232"/>
  <c r="X34" i="232"/>
  <c r="W34" i="232"/>
  <c r="V34" i="232"/>
  <c r="U34" i="232"/>
  <c r="T34" i="232"/>
  <c r="S34" i="232"/>
  <c r="R34" i="232"/>
  <c r="Q34" i="232"/>
  <c r="P34" i="232"/>
  <c r="O34" i="232"/>
  <c r="N34" i="232"/>
  <c r="M34" i="232"/>
  <c r="L34" i="232"/>
  <c r="K34" i="232"/>
  <c r="F34" i="232"/>
  <c r="AJ33" i="232"/>
  <c r="F33" i="232" s="1"/>
  <c r="AI33" i="232"/>
  <c r="AH33" i="232"/>
  <c r="AG33" i="232"/>
  <c r="AE33" i="232"/>
  <c r="AD33" i="232"/>
  <c r="AC33" i="232"/>
  <c r="AB33" i="232"/>
  <c r="AF33" i="232" s="1"/>
  <c r="AA33" i="232"/>
  <c r="Y33" i="232"/>
  <c r="X33" i="232"/>
  <c r="W33" i="232"/>
  <c r="Z33" i="232" s="1"/>
  <c r="V33" i="232"/>
  <c r="T33" i="232"/>
  <c r="S33" i="232"/>
  <c r="R33" i="232"/>
  <c r="U33" i="232" s="1"/>
  <c r="Q33" i="232"/>
  <c r="O33" i="232"/>
  <c r="N33" i="232"/>
  <c r="M33" i="232"/>
  <c r="L33" i="232"/>
  <c r="P33" i="232" s="1"/>
  <c r="K33" i="232"/>
  <c r="AI32" i="232"/>
  <c r="AH32" i="232"/>
  <c r="AG32" i="232"/>
  <c r="AJ32" i="232" s="1"/>
  <c r="F32" i="232" s="1"/>
  <c r="AE32" i="232"/>
  <c r="AD32" i="232"/>
  <c r="AC32" i="232"/>
  <c r="AB32" i="232"/>
  <c r="AA32" i="232"/>
  <c r="AF32" i="232" s="1"/>
  <c r="Y32" i="232"/>
  <c r="X32" i="232"/>
  <c r="W32" i="232"/>
  <c r="V32" i="232"/>
  <c r="Z32" i="232" s="1"/>
  <c r="T32" i="232"/>
  <c r="S32" i="232"/>
  <c r="R32" i="232"/>
  <c r="Q32" i="232"/>
  <c r="U32" i="232" s="1"/>
  <c r="O32" i="232"/>
  <c r="N32" i="232"/>
  <c r="M32" i="232"/>
  <c r="L32" i="232"/>
  <c r="K32" i="232"/>
  <c r="P32" i="232" s="1"/>
  <c r="AI31" i="232"/>
  <c r="AH31" i="232"/>
  <c r="AG31" i="232"/>
  <c r="AE31" i="232"/>
  <c r="AD31" i="232"/>
  <c r="AC31" i="232"/>
  <c r="AB31" i="232"/>
  <c r="AA31" i="232"/>
  <c r="AF31" i="232" s="1"/>
  <c r="Y31" i="232"/>
  <c r="X31" i="232"/>
  <c r="W31" i="232"/>
  <c r="V31" i="232"/>
  <c r="Z31" i="232" s="1"/>
  <c r="T31" i="232"/>
  <c r="S31" i="232"/>
  <c r="R31" i="232"/>
  <c r="Q31" i="232"/>
  <c r="U31" i="232" s="1"/>
  <c r="O31" i="232"/>
  <c r="N31" i="232"/>
  <c r="M31" i="232"/>
  <c r="L31" i="232"/>
  <c r="K31" i="232"/>
  <c r="AI30" i="232"/>
  <c r="AH30" i="232"/>
  <c r="AG30" i="232"/>
  <c r="AJ30" i="232" s="1"/>
  <c r="F30" i="232" s="1"/>
  <c r="AE30" i="232"/>
  <c r="AD30" i="232"/>
  <c r="AC30" i="232"/>
  <c r="AB30" i="232"/>
  <c r="AA30" i="232"/>
  <c r="Y30" i="232"/>
  <c r="X30" i="232"/>
  <c r="W30" i="232"/>
  <c r="V30" i="232"/>
  <c r="T30" i="232"/>
  <c r="S30" i="232"/>
  <c r="R30" i="232"/>
  <c r="Q30" i="232"/>
  <c r="O30" i="232"/>
  <c r="N30" i="232"/>
  <c r="M30" i="232"/>
  <c r="L30" i="232"/>
  <c r="K30" i="232"/>
  <c r="AI29" i="232"/>
  <c r="AH29" i="232"/>
  <c r="AG29" i="232"/>
  <c r="AJ29" i="232" s="1"/>
  <c r="F29" i="232" s="1"/>
  <c r="AE29" i="232"/>
  <c r="AD29" i="232"/>
  <c r="AC29" i="232"/>
  <c r="AB29" i="232"/>
  <c r="AA29" i="232"/>
  <c r="AF29" i="232" s="1"/>
  <c r="Y29" i="232"/>
  <c r="X29" i="232"/>
  <c r="W29" i="232"/>
  <c r="V29" i="232"/>
  <c r="Z29" i="232" s="1"/>
  <c r="T29" i="232"/>
  <c r="S29" i="232"/>
  <c r="R29" i="232"/>
  <c r="Q29" i="232"/>
  <c r="U29" i="232" s="1"/>
  <c r="O29" i="232"/>
  <c r="N29" i="232"/>
  <c r="M29" i="232"/>
  <c r="L29" i="232"/>
  <c r="K29" i="232"/>
  <c r="P29" i="232" s="1"/>
  <c r="AI28" i="232"/>
  <c r="AH28" i="232"/>
  <c r="AG28" i="232"/>
  <c r="AE28" i="232"/>
  <c r="AD28" i="232"/>
  <c r="AC28" i="232"/>
  <c r="AB28" i="232"/>
  <c r="AF28" i="232" s="1"/>
  <c r="AA28" i="232"/>
  <c r="Y28" i="232"/>
  <c r="X28" i="232"/>
  <c r="W28" i="232"/>
  <c r="V28" i="232"/>
  <c r="Z28" i="232" s="1"/>
  <c r="T28" i="232"/>
  <c r="S28" i="232"/>
  <c r="R28" i="232"/>
  <c r="Q28" i="232"/>
  <c r="O28" i="232"/>
  <c r="N28" i="232"/>
  <c r="M28" i="232"/>
  <c r="L28" i="232"/>
  <c r="K28" i="232"/>
  <c r="AI27" i="232"/>
  <c r="AH27" i="232"/>
  <c r="AG27" i="232"/>
  <c r="AE27" i="232"/>
  <c r="AD27" i="232"/>
  <c r="AC27" i="232"/>
  <c r="AB27" i="232"/>
  <c r="AA27" i="232"/>
  <c r="Y27" i="232"/>
  <c r="X27" i="232"/>
  <c r="W27" i="232"/>
  <c r="V27" i="232"/>
  <c r="Z27" i="232" s="1"/>
  <c r="T27" i="232"/>
  <c r="S27" i="232"/>
  <c r="R27" i="232"/>
  <c r="Q27" i="232"/>
  <c r="U27" i="232" s="1"/>
  <c r="O27" i="232"/>
  <c r="N27" i="232"/>
  <c r="M27" i="232"/>
  <c r="L27" i="232"/>
  <c r="K27" i="232"/>
  <c r="AI26" i="232"/>
  <c r="AH26" i="232"/>
  <c r="AJ26" i="232" s="1"/>
  <c r="AG26" i="232"/>
  <c r="AE26" i="232"/>
  <c r="AD26" i="232"/>
  <c r="AF26" i="232" s="1"/>
  <c r="AC26" i="232"/>
  <c r="AB26" i="232"/>
  <c r="AA26" i="232"/>
  <c r="Y26" i="232"/>
  <c r="X26" i="232"/>
  <c r="W26" i="232"/>
  <c r="V26" i="232"/>
  <c r="T26" i="232"/>
  <c r="S26" i="232"/>
  <c r="R26" i="232"/>
  <c r="Q26" i="232"/>
  <c r="O26" i="232"/>
  <c r="N26" i="232"/>
  <c r="M26" i="232"/>
  <c r="L26" i="232"/>
  <c r="K26" i="232"/>
  <c r="P26" i="232" s="1"/>
  <c r="AI25" i="232"/>
  <c r="AH25" i="232"/>
  <c r="AG25" i="232"/>
  <c r="AJ25" i="232" s="1"/>
  <c r="F25" i="232" s="1"/>
  <c r="AE25" i="232"/>
  <c r="AD25" i="232"/>
  <c r="AC25" i="232"/>
  <c r="AB25" i="232"/>
  <c r="AA25" i="232"/>
  <c r="Y25" i="232"/>
  <c r="X25" i="232"/>
  <c r="W25" i="232"/>
  <c r="V25" i="232"/>
  <c r="T25" i="232"/>
  <c r="S25" i="232"/>
  <c r="R25" i="232"/>
  <c r="Q25" i="232"/>
  <c r="U25" i="232" s="1"/>
  <c r="O25" i="232"/>
  <c r="N25" i="232"/>
  <c r="M25" i="232"/>
  <c r="L25" i="232"/>
  <c r="P25" i="232" s="1"/>
  <c r="K25" i="232"/>
  <c r="AI24" i="232"/>
  <c r="AH24" i="232"/>
  <c r="AJ24" i="232" s="1"/>
  <c r="F24" i="232" s="1"/>
  <c r="AG24" i="232"/>
  <c r="AE24" i="232"/>
  <c r="AD24" i="232"/>
  <c r="AC24" i="232"/>
  <c r="AB24" i="232"/>
  <c r="AF24" i="232" s="1"/>
  <c r="AA24" i="232"/>
  <c r="Y24" i="232"/>
  <c r="X24" i="232"/>
  <c r="W24" i="232"/>
  <c r="V24" i="232"/>
  <c r="Z24" i="232" s="1"/>
  <c r="T24" i="232"/>
  <c r="S24" i="232"/>
  <c r="R24" i="232"/>
  <c r="Q24" i="232"/>
  <c r="O24" i="232"/>
  <c r="N24" i="232"/>
  <c r="M24" i="232"/>
  <c r="L24" i="232"/>
  <c r="K24" i="232"/>
  <c r="AI23" i="232"/>
  <c r="AH23" i="232"/>
  <c r="AG23" i="232"/>
  <c r="AE23" i="232"/>
  <c r="AD23" i="232"/>
  <c r="AC23" i="232"/>
  <c r="AB23" i="232"/>
  <c r="AA23" i="232"/>
  <c r="Y23" i="232"/>
  <c r="X23" i="232"/>
  <c r="W23" i="232"/>
  <c r="V23" i="232"/>
  <c r="Z23" i="232" s="1"/>
  <c r="T23" i="232"/>
  <c r="S23" i="232"/>
  <c r="R23" i="232"/>
  <c r="Q23" i="232"/>
  <c r="U23" i="232" s="1"/>
  <c r="O23" i="232"/>
  <c r="N23" i="232"/>
  <c r="M23" i="232"/>
  <c r="L23" i="232"/>
  <c r="K23" i="232"/>
  <c r="AI22" i="232"/>
  <c r="AH22" i="232"/>
  <c r="AG22" i="232"/>
  <c r="AJ22" i="232" s="1"/>
  <c r="F22" i="232" s="1"/>
  <c r="AE22" i="232"/>
  <c r="AD22" i="232"/>
  <c r="AC22" i="232"/>
  <c r="AB22" i="232"/>
  <c r="AA22" i="232"/>
  <c r="AF22" i="232" s="1"/>
  <c r="Y22" i="232"/>
  <c r="X22" i="232"/>
  <c r="W22" i="232"/>
  <c r="V22" i="232"/>
  <c r="Z22" i="232" s="1"/>
  <c r="T22" i="232"/>
  <c r="S22" i="232"/>
  <c r="R22" i="232"/>
  <c r="Q22" i="232"/>
  <c r="U22" i="232" s="1"/>
  <c r="O22" i="232"/>
  <c r="N22" i="232"/>
  <c r="M22" i="232"/>
  <c r="L22" i="232"/>
  <c r="K22" i="232"/>
  <c r="P22" i="232" s="1"/>
  <c r="AI21" i="232"/>
  <c r="AH21" i="232"/>
  <c r="AG21" i="232"/>
  <c r="AJ21" i="232" s="1"/>
  <c r="F21" i="232" s="1"/>
  <c r="AE21" i="232"/>
  <c r="AD21" i="232"/>
  <c r="AC21" i="232"/>
  <c r="AB21" i="232"/>
  <c r="AA21" i="232"/>
  <c r="AF21" i="232" s="1"/>
  <c r="Y21" i="232"/>
  <c r="X21" i="232"/>
  <c r="W21" i="232"/>
  <c r="V21" i="232"/>
  <c r="T21" i="232"/>
  <c r="S21" i="232"/>
  <c r="R21" i="232"/>
  <c r="Q21" i="232"/>
  <c r="O21" i="232"/>
  <c r="N21" i="232"/>
  <c r="M21" i="232"/>
  <c r="L21" i="232"/>
  <c r="K21" i="232"/>
  <c r="P21" i="232" s="1"/>
  <c r="AI20" i="232"/>
  <c r="AH20" i="232"/>
  <c r="AG20" i="232"/>
  <c r="AE20" i="232"/>
  <c r="AD20" i="232"/>
  <c r="AC20" i="232"/>
  <c r="AB20" i="232"/>
  <c r="AA20" i="232"/>
  <c r="Y20" i="232"/>
  <c r="X20" i="232"/>
  <c r="W20" i="232"/>
  <c r="V20" i="232"/>
  <c r="T20" i="232"/>
  <c r="S20" i="232"/>
  <c r="R20" i="232"/>
  <c r="Q20" i="232"/>
  <c r="O20" i="232"/>
  <c r="N20" i="232"/>
  <c r="M20" i="232"/>
  <c r="L20" i="232"/>
  <c r="K20" i="232"/>
  <c r="AI19" i="232"/>
  <c r="AH19" i="232"/>
  <c r="AG19" i="232"/>
  <c r="AE19" i="232"/>
  <c r="AD19" i="232"/>
  <c r="AC19" i="232"/>
  <c r="AB19" i="232"/>
  <c r="AA19" i="232"/>
  <c r="Y19" i="232"/>
  <c r="X19" i="232"/>
  <c r="W19" i="232"/>
  <c r="V19" i="232"/>
  <c r="T19" i="232"/>
  <c r="S19" i="232"/>
  <c r="R19" i="232"/>
  <c r="Q19" i="232"/>
  <c r="O19" i="232"/>
  <c r="N19" i="232"/>
  <c r="M19" i="232"/>
  <c r="L19" i="232"/>
  <c r="K19" i="232"/>
  <c r="AI18" i="232"/>
  <c r="AH18" i="232"/>
  <c r="AG18" i="232"/>
  <c r="AE18" i="232"/>
  <c r="AD18" i="232"/>
  <c r="AC18" i="232"/>
  <c r="AB18" i="232"/>
  <c r="AA18" i="232"/>
  <c r="Y18" i="232"/>
  <c r="X18" i="232"/>
  <c r="W18" i="232"/>
  <c r="V18" i="232"/>
  <c r="T18" i="232"/>
  <c r="S18" i="232"/>
  <c r="R18" i="232"/>
  <c r="Q18" i="232"/>
  <c r="O18" i="232"/>
  <c r="N18" i="232"/>
  <c r="M18" i="232"/>
  <c r="L18" i="232"/>
  <c r="P18" i="232" s="1"/>
  <c r="K18" i="232"/>
  <c r="AI17" i="232"/>
  <c r="AH17" i="232"/>
  <c r="AJ17" i="232" s="1"/>
  <c r="AG17" i="232"/>
  <c r="AE17" i="232"/>
  <c r="AD17" i="232"/>
  <c r="AC17" i="232"/>
  <c r="AB17" i="232"/>
  <c r="AA17" i="232"/>
  <c r="Y17" i="232"/>
  <c r="X17" i="232"/>
  <c r="W17" i="232"/>
  <c r="V17" i="232"/>
  <c r="T17" i="232"/>
  <c r="S17" i="232"/>
  <c r="R17" i="232"/>
  <c r="Q17" i="232"/>
  <c r="O17" i="232"/>
  <c r="N17" i="232"/>
  <c r="M17" i="232"/>
  <c r="L17" i="232"/>
  <c r="K17" i="232"/>
  <c r="AI16" i="232"/>
  <c r="AH16" i="232"/>
  <c r="AG16" i="232"/>
  <c r="AE16" i="232"/>
  <c r="AD16" i="232"/>
  <c r="AC16" i="232"/>
  <c r="AB16" i="232"/>
  <c r="AA16" i="232"/>
  <c r="Y16" i="232"/>
  <c r="X16" i="232"/>
  <c r="W16" i="232"/>
  <c r="V16" i="232"/>
  <c r="Z16" i="232" s="1"/>
  <c r="T16" i="232"/>
  <c r="S16" i="232"/>
  <c r="R16" i="232"/>
  <c r="Q16" i="232"/>
  <c r="O16" i="232"/>
  <c r="N16" i="232"/>
  <c r="M16" i="232"/>
  <c r="L16" i="232"/>
  <c r="K16" i="232"/>
  <c r="AI15" i="232"/>
  <c r="AH15" i="232"/>
  <c r="AG15" i="232"/>
  <c r="AE15" i="232"/>
  <c r="AD15" i="232"/>
  <c r="AC15" i="232"/>
  <c r="AB15" i="232"/>
  <c r="AA15" i="232"/>
  <c r="Y15" i="232"/>
  <c r="X15" i="232"/>
  <c r="W15" i="232"/>
  <c r="V15" i="232"/>
  <c r="Z15" i="232" s="1"/>
  <c r="T15" i="232"/>
  <c r="S15" i="232"/>
  <c r="R15" i="232"/>
  <c r="Q15" i="232"/>
  <c r="U15" i="232" s="1"/>
  <c r="O15" i="232"/>
  <c r="N15" i="232"/>
  <c r="M15" i="232"/>
  <c r="L15" i="232"/>
  <c r="K15" i="232"/>
  <c r="AI14" i="232"/>
  <c r="AH14" i="232"/>
  <c r="AJ14" i="232" s="1"/>
  <c r="AG14" i="232"/>
  <c r="AE14" i="232"/>
  <c r="AD14" i="232"/>
  <c r="AC14" i="232"/>
  <c r="AB14" i="232"/>
  <c r="AA14" i="232"/>
  <c r="Y14" i="232"/>
  <c r="X14" i="232"/>
  <c r="W14" i="232"/>
  <c r="V14" i="232"/>
  <c r="T14" i="232"/>
  <c r="S14" i="232"/>
  <c r="R14" i="232"/>
  <c r="Q14" i="232"/>
  <c r="O14" i="232"/>
  <c r="N14" i="232"/>
  <c r="M14" i="232"/>
  <c r="L14" i="232"/>
  <c r="K14" i="232"/>
  <c r="AI13" i="232"/>
  <c r="AH13" i="232"/>
  <c r="AG13" i="232"/>
  <c r="AE13" i="232"/>
  <c r="AD13" i="232"/>
  <c r="AC13" i="232"/>
  <c r="AB13" i="232"/>
  <c r="AA13" i="232"/>
  <c r="Y13" i="232"/>
  <c r="X13" i="232"/>
  <c r="W13" i="232"/>
  <c r="V13" i="232"/>
  <c r="T13" i="232"/>
  <c r="S13" i="232"/>
  <c r="R13" i="232"/>
  <c r="Q13" i="232"/>
  <c r="O13" i="232"/>
  <c r="N13" i="232"/>
  <c r="M13" i="232"/>
  <c r="L13" i="232"/>
  <c r="K13" i="232"/>
  <c r="AI12" i="232"/>
  <c r="AH12" i="232"/>
  <c r="AG12" i="232"/>
  <c r="AE12" i="232"/>
  <c r="AD12" i="232"/>
  <c r="AC12" i="232"/>
  <c r="AB12" i="232"/>
  <c r="AA12" i="232"/>
  <c r="Y12" i="232"/>
  <c r="X12" i="232"/>
  <c r="W12" i="232"/>
  <c r="V12" i="232"/>
  <c r="T12" i="232"/>
  <c r="S12" i="232"/>
  <c r="R12" i="232"/>
  <c r="Q12" i="232"/>
  <c r="O12" i="232"/>
  <c r="N12" i="232"/>
  <c r="M12" i="232"/>
  <c r="L12" i="232"/>
  <c r="K12" i="232"/>
  <c r="AI11" i="232"/>
  <c r="AH11" i="232"/>
  <c r="AG11" i="232"/>
  <c r="AE11" i="232"/>
  <c r="AD11" i="232"/>
  <c r="AC11" i="232"/>
  <c r="AB11" i="232"/>
  <c r="AA11" i="232"/>
  <c r="Y11" i="232"/>
  <c r="X11" i="232"/>
  <c r="W11" i="232"/>
  <c r="V11" i="232"/>
  <c r="T11" i="232"/>
  <c r="S11" i="232"/>
  <c r="R11" i="232"/>
  <c r="Q11" i="232"/>
  <c r="O11" i="232"/>
  <c r="N11" i="232"/>
  <c r="M11" i="232"/>
  <c r="L11" i="232"/>
  <c r="K11" i="232"/>
  <c r="AI10" i="232"/>
  <c r="AH10" i="232"/>
  <c r="AG10" i="232"/>
  <c r="AE10" i="232"/>
  <c r="AD10" i="232"/>
  <c r="AC10" i="232"/>
  <c r="AB10" i="232"/>
  <c r="AA10" i="232"/>
  <c r="Y10" i="232"/>
  <c r="X10" i="232"/>
  <c r="W10" i="232"/>
  <c r="V10" i="232"/>
  <c r="Z10" i="232" s="1"/>
  <c r="T10" i="232"/>
  <c r="S10" i="232"/>
  <c r="R10" i="232"/>
  <c r="Q10" i="232"/>
  <c r="U10" i="232" s="1"/>
  <c r="O10" i="232"/>
  <c r="N10" i="232"/>
  <c r="M10" i="232"/>
  <c r="L10" i="232"/>
  <c r="K10" i="232"/>
  <c r="AI9" i="232"/>
  <c r="AH9" i="232"/>
  <c r="AG9" i="232"/>
  <c r="AJ9" i="232" s="1"/>
  <c r="AE9" i="232"/>
  <c r="AD9" i="232"/>
  <c r="AC9" i="232"/>
  <c r="AB9" i="232"/>
  <c r="AA9" i="232"/>
  <c r="Y9" i="232"/>
  <c r="X9" i="232"/>
  <c r="W9" i="232"/>
  <c r="V9" i="232"/>
  <c r="T9" i="232"/>
  <c r="S9" i="232"/>
  <c r="R9" i="232"/>
  <c r="Q9" i="232"/>
  <c r="O9" i="232"/>
  <c r="N9" i="232"/>
  <c r="M9" i="232"/>
  <c r="L9" i="232"/>
  <c r="K9" i="232"/>
  <c r="AI8" i="232"/>
  <c r="AH8" i="232"/>
  <c r="AG8" i="232"/>
  <c r="AE8" i="232"/>
  <c r="AD8" i="232"/>
  <c r="AC8" i="232"/>
  <c r="AB8" i="232"/>
  <c r="AA8" i="232"/>
  <c r="Y8" i="232"/>
  <c r="X8" i="232"/>
  <c r="W8" i="232"/>
  <c r="V8" i="232"/>
  <c r="T8" i="232"/>
  <c r="S8" i="232"/>
  <c r="R8" i="232"/>
  <c r="Q8" i="232"/>
  <c r="O8" i="232"/>
  <c r="N8" i="232"/>
  <c r="M8" i="232"/>
  <c r="L8" i="232"/>
  <c r="K8" i="232"/>
  <c r="P8" i="232" s="1"/>
  <c r="AI7" i="232"/>
  <c r="AH7" i="232"/>
  <c r="AG7" i="232"/>
  <c r="AJ7" i="232" s="1"/>
  <c r="AE7" i="232"/>
  <c r="AD7" i="232"/>
  <c r="AC7" i="232"/>
  <c r="AB7" i="232"/>
  <c r="AA7" i="232"/>
  <c r="AF7" i="232" s="1"/>
  <c r="Y7" i="232"/>
  <c r="X7" i="232"/>
  <c r="W7" i="232"/>
  <c r="V7" i="232"/>
  <c r="Z7" i="232" s="1"/>
  <c r="T7" i="232"/>
  <c r="S7" i="232"/>
  <c r="R7" i="232"/>
  <c r="Q7" i="232"/>
  <c r="U7" i="232" s="1"/>
  <c r="O7" i="232"/>
  <c r="N7" i="232"/>
  <c r="M7" i="232"/>
  <c r="L7" i="232"/>
  <c r="K7" i="232"/>
  <c r="P7" i="232" s="1"/>
  <c r="AI6" i="232"/>
  <c r="AH6" i="232"/>
  <c r="AG6" i="232"/>
  <c r="AJ6" i="232" s="1"/>
  <c r="AE6" i="232"/>
  <c r="AD6" i="232"/>
  <c r="AC6" i="232"/>
  <c r="AB6" i="232"/>
  <c r="AA6" i="232"/>
  <c r="AF6" i="232" s="1"/>
  <c r="Y6" i="232"/>
  <c r="X6" i="232"/>
  <c r="W6" i="232"/>
  <c r="V6" i="232"/>
  <c r="Z6" i="232" s="1"/>
  <c r="T6" i="232"/>
  <c r="S6" i="232"/>
  <c r="R6" i="232"/>
  <c r="Q6" i="232"/>
  <c r="U6" i="232" s="1"/>
  <c r="O6" i="232"/>
  <c r="N6" i="232"/>
  <c r="M6" i="232"/>
  <c r="L6" i="232"/>
  <c r="K6" i="232"/>
  <c r="P6" i="232" s="1"/>
  <c r="AI5" i="232"/>
  <c r="AH5" i="232"/>
  <c r="AG5" i="232"/>
  <c r="AE5" i="232"/>
  <c r="AD5" i="232"/>
  <c r="AC5" i="232"/>
  <c r="AB5" i="232"/>
  <c r="AA5" i="232"/>
  <c r="Y5" i="232"/>
  <c r="X5" i="232"/>
  <c r="W5" i="232"/>
  <c r="V5" i="232"/>
  <c r="T5" i="232"/>
  <c r="S5" i="232"/>
  <c r="R5" i="232"/>
  <c r="Q5" i="232"/>
  <c r="O5" i="232"/>
  <c r="N5" i="232"/>
  <c r="M5" i="232"/>
  <c r="L5" i="232"/>
  <c r="K5" i="232"/>
  <c r="AI4" i="232"/>
  <c r="AH4" i="232"/>
  <c r="AG4" i="232"/>
  <c r="AE4" i="232"/>
  <c r="AD4" i="232"/>
  <c r="AC4" i="232"/>
  <c r="AB4" i="232"/>
  <c r="AA4" i="232"/>
  <c r="Y4" i="232"/>
  <c r="X4" i="232"/>
  <c r="W4" i="232"/>
  <c r="V4" i="232"/>
  <c r="T4" i="232"/>
  <c r="S4" i="232"/>
  <c r="R4" i="232"/>
  <c r="Q4" i="232"/>
  <c r="O4" i="232"/>
  <c r="N4" i="232"/>
  <c r="M4" i="232"/>
  <c r="L4" i="232"/>
  <c r="K4" i="232"/>
  <c r="E54" i="231"/>
  <c r="D54" i="231"/>
  <c r="C54" i="231"/>
  <c r="E47" i="231"/>
  <c r="E49" i="231" s="1"/>
  <c r="D47" i="231"/>
  <c r="AJ43" i="231"/>
  <c r="AI43" i="231"/>
  <c r="AH43" i="231"/>
  <c r="AG43" i="231"/>
  <c r="AF43" i="231"/>
  <c r="AE43" i="231"/>
  <c r="AD43" i="231"/>
  <c r="AC43" i="231"/>
  <c r="AB43" i="231"/>
  <c r="AA43" i="231"/>
  <c r="Z43" i="231"/>
  <c r="Y43" i="231"/>
  <c r="X43" i="231"/>
  <c r="W43" i="231"/>
  <c r="V43" i="231"/>
  <c r="U43" i="231"/>
  <c r="T43" i="231"/>
  <c r="S43" i="231"/>
  <c r="R43" i="231"/>
  <c r="Q43" i="231"/>
  <c r="P43" i="231"/>
  <c r="O43" i="231"/>
  <c r="N43" i="231"/>
  <c r="M43" i="231"/>
  <c r="L43" i="231"/>
  <c r="K43" i="231"/>
  <c r="F43" i="231"/>
  <c r="AJ42" i="231"/>
  <c r="AI42" i="231"/>
  <c r="AH42" i="231"/>
  <c r="AG42" i="231"/>
  <c r="AF42" i="231"/>
  <c r="AE42" i="231"/>
  <c r="AD42" i="231"/>
  <c r="AC42" i="231"/>
  <c r="AB42" i="231"/>
  <c r="AA42" i="231"/>
  <c r="Z42" i="231"/>
  <c r="Y42" i="231"/>
  <c r="X42" i="231"/>
  <c r="W42" i="231"/>
  <c r="V42" i="231"/>
  <c r="U42" i="231"/>
  <c r="T42" i="231"/>
  <c r="S42" i="231"/>
  <c r="R42" i="231"/>
  <c r="Q42" i="231"/>
  <c r="P42" i="231"/>
  <c r="O42" i="231"/>
  <c r="N42" i="231"/>
  <c r="M42" i="231"/>
  <c r="L42" i="231"/>
  <c r="K42" i="231"/>
  <c r="F42" i="231"/>
  <c r="AJ41" i="231"/>
  <c r="AI41" i="231"/>
  <c r="AH41" i="231"/>
  <c r="AG41" i="231"/>
  <c r="AF41" i="231"/>
  <c r="AE41" i="231"/>
  <c r="AD41" i="231"/>
  <c r="AC41" i="231"/>
  <c r="AB41" i="231"/>
  <c r="AA41" i="231"/>
  <c r="Z41" i="231"/>
  <c r="Y41" i="231"/>
  <c r="X41" i="231"/>
  <c r="W41" i="231"/>
  <c r="V41" i="231"/>
  <c r="U41" i="231"/>
  <c r="T41" i="231"/>
  <c r="S41" i="231"/>
  <c r="R41" i="231"/>
  <c r="Q41" i="231"/>
  <c r="P41" i="231"/>
  <c r="O41" i="231"/>
  <c r="N41" i="231"/>
  <c r="M41" i="231"/>
  <c r="L41" i="231"/>
  <c r="K41" i="231"/>
  <c r="F41" i="231"/>
  <c r="AJ40" i="231"/>
  <c r="AI40" i="231"/>
  <c r="AH40" i="231"/>
  <c r="AG40" i="231"/>
  <c r="AF40" i="231"/>
  <c r="AE40" i="231"/>
  <c r="AD40" i="231"/>
  <c r="AC40" i="231"/>
  <c r="AB40" i="231"/>
  <c r="AA40" i="231"/>
  <c r="Z40" i="231"/>
  <c r="Y40" i="231"/>
  <c r="X40" i="231"/>
  <c r="W40" i="231"/>
  <c r="V40" i="231"/>
  <c r="U40" i="231"/>
  <c r="T40" i="231"/>
  <c r="S40" i="231"/>
  <c r="R40" i="231"/>
  <c r="Q40" i="231"/>
  <c r="P40" i="231"/>
  <c r="O40" i="231"/>
  <c r="N40" i="231"/>
  <c r="M40" i="231"/>
  <c r="L40" i="231"/>
  <c r="K40" i="231"/>
  <c r="F40" i="231"/>
  <c r="AJ39" i="231"/>
  <c r="AI39" i="231"/>
  <c r="AH39" i="231"/>
  <c r="AG39" i="231"/>
  <c r="AF39" i="231"/>
  <c r="AE39" i="231"/>
  <c r="AD39" i="231"/>
  <c r="AC39" i="231"/>
  <c r="AB39" i="231"/>
  <c r="AA39" i="231"/>
  <c r="Z39" i="231"/>
  <c r="Y39" i="231"/>
  <c r="X39" i="231"/>
  <c r="W39" i="231"/>
  <c r="V39" i="231"/>
  <c r="U39" i="231"/>
  <c r="T39" i="231"/>
  <c r="S39" i="231"/>
  <c r="R39" i="231"/>
  <c r="Q39" i="231"/>
  <c r="P39" i="231"/>
  <c r="O39" i="231"/>
  <c r="N39" i="231"/>
  <c r="M39" i="231"/>
  <c r="L39" i="231"/>
  <c r="K39" i="231"/>
  <c r="F39" i="231"/>
  <c r="AJ38" i="231"/>
  <c r="AI38" i="231"/>
  <c r="AH38" i="231"/>
  <c r="AG38" i="231"/>
  <c r="AF38" i="231"/>
  <c r="AE38" i="231"/>
  <c r="AD38" i="231"/>
  <c r="AC38" i="231"/>
  <c r="AB38" i="231"/>
  <c r="AA38" i="231"/>
  <c r="Z38" i="231"/>
  <c r="Y38" i="231"/>
  <c r="X38" i="231"/>
  <c r="W38" i="231"/>
  <c r="V38" i="231"/>
  <c r="U38" i="231"/>
  <c r="T38" i="231"/>
  <c r="S38" i="231"/>
  <c r="R38" i="231"/>
  <c r="Q38" i="231"/>
  <c r="P38" i="231"/>
  <c r="O38" i="231"/>
  <c r="N38" i="231"/>
  <c r="M38" i="231"/>
  <c r="L38" i="231"/>
  <c r="K38" i="231"/>
  <c r="F38" i="231"/>
  <c r="AJ37" i="231"/>
  <c r="AI37" i="231"/>
  <c r="AH37" i="231"/>
  <c r="AG37" i="231"/>
  <c r="AF37" i="231"/>
  <c r="AE37" i="231"/>
  <c r="AD37" i="231"/>
  <c r="AC37" i="231"/>
  <c r="AB37" i="231"/>
  <c r="AA37" i="231"/>
  <c r="Z37" i="231"/>
  <c r="Y37" i="231"/>
  <c r="X37" i="231"/>
  <c r="W37" i="231"/>
  <c r="V37" i="231"/>
  <c r="U37" i="231"/>
  <c r="T37" i="231"/>
  <c r="S37" i="231"/>
  <c r="R37" i="231"/>
  <c r="Q37" i="231"/>
  <c r="P37" i="231"/>
  <c r="O37" i="231"/>
  <c r="N37" i="231"/>
  <c r="M37" i="231"/>
  <c r="L37" i="231"/>
  <c r="K37" i="231"/>
  <c r="F37" i="231"/>
  <c r="AJ36" i="231"/>
  <c r="AI36" i="231"/>
  <c r="AH36" i="231"/>
  <c r="AG36" i="231"/>
  <c r="AF36" i="231"/>
  <c r="AE36" i="231"/>
  <c r="AD36" i="231"/>
  <c r="AC36" i="231"/>
  <c r="AB36" i="231"/>
  <c r="AA36" i="231"/>
  <c r="Z36" i="231"/>
  <c r="Y36" i="231"/>
  <c r="X36" i="231"/>
  <c r="W36" i="231"/>
  <c r="V36" i="231"/>
  <c r="U36" i="231"/>
  <c r="T36" i="231"/>
  <c r="S36" i="231"/>
  <c r="R36" i="231"/>
  <c r="Q36" i="231"/>
  <c r="P36" i="231"/>
  <c r="O36" i="231"/>
  <c r="N36" i="231"/>
  <c r="M36" i="231"/>
  <c r="L36" i="231"/>
  <c r="K36" i="231"/>
  <c r="F36" i="231"/>
  <c r="AJ35" i="231"/>
  <c r="AI35" i="231"/>
  <c r="AH35" i="231"/>
  <c r="AG35" i="231"/>
  <c r="AF35" i="231"/>
  <c r="AE35" i="231"/>
  <c r="AD35" i="231"/>
  <c r="AC35" i="231"/>
  <c r="AB35" i="231"/>
  <c r="AA35" i="231"/>
  <c r="Z35" i="231"/>
  <c r="Y35" i="231"/>
  <c r="X35" i="231"/>
  <c r="W35" i="231"/>
  <c r="V35" i="231"/>
  <c r="U35" i="231"/>
  <c r="T35" i="231"/>
  <c r="S35" i="231"/>
  <c r="R35" i="231"/>
  <c r="Q35" i="231"/>
  <c r="P35" i="231"/>
  <c r="O35" i="231"/>
  <c r="N35" i="231"/>
  <c r="M35" i="231"/>
  <c r="L35" i="231"/>
  <c r="K35" i="231"/>
  <c r="F35" i="231"/>
  <c r="AJ34" i="231"/>
  <c r="AI34" i="231"/>
  <c r="AH34" i="231"/>
  <c r="AG34" i="231"/>
  <c r="AF34" i="231"/>
  <c r="AE34" i="231"/>
  <c r="AD34" i="231"/>
  <c r="AC34" i="231"/>
  <c r="AB34" i="231"/>
  <c r="AA34" i="231"/>
  <c r="Z34" i="231"/>
  <c r="Y34" i="231"/>
  <c r="X34" i="231"/>
  <c r="W34" i="231"/>
  <c r="V34" i="231"/>
  <c r="U34" i="231"/>
  <c r="T34" i="231"/>
  <c r="S34" i="231"/>
  <c r="R34" i="231"/>
  <c r="Q34" i="231"/>
  <c r="P34" i="231"/>
  <c r="O34" i="231"/>
  <c r="N34" i="231"/>
  <c r="M34" i="231"/>
  <c r="L34" i="231"/>
  <c r="K34" i="231"/>
  <c r="F34" i="231"/>
  <c r="AI33" i="231"/>
  <c r="AH33" i="231"/>
  <c r="AG33" i="231"/>
  <c r="AJ33" i="231" s="1"/>
  <c r="F33" i="231" s="1"/>
  <c r="AE33" i="231"/>
  <c r="AD33" i="231"/>
  <c r="AC33" i="231"/>
  <c r="AB33" i="231"/>
  <c r="AA33" i="231"/>
  <c r="AF33" i="231" s="1"/>
  <c r="Y33" i="231"/>
  <c r="X33" i="231"/>
  <c r="W33" i="231"/>
  <c r="V33" i="231"/>
  <c r="Z33" i="231" s="1"/>
  <c r="T33" i="231"/>
  <c r="S33" i="231"/>
  <c r="R33" i="231"/>
  <c r="Q33" i="231"/>
  <c r="U33" i="231" s="1"/>
  <c r="O33" i="231"/>
  <c r="N33" i="231"/>
  <c r="M33" i="231"/>
  <c r="L33" i="231"/>
  <c r="K33" i="231"/>
  <c r="P33" i="231" s="1"/>
  <c r="AI32" i="231"/>
  <c r="AH32" i="231"/>
  <c r="AG32" i="231"/>
  <c r="AJ32" i="231" s="1"/>
  <c r="F32" i="231" s="1"/>
  <c r="AE32" i="231"/>
  <c r="AD32" i="231"/>
  <c r="AC32" i="231"/>
  <c r="AB32" i="231"/>
  <c r="AA32" i="231"/>
  <c r="AF32" i="231" s="1"/>
  <c r="Y32" i="231"/>
  <c r="X32" i="231"/>
  <c r="W32" i="231"/>
  <c r="V32" i="231"/>
  <c r="Z32" i="231" s="1"/>
  <c r="T32" i="231"/>
  <c r="S32" i="231"/>
  <c r="R32" i="231"/>
  <c r="Q32" i="231"/>
  <c r="U32" i="231" s="1"/>
  <c r="O32" i="231"/>
  <c r="N32" i="231"/>
  <c r="M32" i="231"/>
  <c r="L32" i="231"/>
  <c r="K32" i="231"/>
  <c r="P32" i="231" s="1"/>
  <c r="AI31" i="231"/>
  <c r="AH31" i="231"/>
  <c r="AG31" i="231"/>
  <c r="AJ31" i="231" s="1"/>
  <c r="F31" i="231" s="1"/>
  <c r="AF31" i="231"/>
  <c r="AE31" i="231"/>
  <c r="AD31" i="231"/>
  <c r="AC31" i="231"/>
  <c r="AB31" i="231"/>
  <c r="AA31" i="231"/>
  <c r="Y31" i="231"/>
  <c r="X31" i="231"/>
  <c r="W31" i="231"/>
  <c r="V31" i="231"/>
  <c r="Z31" i="231" s="1"/>
  <c r="T31" i="231"/>
  <c r="S31" i="231"/>
  <c r="R31" i="231"/>
  <c r="Q31" i="231"/>
  <c r="U31" i="231" s="1"/>
  <c r="O31" i="231"/>
  <c r="N31" i="231"/>
  <c r="M31" i="231"/>
  <c r="L31" i="231"/>
  <c r="K31" i="231"/>
  <c r="P31" i="231" s="1"/>
  <c r="AJ30" i="231"/>
  <c r="F30" i="231" s="1"/>
  <c r="AI30" i="231"/>
  <c r="AH30" i="231"/>
  <c r="AG30" i="231"/>
  <c r="AF30" i="231"/>
  <c r="AE30" i="231"/>
  <c r="AD30" i="231"/>
  <c r="AC30" i="231"/>
  <c r="AB30" i="231"/>
  <c r="AA30" i="231"/>
  <c r="Y30" i="231"/>
  <c r="X30" i="231"/>
  <c r="W30" i="231"/>
  <c r="V30" i="231"/>
  <c r="Z30" i="231" s="1"/>
  <c r="T30" i="231"/>
  <c r="S30" i="231"/>
  <c r="R30" i="231"/>
  <c r="Q30" i="231"/>
  <c r="U30" i="231" s="1"/>
  <c r="O30" i="231"/>
  <c r="N30" i="231"/>
  <c r="M30" i="231"/>
  <c r="L30" i="231"/>
  <c r="K30" i="231"/>
  <c r="P30" i="231" s="1"/>
  <c r="AI29" i="231"/>
  <c r="AH29" i="231"/>
  <c r="AG29" i="231"/>
  <c r="AJ29" i="231" s="1"/>
  <c r="F29" i="231" s="1"/>
  <c r="AE29" i="231"/>
  <c r="AD29" i="231"/>
  <c r="AC29" i="231"/>
  <c r="AB29" i="231"/>
  <c r="AA29" i="231"/>
  <c r="AF29" i="231" s="1"/>
  <c r="Y29" i="231"/>
  <c r="X29" i="231"/>
  <c r="W29" i="231"/>
  <c r="V29" i="231"/>
  <c r="Z29" i="231" s="1"/>
  <c r="T29" i="231"/>
  <c r="S29" i="231"/>
  <c r="R29" i="231"/>
  <c r="Q29" i="231"/>
  <c r="U29" i="231" s="1"/>
  <c r="O29" i="231"/>
  <c r="N29" i="231"/>
  <c r="M29" i="231"/>
  <c r="L29" i="231"/>
  <c r="K29" i="231"/>
  <c r="P29" i="231" s="1"/>
  <c r="AI28" i="231"/>
  <c r="AH28" i="231"/>
  <c r="AG28" i="231"/>
  <c r="AJ28" i="231" s="1"/>
  <c r="F28" i="231" s="1"/>
  <c r="AE28" i="231"/>
  <c r="AD28" i="231"/>
  <c r="AC28" i="231"/>
  <c r="AB28" i="231"/>
  <c r="AA28" i="231"/>
  <c r="AF28" i="231" s="1"/>
  <c r="Y28" i="231"/>
  <c r="X28" i="231"/>
  <c r="W28" i="231"/>
  <c r="V28" i="231"/>
  <c r="Z28" i="231" s="1"/>
  <c r="T28" i="231"/>
  <c r="S28" i="231"/>
  <c r="R28" i="231"/>
  <c r="Q28" i="231"/>
  <c r="U28" i="231" s="1"/>
  <c r="O28" i="231"/>
  <c r="N28" i="231"/>
  <c r="M28" i="231"/>
  <c r="L28" i="231"/>
  <c r="K28" i="231"/>
  <c r="P28" i="231" s="1"/>
  <c r="AI27" i="231"/>
  <c r="AH27" i="231"/>
  <c r="AG27" i="231"/>
  <c r="AJ27" i="231" s="1"/>
  <c r="F27" i="231" s="1"/>
  <c r="AF27" i="231"/>
  <c r="AE27" i="231"/>
  <c r="AD27" i="231"/>
  <c r="AC27" i="231"/>
  <c r="AB27" i="231"/>
  <c r="AA27" i="231"/>
  <c r="Y27" i="231"/>
  <c r="X27" i="231"/>
  <c r="W27" i="231"/>
  <c r="V27" i="231"/>
  <c r="Z27" i="231" s="1"/>
  <c r="T27" i="231"/>
  <c r="S27" i="231"/>
  <c r="R27" i="231"/>
  <c r="Q27" i="231"/>
  <c r="U27" i="231" s="1"/>
  <c r="O27" i="231"/>
  <c r="N27" i="231"/>
  <c r="M27" i="231"/>
  <c r="L27" i="231"/>
  <c r="K27" i="231"/>
  <c r="P27" i="231" s="1"/>
  <c r="AI26" i="231"/>
  <c r="AH26" i="231"/>
  <c r="AG26" i="231"/>
  <c r="AJ26" i="231" s="1"/>
  <c r="F26" i="231" s="1"/>
  <c r="AF26" i="231"/>
  <c r="AE26" i="231"/>
  <c r="AD26" i="231"/>
  <c r="AC26" i="231"/>
  <c r="AB26" i="231"/>
  <c r="AA26" i="231"/>
  <c r="Y26" i="231"/>
  <c r="X26" i="231"/>
  <c r="W26" i="231"/>
  <c r="V26" i="231"/>
  <c r="Z26" i="231" s="1"/>
  <c r="T26" i="231"/>
  <c r="S26" i="231"/>
  <c r="R26" i="231"/>
  <c r="Q26" i="231"/>
  <c r="U26" i="231" s="1"/>
  <c r="O26" i="231"/>
  <c r="N26" i="231"/>
  <c r="M26" i="231"/>
  <c r="L26" i="231"/>
  <c r="K26" i="231"/>
  <c r="P26" i="231" s="1"/>
  <c r="AI25" i="231"/>
  <c r="AH25" i="231"/>
  <c r="AG25" i="231"/>
  <c r="AJ25" i="231" s="1"/>
  <c r="F25" i="231" s="1"/>
  <c r="AE25" i="231"/>
  <c r="AD25" i="231"/>
  <c r="AC25" i="231"/>
  <c r="AB25" i="231"/>
  <c r="AA25" i="231"/>
  <c r="AF25" i="231" s="1"/>
  <c r="Y25" i="231"/>
  <c r="X25" i="231"/>
  <c r="W25" i="231"/>
  <c r="V25" i="231"/>
  <c r="Z25" i="231" s="1"/>
  <c r="T25" i="231"/>
  <c r="S25" i="231"/>
  <c r="R25" i="231"/>
  <c r="Q25" i="231"/>
  <c r="U25" i="231" s="1"/>
  <c r="O25" i="231"/>
  <c r="N25" i="231"/>
  <c r="M25" i="231"/>
  <c r="L25" i="231"/>
  <c r="K25" i="231"/>
  <c r="P25" i="231" s="1"/>
  <c r="AI24" i="231"/>
  <c r="AH24" i="231"/>
  <c r="AG24" i="231"/>
  <c r="AJ24" i="231" s="1"/>
  <c r="F24" i="231" s="1"/>
  <c r="AE24" i="231"/>
  <c r="AD24" i="231"/>
  <c r="AC24" i="231"/>
  <c r="AB24" i="231"/>
  <c r="AA24" i="231"/>
  <c r="AF24" i="231" s="1"/>
  <c r="Y24" i="231"/>
  <c r="X24" i="231"/>
  <c r="W24" i="231"/>
  <c r="V24" i="231"/>
  <c r="Z24" i="231" s="1"/>
  <c r="T24" i="231"/>
  <c r="S24" i="231"/>
  <c r="R24" i="231"/>
  <c r="Q24" i="231"/>
  <c r="U24" i="231" s="1"/>
  <c r="O24" i="231"/>
  <c r="N24" i="231"/>
  <c r="M24" i="231"/>
  <c r="L24" i="231"/>
  <c r="K24" i="231"/>
  <c r="P24" i="231" s="1"/>
  <c r="AI23" i="231"/>
  <c r="AH23" i="231"/>
  <c r="AG23" i="231"/>
  <c r="AJ23" i="231" s="1"/>
  <c r="F23" i="231" s="1"/>
  <c r="AE23" i="231"/>
  <c r="AD23" i="231"/>
  <c r="AC23" i="231"/>
  <c r="AB23" i="231"/>
  <c r="AA23" i="231"/>
  <c r="AF23" i="231" s="1"/>
  <c r="Y23" i="231"/>
  <c r="X23" i="231"/>
  <c r="W23" i="231"/>
  <c r="V23" i="231"/>
  <c r="Z23" i="231" s="1"/>
  <c r="T23" i="231"/>
  <c r="S23" i="231"/>
  <c r="R23" i="231"/>
  <c r="Q23" i="231"/>
  <c r="U23" i="231" s="1"/>
  <c r="O23" i="231"/>
  <c r="N23" i="231"/>
  <c r="M23" i="231"/>
  <c r="L23" i="231"/>
  <c r="K23" i="231"/>
  <c r="P23" i="231" s="1"/>
  <c r="AI22" i="231"/>
  <c r="AH22" i="231"/>
  <c r="AG22" i="231"/>
  <c r="AJ22" i="231" s="1"/>
  <c r="F22" i="231" s="1"/>
  <c r="AE22" i="231"/>
  <c r="AD22" i="231"/>
  <c r="AC22" i="231"/>
  <c r="AB22" i="231"/>
  <c r="AA22" i="231"/>
  <c r="AF22" i="231" s="1"/>
  <c r="Y22" i="231"/>
  <c r="X22" i="231"/>
  <c r="W22" i="231"/>
  <c r="V22" i="231"/>
  <c r="Z22" i="231" s="1"/>
  <c r="T22" i="231"/>
  <c r="S22" i="231"/>
  <c r="R22" i="231"/>
  <c r="Q22" i="231"/>
  <c r="U22" i="231" s="1"/>
  <c r="O22" i="231"/>
  <c r="N22" i="231"/>
  <c r="M22" i="231"/>
  <c r="L22" i="231"/>
  <c r="K22" i="231"/>
  <c r="P22" i="231" s="1"/>
  <c r="AI21" i="231"/>
  <c r="AH21" i="231"/>
  <c r="AG21" i="231"/>
  <c r="AJ21" i="231" s="1"/>
  <c r="F21" i="231" s="1"/>
  <c r="AE21" i="231"/>
  <c r="AD21" i="231"/>
  <c r="AC21" i="231"/>
  <c r="AB21" i="231"/>
  <c r="AA21" i="231"/>
  <c r="AF21" i="231" s="1"/>
  <c r="Y21" i="231"/>
  <c r="X21" i="231"/>
  <c r="W21" i="231"/>
  <c r="V21" i="231"/>
  <c r="Z21" i="231" s="1"/>
  <c r="T21" i="231"/>
  <c r="S21" i="231"/>
  <c r="R21" i="231"/>
  <c r="Q21" i="231"/>
  <c r="U21" i="231" s="1"/>
  <c r="O21" i="231"/>
  <c r="N21" i="231"/>
  <c r="M21" i="231"/>
  <c r="L21" i="231"/>
  <c r="K21" i="231"/>
  <c r="P21" i="231" s="1"/>
  <c r="AI20" i="231"/>
  <c r="AH20" i="231"/>
  <c r="AG20" i="231"/>
  <c r="AE20" i="231"/>
  <c r="AD20" i="231"/>
  <c r="AC20" i="231"/>
  <c r="AB20" i="231"/>
  <c r="AA20" i="231"/>
  <c r="Y20" i="231"/>
  <c r="X20" i="231"/>
  <c r="W20" i="231"/>
  <c r="V20" i="231"/>
  <c r="Z20" i="231" s="1"/>
  <c r="T20" i="231"/>
  <c r="S20" i="231"/>
  <c r="R20" i="231"/>
  <c r="Q20" i="231"/>
  <c r="O20" i="231"/>
  <c r="N20" i="231"/>
  <c r="M20" i="231"/>
  <c r="L20" i="231"/>
  <c r="K20" i="231"/>
  <c r="AI19" i="231"/>
  <c r="AH19" i="231"/>
  <c r="AG19" i="231"/>
  <c r="AJ19" i="231" s="1"/>
  <c r="F19" i="231" s="1"/>
  <c r="AE19" i="231"/>
  <c r="AD19" i="231"/>
  <c r="AC19" i="231"/>
  <c r="AB19" i="231"/>
  <c r="AA19" i="231"/>
  <c r="AF19" i="231" s="1"/>
  <c r="Y19" i="231"/>
  <c r="X19" i="231"/>
  <c r="W19" i="231"/>
  <c r="V19" i="231"/>
  <c r="Z19" i="231" s="1"/>
  <c r="T19" i="231"/>
  <c r="S19" i="231"/>
  <c r="R19" i="231"/>
  <c r="Q19" i="231"/>
  <c r="U19" i="231" s="1"/>
  <c r="O19" i="231"/>
  <c r="N19" i="231"/>
  <c r="M19" i="231"/>
  <c r="L19" i="231"/>
  <c r="K19" i="231"/>
  <c r="P19" i="231" s="1"/>
  <c r="AI18" i="231"/>
  <c r="AH18" i="231"/>
  <c r="AG18" i="231"/>
  <c r="AJ18" i="231" s="1"/>
  <c r="F18" i="231" s="1"/>
  <c r="AE18" i="231"/>
  <c r="AD18" i="231"/>
  <c r="AC18" i="231"/>
  <c r="AB18" i="231"/>
  <c r="AA18" i="231"/>
  <c r="AF18" i="231" s="1"/>
  <c r="Y18" i="231"/>
  <c r="X18" i="231"/>
  <c r="W18" i="231"/>
  <c r="V18" i="231"/>
  <c r="Z18" i="231" s="1"/>
  <c r="T18" i="231"/>
  <c r="S18" i="231"/>
  <c r="R18" i="231"/>
  <c r="Q18" i="231"/>
  <c r="U18" i="231" s="1"/>
  <c r="O18" i="231"/>
  <c r="N18" i="231"/>
  <c r="M18" i="231"/>
  <c r="L18" i="231"/>
  <c r="K18" i="231"/>
  <c r="P18" i="231" s="1"/>
  <c r="AI17" i="231"/>
  <c r="AH17" i="231"/>
  <c r="AG17" i="231"/>
  <c r="AJ17" i="231" s="1"/>
  <c r="F17" i="231" s="1"/>
  <c r="AE17" i="231"/>
  <c r="AD17" i="231"/>
  <c r="AC17" i="231"/>
  <c r="AB17" i="231"/>
  <c r="AA17" i="231"/>
  <c r="Y17" i="231"/>
  <c r="X17" i="231"/>
  <c r="W17" i="231"/>
  <c r="Z17" i="231" s="1"/>
  <c r="V17" i="231"/>
  <c r="T17" i="231"/>
  <c r="S17" i="231"/>
  <c r="R17" i="231"/>
  <c r="Q17" i="231"/>
  <c r="U17" i="231" s="1"/>
  <c r="O17" i="231"/>
  <c r="N17" i="231"/>
  <c r="M17" i="231"/>
  <c r="L17" i="231"/>
  <c r="K17" i="231"/>
  <c r="AI16" i="231"/>
  <c r="AH16" i="231"/>
  <c r="AG16" i="231"/>
  <c r="AJ16" i="231" s="1"/>
  <c r="F16" i="231" s="1"/>
  <c r="AE16" i="231"/>
  <c r="AD16" i="231"/>
  <c r="AC16" i="231"/>
  <c r="AB16" i="231"/>
  <c r="AA16" i="231"/>
  <c r="AF16" i="231" s="1"/>
  <c r="Y16" i="231"/>
  <c r="X16" i="231"/>
  <c r="W16" i="231"/>
  <c r="V16" i="231"/>
  <c r="Z16" i="231" s="1"/>
  <c r="T16" i="231"/>
  <c r="S16" i="231"/>
  <c r="R16" i="231"/>
  <c r="Q16" i="231"/>
  <c r="U16" i="231" s="1"/>
  <c r="O16" i="231"/>
  <c r="N16" i="231"/>
  <c r="M16" i="231"/>
  <c r="L16" i="231"/>
  <c r="K16" i="231"/>
  <c r="P16" i="231" s="1"/>
  <c r="AI15" i="231"/>
  <c r="AH15" i="231"/>
  <c r="AG15" i="231"/>
  <c r="AE15" i="231"/>
  <c r="AD15" i="231"/>
  <c r="AC15" i="231"/>
  <c r="AB15" i="231"/>
  <c r="AA15" i="231"/>
  <c r="Y15" i="231"/>
  <c r="X15" i="231"/>
  <c r="W15" i="231"/>
  <c r="V15" i="231"/>
  <c r="Z15" i="231" s="1"/>
  <c r="T15" i="231"/>
  <c r="S15" i="231"/>
  <c r="R15" i="231"/>
  <c r="Q15" i="231"/>
  <c r="U15" i="231" s="1"/>
  <c r="O15" i="231"/>
  <c r="N15" i="231"/>
  <c r="M15" i="231"/>
  <c r="L15" i="231"/>
  <c r="K15" i="231"/>
  <c r="AI14" i="231"/>
  <c r="AH14" i="231"/>
  <c r="AG14" i="231"/>
  <c r="AE14" i="231"/>
  <c r="AD14" i="231"/>
  <c r="AC14" i="231"/>
  <c r="AB14" i="231"/>
  <c r="AA14" i="231"/>
  <c r="Y14" i="231"/>
  <c r="X14" i="231"/>
  <c r="W14" i="231"/>
  <c r="V14" i="231"/>
  <c r="Z14" i="231" s="1"/>
  <c r="T14" i="231"/>
  <c r="S14" i="231"/>
  <c r="R14" i="231"/>
  <c r="Q14" i="231"/>
  <c r="U14" i="231" s="1"/>
  <c r="O14" i="231"/>
  <c r="N14" i="231"/>
  <c r="M14" i="231"/>
  <c r="L14" i="231"/>
  <c r="K14" i="231"/>
  <c r="AI13" i="231"/>
  <c r="AH13" i="231"/>
  <c r="AG13" i="231"/>
  <c r="AJ13" i="231" s="1"/>
  <c r="AE13" i="231"/>
  <c r="AD13" i="231"/>
  <c r="AC13" i="231"/>
  <c r="AB13" i="231"/>
  <c r="AA13" i="231"/>
  <c r="AF13" i="231" s="1"/>
  <c r="Y13" i="231"/>
  <c r="X13" i="231"/>
  <c r="W13" i="231"/>
  <c r="V13" i="231"/>
  <c r="T13" i="231"/>
  <c r="S13" i="231"/>
  <c r="R13" i="231"/>
  <c r="Q13" i="231"/>
  <c r="O13" i="231"/>
  <c r="N13" i="231"/>
  <c r="M13" i="231"/>
  <c r="L13" i="231"/>
  <c r="K13" i="231"/>
  <c r="P13" i="231" s="1"/>
  <c r="AI12" i="231"/>
  <c r="AH12" i="231"/>
  <c r="AJ12" i="231" s="1"/>
  <c r="AG12" i="231"/>
  <c r="AE12" i="231"/>
  <c r="AD12" i="231"/>
  <c r="AC12" i="231"/>
  <c r="AB12" i="231"/>
  <c r="AA12" i="231"/>
  <c r="Y12" i="231"/>
  <c r="X12" i="231"/>
  <c r="W12" i="231"/>
  <c r="V12" i="231"/>
  <c r="T12" i="231"/>
  <c r="S12" i="231"/>
  <c r="R12" i="231"/>
  <c r="Q12" i="231"/>
  <c r="O12" i="231"/>
  <c r="N12" i="231"/>
  <c r="M12" i="231"/>
  <c r="L12" i="231"/>
  <c r="P12" i="231" s="1"/>
  <c r="K12" i="231"/>
  <c r="AI11" i="231"/>
  <c r="AH11" i="231"/>
  <c r="AJ11" i="231" s="1"/>
  <c r="AG11" i="231"/>
  <c r="AE11" i="231"/>
  <c r="AD11" i="231"/>
  <c r="AC11" i="231"/>
  <c r="AB11" i="231"/>
  <c r="AA11" i="231"/>
  <c r="Y11" i="231"/>
  <c r="X11" i="231"/>
  <c r="W11" i="231"/>
  <c r="V11" i="231"/>
  <c r="T11" i="231"/>
  <c r="S11" i="231"/>
  <c r="R11" i="231"/>
  <c r="Q11" i="231"/>
  <c r="O11" i="231"/>
  <c r="N11" i="231"/>
  <c r="M11" i="231"/>
  <c r="L11" i="231"/>
  <c r="K11" i="231"/>
  <c r="AI10" i="231"/>
  <c r="AH10" i="231"/>
  <c r="AG10" i="231"/>
  <c r="AE10" i="231"/>
  <c r="AD10" i="231"/>
  <c r="AC10" i="231"/>
  <c r="AF10" i="231" s="1"/>
  <c r="AB10" i="231"/>
  <c r="AA10" i="231"/>
  <c r="Y10" i="231"/>
  <c r="X10" i="231"/>
  <c r="Z10" i="231" s="1"/>
  <c r="F10" i="231" s="1"/>
  <c r="W10" i="231"/>
  <c r="V10" i="231"/>
  <c r="T10" i="231"/>
  <c r="S10" i="231"/>
  <c r="R10" i="231"/>
  <c r="Q10" i="231"/>
  <c r="O10" i="231"/>
  <c r="N10" i="231"/>
  <c r="M10" i="231"/>
  <c r="P10" i="231" s="1"/>
  <c r="L10" i="231"/>
  <c r="K10" i="231"/>
  <c r="AI9" i="231"/>
  <c r="AH9" i="231"/>
  <c r="AG9" i="231"/>
  <c r="AE9" i="231"/>
  <c r="AD9" i="231"/>
  <c r="AC9" i="231"/>
  <c r="AB9" i="231"/>
  <c r="AA9" i="231"/>
  <c r="Y9" i="231"/>
  <c r="X9" i="231"/>
  <c r="W9" i="231"/>
  <c r="V9" i="231"/>
  <c r="T9" i="231"/>
  <c r="S9" i="231"/>
  <c r="R9" i="231"/>
  <c r="Q9" i="231"/>
  <c r="O9" i="231"/>
  <c r="N9" i="231"/>
  <c r="M9" i="231"/>
  <c r="L9" i="231"/>
  <c r="P9" i="231" s="1"/>
  <c r="K9" i="231"/>
  <c r="AI8" i="231"/>
  <c r="AH8" i="231"/>
  <c r="AG8" i="231"/>
  <c r="AE8" i="231"/>
  <c r="AD8" i="231"/>
  <c r="AC8" i="231"/>
  <c r="AB8" i="231"/>
  <c r="AF8" i="231" s="1"/>
  <c r="AA8" i="231"/>
  <c r="Y8" i="231"/>
  <c r="X8" i="231"/>
  <c r="W8" i="231"/>
  <c r="V8" i="231"/>
  <c r="T8" i="231"/>
  <c r="S8" i="231"/>
  <c r="R8" i="231"/>
  <c r="Q8" i="231"/>
  <c r="O8" i="231"/>
  <c r="N8" i="231"/>
  <c r="M8" i="231"/>
  <c r="L8" i="231"/>
  <c r="P8" i="231" s="1"/>
  <c r="K8" i="231"/>
  <c r="AI7" i="231"/>
  <c r="AH7" i="231"/>
  <c r="AG7" i="231"/>
  <c r="AE7" i="231"/>
  <c r="AD7" i="231"/>
  <c r="AC7" i="231"/>
  <c r="AB7" i="231"/>
  <c r="AA7" i="231"/>
  <c r="Y7" i="231"/>
  <c r="X7" i="231"/>
  <c r="W7" i="231"/>
  <c r="V7" i="231"/>
  <c r="T7" i="231"/>
  <c r="S7" i="231"/>
  <c r="R7" i="231"/>
  <c r="Q7" i="231"/>
  <c r="O7" i="231"/>
  <c r="N7" i="231"/>
  <c r="M7" i="231"/>
  <c r="L7" i="231"/>
  <c r="K7" i="231"/>
  <c r="AI6" i="231"/>
  <c r="AH6" i="231"/>
  <c r="AG6" i="231"/>
  <c r="AE6" i="231"/>
  <c r="AD6" i="231"/>
  <c r="AC6" i="231"/>
  <c r="AF6" i="231" s="1"/>
  <c r="AB6" i="231"/>
  <c r="AA6" i="231"/>
  <c r="Y6" i="231"/>
  <c r="X6" i="231"/>
  <c r="W6" i="231"/>
  <c r="V6" i="231"/>
  <c r="T6" i="231"/>
  <c r="S6" i="231"/>
  <c r="R6" i="231"/>
  <c r="Q6" i="231"/>
  <c r="O6" i="231"/>
  <c r="N6" i="231"/>
  <c r="M6" i="231"/>
  <c r="P6" i="231" s="1"/>
  <c r="L6" i="231"/>
  <c r="K6" i="231"/>
  <c r="AI5" i="231"/>
  <c r="AH5" i="231"/>
  <c r="AG5" i="231"/>
  <c r="AE5" i="231"/>
  <c r="AD5" i="231"/>
  <c r="AC5" i="231"/>
  <c r="AB5" i="231"/>
  <c r="AA5" i="231"/>
  <c r="Y5" i="231"/>
  <c r="X5" i="231"/>
  <c r="W5" i="231"/>
  <c r="V5" i="231"/>
  <c r="T5" i="231"/>
  <c r="S5" i="231"/>
  <c r="R5" i="231"/>
  <c r="Q5" i="231"/>
  <c r="O5" i="231"/>
  <c r="N5" i="231"/>
  <c r="M5" i="231"/>
  <c r="L5" i="231"/>
  <c r="K5" i="231"/>
  <c r="AI4" i="231"/>
  <c r="AH4" i="231"/>
  <c r="AJ4" i="231" s="1"/>
  <c r="AG4" i="231"/>
  <c r="AE4" i="231"/>
  <c r="AD4" i="231"/>
  <c r="AF4" i="231" s="1"/>
  <c r="AC4" i="231"/>
  <c r="AB4" i="231"/>
  <c r="AA4" i="231"/>
  <c r="Y4" i="231"/>
  <c r="X4" i="231"/>
  <c r="W4" i="231"/>
  <c r="V4" i="231"/>
  <c r="T4" i="231"/>
  <c r="S4" i="231"/>
  <c r="R4" i="231"/>
  <c r="Q4" i="231"/>
  <c r="O4" i="231"/>
  <c r="N4" i="231"/>
  <c r="P4" i="231" s="1"/>
  <c r="M4" i="231"/>
  <c r="L4" i="231"/>
  <c r="K4" i="231"/>
  <c r="E54" i="230"/>
  <c r="D54" i="230"/>
  <c r="C54" i="230"/>
  <c r="E47" i="230"/>
  <c r="E49" i="230" s="1"/>
  <c r="D47" i="230"/>
  <c r="AJ43" i="230"/>
  <c r="AI43" i="230"/>
  <c r="AH43" i="230"/>
  <c r="AG43" i="230"/>
  <c r="AF43" i="230"/>
  <c r="AE43" i="230"/>
  <c r="AD43" i="230"/>
  <c r="AC43" i="230"/>
  <c r="AB43" i="230"/>
  <c r="AA43" i="230"/>
  <c r="Z43" i="230"/>
  <c r="Y43" i="230"/>
  <c r="X43" i="230"/>
  <c r="W43" i="230"/>
  <c r="V43" i="230"/>
  <c r="U43" i="230"/>
  <c r="T43" i="230"/>
  <c r="S43" i="230"/>
  <c r="R43" i="230"/>
  <c r="Q43" i="230"/>
  <c r="P43" i="230"/>
  <c r="O43" i="230"/>
  <c r="N43" i="230"/>
  <c r="M43" i="230"/>
  <c r="L43" i="230"/>
  <c r="K43" i="230"/>
  <c r="F43" i="230"/>
  <c r="AJ42" i="230"/>
  <c r="AI42" i="230"/>
  <c r="AH42" i="230"/>
  <c r="AG42" i="230"/>
  <c r="AF42" i="230"/>
  <c r="AE42" i="230"/>
  <c r="AD42" i="230"/>
  <c r="AC42" i="230"/>
  <c r="AB42" i="230"/>
  <c r="AA42" i="230"/>
  <c r="Z42" i="230"/>
  <c r="Y42" i="230"/>
  <c r="X42" i="230"/>
  <c r="W42" i="230"/>
  <c r="V42" i="230"/>
  <c r="U42" i="230"/>
  <c r="T42" i="230"/>
  <c r="S42" i="230"/>
  <c r="R42" i="230"/>
  <c r="Q42" i="230"/>
  <c r="P42" i="230"/>
  <c r="O42" i="230"/>
  <c r="N42" i="230"/>
  <c r="M42" i="230"/>
  <c r="L42" i="230"/>
  <c r="K42" i="230"/>
  <c r="F42" i="230"/>
  <c r="AJ41" i="230"/>
  <c r="AI41" i="230"/>
  <c r="AH41" i="230"/>
  <c r="AG41" i="230"/>
  <c r="AF41" i="230"/>
  <c r="AE41" i="230"/>
  <c r="AD41" i="230"/>
  <c r="AC41" i="230"/>
  <c r="AB41" i="230"/>
  <c r="AA41" i="230"/>
  <c r="Z41" i="230"/>
  <c r="Y41" i="230"/>
  <c r="X41" i="230"/>
  <c r="W41" i="230"/>
  <c r="V41" i="230"/>
  <c r="U41" i="230"/>
  <c r="T41" i="230"/>
  <c r="S41" i="230"/>
  <c r="R41" i="230"/>
  <c r="Q41" i="230"/>
  <c r="P41" i="230"/>
  <c r="O41" i="230"/>
  <c r="N41" i="230"/>
  <c r="M41" i="230"/>
  <c r="L41" i="230"/>
  <c r="K41" i="230"/>
  <c r="F41" i="230"/>
  <c r="AJ40" i="230"/>
  <c r="AI40" i="230"/>
  <c r="AH40" i="230"/>
  <c r="AG40" i="230"/>
  <c r="AF40" i="230"/>
  <c r="AE40" i="230"/>
  <c r="AD40" i="230"/>
  <c r="AC40" i="230"/>
  <c r="AB40" i="230"/>
  <c r="AA40" i="230"/>
  <c r="Z40" i="230"/>
  <c r="Y40" i="230"/>
  <c r="X40" i="230"/>
  <c r="W40" i="230"/>
  <c r="V40" i="230"/>
  <c r="U40" i="230"/>
  <c r="T40" i="230"/>
  <c r="S40" i="230"/>
  <c r="R40" i="230"/>
  <c r="Q40" i="230"/>
  <c r="P40" i="230"/>
  <c r="O40" i="230"/>
  <c r="N40" i="230"/>
  <c r="M40" i="230"/>
  <c r="L40" i="230"/>
  <c r="K40" i="230"/>
  <c r="F40" i="230"/>
  <c r="AJ39" i="230"/>
  <c r="AI39" i="230"/>
  <c r="AH39" i="230"/>
  <c r="AG39" i="230"/>
  <c r="AF39" i="230"/>
  <c r="AE39" i="230"/>
  <c r="AD39" i="230"/>
  <c r="AC39" i="230"/>
  <c r="AB39" i="230"/>
  <c r="AA39" i="230"/>
  <c r="Z39" i="230"/>
  <c r="Y39" i="230"/>
  <c r="X39" i="230"/>
  <c r="W39" i="230"/>
  <c r="V39" i="230"/>
  <c r="U39" i="230"/>
  <c r="T39" i="230"/>
  <c r="S39" i="230"/>
  <c r="R39" i="230"/>
  <c r="Q39" i="230"/>
  <c r="P39" i="230"/>
  <c r="O39" i="230"/>
  <c r="N39" i="230"/>
  <c r="M39" i="230"/>
  <c r="L39" i="230"/>
  <c r="K39" i="230"/>
  <c r="F39" i="230"/>
  <c r="AJ38" i="230"/>
  <c r="AI38" i="230"/>
  <c r="AH38" i="230"/>
  <c r="AG38" i="230"/>
  <c r="AF38" i="230"/>
  <c r="AE38" i="230"/>
  <c r="AD38" i="230"/>
  <c r="AC38" i="230"/>
  <c r="AB38" i="230"/>
  <c r="AA38" i="230"/>
  <c r="Z38" i="230"/>
  <c r="Y38" i="230"/>
  <c r="X38" i="230"/>
  <c r="W38" i="230"/>
  <c r="V38" i="230"/>
  <c r="U38" i="230"/>
  <c r="T38" i="230"/>
  <c r="S38" i="230"/>
  <c r="R38" i="230"/>
  <c r="Q38" i="230"/>
  <c r="P38" i="230"/>
  <c r="O38" i="230"/>
  <c r="N38" i="230"/>
  <c r="M38" i="230"/>
  <c r="L38" i="230"/>
  <c r="K38" i="230"/>
  <c r="F38" i="230"/>
  <c r="AJ37" i="230"/>
  <c r="AI37" i="230"/>
  <c r="AH37" i="230"/>
  <c r="AG37" i="230"/>
  <c r="AF37" i="230"/>
  <c r="AE37" i="230"/>
  <c r="AD37" i="230"/>
  <c r="AC37" i="230"/>
  <c r="AB37" i="230"/>
  <c r="AA37" i="230"/>
  <c r="Z37" i="230"/>
  <c r="Y37" i="230"/>
  <c r="X37" i="230"/>
  <c r="W37" i="230"/>
  <c r="V37" i="230"/>
  <c r="U37" i="230"/>
  <c r="T37" i="230"/>
  <c r="S37" i="230"/>
  <c r="R37" i="230"/>
  <c r="Q37" i="230"/>
  <c r="P37" i="230"/>
  <c r="O37" i="230"/>
  <c r="N37" i="230"/>
  <c r="M37" i="230"/>
  <c r="L37" i="230"/>
  <c r="K37" i="230"/>
  <c r="F37" i="230"/>
  <c r="AJ36" i="230"/>
  <c r="AI36" i="230"/>
  <c r="AH36" i="230"/>
  <c r="AG36" i="230"/>
  <c r="AF36" i="230"/>
  <c r="AE36" i="230"/>
  <c r="AD36" i="230"/>
  <c r="AC36" i="230"/>
  <c r="AB36" i="230"/>
  <c r="AA36" i="230"/>
  <c r="Z36" i="230"/>
  <c r="Y36" i="230"/>
  <c r="X36" i="230"/>
  <c r="W36" i="230"/>
  <c r="V36" i="230"/>
  <c r="U36" i="230"/>
  <c r="T36" i="230"/>
  <c r="S36" i="230"/>
  <c r="R36" i="230"/>
  <c r="Q36" i="230"/>
  <c r="P36" i="230"/>
  <c r="O36" i="230"/>
  <c r="N36" i="230"/>
  <c r="M36" i="230"/>
  <c r="L36" i="230"/>
  <c r="K36" i="230"/>
  <c r="F36" i="230"/>
  <c r="AJ35" i="230"/>
  <c r="AI35" i="230"/>
  <c r="AH35" i="230"/>
  <c r="AG35" i="230"/>
  <c r="AF35" i="230"/>
  <c r="AE35" i="230"/>
  <c r="AD35" i="230"/>
  <c r="AC35" i="230"/>
  <c r="AB35" i="230"/>
  <c r="AA35" i="230"/>
  <c r="Z35" i="230"/>
  <c r="Y35" i="230"/>
  <c r="X35" i="230"/>
  <c r="W35" i="230"/>
  <c r="V35" i="230"/>
  <c r="U35" i="230"/>
  <c r="T35" i="230"/>
  <c r="S35" i="230"/>
  <c r="R35" i="230"/>
  <c r="Q35" i="230"/>
  <c r="P35" i="230"/>
  <c r="O35" i="230"/>
  <c r="N35" i="230"/>
  <c r="M35" i="230"/>
  <c r="L35" i="230"/>
  <c r="K35" i="230"/>
  <c r="F35" i="230"/>
  <c r="AJ34" i="230"/>
  <c r="AI34" i="230"/>
  <c r="AH34" i="230"/>
  <c r="AG34" i="230"/>
  <c r="AF34" i="230"/>
  <c r="AE34" i="230"/>
  <c r="AD34" i="230"/>
  <c r="AC34" i="230"/>
  <c r="AB34" i="230"/>
  <c r="AA34" i="230"/>
  <c r="Z34" i="230"/>
  <c r="Y34" i="230"/>
  <c r="X34" i="230"/>
  <c r="W34" i="230"/>
  <c r="V34" i="230"/>
  <c r="U34" i="230"/>
  <c r="T34" i="230"/>
  <c r="S34" i="230"/>
  <c r="R34" i="230"/>
  <c r="Q34" i="230"/>
  <c r="P34" i="230"/>
  <c r="O34" i="230"/>
  <c r="N34" i="230"/>
  <c r="M34" i="230"/>
  <c r="L34" i="230"/>
  <c r="K34" i="230"/>
  <c r="F34" i="230"/>
  <c r="AJ33" i="230"/>
  <c r="AI33" i="230"/>
  <c r="AH33" i="230"/>
  <c r="AG33" i="230"/>
  <c r="AF33" i="230"/>
  <c r="AE33" i="230"/>
  <c r="AD33" i="230"/>
  <c r="AC33" i="230"/>
  <c r="AB33" i="230"/>
  <c r="AA33" i="230"/>
  <c r="Z33" i="230"/>
  <c r="Y33" i="230"/>
  <c r="X33" i="230"/>
  <c r="W33" i="230"/>
  <c r="V33" i="230"/>
  <c r="U33" i="230"/>
  <c r="T33" i="230"/>
  <c r="S33" i="230"/>
  <c r="R33" i="230"/>
  <c r="Q33" i="230"/>
  <c r="P33" i="230"/>
  <c r="O33" i="230"/>
  <c r="N33" i="230"/>
  <c r="M33" i="230"/>
  <c r="L33" i="230"/>
  <c r="K33" i="230"/>
  <c r="F33" i="230"/>
  <c r="AJ32" i="230"/>
  <c r="AI32" i="230"/>
  <c r="AH32" i="230"/>
  <c r="AG32" i="230"/>
  <c r="AF32" i="230"/>
  <c r="AE32" i="230"/>
  <c r="AD32" i="230"/>
  <c r="AC32" i="230"/>
  <c r="AB32" i="230"/>
  <c r="AA32" i="230"/>
  <c r="Z32" i="230"/>
  <c r="Y32" i="230"/>
  <c r="X32" i="230"/>
  <c r="W32" i="230"/>
  <c r="V32" i="230"/>
  <c r="U32" i="230"/>
  <c r="T32" i="230"/>
  <c r="S32" i="230"/>
  <c r="R32" i="230"/>
  <c r="Q32" i="230"/>
  <c r="P32" i="230"/>
  <c r="O32" i="230"/>
  <c r="N32" i="230"/>
  <c r="M32" i="230"/>
  <c r="L32" i="230"/>
  <c r="K32" i="230"/>
  <c r="F32" i="230"/>
  <c r="AJ31" i="230"/>
  <c r="AI31" i="230"/>
  <c r="AH31" i="230"/>
  <c r="AG31" i="230"/>
  <c r="AF31" i="230"/>
  <c r="AE31" i="230"/>
  <c r="AD31" i="230"/>
  <c r="AC31" i="230"/>
  <c r="AB31" i="230"/>
  <c r="AA31" i="230"/>
  <c r="Z31" i="230"/>
  <c r="Y31" i="230"/>
  <c r="X31" i="230"/>
  <c r="W31" i="230"/>
  <c r="V31" i="230"/>
  <c r="U31" i="230"/>
  <c r="T31" i="230"/>
  <c r="S31" i="230"/>
  <c r="R31" i="230"/>
  <c r="Q31" i="230"/>
  <c r="P31" i="230"/>
  <c r="O31" i="230"/>
  <c r="N31" i="230"/>
  <c r="M31" i="230"/>
  <c r="L31" i="230"/>
  <c r="K31" i="230"/>
  <c r="F31" i="230"/>
  <c r="AJ30" i="230"/>
  <c r="AI30" i="230"/>
  <c r="AH30" i="230"/>
  <c r="AG30" i="230"/>
  <c r="AF30" i="230"/>
  <c r="AE30" i="230"/>
  <c r="AD30" i="230"/>
  <c r="AC30" i="230"/>
  <c r="AB30" i="230"/>
  <c r="AA30" i="230"/>
  <c r="Z30" i="230"/>
  <c r="Y30" i="230"/>
  <c r="X30" i="230"/>
  <c r="W30" i="230"/>
  <c r="V30" i="230"/>
  <c r="U30" i="230"/>
  <c r="T30" i="230"/>
  <c r="S30" i="230"/>
  <c r="R30" i="230"/>
  <c r="Q30" i="230"/>
  <c r="P30" i="230"/>
  <c r="O30" i="230"/>
  <c r="N30" i="230"/>
  <c r="M30" i="230"/>
  <c r="L30" i="230"/>
  <c r="K30" i="230"/>
  <c r="F30" i="230"/>
  <c r="AJ29" i="230"/>
  <c r="AI29" i="230"/>
  <c r="AH29" i="230"/>
  <c r="AG29" i="230"/>
  <c r="AF29" i="230"/>
  <c r="AE29" i="230"/>
  <c r="AD29" i="230"/>
  <c r="AC29" i="230"/>
  <c r="AB29" i="230"/>
  <c r="AA29" i="230"/>
  <c r="Z29" i="230"/>
  <c r="Y29" i="230"/>
  <c r="X29" i="230"/>
  <c r="W29" i="230"/>
  <c r="V29" i="230"/>
  <c r="U29" i="230"/>
  <c r="T29" i="230"/>
  <c r="S29" i="230"/>
  <c r="R29" i="230"/>
  <c r="Q29" i="230"/>
  <c r="P29" i="230"/>
  <c r="O29" i="230"/>
  <c r="N29" i="230"/>
  <c r="M29" i="230"/>
  <c r="L29" i="230"/>
  <c r="K29" i="230"/>
  <c r="F29" i="230"/>
  <c r="AJ28" i="230"/>
  <c r="AI28" i="230"/>
  <c r="AH28" i="230"/>
  <c r="AG28" i="230"/>
  <c r="AF28" i="230"/>
  <c r="AE28" i="230"/>
  <c r="AD28" i="230"/>
  <c r="AC28" i="230"/>
  <c r="AB28" i="230"/>
  <c r="AA28" i="230"/>
  <c r="Z28" i="230"/>
  <c r="Y28" i="230"/>
  <c r="X28" i="230"/>
  <c r="W28" i="230"/>
  <c r="V28" i="230"/>
  <c r="U28" i="230"/>
  <c r="T28" i="230"/>
  <c r="S28" i="230"/>
  <c r="R28" i="230"/>
  <c r="Q28" i="230"/>
  <c r="P28" i="230"/>
  <c r="O28" i="230"/>
  <c r="N28" i="230"/>
  <c r="M28" i="230"/>
  <c r="L28" i="230"/>
  <c r="K28" i="230"/>
  <c r="F28" i="230"/>
  <c r="AJ27" i="230"/>
  <c r="AI27" i="230"/>
  <c r="AH27" i="230"/>
  <c r="AG27" i="230"/>
  <c r="AF27" i="230"/>
  <c r="AE27" i="230"/>
  <c r="AD27" i="230"/>
  <c r="AC27" i="230"/>
  <c r="AB27" i="230"/>
  <c r="AA27" i="230"/>
  <c r="Z27" i="230"/>
  <c r="Y27" i="230"/>
  <c r="X27" i="230"/>
  <c r="W27" i="230"/>
  <c r="V27" i="230"/>
  <c r="U27" i="230"/>
  <c r="T27" i="230"/>
  <c r="S27" i="230"/>
  <c r="R27" i="230"/>
  <c r="Q27" i="230"/>
  <c r="P27" i="230"/>
  <c r="O27" i="230"/>
  <c r="N27" i="230"/>
  <c r="M27" i="230"/>
  <c r="L27" i="230"/>
  <c r="K27" i="230"/>
  <c r="F27" i="230"/>
  <c r="AJ26" i="230"/>
  <c r="F26" i="230" s="1"/>
  <c r="AI26" i="230"/>
  <c r="AH26" i="230"/>
  <c r="AG26" i="230"/>
  <c r="AF26" i="230"/>
  <c r="AE26" i="230"/>
  <c r="AD26" i="230"/>
  <c r="AC26" i="230"/>
  <c r="AB26" i="230"/>
  <c r="AA26" i="230"/>
  <c r="Y26" i="230"/>
  <c r="X26" i="230"/>
  <c r="W26" i="230"/>
  <c r="V26" i="230"/>
  <c r="Z26" i="230" s="1"/>
  <c r="T26" i="230"/>
  <c r="S26" i="230"/>
  <c r="R26" i="230"/>
  <c r="Q26" i="230"/>
  <c r="U26" i="230" s="1"/>
  <c r="P26" i="230"/>
  <c r="O26" i="230"/>
  <c r="N26" i="230"/>
  <c r="M26" i="230"/>
  <c r="L26" i="230"/>
  <c r="K26" i="230"/>
  <c r="AI25" i="230"/>
  <c r="AH25" i="230"/>
  <c r="AG25" i="230"/>
  <c r="AJ25" i="230" s="1"/>
  <c r="AE25" i="230"/>
  <c r="AD25" i="230"/>
  <c r="AC25" i="230"/>
  <c r="AB25" i="230"/>
  <c r="AA25" i="230"/>
  <c r="AF25" i="230" s="1"/>
  <c r="Y25" i="230"/>
  <c r="X25" i="230"/>
  <c r="W25" i="230"/>
  <c r="V25" i="230"/>
  <c r="Z25" i="230" s="1"/>
  <c r="T25" i="230"/>
  <c r="S25" i="230"/>
  <c r="R25" i="230"/>
  <c r="Q25" i="230"/>
  <c r="U25" i="230" s="1"/>
  <c r="O25" i="230"/>
  <c r="N25" i="230"/>
  <c r="M25" i="230"/>
  <c r="L25" i="230"/>
  <c r="K25" i="230"/>
  <c r="AI24" i="230"/>
  <c r="AH24" i="230"/>
  <c r="AG24" i="230"/>
  <c r="AJ24" i="230" s="1"/>
  <c r="AE24" i="230"/>
  <c r="AD24" i="230"/>
  <c r="AC24" i="230"/>
  <c r="AB24" i="230"/>
  <c r="AA24" i="230"/>
  <c r="Y24" i="230"/>
  <c r="X24" i="230"/>
  <c r="W24" i="230"/>
  <c r="V24" i="230"/>
  <c r="T24" i="230"/>
  <c r="S24" i="230"/>
  <c r="R24" i="230"/>
  <c r="Q24" i="230"/>
  <c r="O24" i="230"/>
  <c r="N24" i="230"/>
  <c r="M24" i="230"/>
  <c r="L24" i="230"/>
  <c r="K24" i="230"/>
  <c r="AI23" i="230"/>
  <c r="AH23" i="230"/>
  <c r="AG23" i="230"/>
  <c r="AJ23" i="230" s="1"/>
  <c r="F23" i="230" s="1"/>
  <c r="AE23" i="230"/>
  <c r="AD23" i="230"/>
  <c r="AC23" i="230"/>
  <c r="AB23" i="230"/>
  <c r="AA23" i="230"/>
  <c r="AF23" i="230" s="1"/>
  <c r="Y23" i="230"/>
  <c r="X23" i="230"/>
  <c r="W23" i="230"/>
  <c r="V23" i="230"/>
  <c r="Z23" i="230" s="1"/>
  <c r="T23" i="230"/>
  <c r="S23" i="230"/>
  <c r="R23" i="230"/>
  <c r="Q23" i="230"/>
  <c r="U23" i="230" s="1"/>
  <c r="O23" i="230"/>
  <c r="N23" i="230"/>
  <c r="M23" i="230"/>
  <c r="L23" i="230"/>
  <c r="K23" i="230"/>
  <c r="P23" i="230" s="1"/>
  <c r="AI22" i="230"/>
  <c r="AH22" i="230"/>
  <c r="AG22" i="230"/>
  <c r="AJ22" i="230" s="1"/>
  <c r="F22" i="230" s="1"/>
  <c r="AE22" i="230"/>
  <c r="AD22" i="230"/>
  <c r="AC22" i="230"/>
  <c r="AB22" i="230"/>
  <c r="AA22" i="230"/>
  <c r="AF22" i="230" s="1"/>
  <c r="Y22" i="230"/>
  <c r="X22" i="230"/>
  <c r="W22" i="230"/>
  <c r="V22" i="230"/>
  <c r="Z22" i="230" s="1"/>
  <c r="T22" i="230"/>
  <c r="S22" i="230"/>
  <c r="R22" i="230"/>
  <c r="Q22" i="230"/>
  <c r="U22" i="230" s="1"/>
  <c r="O22" i="230"/>
  <c r="N22" i="230"/>
  <c r="M22" i="230"/>
  <c r="L22" i="230"/>
  <c r="K22" i="230"/>
  <c r="P22" i="230" s="1"/>
  <c r="AI21" i="230"/>
  <c r="AH21" i="230"/>
  <c r="AG21" i="230"/>
  <c r="AE21" i="230"/>
  <c r="AD21" i="230"/>
  <c r="AC21" i="230"/>
  <c r="AB21" i="230"/>
  <c r="AA21" i="230"/>
  <c r="Y21" i="230"/>
  <c r="X21" i="230"/>
  <c r="W21" i="230"/>
  <c r="V21" i="230"/>
  <c r="T21" i="230"/>
  <c r="S21" i="230"/>
  <c r="R21" i="230"/>
  <c r="Q21" i="230"/>
  <c r="O21" i="230"/>
  <c r="N21" i="230"/>
  <c r="M21" i="230"/>
  <c r="L21" i="230"/>
  <c r="K21" i="230"/>
  <c r="AI20" i="230"/>
  <c r="AH20" i="230"/>
  <c r="AG20" i="230"/>
  <c r="AE20" i="230"/>
  <c r="AD20" i="230"/>
  <c r="AC20" i="230"/>
  <c r="AB20" i="230"/>
  <c r="AA20" i="230"/>
  <c r="Y20" i="230"/>
  <c r="X20" i="230"/>
  <c r="W20" i="230"/>
  <c r="V20" i="230"/>
  <c r="Z20" i="230" s="1"/>
  <c r="T20" i="230"/>
  <c r="S20" i="230"/>
  <c r="R20" i="230"/>
  <c r="Q20" i="230"/>
  <c r="O20" i="230"/>
  <c r="N20" i="230"/>
  <c r="M20" i="230"/>
  <c r="L20" i="230"/>
  <c r="K20" i="230"/>
  <c r="AI19" i="230"/>
  <c r="AH19" i="230"/>
  <c r="AG19" i="230"/>
  <c r="AJ19" i="230" s="1"/>
  <c r="F19" i="230" s="1"/>
  <c r="AE19" i="230"/>
  <c r="AD19" i="230"/>
  <c r="AC19" i="230"/>
  <c r="AB19" i="230"/>
  <c r="AA19" i="230"/>
  <c r="AF19" i="230" s="1"/>
  <c r="Y19" i="230"/>
  <c r="X19" i="230"/>
  <c r="W19" i="230"/>
  <c r="V19" i="230"/>
  <c r="Z19" i="230" s="1"/>
  <c r="T19" i="230"/>
  <c r="S19" i="230"/>
  <c r="R19" i="230"/>
  <c r="Q19" i="230"/>
  <c r="U19" i="230" s="1"/>
  <c r="O19" i="230"/>
  <c r="N19" i="230"/>
  <c r="M19" i="230"/>
  <c r="L19" i="230"/>
  <c r="K19" i="230"/>
  <c r="P19" i="230" s="1"/>
  <c r="AI18" i="230"/>
  <c r="AH18" i="230"/>
  <c r="AG18" i="230"/>
  <c r="AJ18" i="230" s="1"/>
  <c r="F18" i="230" s="1"/>
  <c r="AE18" i="230"/>
  <c r="AD18" i="230"/>
  <c r="AC18" i="230"/>
  <c r="AB18" i="230"/>
  <c r="AA18" i="230"/>
  <c r="Y18" i="230"/>
  <c r="X18" i="230"/>
  <c r="W18" i="230"/>
  <c r="V18" i="230"/>
  <c r="T18" i="230"/>
  <c r="S18" i="230"/>
  <c r="R18" i="230"/>
  <c r="Q18" i="230"/>
  <c r="U18" i="230" s="1"/>
  <c r="O18" i="230"/>
  <c r="N18" i="230"/>
  <c r="M18" i="230"/>
  <c r="L18" i="230"/>
  <c r="K18" i="230"/>
  <c r="AI17" i="230"/>
  <c r="AH17" i="230"/>
  <c r="AJ17" i="230" s="1"/>
  <c r="F17" i="230" s="1"/>
  <c r="AG17" i="230"/>
  <c r="AE17" i="230"/>
  <c r="AD17" i="230"/>
  <c r="AC17" i="230"/>
  <c r="AB17" i="230"/>
  <c r="AA17" i="230"/>
  <c r="Y17" i="230"/>
  <c r="X17" i="230"/>
  <c r="W17" i="230"/>
  <c r="V17" i="230"/>
  <c r="T17" i="230"/>
  <c r="S17" i="230"/>
  <c r="R17" i="230"/>
  <c r="Q17" i="230"/>
  <c r="O17" i="230"/>
  <c r="N17" i="230"/>
  <c r="M17" i="230"/>
  <c r="L17" i="230"/>
  <c r="K17" i="230"/>
  <c r="AI16" i="230"/>
  <c r="AH16" i="230"/>
  <c r="AG16" i="230"/>
  <c r="AJ16" i="230" s="1"/>
  <c r="F16" i="230" s="1"/>
  <c r="AE16" i="230"/>
  <c r="AD16" i="230"/>
  <c r="AC16" i="230"/>
  <c r="AB16" i="230"/>
  <c r="AA16" i="230"/>
  <c r="AF16" i="230" s="1"/>
  <c r="Y16" i="230"/>
  <c r="X16" i="230"/>
  <c r="W16" i="230"/>
  <c r="V16" i="230"/>
  <c r="Z16" i="230" s="1"/>
  <c r="T16" i="230"/>
  <c r="S16" i="230"/>
  <c r="R16" i="230"/>
  <c r="Q16" i="230"/>
  <c r="U16" i="230" s="1"/>
  <c r="O16" i="230"/>
  <c r="N16" i="230"/>
  <c r="M16" i="230"/>
  <c r="L16" i="230"/>
  <c r="K16" i="230"/>
  <c r="P16" i="230" s="1"/>
  <c r="AI15" i="230"/>
  <c r="AH15" i="230"/>
  <c r="AG15" i="230"/>
  <c r="AJ15" i="230" s="1"/>
  <c r="F15" i="230" s="1"/>
  <c r="AE15" i="230"/>
  <c r="AD15" i="230"/>
  <c r="AC15" i="230"/>
  <c r="AB15" i="230"/>
  <c r="AA15" i="230"/>
  <c r="Y15" i="230"/>
  <c r="X15" i="230"/>
  <c r="W15" i="230"/>
  <c r="V15" i="230"/>
  <c r="T15" i="230"/>
  <c r="S15" i="230"/>
  <c r="R15" i="230"/>
  <c r="Q15" i="230"/>
  <c r="O15" i="230"/>
  <c r="N15" i="230"/>
  <c r="M15" i="230"/>
  <c r="L15" i="230"/>
  <c r="K15" i="230"/>
  <c r="AI14" i="230"/>
  <c r="AH14" i="230"/>
  <c r="AG14" i="230"/>
  <c r="AE14" i="230"/>
  <c r="AD14" i="230"/>
  <c r="AC14" i="230"/>
  <c r="AB14" i="230"/>
  <c r="AA14" i="230"/>
  <c r="Y14" i="230"/>
  <c r="X14" i="230"/>
  <c r="W14" i="230"/>
  <c r="V14" i="230"/>
  <c r="T14" i="230"/>
  <c r="S14" i="230"/>
  <c r="R14" i="230"/>
  <c r="Q14" i="230"/>
  <c r="O14" i="230"/>
  <c r="N14" i="230"/>
  <c r="M14" i="230"/>
  <c r="L14" i="230"/>
  <c r="K14" i="230"/>
  <c r="AI13" i="230"/>
  <c r="AH13" i="230"/>
  <c r="AG13" i="230"/>
  <c r="AE13" i="230"/>
  <c r="AD13" i="230"/>
  <c r="AC13" i="230"/>
  <c r="AB13" i="230"/>
  <c r="AA13" i="230"/>
  <c r="Y13" i="230"/>
  <c r="X13" i="230"/>
  <c r="W13" i="230"/>
  <c r="V13" i="230"/>
  <c r="T13" i="230"/>
  <c r="S13" i="230"/>
  <c r="R13" i="230"/>
  <c r="Q13" i="230"/>
  <c r="O13" i="230"/>
  <c r="N13" i="230"/>
  <c r="M13" i="230"/>
  <c r="L13" i="230"/>
  <c r="K13" i="230"/>
  <c r="AI12" i="230"/>
  <c r="AH12" i="230"/>
  <c r="AG12" i="230"/>
  <c r="AE12" i="230"/>
  <c r="AD12" i="230"/>
  <c r="AC12" i="230"/>
  <c r="AB12" i="230"/>
  <c r="AA12" i="230"/>
  <c r="Y12" i="230"/>
  <c r="X12" i="230"/>
  <c r="W12" i="230"/>
  <c r="V12" i="230"/>
  <c r="T12" i="230"/>
  <c r="S12" i="230"/>
  <c r="R12" i="230"/>
  <c r="Q12" i="230"/>
  <c r="O12" i="230"/>
  <c r="N12" i="230"/>
  <c r="M12" i="230"/>
  <c r="L12" i="230"/>
  <c r="K12" i="230"/>
  <c r="AI11" i="230"/>
  <c r="AH11" i="230"/>
  <c r="AG11" i="230"/>
  <c r="AE11" i="230"/>
  <c r="AD11" i="230"/>
  <c r="AC11" i="230"/>
  <c r="AB11" i="230"/>
  <c r="AA11" i="230"/>
  <c r="Y11" i="230"/>
  <c r="X11" i="230"/>
  <c r="W11" i="230"/>
  <c r="V11" i="230"/>
  <c r="T11" i="230"/>
  <c r="S11" i="230"/>
  <c r="R11" i="230"/>
  <c r="Q11" i="230"/>
  <c r="O11" i="230"/>
  <c r="N11" i="230"/>
  <c r="M11" i="230"/>
  <c r="L11" i="230"/>
  <c r="K11" i="230"/>
  <c r="AI10" i="230"/>
  <c r="AH10" i="230"/>
  <c r="AG10" i="230"/>
  <c r="AE10" i="230"/>
  <c r="AD10" i="230"/>
  <c r="AC10" i="230"/>
  <c r="AB10" i="230"/>
  <c r="AA10" i="230"/>
  <c r="Y10" i="230"/>
  <c r="X10" i="230"/>
  <c r="W10" i="230"/>
  <c r="V10" i="230"/>
  <c r="T10" i="230"/>
  <c r="S10" i="230"/>
  <c r="R10" i="230"/>
  <c r="Q10" i="230"/>
  <c r="U10" i="230" s="1"/>
  <c r="O10" i="230"/>
  <c r="N10" i="230"/>
  <c r="M10" i="230"/>
  <c r="L10" i="230"/>
  <c r="K10" i="230"/>
  <c r="AI9" i="230"/>
  <c r="AH9" i="230"/>
  <c r="AJ9" i="230" s="1"/>
  <c r="AG9" i="230"/>
  <c r="AE9" i="230"/>
  <c r="AD9" i="230"/>
  <c r="AC9" i="230"/>
  <c r="AB9" i="230"/>
  <c r="AA9" i="230"/>
  <c r="Y9" i="230"/>
  <c r="X9" i="230"/>
  <c r="W9" i="230"/>
  <c r="V9" i="230"/>
  <c r="T9" i="230"/>
  <c r="S9" i="230"/>
  <c r="R9" i="230"/>
  <c r="Q9" i="230"/>
  <c r="O9" i="230"/>
  <c r="N9" i="230"/>
  <c r="M9" i="230"/>
  <c r="L9" i="230"/>
  <c r="K9" i="230"/>
  <c r="AI8" i="230"/>
  <c r="AH8" i="230"/>
  <c r="AG8" i="230"/>
  <c r="AE8" i="230"/>
  <c r="AD8" i="230"/>
  <c r="AC8" i="230"/>
  <c r="AB8" i="230"/>
  <c r="AA8" i="230"/>
  <c r="Y8" i="230"/>
  <c r="X8" i="230"/>
  <c r="W8" i="230"/>
  <c r="V8" i="230"/>
  <c r="T8" i="230"/>
  <c r="S8" i="230"/>
  <c r="R8" i="230"/>
  <c r="Q8" i="230"/>
  <c r="O8" i="230"/>
  <c r="N8" i="230"/>
  <c r="M8" i="230"/>
  <c r="L8" i="230"/>
  <c r="K8" i="230"/>
  <c r="AI7" i="230"/>
  <c r="AH7" i="230"/>
  <c r="AG7" i="230"/>
  <c r="AE7" i="230"/>
  <c r="AD7" i="230"/>
  <c r="AC7" i="230"/>
  <c r="AB7" i="230"/>
  <c r="AA7" i="230"/>
  <c r="Y7" i="230"/>
  <c r="X7" i="230"/>
  <c r="W7" i="230"/>
  <c r="V7" i="230"/>
  <c r="T7" i="230"/>
  <c r="S7" i="230"/>
  <c r="R7" i="230"/>
  <c r="Q7" i="230"/>
  <c r="O7" i="230"/>
  <c r="N7" i="230"/>
  <c r="M7" i="230"/>
  <c r="L7" i="230"/>
  <c r="K7" i="230"/>
  <c r="AI6" i="230"/>
  <c r="AH6" i="230"/>
  <c r="AJ6" i="230" s="1"/>
  <c r="AG6" i="230"/>
  <c r="AE6" i="230"/>
  <c r="AD6" i="230"/>
  <c r="AC6" i="230"/>
  <c r="AB6" i="230"/>
  <c r="AA6" i="230"/>
  <c r="Y6" i="230"/>
  <c r="X6" i="230"/>
  <c r="W6" i="230"/>
  <c r="V6" i="230"/>
  <c r="T6" i="230"/>
  <c r="S6" i="230"/>
  <c r="R6" i="230"/>
  <c r="Q6" i="230"/>
  <c r="O6" i="230"/>
  <c r="N6" i="230"/>
  <c r="M6" i="230"/>
  <c r="L6" i="230"/>
  <c r="P6" i="230" s="1"/>
  <c r="K6" i="230"/>
  <c r="AI5" i="230"/>
  <c r="AH5" i="230"/>
  <c r="AG5" i="230"/>
  <c r="AE5" i="230"/>
  <c r="AD5" i="230"/>
  <c r="AC5" i="230"/>
  <c r="AB5" i="230"/>
  <c r="AA5" i="230"/>
  <c r="Y5" i="230"/>
  <c r="X5" i="230"/>
  <c r="W5" i="230"/>
  <c r="V5" i="230"/>
  <c r="T5" i="230"/>
  <c r="S5" i="230"/>
  <c r="R5" i="230"/>
  <c r="Q5" i="230"/>
  <c r="O5" i="230"/>
  <c r="N5" i="230"/>
  <c r="P5" i="230" s="1"/>
  <c r="M5" i="230"/>
  <c r="L5" i="230"/>
  <c r="K5" i="230"/>
  <c r="AI4" i="230"/>
  <c r="AH4" i="230"/>
  <c r="AG4" i="230"/>
  <c r="AE4" i="230"/>
  <c r="AD4" i="230"/>
  <c r="AC4" i="230"/>
  <c r="AB4" i="230"/>
  <c r="AA4" i="230"/>
  <c r="Y4" i="230"/>
  <c r="X4" i="230"/>
  <c r="W4" i="230"/>
  <c r="V4" i="230"/>
  <c r="T4" i="230"/>
  <c r="S4" i="230"/>
  <c r="R4" i="230"/>
  <c r="Q4" i="230"/>
  <c r="O4" i="230"/>
  <c r="N4" i="230"/>
  <c r="M4" i="230"/>
  <c r="L4" i="230"/>
  <c r="K4" i="230"/>
  <c r="D57" i="229"/>
  <c r="E54" i="229"/>
  <c r="D54" i="229"/>
  <c r="D56" i="229" s="1"/>
  <c r="C54" i="229"/>
  <c r="G54" i="229" s="1"/>
  <c r="D50" i="229"/>
  <c r="E47" i="229"/>
  <c r="E49" i="229" s="1"/>
  <c r="D47" i="229"/>
  <c r="D61" i="229" s="1"/>
  <c r="AJ43" i="229"/>
  <c r="AI43" i="229"/>
  <c r="AH43" i="229"/>
  <c r="AG43" i="229"/>
  <c r="AF43" i="229"/>
  <c r="AE43" i="229"/>
  <c r="AD43" i="229"/>
  <c r="AC43" i="229"/>
  <c r="AB43" i="229"/>
  <c r="AA43" i="229"/>
  <c r="Z43" i="229"/>
  <c r="Y43" i="229"/>
  <c r="X43" i="229"/>
  <c r="W43" i="229"/>
  <c r="V43" i="229"/>
  <c r="U43" i="229"/>
  <c r="T43" i="229"/>
  <c r="S43" i="229"/>
  <c r="R43" i="229"/>
  <c r="Q43" i="229"/>
  <c r="P43" i="229"/>
  <c r="O43" i="229"/>
  <c r="N43" i="229"/>
  <c r="M43" i="229"/>
  <c r="L43" i="229"/>
  <c r="K43" i="229"/>
  <c r="F43" i="229"/>
  <c r="AJ42" i="229"/>
  <c r="AI42" i="229"/>
  <c r="AH42" i="229"/>
  <c r="AG42" i="229"/>
  <c r="AF42" i="229"/>
  <c r="AE42" i="229"/>
  <c r="AD42" i="229"/>
  <c r="AC42" i="229"/>
  <c r="AB42" i="229"/>
  <c r="AA42" i="229"/>
  <c r="Z42" i="229"/>
  <c r="Y42" i="229"/>
  <c r="X42" i="229"/>
  <c r="W42" i="229"/>
  <c r="V42" i="229"/>
  <c r="U42" i="229"/>
  <c r="T42" i="229"/>
  <c r="S42" i="229"/>
  <c r="R42" i="229"/>
  <c r="Q42" i="229"/>
  <c r="P42" i="229"/>
  <c r="O42" i="229"/>
  <c r="N42" i="229"/>
  <c r="M42" i="229"/>
  <c r="L42" i="229"/>
  <c r="K42" i="229"/>
  <c r="F42" i="229"/>
  <c r="AJ41" i="229"/>
  <c r="AI41" i="229"/>
  <c r="AH41" i="229"/>
  <c r="AG41" i="229"/>
  <c r="AF41" i="229"/>
  <c r="AE41" i="229"/>
  <c r="AD41" i="229"/>
  <c r="AC41" i="229"/>
  <c r="AB41" i="229"/>
  <c r="AA41" i="229"/>
  <c r="Z41" i="229"/>
  <c r="Y41" i="229"/>
  <c r="X41" i="229"/>
  <c r="W41" i="229"/>
  <c r="V41" i="229"/>
  <c r="U41" i="229"/>
  <c r="T41" i="229"/>
  <c r="S41" i="229"/>
  <c r="R41" i="229"/>
  <c r="Q41" i="229"/>
  <c r="P41" i="229"/>
  <c r="O41" i="229"/>
  <c r="N41" i="229"/>
  <c r="M41" i="229"/>
  <c r="L41" i="229"/>
  <c r="K41" i="229"/>
  <c r="F41" i="229"/>
  <c r="AJ40" i="229"/>
  <c r="AI40" i="229"/>
  <c r="AH40" i="229"/>
  <c r="AG40" i="229"/>
  <c r="AF40" i="229"/>
  <c r="AE40" i="229"/>
  <c r="AD40" i="229"/>
  <c r="AC40" i="229"/>
  <c r="AB40" i="229"/>
  <c r="AA40" i="229"/>
  <c r="Z40" i="229"/>
  <c r="Y40" i="229"/>
  <c r="X40" i="229"/>
  <c r="W40" i="229"/>
  <c r="V40" i="229"/>
  <c r="U40" i="229"/>
  <c r="T40" i="229"/>
  <c r="S40" i="229"/>
  <c r="R40" i="229"/>
  <c r="Q40" i="229"/>
  <c r="P40" i="229"/>
  <c r="O40" i="229"/>
  <c r="N40" i="229"/>
  <c r="M40" i="229"/>
  <c r="L40" i="229"/>
  <c r="K40" i="229"/>
  <c r="F40" i="229"/>
  <c r="AJ39" i="229"/>
  <c r="AI39" i="229"/>
  <c r="AH39" i="229"/>
  <c r="AG39" i="229"/>
  <c r="AF39" i="229"/>
  <c r="AE39" i="229"/>
  <c r="AD39" i="229"/>
  <c r="AC39" i="229"/>
  <c r="AB39" i="229"/>
  <c r="AA39" i="229"/>
  <c r="Z39" i="229"/>
  <c r="Y39" i="229"/>
  <c r="X39" i="229"/>
  <c r="W39" i="229"/>
  <c r="V39" i="229"/>
  <c r="U39" i="229"/>
  <c r="T39" i="229"/>
  <c r="S39" i="229"/>
  <c r="R39" i="229"/>
  <c r="Q39" i="229"/>
  <c r="P39" i="229"/>
  <c r="O39" i="229"/>
  <c r="N39" i="229"/>
  <c r="M39" i="229"/>
  <c r="L39" i="229"/>
  <c r="K39" i="229"/>
  <c r="F39" i="229"/>
  <c r="AJ38" i="229"/>
  <c r="AI38" i="229"/>
  <c r="AH38" i="229"/>
  <c r="AG38" i="229"/>
  <c r="AF38" i="229"/>
  <c r="AE38" i="229"/>
  <c r="AD38" i="229"/>
  <c r="AC38" i="229"/>
  <c r="AB38" i="229"/>
  <c r="AA38" i="229"/>
  <c r="Z38" i="229"/>
  <c r="Y38" i="229"/>
  <c r="X38" i="229"/>
  <c r="W38" i="229"/>
  <c r="V38" i="229"/>
  <c r="U38" i="229"/>
  <c r="T38" i="229"/>
  <c r="S38" i="229"/>
  <c r="R38" i="229"/>
  <c r="Q38" i="229"/>
  <c r="P38" i="229"/>
  <c r="O38" i="229"/>
  <c r="N38" i="229"/>
  <c r="M38" i="229"/>
  <c r="L38" i="229"/>
  <c r="K38" i="229"/>
  <c r="F38" i="229"/>
  <c r="AJ37" i="229"/>
  <c r="AI37" i="229"/>
  <c r="AH37" i="229"/>
  <c r="AG37" i="229"/>
  <c r="AF37" i="229"/>
  <c r="AE37" i="229"/>
  <c r="AD37" i="229"/>
  <c r="AC37" i="229"/>
  <c r="AB37" i="229"/>
  <c r="AA37" i="229"/>
  <c r="Z37" i="229"/>
  <c r="Y37" i="229"/>
  <c r="X37" i="229"/>
  <c r="W37" i="229"/>
  <c r="V37" i="229"/>
  <c r="U37" i="229"/>
  <c r="T37" i="229"/>
  <c r="S37" i="229"/>
  <c r="R37" i="229"/>
  <c r="Q37" i="229"/>
  <c r="P37" i="229"/>
  <c r="O37" i="229"/>
  <c r="N37" i="229"/>
  <c r="M37" i="229"/>
  <c r="L37" i="229"/>
  <c r="K37" i="229"/>
  <c r="F37" i="229"/>
  <c r="AJ36" i="229"/>
  <c r="AI36" i="229"/>
  <c r="AH36" i="229"/>
  <c r="AG36" i="229"/>
  <c r="AF36" i="229"/>
  <c r="AE36" i="229"/>
  <c r="AD36" i="229"/>
  <c r="AC36" i="229"/>
  <c r="AB36" i="229"/>
  <c r="AA36" i="229"/>
  <c r="Z36" i="229"/>
  <c r="Y36" i="229"/>
  <c r="X36" i="229"/>
  <c r="W36" i="229"/>
  <c r="V36" i="229"/>
  <c r="U36" i="229"/>
  <c r="T36" i="229"/>
  <c r="S36" i="229"/>
  <c r="R36" i="229"/>
  <c r="Q36" i="229"/>
  <c r="P36" i="229"/>
  <c r="O36" i="229"/>
  <c r="N36" i="229"/>
  <c r="M36" i="229"/>
  <c r="L36" i="229"/>
  <c r="K36" i="229"/>
  <c r="F36" i="229"/>
  <c r="AJ35" i="229"/>
  <c r="AI35" i="229"/>
  <c r="AH35" i="229"/>
  <c r="AG35" i="229"/>
  <c r="AF35" i="229"/>
  <c r="AE35" i="229"/>
  <c r="AD35" i="229"/>
  <c r="AC35" i="229"/>
  <c r="AB35" i="229"/>
  <c r="AA35" i="229"/>
  <c r="Z35" i="229"/>
  <c r="Y35" i="229"/>
  <c r="X35" i="229"/>
  <c r="W35" i="229"/>
  <c r="V35" i="229"/>
  <c r="U35" i="229"/>
  <c r="T35" i="229"/>
  <c r="S35" i="229"/>
  <c r="R35" i="229"/>
  <c r="Q35" i="229"/>
  <c r="P35" i="229"/>
  <c r="O35" i="229"/>
  <c r="N35" i="229"/>
  <c r="M35" i="229"/>
  <c r="L35" i="229"/>
  <c r="K35" i="229"/>
  <c r="F35" i="229"/>
  <c r="AJ34" i="229"/>
  <c r="AI34" i="229"/>
  <c r="AH34" i="229"/>
  <c r="AG34" i="229"/>
  <c r="AF34" i="229"/>
  <c r="AE34" i="229"/>
  <c r="AD34" i="229"/>
  <c r="AC34" i="229"/>
  <c r="AB34" i="229"/>
  <c r="AA34" i="229"/>
  <c r="Z34" i="229"/>
  <c r="Y34" i="229"/>
  <c r="X34" i="229"/>
  <c r="W34" i="229"/>
  <c r="V34" i="229"/>
  <c r="U34" i="229"/>
  <c r="T34" i="229"/>
  <c r="S34" i="229"/>
  <c r="R34" i="229"/>
  <c r="Q34" i="229"/>
  <c r="P34" i="229"/>
  <c r="O34" i="229"/>
  <c r="N34" i="229"/>
  <c r="M34" i="229"/>
  <c r="L34" i="229"/>
  <c r="K34" i="229"/>
  <c r="F34" i="229"/>
  <c r="AJ33" i="229"/>
  <c r="AI33" i="229"/>
  <c r="AH33" i="229"/>
  <c r="AG33" i="229"/>
  <c r="AF33" i="229"/>
  <c r="AE33" i="229"/>
  <c r="AD33" i="229"/>
  <c r="AC33" i="229"/>
  <c r="AB33" i="229"/>
  <c r="AA33" i="229"/>
  <c r="Z33" i="229"/>
  <c r="Y33" i="229"/>
  <c r="X33" i="229"/>
  <c r="W33" i="229"/>
  <c r="V33" i="229"/>
  <c r="U33" i="229"/>
  <c r="T33" i="229"/>
  <c r="S33" i="229"/>
  <c r="R33" i="229"/>
  <c r="Q33" i="229"/>
  <c r="P33" i="229"/>
  <c r="O33" i="229"/>
  <c r="N33" i="229"/>
  <c r="M33" i="229"/>
  <c r="L33" i="229"/>
  <c r="K33" i="229"/>
  <c r="F33" i="229"/>
  <c r="AJ32" i="229"/>
  <c r="AI32" i="229"/>
  <c r="AH32" i="229"/>
  <c r="AG32" i="229"/>
  <c r="AF32" i="229"/>
  <c r="AE32" i="229"/>
  <c r="AD32" i="229"/>
  <c r="AC32" i="229"/>
  <c r="AB32" i="229"/>
  <c r="AA32" i="229"/>
  <c r="Z32" i="229"/>
  <c r="Y32" i="229"/>
  <c r="X32" i="229"/>
  <c r="W32" i="229"/>
  <c r="V32" i="229"/>
  <c r="U32" i="229"/>
  <c r="T32" i="229"/>
  <c r="S32" i="229"/>
  <c r="R32" i="229"/>
  <c r="Q32" i="229"/>
  <c r="P32" i="229"/>
  <c r="O32" i="229"/>
  <c r="N32" i="229"/>
  <c r="M32" i="229"/>
  <c r="L32" i="229"/>
  <c r="K32" i="229"/>
  <c r="F32" i="229"/>
  <c r="AJ31" i="229"/>
  <c r="AI31" i="229"/>
  <c r="AH31" i="229"/>
  <c r="AG31" i="229"/>
  <c r="AF31" i="229"/>
  <c r="AE31" i="229"/>
  <c r="AD31" i="229"/>
  <c r="AC31" i="229"/>
  <c r="AB31" i="229"/>
  <c r="AA31" i="229"/>
  <c r="Z31" i="229"/>
  <c r="Y31" i="229"/>
  <c r="X31" i="229"/>
  <c r="W31" i="229"/>
  <c r="V31" i="229"/>
  <c r="U31" i="229"/>
  <c r="T31" i="229"/>
  <c r="S31" i="229"/>
  <c r="R31" i="229"/>
  <c r="Q31" i="229"/>
  <c r="P31" i="229"/>
  <c r="O31" i="229"/>
  <c r="N31" i="229"/>
  <c r="M31" i="229"/>
  <c r="L31" i="229"/>
  <c r="K31" i="229"/>
  <c r="F31" i="229"/>
  <c r="AJ30" i="229"/>
  <c r="AI30" i="229"/>
  <c r="AH30" i="229"/>
  <c r="AG30" i="229"/>
  <c r="AF30" i="229"/>
  <c r="AE30" i="229"/>
  <c r="AD30" i="229"/>
  <c r="AC30" i="229"/>
  <c r="AB30" i="229"/>
  <c r="AA30" i="229"/>
  <c r="Z30" i="229"/>
  <c r="Y30" i="229"/>
  <c r="X30" i="229"/>
  <c r="W30" i="229"/>
  <c r="V30" i="229"/>
  <c r="U30" i="229"/>
  <c r="T30" i="229"/>
  <c r="S30" i="229"/>
  <c r="R30" i="229"/>
  <c r="Q30" i="229"/>
  <c r="P30" i="229"/>
  <c r="O30" i="229"/>
  <c r="N30" i="229"/>
  <c r="M30" i="229"/>
  <c r="L30" i="229"/>
  <c r="K30" i="229"/>
  <c r="F30" i="229"/>
  <c r="AJ29" i="229"/>
  <c r="AI29" i="229"/>
  <c r="AH29" i="229"/>
  <c r="AG29" i="229"/>
  <c r="AF29" i="229"/>
  <c r="AE29" i="229"/>
  <c r="AD29" i="229"/>
  <c r="AC29" i="229"/>
  <c r="AB29" i="229"/>
  <c r="AA29" i="229"/>
  <c r="Z29" i="229"/>
  <c r="Y29" i="229"/>
  <c r="X29" i="229"/>
  <c r="W29" i="229"/>
  <c r="V29" i="229"/>
  <c r="U29" i="229"/>
  <c r="T29" i="229"/>
  <c r="S29" i="229"/>
  <c r="R29" i="229"/>
  <c r="Q29" i="229"/>
  <c r="P29" i="229"/>
  <c r="O29" i="229"/>
  <c r="N29" i="229"/>
  <c r="M29" i="229"/>
  <c r="L29" i="229"/>
  <c r="K29" i="229"/>
  <c r="F29" i="229"/>
  <c r="AJ28" i="229"/>
  <c r="AI28" i="229"/>
  <c r="AH28" i="229"/>
  <c r="AG28" i="229"/>
  <c r="AF28" i="229"/>
  <c r="AE28" i="229"/>
  <c r="AD28" i="229"/>
  <c r="AC28" i="229"/>
  <c r="AB28" i="229"/>
  <c r="AA28" i="229"/>
  <c r="Z28" i="229"/>
  <c r="Y28" i="229"/>
  <c r="X28" i="229"/>
  <c r="W28" i="229"/>
  <c r="V28" i="229"/>
  <c r="U28" i="229"/>
  <c r="T28" i="229"/>
  <c r="S28" i="229"/>
  <c r="R28" i="229"/>
  <c r="Q28" i="229"/>
  <c r="P28" i="229"/>
  <c r="O28" i="229"/>
  <c r="N28" i="229"/>
  <c r="M28" i="229"/>
  <c r="L28" i="229"/>
  <c r="K28" i="229"/>
  <c r="F28" i="229"/>
  <c r="AJ27" i="229"/>
  <c r="AI27" i="229"/>
  <c r="AH27" i="229"/>
  <c r="AG27" i="229"/>
  <c r="AF27" i="229"/>
  <c r="AE27" i="229"/>
  <c r="AD27" i="229"/>
  <c r="AC27" i="229"/>
  <c r="AB27" i="229"/>
  <c r="AA27" i="229"/>
  <c r="Z27" i="229"/>
  <c r="Y27" i="229"/>
  <c r="X27" i="229"/>
  <c r="W27" i="229"/>
  <c r="V27" i="229"/>
  <c r="U27" i="229"/>
  <c r="T27" i="229"/>
  <c r="S27" i="229"/>
  <c r="R27" i="229"/>
  <c r="Q27" i="229"/>
  <c r="P27" i="229"/>
  <c r="O27" i="229"/>
  <c r="N27" i="229"/>
  <c r="M27" i="229"/>
  <c r="L27" i="229"/>
  <c r="K27" i="229"/>
  <c r="F27" i="229"/>
  <c r="AI26" i="229"/>
  <c r="AH26" i="229"/>
  <c r="AG26" i="229"/>
  <c r="AJ26" i="229" s="1"/>
  <c r="F26" i="229" s="1"/>
  <c r="AE26" i="229"/>
  <c r="AD26" i="229"/>
  <c r="AC26" i="229"/>
  <c r="AB26" i="229"/>
  <c r="AA26" i="229"/>
  <c r="AF26" i="229" s="1"/>
  <c r="Y26" i="229"/>
  <c r="X26" i="229"/>
  <c r="W26" i="229"/>
  <c r="V26" i="229"/>
  <c r="Z26" i="229" s="1"/>
  <c r="T26" i="229"/>
  <c r="S26" i="229"/>
  <c r="R26" i="229"/>
  <c r="Q26" i="229"/>
  <c r="U26" i="229" s="1"/>
  <c r="O26" i="229"/>
  <c r="N26" i="229"/>
  <c r="M26" i="229"/>
  <c r="L26" i="229"/>
  <c r="K26" i="229"/>
  <c r="P26" i="229" s="1"/>
  <c r="AI25" i="229"/>
  <c r="AH25" i="229"/>
  <c r="AG25" i="229"/>
  <c r="AJ25" i="229" s="1"/>
  <c r="F25" i="229" s="1"/>
  <c r="AE25" i="229"/>
  <c r="AD25" i="229"/>
  <c r="AC25" i="229"/>
  <c r="AB25" i="229"/>
  <c r="AA25" i="229"/>
  <c r="AF25" i="229" s="1"/>
  <c r="Y25" i="229"/>
  <c r="X25" i="229"/>
  <c r="W25" i="229"/>
  <c r="V25" i="229"/>
  <c r="Z25" i="229" s="1"/>
  <c r="T25" i="229"/>
  <c r="S25" i="229"/>
  <c r="R25" i="229"/>
  <c r="Q25" i="229"/>
  <c r="U25" i="229" s="1"/>
  <c r="O25" i="229"/>
  <c r="N25" i="229"/>
  <c r="M25" i="229"/>
  <c r="L25" i="229"/>
  <c r="K25" i="229"/>
  <c r="P25" i="229" s="1"/>
  <c r="AI24" i="229"/>
  <c r="AH24" i="229"/>
  <c r="AG24" i="229"/>
  <c r="AJ24" i="229" s="1"/>
  <c r="F24" i="229" s="1"/>
  <c r="AE24" i="229"/>
  <c r="AD24" i="229"/>
  <c r="AC24" i="229"/>
  <c r="AB24" i="229"/>
  <c r="AA24" i="229"/>
  <c r="AF24" i="229" s="1"/>
  <c r="Y24" i="229"/>
  <c r="X24" i="229"/>
  <c r="W24" i="229"/>
  <c r="V24" i="229"/>
  <c r="Z24" i="229" s="1"/>
  <c r="T24" i="229"/>
  <c r="S24" i="229"/>
  <c r="R24" i="229"/>
  <c r="Q24" i="229"/>
  <c r="U24" i="229" s="1"/>
  <c r="O24" i="229"/>
  <c r="N24" i="229"/>
  <c r="M24" i="229"/>
  <c r="L24" i="229"/>
  <c r="K24" i="229"/>
  <c r="P24" i="229" s="1"/>
  <c r="AJ23" i="229"/>
  <c r="F23" i="229" s="1"/>
  <c r="AI23" i="229"/>
  <c r="AH23" i="229"/>
  <c r="AG23" i="229"/>
  <c r="AE23" i="229"/>
  <c r="AD23" i="229"/>
  <c r="AC23" i="229"/>
  <c r="AB23" i="229"/>
  <c r="AA23" i="229"/>
  <c r="AF23" i="229" s="1"/>
  <c r="Y23" i="229"/>
  <c r="X23" i="229"/>
  <c r="W23" i="229"/>
  <c r="V23" i="229"/>
  <c r="Z23" i="229" s="1"/>
  <c r="T23" i="229"/>
  <c r="S23" i="229"/>
  <c r="R23" i="229"/>
  <c r="Q23" i="229"/>
  <c r="U23" i="229" s="1"/>
  <c r="O23" i="229"/>
  <c r="N23" i="229"/>
  <c r="M23" i="229"/>
  <c r="L23" i="229"/>
  <c r="K23" i="229"/>
  <c r="P23" i="229" s="1"/>
  <c r="AI22" i="229"/>
  <c r="AH22" i="229"/>
  <c r="AG22" i="229"/>
  <c r="AJ22" i="229" s="1"/>
  <c r="F22" i="229" s="1"/>
  <c r="AE22" i="229"/>
  <c r="AD22" i="229"/>
  <c r="AC22" i="229"/>
  <c r="AB22" i="229"/>
  <c r="AA22" i="229"/>
  <c r="AF22" i="229" s="1"/>
  <c r="Y22" i="229"/>
  <c r="X22" i="229"/>
  <c r="W22" i="229"/>
  <c r="V22" i="229"/>
  <c r="Z22" i="229" s="1"/>
  <c r="T22" i="229"/>
  <c r="S22" i="229"/>
  <c r="R22" i="229"/>
  <c r="Q22" i="229"/>
  <c r="U22" i="229" s="1"/>
  <c r="O22" i="229"/>
  <c r="N22" i="229"/>
  <c r="M22" i="229"/>
  <c r="L22" i="229"/>
  <c r="K22" i="229"/>
  <c r="P22" i="229" s="1"/>
  <c r="AI21" i="229"/>
  <c r="AH21" i="229"/>
  <c r="AG21" i="229"/>
  <c r="AJ21" i="229" s="1"/>
  <c r="F21" i="229" s="1"/>
  <c r="AE21" i="229"/>
  <c r="AD21" i="229"/>
  <c r="AC21" i="229"/>
  <c r="AB21" i="229"/>
  <c r="AA21" i="229"/>
  <c r="AF21" i="229" s="1"/>
  <c r="Y21" i="229"/>
  <c r="X21" i="229"/>
  <c r="W21" i="229"/>
  <c r="V21" i="229"/>
  <c r="Z21" i="229" s="1"/>
  <c r="T21" i="229"/>
  <c r="S21" i="229"/>
  <c r="R21" i="229"/>
  <c r="Q21" i="229"/>
  <c r="U21" i="229" s="1"/>
  <c r="O21" i="229"/>
  <c r="N21" i="229"/>
  <c r="M21" i="229"/>
  <c r="L21" i="229"/>
  <c r="K21" i="229"/>
  <c r="P21" i="229" s="1"/>
  <c r="AJ20" i="229"/>
  <c r="F20" i="229" s="1"/>
  <c r="AI20" i="229"/>
  <c r="AH20" i="229"/>
  <c r="AG20" i="229"/>
  <c r="AE20" i="229"/>
  <c r="AD20" i="229"/>
  <c r="AC20" i="229"/>
  <c r="AB20" i="229"/>
  <c r="AF20" i="229" s="1"/>
  <c r="AA20" i="229"/>
  <c r="Y20" i="229"/>
  <c r="X20" i="229"/>
  <c r="W20" i="229"/>
  <c r="Z20" i="229" s="1"/>
  <c r="V20" i="229"/>
  <c r="U20" i="229"/>
  <c r="T20" i="229"/>
  <c r="S20" i="229"/>
  <c r="R20" i="229"/>
  <c r="Q20" i="229"/>
  <c r="O20" i="229"/>
  <c r="N20" i="229"/>
  <c r="M20" i="229"/>
  <c r="L20" i="229"/>
  <c r="P20" i="229" s="1"/>
  <c r="K20" i="229"/>
  <c r="AI19" i="229"/>
  <c r="AH19" i="229"/>
  <c r="AG19" i="229"/>
  <c r="AJ19" i="229" s="1"/>
  <c r="F19" i="229" s="1"/>
  <c r="AE19" i="229"/>
  <c r="AD19" i="229"/>
  <c r="AC19" i="229"/>
  <c r="AB19" i="229"/>
  <c r="AA19" i="229"/>
  <c r="AF19" i="229" s="1"/>
  <c r="Y19" i="229"/>
  <c r="X19" i="229"/>
  <c r="W19" i="229"/>
  <c r="V19" i="229"/>
  <c r="Z19" i="229" s="1"/>
  <c r="T19" i="229"/>
  <c r="S19" i="229"/>
  <c r="R19" i="229"/>
  <c r="Q19" i="229"/>
  <c r="U19" i="229" s="1"/>
  <c r="O19" i="229"/>
  <c r="N19" i="229"/>
  <c r="M19" i="229"/>
  <c r="L19" i="229"/>
  <c r="K19" i="229"/>
  <c r="P19" i="229" s="1"/>
  <c r="AI18" i="229"/>
  <c r="AH18" i="229"/>
  <c r="AG18" i="229"/>
  <c r="AE18" i="229"/>
  <c r="AD18" i="229"/>
  <c r="AC18" i="229"/>
  <c r="AB18" i="229"/>
  <c r="AA18" i="229"/>
  <c r="AF18" i="229" s="1"/>
  <c r="Y18" i="229"/>
  <c r="X18" i="229"/>
  <c r="W18" i="229"/>
  <c r="V18" i="229"/>
  <c r="Z18" i="229" s="1"/>
  <c r="T18" i="229"/>
  <c r="S18" i="229"/>
  <c r="R18" i="229"/>
  <c r="Q18" i="229"/>
  <c r="U18" i="229" s="1"/>
  <c r="O18" i="229"/>
  <c r="N18" i="229"/>
  <c r="M18" i="229"/>
  <c r="L18" i="229"/>
  <c r="K18" i="229"/>
  <c r="AI17" i="229"/>
  <c r="AH17" i="229"/>
  <c r="AG17" i="229"/>
  <c r="AE17" i="229"/>
  <c r="AD17" i="229"/>
  <c r="AC17" i="229"/>
  <c r="AB17" i="229"/>
  <c r="AA17" i="229"/>
  <c r="Y17" i="229"/>
  <c r="X17" i="229"/>
  <c r="W17" i="229"/>
  <c r="V17" i="229"/>
  <c r="T17" i="229"/>
  <c r="S17" i="229"/>
  <c r="R17" i="229"/>
  <c r="Q17" i="229"/>
  <c r="O17" i="229"/>
  <c r="N17" i="229"/>
  <c r="M17" i="229"/>
  <c r="L17" i="229"/>
  <c r="K17" i="229"/>
  <c r="AI16" i="229"/>
  <c r="AH16" i="229"/>
  <c r="AG16" i="229"/>
  <c r="AE16" i="229"/>
  <c r="AD16" i="229"/>
  <c r="AC16" i="229"/>
  <c r="AB16" i="229"/>
  <c r="AA16" i="229"/>
  <c r="Y16" i="229"/>
  <c r="X16" i="229"/>
  <c r="W16" i="229"/>
  <c r="V16" i="229"/>
  <c r="T16" i="229"/>
  <c r="S16" i="229"/>
  <c r="R16" i="229"/>
  <c r="Q16" i="229"/>
  <c r="O16" i="229"/>
  <c r="N16" i="229"/>
  <c r="M16" i="229"/>
  <c r="L16" i="229"/>
  <c r="K16" i="229"/>
  <c r="AI15" i="229"/>
  <c r="AH15" i="229"/>
  <c r="AG15" i="229"/>
  <c r="AE15" i="229"/>
  <c r="AD15" i="229"/>
  <c r="AC15" i="229"/>
  <c r="AB15" i="229"/>
  <c r="AA15" i="229"/>
  <c r="Y15" i="229"/>
  <c r="X15" i="229"/>
  <c r="W15" i="229"/>
  <c r="V15" i="229"/>
  <c r="T15" i="229"/>
  <c r="S15" i="229"/>
  <c r="R15" i="229"/>
  <c r="Q15" i="229"/>
  <c r="O15" i="229"/>
  <c r="N15" i="229"/>
  <c r="M15" i="229"/>
  <c r="L15" i="229"/>
  <c r="K15" i="229"/>
  <c r="AI14" i="229"/>
  <c r="AH14" i="229"/>
  <c r="AG14" i="229"/>
  <c r="AJ14" i="229" s="1"/>
  <c r="AE14" i="229"/>
  <c r="AD14" i="229"/>
  <c r="AC14" i="229"/>
  <c r="AB14" i="229"/>
  <c r="AA14" i="229"/>
  <c r="Y14" i="229"/>
  <c r="X14" i="229"/>
  <c r="W14" i="229"/>
  <c r="V14" i="229"/>
  <c r="Z14" i="229" s="1"/>
  <c r="T14" i="229"/>
  <c r="S14" i="229"/>
  <c r="R14" i="229"/>
  <c r="Q14" i="229"/>
  <c r="U14" i="229" s="1"/>
  <c r="O14" i="229"/>
  <c r="N14" i="229"/>
  <c r="M14" i="229"/>
  <c r="L14" i="229"/>
  <c r="K14" i="229"/>
  <c r="AI13" i="229"/>
  <c r="AH13" i="229"/>
  <c r="AG13" i="229"/>
  <c r="AJ13" i="229" s="1"/>
  <c r="AE13" i="229"/>
  <c r="AD13" i="229"/>
  <c r="AC13" i="229"/>
  <c r="AB13" i="229"/>
  <c r="AA13" i="229"/>
  <c r="AF13" i="229" s="1"/>
  <c r="Y13" i="229"/>
  <c r="X13" i="229"/>
  <c r="W13" i="229"/>
  <c r="V13" i="229"/>
  <c r="Z13" i="229" s="1"/>
  <c r="T13" i="229"/>
  <c r="S13" i="229"/>
  <c r="R13" i="229"/>
  <c r="Q13" i="229"/>
  <c r="U13" i="229" s="1"/>
  <c r="O13" i="229"/>
  <c r="N13" i="229"/>
  <c r="M13" i="229"/>
  <c r="L13" i="229"/>
  <c r="K13" i="229"/>
  <c r="P13" i="229" s="1"/>
  <c r="AI12" i="229"/>
  <c r="AH12" i="229"/>
  <c r="AG12" i="229"/>
  <c r="AE12" i="229"/>
  <c r="AD12" i="229"/>
  <c r="AC12" i="229"/>
  <c r="AB12" i="229"/>
  <c r="AA12" i="229"/>
  <c r="AF12" i="229" s="1"/>
  <c r="Y12" i="229"/>
  <c r="X12" i="229"/>
  <c r="W12" i="229"/>
  <c r="V12" i="229"/>
  <c r="T12" i="229"/>
  <c r="S12" i="229"/>
  <c r="R12" i="229"/>
  <c r="Q12" i="229"/>
  <c r="O12" i="229"/>
  <c r="N12" i="229"/>
  <c r="M12" i="229"/>
  <c r="L12" i="229"/>
  <c r="K12" i="229"/>
  <c r="P12" i="229" s="1"/>
  <c r="AI11" i="229"/>
  <c r="AH11" i="229"/>
  <c r="AG11" i="229"/>
  <c r="AE11" i="229"/>
  <c r="AD11" i="229"/>
  <c r="AC11" i="229"/>
  <c r="AB11" i="229"/>
  <c r="AA11" i="229"/>
  <c r="Y11" i="229"/>
  <c r="X11" i="229"/>
  <c r="W11" i="229"/>
  <c r="V11" i="229"/>
  <c r="T11" i="229"/>
  <c r="S11" i="229"/>
  <c r="R11" i="229"/>
  <c r="Q11" i="229"/>
  <c r="O11" i="229"/>
  <c r="N11" i="229"/>
  <c r="M11" i="229"/>
  <c r="L11" i="229"/>
  <c r="K11" i="229"/>
  <c r="AI10" i="229"/>
  <c r="AH10" i="229"/>
  <c r="AG10" i="229"/>
  <c r="AE10" i="229"/>
  <c r="AD10" i="229"/>
  <c r="AC10" i="229"/>
  <c r="AB10" i="229"/>
  <c r="AA10" i="229"/>
  <c r="Y10" i="229"/>
  <c r="X10" i="229"/>
  <c r="W10" i="229"/>
  <c r="V10" i="229"/>
  <c r="T10" i="229"/>
  <c r="S10" i="229"/>
  <c r="R10" i="229"/>
  <c r="Q10" i="229"/>
  <c r="O10" i="229"/>
  <c r="N10" i="229"/>
  <c r="M10" i="229"/>
  <c r="L10" i="229"/>
  <c r="K10" i="229"/>
  <c r="AI9" i="229"/>
  <c r="AH9" i="229"/>
  <c r="AG9" i="229"/>
  <c r="AE9" i="229"/>
  <c r="AD9" i="229"/>
  <c r="AC9" i="229"/>
  <c r="AB9" i="229"/>
  <c r="AA9" i="229"/>
  <c r="Y9" i="229"/>
  <c r="X9" i="229"/>
  <c r="W9" i="229"/>
  <c r="V9" i="229"/>
  <c r="T9" i="229"/>
  <c r="S9" i="229"/>
  <c r="R9" i="229"/>
  <c r="Q9" i="229"/>
  <c r="O9" i="229"/>
  <c r="N9" i="229"/>
  <c r="M9" i="229"/>
  <c r="L9" i="229"/>
  <c r="K9" i="229"/>
  <c r="AI8" i="229"/>
  <c r="AH8" i="229"/>
  <c r="AG8" i="229"/>
  <c r="AE8" i="229"/>
  <c r="AD8" i="229"/>
  <c r="AC8" i="229"/>
  <c r="AB8" i="229"/>
  <c r="AA8" i="229"/>
  <c r="Y8" i="229"/>
  <c r="X8" i="229"/>
  <c r="W8" i="229"/>
  <c r="V8" i="229"/>
  <c r="T8" i="229"/>
  <c r="S8" i="229"/>
  <c r="R8" i="229"/>
  <c r="Q8" i="229"/>
  <c r="O8" i="229"/>
  <c r="N8" i="229"/>
  <c r="M8" i="229"/>
  <c r="L8" i="229"/>
  <c r="K8" i="229"/>
  <c r="AI7" i="229"/>
  <c r="AH7" i="229"/>
  <c r="AG7" i="229"/>
  <c r="AE7" i="229"/>
  <c r="AD7" i="229"/>
  <c r="AC7" i="229"/>
  <c r="AB7" i="229"/>
  <c r="AA7" i="229"/>
  <c r="Y7" i="229"/>
  <c r="X7" i="229"/>
  <c r="W7" i="229"/>
  <c r="V7" i="229"/>
  <c r="T7" i="229"/>
  <c r="S7" i="229"/>
  <c r="R7" i="229"/>
  <c r="Q7" i="229"/>
  <c r="O7" i="229"/>
  <c r="N7" i="229"/>
  <c r="M7" i="229"/>
  <c r="L7" i="229"/>
  <c r="K7" i="229"/>
  <c r="AI6" i="229"/>
  <c r="AH6" i="229"/>
  <c r="AG6" i="229"/>
  <c r="AJ6" i="229" s="1"/>
  <c r="AE6" i="229"/>
  <c r="AD6" i="229"/>
  <c r="AC6" i="229"/>
  <c r="AB6" i="229"/>
  <c r="AA6" i="229"/>
  <c r="AF6" i="229" s="1"/>
  <c r="Y6" i="229"/>
  <c r="X6" i="229"/>
  <c r="W6" i="229"/>
  <c r="V6" i="229"/>
  <c r="T6" i="229"/>
  <c r="S6" i="229"/>
  <c r="R6" i="229"/>
  <c r="Q6" i="229"/>
  <c r="O6" i="229"/>
  <c r="N6" i="229"/>
  <c r="M6" i="229"/>
  <c r="L6" i="229"/>
  <c r="K6" i="229"/>
  <c r="AI5" i="229"/>
  <c r="AH5" i="229"/>
  <c r="AG5" i="229"/>
  <c r="AE5" i="229"/>
  <c r="AD5" i="229"/>
  <c r="AC5" i="229"/>
  <c r="AB5" i="229"/>
  <c r="AA5" i="229"/>
  <c r="Y5" i="229"/>
  <c r="X5" i="229"/>
  <c r="W5" i="229"/>
  <c r="V5" i="229"/>
  <c r="T5" i="229"/>
  <c r="S5" i="229"/>
  <c r="R5" i="229"/>
  <c r="Q5" i="229"/>
  <c r="O5" i="229"/>
  <c r="N5" i="229"/>
  <c r="M5" i="229"/>
  <c r="L5" i="229"/>
  <c r="K5" i="229"/>
  <c r="AI4" i="229"/>
  <c r="AH4" i="229"/>
  <c r="AG4" i="229"/>
  <c r="AE4" i="229"/>
  <c r="AD4" i="229"/>
  <c r="AC4" i="229"/>
  <c r="AB4" i="229"/>
  <c r="AA4" i="229"/>
  <c r="Y4" i="229"/>
  <c r="X4" i="229"/>
  <c r="W4" i="229"/>
  <c r="V4" i="229"/>
  <c r="Z4" i="229" s="1"/>
  <c r="T4" i="229"/>
  <c r="S4" i="229"/>
  <c r="R4" i="229"/>
  <c r="Q4" i="229"/>
  <c r="O4" i="229"/>
  <c r="N4" i="229"/>
  <c r="M4" i="229"/>
  <c r="L4" i="229"/>
  <c r="K4" i="229"/>
  <c r="AF17" i="231" l="1"/>
  <c r="Z14" i="232"/>
  <c r="U18" i="232"/>
  <c r="Z11" i="230"/>
  <c r="AJ14" i="230"/>
  <c r="F14" i="230" s="1"/>
  <c r="U11" i="232"/>
  <c r="AJ9" i="229"/>
  <c r="AJ17" i="229"/>
  <c r="F17" i="229" s="1"/>
  <c r="U21" i="230"/>
  <c r="AF21" i="230"/>
  <c r="Z11" i="232"/>
  <c r="U20" i="231"/>
  <c r="AJ13" i="232"/>
  <c r="U14" i="232"/>
  <c r="Z18" i="232"/>
  <c r="P15" i="229"/>
  <c r="AF6" i="230"/>
  <c r="Z21" i="230"/>
  <c r="U14" i="230"/>
  <c r="AJ15" i="229"/>
  <c r="F15" i="229" s="1"/>
  <c r="P17" i="229"/>
  <c r="U11" i="231"/>
  <c r="D61" i="232"/>
  <c r="D61" i="231"/>
  <c r="G54" i="231"/>
  <c r="D56" i="231"/>
  <c r="G54" i="230"/>
  <c r="D56" i="230"/>
  <c r="D49" i="230"/>
  <c r="P12" i="232"/>
  <c r="U12" i="232"/>
  <c r="Z12" i="232"/>
  <c r="F6" i="232"/>
  <c r="U17" i="232"/>
  <c r="P15" i="232"/>
  <c r="U13" i="232"/>
  <c r="AF12" i="232"/>
  <c r="AJ12" i="232"/>
  <c r="F12" i="232" s="1"/>
  <c r="AJ10" i="232"/>
  <c r="F7" i="232"/>
  <c r="U4" i="232"/>
  <c r="P9" i="232"/>
  <c r="F9" i="232" s="1"/>
  <c r="P17" i="232"/>
  <c r="F17" i="232" s="1"/>
  <c r="AJ18" i="232"/>
  <c r="F18" i="232" s="1"/>
  <c r="AJ4" i="232"/>
  <c r="AJ8" i="232"/>
  <c r="F8" i="232" s="1"/>
  <c r="Z9" i="232"/>
  <c r="AF9" i="232"/>
  <c r="P14" i="232"/>
  <c r="F14" i="232" s="1"/>
  <c r="AJ20" i="232"/>
  <c r="P20" i="231"/>
  <c r="AF14" i="231"/>
  <c r="Z11" i="231"/>
  <c r="F11" i="231" s="1"/>
  <c r="U7" i="231"/>
  <c r="P5" i="231"/>
  <c r="Z4" i="231"/>
  <c r="F4" i="231" s="1"/>
  <c r="AF20" i="231"/>
  <c r="AJ20" i="231"/>
  <c r="F20" i="231" s="1"/>
  <c r="P15" i="231"/>
  <c r="P14" i="231"/>
  <c r="AJ14" i="231"/>
  <c r="F14" i="231" s="1"/>
  <c r="P11" i="231"/>
  <c r="Z9" i="231"/>
  <c r="F9" i="231" s="1"/>
  <c r="AF9" i="231"/>
  <c r="U9" i="231"/>
  <c r="AF5" i="231"/>
  <c r="U7" i="230"/>
  <c r="Z7" i="230"/>
  <c r="F7" i="230" s="1"/>
  <c r="Z5" i="230"/>
  <c r="F5" i="230" s="1"/>
  <c r="AF5" i="230"/>
  <c r="AF4" i="230"/>
  <c r="F25" i="230"/>
  <c r="P25" i="230"/>
  <c r="P24" i="230"/>
  <c r="U24" i="230"/>
  <c r="Z24" i="230"/>
  <c r="F24" i="230" s="1"/>
  <c r="AF24" i="230"/>
  <c r="AJ21" i="230"/>
  <c r="F21" i="230" s="1"/>
  <c r="P21" i="230"/>
  <c r="P15" i="230"/>
  <c r="P9" i="230"/>
  <c r="AF9" i="230"/>
  <c r="U6" i="230"/>
  <c r="AF15" i="230"/>
  <c r="AJ7" i="230"/>
  <c r="P17" i="230"/>
  <c r="AF20" i="230"/>
  <c r="AJ5" i="230"/>
  <c r="U8" i="230"/>
  <c r="AF8" i="230"/>
  <c r="AF11" i="230"/>
  <c r="P18" i="230"/>
  <c r="F13" i="229"/>
  <c r="U16" i="229"/>
  <c r="Z16" i="229"/>
  <c r="AF16" i="229"/>
  <c r="U6" i="229"/>
  <c r="U17" i="229"/>
  <c r="P16" i="229"/>
  <c r="AJ16" i="229"/>
  <c r="F16" i="229" s="1"/>
  <c r="U15" i="229"/>
  <c r="Z15" i="229"/>
  <c r="AF15" i="229"/>
  <c r="AF14" i="229"/>
  <c r="F14" i="229"/>
  <c r="Z9" i="229"/>
  <c r="AF9" i="229"/>
  <c r="U9" i="229"/>
  <c r="AJ7" i="229"/>
  <c r="U4" i="229"/>
  <c r="F4" i="229" s="1"/>
  <c r="AJ4" i="229"/>
  <c r="AF11" i="229"/>
  <c r="P6" i="229"/>
  <c r="AJ8" i="229"/>
  <c r="P14" i="229"/>
  <c r="AF10" i="229"/>
  <c r="C47" i="232"/>
  <c r="C66" i="232" s="1"/>
  <c r="G66" i="232" s="1"/>
  <c r="P20" i="232"/>
  <c r="U19" i="232"/>
  <c r="Z19" i="232"/>
  <c r="AF19" i="232"/>
  <c r="U16" i="232"/>
  <c r="AF16" i="232"/>
  <c r="AJ15" i="232"/>
  <c r="U5" i="232"/>
  <c r="Z5" i="232"/>
  <c r="AF5" i="232"/>
  <c r="AJ31" i="232"/>
  <c r="F31" i="232" s="1"/>
  <c r="P31" i="232"/>
  <c r="P30" i="232"/>
  <c r="U30" i="232"/>
  <c r="Z30" i="232"/>
  <c r="AF30" i="232"/>
  <c r="AJ28" i="232"/>
  <c r="F28" i="232" s="1"/>
  <c r="U26" i="232"/>
  <c r="Z26" i="232"/>
  <c r="F26" i="232" s="1"/>
  <c r="U21" i="232"/>
  <c r="Z21" i="232"/>
  <c r="U20" i="232"/>
  <c r="Z20" i="232"/>
  <c r="AF20" i="232"/>
  <c r="AJ19" i="232"/>
  <c r="P19" i="232"/>
  <c r="P13" i="232"/>
  <c r="F13" i="232" s="1"/>
  <c r="U9" i="232"/>
  <c r="U8" i="232"/>
  <c r="Z8" i="232"/>
  <c r="AF8" i="232"/>
  <c r="AJ5" i="232"/>
  <c r="P5" i="232"/>
  <c r="Z4" i="232"/>
  <c r="D66" i="232"/>
  <c r="D69" i="232" s="1"/>
  <c r="P4" i="232"/>
  <c r="AJ16" i="232"/>
  <c r="AF23" i="232"/>
  <c r="P24" i="232"/>
  <c r="Z25" i="232"/>
  <c r="AF25" i="232"/>
  <c r="AF27" i="232"/>
  <c r="P28" i="232"/>
  <c r="AF10" i="232"/>
  <c r="AF11" i="232"/>
  <c r="Z13" i="232"/>
  <c r="AF13" i="232"/>
  <c r="AF14" i="232"/>
  <c r="AF15" i="232"/>
  <c r="P16" i="232"/>
  <c r="Z17" i="232"/>
  <c r="AF17" i="232"/>
  <c r="AF18" i="232"/>
  <c r="P23" i="232"/>
  <c r="AJ23" i="232"/>
  <c r="F23" i="232" s="1"/>
  <c r="U24" i="232"/>
  <c r="P27" i="232"/>
  <c r="AJ27" i="232"/>
  <c r="F27" i="232" s="1"/>
  <c r="U28" i="232"/>
  <c r="AF4" i="232"/>
  <c r="P10" i="232"/>
  <c r="P11" i="232"/>
  <c r="AJ11" i="232"/>
  <c r="E61" i="232"/>
  <c r="D48" i="232"/>
  <c r="D49" i="232"/>
  <c r="C55" i="232"/>
  <c r="G55" i="232" s="1"/>
  <c r="C56" i="232"/>
  <c r="G56" i="232" s="1"/>
  <c r="E48" i="232"/>
  <c r="D55" i="232"/>
  <c r="E55" i="232"/>
  <c r="E56" i="232"/>
  <c r="C47" i="231"/>
  <c r="P17" i="231"/>
  <c r="U10" i="231"/>
  <c r="U8" i="231"/>
  <c r="Z7" i="231"/>
  <c r="F7" i="231" s="1"/>
  <c r="AJ6" i="231"/>
  <c r="AJ5" i="231"/>
  <c r="AJ15" i="231"/>
  <c r="F15" i="231" s="1"/>
  <c r="Z12" i="231"/>
  <c r="F12" i="231" s="1"/>
  <c r="AF12" i="231"/>
  <c r="AJ10" i="231"/>
  <c r="AJ9" i="231"/>
  <c r="Z8" i="231"/>
  <c r="F8" i="231" s="1"/>
  <c r="U6" i="231"/>
  <c r="Z6" i="231"/>
  <c r="F6" i="231" s="1"/>
  <c r="Z5" i="231"/>
  <c r="F5" i="231" s="1"/>
  <c r="U5" i="231"/>
  <c r="D66" i="231"/>
  <c r="AF7" i="231"/>
  <c r="AJ7" i="231"/>
  <c r="AJ8" i="231"/>
  <c r="U12" i="231"/>
  <c r="Z13" i="231"/>
  <c r="F13" i="231" s="1"/>
  <c r="AF15" i="231"/>
  <c r="U4" i="231"/>
  <c r="P7" i="231"/>
  <c r="U13" i="231"/>
  <c r="AF11" i="231"/>
  <c r="E61" i="231"/>
  <c r="D48" i="231"/>
  <c r="D49" i="231"/>
  <c r="C55" i="231"/>
  <c r="C56" i="231"/>
  <c r="E48" i="231"/>
  <c r="D55" i="231"/>
  <c r="E55" i="231"/>
  <c r="E56" i="231"/>
  <c r="Z18" i="230"/>
  <c r="AF18" i="230"/>
  <c r="U13" i="230"/>
  <c r="AF13" i="230"/>
  <c r="U11" i="230"/>
  <c r="Z10" i="230"/>
  <c r="AF10" i="230"/>
  <c r="AJ10" i="230"/>
  <c r="U4" i="230"/>
  <c r="Z4" i="230"/>
  <c r="F4" i="230" s="1"/>
  <c r="P20" i="230"/>
  <c r="U15" i="230"/>
  <c r="Z15" i="230"/>
  <c r="P13" i="230"/>
  <c r="Z13" i="230"/>
  <c r="AJ13" i="230"/>
  <c r="U12" i="230"/>
  <c r="Z12" i="230"/>
  <c r="AF12" i="230"/>
  <c r="P10" i="230"/>
  <c r="Z8" i="230"/>
  <c r="F8" i="230" s="1"/>
  <c r="Z6" i="230"/>
  <c r="F6" i="230" s="1"/>
  <c r="U5" i="230"/>
  <c r="D66" i="230"/>
  <c r="P4" i="230"/>
  <c r="AJ8" i="230"/>
  <c r="P11" i="230"/>
  <c r="P12" i="230"/>
  <c r="Z14" i="230"/>
  <c r="AF14" i="230"/>
  <c r="AJ20" i="230"/>
  <c r="F20" i="230" s="1"/>
  <c r="D57" i="230" s="1"/>
  <c r="AF7" i="230"/>
  <c r="AJ4" i="230"/>
  <c r="P7" i="230"/>
  <c r="P8" i="230"/>
  <c r="U9" i="230"/>
  <c r="Z9" i="230"/>
  <c r="F9" i="230" s="1"/>
  <c r="AJ11" i="230"/>
  <c r="F11" i="230" s="1"/>
  <c r="AJ12" i="230"/>
  <c r="P14" i="230"/>
  <c r="U17" i="230"/>
  <c r="Z17" i="230"/>
  <c r="AF17" i="230"/>
  <c r="U20" i="230"/>
  <c r="E61" i="230"/>
  <c r="C47" i="230"/>
  <c r="D48" i="230"/>
  <c r="C55" i="230"/>
  <c r="C56" i="230"/>
  <c r="E48" i="230"/>
  <c r="D55" i="230"/>
  <c r="D61" i="230"/>
  <c r="E55" i="230"/>
  <c r="E56" i="230"/>
  <c r="D66" i="229"/>
  <c r="D68" i="229" s="1"/>
  <c r="Z17" i="229"/>
  <c r="AF17" i="229"/>
  <c r="P11" i="229"/>
  <c r="Z8" i="229"/>
  <c r="P18" i="229"/>
  <c r="AJ18" i="229"/>
  <c r="F18" i="229" s="1"/>
  <c r="U12" i="229"/>
  <c r="Z12" i="229"/>
  <c r="AJ12" i="229"/>
  <c r="U11" i="229"/>
  <c r="Z11" i="229"/>
  <c r="P10" i="229"/>
  <c r="AJ10" i="229"/>
  <c r="U8" i="229"/>
  <c r="P7" i="229"/>
  <c r="U7" i="229"/>
  <c r="Z7" i="229"/>
  <c r="Z6" i="229"/>
  <c r="F6" i="229" s="1"/>
  <c r="U5" i="229"/>
  <c r="Z5" i="229"/>
  <c r="AF4" i="229"/>
  <c r="AF7" i="229"/>
  <c r="AF8" i="229"/>
  <c r="AJ5" i="229"/>
  <c r="P9" i="229"/>
  <c r="Z10" i="229"/>
  <c r="P5" i="229"/>
  <c r="P4" i="229"/>
  <c r="AF5" i="229"/>
  <c r="P8" i="229"/>
  <c r="U10" i="229"/>
  <c r="AJ11" i="229"/>
  <c r="E61" i="229"/>
  <c r="C47" i="229"/>
  <c r="C66" i="229" s="1"/>
  <c r="C68" i="229" s="1"/>
  <c r="G68" i="229" s="1"/>
  <c r="D48" i="229"/>
  <c r="D49" i="229"/>
  <c r="C55" i="229"/>
  <c r="G55" i="229" s="1"/>
  <c r="C56" i="229"/>
  <c r="G56" i="229" s="1"/>
  <c r="D62" i="229"/>
  <c r="E48" i="229"/>
  <c r="D55" i="229"/>
  <c r="C48" i="229"/>
  <c r="G48" i="229" s="1"/>
  <c r="E55" i="229"/>
  <c r="E56" i="229"/>
  <c r="D50" i="187"/>
  <c r="D47" i="187"/>
  <c r="D47" i="183"/>
  <c r="D48" i="183" s="1"/>
  <c r="F15" i="232" l="1"/>
  <c r="D50" i="230"/>
  <c r="D62" i="230" s="1"/>
  <c r="D49" i="187"/>
  <c r="C66" i="231"/>
  <c r="G66" i="231" s="1"/>
  <c r="G56" i="231"/>
  <c r="G55" i="231"/>
  <c r="G56" i="230"/>
  <c r="G55" i="230"/>
  <c r="D69" i="230"/>
  <c r="C66" i="230"/>
  <c r="C67" i="230" s="1"/>
  <c r="G47" i="230"/>
  <c r="C49" i="230"/>
  <c r="F20" i="232"/>
  <c r="F19" i="232"/>
  <c r="F16" i="232"/>
  <c r="F11" i="232"/>
  <c r="F10" i="232"/>
  <c r="D57" i="232" s="1"/>
  <c r="F5" i="232"/>
  <c r="F4" i="232"/>
  <c r="C49" i="232"/>
  <c r="G49" i="232" s="1"/>
  <c r="G47" i="232"/>
  <c r="C48" i="232"/>
  <c r="G48" i="232" s="1"/>
  <c r="C48" i="231"/>
  <c r="C57" i="231"/>
  <c r="D57" i="231"/>
  <c r="D50" i="231"/>
  <c r="F12" i="230"/>
  <c r="F10" i="230"/>
  <c r="C48" i="230"/>
  <c r="F13" i="230"/>
  <c r="F9" i="229"/>
  <c r="F10" i="229"/>
  <c r="F12" i="229"/>
  <c r="F11" i="229"/>
  <c r="F7" i="229"/>
  <c r="F8" i="229"/>
  <c r="F5" i="229"/>
  <c r="D67" i="229"/>
  <c r="D69" i="229"/>
  <c r="C61" i="229"/>
  <c r="C49" i="229"/>
  <c r="G49" i="229" s="1"/>
  <c r="G51" i="229" s="1"/>
  <c r="G47" i="231"/>
  <c r="C49" i="231"/>
  <c r="C61" i="231"/>
  <c r="C61" i="232"/>
  <c r="C67" i="232"/>
  <c r="G67" i="232" s="1"/>
  <c r="C68" i="232"/>
  <c r="G68" i="232" s="1"/>
  <c r="E66" i="232"/>
  <c r="E68" i="232" s="1"/>
  <c r="D68" i="232"/>
  <c r="D67" i="232"/>
  <c r="D48" i="187"/>
  <c r="E50" i="231"/>
  <c r="D69" i="231"/>
  <c r="D68" i="231"/>
  <c r="D67" i="231"/>
  <c r="D68" i="230"/>
  <c r="D67" i="230"/>
  <c r="C61" i="230"/>
  <c r="G47" i="229"/>
  <c r="G66" i="229"/>
  <c r="E66" i="229"/>
  <c r="E68" i="229" s="1"/>
  <c r="C67" i="229"/>
  <c r="G67" i="229" s="1"/>
  <c r="C57" i="229"/>
  <c r="G57" i="229" s="1"/>
  <c r="D49" i="183"/>
  <c r="C57" i="232" l="1"/>
  <c r="C57" i="230"/>
  <c r="G57" i="230" s="1"/>
  <c r="G70" i="229"/>
  <c r="D50" i="232"/>
  <c r="D62" i="232" s="1"/>
  <c r="E57" i="232"/>
  <c r="E66" i="231"/>
  <c r="E68" i="231" s="1"/>
  <c r="G49" i="231"/>
  <c r="G48" i="231"/>
  <c r="C68" i="231"/>
  <c r="G68" i="231" s="1"/>
  <c r="C67" i="231"/>
  <c r="G57" i="231"/>
  <c r="G48" i="230"/>
  <c r="E66" i="230"/>
  <c r="E68" i="230" s="1"/>
  <c r="G49" i="230"/>
  <c r="G66" i="230"/>
  <c r="C68" i="230"/>
  <c r="E57" i="230"/>
  <c r="E50" i="230"/>
  <c r="C50" i="230" s="1"/>
  <c r="E50" i="232"/>
  <c r="G51" i="232"/>
  <c r="G57" i="232"/>
  <c r="D62" i="231"/>
  <c r="E57" i="231"/>
  <c r="C50" i="231"/>
  <c r="E50" i="229"/>
  <c r="C50" i="229" s="1"/>
  <c r="G50" i="229" s="1"/>
  <c r="E67" i="232"/>
  <c r="G70" i="232"/>
  <c r="E67" i="229"/>
  <c r="E57" i="229"/>
  <c r="D11" i="296"/>
  <c r="E36" i="300"/>
  <c r="E50" i="296"/>
  <c r="E69" i="300"/>
  <c r="E26" i="311"/>
  <c r="D63" i="291"/>
  <c r="D77" i="291"/>
  <c r="E35" i="300"/>
  <c r="E27" i="311"/>
  <c r="E36" i="285"/>
  <c r="F68" i="296"/>
  <c r="F41" i="296"/>
  <c r="E19" i="281"/>
  <c r="E34" i="281"/>
  <c r="D63" i="281"/>
  <c r="F63" i="285"/>
  <c r="E11" i="291"/>
  <c r="D69" i="281"/>
  <c r="D78" i="311"/>
  <c r="F28" i="291"/>
  <c r="D69" i="285"/>
  <c r="D71" i="291"/>
  <c r="F61" i="285"/>
  <c r="D75" i="296"/>
  <c r="D41" i="285"/>
  <c r="D69" i="311"/>
  <c r="D21" i="285"/>
  <c r="F11" i="296"/>
  <c r="E47" i="311"/>
  <c r="D41" i="296"/>
  <c r="D11" i="281"/>
  <c r="E75" i="281"/>
  <c r="D77" i="300"/>
  <c r="E19" i="300"/>
  <c r="D40" i="281"/>
  <c r="D76" i="300"/>
  <c r="F19" i="296"/>
  <c r="F76" i="285"/>
  <c r="D19" i="291"/>
  <c r="D41" i="281"/>
  <c r="D13" i="300"/>
  <c r="D49" i="311"/>
  <c r="F34" i="285"/>
  <c r="E11" i="285"/>
  <c r="F78" i="285"/>
  <c r="E19" i="291"/>
  <c r="F20" i="285"/>
  <c r="D33" i="291"/>
  <c r="E78" i="291"/>
  <c r="F50" i="285"/>
  <c r="D43" i="285"/>
  <c r="E50" i="311"/>
  <c r="E12" i="300"/>
  <c r="F75" i="291"/>
  <c r="D20" i="285"/>
  <c r="E62" i="281"/>
  <c r="D18" i="281"/>
  <c r="D60" i="311"/>
  <c r="E25" i="291"/>
  <c r="D40" i="291"/>
  <c r="D62" i="296"/>
  <c r="D26" i="300"/>
  <c r="E48" i="311"/>
  <c r="D35" i="311"/>
  <c r="E34" i="296"/>
  <c r="F69" i="285"/>
  <c r="E33" i="291"/>
  <c r="E68" i="300"/>
  <c r="E27" i="281"/>
  <c r="E26" i="300"/>
  <c r="E21" i="311"/>
  <c r="D61" i="285"/>
  <c r="E50" i="281"/>
  <c r="D71" i="285"/>
  <c r="F43" i="291"/>
  <c r="E33" i="285"/>
  <c r="F49" i="285"/>
  <c r="D27" i="296"/>
  <c r="E42" i="300"/>
  <c r="D35" i="291"/>
  <c r="E77" i="291"/>
  <c r="F68" i="285"/>
  <c r="E76" i="291"/>
  <c r="D35" i="300"/>
  <c r="E34" i="311"/>
  <c r="E41" i="291"/>
  <c r="E78" i="281"/>
  <c r="E68" i="296"/>
  <c r="E20" i="281"/>
  <c r="D28" i="300"/>
  <c r="D36" i="296"/>
  <c r="D76" i="281"/>
  <c r="D12" i="300"/>
  <c r="D35" i="285"/>
  <c r="D25" i="311"/>
  <c r="D25" i="300"/>
  <c r="D42" i="281"/>
  <c r="F50" i="296"/>
  <c r="F34" i="291"/>
  <c r="D47" i="285"/>
  <c r="D19" i="311"/>
  <c r="D78" i="285"/>
  <c r="F47" i="285"/>
  <c r="E20" i="296"/>
  <c r="E47" i="285"/>
  <c r="E48" i="281"/>
  <c r="F77" i="285"/>
  <c r="E61" i="311"/>
  <c r="F40" i="296"/>
  <c r="D48" i="291"/>
  <c r="D78" i="296"/>
  <c r="E25" i="311"/>
  <c r="E77" i="300"/>
  <c r="F61" i="291"/>
  <c r="F18" i="291"/>
  <c r="E47" i="296"/>
  <c r="E60" i="300"/>
  <c r="F48" i="291"/>
  <c r="E10" i="281"/>
  <c r="D21" i="296"/>
  <c r="F75" i="285"/>
  <c r="F13" i="296"/>
  <c r="F19" i="285"/>
  <c r="D70" i="311"/>
  <c r="E35" i="285"/>
  <c r="E63" i="311"/>
  <c r="F71" i="296"/>
  <c r="D11" i="285"/>
  <c r="D33" i="300"/>
  <c r="D63" i="285"/>
  <c r="D48" i="281"/>
  <c r="F75" i="296"/>
  <c r="E20" i="285"/>
  <c r="D36" i="311"/>
  <c r="D70" i="291"/>
  <c r="E70" i="311"/>
  <c r="E35" i="296"/>
  <c r="E43" i="311"/>
  <c r="D10" i="281"/>
  <c r="E62" i="296"/>
  <c r="D36" i="291"/>
  <c r="D61" i="291"/>
  <c r="F63" i="291"/>
  <c r="D48" i="285"/>
  <c r="D61" i="300"/>
  <c r="E48" i="291"/>
  <c r="E11" i="300"/>
  <c r="F42" i="296"/>
  <c r="D10" i="296"/>
  <c r="E78" i="296"/>
  <c r="E36" i="291"/>
  <c r="D12" i="296"/>
  <c r="E10" i="300"/>
  <c r="E77" i="296"/>
  <c r="E78" i="300"/>
  <c r="E10" i="311"/>
  <c r="D19" i="296"/>
  <c r="D26" i="285"/>
  <c r="E41" i="300"/>
  <c r="D61" i="311"/>
  <c r="E71" i="291"/>
  <c r="D47" i="311"/>
  <c r="E40" i="311"/>
  <c r="D12" i="311"/>
  <c r="E60" i="291"/>
  <c r="E33" i="300"/>
  <c r="D10" i="285"/>
  <c r="E63" i="296"/>
  <c r="E18" i="291"/>
  <c r="D36" i="285"/>
  <c r="E34" i="300"/>
  <c r="E25" i="285"/>
  <c r="E62" i="311"/>
  <c r="D11" i="291"/>
  <c r="F43" i="285"/>
  <c r="D75" i="281"/>
  <c r="D18" i="291"/>
  <c r="D40" i="296"/>
  <c r="F69" i="296"/>
  <c r="E47" i="281"/>
  <c r="D75" i="300"/>
  <c r="D34" i="296"/>
  <c r="E13" i="291"/>
  <c r="D77" i="296"/>
  <c r="E70" i="300"/>
  <c r="D68" i="311"/>
  <c r="E78" i="311"/>
  <c r="D62" i="311"/>
  <c r="E48" i="300"/>
  <c r="E50" i="300"/>
  <c r="D40" i="311"/>
  <c r="F70" i="296"/>
  <c r="E69" i="291"/>
  <c r="D60" i="296"/>
  <c r="F36" i="285"/>
  <c r="F18" i="285"/>
  <c r="E34" i="285"/>
  <c r="F41" i="291"/>
  <c r="F11" i="291"/>
  <c r="E49" i="300"/>
  <c r="F71" i="291"/>
  <c r="D34" i="281"/>
  <c r="D75" i="285"/>
  <c r="E20" i="300"/>
  <c r="D62" i="285"/>
  <c r="E27" i="300"/>
  <c r="E35" i="291"/>
  <c r="E63" i="291"/>
  <c r="E42" i="281"/>
  <c r="D49" i="291"/>
  <c r="D36" i="300"/>
  <c r="E50" i="291"/>
  <c r="E43" i="281"/>
  <c r="E49" i="285"/>
  <c r="E60" i="281"/>
  <c r="D18" i="296"/>
  <c r="D41" i="311"/>
  <c r="F62" i="296"/>
  <c r="F78" i="291"/>
  <c r="D61" i="281"/>
  <c r="D69" i="300"/>
  <c r="E61" i="281"/>
  <c r="D19" i="281"/>
  <c r="F26" i="285"/>
  <c r="E75" i="296"/>
  <c r="E36" i="296"/>
  <c r="F76" i="291"/>
  <c r="F48" i="285"/>
  <c r="D34" i="291"/>
  <c r="E62" i="291"/>
  <c r="D28" i="281"/>
  <c r="F40" i="291"/>
  <c r="E35" i="281"/>
  <c r="E12" i="281"/>
  <c r="D34" i="285"/>
  <c r="F21" i="296"/>
  <c r="D13" i="285"/>
  <c r="F48" i="296"/>
  <c r="E21" i="285"/>
  <c r="E41" i="285"/>
  <c r="D25" i="285"/>
  <c r="E76" i="285"/>
  <c r="D26" i="311"/>
  <c r="D77" i="281"/>
  <c r="D68" i="285"/>
  <c r="E19" i="285"/>
  <c r="E41" i="311"/>
  <c r="D71" i="281"/>
  <c r="F40" i="285"/>
  <c r="E33" i="311"/>
  <c r="D63" i="311"/>
  <c r="E60" i="296"/>
  <c r="D49" i="281"/>
  <c r="D78" i="281"/>
  <c r="D70" i="281"/>
  <c r="D42" i="311"/>
  <c r="E68" i="285"/>
  <c r="D18" i="300"/>
  <c r="D28" i="296"/>
  <c r="D77" i="285"/>
  <c r="D48" i="311"/>
  <c r="E62" i="300"/>
  <c r="F28" i="296"/>
  <c r="E75" i="311"/>
  <c r="F62" i="291"/>
  <c r="E61" i="285"/>
  <c r="D41" i="300"/>
  <c r="F25" i="291"/>
  <c r="D12" i="281"/>
  <c r="E76" i="311"/>
  <c r="D70" i="296"/>
  <c r="E77" i="281"/>
  <c r="D43" i="291"/>
  <c r="E40" i="296"/>
  <c r="D49" i="285"/>
  <c r="D28" i="291"/>
  <c r="F77" i="291"/>
  <c r="D20" i="311"/>
  <c r="F68" i="291"/>
  <c r="D20" i="296"/>
  <c r="D47" i="281"/>
  <c r="F70" i="291"/>
  <c r="E12" i="311"/>
  <c r="E13" i="300"/>
  <c r="F10" i="285"/>
  <c r="F19" i="291"/>
  <c r="D61" i="296"/>
  <c r="D43" i="311"/>
  <c r="F12" i="285"/>
  <c r="D27" i="281"/>
  <c r="E69" i="296"/>
  <c r="D70" i="300"/>
  <c r="D13" i="281"/>
  <c r="E50" i="285"/>
  <c r="E61" i="291"/>
  <c r="D63" i="300"/>
  <c r="D78" i="300"/>
  <c r="D50" i="300"/>
  <c r="E71" i="300"/>
  <c r="D75" i="291"/>
  <c r="D47" i="296"/>
  <c r="D76" i="291"/>
  <c r="E49" i="296"/>
  <c r="D27" i="285"/>
  <c r="D60" i="300"/>
  <c r="E41" i="296"/>
  <c r="E68" i="311"/>
  <c r="D62" i="300"/>
  <c r="F28" i="285"/>
  <c r="F12" i="296"/>
  <c r="D50" i="285"/>
  <c r="E27" i="285"/>
  <c r="E27" i="291"/>
  <c r="F35" i="296"/>
  <c r="F49" i="296"/>
  <c r="D49" i="296"/>
  <c r="D50" i="311"/>
  <c r="E13" i="296"/>
  <c r="D50" i="291"/>
  <c r="D76" i="296"/>
  <c r="F47" i="296"/>
  <c r="F36" i="291"/>
  <c r="E26" i="281"/>
  <c r="D10" i="300"/>
  <c r="E75" i="285"/>
  <c r="E76" i="281"/>
  <c r="F50" i="291"/>
  <c r="E61" i="296"/>
  <c r="E43" i="291"/>
  <c r="F33" i="291"/>
  <c r="E48" i="296"/>
  <c r="F60" i="291"/>
  <c r="E12" i="291"/>
  <c r="E11" i="296"/>
  <c r="E71" i="311"/>
  <c r="D21" i="300"/>
  <c r="D33" i="281"/>
  <c r="F25" i="296"/>
  <c r="F26" i="296"/>
  <c r="F13" i="291"/>
  <c r="D26" i="291"/>
  <c r="E28" i="296"/>
  <c r="D77" i="311"/>
  <c r="D71" i="300"/>
  <c r="E19" i="311"/>
  <c r="D42" i="296"/>
  <c r="D35" i="281"/>
  <c r="D25" i="281"/>
  <c r="E33" i="296"/>
  <c r="E13" i="285"/>
  <c r="F60" i="296"/>
  <c r="D26" i="296"/>
  <c r="D78" i="291"/>
  <c r="D70" i="285"/>
  <c r="D62" i="291"/>
  <c r="E68" i="291"/>
  <c r="D47" i="300"/>
  <c r="E18" i="300"/>
  <c r="E20" i="291"/>
  <c r="D19" i="285"/>
  <c r="F35" i="291"/>
  <c r="D20" i="291"/>
  <c r="E26" i="285"/>
  <c r="F43" i="296"/>
  <c r="E42" i="285"/>
  <c r="D33" i="311"/>
  <c r="D42" i="285"/>
  <c r="D76" i="311"/>
  <c r="E62" i="285"/>
  <c r="E71" i="281"/>
  <c r="E43" i="285"/>
  <c r="E35" i="311"/>
  <c r="E21" i="300"/>
  <c r="F18" i="296"/>
  <c r="E10" i="291"/>
  <c r="F20" i="296"/>
  <c r="E12" i="296"/>
  <c r="D11" i="311"/>
  <c r="E77" i="285"/>
  <c r="D18" i="311"/>
  <c r="E63" i="300"/>
  <c r="D60" i="291"/>
  <c r="E13" i="281"/>
  <c r="E63" i="285"/>
  <c r="D27" i="311"/>
  <c r="D28" i="285"/>
  <c r="E40" i="300"/>
  <c r="F33" i="296"/>
  <c r="D50" i="296"/>
  <c r="D48" i="296"/>
  <c r="F27" i="291"/>
  <c r="E28" i="285"/>
  <c r="E10" i="285"/>
  <c r="D42" i="291"/>
  <c r="D21" i="281"/>
  <c r="E28" i="300"/>
  <c r="E63" i="281"/>
  <c r="D36" i="281"/>
  <c r="D63" i="296"/>
  <c r="F78" i="296"/>
  <c r="E43" i="300"/>
  <c r="F10" i="296"/>
  <c r="E26" i="296"/>
  <c r="E60" i="311"/>
  <c r="D25" i="291"/>
  <c r="E69" i="285"/>
  <c r="E70" i="296"/>
  <c r="D35" i="296"/>
  <c r="E70" i="281"/>
  <c r="F33" i="285"/>
  <c r="E70" i="285"/>
  <c r="F11" i="285"/>
  <c r="D33" i="296"/>
  <c r="E34" i="291"/>
  <c r="F10" i="291"/>
  <c r="D68" i="300"/>
  <c r="F27" i="296"/>
  <c r="D40" i="300"/>
  <c r="E42" i="311"/>
  <c r="E42" i="296"/>
  <c r="D50" i="281"/>
  <c r="D13" i="296"/>
  <c r="E25" i="300"/>
  <c r="F47" i="291"/>
  <c r="E40" i="291"/>
  <c r="E68" i="281"/>
  <c r="D13" i="291"/>
  <c r="E49" i="311"/>
  <c r="D42" i="300"/>
  <c r="D68" i="296"/>
  <c r="E26" i="291"/>
  <c r="E40" i="285"/>
  <c r="E36" i="281"/>
  <c r="D71" i="311"/>
  <c r="E18" i="281"/>
  <c r="E36" i="311"/>
  <c r="E21" i="296"/>
  <c r="E75" i="291"/>
  <c r="D27" i="291"/>
  <c r="E27" i="296"/>
  <c r="D13" i="311"/>
  <c r="F63" i="296"/>
  <c r="F35" i="285"/>
  <c r="D60" i="285"/>
  <c r="D10" i="311"/>
  <c r="E10" i="296"/>
  <c r="D21" i="311"/>
  <c r="F26" i="291"/>
  <c r="F62" i="285"/>
  <c r="E28" i="291"/>
  <c r="F61" i="296"/>
  <c r="E11" i="281"/>
  <c r="D41" i="291"/>
  <c r="D10" i="291"/>
  <c r="D20" i="281"/>
  <c r="D48" i="300"/>
  <c r="E13" i="311"/>
  <c r="F36" i="296"/>
  <c r="E20" i="311"/>
  <c r="F77" i="296"/>
  <c r="D40" i="285"/>
  <c r="F76" i="296"/>
  <c r="E11" i="311"/>
  <c r="E71" i="296"/>
  <c r="D12" i="285"/>
  <c r="D26" i="281"/>
  <c r="E21" i="291"/>
  <c r="F71" i="285"/>
  <c r="D20" i="300"/>
  <c r="D43" i="281"/>
  <c r="F34" i="296"/>
  <c r="D34" i="300"/>
  <c r="E25" i="281"/>
  <c r="D68" i="281"/>
  <c r="E70" i="291"/>
  <c r="E28" i="311"/>
  <c r="F60" i="285"/>
  <c r="E18" i="296"/>
  <c r="D43" i="300"/>
  <c r="F70" i="285"/>
  <c r="D49" i="300"/>
  <c r="E40" i="281"/>
  <c r="E49" i="291"/>
  <c r="D76" i="285"/>
  <c r="E48" i="285"/>
  <c r="F20" i="291"/>
  <c r="F69" i="291"/>
  <c r="E78" i="285"/>
  <c r="E12" i="285"/>
  <c r="E33" i="281"/>
  <c r="D25" i="296"/>
  <c r="E69" i="311"/>
  <c r="E21" i="281"/>
  <c r="E42" i="291"/>
  <c r="D28" i="311"/>
  <c r="D33" i="285"/>
  <c r="E77" i="311"/>
  <c r="D43" i="296"/>
  <c r="E47" i="300"/>
  <c r="E28" i="281"/>
  <c r="D11" i="300"/>
  <c r="F12" i="291"/>
  <c r="D69" i="291"/>
  <c r="E18" i="311"/>
  <c r="D34" i="311"/>
  <c r="F49" i="291"/>
  <c r="F21" i="291"/>
  <c r="D27" i="300"/>
  <c r="F41" i="285"/>
  <c r="D62" i="281"/>
  <c r="E19" i="296"/>
  <c r="F13" i="285"/>
  <c r="E71" i="285"/>
  <c r="D71" i="296"/>
  <c r="E41" i="281"/>
  <c r="D19" i="300"/>
  <c r="E49" i="281"/>
  <c r="D60" i="281"/>
  <c r="E76" i="300"/>
  <c r="E76" i="296"/>
  <c r="E61" i="300"/>
  <c r="F42" i="285"/>
  <c r="D68" i="291"/>
  <c r="F27" i="285"/>
  <c r="F25" i="285"/>
  <c r="E18" i="285"/>
  <c r="D21" i="291"/>
  <c r="F21" i="285"/>
  <c r="E75" i="300"/>
  <c r="E43" i="296"/>
  <c r="E69" i="281"/>
  <c r="D75" i="311"/>
  <c r="D47" i="291"/>
  <c r="E47" i="291"/>
  <c r="D12" i="291"/>
  <c r="E25" i="296"/>
  <c r="D18" i="285"/>
  <c r="D69" i="296"/>
  <c r="F42" i="291"/>
  <c r="E60" i="285"/>
  <c r="C50" i="285" l="1"/>
  <c r="C25" i="285"/>
  <c r="C11" i="296"/>
  <c r="K11" i="296" s="1"/>
  <c r="C26" i="285"/>
  <c r="C33" i="285"/>
  <c r="K33" i="285" s="1"/>
  <c r="C26" i="291"/>
  <c r="C48" i="291"/>
  <c r="C12" i="311"/>
  <c r="K12" i="311" s="1"/>
  <c r="C34" i="291"/>
  <c r="K34" i="291" s="1"/>
  <c r="C62" i="281"/>
  <c r="K62" i="281" s="1"/>
  <c r="C63" i="291"/>
  <c r="K63" i="291" s="1"/>
  <c r="C13" i="291"/>
  <c r="K13" i="291" s="1"/>
  <c r="C28" i="311"/>
  <c r="C78" i="296"/>
  <c r="C76" i="281"/>
  <c r="C48" i="281"/>
  <c r="C27" i="281"/>
  <c r="C36" i="311"/>
  <c r="K36" i="311" s="1"/>
  <c r="C27" i="285"/>
  <c r="C35" i="281"/>
  <c r="K35" i="281" s="1"/>
  <c r="C34" i="311"/>
  <c r="K34" i="311" s="1"/>
  <c r="C61" i="311"/>
  <c r="K61" i="311" s="1"/>
  <c r="C49" i="300"/>
  <c r="C61" i="281"/>
  <c r="K61" i="281" s="1"/>
  <c r="C49" i="281"/>
  <c r="C10" i="311"/>
  <c r="K10" i="311" s="1"/>
  <c r="C77" i="291"/>
  <c r="C10" i="285"/>
  <c r="K10" i="285" s="1"/>
  <c r="C33" i="311"/>
  <c r="K33" i="311" s="1"/>
  <c r="C36" i="291"/>
  <c r="K36" i="291" s="1"/>
  <c r="C62" i="296"/>
  <c r="K62" i="296" s="1"/>
  <c r="C77" i="311"/>
  <c r="C25" i="311"/>
  <c r="C49" i="311"/>
  <c r="C12" i="291"/>
  <c r="K12" i="291" s="1"/>
  <c r="C78" i="311"/>
  <c r="C61" i="296"/>
  <c r="K61" i="296" s="1"/>
  <c r="C28" i="281"/>
  <c r="C77" i="300"/>
  <c r="C35" i="285"/>
  <c r="K35" i="285" s="1"/>
  <c r="C10" i="281"/>
  <c r="K10" i="281" s="1"/>
  <c r="C26" i="300"/>
  <c r="C34" i="296"/>
  <c r="K34" i="296" s="1"/>
  <c r="C63" i="285"/>
  <c r="K63" i="285" s="1"/>
  <c r="C10" i="296"/>
  <c r="C11" i="285"/>
  <c r="K11" i="285" s="1"/>
  <c r="C28" i="296"/>
  <c r="C61" i="285"/>
  <c r="K61" i="285" s="1"/>
  <c r="C78" i="300"/>
  <c r="C33" i="296"/>
  <c r="K33" i="296" s="1"/>
  <c r="C47" i="281"/>
  <c r="C13" i="296"/>
  <c r="K13" i="296" s="1"/>
  <c r="C34" i="285"/>
  <c r="K34" i="285" s="1"/>
  <c r="C77" i="285"/>
  <c r="C47" i="291"/>
  <c r="C28" i="285"/>
  <c r="C35" i="311"/>
  <c r="K35" i="311" s="1"/>
  <c r="C12" i="296"/>
  <c r="K12" i="296" s="1"/>
  <c r="C18" i="300"/>
  <c r="C20" i="300" s="1"/>
  <c r="C41" i="300" s="1"/>
  <c r="C40" i="291"/>
  <c r="C33" i="300"/>
  <c r="K33" i="300" s="1"/>
  <c r="C33" i="291"/>
  <c r="C78" i="281"/>
  <c r="C12" i="281"/>
  <c r="K12" i="281" s="1"/>
  <c r="C48" i="311"/>
  <c r="C77" i="281"/>
  <c r="C61" i="300"/>
  <c r="K61" i="300" s="1"/>
  <c r="C78" i="291"/>
  <c r="C47" i="296"/>
  <c r="C33" i="281"/>
  <c r="C48" i="296"/>
  <c r="C12" i="285"/>
  <c r="K12" i="285" s="1"/>
  <c r="C40" i="311"/>
  <c r="C18" i="296"/>
  <c r="C20" i="296" s="1"/>
  <c r="C43" i="296" s="1"/>
  <c r="C63" i="311"/>
  <c r="K63" i="311" s="1"/>
  <c r="C35" i="300"/>
  <c r="K35" i="300" s="1"/>
  <c r="C40" i="281"/>
  <c r="C62" i="285"/>
  <c r="K62" i="285" s="1"/>
  <c r="C13" i="300"/>
  <c r="K13" i="300" s="1"/>
  <c r="C25" i="291"/>
  <c r="C76" i="300"/>
  <c r="C47" i="300"/>
  <c r="C50" i="291"/>
  <c r="C27" i="300"/>
  <c r="C48" i="285"/>
  <c r="C11" i="300"/>
  <c r="K11" i="300" s="1"/>
  <c r="C62" i="311"/>
  <c r="K62" i="311" s="1"/>
  <c r="C36" i="300"/>
  <c r="K36" i="300" s="1"/>
  <c r="C18" i="285"/>
  <c r="D54" i="285" s="1"/>
  <c r="C13" i="285"/>
  <c r="K13" i="285" s="1"/>
  <c r="C27" i="291"/>
  <c r="C13" i="281"/>
  <c r="K13" i="281" s="1"/>
  <c r="C76" i="311"/>
  <c r="C13" i="311"/>
  <c r="K13" i="311" s="1"/>
  <c r="C25" i="300"/>
  <c r="C76" i="296"/>
  <c r="C50" i="311"/>
  <c r="C47" i="285"/>
  <c r="C11" i="281"/>
  <c r="K11" i="281" s="1"/>
  <c r="C76" i="291"/>
  <c r="C11" i="311"/>
  <c r="K11" i="311" s="1"/>
  <c r="C61" i="291"/>
  <c r="K61" i="291" s="1"/>
  <c r="C48" i="300"/>
  <c r="C36" i="285"/>
  <c r="K36" i="285" s="1"/>
  <c r="C26" i="296"/>
  <c r="C49" i="291"/>
  <c r="C34" i="281"/>
  <c r="K34" i="281" s="1"/>
  <c r="C50" i="281"/>
  <c r="C50" i="296"/>
  <c r="C35" i="291"/>
  <c r="K35" i="291" s="1"/>
  <c r="C18" i="311"/>
  <c r="C21" i="311" s="1"/>
  <c r="C76" i="285"/>
  <c r="C12" i="300"/>
  <c r="K12" i="300" s="1"/>
  <c r="C63" i="296"/>
  <c r="K63" i="296" s="1"/>
  <c r="C62" i="300"/>
  <c r="K62" i="300" s="1"/>
  <c r="C63" i="300"/>
  <c r="K63" i="300" s="1"/>
  <c r="C27" i="311"/>
  <c r="C40" i="285"/>
  <c r="C34" i="300"/>
  <c r="K34" i="300" s="1"/>
  <c r="C26" i="311"/>
  <c r="C10" i="291"/>
  <c r="K10" i="291" s="1"/>
  <c r="C47" i="311"/>
  <c r="C49" i="285"/>
  <c r="C62" i="291"/>
  <c r="K62" i="291" s="1"/>
  <c r="C77" i="296"/>
  <c r="C50" i="300"/>
  <c r="C18" i="281"/>
  <c r="C19" i="281" s="1"/>
  <c r="C36" i="296"/>
  <c r="K36" i="296" s="1"/>
  <c r="C10" i="300"/>
  <c r="K10" i="300" s="1"/>
  <c r="C25" i="296"/>
  <c r="C28" i="300"/>
  <c r="C26" i="281"/>
  <c r="C40" i="300"/>
  <c r="C11" i="291"/>
  <c r="K11" i="291" s="1"/>
  <c r="C36" i="281"/>
  <c r="K36" i="281" s="1"/>
  <c r="C18" i="291"/>
  <c r="C20" i="291" s="1"/>
  <c r="C49" i="296"/>
  <c r="C78" i="285"/>
  <c r="C28" i="291"/>
  <c r="C35" i="296"/>
  <c r="K35" i="296" s="1"/>
  <c r="C63" i="281"/>
  <c r="K63" i="281" s="1"/>
  <c r="C25" i="281"/>
  <c r="C27" i="296"/>
  <c r="C40" i="296"/>
  <c r="C50" i="232"/>
  <c r="C62" i="232" s="1"/>
  <c r="G51" i="231"/>
  <c r="E67" i="231"/>
  <c r="G67" i="231"/>
  <c r="G70" i="231" s="1"/>
  <c r="E62" i="231"/>
  <c r="G67" i="230"/>
  <c r="E67" i="230"/>
  <c r="G51" i="230"/>
  <c r="G50" i="230"/>
  <c r="G68" i="230"/>
  <c r="C62" i="230"/>
  <c r="C69" i="230"/>
  <c r="E69" i="230" s="1"/>
  <c r="E62" i="230"/>
  <c r="E62" i="232"/>
  <c r="C69" i="231"/>
  <c r="G50" i="231"/>
  <c r="C62" i="231"/>
  <c r="C62" i="229"/>
  <c r="C69" i="229"/>
  <c r="E69" i="229" s="1"/>
  <c r="E62" i="229"/>
  <c r="G69" i="229"/>
  <c r="E54" i="285" l="1"/>
  <c r="D55" i="285"/>
  <c r="E54" i="311"/>
  <c r="E55" i="291"/>
  <c r="C19" i="300"/>
  <c r="C75" i="311"/>
  <c r="C68" i="285"/>
  <c r="K14" i="300"/>
  <c r="C54" i="281"/>
  <c r="C54" i="291"/>
  <c r="D54" i="291"/>
  <c r="C68" i="300"/>
  <c r="E55" i="296"/>
  <c r="C54" i="296"/>
  <c r="C54" i="311"/>
  <c r="C75" i="281"/>
  <c r="C19" i="291"/>
  <c r="K14" i="281"/>
  <c r="E54" i="291"/>
  <c r="C60" i="281"/>
  <c r="K60" i="281" s="1"/>
  <c r="K64" i="281" s="1"/>
  <c r="C68" i="311"/>
  <c r="C55" i="311"/>
  <c r="C20" i="311"/>
  <c r="C42" i="311" s="1"/>
  <c r="C75" i="285"/>
  <c r="C60" i="285"/>
  <c r="K60" i="285" s="1"/>
  <c r="K64" i="285" s="1"/>
  <c r="C20" i="285"/>
  <c r="C43" i="285" s="1"/>
  <c r="C20" i="281"/>
  <c r="C43" i="281" s="1"/>
  <c r="C21" i="281"/>
  <c r="K33" i="281"/>
  <c r="C43" i="300"/>
  <c r="D55" i="300" s="1"/>
  <c r="K33" i="291"/>
  <c r="C21" i="300"/>
  <c r="E55" i="311"/>
  <c r="E55" i="300"/>
  <c r="C60" i="300"/>
  <c r="K60" i="300" s="1"/>
  <c r="K64" i="300" s="1"/>
  <c r="D54" i="311"/>
  <c r="E54" i="296"/>
  <c r="C60" i="296"/>
  <c r="K60" i="296" s="1"/>
  <c r="K64" i="296" s="1"/>
  <c r="C54" i="285"/>
  <c r="K10" i="296"/>
  <c r="K14" i="296" s="1"/>
  <c r="C21" i="285"/>
  <c r="C19" i="296"/>
  <c r="E54" i="300"/>
  <c r="E54" i="281"/>
  <c r="C75" i="296"/>
  <c r="K14" i="291"/>
  <c r="C60" i="291"/>
  <c r="K60" i="291" s="1"/>
  <c r="K64" i="291" s="1"/>
  <c r="C19" i="311"/>
  <c r="C19" i="285"/>
  <c r="C75" i="300"/>
  <c r="D54" i="296"/>
  <c r="C75" i="291"/>
  <c r="E55" i="285"/>
  <c r="D54" i="281"/>
  <c r="C60" i="311"/>
  <c r="K60" i="311" s="1"/>
  <c r="K64" i="311" s="1"/>
  <c r="D55" i="281"/>
  <c r="C42" i="296"/>
  <c r="D54" i="300"/>
  <c r="C21" i="296"/>
  <c r="D55" i="296" s="1"/>
  <c r="C68" i="281"/>
  <c r="C41" i="296"/>
  <c r="C42" i="300"/>
  <c r="C54" i="300"/>
  <c r="E55" i="281"/>
  <c r="K14" i="285"/>
  <c r="K14" i="311"/>
  <c r="C68" i="296"/>
  <c r="C55" i="291"/>
  <c r="C21" i="291"/>
  <c r="C68" i="291"/>
  <c r="C55" i="300"/>
  <c r="C55" i="281"/>
  <c r="C55" i="296"/>
  <c r="C55" i="285"/>
  <c r="C69" i="232"/>
  <c r="G69" i="232" s="1"/>
  <c r="G50" i="232"/>
  <c r="C41" i="291"/>
  <c r="C43" i="291"/>
  <c r="C42" i="291"/>
  <c r="G70" i="230"/>
  <c r="G69" i="230"/>
  <c r="E69" i="232"/>
  <c r="G69" i="231"/>
  <c r="E69" i="231"/>
  <c r="E54" i="187"/>
  <c r="D54" i="187"/>
  <c r="D56" i="187" s="1"/>
  <c r="C54" i="187"/>
  <c r="E47" i="187"/>
  <c r="E49" i="187" s="1"/>
  <c r="D61" i="187"/>
  <c r="AJ43" i="187"/>
  <c r="AI43" i="187"/>
  <c r="AH43" i="187"/>
  <c r="AG43" i="187"/>
  <c r="AF43" i="187"/>
  <c r="AE43" i="187"/>
  <c r="AD43" i="187"/>
  <c r="AC43" i="187"/>
  <c r="AB43" i="187"/>
  <c r="AA43" i="187"/>
  <c r="Z43" i="187"/>
  <c r="Y43" i="187"/>
  <c r="X43" i="187"/>
  <c r="W43" i="187"/>
  <c r="V43" i="187"/>
  <c r="U43" i="187"/>
  <c r="T43" i="187"/>
  <c r="S43" i="187"/>
  <c r="R43" i="187"/>
  <c r="Q43" i="187"/>
  <c r="P43" i="187"/>
  <c r="O43" i="187"/>
  <c r="N43" i="187"/>
  <c r="M43" i="187"/>
  <c r="L43" i="187"/>
  <c r="K43" i="187"/>
  <c r="F43" i="187"/>
  <c r="AJ42" i="187"/>
  <c r="AI42" i="187"/>
  <c r="AH42" i="187"/>
  <c r="AG42" i="187"/>
  <c r="AF42" i="187"/>
  <c r="AE42" i="187"/>
  <c r="AD42" i="187"/>
  <c r="AC42" i="187"/>
  <c r="AB42" i="187"/>
  <c r="AA42" i="187"/>
  <c r="Z42" i="187"/>
  <c r="Y42" i="187"/>
  <c r="X42" i="187"/>
  <c r="W42" i="187"/>
  <c r="V42" i="187"/>
  <c r="U42" i="187"/>
  <c r="T42" i="187"/>
  <c r="S42" i="187"/>
  <c r="R42" i="187"/>
  <c r="Q42" i="187"/>
  <c r="P42" i="187"/>
  <c r="O42" i="187"/>
  <c r="N42" i="187"/>
  <c r="M42" i="187"/>
  <c r="L42" i="187"/>
  <c r="K42" i="187"/>
  <c r="F42" i="187"/>
  <c r="AJ41" i="187"/>
  <c r="AI41" i="187"/>
  <c r="AH41" i="187"/>
  <c r="AG41" i="187"/>
  <c r="AF41" i="187"/>
  <c r="AE41" i="187"/>
  <c r="AD41" i="187"/>
  <c r="AC41" i="187"/>
  <c r="AB41" i="187"/>
  <c r="AA41" i="187"/>
  <c r="Z41" i="187"/>
  <c r="Y41" i="187"/>
  <c r="X41" i="187"/>
  <c r="W41" i="187"/>
  <c r="V41" i="187"/>
  <c r="U41" i="187"/>
  <c r="T41" i="187"/>
  <c r="S41" i="187"/>
  <c r="R41" i="187"/>
  <c r="Q41" i="187"/>
  <c r="P41" i="187"/>
  <c r="O41" i="187"/>
  <c r="N41" i="187"/>
  <c r="M41" i="187"/>
  <c r="L41" i="187"/>
  <c r="K41" i="187"/>
  <c r="F41" i="187"/>
  <c r="AJ40" i="187"/>
  <c r="AI40" i="187"/>
  <c r="AH40" i="187"/>
  <c r="AG40" i="187"/>
  <c r="AF40" i="187"/>
  <c r="AE40" i="187"/>
  <c r="AD40" i="187"/>
  <c r="AC40" i="187"/>
  <c r="AB40" i="187"/>
  <c r="AA40" i="187"/>
  <c r="Z40" i="187"/>
  <c r="Y40" i="187"/>
  <c r="X40" i="187"/>
  <c r="W40" i="187"/>
  <c r="V40" i="187"/>
  <c r="U40" i="187"/>
  <c r="T40" i="187"/>
  <c r="S40" i="187"/>
  <c r="R40" i="187"/>
  <c r="Q40" i="187"/>
  <c r="P40" i="187"/>
  <c r="O40" i="187"/>
  <c r="N40" i="187"/>
  <c r="M40" i="187"/>
  <c r="L40" i="187"/>
  <c r="K40" i="187"/>
  <c r="F40" i="187"/>
  <c r="AJ39" i="187"/>
  <c r="AI39" i="187"/>
  <c r="AH39" i="187"/>
  <c r="AG39" i="187"/>
  <c r="AF39" i="187"/>
  <c r="AE39" i="187"/>
  <c r="AD39" i="187"/>
  <c r="AC39" i="187"/>
  <c r="AB39" i="187"/>
  <c r="AA39" i="187"/>
  <c r="Z39" i="187"/>
  <c r="Y39" i="187"/>
  <c r="X39" i="187"/>
  <c r="W39" i="187"/>
  <c r="V39" i="187"/>
  <c r="U39" i="187"/>
  <c r="T39" i="187"/>
  <c r="S39" i="187"/>
  <c r="R39" i="187"/>
  <c r="Q39" i="187"/>
  <c r="P39" i="187"/>
  <c r="O39" i="187"/>
  <c r="N39" i="187"/>
  <c r="M39" i="187"/>
  <c r="L39" i="187"/>
  <c r="K39" i="187"/>
  <c r="F39" i="187"/>
  <c r="AJ38" i="187"/>
  <c r="AI38" i="187"/>
  <c r="AH38" i="187"/>
  <c r="AG38" i="187"/>
  <c r="AF38" i="187"/>
  <c r="AE38" i="187"/>
  <c r="AD38" i="187"/>
  <c r="AC38" i="187"/>
  <c r="AB38" i="187"/>
  <c r="AA38" i="187"/>
  <c r="Z38" i="187"/>
  <c r="Y38" i="187"/>
  <c r="X38" i="187"/>
  <c r="W38" i="187"/>
  <c r="V38" i="187"/>
  <c r="U38" i="187"/>
  <c r="T38" i="187"/>
  <c r="S38" i="187"/>
  <c r="R38" i="187"/>
  <c r="Q38" i="187"/>
  <c r="P38" i="187"/>
  <c r="O38" i="187"/>
  <c r="N38" i="187"/>
  <c r="M38" i="187"/>
  <c r="L38" i="187"/>
  <c r="K38" i="187"/>
  <c r="F38" i="187"/>
  <c r="AJ37" i="187"/>
  <c r="AI37" i="187"/>
  <c r="AH37" i="187"/>
  <c r="AG37" i="187"/>
  <c r="AF37" i="187"/>
  <c r="AE37" i="187"/>
  <c r="AD37" i="187"/>
  <c r="AC37" i="187"/>
  <c r="AB37" i="187"/>
  <c r="AA37" i="187"/>
  <c r="Z37" i="187"/>
  <c r="Y37" i="187"/>
  <c r="X37" i="187"/>
  <c r="W37" i="187"/>
  <c r="V37" i="187"/>
  <c r="U37" i="187"/>
  <c r="T37" i="187"/>
  <c r="S37" i="187"/>
  <c r="R37" i="187"/>
  <c r="Q37" i="187"/>
  <c r="P37" i="187"/>
  <c r="O37" i="187"/>
  <c r="N37" i="187"/>
  <c r="M37" i="187"/>
  <c r="L37" i="187"/>
  <c r="K37" i="187"/>
  <c r="F37" i="187"/>
  <c r="AJ36" i="187"/>
  <c r="AI36" i="187"/>
  <c r="AH36" i="187"/>
  <c r="AG36" i="187"/>
  <c r="AF36" i="187"/>
  <c r="AE36" i="187"/>
  <c r="AD36" i="187"/>
  <c r="AC36" i="187"/>
  <c r="AB36" i="187"/>
  <c r="AA36" i="187"/>
  <c r="Z36" i="187"/>
  <c r="Y36" i="187"/>
  <c r="X36" i="187"/>
  <c r="W36" i="187"/>
  <c r="V36" i="187"/>
  <c r="U36" i="187"/>
  <c r="T36" i="187"/>
  <c r="S36" i="187"/>
  <c r="R36" i="187"/>
  <c r="Q36" i="187"/>
  <c r="P36" i="187"/>
  <c r="O36" i="187"/>
  <c r="N36" i="187"/>
  <c r="M36" i="187"/>
  <c r="L36" i="187"/>
  <c r="K36" i="187"/>
  <c r="F36" i="187"/>
  <c r="AJ35" i="187"/>
  <c r="AI35" i="187"/>
  <c r="AH35" i="187"/>
  <c r="AG35" i="187"/>
  <c r="AF35" i="187"/>
  <c r="AE35" i="187"/>
  <c r="AD35" i="187"/>
  <c r="AC35" i="187"/>
  <c r="AB35" i="187"/>
  <c r="AA35" i="187"/>
  <c r="Z35" i="187"/>
  <c r="Y35" i="187"/>
  <c r="X35" i="187"/>
  <c r="W35" i="187"/>
  <c r="V35" i="187"/>
  <c r="U35" i="187"/>
  <c r="T35" i="187"/>
  <c r="S35" i="187"/>
  <c r="R35" i="187"/>
  <c r="Q35" i="187"/>
  <c r="P35" i="187"/>
  <c r="O35" i="187"/>
  <c r="N35" i="187"/>
  <c r="M35" i="187"/>
  <c r="L35" i="187"/>
  <c r="K35" i="187"/>
  <c r="F35" i="187"/>
  <c r="AJ34" i="187"/>
  <c r="AI34" i="187"/>
  <c r="AH34" i="187"/>
  <c r="AG34" i="187"/>
  <c r="AF34" i="187"/>
  <c r="AE34" i="187"/>
  <c r="AD34" i="187"/>
  <c r="AC34" i="187"/>
  <c r="AB34" i="187"/>
  <c r="AA34" i="187"/>
  <c r="Z34" i="187"/>
  <c r="Y34" i="187"/>
  <c r="X34" i="187"/>
  <c r="W34" i="187"/>
  <c r="V34" i="187"/>
  <c r="U34" i="187"/>
  <c r="T34" i="187"/>
  <c r="S34" i="187"/>
  <c r="R34" i="187"/>
  <c r="Q34" i="187"/>
  <c r="P34" i="187"/>
  <c r="O34" i="187"/>
  <c r="N34" i="187"/>
  <c r="M34" i="187"/>
  <c r="L34" i="187"/>
  <c r="K34" i="187"/>
  <c r="F34" i="187"/>
  <c r="AJ33" i="187"/>
  <c r="AI33" i="187"/>
  <c r="AH33" i="187"/>
  <c r="AG33" i="187"/>
  <c r="AF33" i="187"/>
  <c r="AE33" i="187"/>
  <c r="AD33" i="187"/>
  <c r="AC33" i="187"/>
  <c r="AB33" i="187"/>
  <c r="AA33" i="187"/>
  <c r="Z33" i="187"/>
  <c r="Y33" i="187"/>
  <c r="X33" i="187"/>
  <c r="W33" i="187"/>
  <c r="V33" i="187"/>
  <c r="U33" i="187"/>
  <c r="T33" i="187"/>
  <c r="S33" i="187"/>
  <c r="R33" i="187"/>
  <c r="Q33" i="187"/>
  <c r="P33" i="187"/>
  <c r="O33" i="187"/>
  <c r="N33" i="187"/>
  <c r="M33" i="187"/>
  <c r="L33" i="187"/>
  <c r="K33" i="187"/>
  <c r="F33" i="187"/>
  <c r="AI32" i="187"/>
  <c r="AH32" i="187"/>
  <c r="AG32" i="187"/>
  <c r="AJ32" i="187" s="1"/>
  <c r="F32" i="187" s="1"/>
  <c r="AE32" i="187"/>
  <c r="AD32" i="187"/>
  <c r="AC32" i="187"/>
  <c r="AB32" i="187"/>
  <c r="AA32" i="187"/>
  <c r="AF32" i="187" s="1"/>
  <c r="Y32" i="187"/>
  <c r="X32" i="187"/>
  <c r="W32" i="187"/>
  <c r="V32" i="187"/>
  <c r="Z32" i="187" s="1"/>
  <c r="T32" i="187"/>
  <c r="S32" i="187"/>
  <c r="R32" i="187"/>
  <c r="Q32" i="187"/>
  <c r="U32" i="187" s="1"/>
  <c r="O32" i="187"/>
  <c r="N32" i="187"/>
  <c r="M32" i="187"/>
  <c r="L32" i="187"/>
  <c r="K32" i="187"/>
  <c r="P32" i="187" s="1"/>
  <c r="AI31" i="187"/>
  <c r="AH31" i="187"/>
  <c r="AG31" i="187"/>
  <c r="AJ31" i="187" s="1"/>
  <c r="F31" i="187" s="1"/>
  <c r="AE31" i="187"/>
  <c r="AD31" i="187"/>
  <c r="AC31" i="187"/>
  <c r="AB31" i="187"/>
  <c r="AA31" i="187"/>
  <c r="AF31" i="187" s="1"/>
  <c r="Y31" i="187"/>
  <c r="X31" i="187"/>
  <c r="W31" i="187"/>
  <c r="V31" i="187"/>
  <c r="Z31" i="187" s="1"/>
  <c r="T31" i="187"/>
  <c r="S31" i="187"/>
  <c r="R31" i="187"/>
  <c r="Q31" i="187"/>
  <c r="U31" i="187" s="1"/>
  <c r="O31" i="187"/>
  <c r="N31" i="187"/>
  <c r="M31" i="187"/>
  <c r="L31" i="187"/>
  <c r="K31" i="187"/>
  <c r="P31" i="187" s="1"/>
  <c r="AI30" i="187"/>
  <c r="AH30" i="187"/>
  <c r="AG30" i="187"/>
  <c r="AJ30" i="187" s="1"/>
  <c r="F30" i="187" s="1"/>
  <c r="AE30" i="187"/>
  <c r="AD30" i="187"/>
  <c r="AC30" i="187"/>
  <c r="AB30" i="187"/>
  <c r="AA30" i="187"/>
  <c r="AF30" i="187" s="1"/>
  <c r="Y30" i="187"/>
  <c r="X30" i="187"/>
  <c r="W30" i="187"/>
  <c r="V30" i="187"/>
  <c r="Z30" i="187" s="1"/>
  <c r="T30" i="187"/>
  <c r="S30" i="187"/>
  <c r="R30" i="187"/>
  <c r="Q30" i="187"/>
  <c r="U30" i="187" s="1"/>
  <c r="O30" i="187"/>
  <c r="N30" i="187"/>
  <c r="M30" i="187"/>
  <c r="L30" i="187"/>
  <c r="K30" i="187"/>
  <c r="P30" i="187" s="1"/>
  <c r="AI29" i="187"/>
  <c r="AH29" i="187"/>
  <c r="AG29" i="187"/>
  <c r="AJ29" i="187" s="1"/>
  <c r="F29" i="187" s="1"/>
  <c r="AE29" i="187"/>
  <c r="AD29" i="187"/>
  <c r="AC29" i="187"/>
  <c r="AB29" i="187"/>
  <c r="AA29" i="187"/>
  <c r="AF29" i="187" s="1"/>
  <c r="Y29" i="187"/>
  <c r="X29" i="187"/>
  <c r="W29" i="187"/>
  <c r="V29" i="187"/>
  <c r="Z29" i="187" s="1"/>
  <c r="T29" i="187"/>
  <c r="S29" i="187"/>
  <c r="R29" i="187"/>
  <c r="Q29" i="187"/>
  <c r="U29" i="187" s="1"/>
  <c r="P29" i="187"/>
  <c r="O29" i="187"/>
  <c r="N29" i="187"/>
  <c r="M29" i="187"/>
  <c r="L29" i="187"/>
  <c r="K29" i="187"/>
  <c r="AI28" i="187"/>
  <c r="AH28" i="187"/>
  <c r="AG28" i="187"/>
  <c r="AE28" i="187"/>
  <c r="AD28" i="187"/>
  <c r="AC28" i="187"/>
  <c r="AB28" i="187"/>
  <c r="AA28" i="187"/>
  <c r="Y28" i="187"/>
  <c r="X28" i="187"/>
  <c r="W28" i="187"/>
  <c r="V28" i="187"/>
  <c r="T28" i="187"/>
  <c r="S28" i="187"/>
  <c r="R28" i="187"/>
  <c r="Q28" i="187"/>
  <c r="O28" i="187"/>
  <c r="N28" i="187"/>
  <c r="M28" i="187"/>
  <c r="L28" i="187"/>
  <c r="K28" i="187"/>
  <c r="P28" i="187" s="1"/>
  <c r="AI27" i="187"/>
  <c r="AH27" i="187"/>
  <c r="AJ27" i="187" s="1"/>
  <c r="F27" i="187" s="1"/>
  <c r="AG27" i="187"/>
  <c r="AE27" i="187"/>
  <c r="AD27" i="187"/>
  <c r="AC27" i="187"/>
  <c r="AB27" i="187"/>
  <c r="AF27" i="187" s="1"/>
  <c r="AA27" i="187"/>
  <c r="Y27" i="187"/>
  <c r="X27" i="187"/>
  <c r="W27" i="187"/>
  <c r="Z27" i="187" s="1"/>
  <c r="V27" i="187"/>
  <c r="T27" i="187"/>
  <c r="S27" i="187"/>
  <c r="R27" i="187"/>
  <c r="U27" i="187" s="1"/>
  <c r="Q27" i="187"/>
  <c r="O27" i="187"/>
  <c r="N27" i="187"/>
  <c r="M27" i="187"/>
  <c r="L27" i="187"/>
  <c r="P27" i="187" s="1"/>
  <c r="K27" i="187"/>
  <c r="AI26" i="187"/>
  <c r="AH26" i="187"/>
  <c r="AG26" i="187"/>
  <c r="AJ26" i="187" s="1"/>
  <c r="F26" i="187" s="1"/>
  <c r="AE26" i="187"/>
  <c r="AD26" i="187"/>
  <c r="AC26" i="187"/>
  <c r="AB26" i="187"/>
  <c r="AA26" i="187"/>
  <c r="Y26" i="187"/>
  <c r="X26" i="187"/>
  <c r="W26" i="187"/>
  <c r="V26" i="187"/>
  <c r="T26" i="187"/>
  <c r="S26" i="187"/>
  <c r="R26" i="187"/>
  <c r="Q26" i="187"/>
  <c r="U26" i="187" s="1"/>
  <c r="O26" i="187"/>
  <c r="N26" i="187"/>
  <c r="M26" i="187"/>
  <c r="L26" i="187"/>
  <c r="P26" i="187" s="1"/>
  <c r="K26" i="187"/>
  <c r="AI25" i="187"/>
  <c r="AH25" i="187"/>
  <c r="AJ25" i="187" s="1"/>
  <c r="F25" i="187" s="1"/>
  <c r="AG25" i="187"/>
  <c r="AE25" i="187"/>
  <c r="AD25" i="187"/>
  <c r="AC25" i="187"/>
  <c r="AB25" i="187"/>
  <c r="AF25" i="187" s="1"/>
  <c r="AA25" i="187"/>
  <c r="Y25" i="187"/>
  <c r="X25" i="187"/>
  <c r="W25" i="187"/>
  <c r="V25" i="187"/>
  <c r="T25" i="187"/>
  <c r="S25" i="187"/>
  <c r="R25" i="187"/>
  <c r="Q25" i="187"/>
  <c r="O25" i="187"/>
  <c r="N25" i="187"/>
  <c r="M25" i="187"/>
  <c r="L25" i="187"/>
  <c r="P25" i="187" s="1"/>
  <c r="K25" i="187"/>
  <c r="AI24" i="187"/>
  <c r="AH24" i="187"/>
  <c r="AG24" i="187"/>
  <c r="AE24" i="187"/>
  <c r="AD24" i="187"/>
  <c r="AC24" i="187"/>
  <c r="AB24" i="187"/>
  <c r="AA24" i="187"/>
  <c r="Y24" i="187"/>
  <c r="X24" i="187"/>
  <c r="W24" i="187"/>
  <c r="Z24" i="187" s="1"/>
  <c r="V24" i="187"/>
  <c r="T24" i="187"/>
  <c r="S24" i="187"/>
  <c r="R24" i="187"/>
  <c r="Q24" i="187"/>
  <c r="O24" i="187"/>
  <c r="N24" i="187"/>
  <c r="M24" i="187"/>
  <c r="L24" i="187"/>
  <c r="K24" i="187"/>
  <c r="AI23" i="187"/>
  <c r="AH23" i="187"/>
  <c r="AG23" i="187"/>
  <c r="AE23" i="187"/>
  <c r="AD23" i="187"/>
  <c r="AC23" i="187"/>
  <c r="AB23" i="187"/>
  <c r="AA23" i="187"/>
  <c r="Y23" i="187"/>
  <c r="X23" i="187"/>
  <c r="W23" i="187"/>
  <c r="V23" i="187"/>
  <c r="Z23" i="187" s="1"/>
  <c r="T23" i="187"/>
  <c r="S23" i="187"/>
  <c r="R23" i="187"/>
  <c r="Q23" i="187"/>
  <c r="O23" i="187"/>
  <c r="N23" i="187"/>
  <c r="M23" i="187"/>
  <c r="L23" i="187"/>
  <c r="K23" i="187"/>
  <c r="AI22" i="187"/>
  <c r="AH22" i="187"/>
  <c r="AG22" i="187"/>
  <c r="AJ22" i="187" s="1"/>
  <c r="F22" i="187" s="1"/>
  <c r="AE22" i="187"/>
  <c r="AD22" i="187"/>
  <c r="AC22" i="187"/>
  <c r="AB22" i="187"/>
  <c r="AA22" i="187"/>
  <c r="AF22" i="187" s="1"/>
  <c r="Y22" i="187"/>
  <c r="X22" i="187"/>
  <c r="W22" i="187"/>
  <c r="V22" i="187"/>
  <c r="Z22" i="187" s="1"/>
  <c r="T22" i="187"/>
  <c r="S22" i="187"/>
  <c r="R22" i="187"/>
  <c r="Q22" i="187"/>
  <c r="U22" i="187" s="1"/>
  <c r="O22" i="187"/>
  <c r="N22" i="187"/>
  <c r="M22" i="187"/>
  <c r="L22" i="187"/>
  <c r="K22" i="187"/>
  <c r="P22" i="187" s="1"/>
  <c r="AI21" i="187"/>
  <c r="AH21" i="187"/>
  <c r="AJ21" i="187" s="1"/>
  <c r="F21" i="187" s="1"/>
  <c r="AG21" i="187"/>
  <c r="AE21" i="187"/>
  <c r="AD21" i="187"/>
  <c r="AC21" i="187"/>
  <c r="AB21" i="187"/>
  <c r="AF21" i="187" s="1"/>
  <c r="AA21" i="187"/>
  <c r="Y21" i="187"/>
  <c r="X21" i="187"/>
  <c r="W21" i="187"/>
  <c r="V21" i="187"/>
  <c r="T21" i="187"/>
  <c r="S21" i="187"/>
  <c r="R21" i="187"/>
  <c r="Q21" i="187"/>
  <c r="O21" i="187"/>
  <c r="N21" i="187"/>
  <c r="M21" i="187"/>
  <c r="L21" i="187"/>
  <c r="K21" i="187"/>
  <c r="AI20" i="187"/>
  <c r="AH20" i="187"/>
  <c r="AG20" i="187"/>
  <c r="AJ20" i="187" s="1"/>
  <c r="F20" i="187" s="1"/>
  <c r="AE20" i="187"/>
  <c r="AD20" i="187"/>
  <c r="AC20" i="187"/>
  <c r="AB20" i="187"/>
  <c r="AA20" i="187"/>
  <c r="Y20" i="187"/>
  <c r="X20" i="187"/>
  <c r="W20" i="187"/>
  <c r="V20" i="187"/>
  <c r="T20" i="187"/>
  <c r="S20" i="187"/>
  <c r="R20" i="187"/>
  <c r="Q20" i="187"/>
  <c r="O20" i="187"/>
  <c r="N20" i="187"/>
  <c r="M20" i="187"/>
  <c r="L20" i="187"/>
  <c r="K20" i="187"/>
  <c r="AI19" i="187"/>
  <c r="AH19" i="187"/>
  <c r="AG19" i="187"/>
  <c r="AJ19" i="187" s="1"/>
  <c r="F19" i="187" s="1"/>
  <c r="AE19" i="187"/>
  <c r="AD19" i="187"/>
  <c r="AC19" i="187"/>
  <c r="AB19" i="187"/>
  <c r="AA19" i="187"/>
  <c r="AF19" i="187" s="1"/>
  <c r="Y19" i="187"/>
  <c r="X19" i="187"/>
  <c r="W19" i="187"/>
  <c r="V19" i="187"/>
  <c r="Z19" i="187" s="1"/>
  <c r="T19" i="187"/>
  <c r="S19" i="187"/>
  <c r="R19" i="187"/>
  <c r="Q19" i="187"/>
  <c r="U19" i="187" s="1"/>
  <c r="O19" i="187"/>
  <c r="N19" i="187"/>
  <c r="M19" i="187"/>
  <c r="L19" i="187"/>
  <c r="K19" i="187"/>
  <c r="P19" i="187" s="1"/>
  <c r="AI18" i="187"/>
  <c r="AH18" i="187"/>
  <c r="AJ18" i="187" s="1"/>
  <c r="F18" i="187" s="1"/>
  <c r="AG18" i="187"/>
  <c r="AE18" i="187"/>
  <c r="AD18" i="187"/>
  <c r="AC18" i="187"/>
  <c r="AB18" i="187"/>
  <c r="AA18" i="187"/>
  <c r="Y18" i="187"/>
  <c r="X18" i="187"/>
  <c r="W18" i="187"/>
  <c r="V18" i="187"/>
  <c r="T18" i="187"/>
  <c r="S18" i="187"/>
  <c r="R18" i="187"/>
  <c r="U18" i="187" s="1"/>
  <c r="Q18" i="187"/>
  <c r="O18" i="187"/>
  <c r="N18" i="187"/>
  <c r="M18" i="187"/>
  <c r="L18" i="187"/>
  <c r="P18" i="187" s="1"/>
  <c r="K18" i="187"/>
  <c r="AI17" i="187"/>
  <c r="AH17" i="187"/>
  <c r="AJ17" i="187" s="1"/>
  <c r="AG17" i="187"/>
  <c r="AE17" i="187"/>
  <c r="AD17" i="187"/>
  <c r="AC17" i="187"/>
  <c r="AB17" i="187"/>
  <c r="AA17" i="187"/>
  <c r="Y17" i="187"/>
  <c r="X17" i="187"/>
  <c r="W17" i="187"/>
  <c r="V17" i="187"/>
  <c r="T17" i="187"/>
  <c r="S17" i="187"/>
  <c r="R17" i="187"/>
  <c r="Q17" i="187"/>
  <c r="O17" i="187"/>
  <c r="N17" i="187"/>
  <c r="M17" i="187"/>
  <c r="L17" i="187"/>
  <c r="P17" i="187" s="1"/>
  <c r="K17" i="187"/>
  <c r="AI16" i="187"/>
  <c r="AH16" i="187"/>
  <c r="AG16" i="187"/>
  <c r="AE16" i="187"/>
  <c r="AD16" i="187"/>
  <c r="AC16" i="187"/>
  <c r="AB16" i="187"/>
  <c r="AF16" i="187" s="1"/>
  <c r="AA16" i="187"/>
  <c r="Y16" i="187"/>
  <c r="X16" i="187"/>
  <c r="W16" i="187"/>
  <c r="Z16" i="187" s="1"/>
  <c r="V16" i="187"/>
  <c r="T16" i="187"/>
  <c r="S16" i="187"/>
  <c r="R16" i="187"/>
  <c r="U16" i="187" s="1"/>
  <c r="Q16" i="187"/>
  <c r="O16" i="187"/>
  <c r="N16" i="187"/>
  <c r="M16" i="187"/>
  <c r="L16" i="187"/>
  <c r="P16" i="187" s="1"/>
  <c r="K16" i="187"/>
  <c r="AI15" i="187"/>
  <c r="AH15" i="187"/>
  <c r="AG15" i="187"/>
  <c r="AE15" i="187"/>
  <c r="AD15" i="187"/>
  <c r="AC15" i="187"/>
  <c r="AB15" i="187"/>
  <c r="AA15" i="187"/>
  <c r="Y15" i="187"/>
  <c r="X15" i="187"/>
  <c r="W15" i="187"/>
  <c r="V15" i="187"/>
  <c r="T15" i="187"/>
  <c r="S15" i="187"/>
  <c r="R15" i="187"/>
  <c r="Q15" i="187"/>
  <c r="O15" i="187"/>
  <c r="N15" i="187"/>
  <c r="M15" i="187"/>
  <c r="L15" i="187"/>
  <c r="K15" i="187"/>
  <c r="AI14" i="187"/>
  <c r="AH14" i="187"/>
  <c r="AG14" i="187"/>
  <c r="AE14" i="187"/>
  <c r="AD14" i="187"/>
  <c r="AC14" i="187"/>
  <c r="AB14" i="187"/>
  <c r="AA14" i="187"/>
  <c r="Y14" i="187"/>
  <c r="X14" i="187"/>
  <c r="W14" i="187"/>
  <c r="V14" i="187"/>
  <c r="T14" i="187"/>
  <c r="S14" i="187"/>
  <c r="R14" i="187"/>
  <c r="Q14" i="187"/>
  <c r="U14" i="187" s="1"/>
  <c r="O14" i="187"/>
  <c r="N14" i="187"/>
  <c r="M14" i="187"/>
  <c r="L14" i="187"/>
  <c r="K14" i="187"/>
  <c r="AI13" i="187"/>
  <c r="AH13" i="187"/>
  <c r="AG13" i="187"/>
  <c r="AE13" i="187"/>
  <c r="AD13" i="187"/>
  <c r="AC13" i="187"/>
  <c r="AB13" i="187"/>
  <c r="AA13" i="187"/>
  <c r="Y13" i="187"/>
  <c r="X13" i="187"/>
  <c r="W13" i="187"/>
  <c r="V13" i="187"/>
  <c r="T13" i="187"/>
  <c r="S13" i="187"/>
  <c r="R13" i="187"/>
  <c r="Q13" i="187"/>
  <c r="O13" i="187"/>
  <c r="N13" i="187"/>
  <c r="M13" i="187"/>
  <c r="L13" i="187"/>
  <c r="P13" i="187" s="1"/>
  <c r="K13" i="187"/>
  <c r="AI12" i="187"/>
  <c r="AH12" i="187"/>
  <c r="AG12" i="187"/>
  <c r="AE12" i="187"/>
  <c r="AD12" i="187"/>
  <c r="AC12" i="187"/>
  <c r="AB12" i="187"/>
  <c r="AA12" i="187"/>
  <c r="Y12" i="187"/>
  <c r="X12" i="187"/>
  <c r="W12" i="187"/>
  <c r="V12" i="187"/>
  <c r="T12" i="187"/>
  <c r="S12" i="187"/>
  <c r="R12" i="187"/>
  <c r="Q12" i="187"/>
  <c r="O12" i="187"/>
  <c r="N12" i="187"/>
  <c r="M12" i="187"/>
  <c r="L12" i="187"/>
  <c r="K12" i="187"/>
  <c r="AI11" i="187"/>
  <c r="AH11" i="187"/>
  <c r="AG11" i="187"/>
  <c r="AE11" i="187"/>
  <c r="AD11" i="187"/>
  <c r="AC11" i="187"/>
  <c r="AB11" i="187"/>
  <c r="AA11" i="187"/>
  <c r="Y11" i="187"/>
  <c r="X11" i="187"/>
  <c r="W11" i="187"/>
  <c r="V11" i="187"/>
  <c r="T11" i="187"/>
  <c r="S11" i="187"/>
  <c r="R11" i="187"/>
  <c r="U11" i="187" s="1"/>
  <c r="Q11" i="187"/>
  <c r="O11" i="187"/>
  <c r="N11" i="187"/>
  <c r="M11" i="187"/>
  <c r="L11" i="187"/>
  <c r="K11" i="187"/>
  <c r="AI10" i="187"/>
  <c r="AH10" i="187"/>
  <c r="AG10" i="187"/>
  <c r="AE10" i="187"/>
  <c r="AD10" i="187"/>
  <c r="AC10" i="187"/>
  <c r="AB10" i="187"/>
  <c r="AA10" i="187"/>
  <c r="Y10" i="187"/>
  <c r="X10" i="187"/>
  <c r="W10" i="187"/>
  <c r="V10" i="187"/>
  <c r="T10" i="187"/>
  <c r="S10" i="187"/>
  <c r="R10" i="187"/>
  <c r="Q10" i="187"/>
  <c r="O10" i="187"/>
  <c r="N10" i="187"/>
  <c r="M10" i="187"/>
  <c r="L10" i="187"/>
  <c r="K10" i="187"/>
  <c r="AI9" i="187"/>
  <c r="AH9" i="187"/>
  <c r="AG9" i="187"/>
  <c r="AE9" i="187"/>
  <c r="AD9" i="187"/>
  <c r="AC9" i="187"/>
  <c r="AB9" i="187"/>
  <c r="AA9" i="187"/>
  <c r="Y9" i="187"/>
  <c r="X9" i="187"/>
  <c r="W9" i="187"/>
  <c r="V9" i="187"/>
  <c r="T9" i="187"/>
  <c r="S9" i="187"/>
  <c r="R9" i="187"/>
  <c r="Q9" i="187"/>
  <c r="O9" i="187"/>
  <c r="N9" i="187"/>
  <c r="M9" i="187"/>
  <c r="L9" i="187"/>
  <c r="K9" i="187"/>
  <c r="AI8" i="187"/>
  <c r="AH8" i="187"/>
  <c r="AG8" i="187"/>
  <c r="AE8" i="187"/>
  <c r="AD8" i="187"/>
  <c r="AC8" i="187"/>
  <c r="AB8" i="187"/>
  <c r="AA8" i="187"/>
  <c r="Y8" i="187"/>
  <c r="X8" i="187"/>
  <c r="W8" i="187"/>
  <c r="V8" i="187"/>
  <c r="T8" i="187"/>
  <c r="S8" i="187"/>
  <c r="R8" i="187"/>
  <c r="Q8" i="187"/>
  <c r="O8" i="187"/>
  <c r="N8" i="187"/>
  <c r="M8" i="187"/>
  <c r="L8" i="187"/>
  <c r="K8" i="187"/>
  <c r="AI7" i="187"/>
  <c r="AH7" i="187"/>
  <c r="AG7" i="187"/>
  <c r="AE7" i="187"/>
  <c r="AD7" i="187"/>
  <c r="AC7" i="187"/>
  <c r="AB7" i="187"/>
  <c r="AA7" i="187"/>
  <c r="Y7" i="187"/>
  <c r="X7" i="187"/>
  <c r="W7" i="187"/>
  <c r="V7" i="187"/>
  <c r="T7" i="187"/>
  <c r="S7" i="187"/>
  <c r="R7" i="187"/>
  <c r="Q7" i="187"/>
  <c r="O7" i="187"/>
  <c r="N7" i="187"/>
  <c r="M7" i="187"/>
  <c r="L7" i="187"/>
  <c r="K7" i="187"/>
  <c r="AI6" i="187"/>
  <c r="AH6" i="187"/>
  <c r="AG6" i="187"/>
  <c r="AE6" i="187"/>
  <c r="AD6" i="187"/>
  <c r="AC6" i="187"/>
  <c r="AB6" i="187"/>
  <c r="AA6" i="187"/>
  <c r="Y6" i="187"/>
  <c r="X6" i="187"/>
  <c r="W6" i="187"/>
  <c r="V6" i="187"/>
  <c r="T6" i="187"/>
  <c r="S6" i="187"/>
  <c r="R6" i="187"/>
  <c r="Q6" i="187"/>
  <c r="O6" i="187"/>
  <c r="N6" i="187"/>
  <c r="M6" i="187"/>
  <c r="L6" i="187"/>
  <c r="K6" i="187"/>
  <c r="AI5" i="187"/>
  <c r="AH5" i="187"/>
  <c r="AG5" i="187"/>
  <c r="AE5" i="187"/>
  <c r="AD5" i="187"/>
  <c r="AC5" i="187"/>
  <c r="AB5" i="187"/>
  <c r="AA5" i="187"/>
  <c r="Y5" i="187"/>
  <c r="X5" i="187"/>
  <c r="W5" i="187"/>
  <c r="V5" i="187"/>
  <c r="T5" i="187"/>
  <c r="S5" i="187"/>
  <c r="R5" i="187"/>
  <c r="Q5" i="187"/>
  <c r="O5" i="187"/>
  <c r="N5" i="187"/>
  <c r="M5" i="187"/>
  <c r="L5" i="187"/>
  <c r="K5" i="187"/>
  <c r="AI4" i="187"/>
  <c r="AH4" i="187"/>
  <c r="AG4" i="187"/>
  <c r="AE4" i="187"/>
  <c r="AD4" i="187"/>
  <c r="AC4" i="187"/>
  <c r="AB4" i="187"/>
  <c r="AA4" i="187"/>
  <c r="Y4" i="187"/>
  <c r="X4" i="187"/>
  <c r="W4" i="187"/>
  <c r="V4" i="187"/>
  <c r="T4" i="187"/>
  <c r="S4" i="187"/>
  <c r="R4" i="187"/>
  <c r="Q4" i="187"/>
  <c r="O4" i="187"/>
  <c r="N4" i="187"/>
  <c r="M4" i="187"/>
  <c r="L4" i="187"/>
  <c r="K4" i="187"/>
  <c r="C43" i="311" l="1"/>
  <c r="D55" i="311" s="1"/>
  <c r="C41" i="311"/>
  <c r="C42" i="281"/>
  <c r="C41" i="281"/>
  <c r="C41" i="285"/>
  <c r="C42" i="285"/>
  <c r="D55" i="291"/>
  <c r="P20" i="187"/>
  <c r="AJ14" i="187"/>
  <c r="P8" i="187"/>
  <c r="AJ10" i="187"/>
  <c r="AJ23" i="187"/>
  <c r="F23" i="187" s="1"/>
  <c r="U24" i="187"/>
  <c r="AF24" i="187"/>
  <c r="F17" i="187"/>
  <c r="U23" i="187"/>
  <c r="U20" i="187"/>
  <c r="Z20" i="187"/>
  <c r="AF20" i="187"/>
  <c r="Z14" i="187"/>
  <c r="Z12" i="187"/>
  <c r="Z11" i="187"/>
  <c r="P9" i="187"/>
  <c r="Z8" i="187"/>
  <c r="P11" i="187"/>
  <c r="AJ9" i="187"/>
  <c r="F9" i="187" s="1"/>
  <c r="AF10" i="187"/>
  <c r="AF12" i="187"/>
  <c r="AJ13" i="187"/>
  <c r="F13" i="187" s="1"/>
  <c r="AJ16" i="187"/>
  <c r="F16" i="187" s="1"/>
  <c r="AF17" i="187"/>
  <c r="P23" i="187"/>
  <c r="AJ24" i="187"/>
  <c r="F24" i="187" s="1"/>
  <c r="P21" i="187"/>
  <c r="Z18" i="187"/>
  <c r="AF18" i="187"/>
  <c r="U21" i="187"/>
  <c r="Z21" i="187"/>
  <c r="AF23" i="187"/>
  <c r="P24" i="187"/>
  <c r="Z26" i="187"/>
  <c r="AF26" i="187"/>
  <c r="AJ15" i="187"/>
  <c r="Z10" i="187"/>
  <c r="U8" i="187"/>
  <c r="AF8" i="187"/>
  <c r="AF7" i="187"/>
  <c r="U7" i="187"/>
  <c r="Z7" i="187"/>
  <c r="AJ5" i="187"/>
  <c r="P4" i="187"/>
  <c r="U28" i="187"/>
  <c r="Z28" i="187"/>
  <c r="AF28" i="187"/>
  <c r="AJ28" i="187"/>
  <c r="F28" i="187" s="1"/>
  <c r="U25" i="187"/>
  <c r="Z25" i="187"/>
  <c r="Z17" i="187"/>
  <c r="U17" i="187"/>
  <c r="P15" i="187"/>
  <c r="U15" i="187"/>
  <c r="Z15" i="187"/>
  <c r="AF15" i="187"/>
  <c r="AF14" i="187"/>
  <c r="P14" i="187"/>
  <c r="F14" i="187" s="1"/>
  <c r="P12" i="187"/>
  <c r="AJ12" i="187"/>
  <c r="U10" i="187"/>
  <c r="Z9" i="187"/>
  <c r="AF9" i="187"/>
  <c r="AJ8" i="187"/>
  <c r="F8" i="187" s="1"/>
  <c r="P7" i="187"/>
  <c r="AJ7" i="187"/>
  <c r="AJ6" i="187"/>
  <c r="Z4" i="187"/>
  <c r="U4" i="187"/>
  <c r="AF4" i="187"/>
  <c r="AF6" i="187"/>
  <c r="U6" i="187"/>
  <c r="Z6" i="187"/>
  <c r="U5" i="187"/>
  <c r="AF5" i="187"/>
  <c r="U13" i="187"/>
  <c r="Z13" i="187"/>
  <c r="AF13" i="187"/>
  <c r="U12" i="187"/>
  <c r="AJ11" i="187"/>
  <c r="F11" i="187" s="1"/>
  <c r="AF11" i="187"/>
  <c r="P10" i="187"/>
  <c r="U9" i="187"/>
  <c r="P6" i="187"/>
  <c r="P5" i="187"/>
  <c r="AJ4" i="187"/>
  <c r="F4" i="187" s="1"/>
  <c r="Z5" i="187"/>
  <c r="E61" i="187"/>
  <c r="C47" i="187"/>
  <c r="G54" i="187"/>
  <c r="D66" i="187"/>
  <c r="C55" i="187"/>
  <c r="C56" i="187"/>
  <c r="D62" i="187"/>
  <c r="E48" i="187"/>
  <c r="D55" i="187"/>
  <c r="E55" i="187"/>
  <c r="E56" i="187"/>
  <c r="F10" i="187" l="1"/>
  <c r="C61" i="187"/>
  <c r="F6" i="187"/>
  <c r="F15" i="187"/>
  <c r="D57" i="187" s="1"/>
  <c r="F5" i="187"/>
  <c r="F12" i="187"/>
  <c r="F7" i="187"/>
  <c r="G56" i="187"/>
  <c r="G55" i="187"/>
  <c r="D69" i="187"/>
  <c r="D68" i="187"/>
  <c r="D67" i="187"/>
  <c r="C66" i="187"/>
  <c r="G47" i="187"/>
  <c r="C49" i="187"/>
  <c r="C48" i="187"/>
  <c r="C57" i="187" l="1"/>
  <c r="G57" i="187"/>
  <c r="E57" i="187"/>
  <c r="E50" i="187"/>
  <c r="G48" i="187"/>
  <c r="G49" i="187"/>
  <c r="C68" i="187"/>
  <c r="C67" i="187"/>
  <c r="G66" i="187"/>
  <c r="E66" i="187"/>
  <c r="E18" i="272"/>
  <c r="D33" i="277"/>
  <c r="D36" i="274"/>
  <c r="F40" i="272"/>
  <c r="D41" i="271"/>
  <c r="F63" i="272"/>
  <c r="E28" i="277"/>
  <c r="D70" i="272"/>
  <c r="E33" i="277"/>
  <c r="D25" i="274"/>
  <c r="D75" i="275"/>
  <c r="E19" i="271"/>
  <c r="D50" i="273"/>
  <c r="D77" i="277"/>
  <c r="D78" i="277"/>
  <c r="F36" i="275"/>
  <c r="E61" i="275"/>
  <c r="D68" i="276"/>
  <c r="D34" i="271"/>
  <c r="E69" i="274"/>
  <c r="D41" i="272"/>
  <c r="F28" i="275"/>
  <c r="F11" i="277"/>
  <c r="E76" i="275"/>
  <c r="F26" i="277"/>
  <c r="F50" i="275"/>
  <c r="F36" i="272"/>
  <c r="E43" i="274"/>
  <c r="D27" i="275"/>
  <c r="E28" i="273"/>
  <c r="G20" i="272"/>
  <c r="D20" i="272"/>
  <c r="D41" i="276"/>
  <c r="D68" i="272"/>
  <c r="E13" i="276"/>
  <c r="D60" i="275"/>
  <c r="E68" i="276"/>
  <c r="G42" i="272"/>
  <c r="D49" i="272"/>
  <c r="H13" i="272"/>
  <c r="E42" i="275"/>
  <c r="D60" i="274"/>
  <c r="H63" i="272"/>
  <c r="D11" i="271"/>
  <c r="F35" i="272"/>
  <c r="F20" i="277"/>
  <c r="D75" i="276"/>
  <c r="G40" i="272"/>
  <c r="G77" i="272"/>
  <c r="D40" i="274"/>
  <c r="H10" i="272"/>
  <c r="D68" i="271"/>
  <c r="D49" i="275"/>
  <c r="E18" i="276"/>
  <c r="E35" i="273"/>
  <c r="F68" i="272"/>
  <c r="D61" i="275"/>
  <c r="E77" i="274"/>
  <c r="D21" i="272"/>
  <c r="D78" i="275"/>
  <c r="F11" i="275"/>
  <c r="F75" i="277"/>
  <c r="E63" i="272"/>
  <c r="E71" i="274"/>
  <c r="D60" i="276"/>
  <c r="E63" i="277"/>
  <c r="D34" i="276"/>
  <c r="F13" i="275"/>
  <c r="D47" i="274"/>
  <c r="D19" i="272"/>
  <c r="F76" i="277"/>
  <c r="F49" i="275"/>
  <c r="E12" i="276"/>
  <c r="E47" i="273"/>
  <c r="E49" i="272"/>
  <c r="D12" i="275"/>
  <c r="E60" i="277"/>
  <c r="D43" i="273"/>
  <c r="E50" i="273"/>
  <c r="E69" i="271"/>
  <c r="D60" i="272"/>
  <c r="F63" i="275"/>
  <c r="E11" i="275"/>
  <c r="F25" i="277"/>
  <c r="F10" i="277"/>
  <c r="D43" i="275"/>
  <c r="D11" i="273"/>
  <c r="E69" i="272"/>
  <c r="E71" i="271"/>
  <c r="D12" i="272"/>
  <c r="E63" i="276"/>
  <c r="E50" i="272"/>
  <c r="D63" i="273"/>
  <c r="E75" i="277"/>
  <c r="H61" i="272"/>
  <c r="D50" i="271"/>
  <c r="D35" i="275"/>
  <c r="E12" i="275"/>
  <c r="E62" i="275"/>
  <c r="E36" i="276"/>
  <c r="E42" i="277"/>
  <c r="D43" i="274"/>
  <c r="D21" i="273"/>
  <c r="F26" i="275"/>
  <c r="H75" i="272"/>
  <c r="F40" i="276"/>
  <c r="E21" i="277"/>
  <c r="F61" i="275"/>
  <c r="D20" i="275"/>
  <c r="F68" i="276"/>
  <c r="E49" i="277"/>
  <c r="H35" i="272"/>
  <c r="D18" i="273"/>
  <c r="F18" i="272"/>
  <c r="E78" i="275"/>
  <c r="E78" i="276"/>
  <c r="D48" i="275"/>
  <c r="F27" i="277"/>
  <c r="D13" i="276"/>
  <c r="G50" i="272"/>
  <c r="D47" i="277"/>
  <c r="E13" i="275"/>
  <c r="D20" i="277"/>
  <c r="D47" i="275"/>
  <c r="E34" i="271"/>
  <c r="D76" i="274"/>
  <c r="E21" i="271"/>
  <c r="F76" i="276"/>
  <c r="F77" i="276"/>
  <c r="D60" i="271"/>
  <c r="E28" i="271"/>
  <c r="D69" i="277"/>
  <c r="E27" i="272"/>
  <c r="D20" i="273"/>
  <c r="E70" i="275"/>
  <c r="E12" i="273"/>
  <c r="G12" i="272"/>
  <c r="E25" i="276"/>
  <c r="G61" i="272"/>
  <c r="E35" i="276"/>
  <c r="E12" i="271"/>
  <c r="E12" i="277"/>
  <c r="D20" i="274"/>
  <c r="F21" i="276"/>
  <c r="G63" i="272"/>
  <c r="D47" i="276"/>
  <c r="G25" i="272"/>
  <c r="H78" i="272"/>
  <c r="D13" i="274"/>
  <c r="E60" i="272"/>
  <c r="E71" i="272"/>
  <c r="D63" i="271"/>
  <c r="E60" i="276"/>
  <c r="D28" i="276"/>
  <c r="E48" i="277"/>
  <c r="D42" i="277"/>
  <c r="E36" i="275"/>
  <c r="E78" i="277"/>
  <c r="E48" i="275"/>
  <c r="F77" i="272"/>
  <c r="E50" i="277"/>
  <c r="F49" i="276"/>
  <c r="F50" i="272"/>
  <c r="E20" i="274"/>
  <c r="H68" i="272"/>
  <c r="G41" i="272"/>
  <c r="F43" i="277"/>
  <c r="E60" i="273"/>
  <c r="D75" i="272"/>
  <c r="D78" i="273"/>
  <c r="D28" i="272"/>
  <c r="D10" i="271"/>
  <c r="D48" i="276"/>
  <c r="D25" i="273"/>
  <c r="E75" i="276"/>
  <c r="E70" i="271"/>
  <c r="E21" i="275"/>
  <c r="F62" i="277"/>
  <c r="F48" i="277"/>
  <c r="D77" i="274"/>
  <c r="E36" i="272"/>
  <c r="H21" i="272"/>
  <c r="D69" i="275"/>
  <c r="G68" i="272"/>
  <c r="E11" i="276"/>
  <c r="E42" i="274"/>
  <c r="G78" i="272"/>
  <c r="E43" i="277"/>
  <c r="E63" i="273"/>
  <c r="D69" i="274"/>
  <c r="E19" i="276"/>
  <c r="E76" i="272"/>
  <c r="D19" i="274"/>
  <c r="D42" i="271"/>
  <c r="D71" i="273"/>
  <c r="H50" i="272"/>
  <c r="E43" i="271"/>
  <c r="E25" i="275"/>
  <c r="D26" i="273"/>
  <c r="H26" i="272"/>
  <c r="D77" i="275"/>
  <c r="D26" i="274"/>
  <c r="F18" i="277"/>
  <c r="E20" i="277"/>
  <c r="D27" i="271"/>
  <c r="E60" i="275"/>
  <c r="H48" i="272"/>
  <c r="D40" i="272"/>
  <c r="E68" i="277"/>
  <c r="E47" i="272"/>
  <c r="E63" i="275"/>
  <c r="D21" i="277"/>
  <c r="E21" i="273"/>
  <c r="F42" i="276"/>
  <c r="F78" i="275"/>
  <c r="H62" i="272"/>
  <c r="E26" i="274"/>
  <c r="E76" i="273"/>
  <c r="E11" i="271"/>
  <c r="E77" i="273"/>
  <c r="D42" i="274"/>
  <c r="E27" i="273"/>
  <c r="D27" i="277"/>
  <c r="D48" i="272"/>
  <c r="E48" i="276"/>
  <c r="E41" i="274"/>
  <c r="E60" i="271"/>
  <c r="D18" i="271"/>
  <c r="D27" i="273"/>
  <c r="E50" i="276"/>
  <c r="D33" i="276"/>
  <c r="E61" i="276"/>
  <c r="E18" i="274"/>
  <c r="F49" i="277"/>
  <c r="F12" i="276"/>
  <c r="F18" i="275"/>
  <c r="E76" i="271"/>
  <c r="F20" i="276"/>
  <c r="F34" i="277"/>
  <c r="G11" i="272"/>
  <c r="D50" i="276"/>
  <c r="G27" i="272"/>
  <c r="D35" i="272"/>
  <c r="E26" i="273"/>
  <c r="F12" i="272"/>
  <c r="F27" i="275"/>
  <c r="D21" i="275"/>
  <c r="D48" i="277"/>
  <c r="E42" i="271"/>
  <c r="F13" i="276"/>
  <c r="F61" i="277"/>
  <c r="F12" i="277"/>
  <c r="G28" i="272"/>
  <c r="E77" i="277"/>
  <c r="E62" i="273"/>
  <c r="E62" i="277"/>
  <c r="D40" i="273"/>
  <c r="D21" i="271"/>
  <c r="D19" i="277"/>
  <c r="F21" i="277"/>
  <c r="D68" i="274"/>
  <c r="D61" i="272"/>
  <c r="E21" i="272"/>
  <c r="E12" i="274"/>
  <c r="G36" i="272"/>
  <c r="D19" i="276"/>
  <c r="E68" i="273"/>
  <c r="E35" i="274"/>
  <c r="D41" i="277"/>
  <c r="E10" i="277"/>
  <c r="D50" i="274"/>
  <c r="H12" i="272"/>
  <c r="E71" i="276"/>
  <c r="D28" i="277"/>
  <c r="E78" i="273"/>
  <c r="F43" i="275"/>
  <c r="F69" i="272"/>
  <c r="D42" i="276"/>
  <c r="D11" i="272"/>
  <c r="E70" i="273"/>
  <c r="E61" i="271"/>
  <c r="F61" i="272"/>
  <c r="G60" i="272"/>
  <c r="E43" i="276"/>
  <c r="G10" i="272"/>
  <c r="F10" i="272"/>
  <c r="D77" i="273"/>
  <c r="G13" i="272"/>
  <c r="E27" i="275"/>
  <c r="F33" i="275"/>
  <c r="D12" i="277"/>
  <c r="D60" i="273"/>
  <c r="E62" i="274"/>
  <c r="G21" i="272"/>
  <c r="D77" i="271"/>
  <c r="E41" i="273"/>
  <c r="D13" i="273"/>
  <c r="E75" i="272"/>
  <c r="E20" i="271"/>
  <c r="D19" i="271"/>
  <c r="D50" i="275"/>
  <c r="D69" i="276"/>
  <c r="E70" i="274"/>
  <c r="D68" i="275"/>
  <c r="D43" i="271"/>
  <c r="D78" i="276"/>
  <c r="D33" i="275"/>
  <c r="H76" i="272"/>
  <c r="D26" i="277"/>
  <c r="E62" i="276"/>
  <c r="D25" i="271"/>
  <c r="D62" i="273"/>
  <c r="E41" i="277"/>
  <c r="E76" i="277"/>
  <c r="E40" i="272"/>
  <c r="E11" i="272"/>
  <c r="E49" i="273"/>
  <c r="H28" i="272"/>
  <c r="F33" i="272"/>
  <c r="E10" i="273"/>
  <c r="E11" i="273"/>
  <c r="G18" i="272"/>
  <c r="E68" i="272"/>
  <c r="D75" i="271"/>
  <c r="F71" i="272"/>
  <c r="D35" i="277"/>
  <c r="E77" i="276"/>
  <c r="D47" i="272"/>
  <c r="H11" i="272"/>
  <c r="D11" i="275"/>
  <c r="D10" i="275"/>
  <c r="H42" i="272"/>
  <c r="D63" i="277"/>
  <c r="E71" i="275"/>
  <c r="E68" i="271"/>
  <c r="F41" i="275"/>
  <c r="F36" i="276"/>
  <c r="D61" i="274"/>
  <c r="E75" i="275"/>
  <c r="D10" i="273"/>
  <c r="F28" i="276"/>
  <c r="D25" i="276"/>
  <c r="F35" i="277"/>
  <c r="E35" i="272"/>
  <c r="E49" i="275"/>
  <c r="D50" i="272"/>
  <c r="D75" i="274"/>
  <c r="D35" i="274"/>
  <c r="E61" i="277"/>
  <c r="E10" i="276"/>
  <c r="F49" i="272"/>
  <c r="D70" i="274"/>
  <c r="E20" i="272"/>
  <c r="E26" i="277"/>
  <c r="E11" i="274"/>
  <c r="F35" i="275"/>
  <c r="D70" i="271"/>
  <c r="D69" i="271"/>
  <c r="E75" i="274"/>
  <c r="H69" i="272"/>
  <c r="F48" i="272"/>
  <c r="F69" i="275"/>
  <c r="E26" i="272"/>
  <c r="E35" i="277"/>
  <c r="F69" i="276"/>
  <c r="E36" i="274"/>
  <c r="E77" i="275"/>
  <c r="E19" i="272"/>
  <c r="D26" i="272"/>
  <c r="E27" i="276"/>
  <c r="F10" i="276"/>
  <c r="E21" i="276"/>
  <c r="D36" i="271"/>
  <c r="D50" i="277"/>
  <c r="F33" i="276"/>
  <c r="F75" i="275"/>
  <c r="E13" i="272"/>
  <c r="D42" i="272"/>
  <c r="E33" i="273"/>
  <c r="G62" i="272"/>
  <c r="F70" i="275"/>
  <c r="D34" i="272"/>
  <c r="F13" i="272"/>
  <c r="D25" i="272"/>
  <c r="E68" i="274"/>
  <c r="F25" i="276"/>
  <c r="H43" i="272"/>
  <c r="G49" i="272"/>
  <c r="E13" i="271"/>
  <c r="H71" i="272"/>
  <c r="E60" i="274"/>
  <c r="E33" i="275"/>
  <c r="E13" i="274"/>
  <c r="F47" i="276"/>
  <c r="E49" i="276"/>
  <c r="D49" i="274"/>
  <c r="D18" i="277"/>
  <c r="E48" i="274"/>
  <c r="D48" i="271"/>
  <c r="D12" i="276"/>
  <c r="D62" i="277"/>
  <c r="F35" i="276"/>
  <c r="E19" i="273"/>
  <c r="F50" i="276"/>
  <c r="D62" i="276"/>
  <c r="D61" i="277"/>
  <c r="D75" i="277"/>
  <c r="E34" i="272"/>
  <c r="D70" i="276"/>
  <c r="F71" i="275"/>
  <c r="F19" i="275"/>
  <c r="F42" i="275"/>
  <c r="D76" i="277"/>
  <c r="F78" i="277"/>
  <c r="D26" i="271"/>
  <c r="D13" i="271"/>
  <c r="D34" i="274"/>
  <c r="D76" i="273"/>
  <c r="E78" i="271"/>
  <c r="F69" i="277"/>
  <c r="E25" i="277"/>
  <c r="D18" i="275"/>
  <c r="E70" i="276"/>
  <c r="E34" i="274"/>
  <c r="E70" i="277"/>
  <c r="G76" i="272"/>
  <c r="E19" i="277"/>
  <c r="E25" i="274"/>
  <c r="F40" i="277"/>
  <c r="D69" i="272"/>
  <c r="H70" i="272"/>
  <c r="D35" i="276"/>
  <c r="E48" i="272"/>
  <c r="F19" i="272"/>
  <c r="F21" i="272"/>
  <c r="E13" i="273"/>
  <c r="F68" i="277"/>
  <c r="F28" i="272"/>
  <c r="F42" i="277"/>
  <c r="E20" i="276"/>
  <c r="F70" i="272"/>
  <c r="E77" i="271"/>
  <c r="F77" i="275"/>
  <c r="D34" i="275"/>
  <c r="F34" i="276"/>
  <c r="E69" i="276"/>
  <c r="D28" i="275"/>
  <c r="D49" i="271"/>
  <c r="E50" i="271"/>
  <c r="D19" i="273"/>
  <c r="F60" i="277"/>
  <c r="F28" i="277"/>
  <c r="D28" i="273"/>
  <c r="D13" i="275"/>
  <c r="D34" i="277"/>
  <c r="E78" i="274"/>
  <c r="F20" i="275"/>
  <c r="F47" i="277"/>
  <c r="F75" i="272"/>
  <c r="E28" i="274"/>
  <c r="D49" i="277"/>
  <c r="G48" i="272"/>
  <c r="E61" i="272"/>
  <c r="D26" i="276"/>
  <c r="F33" i="277"/>
  <c r="F61" i="276"/>
  <c r="E63" i="274"/>
  <c r="D71" i="271"/>
  <c r="D60" i="277"/>
  <c r="E33" i="274"/>
  <c r="E34" i="277"/>
  <c r="E10" i="272"/>
  <c r="D12" i="273"/>
  <c r="E40" i="276"/>
  <c r="E10" i="274"/>
  <c r="E21" i="274"/>
  <c r="E40" i="273"/>
  <c r="E33" i="272"/>
  <c r="E69" i="275"/>
  <c r="E27" i="271"/>
  <c r="F62" i="272"/>
  <c r="D77" i="276"/>
  <c r="F63" i="276"/>
  <c r="H41" i="272"/>
  <c r="D27" i="272"/>
  <c r="E76" i="274"/>
  <c r="D68" i="273"/>
  <c r="F34" i="275"/>
  <c r="E49" i="274"/>
  <c r="F20" i="272"/>
  <c r="D48" i="273"/>
  <c r="H27" i="272"/>
  <c r="D47" i="273"/>
  <c r="F25" i="275"/>
  <c r="D78" i="274"/>
  <c r="F11" i="272"/>
  <c r="D12" i="271"/>
  <c r="E12" i="272"/>
  <c r="F48" i="275"/>
  <c r="D70" i="275"/>
  <c r="E63" i="271"/>
  <c r="F60" i="272"/>
  <c r="G35" i="272"/>
  <c r="F41" i="272"/>
  <c r="D43" i="276"/>
  <c r="D10" i="276"/>
  <c r="E47" i="274"/>
  <c r="E33" i="276"/>
  <c r="D41" i="274"/>
  <c r="D41" i="273"/>
  <c r="E36" i="277"/>
  <c r="F77" i="277"/>
  <c r="E61" i="274"/>
  <c r="E47" i="275"/>
  <c r="F76" i="275"/>
  <c r="D10" i="277"/>
  <c r="E36" i="271"/>
  <c r="G34" i="272"/>
  <c r="E36" i="273"/>
  <c r="D25" i="275"/>
  <c r="F47" i="275"/>
  <c r="D36" i="276"/>
  <c r="H36" i="272"/>
  <c r="D27" i="274"/>
  <c r="F21" i="275"/>
  <c r="D28" i="271"/>
  <c r="D63" i="274"/>
  <c r="D61" i="273"/>
  <c r="G47" i="272"/>
  <c r="E10" i="275"/>
  <c r="H40" i="272"/>
  <c r="E40" i="271"/>
  <c r="D71" i="275"/>
  <c r="E35" i="271"/>
  <c r="D49" i="273"/>
  <c r="H47" i="272"/>
  <c r="H49" i="272"/>
  <c r="E35" i="275"/>
  <c r="E69" i="273"/>
  <c r="E28" i="275"/>
  <c r="F13" i="277"/>
  <c r="D40" i="277"/>
  <c r="D42" i="275"/>
  <c r="D26" i="275"/>
  <c r="E78" i="272"/>
  <c r="D36" i="275"/>
  <c r="F25" i="272"/>
  <c r="F78" i="276"/>
  <c r="F48" i="276"/>
  <c r="E10" i="271"/>
  <c r="F27" i="276"/>
  <c r="D76" i="275"/>
  <c r="G43" i="272"/>
  <c r="D71" i="277"/>
  <c r="F10" i="275"/>
  <c r="D18" i="276"/>
  <c r="H19" i="272"/>
  <c r="F50" i="277"/>
  <c r="H25" i="272"/>
  <c r="F19" i="276"/>
  <c r="F63" i="277"/>
  <c r="E18" i="273"/>
  <c r="D33" i="274"/>
  <c r="E25" i="273"/>
  <c r="F27" i="272"/>
  <c r="D40" i="275"/>
  <c r="E77" i="272"/>
  <c r="E50" i="275"/>
  <c r="F70" i="277"/>
  <c r="D25" i="277"/>
  <c r="E19" i="274"/>
  <c r="E25" i="272"/>
  <c r="D35" i="273"/>
  <c r="F71" i="276"/>
  <c r="E76" i="276"/>
  <c r="F47" i="272"/>
  <c r="F19" i="277"/>
  <c r="E62" i="272"/>
  <c r="F62" i="275"/>
  <c r="D36" i="277"/>
  <c r="D71" i="276"/>
  <c r="H77" i="272"/>
  <c r="D40" i="276"/>
  <c r="D18" i="274"/>
  <c r="D43" i="277"/>
  <c r="D62" i="271"/>
  <c r="E68" i="275"/>
  <c r="D70" i="277"/>
  <c r="D13" i="277"/>
  <c r="F60" i="276"/>
  <c r="E19" i="275"/>
  <c r="F36" i="277"/>
  <c r="H20" i="272"/>
  <c r="E26" i="276"/>
  <c r="D71" i="272"/>
  <c r="F70" i="276"/>
  <c r="E69" i="277"/>
  <c r="F62" i="276"/>
  <c r="E47" i="277"/>
  <c r="F78" i="272"/>
  <c r="E26" i="271"/>
  <c r="F41" i="276"/>
  <c r="D76" i="271"/>
  <c r="E47" i="271"/>
  <c r="E40" i="277"/>
  <c r="F43" i="272"/>
  <c r="H34" i="272"/>
  <c r="G70" i="272"/>
  <c r="E34" i="275"/>
  <c r="F34" i="272"/>
  <c r="H18" i="272"/>
  <c r="H33" i="272"/>
  <c r="D76" i="276"/>
  <c r="D63" i="275"/>
  <c r="E33" i="271"/>
  <c r="E18" i="271"/>
  <c r="D21" i="276"/>
  <c r="E27" i="274"/>
  <c r="D62" i="275"/>
  <c r="G26" i="272"/>
  <c r="D40" i="271"/>
  <c r="D49" i="276"/>
  <c r="D11" i="274"/>
  <c r="F68" i="275"/>
  <c r="D68" i="277"/>
  <c r="E41" i="272"/>
  <c r="G75" i="272"/>
  <c r="D33" i="272"/>
  <c r="E13" i="277"/>
  <c r="F41" i="277"/>
  <c r="D78" i="271"/>
  <c r="D43" i="272"/>
  <c r="D11" i="276"/>
  <c r="D12" i="274"/>
  <c r="E70" i="272"/>
  <c r="E42" i="276"/>
  <c r="F26" i="276"/>
  <c r="E27" i="277"/>
  <c r="D41" i="275"/>
  <c r="E41" i="275"/>
  <c r="D48" i="274"/>
  <c r="E40" i="274"/>
  <c r="E41" i="276"/>
  <c r="E42" i="272"/>
  <c r="E71" i="273"/>
  <c r="E48" i="273"/>
  <c r="D21" i="274"/>
  <c r="D61" i="276"/>
  <c r="E43" i="272"/>
  <c r="D33" i="273"/>
  <c r="D10" i="274"/>
  <c r="E50" i="274"/>
  <c r="F26" i="272"/>
  <c r="E20" i="273"/>
  <c r="E18" i="275"/>
  <c r="E75" i="271"/>
  <c r="D61" i="271"/>
  <c r="F43" i="276"/>
  <c r="E48" i="271"/>
  <c r="D33" i="271"/>
  <c r="E43" i="275"/>
  <c r="F18" i="276"/>
  <c r="F11" i="276"/>
  <c r="E61" i="273"/>
  <c r="D10" i="272"/>
  <c r="D20" i="271"/>
  <c r="F12" i="275"/>
  <c r="E41" i="271"/>
  <c r="E75" i="273"/>
  <c r="D34" i="273"/>
  <c r="D19" i="275"/>
  <c r="D35" i="271"/>
  <c r="D69" i="273"/>
  <c r="D18" i="272"/>
  <c r="E47" i="276"/>
  <c r="E18" i="277"/>
  <c r="D28" i="274"/>
  <c r="D42" i="273"/>
  <c r="E34" i="276"/>
  <c r="F76" i="272"/>
  <c r="E71" i="277"/>
  <c r="E40" i="275"/>
  <c r="D36" i="273"/>
  <c r="G69" i="272"/>
  <c r="E28" i="276"/>
  <c r="G71" i="272"/>
  <c r="E28" i="272"/>
  <c r="F40" i="275"/>
  <c r="D47" i="271"/>
  <c r="E25" i="271"/>
  <c r="D36" i="272"/>
  <c r="G19" i="272"/>
  <c r="D27" i="276"/>
  <c r="D71" i="274"/>
  <c r="E42" i="273"/>
  <c r="D70" i="273"/>
  <c r="D11" i="277"/>
  <c r="D62" i="274"/>
  <c r="F75" i="276"/>
  <c r="F71" i="277"/>
  <c r="E62" i="271"/>
  <c r="D62" i="272"/>
  <c r="D75" i="273"/>
  <c r="D20" i="276"/>
  <c r="E20" i="275"/>
  <c r="E11" i="277"/>
  <c r="D63" i="276"/>
  <c r="F60" i="275"/>
  <c r="F42" i="272"/>
  <c r="E49" i="271"/>
  <c r="E26" i="275"/>
  <c r="G33" i="272"/>
  <c r="E34" i="273"/>
  <c r="E43" i="273"/>
  <c r="H60" i="272"/>
  <c r="C63" i="276" l="1"/>
  <c r="K63" i="276" s="1"/>
  <c r="C47" i="271"/>
  <c r="C48" i="276"/>
  <c r="C12" i="272"/>
  <c r="K12" i="272" s="1"/>
  <c r="C78" i="273"/>
  <c r="C10" i="277"/>
  <c r="K10" i="277" s="1"/>
  <c r="C12" i="275"/>
  <c r="K12" i="275" s="1"/>
  <c r="C25" i="273"/>
  <c r="C10" i="271"/>
  <c r="K10" i="271" s="1"/>
  <c r="C62" i="274"/>
  <c r="K62" i="274" s="1"/>
  <c r="C36" i="273"/>
  <c r="K36" i="273" s="1"/>
  <c r="C40" i="273"/>
  <c r="C11" i="277"/>
  <c r="K11" i="277" s="1"/>
  <c r="C11" i="273"/>
  <c r="K11" i="273" s="1"/>
  <c r="C25" i="276"/>
  <c r="C28" i="274"/>
  <c r="C10" i="276"/>
  <c r="K10" i="276" s="1"/>
  <c r="C18" i="275"/>
  <c r="C20" i="275" s="1"/>
  <c r="C41" i="275" s="1"/>
  <c r="C10" i="273"/>
  <c r="K10" i="273" s="1"/>
  <c r="C27" i="276"/>
  <c r="C13" i="277"/>
  <c r="K13" i="277" s="1"/>
  <c r="C61" i="274"/>
  <c r="K61" i="274" s="1"/>
  <c r="C18" i="272"/>
  <c r="C20" i="272" s="1"/>
  <c r="C42" i="272" s="1"/>
  <c r="C48" i="277"/>
  <c r="C76" i="273"/>
  <c r="C35" i="271"/>
  <c r="K35" i="271" s="1"/>
  <c r="C62" i="271"/>
  <c r="K62" i="271" s="1"/>
  <c r="C34" i="274"/>
  <c r="K34" i="274" s="1"/>
  <c r="C47" i="274"/>
  <c r="C13" i="271"/>
  <c r="K13" i="271" s="1"/>
  <c r="C34" i="273"/>
  <c r="K34" i="273" s="1"/>
  <c r="C18" i="274"/>
  <c r="C20" i="274" s="1"/>
  <c r="C42" i="274" s="1"/>
  <c r="C26" i="271"/>
  <c r="C63" i="277"/>
  <c r="K63" i="277" s="1"/>
  <c r="C34" i="276"/>
  <c r="K34" i="276" s="1"/>
  <c r="C40" i="276"/>
  <c r="C68" i="276" s="1"/>
  <c r="C35" i="272"/>
  <c r="K35" i="272" s="1"/>
  <c r="C12" i="271"/>
  <c r="K12" i="271" s="1"/>
  <c r="C76" i="277"/>
  <c r="C10" i="275"/>
  <c r="K10" i="275" s="1"/>
  <c r="C11" i="275"/>
  <c r="K11" i="275" s="1"/>
  <c r="C50" i="276"/>
  <c r="C36" i="277"/>
  <c r="K36" i="277" s="1"/>
  <c r="C78" i="274"/>
  <c r="C28" i="276"/>
  <c r="C10" i="272"/>
  <c r="K10" i="272" s="1"/>
  <c r="C47" i="272"/>
  <c r="C47" i="273"/>
  <c r="C63" i="271"/>
  <c r="K63" i="271" s="1"/>
  <c r="C35" i="277"/>
  <c r="K35" i="277" s="1"/>
  <c r="C78" i="275"/>
  <c r="C48" i="273"/>
  <c r="C61" i="277"/>
  <c r="K61" i="277" s="1"/>
  <c r="C13" i="274"/>
  <c r="K13" i="274" s="1"/>
  <c r="C33" i="271"/>
  <c r="K33" i="271" s="1"/>
  <c r="C62" i="276"/>
  <c r="K62" i="276" s="1"/>
  <c r="C61" i="275"/>
  <c r="K61" i="275" s="1"/>
  <c r="C35" i="273"/>
  <c r="K35" i="273" s="1"/>
  <c r="C47" i="276"/>
  <c r="C61" i="271"/>
  <c r="K61" i="271" s="1"/>
  <c r="C33" i="276"/>
  <c r="K33" i="276" s="1"/>
  <c r="C25" i="277"/>
  <c r="C27" i="272"/>
  <c r="C62" i="277"/>
  <c r="K62" i="277" s="1"/>
  <c r="C49" i="275"/>
  <c r="C12" i="276"/>
  <c r="K12" i="276" s="1"/>
  <c r="C27" i="273"/>
  <c r="C48" i="271"/>
  <c r="C18" i="271"/>
  <c r="C21" i="271" s="1"/>
  <c r="C77" i="276"/>
  <c r="C40" i="274"/>
  <c r="D54" i="274" s="1"/>
  <c r="C40" i="275"/>
  <c r="C18" i="277"/>
  <c r="C19" i="277" s="1"/>
  <c r="C10" i="274"/>
  <c r="K10" i="274" s="1"/>
  <c r="C49" i="274"/>
  <c r="C33" i="273"/>
  <c r="K33" i="273" s="1"/>
  <c r="C48" i="272"/>
  <c r="C33" i="274"/>
  <c r="K33" i="274" s="1"/>
  <c r="C62" i="273"/>
  <c r="K62" i="273" s="1"/>
  <c r="C27" i="277"/>
  <c r="C61" i="276"/>
  <c r="K61" i="276" s="1"/>
  <c r="C25" i="271"/>
  <c r="C75" i="271" s="1"/>
  <c r="C11" i="271"/>
  <c r="K11" i="271" s="1"/>
  <c r="C26" i="277"/>
  <c r="C12" i="273"/>
  <c r="K12" i="273" s="1"/>
  <c r="C33" i="275"/>
  <c r="K33" i="275" s="1"/>
  <c r="C78" i="276"/>
  <c r="C18" i="276"/>
  <c r="C21" i="276" s="1"/>
  <c r="C49" i="272"/>
  <c r="C48" i="274"/>
  <c r="C25" i="272"/>
  <c r="C76" i="275"/>
  <c r="C50" i="275"/>
  <c r="C76" i="274"/>
  <c r="C34" i="272"/>
  <c r="K34" i="272" s="1"/>
  <c r="C47" i="275"/>
  <c r="C26" i="276"/>
  <c r="C12" i="274"/>
  <c r="K12" i="274" s="1"/>
  <c r="C13" i="273"/>
  <c r="K13" i="273" s="1"/>
  <c r="C40" i="272"/>
  <c r="C11" i="276"/>
  <c r="K11" i="276" s="1"/>
  <c r="C47" i="277"/>
  <c r="C36" i="275"/>
  <c r="K36" i="275" s="1"/>
  <c r="C49" i="277"/>
  <c r="C77" i="271"/>
  <c r="C27" i="275"/>
  <c r="C78" i="271"/>
  <c r="C27" i="271"/>
  <c r="C13" i="276"/>
  <c r="K13" i="276" s="1"/>
  <c r="C26" i="275"/>
  <c r="C50" i="277"/>
  <c r="E55" i="277" s="1"/>
  <c r="C48" i="275"/>
  <c r="C33" i="272"/>
  <c r="K33" i="272" s="1"/>
  <c r="C40" i="277"/>
  <c r="C36" i="271"/>
  <c r="K36" i="271" s="1"/>
  <c r="C12" i="277"/>
  <c r="K12" i="277" s="1"/>
  <c r="C26" i="274"/>
  <c r="C77" i="275"/>
  <c r="C34" i="277"/>
  <c r="K34" i="277" s="1"/>
  <c r="C13" i="275"/>
  <c r="K13" i="275" s="1"/>
  <c r="C26" i="273"/>
  <c r="C18" i="273"/>
  <c r="C21" i="273" s="1"/>
  <c r="C28" i="273"/>
  <c r="C26" i="272"/>
  <c r="C77" i="273"/>
  <c r="C11" i="274"/>
  <c r="K11" i="274" s="1"/>
  <c r="C49" i="276"/>
  <c r="C34" i="271"/>
  <c r="K34" i="271" s="1"/>
  <c r="C40" i="271"/>
  <c r="C49" i="273"/>
  <c r="C62" i="275"/>
  <c r="K62" i="275" s="1"/>
  <c r="C49" i="271"/>
  <c r="C28" i="275"/>
  <c r="C78" i="277"/>
  <c r="C77" i="277"/>
  <c r="C11" i="272"/>
  <c r="K11" i="272" s="1"/>
  <c r="C50" i="273"/>
  <c r="C34" i="275"/>
  <c r="K34" i="275" s="1"/>
  <c r="C63" i="275"/>
  <c r="K63" i="275" s="1"/>
  <c r="C61" i="273"/>
  <c r="K61" i="273" s="1"/>
  <c r="C76" i="276"/>
  <c r="C63" i="274"/>
  <c r="K63" i="274" s="1"/>
  <c r="C25" i="274"/>
  <c r="E54" i="274" s="1"/>
  <c r="C28" i="271"/>
  <c r="C28" i="277"/>
  <c r="C27" i="274"/>
  <c r="C35" i="275"/>
  <c r="K35" i="275" s="1"/>
  <c r="C36" i="276"/>
  <c r="K36" i="276" s="1"/>
  <c r="C50" i="274"/>
  <c r="E55" i="274" s="1"/>
  <c r="C50" i="271"/>
  <c r="E55" i="271" s="1"/>
  <c r="C25" i="275"/>
  <c r="C75" i="275" s="1"/>
  <c r="C77" i="274"/>
  <c r="C36" i="274"/>
  <c r="K36" i="274" s="1"/>
  <c r="C63" i="273"/>
  <c r="K63" i="273" s="1"/>
  <c r="C33" i="277"/>
  <c r="K33" i="277" s="1"/>
  <c r="C76" i="271"/>
  <c r="C35" i="276"/>
  <c r="K35" i="276" s="1"/>
  <c r="C35" i="274"/>
  <c r="K35" i="274" s="1"/>
  <c r="E54" i="277"/>
  <c r="C21" i="274"/>
  <c r="C41" i="274"/>
  <c r="C20" i="277"/>
  <c r="C43" i="277" s="1"/>
  <c r="E54" i="271"/>
  <c r="C20" i="276"/>
  <c r="C41" i="276" s="1"/>
  <c r="D55" i="277"/>
  <c r="C19" i="276"/>
  <c r="K14" i="275"/>
  <c r="C75" i="273"/>
  <c r="C36" i="272"/>
  <c r="K36" i="272" s="1"/>
  <c r="C43" i="274"/>
  <c r="C19" i="273"/>
  <c r="C21" i="277"/>
  <c r="C19" i="274"/>
  <c r="E54" i="273"/>
  <c r="D54" i="277"/>
  <c r="C28" i="272"/>
  <c r="C50" i="272"/>
  <c r="C50" i="187"/>
  <c r="C61" i="272"/>
  <c r="K61" i="272" s="1"/>
  <c r="C62" i="272"/>
  <c r="K62" i="272" s="1"/>
  <c r="E62" i="187"/>
  <c r="G51" i="187"/>
  <c r="G67" i="187"/>
  <c r="G68" i="187"/>
  <c r="E68" i="187"/>
  <c r="E67" i="187"/>
  <c r="D13" i="272"/>
  <c r="D76" i="272"/>
  <c r="D77" i="272"/>
  <c r="K14" i="273" l="1"/>
  <c r="C21" i="275"/>
  <c r="C19" i="275"/>
  <c r="D54" i="275"/>
  <c r="K14" i="272"/>
  <c r="C54" i="276"/>
  <c r="K14" i="271"/>
  <c r="E54" i="276"/>
  <c r="C19" i="271"/>
  <c r="C75" i="272"/>
  <c r="K14" i="274"/>
  <c r="K14" i="276"/>
  <c r="E55" i="275"/>
  <c r="C41" i="272"/>
  <c r="D54" i="272"/>
  <c r="C68" i="275"/>
  <c r="C75" i="277"/>
  <c r="C54" i="275"/>
  <c r="C60" i="276"/>
  <c r="K60" i="276" s="1"/>
  <c r="K64" i="276" s="1"/>
  <c r="C54" i="272"/>
  <c r="C54" i="273"/>
  <c r="D54" i="276"/>
  <c r="E55" i="276"/>
  <c r="D55" i="275"/>
  <c r="C54" i="274"/>
  <c r="C68" i="274"/>
  <c r="D55" i="273"/>
  <c r="C54" i="277"/>
  <c r="E54" i="275"/>
  <c r="C60" i="274"/>
  <c r="K60" i="274" s="1"/>
  <c r="K64" i="274" s="1"/>
  <c r="C75" i="276"/>
  <c r="K14" i="277"/>
  <c r="C55" i="276"/>
  <c r="C20" i="271"/>
  <c r="C42" i="271" s="1"/>
  <c r="C20" i="273"/>
  <c r="C41" i="273" s="1"/>
  <c r="C68" i="277"/>
  <c r="C43" i="272"/>
  <c r="C60" i="275"/>
  <c r="K60" i="275" s="1"/>
  <c r="K64" i="275" s="1"/>
  <c r="C75" i="274"/>
  <c r="C60" i="272"/>
  <c r="K60" i="272" s="1"/>
  <c r="K64" i="272" s="1"/>
  <c r="E55" i="273"/>
  <c r="D55" i="272"/>
  <c r="C68" i="272"/>
  <c r="C43" i="275"/>
  <c r="C55" i="271"/>
  <c r="C60" i="273"/>
  <c r="K60" i="273" s="1"/>
  <c r="K64" i="273" s="1"/>
  <c r="C68" i="271"/>
  <c r="E54" i="272"/>
  <c r="C54" i="271"/>
  <c r="C55" i="273"/>
  <c r="C19" i="272"/>
  <c r="C68" i="273"/>
  <c r="C55" i="277"/>
  <c r="D54" i="273"/>
  <c r="D54" i="271"/>
  <c r="C60" i="271"/>
  <c r="K60" i="271" s="1"/>
  <c r="K64" i="271" s="1"/>
  <c r="C55" i="274"/>
  <c r="C60" i="277"/>
  <c r="K60" i="277" s="1"/>
  <c r="K64" i="277" s="1"/>
  <c r="C55" i="275"/>
  <c r="C42" i="275"/>
  <c r="C21" i="272"/>
  <c r="D55" i="274"/>
  <c r="C41" i="277"/>
  <c r="C42" i="277"/>
  <c r="C42" i="276"/>
  <c r="C43" i="276"/>
  <c r="D55" i="276" s="1"/>
  <c r="E55" i="272"/>
  <c r="C13" i="272"/>
  <c r="K13" i="272" s="1"/>
  <c r="G50" i="187"/>
  <c r="C62" i="187"/>
  <c r="C69" i="187"/>
  <c r="G69" i="187" s="1"/>
  <c r="C76" i="272"/>
  <c r="C77" i="272"/>
  <c r="G70" i="187"/>
  <c r="D63" i="272"/>
  <c r="C43" i="273" l="1"/>
  <c r="C41" i="271"/>
  <c r="C42" i="273"/>
  <c r="C43" i="271"/>
  <c r="D55" i="271" s="1"/>
  <c r="C55" i="272"/>
  <c r="C63" i="272"/>
  <c r="K63" i="272" s="1"/>
  <c r="E69" i="187"/>
  <c r="D47" i="107"/>
  <c r="D48" i="107" s="1"/>
  <c r="D78" i="272"/>
  <c r="C78" i="272" l="1"/>
  <c r="D49" i="107"/>
  <c r="E54" i="183" l="1"/>
  <c r="D54" i="183"/>
  <c r="D56" i="183" s="1"/>
  <c r="C54" i="183"/>
  <c r="G54" i="183" s="1"/>
  <c r="E47" i="183"/>
  <c r="AJ43" i="183"/>
  <c r="AI43" i="183"/>
  <c r="AH43" i="183"/>
  <c r="AG43" i="183"/>
  <c r="AF43" i="183"/>
  <c r="AE43" i="183"/>
  <c r="AD43" i="183"/>
  <c r="AC43" i="183"/>
  <c r="AB43" i="183"/>
  <c r="AA43" i="183"/>
  <c r="Z43" i="183"/>
  <c r="Y43" i="183"/>
  <c r="X43" i="183"/>
  <c r="W43" i="183"/>
  <c r="V43" i="183"/>
  <c r="U43" i="183"/>
  <c r="T43" i="183"/>
  <c r="S43" i="183"/>
  <c r="R43" i="183"/>
  <c r="Q43" i="183"/>
  <c r="P43" i="183"/>
  <c r="O43" i="183"/>
  <c r="N43" i="183"/>
  <c r="M43" i="183"/>
  <c r="L43" i="183"/>
  <c r="K43" i="183"/>
  <c r="F43" i="183"/>
  <c r="AJ42" i="183"/>
  <c r="AI42" i="183"/>
  <c r="AH42" i="183"/>
  <c r="AG42" i="183"/>
  <c r="AF42" i="183"/>
  <c r="AE42" i="183"/>
  <c r="AD42" i="183"/>
  <c r="AC42" i="183"/>
  <c r="AB42" i="183"/>
  <c r="AA42" i="183"/>
  <c r="Z42" i="183"/>
  <c r="Y42" i="183"/>
  <c r="X42" i="183"/>
  <c r="W42" i="183"/>
  <c r="V42" i="183"/>
  <c r="U42" i="183"/>
  <c r="T42" i="183"/>
  <c r="S42" i="183"/>
  <c r="R42" i="183"/>
  <c r="Q42" i="183"/>
  <c r="P42" i="183"/>
  <c r="O42" i="183"/>
  <c r="N42" i="183"/>
  <c r="M42" i="183"/>
  <c r="L42" i="183"/>
  <c r="K42" i="183"/>
  <c r="F42" i="183"/>
  <c r="AJ41" i="183"/>
  <c r="AI41" i="183"/>
  <c r="AH41" i="183"/>
  <c r="AG41" i="183"/>
  <c r="AF41" i="183"/>
  <c r="AE41" i="183"/>
  <c r="AD41" i="183"/>
  <c r="AC41" i="183"/>
  <c r="AB41" i="183"/>
  <c r="AA41" i="183"/>
  <c r="Z41" i="183"/>
  <c r="Y41" i="183"/>
  <c r="X41" i="183"/>
  <c r="W41" i="183"/>
  <c r="V41" i="183"/>
  <c r="U41" i="183"/>
  <c r="T41" i="183"/>
  <c r="S41" i="183"/>
  <c r="R41" i="183"/>
  <c r="Q41" i="183"/>
  <c r="P41" i="183"/>
  <c r="O41" i="183"/>
  <c r="N41" i="183"/>
  <c r="M41" i="183"/>
  <c r="L41" i="183"/>
  <c r="K41" i="183"/>
  <c r="F41" i="183"/>
  <c r="AJ40" i="183"/>
  <c r="AI40" i="183"/>
  <c r="AH40" i="183"/>
  <c r="AG40" i="183"/>
  <c r="AF40" i="183"/>
  <c r="AE40" i="183"/>
  <c r="AD40" i="183"/>
  <c r="AC40" i="183"/>
  <c r="AB40" i="183"/>
  <c r="AA40" i="183"/>
  <c r="Z40" i="183"/>
  <c r="Y40" i="183"/>
  <c r="X40" i="183"/>
  <c r="W40" i="183"/>
  <c r="V40" i="183"/>
  <c r="U40" i="183"/>
  <c r="T40" i="183"/>
  <c r="S40" i="183"/>
  <c r="R40" i="183"/>
  <c r="Q40" i="183"/>
  <c r="P40" i="183"/>
  <c r="O40" i="183"/>
  <c r="N40" i="183"/>
  <c r="M40" i="183"/>
  <c r="L40" i="183"/>
  <c r="K40" i="183"/>
  <c r="F40" i="183"/>
  <c r="AJ39" i="183"/>
  <c r="AI39" i="183"/>
  <c r="AH39" i="183"/>
  <c r="AG39" i="183"/>
  <c r="AF39" i="183"/>
  <c r="AE39" i="183"/>
  <c r="AD39" i="183"/>
  <c r="AC39" i="183"/>
  <c r="AB39" i="183"/>
  <c r="AA39" i="183"/>
  <c r="Z39" i="183"/>
  <c r="Y39" i="183"/>
  <c r="X39" i="183"/>
  <c r="W39" i="183"/>
  <c r="V39" i="183"/>
  <c r="U39" i="183"/>
  <c r="T39" i="183"/>
  <c r="S39" i="183"/>
  <c r="R39" i="183"/>
  <c r="Q39" i="183"/>
  <c r="P39" i="183"/>
  <c r="O39" i="183"/>
  <c r="N39" i="183"/>
  <c r="M39" i="183"/>
  <c r="L39" i="183"/>
  <c r="K39" i="183"/>
  <c r="F39" i="183"/>
  <c r="AJ38" i="183"/>
  <c r="AI38" i="183"/>
  <c r="AH38" i="183"/>
  <c r="AG38" i="183"/>
  <c r="AF38" i="183"/>
  <c r="AE38" i="183"/>
  <c r="AD38" i="183"/>
  <c r="AC38" i="183"/>
  <c r="AB38" i="183"/>
  <c r="AA38" i="183"/>
  <c r="Z38" i="183"/>
  <c r="Y38" i="183"/>
  <c r="X38" i="183"/>
  <c r="W38" i="183"/>
  <c r="V38" i="183"/>
  <c r="U38" i="183"/>
  <c r="T38" i="183"/>
  <c r="S38" i="183"/>
  <c r="R38" i="183"/>
  <c r="Q38" i="183"/>
  <c r="P38" i="183"/>
  <c r="O38" i="183"/>
  <c r="N38" i="183"/>
  <c r="M38" i="183"/>
  <c r="L38" i="183"/>
  <c r="K38" i="183"/>
  <c r="F38" i="183"/>
  <c r="AJ37" i="183"/>
  <c r="AI37" i="183"/>
  <c r="AH37" i="183"/>
  <c r="AG37" i="183"/>
  <c r="AF37" i="183"/>
  <c r="AE37" i="183"/>
  <c r="AD37" i="183"/>
  <c r="AC37" i="183"/>
  <c r="AB37" i="183"/>
  <c r="AA37" i="183"/>
  <c r="Z37" i="183"/>
  <c r="Y37" i="183"/>
  <c r="X37" i="183"/>
  <c r="W37" i="183"/>
  <c r="V37" i="183"/>
  <c r="U37" i="183"/>
  <c r="T37" i="183"/>
  <c r="S37" i="183"/>
  <c r="R37" i="183"/>
  <c r="Q37" i="183"/>
  <c r="P37" i="183"/>
  <c r="O37" i="183"/>
  <c r="N37" i="183"/>
  <c r="M37" i="183"/>
  <c r="L37" i="183"/>
  <c r="K37" i="183"/>
  <c r="F37" i="183"/>
  <c r="AJ36" i="183"/>
  <c r="AI36" i="183"/>
  <c r="AH36" i="183"/>
  <c r="AG36" i="183"/>
  <c r="AF36" i="183"/>
  <c r="AE36" i="183"/>
  <c r="AD36" i="183"/>
  <c r="AC36" i="183"/>
  <c r="AB36" i="183"/>
  <c r="AA36" i="183"/>
  <c r="Z36" i="183"/>
  <c r="Y36" i="183"/>
  <c r="X36" i="183"/>
  <c r="W36" i="183"/>
  <c r="V36" i="183"/>
  <c r="U36" i="183"/>
  <c r="T36" i="183"/>
  <c r="S36" i="183"/>
  <c r="R36" i="183"/>
  <c r="Q36" i="183"/>
  <c r="P36" i="183"/>
  <c r="O36" i="183"/>
  <c r="N36" i="183"/>
  <c r="M36" i="183"/>
  <c r="L36" i="183"/>
  <c r="K36" i="183"/>
  <c r="F36" i="183"/>
  <c r="AJ35" i="183"/>
  <c r="AI35" i="183"/>
  <c r="AH35" i="183"/>
  <c r="AG35" i="183"/>
  <c r="AF35" i="183"/>
  <c r="AE35" i="183"/>
  <c r="AD35" i="183"/>
  <c r="AC35" i="183"/>
  <c r="AB35" i="183"/>
  <c r="AA35" i="183"/>
  <c r="Z35" i="183"/>
  <c r="Y35" i="183"/>
  <c r="X35" i="183"/>
  <c r="W35" i="183"/>
  <c r="V35" i="183"/>
  <c r="U35" i="183"/>
  <c r="T35" i="183"/>
  <c r="S35" i="183"/>
  <c r="R35" i="183"/>
  <c r="Q35" i="183"/>
  <c r="P35" i="183"/>
  <c r="O35" i="183"/>
  <c r="N35" i="183"/>
  <c r="M35" i="183"/>
  <c r="L35" i="183"/>
  <c r="K35" i="183"/>
  <c r="F35" i="183"/>
  <c r="AJ34" i="183"/>
  <c r="AI34" i="183"/>
  <c r="AH34" i="183"/>
  <c r="AG34" i="183"/>
  <c r="AF34" i="183"/>
  <c r="AE34" i="183"/>
  <c r="AD34" i="183"/>
  <c r="AC34" i="183"/>
  <c r="AB34" i="183"/>
  <c r="AA34" i="183"/>
  <c r="Z34" i="183"/>
  <c r="Y34" i="183"/>
  <c r="X34" i="183"/>
  <c r="W34" i="183"/>
  <c r="V34" i="183"/>
  <c r="U34" i="183"/>
  <c r="T34" i="183"/>
  <c r="S34" i="183"/>
  <c r="R34" i="183"/>
  <c r="Q34" i="183"/>
  <c r="P34" i="183"/>
  <c r="O34" i="183"/>
  <c r="N34" i="183"/>
  <c r="M34" i="183"/>
  <c r="L34" i="183"/>
  <c r="K34" i="183"/>
  <c r="F34" i="183"/>
  <c r="AJ33" i="183"/>
  <c r="AI33" i="183"/>
  <c r="AH33" i="183"/>
  <c r="AG33" i="183"/>
  <c r="AF33" i="183"/>
  <c r="AE33" i="183"/>
  <c r="AD33" i="183"/>
  <c r="AC33" i="183"/>
  <c r="AB33" i="183"/>
  <c r="AA33" i="183"/>
  <c r="Z33" i="183"/>
  <c r="Y33" i="183"/>
  <c r="X33" i="183"/>
  <c r="W33" i="183"/>
  <c r="V33" i="183"/>
  <c r="U33" i="183"/>
  <c r="T33" i="183"/>
  <c r="S33" i="183"/>
  <c r="R33" i="183"/>
  <c r="Q33" i="183"/>
  <c r="P33" i="183"/>
  <c r="O33" i="183"/>
  <c r="N33" i="183"/>
  <c r="M33" i="183"/>
  <c r="L33" i="183"/>
  <c r="K33" i="183"/>
  <c r="F33" i="183"/>
  <c r="AJ32" i="183"/>
  <c r="AI32" i="183"/>
  <c r="AH32" i="183"/>
  <c r="AG32" i="183"/>
  <c r="AF32" i="183"/>
  <c r="AE32" i="183"/>
  <c r="AD32" i="183"/>
  <c r="AC32" i="183"/>
  <c r="AB32" i="183"/>
  <c r="AA32" i="183"/>
  <c r="Z32" i="183"/>
  <c r="Y32" i="183"/>
  <c r="X32" i="183"/>
  <c r="W32" i="183"/>
  <c r="V32" i="183"/>
  <c r="U32" i="183"/>
  <c r="T32" i="183"/>
  <c r="S32" i="183"/>
  <c r="R32" i="183"/>
  <c r="Q32" i="183"/>
  <c r="P32" i="183"/>
  <c r="O32" i="183"/>
  <c r="N32" i="183"/>
  <c r="M32" i="183"/>
  <c r="L32" i="183"/>
  <c r="K32" i="183"/>
  <c r="F32" i="183"/>
  <c r="AJ31" i="183"/>
  <c r="F31" i="183" s="1"/>
  <c r="AI31" i="183"/>
  <c r="AH31" i="183"/>
  <c r="AG31" i="183"/>
  <c r="AF31" i="183"/>
  <c r="AE31" i="183"/>
  <c r="AD31" i="183"/>
  <c r="AC31" i="183"/>
  <c r="AB31" i="183"/>
  <c r="AA31" i="183"/>
  <c r="Y31" i="183"/>
  <c r="X31" i="183"/>
  <c r="W31" i="183"/>
  <c r="V31" i="183"/>
  <c r="Z31" i="183" s="1"/>
  <c r="T31" i="183"/>
  <c r="S31" i="183"/>
  <c r="R31" i="183"/>
  <c r="Q31" i="183"/>
  <c r="U31" i="183" s="1"/>
  <c r="O31" i="183"/>
  <c r="N31" i="183"/>
  <c r="M31" i="183"/>
  <c r="L31" i="183"/>
  <c r="K31" i="183"/>
  <c r="P31" i="183" s="1"/>
  <c r="AI30" i="183"/>
  <c r="AH30" i="183"/>
  <c r="AG30" i="183"/>
  <c r="AJ30" i="183" s="1"/>
  <c r="F30" i="183" s="1"/>
  <c r="AE30" i="183"/>
  <c r="AD30" i="183"/>
  <c r="AC30" i="183"/>
  <c r="AB30" i="183"/>
  <c r="AA30" i="183"/>
  <c r="AF30" i="183" s="1"/>
  <c r="Y30" i="183"/>
  <c r="X30" i="183"/>
  <c r="W30" i="183"/>
  <c r="V30" i="183"/>
  <c r="Z30" i="183" s="1"/>
  <c r="T30" i="183"/>
  <c r="S30" i="183"/>
  <c r="R30" i="183"/>
  <c r="Q30" i="183"/>
  <c r="U30" i="183" s="1"/>
  <c r="O30" i="183"/>
  <c r="N30" i="183"/>
  <c r="M30" i="183"/>
  <c r="L30" i="183"/>
  <c r="K30" i="183"/>
  <c r="P30" i="183" s="1"/>
  <c r="AI29" i="183"/>
  <c r="AH29" i="183"/>
  <c r="AJ29" i="183" s="1"/>
  <c r="F29" i="183" s="1"/>
  <c r="AG29" i="183"/>
  <c r="AE29" i="183"/>
  <c r="AD29" i="183"/>
  <c r="AC29" i="183"/>
  <c r="AB29" i="183"/>
  <c r="AF29" i="183" s="1"/>
  <c r="AA29" i="183"/>
  <c r="Y29" i="183"/>
  <c r="X29" i="183"/>
  <c r="W29" i="183"/>
  <c r="Z29" i="183" s="1"/>
  <c r="V29" i="183"/>
  <c r="T29" i="183"/>
  <c r="S29" i="183"/>
  <c r="R29" i="183"/>
  <c r="U29" i="183" s="1"/>
  <c r="Q29" i="183"/>
  <c r="O29" i="183"/>
  <c r="N29" i="183"/>
  <c r="M29" i="183"/>
  <c r="L29" i="183"/>
  <c r="P29" i="183" s="1"/>
  <c r="K29" i="183"/>
  <c r="AI28" i="183"/>
  <c r="AH28" i="183"/>
  <c r="AG28" i="183"/>
  <c r="AJ28" i="183" s="1"/>
  <c r="F28" i="183" s="1"/>
  <c r="AE28" i="183"/>
  <c r="AD28" i="183"/>
  <c r="AC28" i="183"/>
  <c r="AB28" i="183"/>
  <c r="AA28" i="183"/>
  <c r="AF28" i="183" s="1"/>
  <c r="Y28" i="183"/>
  <c r="X28" i="183"/>
  <c r="W28" i="183"/>
  <c r="V28" i="183"/>
  <c r="Z28" i="183" s="1"/>
  <c r="T28" i="183"/>
  <c r="S28" i="183"/>
  <c r="R28" i="183"/>
  <c r="Q28" i="183"/>
  <c r="U28" i="183" s="1"/>
  <c r="P28" i="183"/>
  <c r="O28" i="183"/>
  <c r="N28" i="183"/>
  <c r="M28" i="183"/>
  <c r="L28" i="183"/>
  <c r="K28" i="183"/>
  <c r="AI27" i="183"/>
  <c r="AH27" i="183"/>
  <c r="AG27" i="183"/>
  <c r="AJ27" i="183" s="1"/>
  <c r="F27" i="183" s="1"/>
  <c r="AE27" i="183"/>
  <c r="AD27" i="183"/>
  <c r="AC27" i="183"/>
  <c r="AB27" i="183"/>
  <c r="AA27" i="183"/>
  <c r="AF27" i="183" s="1"/>
  <c r="Y27" i="183"/>
  <c r="X27" i="183"/>
  <c r="W27" i="183"/>
  <c r="V27" i="183"/>
  <c r="Z27" i="183" s="1"/>
  <c r="T27" i="183"/>
  <c r="S27" i="183"/>
  <c r="R27" i="183"/>
  <c r="Q27" i="183"/>
  <c r="U27" i="183" s="1"/>
  <c r="P27" i="183"/>
  <c r="O27" i="183"/>
  <c r="N27" i="183"/>
  <c r="M27" i="183"/>
  <c r="L27" i="183"/>
  <c r="K27" i="183"/>
  <c r="AI26" i="183"/>
  <c r="AH26" i="183"/>
  <c r="AG26" i="183"/>
  <c r="AJ26" i="183" s="1"/>
  <c r="F26" i="183" s="1"/>
  <c r="AE26" i="183"/>
  <c r="AD26" i="183"/>
  <c r="AC26" i="183"/>
  <c r="AB26" i="183"/>
  <c r="AA26" i="183"/>
  <c r="AF26" i="183" s="1"/>
  <c r="Y26" i="183"/>
  <c r="X26" i="183"/>
  <c r="W26" i="183"/>
  <c r="V26" i="183"/>
  <c r="Z26" i="183" s="1"/>
  <c r="T26" i="183"/>
  <c r="S26" i="183"/>
  <c r="R26" i="183"/>
  <c r="Q26" i="183"/>
  <c r="U26" i="183" s="1"/>
  <c r="O26" i="183"/>
  <c r="N26" i="183"/>
  <c r="M26" i="183"/>
  <c r="L26" i="183"/>
  <c r="K26" i="183"/>
  <c r="P26" i="183" s="1"/>
  <c r="AI25" i="183"/>
  <c r="AH25" i="183"/>
  <c r="AG25" i="183"/>
  <c r="AJ25" i="183" s="1"/>
  <c r="F25" i="183" s="1"/>
  <c r="AE25" i="183"/>
  <c r="AD25" i="183"/>
  <c r="AC25" i="183"/>
  <c r="AB25" i="183"/>
  <c r="AA25" i="183"/>
  <c r="AF25" i="183" s="1"/>
  <c r="Y25" i="183"/>
  <c r="X25" i="183"/>
  <c r="W25" i="183"/>
  <c r="V25" i="183"/>
  <c r="Z25" i="183" s="1"/>
  <c r="T25" i="183"/>
  <c r="S25" i="183"/>
  <c r="R25" i="183"/>
  <c r="Q25" i="183"/>
  <c r="U25" i="183" s="1"/>
  <c r="O25" i="183"/>
  <c r="N25" i="183"/>
  <c r="M25" i="183"/>
  <c r="L25" i="183"/>
  <c r="K25" i="183"/>
  <c r="P25" i="183" s="1"/>
  <c r="AI24" i="183"/>
  <c r="AH24" i="183"/>
  <c r="AG24" i="183"/>
  <c r="AJ24" i="183" s="1"/>
  <c r="F24" i="183" s="1"/>
  <c r="AE24" i="183"/>
  <c r="AD24" i="183"/>
  <c r="AC24" i="183"/>
  <c r="AB24" i="183"/>
  <c r="AA24" i="183"/>
  <c r="AF24" i="183" s="1"/>
  <c r="Y24" i="183"/>
  <c r="X24" i="183"/>
  <c r="W24" i="183"/>
  <c r="V24" i="183"/>
  <c r="Z24" i="183" s="1"/>
  <c r="T24" i="183"/>
  <c r="S24" i="183"/>
  <c r="R24" i="183"/>
  <c r="Q24" i="183"/>
  <c r="U24" i="183" s="1"/>
  <c r="O24" i="183"/>
  <c r="N24" i="183"/>
  <c r="M24" i="183"/>
  <c r="L24" i="183"/>
  <c r="K24" i="183"/>
  <c r="P24" i="183" s="1"/>
  <c r="AI23" i="183"/>
  <c r="AH23" i="183"/>
  <c r="AG23" i="183"/>
  <c r="AE23" i="183"/>
  <c r="AD23" i="183"/>
  <c r="AC23" i="183"/>
  <c r="AB23" i="183"/>
  <c r="AF23" i="183" s="1"/>
  <c r="AA23" i="183"/>
  <c r="Y23" i="183"/>
  <c r="X23" i="183"/>
  <c r="W23" i="183"/>
  <c r="V23" i="183"/>
  <c r="T23" i="183"/>
  <c r="S23" i="183"/>
  <c r="R23" i="183"/>
  <c r="Q23" i="183"/>
  <c r="O23" i="183"/>
  <c r="N23" i="183"/>
  <c r="M23" i="183"/>
  <c r="L23" i="183"/>
  <c r="K23" i="183"/>
  <c r="AI22" i="183"/>
  <c r="AH22" i="183"/>
  <c r="AG22" i="183"/>
  <c r="AE22" i="183"/>
  <c r="AD22" i="183"/>
  <c r="AC22" i="183"/>
  <c r="AB22" i="183"/>
  <c r="AA22" i="183"/>
  <c r="Y22" i="183"/>
  <c r="X22" i="183"/>
  <c r="W22" i="183"/>
  <c r="V22" i="183"/>
  <c r="T22" i="183"/>
  <c r="S22" i="183"/>
  <c r="R22" i="183"/>
  <c r="Q22" i="183"/>
  <c r="O22" i="183"/>
  <c r="N22" i="183"/>
  <c r="M22" i="183"/>
  <c r="L22" i="183"/>
  <c r="K22" i="183"/>
  <c r="AI21" i="183"/>
  <c r="AH21" i="183"/>
  <c r="AG21" i="183"/>
  <c r="AJ21" i="183" s="1"/>
  <c r="AE21" i="183"/>
  <c r="AD21" i="183"/>
  <c r="AC21" i="183"/>
  <c r="AB21" i="183"/>
  <c r="AA21" i="183"/>
  <c r="AF21" i="183" s="1"/>
  <c r="Y21" i="183"/>
  <c r="X21" i="183"/>
  <c r="W21" i="183"/>
  <c r="V21" i="183"/>
  <c r="Z21" i="183" s="1"/>
  <c r="T21" i="183"/>
  <c r="S21" i="183"/>
  <c r="R21" i="183"/>
  <c r="Q21" i="183"/>
  <c r="U21" i="183" s="1"/>
  <c r="O21" i="183"/>
  <c r="N21" i="183"/>
  <c r="M21" i="183"/>
  <c r="L21" i="183"/>
  <c r="K21" i="183"/>
  <c r="P21" i="183" s="1"/>
  <c r="AI20" i="183"/>
  <c r="AH20" i="183"/>
  <c r="AG20" i="183"/>
  <c r="AE20" i="183"/>
  <c r="AD20" i="183"/>
  <c r="AC20" i="183"/>
  <c r="AB20" i="183"/>
  <c r="AA20" i="183"/>
  <c r="Y20" i="183"/>
  <c r="X20" i="183"/>
  <c r="W20" i="183"/>
  <c r="V20" i="183"/>
  <c r="Z20" i="183" s="1"/>
  <c r="T20" i="183"/>
  <c r="S20" i="183"/>
  <c r="R20" i="183"/>
  <c r="Q20" i="183"/>
  <c r="O20" i="183"/>
  <c r="N20" i="183"/>
  <c r="M20" i="183"/>
  <c r="L20" i="183"/>
  <c r="K20" i="183"/>
  <c r="AI19" i="183"/>
  <c r="AH19" i="183"/>
  <c r="AG19" i="183"/>
  <c r="AE19" i="183"/>
  <c r="AD19" i="183"/>
  <c r="AC19" i="183"/>
  <c r="AB19" i="183"/>
  <c r="AA19" i="183"/>
  <c r="Y19" i="183"/>
  <c r="X19" i="183"/>
  <c r="W19" i="183"/>
  <c r="V19" i="183"/>
  <c r="T19" i="183"/>
  <c r="S19" i="183"/>
  <c r="R19" i="183"/>
  <c r="Q19" i="183"/>
  <c r="O19" i="183"/>
  <c r="N19" i="183"/>
  <c r="M19" i="183"/>
  <c r="L19" i="183"/>
  <c r="K19" i="183"/>
  <c r="AI18" i="183"/>
  <c r="AH18" i="183"/>
  <c r="AG18" i="183"/>
  <c r="AE18" i="183"/>
  <c r="AD18" i="183"/>
  <c r="AC18" i="183"/>
  <c r="AB18" i="183"/>
  <c r="AA18" i="183"/>
  <c r="Y18" i="183"/>
  <c r="X18" i="183"/>
  <c r="W18" i="183"/>
  <c r="V18" i="183"/>
  <c r="T18" i="183"/>
  <c r="S18" i="183"/>
  <c r="R18" i="183"/>
  <c r="Q18" i="183"/>
  <c r="O18" i="183"/>
  <c r="N18" i="183"/>
  <c r="M18" i="183"/>
  <c r="L18" i="183"/>
  <c r="K18" i="183"/>
  <c r="P18" i="183" s="1"/>
  <c r="AI17" i="183"/>
  <c r="AH17" i="183"/>
  <c r="AG17" i="183"/>
  <c r="AE17" i="183"/>
  <c r="AD17" i="183"/>
  <c r="AC17" i="183"/>
  <c r="AB17" i="183"/>
  <c r="AA17" i="183"/>
  <c r="Y17" i="183"/>
  <c r="X17" i="183"/>
  <c r="W17" i="183"/>
  <c r="V17" i="183"/>
  <c r="T17" i="183"/>
  <c r="S17" i="183"/>
  <c r="R17" i="183"/>
  <c r="Q17" i="183"/>
  <c r="O17" i="183"/>
  <c r="N17" i="183"/>
  <c r="M17" i="183"/>
  <c r="L17" i="183"/>
  <c r="K17" i="183"/>
  <c r="AI16" i="183"/>
  <c r="AH16" i="183"/>
  <c r="AG16" i="183"/>
  <c r="AE16" i="183"/>
  <c r="AD16" i="183"/>
  <c r="AC16" i="183"/>
  <c r="AB16" i="183"/>
  <c r="AA16" i="183"/>
  <c r="Y16" i="183"/>
  <c r="X16" i="183"/>
  <c r="W16" i="183"/>
  <c r="V16" i="183"/>
  <c r="T16" i="183"/>
  <c r="S16" i="183"/>
  <c r="R16" i="183"/>
  <c r="Q16" i="183"/>
  <c r="O16" i="183"/>
  <c r="N16" i="183"/>
  <c r="M16" i="183"/>
  <c r="L16" i="183"/>
  <c r="K16" i="183"/>
  <c r="AI15" i="183"/>
  <c r="AH15" i="183"/>
  <c r="AG15" i="183"/>
  <c r="AE15" i="183"/>
  <c r="AD15" i="183"/>
  <c r="AC15" i="183"/>
  <c r="AB15" i="183"/>
  <c r="AA15" i="183"/>
  <c r="Y15" i="183"/>
  <c r="X15" i="183"/>
  <c r="W15" i="183"/>
  <c r="V15" i="183"/>
  <c r="T15" i="183"/>
  <c r="S15" i="183"/>
  <c r="R15" i="183"/>
  <c r="Q15" i="183"/>
  <c r="O15" i="183"/>
  <c r="N15" i="183"/>
  <c r="M15" i="183"/>
  <c r="L15" i="183"/>
  <c r="K15" i="183"/>
  <c r="AI14" i="183"/>
  <c r="AH14" i="183"/>
  <c r="AG14" i="183"/>
  <c r="AE14" i="183"/>
  <c r="AD14" i="183"/>
  <c r="AC14" i="183"/>
  <c r="AB14" i="183"/>
  <c r="AA14" i="183"/>
  <c r="Y14" i="183"/>
  <c r="X14" i="183"/>
  <c r="W14" i="183"/>
  <c r="V14" i="183"/>
  <c r="T14" i="183"/>
  <c r="S14" i="183"/>
  <c r="R14" i="183"/>
  <c r="Q14" i="183"/>
  <c r="O14" i="183"/>
  <c r="N14" i="183"/>
  <c r="M14" i="183"/>
  <c r="L14" i="183"/>
  <c r="K14" i="183"/>
  <c r="AI13" i="183"/>
  <c r="AH13" i="183"/>
  <c r="AG13" i="183"/>
  <c r="AJ13" i="183" s="1"/>
  <c r="AE13" i="183"/>
  <c r="AD13" i="183"/>
  <c r="AC13" i="183"/>
  <c r="AB13" i="183"/>
  <c r="AA13" i="183"/>
  <c r="AF13" i="183" s="1"/>
  <c r="Y13" i="183"/>
  <c r="X13" i="183"/>
  <c r="W13" i="183"/>
  <c r="V13" i="183"/>
  <c r="Z13" i="183" s="1"/>
  <c r="T13" i="183"/>
  <c r="S13" i="183"/>
  <c r="R13" i="183"/>
  <c r="Q13" i="183"/>
  <c r="U13" i="183" s="1"/>
  <c r="O13" i="183"/>
  <c r="N13" i="183"/>
  <c r="M13" i="183"/>
  <c r="L13" i="183"/>
  <c r="K13" i="183"/>
  <c r="P13" i="183" s="1"/>
  <c r="AI12" i="183"/>
  <c r="AH12" i="183"/>
  <c r="AG12" i="183"/>
  <c r="AJ12" i="183" s="1"/>
  <c r="AE12" i="183"/>
  <c r="AD12" i="183"/>
  <c r="AC12" i="183"/>
  <c r="AB12" i="183"/>
  <c r="AA12" i="183"/>
  <c r="Y12" i="183"/>
  <c r="X12" i="183"/>
  <c r="W12" i="183"/>
  <c r="V12" i="183"/>
  <c r="T12" i="183"/>
  <c r="S12" i="183"/>
  <c r="R12" i="183"/>
  <c r="Q12" i="183"/>
  <c r="U12" i="183" s="1"/>
  <c r="O12" i="183"/>
  <c r="N12" i="183"/>
  <c r="M12" i="183"/>
  <c r="L12" i="183"/>
  <c r="K12" i="183"/>
  <c r="AI11" i="183"/>
  <c r="AH11" i="183"/>
  <c r="AG11" i="183"/>
  <c r="AE11" i="183"/>
  <c r="AD11" i="183"/>
  <c r="AC11" i="183"/>
  <c r="AB11" i="183"/>
  <c r="AA11" i="183"/>
  <c r="Y11" i="183"/>
  <c r="X11" i="183"/>
  <c r="W11" i="183"/>
  <c r="V11" i="183"/>
  <c r="T11" i="183"/>
  <c r="S11" i="183"/>
  <c r="R11" i="183"/>
  <c r="Q11" i="183"/>
  <c r="O11" i="183"/>
  <c r="N11" i="183"/>
  <c r="M11" i="183"/>
  <c r="L11" i="183"/>
  <c r="K11" i="183"/>
  <c r="AI10" i="183"/>
  <c r="AH10" i="183"/>
  <c r="AG10" i="183"/>
  <c r="AE10" i="183"/>
  <c r="AD10" i="183"/>
  <c r="AC10" i="183"/>
  <c r="AB10" i="183"/>
  <c r="AA10" i="183"/>
  <c r="Y10" i="183"/>
  <c r="X10" i="183"/>
  <c r="W10" i="183"/>
  <c r="V10" i="183"/>
  <c r="T10" i="183"/>
  <c r="S10" i="183"/>
  <c r="R10" i="183"/>
  <c r="Q10" i="183"/>
  <c r="O10" i="183"/>
  <c r="N10" i="183"/>
  <c r="M10" i="183"/>
  <c r="L10" i="183"/>
  <c r="K10" i="183"/>
  <c r="P10" i="183" s="1"/>
  <c r="AI9" i="183"/>
  <c r="AH9" i="183"/>
  <c r="AG9" i="183"/>
  <c r="AE9" i="183"/>
  <c r="AD9" i="183"/>
  <c r="AC9" i="183"/>
  <c r="AB9" i="183"/>
  <c r="AA9" i="183"/>
  <c r="Y9" i="183"/>
  <c r="X9" i="183"/>
  <c r="W9" i="183"/>
  <c r="V9" i="183"/>
  <c r="T9" i="183"/>
  <c r="S9" i="183"/>
  <c r="R9" i="183"/>
  <c r="Q9" i="183"/>
  <c r="O9" i="183"/>
  <c r="N9" i="183"/>
  <c r="M9" i="183"/>
  <c r="L9" i="183"/>
  <c r="K9" i="183"/>
  <c r="AI8" i="183"/>
  <c r="AH8" i="183"/>
  <c r="AG8" i="183"/>
  <c r="AE8" i="183"/>
  <c r="AD8" i="183"/>
  <c r="AC8" i="183"/>
  <c r="AB8" i="183"/>
  <c r="AA8" i="183"/>
  <c r="Y8" i="183"/>
  <c r="X8" i="183"/>
  <c r="W8" i="183"/>
  <c r="V8" i="183"/>
  <c r="T8" i="183"/>
  <c r="S8" i="183"/>
  <c r="R8" i="183"/>
  <c r="Q8" i="183"/>
  <c r="O8" i="183"/>
  <c r="N8" i="183"/>
  <c r="M8" i="183"/>
  <c r="L8" i="183"/>
  <c r="K8" i="183"/>
  <c r="AI7" i="183"/>
  <c r="AH7" i="183"/>
  <c r="AG7" i="183"/>
  <c r="AE7" i="183"/>
  <c r="AD7" i="183"/>
  <c r="AC7" i="183"/>
  <c r="AB7" i="183"/>
  <c r="AA7" i="183"/>
  <c r="Y7" i="183"/>
  <c r="X7" i="183"/>
  <c r="W7" i="183"/>
  <c r="V7" i="183"/>
  <c r="T7" i="183"/>
  <c r="S7" i="183"/>
  <c r="R7" i="183"/>
  <c r="Q7" i="183"/>
  <c r="U7" i="183" s="1"/>
  <c r="O7" i="183"/>
  <c r="N7" i="183"/>
  <c r="M7" i="183"/>
  <c r="L7" i="183"/>
  <c r="K7" i="183"/>
  <c r="AI6" i="183"/>
  <c r="AH6" i="183"/>
  <c r="AG6" i="183"/>
  <c r="AE6" i="183"/>
  <c r="AD6" i="183"/>
  <c r="AC6" i="183"/>
  <c r="AB6" i="183"/>
  <c r="AA6" i="183"/>
  <c r="Y6" i="183"/>
  <c r="X6" i="183"/>
  <c r="W6" i="183"/>
  <c r="V6" i="183"/>
  <c r="T6" i="183"/>
  <c r="S6" i="183"/>
  <c r="R6" i="183"/>
  <c r="Q6" i="183"/>
  <c r="O6" i="183"/>
  <c r="N6" i="183"/>
  <c r="M6" i="183"/>
  <c r="L6" i="183"/>
  <c r="K6" i="183"/>
  <c r="P6" i="183" s="1"/>
  <c r="AI5" i="183"/>
  <c r="AH5" i="183"/>
  <c r="AG5" i="183"/>
  <c r="AE5" i="183"/>
  <c r="AD5" i="183"/>
  <c r="AC5" i="183"/>
  <c r="AB5" i="183"/>
  <c r="AA5" i="183"/>
  <c r="Y5" i="183"/>
  <c r="X5" i="183"/>
  <c r="W5" i="183"/>
  <c r="V5" i="183"/>
  <c r="T5" i="183"/>
  <c r="S5" i="183"/>
  <c r="R5" i="183"/>
  <c r="Q5" i="183"/>
  <c r="O5" i="183"/>
  <c r="N5" i="183"/>
  <c r="M5" i="183"/>
  <c r="L5" i="183"/>
  <c r="P5" i="183" s="1"/>
  <c r="K5" i="183"/>
  <c r="AI4" i="183"/>
  <c r="AH4" i="183"/>
  <c r="AG4" i="183"/>
  <c r="AE4" i="183"/>
  <c r="AD4" i="183"/>
  <c r="AC4" i="183"/>
  <c r="AB4" i="183"/>
  <c r="AA4" i="183"/>
  <c r="Y4" i="183"/>
  <c r="X4" i="183"/>
  <c r="W4" i="183"/>
  <c r="V4" i="183"/>
  <c r="T4" i="183"/>
  <c r="S4" i="183"/>
  <c r="R4" i="183"/>
  <c r="Q4" i="183"/>
  <c r="O4" i="183"/>
  <c r="N4" i="183"/>
  <c r="M4" i="183"/>
  <c r="L4" i="183"/>
  <c r="K4" i="183"/>
  <c r="P22" i="183" l="1"/>
  <c r="Z15" i="183"/>
  <c r="U15" i="183"/>
  <c r="AJ22" i="183"/>
  <c r="F22" i="183"/>
  <c r="Z12" i="183"/>
  <c r="U22" i="183"/>
  <c r="Z22" i="183"/>
  <c r="AF22" i="183"/>
  <c r="F21" i="183"/>
  <c r="Z18" i="183"/>
  <c r="AF18" i="183"/>
  <c r="AJ17" i="183"/>
  <c r="AF12" i="183"/>
  <c r="AJ9" i="183"/>
  <c r="D61" i="183"/>
  <c r="E49" i="183"/>
  <c r="U19" i="183"/>
  <c r="Z19" i="183"/>
  <c r="P14" i="183"/>
  <c r="U14" i="183"/>
  <c r="Z14" i="183"/>
  <c r="AF14" i="183"/>
  <c r="AJ14" i="183"/>
  <c r="F14" i="183" s="1"/>
  <c r="F13" i="183"/>
  <c r="P12" i="183"/>
  <c r="F12" i="183" s="1"/>
  <c r="U6" i="183"/>
  <c r="Z6" i="183"/>
  <c r="AF6" i="183"/>
  <c r="AJ6" i="183"/>
  <c r="Z7" i="183"/>
  <c r="AF7" i="183"/>
  <c r="AJ8" i="183"/>
  <c r="U23" i="183"/>
  <c r="Z23" i="183"/>
  <c r="AJ20" i="183"/>
  <c r="U16" i="183"/>
  <c r="Z16" i="183"/>
  <c r="AF16" i="183"/>
  <c r="AJ23" i="183"/>
  <c r="F23" i="183" s="1"/>
  <c r="P23" i="183"/>
  <c r="AJ16" i="183"/>
  <c r="P16" i="183"/>
  <c r="P8" i="183"/>
  <c r="AJ4" i="183"/>
  <c r="AF4" i="183"/>
  <c r="Z5" i="183"/>
  <c r="AF5" i="183"/>
  <c r="AJ7" i="183"/>
  <c r="U8" i="183"/>
  <c r="Z10" i="183"/>
  <c r="AF10" i="183"/>
  <c r="Z11" i="183"/>
  <c r="AF11" i="183"/>
  <c r="Z17" i="183"/>
  <c r="AF17" i="183"/>
  <c r="Z9" i="183"/>
  <c r="AF9" i="183"/>
  <c r="AJ11" i="183"/>
  <c r="AF20" i="183"/>
  <c r="Z4" i="183"/>
  <c r="U10" i="183"/>
  <c r="U18" i="183"/>
  <c r="U5" i="183"/>
  <c r="Z8" i="183"/>
  <c r="AJ5" i="183"/>
  <c r="U9" i="183"/>
  <c r="AJ10" i="183"/>
  <c r="U11" i="183"/>
  <c r="U17" i="183"/>
  <c r="AJ18" i="183"/>
  <c r="F18" i="183" s="1"/>
  <c r="P7" i="183"/>
  <c r="AF8" i="183"/>
  <c r="P9" i="183"/>
  <c r="F9" i="183" s="1"/>
  <c r="P11" i="183"/>
  <c r="AF15" i="183"/>
  <c r="AJ15" i="183"/>
  <c r="P17" i="183"/>
  <c r="F17" i="183" s="1"/>
  <c r="AF19" i="183"/>
  <c r="AJ19" i="183"/>
  <c r="P4" i="183"/>
  <c r="P15" i="183"/>
  <c r="P19" i="183"/>
  <c r="P20" i="183"/>
  <c r="U4" i="183"/>
  <c r="U20" i="183"/>
  <c r="D66" i="183"/>
  <c r="E61" i="183"/>
  <c r="C47" i="183"/>
  <c r="C55" i="183"/>
  <c r="C56" i="183"/>
  <c r="E48" i="183"/>
  <c r="D55" i="183"/>
  <c r="E55" i="183"/>
  <c r="E56" i="183"/>
  <c r="F19" i="183" l="1"/>
  <c r="F10" i="183"/>
  <c r="F5" i="183"/>
  <c r="F6" i="183"/>
  <c r="C57" i="183" s="1"/>
  <c r="D69" i="183"/>
  <c r="G55" i="183"/>
  <c r="G56" i="183"/>
  <c r="C66" i="183"/>
  <c r="E66" i="183" s="1"/>
  <c r="F20" i="183"/>
  <c r="F16" i="183"/>
  <c r="F15" i="183"/>
  <c r="F11" i="183"/>
  <c r="F7" i="183"/>
  <c r="F8" i="183"/>
  <c r="F4" i="183"/>
  <c r="C49" i="183"/>
  <c r="C48" i="183"/>
  <c r="D68" i="183"/>
  <c r="D67" i="183"/>
  <c r="G47" i="183"/>
  <c r="C61" i="183"/>
  <c r="D57" i="183" l="1"/>
  <c r="D50" i="183"/>
  <c r="G57" i="183"/>
  <c r="G48" i="183"/>
  <c r="G66" i="183"/>
  <c r="C67" i="183"/>
  <c r="C68" i="183"/>
  <c r="G49" i="183"/>
  <c r="E68" i="183"/>
  <c r="E50" i="183"/>
  <c r="E67" i="183"/>
  <c r="D62" i="183" l="1"/>
  <c r="G51" i="183"/>
  <c r="E57" i="183"/>
  <c r="E62" i="183" s="1"/>
  <c r="C50" i="183"/>
  <c r="C62" i="183" s="1"/>
  <c r="G68" i="183"/>
  <c r="G67" i="183"/>
  <c r="G70" i="183" l="1"/>
  <c r="G50" i="183"/>
  <c r="C69" i="183"/>
  <c r="E69" i="183" l="1"/>
  <c r="G69" i="183"/>
  <c r="E54" i="107" l="1"/>
  <c r="D54" i="107"/>
  <c r="D61" i="107" s="1"/>
  <c r="C54" i="107"/>
  <c r="E47" i="107"/>
  <c r="AJ43" i="107"/>
  <c r="AI43" i="107"/>
  <c r="AH43" i="107"/>
  <c r="AG43" i="107"/>
  <c r="AF43" i="107"/>
  <c r="AE43" i="107"/>
  <c r="AD43" i="107"/>
  <c r="AC43" i="107"/>
  <c r="AB43" i="107"/>
  <c r="AA43" i="107"/>
  <c r="Z43" i="107"/>
  <c r="Y43" i="107"/>
  <c r="X43" i="107"/>
  <c r="W43" i="107"/>
  <c r="V43" i="107"/>
  <c r="U43" i="107"/>
  <c r="T43" i="107"/>
  <c r="S43" i="107"/>
  <c r="R43" i="107"/>
  <c r="Q43" i="107"/>
  <c r="P43" i="107"/>
  <c r="O43" i="107"/>
  <c r="N43" i="107"/>
  <c r="M43" i="107"/>
  <c r="L43" i="107"/>
  <c r="K43" i="107"/>
  <c r="F43" i="107"/>
  <c r="AJ42" i="107"/>
  <c r="AI42" i="107"/>
  <c r="AH42" i="107"/>
  <c r="AG42" i="107"/>
  <c r="AF42" i="107"/>
  <c r="AE42" i="107"/>
  <c r="AD42" i="107"/>
  <c r="AC42" i="107"/>
  <c r="AB42" i="107"/>
  <c r="AA42" i="107"/>
  <c r="Z42" i="107"/>
  <c r="Y42" i="107"/>
  <c r="X42" i="107"/>
  <c r="W42" i="107"/>
  <c r="V42" i="107"/>
  <c r="U42" i="107"/>
  <c r="T42" i="107"/>
  <c r="S42" i="107"/>
  <c r="R42" i="107"/>
  <c r="Q42" i="107"/>
  <c r="P42" i="107"/>
  <c r="O42" i="107"/>
  <c r="N42" i="107"/>
  <c r="M42" i="107"/>
  <c r="L42" i="107"/>
  <c r="K42" i="107"/>
  <c r="F42" i="107"/>
  <c r="AJ41" i="107"/>
  <c r="AI41" i="107"/>
  <c r="AH41" i="107"/>
  <c r="AG41" i="107"/>
  <c r="AF41" i="107"/>
  <c r="AE41" i="107"/>
  <c r="AD41" i="107"/>
  <c r="AC41" i="107"/>
  <c r="AB41" i="107"/>
  <c r="AA41" i="107"/>
  <c r="Z41" i="107"/>
  <c r="Y41" i="107"/>
  <c r="X41" i="107"/>
  <c r="W41" i="107"/>
  <c r="V41" i="107"/>
  <c r="U41" i="107"/>
  <c r="T41" i="107"/>
  <c r="S41" i="107"/>
  <c r="R41" i="107"/>
  <c r="Q41" i="107"/>
  <c r="P41" i="107"/>
  <c r="O41" i="107"/>
  <c r="N41" i="107"/>
  <c r="M41" i="107"/>
  <c r="L41" i="107"/>
  <c r="K41" i="107"/>
  <c r="F41" i="107"/>
  <c r="AJ40" i="107"/>
  <c r="AI40" i="107"/>
  <c r="AH40" i="107"/>
  <c r="AG40" i="107"/>
  <c r="AF40" i="107"/>
  <c r="AE40" i="107"/>
  <c r="AD40" i="107"/>
  <c r="AC40" i="107"/>
  <c r="AB40" i="107"/>
  <c r="AA40" i="107"/>
  <c r="Z40" i="107"/>
  <c r="Y40" i="107"/>
  <c r="X40" i="107"/>
  <c r="W40" i="107"/>
  <c r="V40" i="107"/>
  <c r="U40" i="107"/>
  <c r="T40" i="107"/>
  <c r="S40" i="107"/>
  <c r="R40" i="107"/>
  <c r="Q40" i="107"/>
  <c r="P40" i="107"/>
  <c r="O40" i="107"/>
  <c r="N40" i="107"/>
  <c r="M40" i="107"/>
  <c r="L40" i="107"/>
  <c r="K40" i="107"/>
  <c r="F40" i="107"/>
  <c r="AJ39" i="107"/>
  <c r="AI39" i="107"/>
  <c r="AH39" i="107"/>
  <c r="AG39" i="107"/>
  <c r="AF39" i="107"/>
  <c r="AE39" i="107"/>
  <c r="AD39" i="107"/>
  <c r="AC39" i="107"/>
  <c r="AB39" i="107"/>
  <c r="AA39" i="107"/>
  <c r="Z39" i="107"/>
  <c r="Y39" i="107"/>
  <c r="X39" i="107"/>
  <c r="W39" i="107"/>
  <c r="V39" i="107"/>
  <c r="U39" i="107"/>
  <c r="T39" i="107"/>
  <c r="S39" i="107"/>
  <c r="R39" i="107"/>
  <c r="Q39" i="107"/>
  <c r="P39" i="107"/>
  <c r="O39" i="107"/>
  <c r="N39" i="107"/>
  <c r="M39" i="107"/>
  <c r="L39" i="107"/>
  <c r="K39" i="107"/>
  <c r="F39" i="107"/>
  <c r="AJ38" i="107"/>
  <c r="AI38" i="107"/>
  <c r="AH38" i="107"/>
  <c r="AG38" i="107"/>
  <c r="AF38" i="107"/>
  <c r="AE38" i="107"/>
  <c r="AD38" i="107"/>
  <c r="AC38" i="107"/>
  <c r="AB38" i="107"/>
  <c r="AA38" i="107"/>
  <c r="Z38" i="107"/>
  <c r="Y38" i="107"/>
  <c r="X38" i="107"/>
  <c r="W38" i="107"/>
  <c r="V38" i="107"/>
  <c r="U38" i="107"/>
  <c r="T38" i="107"/>
  <c r="S38" i="107"/>
  <c r="R38" i="107"/>
  <c r="Q38" i="107"/>
  <c r="P38" i="107"/>
  <c r="O38" i="107"/>
  <c r="N38" i="107"/>
  <c r="M38" i="107"/>
  <c r="L38" i="107"/>
  <c r="K38" i="107"/>
  <c r="F38" i="107"/>
  <c r="AJ37" i="107"/>
  <c r="AI37" i="107"/>
  <c r="AH37" i="107"/>
  <c r="AG37" i="107"/>
  <c r="AF37" i="107"/>
  <c r="AE37" i="107"/>
  <c r="AD37" i="107"/>
  <c r="AC37" i="107"/>
  <c r="AB37" i="107"/>
  <c r="AA37" i="107"/>
  <c r="Z37" i="107"/>
  <c r="Y37" i="107"/>
  <c r="X37" i="107"/>
  <c r="W37" i="107"/>
  <c r="V37" i="107"/>
  <c r="U37" i="107"/>
  <c r="T37" i="107"/>
  <c r="S37" i="107"/>
  <c r="R37" i="107"/>
  <c r="Q37" i="107"/>
  <c r="P37" i="107"/>
  <c r="O37" i="107"/>
  <c r="N37" i="107"/>
  <c r="M37" i="107"/>
  <c r="L37" i="107"/>
  <c r="K37" i="107"/>
  <c r="F37" i="107"/>
  <c r="AJ36" i="107"/>
  <c r="AI36" i="107"/>
  <c r="AH36" i="107"/>
  <c r="AG36" i="107"/>
  <c r="AF36" i="107"/>
  <c r="AE36" i="107"/>
  <c r="AD36" i="107"/>
  <c r="AC36" i="107"/>
  <c r="AB36" i="107"/>
  <c r="AA36" i="107"/>
  <c r="Z36" i="107"/>
  <c r="Y36" i="107"/>
  <c r="X36" i="107"/>
  <c r="W36" i="107"/>
  <c r="V36" i="107"/>
  <c r="U36" i="107"/>
  <c r="T36" i="107"/>
  <c r="S36" i="107"/>
  <c r="R36" i="107"/>
  <c r="Q36" i="107"/>
  <c r="P36" i="107"/>
  <c r="O36" i="107"/>
  <c r="N36" i="107"/>
  <c r="M36" i="107"/>
  <c r="L36" i="107"/>
  <c r="K36" i="107"/>
  <c r="F36" i="107"/>
  <c r="AJ35" i="107"/>
  <c r="AI35" i="107"/>
  <c r="AH35" i="107"/>
  <c r="AG35" i="107"/>
  <c r="AF35" i="107"/>
  <c r="AE35" i="107"/>
  <c r="AD35" i="107"/>
  <c r="AC35" i="107"/>
  <c r="AB35" i="107"/>
  <c r="AA35" i="107"/>
  <c r="Z35" i="107"/>
  <c r="Y35" i="107"/>
  <c r="X35" i="107"/>
  <c r="W35" i="107"/>
  <c r="V35" i="107"/>
  <c r="U35" i="107"/>
  <c r="T35" i="107"/>
  <c r="S35" i="107"/>
  <c r="R35" i="107"/>
  <c r="Q35" i="107"/>
  <c r="P35" i="107"/>
  <c r="O35" i="107"/>
  <c r="N35" i="107"/>
  <c r="M35" i="107"/>
  <c r="L35" i="107"/>
  <c r="K35" i="107"/>
  <c r="F35" i="107"/>
  <c r="AJ34" i="107"/>
  <c r="AI34" i="107"/>
  <c r="AH34" i="107"/>
  <c r="AG34" i="107"/>
  <c r="AF34" i="107"/>
  <c r="AE34" i="107"/>
  <c r="AD34" i="107"/>
  <c r="AC34" i="107"/>
  <c r="AB34" i="107"/>
  <c r="AA34" i="107"/>
  <c r="Z34" i="107"/>
  <c r="Y34" i="107"/>
  <c r="X34" i="107"/>
  <c r="W34" i="107"/>
  <c r="V34" i="107"/>
  <c r="U34" i="107"/>
  <c r="T34" i="107"/>
  <c r="S34" i="107"/>
  <c r="R34" i="107"/>
  <c r="Q34" i="107"/>
  <c r="P34" i="107"/>
  <c r="O34" i="107"/>
  <c r="N34" i="107"/>
  <c r="M34" i="107"/>
  <c r="L34" i="107"/>
  <c r="K34" i="107"/>
  <c r="F34" i="107"/>
  <c r="AJ33" i="107"/>
  <c r="AI33" i="107"/>
  <c r="AH33" i="107"/>
  <c r="AG33" i="107"/>
  <c r="AF33" i="107"/>
  <c r="AE33" i="107"/>
  <c r="AD33" i="107"/>
  <c r="AC33" i="107"/>
  <c r="AB33" i="107"/>
  <c r="AA33" i="107"/>
  <c r="Z33" i="107"/>
  <c r="Y33" i="107"/>
  <c r="X33" i="107"/>
  <c r="W33" i="107"/>
  <c r="V33" i="107"/>
  <c r="U33" i="107"/>
  <c r="T33" i="107"/>
  <c r="S33" i="107"/>
  <c r="R33" i="107"/>
  <c r="Q33" i="107"/>
  <c r="P33" i="107"/>
  <c r="O33" i="107"/>
  <c r="N33" i="107"/>
  <c r="M33" i="107"/>
  <c r="L33" i="107"/>
  <c r="K33" i="107"/>
  <c r="F33" i="107"/>
  <c r="AJ32" i="107"/>
  <c r="AI32" i="107"/>
  <c r="AH32" i="107"/>
  <c r="AG32" i="107"/>
  <c r="AF32" i="107"/>
  <c r="AE32" i="107"/>
  <c r="AD32" i="107"/>
  <c r="AC32" i="107"/>
  <c r="AB32" i="107"/>
  <c r="AA32" i="107"/>
  <c r="Z32" i="107"/>
  <c r="Y32" i="107"/>
  <c r="X32" i="107"/>
  <c r="W32" i="107"/>
  <c r="V32" i="107"/>
  <c r="U32" i="107"/>
  <c r="T32" i="107"/>
  <c r="S32" i="107"/>
  <c r="R32" i="107"/>
  <c r="Q32" i="107"/>
  <c r="P32" i="107"/>
  <c r="O32" i="107"/>
  <c r="N32" i="107"/>
  <c r="M32" i="107"/>
  <c r="L32" i="107"/>
  <c r="K32" i="107"/>
  <c r="F32" i="107"/>
  <c r="AJ31" i="107"/>
  <c r="AI31" i="107"/>
  <c r="AH31" i="107"/>
  <c r="AG31" i="107"/>
  <c r="AF31" i="107"/>
  <c r="AE31" i="107"/>
  <c r="AD31" i="107"/>
  <c r="AC31" i="107"/>
  <c r="AB31" i="107"/>
  <c r="AA31" i="107"/>
  <c r="Z31" i="107"/>
  <c r="Y31" i="107"/>
  <c r="X31" i="107"/>
  <c r="W31" i="107"/>
  <c r="V31" i="107"/>
  <c r="U31" i="107"/>
  <c r="T31" i="107"/>
  <c r="S31" i="107"/>
  <c r="R31" i="107"/>
  <c r="Q31" i="107"/>
  <c r="P31" i="107"/>
  <c r="O31" i="107"/>
  <c r="N31" i="107"/>
  <c r="M31" i="107"/>
  <c r="L31" i="107"/>
  <c r="K31" i="107"/>
  <c r="F31" i="107"/>
  <c r="AJ30" i="107"/>
  <c r="AI30" i="107"/>
  <c r="AH30" i="107"/>
  <c r="AG30" i="107"/>
  <c r="AF30" i="107"/>
  <c r="AE30" i="107"/>
  <c r="AD30" i="107"/>
  <c r="AC30" i="107"/>
  <c r="AB30" i="107"/>
  <c r="AA30" i="107"/>
  <c r="Z30" i="107"/>
  <c r="Y30" i="107"/>
  <c r="X30" i="107"/>
  <c r="W30" i="107"/>
  <c r="V30" i="107"/>
  <c r="U30" i="107"/>
  <c r="T30" i="107"/>
  <c r="S30" i="107"/>
  <c r="R30" i="107"/>
  <c r="Q30" i="107"/>
  <c r="P30" i="107"/>
  <c r="O30" i="107"/>
  <c r="N30" i="107"/>
  <c r="M30" i="107"/>
  <c r="L30" i="107"/>
  <c r="K30" i="107"/>
  <c r="F30" i="107"/>
  <c r="AJ29" i="107"/>
  <c r="AI29" i="107"/>
  <c r="AH29" i="107"/>
  <c r="AG29" i="107"/>
  <c r="AF29" i="107"/>
  <c r="AE29" i="107"/>
  <c r="AD29" i="107"/>
  <c r="AC29" i="107"/>
  <c r="AB29" i="107"/>
  <c r="AA29" i="107"/>
  <c r="Z29" i="107"/>
  <c r="Y29" i="107"/>
  <c r="X29" i="107"/>
  <c r="W29" i="107"/>
  <c r="V29" i="107"/>
  <c r="U29" i="107"/>
  <c r="T29" i="107"/>
  <c r="S29" i="107"/>
  <c r="R29" i="107"/>
  <c r="Q29" i="107"/>
  <c r="P29" i="107"/>
  <c r="O29" i="107"/>
  <c r="N29" i="107"/>
  <c r="M29" i="107"/>
  <c r="L29" i="107"/>
  <c r="K29" i="107"/>
  <c r="F29" i="107"/>
  <c r="AJ28" i="107"/>
  <c r="AI28" i="107"/>
  <c r="AH28" i="107"/>
  <c r="AG28" i="107"/>
  <c r="AF28" i="107"/>
  <c r="AE28" i="107"/>
  <c r="AD28" i="107"/>
  <c r="AC28" i="107"/>
  <c r="AB28" i="107"/>
  <c r="AA28" i="107"/>
  <c r="Z28" i="107"/>
  <c r="Y28" i="107"/>
  <c r="X28" i="107"/>
  <c r="W28" i="107"/>
  <c r="V28" i="107"/>
  <c r="U28" i="107"/>
  <c r="T28" i="107"/>
  <c r="S28" i="107"/>
  <c r="R28" i="107"/>
  <c r="Q28" i="107"/>
  <c r="P28" i="107"/>
  <c r="O28" i="107"/>
  <c r="N28" i="107"/>
  <c r="M28" i="107"/>
  <c r="L28" i="107"/>
  <c r="K28" i="107"/>
  <c r="F28" i="107"/>
  <c r="AJ27" i="107"/>
  <c r="AI27" i="107"/>
  <c r="AH27" i="107"/>
  <c r="AG27" i="107"/>
  <c r="AF27" i="107"/>
  <c r="AE27" i="107"/>
  <c r="AD27" i="107"/>
  <c r="AC27" i="107"/>
  <c r="AB27" i="107"/>
  <c r="AA27" i="107"/>
  <c r="Z27" i="107"/>
  <c r="Y27" i="107"/>
  <c r="X27" i="107"/>
  <c r="W27" i="107"/>
  <c r="V27" i="107"/>
  <c r="U27" i="107"/>
  <c r="T27" i="107"/>
  <c r="S27" i="107"/>
  <c r="R27" i="107"/>
  <c r="Q27" i="107"/>
  <c r="P27" i="107"/>
  <c r="O27" i="107"/>
  <c r="N27" i="107"/>
  <c r="M27" i="107"/>
  <c r="L27" i="107"/>
  <c r="K27" i="107"/>
  <c r="F27" i="107"/>
  <c r="AJ26" i="107"/>
  <c r="AI26" i="107"/>
  <c r="AH26" i="107"/>
  <c r="AG26" i="107"/>
  <c r="AF26" i="107"/>
  <c r="AE26" i="107"/>
  <c r="AD26" i="107"/>
  <c r="AC26" i="107"/>
  <c r="AB26" i="107"/>
  <c r="AA26" i="107"/>
  <c r="Z26" i="107"/>
  <c r="Y26" i="107"/>
  <c r="X26" i="107"/>
  <c r="W26" i="107"/>
  <c r="V26" i="107"/>
  <c r="U26" i="107"/>
  <c r="T26" i="107"/>
  <c r="S26" i="107"/>
  <c r="R26" i="107"/>
  <c r="Q26" i="107"/>
  <c r="P26" i="107"/>
  <c r="O26" i="107"/>
  <c r="N26" i="107"/>
  <c r="M26" i="107"/>
  <c r="L26" i="107"/>
  <c r="K26" i="107"/>
  <c r="F26" i="107"/>
  <c r="AJ25" i="107"/>
  <c r="AI25" i="107"/>
  <c r="AH25" i="107"/>
  <c r="AG25" i="107"/>
  <c r="AF25" i="107"/>
  <c r="AE25" i="107"/>
  <c r="AD25" i="107"/>
  <c r="AC25" i="107"/>
  <c r="AB25" i="107"/>
  <c r="AA25" i="107"/>
  <c r="Z25" i="107"/>
  <c r="Y25" i="107"/>
  <c r="X25" i="107"/>
  <c r="W25" i="107"/>
  <c r="V25" i="107"/>
  <c r="U25" i="107"/>
  <c r="T25" i="107"/>
  <c r="S25" i="107"/>
  <c r="R25" i="107"/>
  <c r="Q25" i="107"/>
  <c r="P25" i="107"/>
  <c r="O25" i="107"/>
  <c r="N25" i="107"/>
  <c r="M25" i="107"/>
  <c r="L25" i="107"/>
  <c r="K25" i="107"/>
  <c r="F25" i="107"/>
  <c r="AJ24" i="107"/>
  <c r="AI24" i="107"/>
  <c r="AH24" i="107"/>
  <c r="AG24" i="107"/>
  <c r="AF24" i="107"/>
  <c r="AE24" i="107"/>
  <c r="AD24" i="107"/>
  <c r="AC24" i="107"/>
  <c r="AB24" i="107"/>
  <c r="AA24" i="107"/>
  <c r="Z24" i="107"/>
  <c r="Y24" i="107"/>
  <c r="X24" i="107"/>
  <c r="W24" i="107"/>
  <c r="V24" i="107"/>
  <c r="U24" i="107"/>
  <c r="T24" i="107"/>
  <c r="S24" i="107"/>
  <c r="R24" i="107"/>
  <c r="Q24" i="107"/>
  <c r="P24" i="107"/>
  <c r="O24" i="107"/>
  <c r="N24" i="107"/>
  <c r="M24" i="107"/>
  <c r="L24" i="107"/>
  <c r="K24" i="107"/>
  <c r="F24" i="107"/>
  <c r="AI23" i="107"/>
  <c r="AH23" i="107"/>
  <c r="AJ23" i="107" s="1"/>
  <c r="AG23" i="107"/>
  <c r="AE23" i="107"/>
  <c r="AD23" i="107"/>
  <c r="AC23" i="107"/>
  <c r="AF23" i="107" s="1"/>
  <c r="AB23" i="107"/>
  <c r="AA23" i="107"/>
  <c r="Y23" i="107"/>
  <c r="X23" i="107"/>
  <c r="Z23" i="107" s="1"/>
  <c r="W23" i="107"/>
  <c r="V23" i="107"/>
  <c r="T23" i="107"/>
  <c r="S23" i="107"/>
  <c r="U23" i="107" s="1"/>
  <c r="R23" i="107"/>
  <c r="Q23" i="107"/>
  <c r="O23" i="107"/>
  <c r="N23" i="107"/>
  <c r="M23" i="107"/>
  <c r="P23" i="107" s="1"/>
  <c r="L23" i="107"/>
  <c r="K23" i="107"/>
  <c r="AI22" i="107"/>
  <c r="AH22" i="107"/>
  <c r="AJ22" i="107" s="1"/>
  <c r="AG22" i="107"/>
  <c r="AE22" i="107"/>
  <c r="AD22" i="107"/>
  <c r="AC22" i="107"/>
  <c r="AB22" i="107"/>
  <c r="AA22" i="107"/>
  <c r="Y22" i="107"/>
  <c r="X22" i="107"/>
  <c r="W22" i="107"/>
  <c r="V22" i="107"/>
  <c r="T22" i="107"/>
  <c r="S22" i="107"/>
  <c r="R22" i="107"/>
  <c r="Q22" i="107"/>
  <c r="O22" i="107"/>
  <c r="N22" i="107"/>
  <c r="M22" i="107"/>
  <c r="L22" i="107"/>
  <c r="K22" i="107"/>
  <c r="AI21" i="107"/>
  <c r="AH21" i="107"/>
  <c r="AG21" i="107"/>
  <c r="AE21" i="107"/>
  <c r="AD21" i="107"/>
  <c r="AC21" i="107"/>
  <c r="AB21" i="107"/>
  <c r="AA21" i="107"/>
  <c r="Y21" i="107"/>
  <c r="X21" i="107"/>
  <c r="W21" i="107"/>
  <c r="V21" i="107"/>
  <c r="T21" i="107"/>
  <c r="S21" i="107"/>
  <c r="R21" i="107"/>
  <c r="Q21" i="107"/>
  <c r="O21" i="107"/>
  <c r="N21" i="107"/>
  <c r="M21" i="107"/>
  <c r="L21" i="107"/>
  <c r="K21" i="107"/>
  <c r="AI20" i="107"/>
  <c r="AH20" i="107"/>
  <c r="AJ20" i="107" s="1"/>
  <c r="AG20" i="107"/>
  <c r="AE20" i="107"/>
  <c r="AD20" i="107"/>
  <c r="AC20" i="107"/>
  <c r="AB20" i="107"/>
  <c r="AF20" i="107" s="1"/>
  <c r="AA20" i="107"/>
  <c r="Y20" i="107"/>
  <c r="X20" i="107"/>
  <c r="W20" i="107"/>
  <c r="Z20" i="107" s="1"/>
  <c r="V20" i="107"/>
  <c r="T20" i="107"/>
  <c r="S20" i="107"/>
  <c r="R20" i="107"/>
  <c r="U20" i="107" s="1"/>
  <c r="Q20" i="107"/>
  <c r="O20" i="107"/>
  <c r="N20" i="107"/>
  <c r="M20" i="107"/>
  <c r="L20" i="107"/>
  <c r="P20" i="107" s="1"/>
  <c r="F20" i="107" s="1"/>
  <c r="K20" i="107"/>
  <c r="AI19" i="107"/>
  <c r="AH19" i="107"/>
  <c r="AG19" i="107"/>
  <c r="AE19" i="107"/>
  <c r="AD19" i="107"/>
  <c r="AC19" i="107"/>
  <c r="AB19" i="107"/>
  <c r="AA19" i="107"/>
  <c r="Y19" i="107"/>
  <c r="X19" i="107"/>
  <c r="W19" i="107"/>
  <c r="V19" i="107"/>
  <c r="T19" i="107"/>
  <c r="S19" i="107"/>
  <c r="R19" i="107"/>
  <c r="Q19" i="107"/>
  <c r="O19" i="107"/>
  <c r="N19" i="107"/>
  <c r="M19" i="107"/>
  <c r="L19" i="107"/>
  <c r="K19" i="107"/>
  <c r="AI18" i="107"/>
  <c r="AH18" i="107"/>
  <c r="AG18" i="107"/>
  <c r="AE18" i="107"/>
  <c r="AD18" i="107"/>
  <c r="AC18" i="107"/>
  <c r="AB18" i="107"/>
  <c r="AA18" i="107"/>
  <c r="Y18" i="107"/>
  <c r="X18" i="107"/>
  <c r="W18" i="107"/>
  <c r="V18" i="107"/>
  <c r="T18" i="107"/>
  <c r="S18" i="107"/>
  <c r="R18" i="107"/>
  <c r="Q18" i="107"/>
  <c r="O18" i="107"/>
  <c r="N18" i="107"/>
  <c r="M18" i="107"/>
  <c r="L18" i="107"/>
  <c r="K18" i="107"/>
  <c r="AI17" i="107"/>
  <c r="AH17" i="107"/>
  <c r="AG17" i="107"/>
  <c r="AE17" i="107"/>
  <c r="AD17" i="107"/>
  <c r="AC17" i="107"/>
  <c r="AB17" i="107"/>
  <c r="AA17" i="107"/>
  <c r="Y17" i="107"/>
  <c r="X17" i="107"/>
  <c r="W17" i="107"/>
  <c r="V17" i="107"/>
  <c r="T17" i="107"/>
  <c r="S17" i="107"/>
  <c r="R17" i="107"/>
  <c r="Q17" i="107"/>
  <c r="O17" i="107"/>
  <c r="N17" i="107"/>
  <c r="M17" i="107"/>
  <c r="L17" i="107"/>
  <c r="K17" i="107"/>
  <c r="AI16" i="107"/>
  <c r="AH16" i="107"/>
  <c r="AJ16" i="107" s="1"/>
  <c r="AG16" i="107"/>
  <c r="AE16" i="107"/>
  <c r="AD16" i="107"/>
  <c r="AC16" i="107"/>
  <c r="AB16" i="107"/>
  <c r="AA16" i="107"/>
  <c r="Y16" i="107"/>
  <c r="X16" i="107"/>
  <c r="W16" i="107"/>
  <c r="V16" i="107"/>
  <c r="T16" i="107"/>
  <c r="S16" i="107"/>
  <c r="R16" i="107"/>
  <c r="Q16" i="107"/>
  <c r="O16" i="107"/>
  <c r="N16" i="107"/>
  <c r="M16" i="107"/>
  <c r="L16" i="107"/>
  <c r="K16" i="107"/>
  <c r="AI15" i="107"/>
  <c r="AH15" i="107"/>
  <c r="AG15" i="107"/>
  <c r="AE15" i="107"/>
  <c r="AD15" i="107"/>
  <c r="AC15" i="107"/>
  <c r="AB15" i="107"/>
  <c r="AA15" i="107"/>
  <c r="Y15" i="107"/>
  <c r="X15" i="107"/>
  <c r="W15" i="107"/>
  <c r="V15" i="107"/>
  <c r="T15" i="107"/>
  <c r="S15" i="107"/>
  <c r="R15" i="107"/>
  <c r="Q15" i="107"/>
  <c r="O15" i="107"/>
  <c r="N15" i="107"/>
  <c r="M15" i="107"/>
  <c r="L15" i="107"/>
  <c r="K15" i="107"/>
  <c r="AI14" i="107"/>
  <c r="AH14" i="107"/>
  <c r="AG14" i="107"/>
  <c r="AE14" i="107"/>
  <c r="AD14" i="107"/>
  <c r="AC14" i="107"/>
  <c r="AB14" i="107"/>
  <c r="AA14" i="107"/>
  <c r="Y14" i="107"/>
  <c r="X14" i="107"/>
  <c r="W14" i="107"/>
  <c r="V14" i="107"/>
  <c r="T14" i="107"/>
  <c r="S14" i="107"/>
  <c r="R14" i="107"/>
  <c r="Q14" i="107"/>
  <c r="O14" i="107"/>
  <c r="N14" i="107"/>
  <c r="M14" i="107"/>
  <c r="L14" i="107"/>
  <c r="K14" i="107"/>
  <c r="AI13" i="107"/>
  <c r="AH13" i="107"/>
  <c r="AG13" i="107"/>
  <c r="AE13" i="107"/>
  <c r="AD13" i="107"/>
  <c r="AC13" i="107"/>
  <c r="AB13" i="107"/>
  <c r="AA13" i="107"/>
  <c r="Y13" i="107"/>
  <c r="X13" i="107"/>
  <c r="W13" i="107"/>
  <c r="V13" i="107"/>
  <c r="T13" i="107"/>
  <c r="S13" i="107"/>
  <c r="R13" i="107"/>
  <c r="Q13" i="107"/>
  <c r="O13" i="107"/>
  <c r="N13" i="107"/>
  <c r="M13" i="107"/>
  <c r="L13" i="107"/>
  <c r="K13" i="107"/>
  <c r="AI12" i="107"/>
  <c r="AH12" i="107"/>
  <c r="AG12" i="107"/>
  <c r="AE12" i="107"/>
  <c r="AD12" i="107"/>
  <c r="AC12" i="107"/>
  <c r="AB12" i="107"/>
  <c r="AA12" i="107"/>
  <c r="Y12" i="107"/>
  <c r="X12" i="107"/>
  <c r="W12" i="107"/>
  <c r="V12" i="107"/>
  <c r="T12" i="107"/>
  <c r="S12" i="107"/>
  <c r="R12" i="107"/>
  <c r="Q12" i="107"/>
  <c r="O12" i="107"/>
  <c r="N12" i="107"/>
  <c r="M12" i="107"/>
  <c r="L12" i="107"/>
  <c r="K12" i="107"/>
  <c r="AI11" i="107"/>
  <c r="AH11" i="107"/>
  <c r="AG11" i="107"/>
  <c r="AE11" i="107"/>
  <c r="AD11" i="107"/>
  <c r="AC11" i="107"/>
  <c r="AB11" i="107"/>
  <c r="AA11" i="107"/>
  <c r="Y11" i="107"/>
  <c r="X11" i="107"/>
  <c r="W11" i="107"/>
  <c r="V11" i="107"/>
  <c r="Z11" i="107" s="1"/>
  <c r="T11" i="107"/>
  <c r="S11" i="107"/>
  <c r="R11" i="107"/>
  <c r="Q11" i="107"/>
  <c r="U11" i="107" s="1"/>
  <c r="O11" i="107"/>
  <c r="N11" i="107"/>
  <c r="M11" i="107"/>
  <c r="L11" i="107"/>
  <c r="K11" i="107"/>
  <c r="AI10" i="107"/>
  <c r="AH10" i="107"/>
  <c r="AG10" i="107"/>
  <c r="AE10" i="107"/>
  <c r="AD10" i="107"/>
  <c r="AC10" i="107"/>
  <c r="AB10" i="107"/>
  <c r="AA10" i="107"/>
  <c r="Y10" i="107"/>
  <c r="X10" i="107"/>
  <c r="W10" i="107"/>
  <c r="V10" i="107"/>
  <c r="T10" i="107"/>
  <c r="S10" i="107"/>
  <c r="R10" i="107"/>
  <c r="Q10" i="107"/>
  <c r="O10" i="107"/>
  <c r="N10" i="107"/>
  <c r="M10" i="107"/>
  <c r="L10" i="107"/>
  <c r="K10" i="107"/>
  <c r="AI9" i="107"/>
  <c r="AH9" i="107"/>
  <c r="AG9" i="107"/>
  <c r="AE9" i="107"/>
  <c r="AD9" i="107"/>
  <c r="AC9" i="107"/>
  <c r="AB9" i="107"/>
  <c r="AA9" i="107"/>
  <c r="Y9" i="107"/>
  <c r="X9" i="107"/>
  <c r="W9" i="107"/>
  <c r="V9" i="107"/>
  <c r="T9" i="107"/>
  <c r="S9" i="107"/>
  <c r="R9" i="107"/>
  <c r="Q9" i="107"/>
  <c r="O9" i="107"/>
  <c r="N9" i="107"/>
  <c r="M9" i="107"/>
  <c r="L9" i="107"/>
  <c r="K9" i="107"/>
  <c r="AI8" i="107"/>
  <c r="AH8" i="107"/>
  <c r="AG8" i="107"/>
  <c r="AE8" i="107"/>
  <c r="AD8" i="107"/>
  <c r="AC8" i="107"/>
  <c r="AB8" i="107"/>
  <c r="AA8" i="107"/>
  <c r="Y8" i="107"/>
  <c r="X8" i="107"/>
  <c r="W8" i="107"/>
  <c r="V8" i="107"/>
  <c r="T8" i="107"/>
  <c r="S8" i="107"/>
  <c r="R8" i="107"/>
  <c r="Q8" i="107"/>
  <c r="O8" i="107"/>
  <c r="N8" i="107"/>
  <c r="M8" i="107"/>
  <c r="L8" i="107"/>
  <c r="K8" i="107"/>
  <c r="AI7" i="107"/>
  <c r="AH7" i="107"/>
  <c r="AG7" i="107"/>
  <c r="AE7" i="107"/>
  <c r="AD7" i="107"/>
  <c r="AC7" i="107"/>
  <c r="AB7" i="107"/>
  <c r="AA7" i="107"/>
  <c r="Y7" i="107"/>
  <c r="X7" i="107"/>
  <c r="W7" i="107"/>
  <c r="V7" i="107"/>
  <c r="T7" i="107"/>
  <c r="S7" i="107"/>
  <c r="R7" i="107"/>
  <c r="Q7" i="107"/>
  <c r="O7" i="107"/>
  <c r="N7" i="107"/>
  <c r="M7" i="107"/>
  <c r="L7" i="107"/>
  <c r="K7" i="107"/>
  <c r="AI6" i="107"/>
  <c r="AH6" i="107"/>
  <c r="AG6" i="107"/>
  <c r="AE6" i="107"/>
  <c r="AD6" i="107"/>
  <c r="AC6" i="107"/>
  <c r="AB6" i="107"/>
  <c r="AA6" i="107"/>
  <c r="Y6" i="107"/>
  <c r="X6" i="107"/>
  <c r="W6" i="107"/>
  <c r="V6" i="107"/>
  <c r="T6" i="107"/>
  <c r="S6" i="107"/>
  <c r="R6" i="107"/>
  <c r="Q6" i="107"/>
  <c r="O6" i="107"/>
  <c r="N6" i="107"/>
  <c r="M6" i="107"/>
  <c r="L6" i="107"/>
  <c r="K6" i="107"/>
  <c r="AI5" i="107"/>
  <c r="AH5" i="107"/>
  <c r="AG5" i="107"/>
  <c r="AE5" i="107"/>
  <c r="AD5" i="107"/>
  <c r="AC5" i="107"/>
  <c r="AB5" i="107"/>
  <c r="AA5" i="107"/>
  <c r="Y5" i="107"/>
  <c r="X5" i="107"/>
  <c r="W5" i="107"/>
  <c r="V5" i="107"/>
  <c r="T5" i="107"/>
  <c r="S5" i="107"/>
  <c r="R5" i="107"/>
  <c r="Q5" i="107"/>
  <c r="O5" i="107"/>
  <c r="N5" i="107"/>
  <c r="M5" i="107"/>
  <c r="L5" i="107"/>
  <c r="K5" i="107"/>
  <c r="AI4" i="107"/>
  <c r="AH4" i="107"/>
  <c r="AG4" i="107"/>
  <c r="AE4" i="107"/>
  <c r="AD4" i="107"/>
  <c r="AC4" i="107"/>
  <c r="AB4" i="107"/>
  <c r="AA4" i="107"/>
  <c r="Y4" i="107"/>
  <c r="X4" i="107"/>
  <c r="W4" i="107"/>
  <c r="V4" i="107"/>
  <c r="T4" i="107"/>
  <c r="S4" i="107"/>
  <c r="R4" i="107"/>
  <c r="Q4" i="107"/>
  <c r="O4" i="107"/>
  <c r="N4" i="107"/>
  <c r="M4" i="107"/>
  <c r="L4" i="107"/>
  <c r="K4" i="107"/>
  <c r="P22" i="107" l="1"/>
  <c r="F22" i="107" s="1"/>
  <c r="U22" i="107"/>
  <c r="Z22" i="107"/>
  <c r="AF22" i="107"/>
  <c r="P19" i="107"/>
  <c r="F19" i="107" s="1"/>
  <c r="U19" i="107"/>
  <c r="Z19" i="107"/>
  <c r="AF19" i="107"/>
  <c r="P18" i="107"/>
  <c r="AJ18" i="107"/>
  <c r="P16" i="107"/>
  <c r="F16" i="107" s="1"/>
  <c r="Z16" i="107"/>
  <c r="U4" i="107"/>
  <c r="AJ4" i="107"/>
  <c r="AJ12" i="107"/>
  <c r="AJ9" i="107"/>
  <c r="AJ7" i="107"/>
  <c r="E49" i="107"/>
  <c r="G54" i="107"/>
  <c r="D56" i="107"/>
  <c r="AJ21" i="107"/>
  <c r="AJ19" i="107"/>
  <c r="AF16" i="107"/>
  <c r="AJ15" i="107"/>
  <c r="P21" i="107"/>
  <c r="F21" i="107" s="1"/>
  <c r="U21" i="107"/>
  <c r="Z21" i="107"/>
  <c r="AF21" i="107"/>
  <c r="U18" i="107"/>
  <c r="Z18" i="107"/>
  <c r="AF18" i="107"/>
  <c r="AF6" i="107"/>
  <c r="AJ13" i="107"/>
  <c r="P8" i="107"/>
  <c r="AJ17" i="107"/>
  <c r="AF14" i="107"/>
  <c r="AJ14" i="107"/>
  <c r="U13" i="107"/>
  <c r="AJ10" i="107"/>
  <c r="U8" i="107"/>
  <c r="Z5" i="107"/>
  <c r="AF5" i="107"/>
  <c r="P14" i="107"/>
  <c r="F14" i="107" s="1"/>
  <c r="U14" i="107"/>
  <c r="Z14" i="107"/>
  <c r="P13" i="107"/>
  <c r="U6" i="107"/>
  <c r="Z6" i="107"/>
  <c r="AJ5" i="107"/>
  <c r="P17" i="107"/>
  <c r="F17" i="107" s="1"/>
  <c r="U17" i="107"/>
  <c r="P15" i="107"/>
  <c r="F15" i="107" s="1"/>
  <c r="U15" i="107"/>
  <c r="Z15" i="107"/>
  <c r="AF15" i="107"/>
  <c r="Z12" i="107"/>
  <c r="AF12" i="107"/>
  <c r="P10" i="107"/>
  <c r="Z10" i="107"/>
  <c r="U10" i="107"/>
  <c r="Z8" i="107"/>
  <c r="U7" i="107"/>
  <c r="Z7" i="107"/>
  <c r="AF7" i="107"/>
  <c r="AJ6" i="107"/>
  <c r="P6" i="107"/>
  <c r="U5" i="107"/>
  <c r="P4" i="107"/>
  <c r="F4" i="107" s="1"/>
  <c r="Z4" i="107"/>
  <c r="AF4" i="107"/>
  <c r="P7" i="107"/>
  <c r="AF8" i="107"/>
  <c r="AF10" i="107"/>
  <c r="P12" i="107"/>
  <c r="Z13" i="107"/>
  <c r="AF13" i="107"/>
  <c r="Z17" i="107"/>
  <c r="AF17" i="107"/>
  <c r="P5" i="107"/>
  <c r="AJ8" i="107"/>
  <c r="P9" i="107"/>
  <c r="AF11" i="107"/>
  <c r="AJ11" i="107"/>
  <c r="U12" i="107"/>
  <c r="U16" i="107"/>
  <c r="U9" i="107"/>
  <c r="Z9" i="107"/>
  <c r="AF9" i="107"/>
  <c r="P11" i="107"/>
  <c r="E61" i="107"/>
  <c r="C47" i="107"/>
  <c r="D66" i="107"/>
  <c r="C55" i="107"/>
  <c r="C56" i="107"/>
  <c r="E48" i="107"/>
  <c r="D55" i="107"/>
  <c r="E55" i="107"/>
  <c r="E56" i="107"/>
  <c r="F18" i="107" l="1"/>
  <c r="F13" i="107"/>
  <c r="F12" i="107"/>
  <c r="F7" i="107"/>
  <c r="C61" i="107"/>
  <c r="G55" i="107"/>
  <c r="F9" i="107"/>
  <c r="F11" i="107"/>
  <c r="F10" i="107"/>
  <c r="F8" i="107"/>
  <c r="G56" i="107"/>
  <c r="F5" i="107"/>
  <c r="F6" i="107"/>
  <c r="C66" i="107"/>
  <c r="G47" i="107"/>
  <c r="C49" i="107"/>
  <c r="C48" i="107"/>
  <c r="D69" i="107"/>
  <c r="D68" i="107"/>
  <c r="D67" i="107"/>
  <c r="D57" i="107" l="1"/>
  <c r="D50" i="107"/>
  <c r="C57" i="107"/>
  <c r="E50" i="107"/>
  <c r="G48" i="107"/>
  <c r="G49" i="107"/>
  <c r="C68" i="107"/>
  <c r="C67" i="107"/>
  <c r="G66" i="107"/>
  <c r="E66" i="107"/>
  <c r="D62" i="107" l="1"/>
  <c r="C50" i="107"/>
  <c r="G50" i="107" s="1"/>
  <c r="E57" i="107"/>
  <c r="E62" i="107" s="1"/>
  <c r="G57" i="107"/>
  <c r="G51" i="107"/>
  <c r="G67" i="107"/>
  <c r="G68" i="107"/>
  <c r="E68" i="107"/>
  <c r="E67" i="107"/>
  <c r="C69" i="107" l="1"/>
  <c r="E69" i="107" s="1"/>
  <c r="C62" i="107"/>
  <c r="G69" i="107"/>
  <c r="G70" i="10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00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00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00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00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00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0A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0A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0A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0A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0A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0B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0B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0B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0B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0B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0D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0D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0D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0D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0D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0E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0E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0E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0E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0E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0F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0F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0F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0F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0F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11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11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11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11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11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12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12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12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12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12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14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14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14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14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14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15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15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15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15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15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16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16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16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16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16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01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01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01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01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01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17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17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17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17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17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18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18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18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18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18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19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19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19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19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19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1A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1A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1A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1A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1A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1B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1B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1B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1B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1B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1D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1D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1D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1D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1D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1E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1E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1E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1E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1E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1F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1F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1F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1F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1F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20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20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20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20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20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21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21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21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21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21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02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02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02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02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02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22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22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22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22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22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24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24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24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24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24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25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25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25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25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25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26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26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26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26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26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27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27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27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27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27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29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29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29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29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29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2A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2A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2A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2A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2A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2B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2B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2B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2B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2B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2D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2D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2D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2D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2D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2E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2E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2E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2E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2E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03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03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03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03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03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2F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2F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2F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2F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2F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30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30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30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30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30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32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32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32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32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32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33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33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33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33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33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34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34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34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34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34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35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35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35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35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35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37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37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37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37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37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38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38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38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38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38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39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39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39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39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39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3A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3A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3A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3A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3A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04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04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04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04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04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3C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3C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3C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3C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3C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3D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3D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3D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3D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3D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3E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3E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3E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3E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3E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3F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3F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3F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3F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3F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40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40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40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40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40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42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42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42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42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42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43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43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43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43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43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44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44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44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44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44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46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46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46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46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46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47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47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47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47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47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06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06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06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06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06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48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48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48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48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48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49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49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49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49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49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4A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4A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4A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4A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4A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4B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4B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4B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4B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4B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4C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4C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4C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4C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4C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4D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4D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4D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4D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4D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4E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4E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4E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4E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4E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4F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4F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4F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4F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4F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50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50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50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50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50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51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51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51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51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51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07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07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07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07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07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52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52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52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52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52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6FA1614D-4C6F-40D2-9FC6-2729A02F462C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D1AE63F3-DDB7-4731-95A0-602FDEB9344C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8800E523-8927-4AC3-8B5D-2A67B8E1164B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59EB289-6345-4C80-AA77-456A26ACE629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25E59360-ECAC-415C-8B96-6788BF9424D7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08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08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08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08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08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K3" authorId="0" shapeId="0" xr:uid="{00000000-0006-0000-09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4～10</t>
        </r>
      </text>
    </comment>
    <comment ref="L3" authorId="0" shapeId="0" xr:uid="{00000000-0006-0000-09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12～20</t>
        </r>
      </text>
    </comment>
    <comment ref="M3" authorId="0" shapeId="0" xr:uid="{00000000-0006-0000-09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22～30</t>
        </r>
      </text>
    </comment>
    <comment ref="N3" authorId="0" shapeId="0" xr:uid="{00000000-0006-0000-09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32～40</t>
        </r>
      </text>
    </comment>
    <comment ref="O3" authorId="0" shapeId="0" xr:uid="{00000000-0006-0000-09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42～80</t>
        </r>
      </text>
    </comment>
  </commentList>
</comments>
</file>

<file path=xl/sharedStrings.xml><?xml version="1.0" encoding="utf-8"?>
<sst xmlns="http://schemas.openxmlformats.org/spreadsheetml/2006/main" count="9869" uniqueCount="607">
  <si>
    <t>入力注意：スギ、ヒノキ、アカマツ、カラマツ以外の樹種は広葉樹の材積式で計算されます。</t>
    <rPh sb="0" eb="2">
      <t>ニュウリョク</t>
    </rPh>
    <rPh sb="2" eb="4">
      <t>チュウイ</t>
    </rPh>
    <rPh sb="21" eb="23">
      <t>イガイ</t>
    </rPh>
    <rPh sb="24" eb="26">
      <t>ジュシュ</t>
    </rPh>
    <rPh sb="27" eb="30">
      <t>コウヨウジュ</t>
    </rPh>
    <rPh sb="31" eb="33">
      <t>ザイセキ</t>
    </rPh>
    <rPh sb="33" eb="34">
      <t>シキ</t>
    </rPh>
    <rPh sb="35" eb="37">
      <t>ケイサン</t>
    </rPh>
    <phoneticPr fontId="4"/>
  </si>
  <si>
    <t>材積スギ(中浜)</t>
    <rPh sb="0" eb="2">
      <t>ザイセキ</t>
    </rPh>
    <rPh sb="5" eb="6">
      <t>ナカ</t>
    </rPh>
    <rPh sb="6" eb="7">
      <t>ハマ</t>
    </rPh>
    <phoneticPr fontId="8"/>
  </si>
  <si>
    <t>材積ヒノキ</t>
    <rPh sb="0" eb="2">
      <t>ザイセキ</t>
    </rPh>
    <phoneticPr fontId="8"/>
  </si>
  <si>
    <t>材積アカマツ(中浜)</t>
    <rPh sb="0" eb="2">
      <t>ザイセキ</t>
    </rPh>
    <rPh sb="7" eb="9">
      <t>ナカハマ</t>
    </rPh>
    <phoneticPr fontId="8"/>
  </si>
  <si>
    <t>材積カラマツ</t>
    <rPh sb="0" eb="2">
      <t>ザイセキ</t>
    </rPh>
    <phoneticPr fontId="8"/>
  </si>
  <si>
    <t>材積広葉樹</t>
    <rPh sb="0" eb="2">
      <t>ザイセキ</t>
    </rPh>
    <rPh sb="2" eb="5">
      <t>コウヨウジュ</t>
    </rPh>
    <phoneticPr fontId="8"/>
  </si>
  <si>
    <t>No.</t>
  </si>
  <si>
    <t>樹 種</t>
  </si>
  <si>
    <t>胸高直
径(cm)</t>
    <phoneticPr fontId="4"/>
  </si>
  <si>
    <t>樹高
(m)</t>
    <phoneticPr fontId="4"/>
  </si>
  <si>
    <t>材積
(m3)</t>
    <rPh sb="0" eb="2">
      <t>ザイセキ</t>
    </rPh>
    <phoneticPr fontId="4"/>
  </si>
  <si>
    <t>状態</t>
    <rPh sb="0" eb="2">
      <t>ジョウタイ</t>
    </rPh>
    <phoneticPr fontId="4"/>
  </si>
  <si>
    <t>伐採木
○上層
▲下層</t>
    <rPh sb="0" eb="2">
      <t>バッサイ</t>
    </rPh>
    <rPh sb="2" eb="3">
      <t>ボク</t>
    </rPh>
    <rPh sb="5" eb="7">
      <t>ジョウソウ</t>
    </rPh>
    <rPh sb="9" eb="11">
      <t>カソウ</t>
    </rPh>
    <phoneticPr fontId="4"/>
  </si>
  <si>
    <t>主な伐採選木理由</t>
    <rPh sb="0" eb="1">
      <t>オモ</t>
    </rPh>
    <rPh sb="2" eb="4">
      <t>バッサイ</t>
    </rPh>
    <rPh sb="4" eb="6">
      <t>センボク</t>
    </rPh>
    <rPh sb="6" eb="8">
      <t>リユウ</t>
    </rPh>
    <phoneticPr fontId="4"/>
  </si>
  <si>
    <t>該当</t>
    <rPh sb="0" eb="2">
      <t>ガイトウ</t>
    </rPh>
    <phoneticPr fontId="4"/>
  </si>
  <si>
    <t/>
  </si>
  <si>
    <t>(1)林分の現状</t>
    <rPh sb="3" eb="4">
      <t>リン</t>
    </rPh>
    <rPh sb="4" eb="5">
      <t>ブン</t>
    </rPh>
    <rPh sb="6" eb="8">
      <t>ゲンジョウ</t>
    </rPh>
    <phoneticPr fontId="4"/>
  </si>
  <si>
    <t>備考</t>
    <rPh sb="0" eb="2">
      <t>ビコウ</t>
    </rPh>
    <phoneticPr fontId="4"/>
  </si>
  <si>
    <t>上層木</t>
    <rPh sb="0" eb="2">
      <t>ジョウソウ</t>
    </rPh>
    <rPh sb="2" eb="3">
      <t>ボク</t>
    </rPh>
    <phoneticPr fontId="4"/>
  </si>
  <si>
    <t>下層木</t>
    <rPh sb="0" eb="2">
      <t>カソウ</t>
    </rPh>
    <rPh sb="2" eb="3">
      <t>ボク</t>
    </rPh>
    <phoneticPr fontId="4"/>
  </si>
  <si>
    <t>全</t>
    <rPh sb="0" eb="1">
      <t>ゼン</t>
    </rPh>
    <phoneticPr fontId="4"/>
  </si>
  <si>
    <t>ha換算(上層)</t>
    <rPh sb="2" eb="4">
      <t>カンザン</t>
    </rPh>
    <rPh sb="5" eb="7">
      <t>ジョウソウ</t>
    </rPh>
    <phoneticPr fontId="4"/>
  </si>
  <si>
    <t>成立本数(本)</t>
    <rPh sb="0" eb="2">
      <t>セイリツ</t>
    </rPh>
    <rPh sb="2" eb="4">
      <t>ホンスウ</t>
    </rPh>
    <rPh sb="5" eb="6">
      <t>ホン</t>
    </rPh>
    <phoneticPr fontId="4"/>
  </si>
  <si>
    <t>平均樹高(m)</t>
    <rPh sb="0" eb="2">
      <t>ヘイキン</t>
    </rPh>
    <rPh sb="2" eb="4">
      <t>ジュコウ</t>
    </rPh>
    <phoneticPr fontId="4"/>
  </si>
  <si>
    <t>平均直径(cm)</t>
    <rPh sb="0" eb="2">
      <t>ヘイキン</t>
    </rPh>
    <rPh sb="2" eb="4">
      <t>チョッケイ</t>
    </rPh>
    <phoneticPr fontId="4"/>
  </si>
  <si>
    <t>材積計(m3)</t>
    <rPh sb="0" eb="2">
      <t>ザイセキ</t>
    </rPh>
    <rPh sb="2" eb="3">
      <t>ケイ</t>
    </rPh>
    <phoneticPr fontId="4"/>
  </si>
  <si>
    <t>(2)伐採木</t>
    <rPh sb="3" eb="5">
      <t>バッサイ</t>
    </rPh>
    <rPh sb="5" eb="6">
      <t>ボク</t>
    </rPh>
    <phoneticPr fontId="4"/>
  </si>
  <si>
    <t>伐採本数(本)</t>
    <rPh sb="0" eb="2">
      <t>バッサイ</t>
    </rPh>
    <rPh sb="2" eb="4">
      <t>ホンスウ</t>
    </rPh>
    <rPh sb="5" eb="6">
      <t>ホン</t>
    </rPh>
    <phoneticPr fontId="4"/>
  </si>
  <si>
    <t>(3)伐採率</t>
    <rPh sb="3" eb="5">
      <t>バッサイ</t>
    </rPh>
    <rPh sb="5" eb="6">
      <t>リツ</t>
    </rPh>
    <phoneticPr fontId="4"/>
  </si>
  <si>
    <t>伐採率(本数)</t>
    <rPh sb="0" eb="2">
      <t>バッサイ</t>
    </rPh>
    <rPh sb="2" eb="3">
      <t>リツ</t>
    </rPh>
    <rPh sb="4" eb="6">
      <t>ホンスウ</t>
    </rPh>
    <phoneticPr fontId="4"/>
  </si>
  <si>
    <t>伐採率(材積)</t>
    <rPh sb="0" eb="2">
      <t>バッサイ</t>
    </rPh>
    <rPh sb="2" eb="3">
      <t>リツ</t>
    </rPh>
    <rPh sb="4" eb="6">
      <t>ザイセキ</t>
    </rPh>
    <phoneticPr fontId="4"/>
  </si>
  <si>
    <t>(4)整備後の状況</t>
    <rPh sb="3" eb="5">
      <t>セイビ</t>
    </rPh>
    <rPh sb="5" eb="6">
      <t>ゴ</t>
    </rPh>
    <rPh sb="7" eb="9">
      <t>ジョウキョウ</t>
    </rPh>
    <phoneticPr fontId="4"/>
  </si>
  <si>
    <t>○</t>
    <phoneticPr fontId="3"/>
  </si>
  <si>
    <t>曲り</t>
    <rPh sb="0" eb="1">
      <t>マガ</t>
    </rPh>
    <phoneticPr fontId="3"/>
  </si>
  <si>
    <t>欠頂</t>
    <rPh sb="0" eb="1">
      <t>ケッ</t>
    </rPh>
    <rPh sb="1" eb="2">
      <t>チョウ</t>
    </rPh>
    <phoneticPr fontId="3"/>
  </si>
  <si>
    <t>二又</t>
    <rPh sb="0" eb="2">
      <t>フタマタ</t>
    </rPh>
    <phoneticPr fontId="3"/>
  </si>
  <si>
    <t>▲</t>
    <phoneticPr fontId="3"/>
  </si>
  <si>
    <t>スギ</t>
    <phoneticPr fontId="3"/>
  </si>
  <si>
    <t>中心木</t>
    <rPh sb="0" eb="2">
      <t>チュウシン</t>
    </rPh>
    <rPh sb="2" eb="3">
      <t>ボク</t>
    </rPh>
    <phoneticPr fontId="3"/>
  </si>
  <si>
    <t>アカマツ</t>
    <phoneticPr fontId="3"/>
  </si>
  <si>
    <t>コナラ</t>
    <phoneticPr fontId="3"/>
  </si>
  <si>
    <t>アオハダ</t>
    <phoneticPr fontId="3"/>
  </si>
  <si>
    <t>株立ち</t>
    <rPh sb="0" eb="2">
      <t>カブダ</t>
    </rPh>
    <phoneticPr fontId="3"/>
  </si>
  <si>
    <t>ミズナラ</t>
    <phoneticPr fontId="3"/>
  </si>
  <si>
    <t>株立ち</t>
    <rPh sb="0" eb="2">
      <t>カブダ</t>
    </rPh>
    <phoneticPr fontId="3"/>
  </si>
  <si>
    <t>マンサク</t>
    <phoneticPr fontId="3"/>
  </si>
  <si>
    <t>ヤマザクラ</t>
    <phoneticPr fontId="3"/>
  </si>
  <si>
    <t>リョウブ</t>
    <phoneticPr fontId="3"/>
  </si>
  <si>
    <t>○</t>
    <phoneticPr fontId="3"/>
  </si>
  <si>
    <t>ウワミズザクラ</t>
    <phoneticPr fontId="3"/>
  </si>
  <si>
    <t>クリ</t>
    <phoneticPr fontId="3"/>
  </si>
  <si>
    <t>エゴノキ</t>
    <phoneticPr fontId="3"/>
  </si>
  <si>
    <t>中心木</t>
    <rPh sb="0" eb="2">
      <t>チュウシン</t>
    </rPh>
    <rPh sb="2" eb="3">
      <t>ボク</t>
    </rPh>
    <phoneticPr fontId="3"/>
  </si>
  <si>
    <t>○</t>
    <phoneticPr fontId="3"/>
  </si>
  <si>
    <t>アオダモ</t>
    <phoneticPr fontId="3"/>
  </si>
  <si>
    <t>中心木</t>
    <rPh sb="0" eb="2">
      <t>チュウシン</t>
    </rPh>
    <rPh sb="2" eb="3">
      <t>ボク</t>
    </rPh>
    <phoneticPr fontId="3"/>
  </si>
  <si>
    <t>No.</t>
    <phoneticPr fontId="4"/>
  </si>
  <si>
    <t>胸高直
径(cm)</t>
    <phoneticPr fontId="4"/>
  </si>
  <si>
    <t>樹高
(m)</t>
    <phoneticPr fontId="4"/>
  </si>
  <si>
    <t>枯損</t>
    <phoneticPr fontId="4"/>
  </si>
  <si>
    <t>枯損</t>
    <phoneticPr fontId="4"/>
  </si>
  <si>
    <t>調査年月　令和2年3月18日</t>
    <rPh sb="0" eb="2">
      <t>チョウサ</t>
    </rPh>
    <rPh sb="2" eb="4">
      <t>ネンゲツ</t>
    </rPh>
    <rPh sb="5" eb="6">
      <t>レイ</t>
    </rPh>
    <rPh sb="6" eb="7">
      <t>ワ</t>
    </rPh>
    <rPh sb="8" eb="9">
      <t>ネン</t>
    </rPh>
    <phoneticPr fontId="4"/>
  </si>
  <si>
    <t>欠頂</t>
    <rPh sb="0" eb="1">
      <t>ケッ</t>
    </rPh>
    <rPh sb="1" eb="2">
      <t>チョウ</t>
    </rPh>
    <phoneticPr fontId="3"/>
  </si>
  <si>
    <t>○</t>
    <phoneticPr fontId="3"/>
  </si>
  <si>
    <t>▲</t>
    <phoneticPr fontId="3"/>
  </si>
  <si>
    <t>○</t>
    <phoneticPr fontId="3"/>
  </si>
  <si>
    <t>曲り</t>
    <rPh sb="0" eb="1">
      <t>マガ</t>
    </rPh>
    <phoneticPr fontId="3"/>
  </si>
  <si>
    <t>曲り、傾斜</t>
    <rPh sb="0" eb="1">
      <t>マガ</t>
    </rPh>
    <rPh sb="3" eb="5">
      <t>ケイシャ</t>
    </rPh>
    <phoneticPr fontId="3"/>
  </si>
  <si>
    <t>下層植生は、フジ、ウリカエデ、ムラサキシキブ、ヤマザクラ、ハリギリ、ホウノキ、ガマズミ、ニシキ。
一重テープが伐採木。
二重テープが調査中心木。</t>
    <rPh sb="0" eb="4">
      <t>カソウショクセイ</t>
    </rPh>
    <rPh sb="50" eb="52">
      <t>ヒトエ</t>
    </rPh>
    <rPh sb="56" eb="58">
      <t>バッサイ</t>
    </rPh>
    <rPh sb="58" eb="59">
      <t>キ</t>
    </rPh>
    <rPh sb="61" eb="63">
      <t>フタエ</t>
    </rPh>
    <rPh sb="67" eb="69">
      <t>チョウサ</t>
    </rPh>
    <rPh sb="69" eb="71">
      <t>チュウシン</t>
    </rPh>
    <rPh sb="71" eb="72">
      <t>キ</t>
    </rPh>
    <phoneticPr fontId="4"/>
  </si>
  <si>
    <t>ホウノキ</t>
    <phoneticPr fontId="3"/>
  </si>
  <si>
    <t>▲</t>
    <phoneticPr fontId="3"/>
  </si>
  <si>
    <t>曲り</t>
    <rPh sb="0" eb="1">
      <t>マガ</t>
    </rPh>
    <phoneticPr fontId="3"/>
  </si>
  <si>
    <t>ヒノキ</t>
    <phoneticPr fontId="3"/>
  </si>
  <si>
    <t>クリ</t>
    <phoneticPr fontId="3"/>
  </si>
  <si>
    <t>クリ</t>
    <phoneticPr fontId="3"/>
  </si>
  <si>
    <t>欠頂</t>
    <rPh sb="0" eb="1">
      <t>ケッ</t>
    </rPh>
    <rPh sb="1" eb="2">
      <t>チョウ</t>
    </rPh>
    <phoneticPr fontId="3"/>
  </si>
  <si>
    <t>○</t>
    <phoneticPr fontId="3"/>
  </si>
  <si>
    <t>○</t>
    <phoneticPr fontId="3"/>
  </si>
  <si>
    <t>下層植生は、ヤマウルシ、クリ、フジ、モミノキ、ヤマザクラ、ガマズミ、ウリハダカエデ、ホウノキ。
一重テープが伐採木。
二重テープが調査中心木。</t>
    <rPh sb="0" eb="4">
      <t>カソウショクセイ</t>
    </rPh>
    <rPh sb="49" eb="51">
      <t>ヒトエ</t>
    </rPh>
    <rPh sb="55" eb="57">
      <t>バッサイ</t>
    </rPh>
    <rPh sb="57" eb="58">
      <t>キ</t>
    </rPh>
    <rPh sb="60" eb="62">
      <t>フタエ</t>
    </rPh>
    <rPh sb="66" eb="68">
      <t>チョウサ</t>
    </rPh>
    <rPh sb="68" eb="70">
      <t>チュウシン</t>
    </rPh>
    <rPh sb="70" eb="71">
      <t>キ</t>
    </rPh>
    <phoneticPr fontId="4"/>
  </si>
  <si>
    <t>クリ</t>
    <phoneticPr fontId="3"/>
  </si>
  <si>
    <t>ホウノキ</t>
    <phoneticPr fontId="3"/>
  </si>
  <si>
    <t>ウリハダカエデ</t>
    <phoneticPr fontId="3"/>
  </si>
  <si>
    <t>エゴノキ</t>
    <phoneticPr fontId="3"/>
  </si>
  <si>
    <t>ハンノキ</t>
    <phoneticPr fontId="3"/>
  </si>
  <si>
    <t>二又</t>
    <rPh sb="0" eb="2">
      <t>フタマタ</t>
    </rPh>
    <phoneticPr fontId="3"/>
  </si>
  <si>
    <t>下層植生は、ササ、リョウブ、ホウノキ、エゴノキ、モミノキ、カエデ、ムラサキシキブ、フジ。
一重テープが伐採木。
二重テープが調査中心木。</t>
    <rPh sb="0" eb="4">
      <t>カソウショクセイ</t>
    </rPh>
    <rPh sb="46" eb="48">
      <t>ヒトエ</t>
    </rPh>
    <rPh sb="52" eb="54">
      <t>バッサイ</t>
    </rPh>
    <rPh sb="54" eb="55">
      <t>キ</t>
    </rPh>
    <rPh sb="57" eb="59">
      <t>フタエ</t>
    </rPh>
    <rPh sb="63" eb="65">
      <t>チョウサ</t>
    </rPh>
    <rPh sb="65" eb="67">
      <t>チュウシン</t>
    </rPh>
    <rPh sb="67" eb="68">
      <t>キ</t>
    </rPh>
    <phoneticPr fontId="4"/>
  </si>
  <si>
    <t>アカマツ</t>
    <phoneticPr fontId="3"/>
  </si>
  <si>
    <t>ホウノキ</t>
    <phoneticPr fontId="3"/>
  </si>
  <si>
    <t>ホウノキ</t>
    <phoneticPr fontId="3"/>
  </si>
  <si>
    <t>ヤマモミジ</t>
    <phoneticPr fontId="3"/>
  </si>
  <si>
    <t>ヤマモミジ</t>
    <phoneticPr fontId="3"/>
  </si>
  <si>
    <t>エゴノキ</t>
    <phoneticPr fontId="3"/>
  </si>
  <si>
    <t>ミズナラ</t>
    <phoneticPr fontId="3"/>
  </si>
  <si>
    <t>リョウブ</t>
    <phoneticPr fontId="3"/>
  </si>
  <si>
    <t>サクラ</t>
    <phoneticPr fontId="3"/>
  </si>
  <si>
    <t>サクラ</t>
    <phoneticPr fontId="3"/>
  </si>
  <si>
    <t>下層植生は、ササ。
一重テープが伐採木。
二重テープが調査中心木。</t>
    <rPh sb="0" eb="4">
      <t>カソウショクセイ</t>
    </rPh>
    <rPh sb="11" eb="13">
      <t>ヒトエ</t>
    </rPh>
    <rPh sb="17" eb="19">
      <t>バッサイ</t>
    </rPh>
    <rPh sb="19" eb="20">
      <t>キ</t>
    </rPh>
    <rPh sb="22" eb="24">
      <t>フタエ</t>
    </rPh>
    <rPh sb="28" eb="30">
      <t>チョウサ</t>
    </rPh>
    <rPh sb="30" eb="32">
      <t>チュウシン</t>
    </rPh>
    <rPh sb="32" eb="33">
      <t>キ</t>
    </rPh>
    <phoneticPr fontId="4"/>
  </si>
  <si>
    <t>ヤマザクラ</t>
    <phoneticPr fontId="3"/>
  </si>
  <si>
    <t>アオダモ</t>
    <phoneticPr fontId="3"/>
  </si>
  <si>
    <t>ホウノキ</t>
    <phoneticPr fontId="3"/>
  </si>
  <si>
    <t>ホウノキ</t>
    <phoneticPr fontId="3"/>
  </si>
  <si>
    <t>ミズナラ</t>
    <phoneticPr fontId="3"/>
  </si>
  <si>
    <t>ミズナラ</t>
    <phoneticPr fontId="3"/>
  </si>
  <si>
    <t>ミズナラ</t>
    <phoneticPr fontId="3"/>
  </si>
  <si>
    <t>カエデ</t>
    <phoneticPr fontId="3"/>
  </si>
  <si>
    <t>下層植生は、ヤマツツジ、モミノキ、フジ、ハリギリ、ネジキ。
一重テープが伐採木。
二重テープが調査中心木。</t>
    <rPh sb="0" eb="4">
      <t>カソウショクセイ</t>
    </rPh>
    <rPh sb="31" eb="33">
      <t>ヒトエ</t>
    </rPh>
    <rPh sb="37" eb="39">
      <t>バッサイ</t>
    </rPh>
    <rPh sb="39" eb="40">
      <t>キ</t>
    </rPh>
    <rPh sb="42" eb="44">
      <t>フタエ</t>
    </rPh>
    <rPh sb="48" eb="50">
      <t>チョウサ</t>
    </rPh>
    <rPh sb="50" eb="52">
      <t>チュウシン</t>
    </rPh>
    <rPh sb="52" eb="53">
      <t>キ</t>
    </rPh>
    <phoneticPr fontId="4"/>
  </si>
  <si>
    <t>コナラ</t>
    <phoneticPr fontId="3"/>
  </si>
  <si>
    <t>ミズナラ</t>
    <phoneticPr fontId="3"/>
  </si>
  <si>
    <t>ホウノキ</t>
    <phoneticPr fontId="3"/>
  </si>
  <si>
    <t>コナラ</t>
    <phoneticPr fontId="3"/>
  </si>
  <si>
    <t>ウワミズザクラ</t>
    <phoneticPr fontId="3"/>
  </si>
  <si>
    <t>アオダモ</t>
    <phoneticPr fontId="3"/>
  </si>
  <si>
    <t>ヤマザクラ</t>
    <phoneticPr fontId="3"/>
  </si>
  <si>
    <t>クリ</t>
    <phoneticPr fontId="3"/>
  </si>
  <si>
    <t>クリ</t>
    <phoneticPr fontId="3"/>
  </si>
  <si>
    <t>下層植生は、ムラサキシキブ、ヤマツツジ、モミノキ、クロモジ。
一重テープが伐採木。
二重テープが調査中心木。</t>
    <rPh sb="0" eb="4">
      <t>カソウショクセイ</t>
    </rPh>
    <rPh sb="32" eb="34">
      <t>ヒトエ</t>
    </rPh>
    <rPh sb="38" eb="40">
      <t>バッサイ</t>
    </rPh>
    <rPh sb="40" eb="41">
      <t>キ</t>
    </rPh>
    <rPh sb="43" eb="45">
      <t>フタエ</t>
    </rPh>
    <rPh sb="49" eb="51">
      <t>チョウサ</t>
    </rPh>
    <rPh sb="51" eb="53">
      <t>チュウシン</t>
    </rPh>
    <rPh sb="53" eb="54">
      <t>キ</t>
    </rPh>
    <phoneticPr fontId="4"/>
  </si>
  <si>
    <t>コナラ</t>
    <phoneticPr fontId="3"/>
  </si>
  <si>
    <t>アオハダ</t>
    <phoneticPr fontId="3"/>
  </si>
  <si>
    <t>イロハモミジ</t>
    <phoneticPr fontId="3"/>
  </si>
  <si>
    <t>イロハモミジ</t>
    <phoneticPr fontId="3"/>
  </si>
  <si>
    <t>イロハモミジ</t>
    <phoneticPr fontId="3"/>
  </si>
  <si>
    <t>マンサク</t>
    <phoneticPr fontId="3"/>
  </si>
  <si>
    <t>下層植生は、モミノキ、ガマズミ、エゴノキ。
一重テープが伐採木。
二重テープが調査中心木。</t>
    <rPh sb="0" eb="4">
      <t>カソウショクセイ</t>
    </rPh>
    <rPh sb="23" eb="25">
      <t>ヒトエ</t>
    </rPh>
    <rPh sb="29" eb="31">
      <t>バッサイ</t>
    </rPh>
    <rPh sb="31" eb="32">
      <t>キ</t>
    </rPh>
    <rPh sb="34" eb="36">
      <t>フタエ</t>
    </rPh>
    <rPh sb="40" eb="42">
      <t>チョウサ</t>
    </rPh>
    <rPh sb="42" eb="44">
      <t>チュウシン</t>
    </rPh>
    <rPh sb="44" eb="45">
      <t>キ</t>
    </rPh>
    <phoneticPr fontId="4"/>
  </si>
  <si>
    <t>ミズナラ</t>
    <phoneticPr fontId="3"/>
  </si>
  <si>
    <t>アオハダ</t>
    <phoneticPr fontId="3"/>
  </si>
  <si>
    <t>ウリハダカエデ</t>
    <phoneticPr fontId="3"/>
  </si>
  <si>
    <t>エゴノキ</t>
    <phoneticPr fontId="3"/>
  </si>
  <si>
    <t>イロハモミジ</t>
    <phoneticPr fontId="3"/>
  </si>
  <si>
    <t>調査年月　令和2年3月19日</t>
    <rPh sb="0" eb="2">
      <t>チョウサ</t>
    </rPh>
    <rPh sb="2" eb="4">
      <t>ネンゲツ</t>
    </rPh>
    <rPh sb="5" eb="6">
      <t>レイ</t>
    </rPh>
    <rPh sb="6" eb="7">
      <t>ワ</t>
    </rPh>
    <rPh sb="8" eb="9">
      <t>ネン</t>
    </rPh>
    <phoneticPr fontId="4"/>
  </si>
  <si>
    <t>下層植生は、モミノキ、ヤマグワ、ヤマツツジ、ウグイスカグラ、イヌガヤ、ムラサキシキブ。
一重テープが伐採木。
二重テープが調査中心木。</t>
    <rPh sb="0" eb="4">
      <t>カソウショクセイ</t>
    </rPh>
    <rPh sb="45" eb="47">
      <t>ヒトエ</t>
    </rPh>
    <rPh sb="51" eb="53">
      <t>バッサイ</t>
    </rPh>
    <rPh sb="53" eb="54">
      <t>キ</t>
    </rPh>
    <rPh sb="56" eb="58">
      <t>フタエ</t>
    </rPh>
    <rPh sb="62" eb="64">
      <t>チョウサ</t>
    </rPh>
    <rPh sb="64" eb="66">
      <t>チュウシン</t>
    </rPh>
    <rPh sb="66" eb="67">
      <t>キ</t>
    </rPh>
    <phoneticPr fontId="4"/>
  </si>
  <si>
    <t>ウワミズザクラ</t>
    <phoneticPr fontId="3"/>
  </si>
  <si>
    <t>ウワミズザクラ</t>
    <phoneticPr fontId="3"/>
  </si>
  <si>
    <t>クリ</t>
    <phoneticPr fontId="3"/>
  </si>
  <si>
    <t>モミノキ</t>
    <phoneticPr fontId="3"/>
  </si>
  <si>
    <t>エゴノキ</t>
    <phoneticPr fontId="3"/>
  </si>
  <si>
    <t>下層植生は、モミノキ、ガマズミ、ヤマツツジ。
一重テープが伐採木。
二重テープが調査中心木。</t>
    <rPh sb="0" eb="4">
      <t>カソウショクセイ</t>
    </rPh>
    <rPh sb="24" eb="26">
      <t>ヒトエ</t>
    </rPh>
    <rPh sb="30" eb="32">
      <t>バッサイ</t>
    </rPh>
    <rPh sb="32" eb="33">
      <t>キ</t>
    </rPh>
    <rPh sb="35" eb="37">
      <t>フタエ</t>
    </rPh>
    <rPh sb="41" eb="43">
      <t>チョウサ</t>
    </rPh>
    <rPh sb="43" eb="45">
      <t>チュウシン</t>
    </rPh>
    <rPh sb="45" eb="46">
      <t>キ</t>
    </rPh>
    <phoneticPr fontId="4"/>
  </si>
  <si>
    <t>スギ</t>
    <phoneticPr fontId="3"/>
  </si>
  <si>
    <t>▲</t>
    <phoneticPr fontId="3"/>
  </si>
  <si>
    <t>下層植生は、ササ、エゴノキ、タラノキ、キブシ、クリ、ウツギ。
一重テープが伐採木。
二重テープが調査中心木。</t>
    <rPh sb="0" eb="4">
      <t>カソウショクセイ</t>
    </rPh>
    <rPh sb="32" eb="34">
      <t>ヒトエ</t>
    </rPh>
    <rPh sb="38" eb="40">
      <t>バッサイ</t>
    </rPh>
    <rPh sb="40" eb="41">
      <t>キ</t>
    </rPh>
    <rPh sb="43" eb="45">
      <t>フタエ</t>
    </rPh>
    <rPh sb="49" eb="51">
      <t>チョウサ</t>
    </rPh>
    <rPh sb="51" eb="53">
      <t>チュウシン</t>
    </rPh>
    <rPh sb="53" eb="54">
      <t>キ</t>
    </rPh>
    <phoneticPr fontId="4"/>
  </si>
  <si>
    <t>ウワミズザクラ</t>
    <phoneticPr fontId="3"/>
  </si>
  <si>
    <t>ヤマザクラ</t>
    <phoneticPr fontId="3"/>
  </si>
  <si>
    <t>コナラ</t>
    <phoneticPr fontId="3"/>
  </si>
  <si>
    <t>アオハダ</t>
    <phoneticPr fontId="3"/>
  </si>
  <si>
    <t>モミノキ</t>
    <phoneticPr fontId="3"/>
  </si>
  <si>
    <t>マンサク</t>
    <phoneticPr fontId="3"/>
  </si>
  <si>
    <t>モミノキ</t>
    <phoneticPr fontId="3"/>
  </si>
  <si>
    <t>下層植生は、モミノキ、リョウブ、アオハダ、マンサク、ガマズミ。
一重テープが伐採木。
二重テープが調査中心木。</t>
    <rPh sb="0" eb="4">
      <t>カソウショクセイ</t>
    </rPh>
    <rPh sb="33" eb="35">
      <t>ヒトエ</t>
    </rPh>
    <rPh sb="39" eb="41">
      <t>バッサイ</t>
    </rPh>
    <rPh sb="41" eb="42">
      <t>キ</t>
    </rPh>
    <rPh sb="44" eb="46">
      <t>フタエ</t>
    </rPh>
    <rPh sb="50" eb="52">
      <t>チョウサ</t>
    </rPh>
    <rPh sb="52" eb="54">
      <t>チュウシン</t>
    </rPh>
    <rPh sb="54" eb="55">
      <t>キ</t>
    </rPh>
    <phoneticPr fontId="4"/>
  </si>
  <si>
    <t>ヒノキ</t>
    <phoneticPr fontId="3"/>
  </si>
  <si>
    <t>下層植生は、ヤマウルシ、ホウノキ、ウツギ、クロモジ、ヤマモミジ。
一重テープが伐採木。
二重テープが調査中心木。</t>
    <rPh sb="0" eb="4">
      <t>カソウショクセイ</t>
    </rPh>
    <rPh sb="34" eb="36">
      <t>ヒトエ</t>
    </rPh>
    <rPh sb="40" eb="42">
      <t>バッサイ</t>
    </rPh>
    <rPh sb="42" eb="43">
      <t>キ</t>
    </rPh>
    <rPh sb="45" eb="47">
      <t>フタエ</t>
    </rPh>
    <rPh sb="51" eb="53">
      <t>チョウサ</t>
    </rPh>
    <rPh sb="53" eb="55">
      <t>チュウシン</t>
    </rPh>
    <rPh sb="55" eb="56">
      <t>キ</t>
    </rPh>
    <phoneticPr fontId="4"/>
  </si>
  <si>
    <t>幹折れ</t>
    <rPh sb="0" eb="1">
      <t>カン</t>
    </rPh>
    <rPh sb="1" eb="2">
      <t>オ</t>
    </rPh>
    <phoneticPr fontId="3"/>
  </si>
  <si>
    <t>○</t>
    <phoneticPr fontId="3"/>
  </si>
  <si>
    <t>○</t>
    <phoneticPr fontId="3"/>
  </si>
  <si>
    <t>下層植生は、ササ、モミノキ、ムラサキシキブ、アオハダ、ウリハダカエデ、オオウラジロノキ、ガマズミ。
一重テープが伐採木。
二重テープが調査中心木。</t>
    <rPh sb="0" eb="4">
      <t>カソウショクセイ</t>
    </rPh>
    <rPh sb="51" eb="53">
      <t>ヒトエ</t>
    </rPh>
    <rPh sb="57" eb="59">
      <t>バッサイ</t>
    </rPh>
    <rPh sb="59" eb="60">
      <t>キ</t>
    </rPh>
    <rPh sb="62" eb="64">
      <t>フタエ</t>
    </rPh>
    <rPh sb="68" eb="70">
      <t>チョウサ</t>
    </rPh>
    <rPh sb="70" eb="72">
      <t>チュウシン</t>
    </rPh>
    <rPh sb="72" eb="73">
      <t>キ</t>
    </rPh>
    <phoneticPr fontId="4"/>
  </si>
  <si>
    <t>下層植生は、ムラサキシキブ、エゴノキ、モミノキ、イヌガヤ。
一重テープが伐採木。
二重テープが調査中心木。</t>
    <rPh sb="0" eb="4">
      <t>カソウショクセイ</t>
    </rPh>
    <rPh sb="31" eb="33">
      <t>ヒトエ</t>
    </rPh>
    <rPh sb="37" eb="39">
      <t>バッサイ</t>
    </rPh>
    <rPh sb="39" eb="40">
      <t>キ</t>
    </rPh>
    <rPh sb="42" eb="44">
      <t>フタエ</t>
    </rPh>
    <rPh sb="48" eb="50">
      <t>チョウサ</t>
    </rPh>
    <rPh sb="50" eb="52">
      <t>チュウシン</t>
    </rPh>
    <rPh sb="52" eb="53">
      <t>キ</t>
    </rPh>
    <phoneticPr fontId="4"/>
  </si>
  <si>
    <t>▲</t>
    <phoneticPr fontId="3"/>
  </si>
  <si>
    <t>▲</t>
    <phoneticPr fontId="3"/>
  </si>
  <si>
    <t>下層植生は、イヌガヤ、ムラサキシキブ、カエデ。
一重テープが伐採木。
二重テープが調査中心木。</t>
    <rPh sb="0" eb="4">
      <t>カソウショクセイ</t>
    </rPh>
    <rPh sb="25" eb="27">
      <t>ヒトエ</t>
    </rPh>
    <rPh sb="31" eb="33">
      <t>バッサイ</t>
    </rPh>
    <rPh sb="33" eb="34">
      <t>キ</t>
    </rPh>
    <rPh sb="36" eb="38">
      <t>フタエ</t>
    </rPh>
    <rPh sb="42" eb="44">
      <t>チョウサ</t>
    </rPh>
    <rPh sb="44" eb="46">
      <t>チュウシン</t>
    </rPh>
    <rPh sb="46" eb="47">
      <t>キ</t>
    </rPh>
    <phoneticPr fontId="4"/>
  </si>
  <si>
    <t>下層植生は、リョウブ、ネジキ、ウリハダカエデ、ヤマザクラ、モミノキ、ガマズミ、アオダモ。
一重テープが伐採木。
二重テープが調査中心木。</t>
    <rPh sb="0" eb="4">
      <t>カソウショクセイ</t>
    </rPh>
    <rPh sb="46" eb="48">
      <t>ヒトエ</t>
    </rPh>
    <rPh sb="52" eb="54">
      <t>バッサイ</t>
    </rPh>
    <rPh sb="54" eb="55">
      <t>キ</t>
    </rPh>
    <rPh sb="57" eb="59">
      <t>フタエ</t>
    </rPh>
    <rPh sb="63" eb="65">
      <t>チョウサ</t>
    </rPh>
    <rPh sb="65" eb="67">
      <t>チュウシン</t>
    </rPh>
    <rPh sb="67" eb="68">
      <t>キ</t>
    </rPh>
    <phoneticPr fontId="4"/>
  </si>
  <si>
    <t>▲</t>
    <phoneticPr fontId="3"/>
  </si>
  <si>
    <t>○</t>
    <phoneticPr fontId="3"/>
  </si>
  <si>
    <t>下層植生は、ホウノキ、エゴノキ、ヤマウルシ、ヤマザクラ、カエデ、マンサク。
一重テープが伐採木。
二重テープが調査中心木。</t>
    <rPh sb="0" eb="4">
      <t>カソウショクセイ</t>
    </rPh>
    <rPh sb="39" eb="41">
      <t>ヒトエ</t>
    </rPh>
    <rPh sb="45" eb="47">
      <t>バッサイ</t>
    </rPh>
    <rPh sb="47" eb="48">
      <t>キ</t>
    </rPh>
    <rPh sb="50" eb="52">
      <t>フタエ</t>
    </rPh>
    <rPh sb="56" eb="58">
      <t>チョウサ</t>
    </rPh>
    <rPh sb="58" eb="60">
      <t>チュウシン</t>
    </rPh>
    <rPh sb="60" eb="61">
      <t>キ</t>
    </rPh>
    <phoneticPr fontId="4"/>
  </si>
  <si>
    <t>バランス</t>
    <phoneticPr fontId="3"/>
  </si>
  <si>
    <t>バランス</t>
    <phoneticPr fontId="3"/>
  </si>
  <si>
    <t>下層植生は、ムラサキシキブ、サンショウ、ガマズミ、ホウノキ、アオダモ、ハナイカダ、ヤマツツジ。
一重テープが伐採木。
二重テープが調査中心木。</t>
    <rPh sb="0" eb="4">
      <t>カソウショクセイ</t>
    </rPh>
    <rPh sb="49" eb="51">
      <t>ヒトエ</t>
    </rPh>
    <rPh sb="55" eb="57">
      <t>バッサイ</t>
    </rPh>
    <rPh sb="57" eb="58">
      <t>キ</t>
    </rPh>
    <rPh sb="60" eb="62">
      <t>フタエ</t>
    </rPh>
    <rPh sb="66" eb="68">
      <t>チョウサ</t>
    </rPh>
    <rPh sb="68" eb="70">
      <t>チュウシン</t>
    </rPh>
    <rPh sb="70" eb="71">
      <t>キ</t>
    </rPh>
    <phoneticPr fontId="4"/>
  </si>
  <si>
    <t>バランス</t>
    <phoneticPr fontId="3"/>
  </si>
  <si>
    <t>下層植生は、ハナイカダ、ガマズミ、フジ、ムラサキシキブ、ヤマウルシ、クロモジ、コシアブラ。
一重テープが伐採木。
二重テープが調査中心木。</t>
    <rPh sb="0" eb="4">
      <t>カソウショクセイ</t>
    </rPh>
    <rPh sb="47" eb="49">
      <t>ヒトエ</t>
    </rPh>
    <rPh sb="53" eb="55">
      <t>バッサイ</t>
    </rPh>
    <rPh sb="55" eb="56">
      <t>キ</t>
    </rPh>
    <rPh sb="58" eb="60">
      <t>フタエ</t>
    </rPh>
    <rPh sb="64" eb="66">
      <t>チョウサ</t>
    </rPh>
    <rPh sb="66" eb="68">
      <t>チュウシン</t>
    </rPh>
    <rPh sb="68" eb="69">
      <t>キ</t>
    </rPh>
    <phoneticPr fontId="4"/>
  </si>
  <si>
    <t>ヒノキ</t>
    <phoneticPr fontId="3"/>
  </si>
  <si>
    <t>下層植生は、クリ、ガマズミ、ウリハダカエデ、クロモジ、モミノキ、ツクバネ、タラノキ。
一重テープが伐採木。
二重テープが調査中心木。</t>
    <rPh sb="0" eb="4">
      <t>カソウショクセイ</t>
    </rPh>
    <rPh sb="44" eb="46">
      <t>ヒトエ</t>
    </rPh>
    <rPh sb="50" eb="52">
      <t>バッサイ</t>
    </rPh>
    <rPh sb="52" eb="53">
      <t>キ</t>
    </rPh>
    <rPh sb="55" eb="57">
      <t>フタエ</t>
    </rPh>
    <rPh sb="61" eb="63">
      <t>チョウサ</t>
    </rPh>
    <rPh sb="63" eb="65">
      <t>チュウシン</t>
    </rPh>
    <rPh sb="65" eb="66">
      <t>キ</t>
    </rPh>
    <phoneticPr fontId="4"/>
  </si>
  <si>
    <t>○</t>
    <phoneticPr fontId="3"/>
  </si>
  <si>
    <t>アオハダ</t>
    <phoneticPr fontId="3"/>
  </si>
  <si>
    <t>ヤマボウシ</t>
    <phoneticPr fontId="3"/>
  </si>
  <si>
    <t>ミツデカエデ</t>
    <phoneticPr fontId="3"/>
  </si>
  <si>
    <t>アオハダ</t>
    <phoneticPr fontId="3"/>
  </si>
  <si>
    <t>ミズナラ</t>
    <phoneticPr fontId="3"/>
  </si>
  <si>
    <t>ミズナラ</t>
    <phoneticPr fontId="3"/>
  </si>
  <si>
    <t>ハウチワカエデ</t>
    <phoneticPr fontId="3"/>
  </si>
  <si>
    <t>株立ち、曲り</t>
    <rPh sb="0" eb="2">
      <t>カブダ</t>
    </rPh>
    <rPh sb="4" eb="5">
      <t>マガ</t>
    </rPh>
    <phoneticPr fontId="3"/>
  </si>
  <si>
    <t>下層植生は、モミノキ、ツクバネ、ヤマツツジ、ヤマボウシ。
一重テープが伐採木。
二重テープが調査中心木。</t>
    <rPh sb="0" eb="4">
      <t>カソウショクセイ</t>
    </rPh>
    <rPh sb="30" eb="32">
      <t>ヒトエ</t>
    </rPh>
    <rPh sb="36" eb="38">
      <t>バッサイ</t>
    </rPh>
    <rPh sb="38" eb="39">
      <t>キ</t>
    </rPh>
    <rPh sb="41" eb="43">
      <t>フタエ</t>
    </rPh>
    <rPh sb="47" eb="49">
      <t>チョウサ</t>
    </rPh>
    <rPh sb="49" eb="51">
      <t>チュウシン</t>
    </rPh>
    <rPh sb="51" eb="52">
      <t>キ</t>
    </rPh>
    <phoneticPr fontId="4"/>
  </si>
  <si>
    <t>アカマツ</t>
    <phoneticPr fontId="3"/>
  </si>
  <si>
    <t>ヤマザクラ</t>
    <phoneticPr fontId="3"/>
  </si>
  <si>
    <t>ウラジロノキ</t>
    <phoneticPr fontId="3"/>
  </si>
  <si>
    <t>ウラジロノキ</t>
    <phoneticPr fontId="3"/>
  </si>
  <si>
    <t>ヤマザクラ</t>
    <phoneticPr fontId="3"/>
  </si>
  <si>
    <t>下層植生は、モミノキ、ネジキ、ガマズミ、ツクバネ、フジ、アケビ。
一重テープが伐採木。
二重テープが調査中心木。</t>
    <rPh sb="0" eb="4">
      <t>カソウショクセイ</t>
    </rPh>
    <rPh sb="34" eb="36">
      <t>ヒトエ</t>
    </rPh>
    <rPh sb="40" eb="42">
      <t>バッサイ</t>
    </rPh>
    <rPh sb="42" eb="43">
      <t>キ</t>
    </rPh>
    <rPh sb="45" eb="47">
      <t>フタエ</t>
    </rPh>
    <rPh sb="51" eb="53">
      <t>チョウサ</t>
    </rPh>
    <rPh sb="53" eb="55">
      <t>チュウシン</t>
    </rPh>
    <rPh sb="55" eb="56">
      <t>キ</t>
    </rPh>
    <phoneticPr fontId="4"/>
  </si>
  <si>
    <t>クリ</t>
    <phoneticPr fontId="3"/>
  </si>
  <si>
    <t>　</t>
    <phoneticPr fontId="3"/>
  </si>
  <si>
    <t>下層植生は、ササ、ヤマツツジ、ヤマモミジ、イタヤカエデ、ガマズミ、モミノキ。
一重テープが伐採木。
二重テープが調査中心木。</t>
    <rPh sb="0" eb="4">
      <t>カソウショクセイ</t>
    </rPh>
    <rPh sb="40" eb="42">
      <t>ヒトエ</t>
    </rPh>
    <rPh sb="46" eb="48">
      <t>バッサイ</t>
    </rPh>
    <rPh sb="48" eb="49">
      <t>キ</t>
    </rPh>
    <rPh sb="51" eb="53">
      <t>フタエ</t>
    </rPh>
    <rPh sb="57" eb="59">
      <t>チョウサ</t>
    </rPh>
    <rPh sb="59" eb="61">
      <t>チュウシン</t>
    </rPh>
    <rPh sb="61" eb="62">
      <t>キ</t>
    </rPh>
    <phoneticPr fontId="4"/>
  </si>
  <si>
    <t>曲り</t>
    <rPh sb="0" eb="1">
      <t>マガ</t>
    </rPh>
    <phoneticPr fontId="3"/>
  </si>
  <si>
    <t>下層植生は、クロモジ、ネジキ、ヤマツツジ、ムラサキシキブ、ガマズミ、ウリハダカエデ、モミノキ。
一重テープが伐採木。
二重テープが調査中心木。</t>
    <rPh sb="0" eb="4">
      <t>カソウショクセイ</t>
    </rPh>
    <rPh sb="49" eb="51">
      <t>ヒトエ</t>
    </rPh>
    <rPh sb="55" eb="57">
      <t>バッサイ</t>
    </rPh>
    <rPh sb="57" eb="58">
      <t>キ</t>
    </rPh>
    <rPh sb="60" eb="62">
      <t>フタエ</t>
    </rPh>
    <rPh sb="66" eb="68">
      <t>チョウサ</t>
    </rPh>
    <rPh sb="68" eb="70">
      <t>チュウシン</t>
    </rPh>
    <rPh sb="70" eb="71">
      <t>キ</t>
    </rPh>
    <phoneticPr fontId="4"/>
  </si>
  <si>
    <t>下層植生は、ウリハダカエデ、リョウブ、ヤマウルシ、アオダモ、ヤマツツジ、ガマズミ、ネジキ。
一重テープが伐採木。
二重テープが調査中心木。</t>
    <rPh sb="0" eb="4">
      <t>カソウショクセイ</t>
    </rPh>
    <rPh sb="47" eb="49">
      <t>ヒトエ</t>
    </rPh>
    <rPh sb="53" eb="55">
      <t>バッサイ</t>
    </rPh>
    <rPh sb="55" eb="56">
      <t>キ</t>
    </rPh>
    <rPh sb="58" eb="60">
      <t>フタエ</t>
    </rPh>
    <rPh sb="64" eb="66">
      <t>チョウサ</t>
    </rPh>
    <rPh sb="66" eb="68">
      <t>チュウシン</t>
    </rPh>
    <rPh sb="68" eb="69">
      <t>キ</t>
    </rPh>
    <phoneticPr fontId="4"/>
  </si>
  <si>
    <t>欠頂</t>
    <rPh sb="0" eb="1">
      <t>ケツ</t>
    </rPh>
    <rPh sb="1" eb="2">
      <t>チョウ</t>
    </rPh>
    <phoneticPr fontId="3"/>
  </si>
  <si>
    <t>下層植生は、シダ類、ヤマザンショウ、ササ、モミノキ、カエデ、ムラサキシキブ。
一重テープが伐採木。
二重テープが調査中心木。</t>
    <rPh sb="0" eb="4">
      <t>カソウショクセイ</t>
    </rPh>
    <rPh sb="8" eb="9">
      <t>ルイ</t>
    </rPh>
    <rPh sb="40" eb="42">
      <t>ヒトエ</t>
    </rPh>
    <rPh sb="46" eb="48">
      <t>バッサイ</t>
    </rPh>
    <rPh sb="48" eb="49">
      <t>キ</t>
    </rPh>
    <rPh sb="51" eb="53">
      <t>フタエ</t>
    </rPh>
    <rPh sb="57" eb="59">
      <t>チョウサ</t>
    </rPh>
    <rPh sb="59" eb="61">
      <t>チュウシン</t>
    </rPh>
    <rPh sb="61" eb="62">
      <t>キ</t>
    </rPh>
    <phoneticPr fontId="4"/>
  </si>
  <si>
    <t>下層植生は、クロモジ、ホウノキ、ガマズミ、イヌサンショウ、ムラサキシキブ、リョウブ。
一重テープが伐採木。
二重テープが調査中心木。</t>
    <rPh sb="0" eb="4">
      <t>カソウショクセイ</t>
    </rPh>
    <rPh sb="44" eb="46">
      <t>ヒトエ</t>
    </rPh>
    <rPh sb="50" eb="52">
      <t>バッサイ</t>
    </rPh>
    <rPh sb="52" eb="53">
      <t>キ</t>
    </rPh>
    <rPh sb="55" eb="57">
      <t>フタエ</t>
    </rPh>
    <rPh sb="61" eb="63">
      <t>チョウサ</t>
    </rPh>
    <rPh sb="63" eb="65">
      <t>チュウシン</t>
    </rPh>
    <rPh sb="65" eb="66">
      <t>キ</t>
    </rPh>
    <phoneticPr fontId="4"/>
  </si>
  <si>
    <t>オオウラジロノキ</t>
    <phoneticPr fontId="3"/>
  </si>
  <si>
    <t>モミノキ</t>
    <phoneticPr fontId="3"/>
  </si>
  <si>
    <t>地区名入力→</t>
    <rPh sb="0" eb="2">
      <t>チク</t>
    </rPh>
    <rPh sb="2" eb="3">
      <t>メイ</t>
    </rPh>
    <rPh sb="3" eb="5">
      <t>ニュウリョク</t>
    </rPh>
    <phoneticPr fontId="4"/>
  </si>
  <si>
    <t>シート名入力→</t>
    <rPh sb="3" eb="4">
      <t>メイ</t>
    </rPh>
    <rPh sb="4" eb="6">
      <t>ニュウリョク</t>
    </rPh>
    <phoneticPr fontId="4"/>
  </si>
  <si>
    <t>プロット番号入力→</t>
    <rPh sb="4" eb="6">
      <t>バンゴウ</t>
    </rPh>
    <rPh sb="6" eb="8">
      <t>ニュウリョク</t>
    </rPh>
    <phoneticPr fontId="4"/>
  </si>
  <si>
    <t>平均</t>
    <rPh sb="0" eb="2">
      <t>ヘイキン</t>
    </rPh>
    <phoneticPr fontId="4"/>
  </si>
  <si>
    <t>ha換算</t>
    <rPh sb="2" eb="4">
      <t>カンザン</t>
    </rPh>
    <phoneticPr fontId="4"/>
  </si>
  <si>
    <t>↓以下成果品には不要です。プログラム作成メモ</t>
    <rPh sb="1" eb="3">
      <t>イカ</t>
    </rPh>
    <rPh sb="3" eb="5">
      <t>セイカ</t>
    </rPh>
    <rPh sb="5" eb="6">
      <t>ヒン</t>
    </rPh>
    <rPh sb="8" eb="10">
      <t>フヨウ</t>
    </rPh>
    <rPh sb="18" eb="20">
      <t>サクセイ</t>
    </rPh>
    <phoneticPr fontId="4"/>
  </si>
  <si>
    <t>●下層木の平均値の算出方法</t>
    <rPh sb="1" eb="3">
      <t>カソウ</t>
    </rPh>
    <rPh sb="3" eb="4">
      <t>ボク</t>
    </rPh>
    <rPh sb="5" eb="7">
      <t>ヘイキン</t>
    </rPh>
    <rPh sb="7" eb="8">
      <t>チ</t>
    </rPh>
    <rPh sb="9" eb="11">
      <t>サンシュツ</t>
    </rPh>
    <rPh sb="11" eb="13">
      <t>ホウホウ</t>
    </rPh>
    <phoneticPr fontId="4"/>
  </si>
  <si>
    <t>本数</t>
    <rPh sb="0" eb="2">
      <t>ホンスウ</t>
    </rPh>
    <phoneticPr fontId="4"/>
  </si>
  <si>
    <t>0本も含めて平均を出す。例)　3本+3本+0本の平均は2本</t>
    <rPh sb="1" eb="2">
      <t>ホン</t>
    </rPh>
    <rPh sb="3" eb="4">
      <t>フク</t>
    </rPh>
    <rPh sb="6" eb="8">
      <t>ヘイキン</t>
    </rPh>
    <rPh sb="9" eb="10">
      <t>ダ</t>
    </rPh>
    <rPh sb="12" eb="13">
      <t>レイ</t>
    </rPh>
    <rPh sb="16" eb="17">
      <t>ホン</t>
    </rPh>
    <rPh sb="19" eb="20">
      <t>ホン</t>
    </rPh>
    <rPh sb="22" eb="23">
      <t>ホン</t>
    </rPh>
    <rPh sb="24" eb="26">
      <t>ヘイキン</t>
    </rPh>
    <rPh sb="28" eb="29">
      <t>ホン</t>
    </rPh>
    <phoneticPr fontId="4"/>
  </si>
  <si>
    <t>樹高</t>
    <rPh sb="0" eb="2">
      <t>ジュコウ</t>
    </rPh>
    <phoneticPr fontId="4"/>
  </si>
  <si>
    <t>データなしは含めずに平均を出す。例)　3m+3m+なしの平均は3m</t>
    <rPh sb="6" eb="7">
      <t>フク</t>
    </rPh>
    <rPh sb="10" eb="12">
      <t>ヘイキン</t>
    </rPh>
    <rPh sb="13" eb="14">
      <t>ダ</t>
    </rPh>
    <rPh sb="16" eb="17">
      <t>レイ</t>
    </rPh>
    <rPh sb="28" eb="30">
      <t>ヘイキン</t>
    </rPh>
    <phoneticPr fontId="4"/>
  </si>
  <si>
    <t>直径</t>
    <rPh sb="0" eb="2">
      <t>チョッケイ</t>
    </rPh>
    <phoneticPr fontId="4"/>
  </si>
  <si>
    <t>データなしは含めずに平均を出す。例)　6cm+6cm+なしの平均は6cm</t>
    <rPh sb="6" eb="7">
      <t>フク</t>
    </rPh>
    <rPh sb="10" eb="12">
      <t>ヘイキン</t>
    </rPh>
    <rPh sb="13" eb="14">
      <t>ダ</t>
    </rPh>
    <rPh sb="16" eb="17">
      <t>レイ</t>
    </rPh>
    <rPh sb="30" eb="32">
      <t>ヘイキン</t>
    </rPh>
    <phoneticPr fontId="4"/>
  </si>
  <si>
    <t>材積</t>
    <rPh sb="0" eb="2">
      <t>ザイセキ</t>
    </rPh>
    <phoneticPr fontId="4"/>
  </si>
  <si>
    <t>0m3も含めて平均を出す。例)　0.03m3+0.03m3+0m3の平均は0.02m3</t>
    <rPh sb="4" eb="5">
      <t>フク</t>
    </rPh>
    <rPh sb="7" eb="9">
      <t>ヘイキン</t>
    </rPh>
    <rPh sb="10" eb="11">
      <t>ダ</t>
    </rPh>
    <rPh sb="13" eb="14">
      <t>レイ</t>
    </rPh>
    <rPh sb="34" eb="36">
      <t>ヘイキン</t>
    </rPh>
    <phoneticPr fontId="4"/>
  </si>
  <si>
    <t>AVERAGE関数は、0の場合はデータありとして分母を加算し、空白の場合はデータなしとして分母に加算しない。</t>
    <rPh sb="7" eb="9">
      <t>カンスウ</t>
    </rPh>
    <rPh sb="13" eb="15">
      <t>バアイ</t>
    </rPh>
    <rPh sb="24" eb="26">
      <t>ブンボ</t>
    </rPh>
    <rPh sb="27" eb="29">
      <t>カサン</t>
    </rPh>
    <rPh sb="31" eb="33">
      <t>クウハク</t>
    </rPh>
    <rPh sb="34" eb="36">
      <t>バアイ</t>
    </rPh>
    <rPh sb="45" eb="47">
      <t>ブンボ</t>
    </rPh>
    <rPh sb="48" eb="50">
      <t>カサン</t>
    </rPh>
    <phoneticPr fontId="4"/>
  </si>
  <si>
    <t>●整備後の状況の本数は、現状の平均値－伐採木の平均値。各プロットの残存木の平均とは一致しないこともある。</t>
    <rPh sb="1" eb="3">
      <t>セイビ</t>
    </rPh>
    <rPh sb="3" eb="4">
      <t>ゴ</t>
    </rPh>
    <rPh sb="5" eb="7">
      <t>ジョウキョウ</t>
    </rPh>
    <rPh sb="8" eb="10">
      <t>ホンスウ</t>
    </rPh>
    <rPh sb="12" eb="14">
      <t>ゲンジョウ</t>
    </rPh>
    <rPh sb="15" eb="17">
      <t>ヘイキン</t>
    </rPh>
    <rPh sb="17" eb="18">
      <t>チ</t>
    </rPh>
    <rPh sb="19" eb="21">
      <t>バッサイ</t>
    </rPh>
    <rPh sb="21" eb="22">
      <t>ボク</t>
    </rPh>
    <rPh sb="23" eb="25">
      <t>ヘイキン</t>
    </rPh>
    <rPh sb="25" eb="26">
      <t>チ</t>
    </rPh>
    <rPh sb="27" eb="28">
      <t>カク</t>
    </rPh>
    <rPh sb="33" eb="35">
      <t>ザンゾン</t>
    </rPh>
    <rPh sb="35" eb="36">
      <t>ボク</t>
    </rPh>
    <rPh sb="41" eb="43">
      <t>イッチ</t>
    </rPh>
    <phoneticPr fontId="4"/>
  </si>
  <si>
    <t>シダ、ミズナラ、ヤマウルシ、アオキ、フジ、クリ、コシアブラ、ササ、イヌガヤ、クロモジ、ヤマザンショウ。</t>
  </si>
  <si>
    <t>シダ、クロモジ、アオキ、ヤマツツジ、クリ、ヤマウルシ、ヤマモミジ、ガマズミ、マンサク、アケビ。</t>
  </si>
  <si>
    <t>シダ、アオキ、ミズナラ、ヤマモミジ、クロモジ、クリ、ウリハダカエデ、ヤマウルシ、マンサク。</t>
  </si>
  <si>
    <t>シダ類、ミズナラ、ヤマツツジ、マンサク、アケビ、ヤマモミジ、ガマズミ、ウリハダカエデ、ヤマウルシ、アオキ、フジ、クリ、コシアブラ、ササ、イヌガヤ、クロモジ、ヤマザンショウ。</t>
    <rPh sb="2" eb="3">
      <t>ルイ</t>
    </rPh>
    <phoneticPr fontId="3"/>
  </si>
  <si>
    <t>S4アカマツ4</t>
    <phoneticPr fontId="4"/>
  </si>
  <si>
    <t>S4アカマツ</t>
    <phoneticPr fontId="4"/>
  </si>
  <si>
    <t>S4アカマツ5</t>
  </si>
  <si>
    <t>S5広葉樹6</t>
    <phoneticPr fontId="4"/>
  </si>
  <si>
    <t>S5広葉樹</t>
    <phoneticPr fontId="4"/>
  </si>
  <si>
    <t>S5広葉樹7</t>
  </si>
  <si>
    <t>S5広葉樹8</t>
  </si>
  <si>
    <t>S5広葉樹9</t>
  </si>
  <si>
    <t>S5広葉樹10</t>
  </si>
  <si>
    <t>S7広葉樹12</t>
    <phoneticPr fontId="4"/>
  </si>
  <si>
    <t>S7広葉樹13</t>
  </si>
  <si>
    <t>S7広葉樹</t>
    <phoneticPr fontId="4"/>
  </si>
  <si>
    <t>S8ヒノキ</t>
    <phoneticPr fontId="4"/>
  </si>
  <si>
    <t>S8ヒノキ14</t>
    <phoneticPr fontId="4"/>
  </si>
  <si>
    <t>S8ヒノキ15</t>
  </si>
  <si>
    <t>S12アカマツ</t>
    <phoneticPr fontId="4"/>
  </si>
  <si>
    <t>S12アカマツ19</t>
    <phoneticPr fontId="4"/>
  </si>
  <si>
    <t>S12アカマツ20</t>
  </si>
  <si>
    <t>S12アカマツ21</t>
  </si>
  <si>
    <t>S17広葉樹</t>
    <phoneticPr fontId="4"/>
  </si>
  <si>
    <t>S17広葉樹32</t>
    <phoneticPr fontId="4"/>
  </si>
  <si>
    <t>S17広葉樹33</t>
  </si>
  <si>
    <t>S17広葉樹34</t>
  </si>
  <si>
    <t>S15スギ26</t>
    <phoneticPr fontId="4"/>
  </si>
  <si>
    <t>S15スギ</t>
    <phoneticPr fontId="4"/>
  </si>
  <si>
    <t>S15スギ27</t>
  </si>
  <si>
    <t>S15スギ28</t>
  </si>
  <si>
    <t>曲り</t>
  </si>
  <si>
    <t>欠頂</t>
  </si>
  <si>
    <t>株立ち</t>
  </si>
  <si>
    <t>+</t>
    <phoneticPr fontId="3"/>
  </si>
  <si>
    <t>下層植生は、モミノキ、ムラサキシキブ、エゴノキ、ネジキ、ホウノキ、ヤマツツジ。
一重テープが伐採木。
二重テープが調査中心木。</t>
    <rPh sb="0" eb="4">
      <t>カソウショクセイ</t>
    </rPh>
    <rPh sb="41" eb="43">
      <t>ヒトエ</t>
    </rPh>
    <rPh sb="47" eb="49">
      <t>バッサイ</t>
    </rPh>
    <rPh sb="49" eb="50">
      <t>キ</t>
    </rPh>
    <rPh sb="52" eb="54">
      <t>フタエ</t>
    </rPh>
    <rPh sb="58" eb="60">
      <t>チョウサ</t>
    </rPh>
    <rPh sb="60" eb="62">
      <t>チュウシン</t>
    </rPh>
    <rPh sb="62" eb="63">
      <t>キ</t>
    </rPh>
    <phoneticPr fontId="4"/>
  </si>
  <si>
    <t>中心木</t>
    <rPh sb="0" eb="2">
      <t>チュウシン</t>
    </rPh>
    <rPh sb="2" eb="3">
      <t>キ</t>
    </rPh>
    <phoneticPr fontId="3"/>
  </si>
  <si>
    <t>被圧</t>
    <rPh sb="0" eb="2">
      <t>ヒアツ</t>
    </rPh>
    <phoneticPr fontId="3"/>
  </si>
  <si>
    <t>バランス</t>
  </si>
  <si>
    <t>バランス</t>
    <phoneticPr fontId="3"/>
  </si>
  <si>
    <t>傾斜</t>
    <rPh sb="0" eb="2">
      <t>ケイシャ</t>
    </rPh>
    <phoneticPr fontId="3"/>
  </si>
  <si>
    <t>曲り</t>
    <rPh sb="0" eb="1">
      <t>マガ</t>
    </rPh>
    <phoneticPr fontId="3"/>
  </si>
  <si>
    <t>バランス</t>
    <phoneticPr fontId="3"/>
  </si>
  <si>
    <t>下層</t>
    <rPh sb="0" eb="2">
      <t>カソウ</t>
    </rPh>
    <phoneticPr fontId="3"/>
  </si>
  <si>
    <t>下層</t>
    <rPh sb="0" eb="2">
      <t>カソウ</t>
    </rPh>
    <phoneticPr fontId="3"/>
  </si>
  <si>
    <t>下層</t>
    <rPh sb="0" eb="2">
      <t>カソウ</t>
    </rPh>
    <phoneticPr fontId="3"/>
  </si>
  <si>
    <t>被圧</t>
    <rPh sb="0" eb="2">
      <t>ヒアツ</t>
    </rPh>
    <phoneticPr fontId="3"/>
  </si>
  <si>
    <t>曲り</t>
    <rPh sb="0" eb="1">
      <t>マガ</t>
    </rPh>
    <phoneticPr fontId="3"/>
  </si>
  <si>
    <t>バランス</t>
    <phoneticPr fontId="3"/>
  </si>
  <si>
    <t>バランス</t>
    <phoneticPr fontId="3"/>
  </si>
  <si>
    <t>バランス</t>
    <phoneticPr fontId="3"/>
  </si>
  <si>
    <t>下層</t>
    <rPh sb="0" eb="2">
      <t>カソウ</t>
    </rPh>
    <phoneticPr fontId="3"/>
  </si>
  <si>
    <t>被圧</t>
    <rPh sb="0" eb="2">
      <t>ヒアツ</t>
    </rPh>
    <phoneticPr fontId="3"/>
  </si>
  <si>
    <t>S19アカマツ36</t>
    <phoneticPr fontId="4"/>
  </si>
  <si>
    <t>S19アカマツ</t>
    <phoneticPr fontId="3"/>
  </si>
  <si>
    <t>S19アカマツ37</t>
  </si>
  <si>
    <t>S20広葉樹38</t>
    <phoneticPr fontId="4"/>
  </si>
  <si>
    <t>S20広葉樹</t>
    <phoneticPr fontId="4"/>
  </si>
  <si>
    <t>S20広葉樹39</t>
  </si>
  <si>
    <t>S20広葉樹40</t>
  </si>
  <si>
    <t>S24スギ46</t>
    <phoneticPr fontId="4"/>
  </si>
  <si>
    <t>S24スギ</t>
    <phoneticPr fontId="4"/>
  </si>
  <si>
    <t>S24スギ47</t>
  </si>
  <si>
    <t>S24スギ48</t>
  </si>
  <si>
    <t>S22アカマツ42</t>
    <phoneticPr fontId="4"/>
  </si>
  <si>
    <t>S22アカマツ</t>
    <phoneticPr fontId="3"/>
  </si>
  <si>
    <t>S22アカマツ43</t>
  </si>
  <si>
    <t>S22アカマツ44</t>
  </si>
  <si>
    <t>S34スギ59</t>
    <phoneticPr fontId="4"/>
  </si>
  <si>
    <t>S34スギ</t>
    <phoneticPr fontId="4"/>
  </si>
  <si>
    <t>S34スギ60</t>
  </si>
  <si>
    <t>下層植生は、ササ、モミノキ、モミノキ、ムラサキシキブ、アオハダ、リョウブ、ヤマツツジ。
一重テープが伐採木。
二重テープが調査中心木。</t>
    <phoneticPr fontId="3"/>
  </si>
  <si>
    <t>No.4</t>
    <phoneticPr fontId="3"/>
  </si>
  <si>
    <t>No.5</t>
    <phoneticPr fontId="4"/>
  </si>
  <si>
    <t>No.6</t>
    <phoneticPr fontId="3"/>
  </si>
  <si>
    <t>No.7</t>
    <phoneticPr fontId="3"/>
  </si>
  <si>
    <t>No.8</t>
    <phoneticPr fontId="3"/>
  </si>
  <si>
    <t>No.9</t>
    <phoneticPr fontId="3"/>
  </si>
  <si>
    <t>No.10</t>
    <phoneticPr fontId="3"/>
  </si>
  <si>
    <t>No.12</t>
    <phoneticPr fontId="3"/>
  </si>
  <si>
    <t>No.13</t>
    <phoneticPr fontId="3"/>
  </si>
  <si>
    <t>No.14</t>
    <phoneticPr fontId="3"/>
  </si>
  <si>
    <t>No.15</t>
    <phoneticPr fontId="3"/>
  </si>
  <si>
    <t>No.26</t>
    <phoneticPr fontId="3"/>
  </si>
  <si>
    <t>No.27</t>
    <phoneticPr fontId="3"/>
  </si>
  <si>
    <t>No.28</t>
    <phoneticPr fontId="3"/>
  </si>
  <si>
    <t>No.32</t>
    <phoneticPr fontId="3"/>
  </si>
  <si>
    <t>No.33</t>
    <phoneticPr fontId="3"/>
  </si>
  <si>
    <t>No.34</t>
    <phoneticPr fontId="3"/>
  </si>
  <si>
    <t>No.19</t>
    <phoneticPr fontId="3"/>
  </si>
  <si>
    <t>No.20</t>
    <phoneticPr fontId="3"/>
  </si>
  <si>
    <t>No.21</t>
    <phoneticPr fontId="3"/>
  </si>
  <si>
    <t>No.22</t>
    <phoneticPr fontId="3"/>
  </si>
  <si>
    <t>No.23</t>
    <phoneticPr fontId="3"/>
  </si>
  <si>
    <t>S-2　スギ　No.2　標準地 毎木調査表(円形100m2)</t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</si>
  <si>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S-1　スギ　No.1　標準地 毎木調査表(円形100m2)</t>
    <rPh sb="12" eb="15">
      <t>ヒョウジュンチ</t>
    </rPh>
    <rPh sb="16" eb="18">
      <t>マイボク</t>
    </rPh>
    <rPh sb="18" eb="20">
      <t>チョウサ</t>
    </rPh>
    <rPh sb="20" eb="21">
      <t>ヒョウ</t>
    </rPh>
    <rPh sb="22" eb="24">
      <t>エンケイ</t>
    </rPh>
    <phoneticPr fontId="4"/>
  </si>
  <si>
    <t>S-3　ヒノキ　No.3　標準地 毎木調査表(円形100m2)</t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</si>
  <si>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S-4　アカマツ　No.4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</si>
  <si>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S-4　アカマツ　No.5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</si>
  <si>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S-4地区　　アカマツ　立枯木　毎木調査表</t>
    <rPh sb="3" eb="5">
      <t>チク</t>
    </rPh>
    <phoneticPr fontId="4"/>
  </si>
  <si>
    <t>S-5　広葉樹　No.6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</si>
  <si>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S-5　広葉樹　No.7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</si>
  <si>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S-5　広葉樹　No.8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</si>
  <si>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S-5　広葉樹　No.9　標準地 毎木調査表(円形100m2)</t>
    <rPh sb="4" eb="7">
      <t>コウヨウジュ</t>
    </rPh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</si>
  <si>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S-5　広葉樹　No.10　標準地 毎木調査表(円形100m2)</t>
    <rPh sb="4" eb="7">
      <t>コウヨウジュ</t>
    </rPh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</si>
  <si>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S-6　スギ　No.11　標準地 毎木調査表(円形100m2)</t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</si>
  <si>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S-7　広葉樹　No.12　標準地 毎木調査表(円形100m2)</t>
    <rPh sb="4" eb="7">
      <t>コウヨウジュ</t>
    </rPh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</si>
  <si>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S-7　広葉樹　No.13　標準地 毎木調査表(円形100m2)</t>
    <rPh sb="4" eb="7">
      <t>コウヨウジュ</t>
    </rPh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</si>
  <si>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S-8　ヒノキ　No.14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</si>
  <si>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S-8　ヒノキ　No.15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</si>
  <si>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S-9　スギ　No.16　標準地 毎木調査表(円形100m2)</t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</si>
  <si>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S-10　スギ　No.17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</si>
  <si>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S-11　スギ　No.18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</si>
  <si>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S-12　アカマツ　No.19　標準地 毎木調査表(円形100m2)</t>
    <rPh sb="16" eb="19">
      <t>ヒョウジュンチ</t>
    </rPh>
    <rPh sb="20" eb="22">
      <t>マイボク</t>
    </rPh>
    <rPh sb="22" eb="24">
      <t>チョウサ</t>
    </rPh>
    <rPh sb="24" eb="25">
      <t>ヒョウ</t>
    </rPh>
    <rPh sb="26" eb="28">
      <t>エンケイ</t>
    </rPh>
    <phoneticPr fontId="4"/>
  </si>
  <si>
    <t>S-12　アカマツ　No.20　標準地 毎木調査表(円形100m2)</t>
    <rPh sb="16" eb="19">
      <t>ヒョウジュンチ</t>
    </rPh>
    <rPh sb="20" eb="22">
      <t>マイボク</t>
    </rPh>
    <rPh sb="22" eb="24">
      <t>チョウサ</t>
    </rPh>
    <rPh sb="24" eb="25">
      <t>ヒョウ</t>
    </rPh>
    <rPh sb="26" eb="28">
      <t>エンケイ</t>
    </rPh>
    <phoneticPr fontId="4"/>
  </si>
  <si>
    <t>S-12　アカマツ　No.21　標準地 毎木調査表(円形100m2)</t>
    <rPh sb="16" eb="19">
      <t>ヒョウジュンチ</t>
    </rPh>
    <rPh sb="20" eb="22">
      <t>マイボク</t>
    </rPh>
    <rPh sb="22" eb="24">
      <t>チョウサ</t>
    </rPh>
    <rPh sb="24" eb="25">
      <t>ヒョウ</t>
    </rPh>
    <rPh sb="26" eb="28">
      <t>エンケイ</t>
    </rPh>
    <phoneticPr fontId="4"/>
  </si>
  <si>
    <t>S-12地区　　アカマツ　立枯木　毎木調査表</t>
    <rPh sb="4" eb="6">
      <t>チク</t>
    </rPh>
    <phoneticPr fontId="4"/>
  </si>
  <si>
    <t>S-13　スギ　No.24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</si>
  <si>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S-14　スギ　No.25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</si>
  <si>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S-15　スギ　No.26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</si>
  <si>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S-15　スギ　No.27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</si>
  <si>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S-15　スギ　No.28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</si>
  <si>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S-15地区　スギ　立枯木　毎木調査表</t>
    <rPh sb="4" eb="6">
      <t>チク</t>
    </rPh>
    <phoneticPr fontId="4"/>
  </si>
  <si>
    <t>S-17　広葉樹　No.32　標準地 毎木調査表(円形100m2)</t>
    <rPh sb="5" eb="8">
      <t>コウヨウジュ</t>
    </rPh>
    <rPh sb="15" eb="18">
      <t>ヒョウジュンチ</t>
    </rPh>
    <rPh sb="19" eb="21">
      <t>マイボク</t>
    </rPh>
    <rPh sb="21" eb="23">
      <t>チョウサ</t>
    </rPh>
    <rPh sb="23" eb="24">
      <t>ヒョウ</t>
    </rPh>
    <rPh sb="25" eb="27">
      <t>エンケイ</t>
    </rPh>
    <phoneticPr fontId="4"/>
  </si>
  <si>
    <t>S-17　広葉樹　No.33　標準地 毎木調査表(円形100m2)</t>
    <rPh sb="5" eb="8">
      <t>コウヨウジュ</t>
    </rPh>
    <rPh sb="15" eb="18">
      <t>ヒョウジュンチ</t>
    </rPh>
    <rPh sb="19" eb="21">
      <t>マイボク</t>
    </rPh>
    <rPh sb="21" eb="23">
      <t>チョウサ</t>
    </rPh>
    <rPh sb="23" eb="24">
      <t>ヒョウ</t>
    </rPh>
    <rPh sb="25" eb="27">
      <t>エンケイ</t>
    </rPh>
    <phoneticPr fontId="4"/>
  </si>
  <si>
    <t>S-17　広葉樹　No.34　標準地 毎木調査表(円形100m2)</t>
    <rPh sb="5" eb="8">
      <t>コウヨウジュ</t>
    </rPh>
    <rPh sb="15" eb="18">
      <t>ヒョウジュンチ</t>
    </rPh>
    <rPh sb="19" eb="21">
      <t>マイボク</t>
    </rPh>
    <rPh sb="21" eb="23">
      <t>チョウサ</t>
    </rPh>
    <rPh sb="23" eb="24">
      <t>ヒョウ</t>
    </rPh>
    <rPh sb="25" eb="27">
      <t>エンケイ</t>
    </rPh>
    <phoneticPr fontId="4"/>
  </si>
  <si>
    <t>S-17地区　広葉樹　立枯木　毎木調査表</t>
    <rPh sb="4" eb="6">
      <t>チク</t>
    </rPh>
    <phoneticPr fontId="4"/>
  </si>
  <si>
    <t>S-12　アカマツ　No.22　標準地 毎木調査表(円形100m2)</t>
    <rPh sb="16" eb="19">
      <t>ヒョウジュンチ</t>
    </rPh>
    <rPh sb="20" eb="22">
      <t>マイボク</t>
    </rPh>
    <rPh sb="22" eb="24">
      <t>チョウサ</t>
    </rPh>
    <rPh sb="24" eb="25">
      <t>ヒョウ</t>
    </rPh>
    <rPh sb="26" eb="28">
      <t>エンケイ</t>
    </rPh>
    <phoneticPr fontId="4"/>
  </si>
  <si>
    <t>調査年月　令和2年4月23日</t>
    <rPh sb="0" eb="2">
      <t>チョウサ</t>
    </rPh>
    <rPh sb="2" eb="4">
      <t>ネンゲツ</t>
    </rPh>
    <rPh sb="5" eb="6">
      <t>レイ</t>
    </rPh>
    <rPh sb="6" eb="7">
      <t>ワ</t>
    </rPh>
    <rPh sb="8" eb="9">
      <t>ネン</t>
    </rPh>
    <phoneticPr fontId="4"/>
  </si>
  <si>
    <t>調査年月　令和2年4月24日</t>
    <rPh sb="0" eb="2">
      <t>チョウサ</t>
    </rPh>
    <rPh sb="2" eb="4">
      <t>ネンゲツ</t>
    </rPh>
    <rPh sb="5" eb="6">
      <t>レイ</t>
    </rPh>
    <rPh sb="6" eb="7">
      <t>ワ</t>
    </rPh>
    <rPh sb="8" eb="9">
      <t>ネン</t>
    </rPh>
    <phoneticPr fontId="4"/>
  </si>
  <si>
    <t>下層植生は、ウリハダカエデ、リョウブ、アオダモ、ヤマザクラ、エゴノキ、モミノキ。
一重テープが伐採木。
二重テープが調査中心木。</t>
    <rPh sb="0" eb="4">
      <t>カソウショクセイ</t>
    </rPh>
    <rPh sb="42" eb="44">
      <t>ヒトエ</t>
    </rPh>
    <rPh sb="48" eb="50">
      <t>バッサイ</t>
    </rPh>
    <rPh sb="50" eb="51">
      <t>キ</t>
    </rPh>
    <rPh sb="53" eb="55">
      <t>フタエ</t>
    </rPh>
    <rPh sb="59" eb="61">
      <t>チョウサ</t>
    </rPh>
    <rPh sb="61" eb="63">
      <t>チュウシン</t>
    </rPh>
    <rPh sb="63" eb="64">
      <t>キ</t>
    </rPh>
    <phoneticPr fontId="4"/>
  </si>
  <si>
    <t>S12アカマツ22</t>
  </si>
  <si>
    <t>S12アカマツ23</t>
  </si>
  <si>
    <t>S-12　アカマツ　No.23　標準地 毎木調査表(円形100m2)</t>
    <rPh sb="16" eb="19">
      <t>ヒョウジュンチ</t>
    </rPh>
    <rPh sb="20" eb="22">
      <t>マイボク</t>
    </rPh>
    <rPh sb="22" eb="24">
      <t>チョウサ</t>
    </rPh>
    <rPh sb="24" eb="25">
      <t>ヒョウ</t>
    </rPh>
    <rPh sb="26" eb="28">
      <t>エンケイ</t>
    </rPh>
    <phoneticPr fontId="4"/>
  </si>
  <si>
    <t>○</t>
    <phoneticPr fontId="3"/>
  </si>
  <si>
    <t>曲り、欠頂</t>
    <rPh sb="0" eb="1">
      <t>マガ</t>
    </rPh>
    <rPh sb="3" eb="4">
      <t>ケッ</t>
    </rPh>
    <rPh sb="4" eb="5">
      <t>チョウ</t>
    </rPh>
    <phoneticPr fontId="3"/>
  </si>
  <si>
    <t>○</t>
    <phoneticPr fontId="3"/>
  </si>
  <si>
    <t>○</t>
    <phoneticPr fontId="3"/>
  </si>
  <si>
    <t>○</t>
    <phoneticPr fontId="3"/>
  </si>
  <si>
    <t>S-16　スギ　No.29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</si>
  <si>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下層植生は、ウリハダケデ、ヤマモミジ、リョウブ、ヤマウルシ、アオダモ、ホウノキ、ネジキ、ガマズミ。
一重テープが伐採木。
二重テープが調査中心木。</t>
    <rPh sb="0" eb="4">
      <t>カソウショクセイ</t>
    </rPh>
    <rPh sb="51" eb="53">
      <t>ヒトエ</t>
    </rPh>
    <rPh sb="57" eb="59">
      <t>バッサイ</t>
    </rPh>
    <rPh sb="59" eb="60">
      <t>キ</t>
    </rPh>
    <rPh sb="62" eb="64">
      <t>フタエ</t>
    </rPh>
    <rPh sb="68" eb="70">
      <t>チョウサ</t>
    </rPh>
    <rPh sb="70" eb="72">
      <t>チュウシン</t>
    </rPh>
    <rPh sb="72" eb="73">
      <t>キ</t>
    </rPh>
    <phoneticPr fontId="4"/>
  </si>
  <si>
    <t>下層植生は、ムラサキシキブ、モミ、カエデ、クリ、ホウノキ、キブシ。
一重テープが伐採木。
二重テープが調査中心木。</t>
    <rPh sb="0" eb="4">
      <t>カソウショクセイ</t>
    </rPh>
    <rPh sb="35" eb="37">
      <t>ヒトエ</t>
    </rPh>
    <rPh sb="41" eb="43">
      <t>バッサイ</t>
    </rPh>
    <rPh sb="43" eb="44">
      <t>キ</t>
    </rPh>
    <rPh sb="46" eb="48">
      <t>フタエ</t>
    </rPh>
    <rPh sb="52" eb="54">
      <t>チョウサ</t>
    </rPh>
    <rPh sb="54" eb="56">
      <t>チュウシン</t>
    </rPh>
    <rPh sb="56" eb="57">
      <t>キ</t>
    </rPh>
    <phoneticPr fontId="4"/>
  </si>
  <si>
    <t>S16スギ</t>
    <phoneticPr fontId="4"/>
  </si>
  <si>
    <t>S16スギ29</t>
    <phoneticPr fontId="4"/>
  </si>
  <si>
    <t>S16スギ30</t>
  </si>
  <si>
    <t>S16スギ31</t>
  </si>
  <si>
    <t>No.29</t>
    <phoneticPr fontId="3"/>
  </si>
  <si>
    <t>No.30</t>
  </si>
  <si>
    <t>No.31</t>
  </si>
  <si>
    <t>S-16　スギ　No.30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</si>
  <si>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下層植生は、ムラサキシキブ、ホウノキ、サンショウ、キブシ、カエデ、ヤマツツジ、ヤマグワ。
一重テープが伐採木。
二重テープが調査中心木。</t>
    <rPh sb="0" eb="4">
      <t>カソウショクセイ</t>
    </rPh>
    <rPh sb="46" eb="48">
      <t>ヒトエ</t>
    </rPh>
    <rPh sb="52" eb="54">
      <t>バッサイ</t>
    </rPh>
    <rPh sb="54" eb="55">
      <t>キ</t>
    </rPh>
    <rPh sb="57" eb="59">
      <t>フタエ</t>
    </rPh>
    <rPh sb="63" eb="65">
      <t>チョウサ</t>
    </rPh>
    <rPh sb="65" eb="67">
      <t>チュウシン</t>
    </rPh>
    <rPh sb="67" eb="68">
      <t>キ</t>
    </rPh>
    <phoneticPr fontId="4"/>
  </si>
  <si>
    <t>S-16　スギ　No.31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</si>
  <si>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下層植生は、キブシ、ミズキ、モミノキ、マンサク、ヤマザクラ、クリ。
一重テープが伐採木。
二重テープが調査中心木。</t>
    <rPh sb="0" eb="4">
      <t>カソウショクセイ</t>
    </rPh>
    <rPh sb="35" eb="37">
      <t>ヒトエ</t>
    </rPh>
    <rPh sb="41" eb="43">
      <t>バッサイ</t>
    </rPh>
    <rPh sb="43" eb="44">
      <t>キ</t>
    </rPh>
    <rPh sb="46" eb="48">
      <t>フタエ</t>
    </rPh>
    <rPh sb="52" eb="54">
      <t>チョウサ</t>
    </rPh>
    <rPh sb="54" eb="56">
      <t>チュウシン</t>
    </rPh>
    <rPh sb="56" eb="57">
      <t>キ</t>
    </rPh>
    <phoneticPr fontId="4"/>
  </si>
  <si>
    <t>二又</t>
    <rPh sb="0" eb="2">
      <t>フタマタ</t>
    </rPh>
    <phoneticPr fontId="3"/>
  </si>
  <si>
    <t>曲り</t>
    <rPh sb="0" eb="1">
      <t>マガ</t>
    </rPh>
    <phoneticPr fontId="3"/>
  </si>
  <si>
    <t>○</t>
    <phoneticPr fontId="3"/>
  </si>
  <si>
    <t>○</t>
    <phoneticPr fontId="3"/>
  </si>
  <si>
    <t>下層植生は、ウリハダカエデ、アオダモ、ホウノキ、ネジキ、ヤマザクラ、ウツギ、ヤマツツジ、ムラサキシキブ。
一重テープが伐採木。
二重テープが調査中心木。</t>
    <rPh sb="0" eb="4">
      <t>カソウショクセイ</t>
    </rPh>
    <rPh sb="54" eb="56">
      <t>ヒトエ</t>
    </rPh>
    <rPh sb="60" eb="62">
      <t>バッサイ</t>
    </rPh>
    <rPh sb="62" eb="63">
      <t>キ</t>
    </rPh>
    <rPh sb="65" eb="67">
      <t>フタエ</t>
    </rPh>
    <rPh sb="71" eb="73">
      <t>チョウサ</t>
    </rPh>
    <rPh sb="73" eb="75">
      <t>チュウシン</t>
    </rPh>
    <rPh sb="75" eb="76">
      <t>キ</t>
    </rPh>
    <phoneticPr fontId="4"/>
  </si>
  <si>
    <t>クリ</t>
    <phoneticPr fontId="3"/>
  </si>
  <si>
    <t>○</t>
    <phoneticPr fontId="3"/>
  </si>
  <si>
    <t>下層植生は、ミズキ、ウリハダカエデ、ムラサキシキブ、ヤマザクラ、リョウブ、ヤマツツジ、アオダモ、ガマズミ。
一重テープが伐採木。
二重テープが調査中心木。</t>
    <rPh sb="0" eb="4">
      <t>カソウショクセイ</t>
    </rPh>
    <rPh sb="55" eb="57">
      <t>ヒトエ</t>
    </rPh>
    <rPh sb="61" eb="63">
      <t>バッサイ</t>
    </rPh>
    <rPh sb="63" eb="64">
      <t>キ</t>
    </rPh>
    <rPh sb="66" eb="68">
      <t>フタエ</t>
    </rPh>
    <rPh sb="72" eb="74">
      <t>チョウサ</t>
    </rPh>
    <rPh sb="74" eb="76">
      <t>チュウシン</t>
    </rPh>
    <rPh sb="76" eb="77">
      <t>キ</t>
    </rPh>
    <phoneticPr fontId="4"/>
  </si>
  <si>
    <t>欠頂</t>
    <rPh sb="0" eb="1">
      <t>ケッ</t>
    </rPh>
    <rPh sb="1" eb="2">
      <t>チョウ</t>
    </rPh>
    <phoneticPr fontId="3"/>
  </si>
  <si>
    <t>○</t>
    <phoneticPr fontId="3"/>
  </si>
  <si>
    <t>下層植生は、ウリハダカエデ、アオハダ、リョウブ、ガマズミ、ヤマツツジ、ネジキ、アオダモ、ホウノキ。
一重テープが伐採木。
二重テープが調査中心木。</t>
    <rPh sb="0" eb="4">
      <t>カソウショクセイ</t>
    </rPh>
    <rPh sb="51" eb="53">
      <t>ヒトエ</t>
    </rPh>
    <rPh sb="57" eb="59">
      <t>バッサイ</t>
    </rPh>
    <rPh sb="59" eb="60">
      <t>キ</t>
    </rPh>
    <rPh sb="62" eb="64">
      <t>フタエ</t>
    </rPh>
    <rPh sb="68" eb="70">
      <t>チョウサ</t>
    </rPh>
    <rPh sb="70" eb="72">
      <t>チュウシン</t>
    </rPh>
    <rPh sb="72" eb="73">
      <t>キ</t>
    </rPh>
    <phoneticPr fontId="4"/>
  </si>
  <si>
    <t>欠頂</t>
    <rPh sb="0" eb="1">
      <t>ケッ</t>
    </rPh>
    <rPh sb="1" eb="2">
      <t>チョウ</t>
    </rPh>
    <phoneticPr fontId="3"/>
  </si>
  <si>
    <t>曲り</t>
    <rPh sb="0" eb="1">
      <t>マガ</t>
    </rPh>
    <phoneticPr fontId="3"/>
  </si>
  <si>
    <t>○</t>
    <phoneticPr fontId="3"/>
  </si>
  <si>
    <t>▲</t>
    <phoneticPr fontId="3"/>
  </si>
  <si>
    <t>バランス</t>
    <phoneticPr fontId="3"/>
  </si>
  <si>
    <t>下層植生は、モミノキ、ムラサキシキブ、アオダモ、ヤマツツジ、ガマズミ、ヤマザクラ、ホウノキ。
一重テープが伐採木。
二重テープが調査中心木。</t>
    <rPh sb="0" eb="4">
      <t>カソウショクセイ</t>
    </rPh>
    <rPh sb="48" eb="50">
      <t>ヒトエ</t>
    </rPh>
    <rPh sb="54" eb="56">
      <t>バッサイ</t>
    </rPh>
    <rPh sb="56" eb="57">
      <t>キ</t>
    </rPh>
    <rPh sb="59" eb="61">
      <t>フタエ</t>
    </rPh>
    <rPh sb="65" eb="67">
      <t>チョウサ</t>
    </rPh>
    <rPh sb="67" eb="69">
      <t>チュウシン</t>
    </rPh>
    <rPh sb="69" eb="70">
      <t>キ</t>
    </rPh>
    <phoneticPr fontId="4"/>
  </si>
  <si>
    <t>二又</t>
    <rPh sb="0" eb="2">
      <t>フタマタ</t>
    </rPh>
    <phoneticPr fontId="3"/>
  </si>
  <si>
    <t>二又、曲り</t>
    <rPh sb="0" eb="2">
      <t>フタマタ</t>
    </rPh>
    <rPh sb="3" eb="4">
      <t>マガ</t>
    </rPh>
    <phoneticPr fontId="3"/>
  </si>
  <si>
    <t>○</t>
    <phoneticPr fontId="3"/>
  </si>
  <si>
    <t>▲</t>
    <phoneticPr fontId="3"/>
  </si>
  <si>
    <t>下層植生は、リョウブ、アオダモ、ヤマウルシ、ネジキ、エゴノキ、ヤマザクラ、ウリハダカエデ、ウワミズザクラ、アオハダ、コシアブラ。
一重テープが伐採木。
二重テープが調査中心木。</t>
    <rPh sb="0" eb="4">
      <t>カソウショクセイ</t>
    </rPh>
    <rPh sb="66" eb="68">
      <t>ヒトエ</t>
    </rPh>
    <rPh sb="72" eb="74">
      <t>バッサイ</t>
    </rPh>
    <rPh sb="74" eb="75">
      <t>キ</t>
    </rPh>
    <rPh sb="77" eb="79">
      <t>フタエ</t>
    </rPh>
    <rPh sb="83" eb="85">
      <t>チョウサ</t>
    </rPh>
    <rPh sb="85" eb="87">
      <t>チュウシン</t>
    </rPh>
    <rPh sb="87" eb="88">
      <t>キ</t>
    </rPh>
    <phoneticPr fontId="4"/>
  </si>
  <si>
    <t>二又</t>
    <rPh sb="0" eb="2">
      <t>フタマタ</t>
    </rPh>
    <phoneticPr fontId="3"/>
  </si>
  <si>
    <t>曲り</t>
    <rPh sb="0" eb="1">
      <t>マガ</t>
    </rPh>
    <phoneticPr fontId="3"/>
  </si>
  <si>
    <t>欠頂</t>
    <rPh sb="0" eb="1">
      <t>ケッ</t>
    </rPh>
    <rPh sb="1" eb="2">
      <t>チョウ</t>
    </rPh>
    <phoneticPr fontId="3"/>
  </si>
  <si>
    <t>▲</t>
    <phoneticPr fontId="3"/>
  </si>
  <si>
    <t>○</t>
    <phoneticPr fontId="3"/>
  </si>
  <si>
    <t>下層植生は、アオダモ、ガマズミ、ヤマザクラ、ヤマウルシ、エゴノキ、アオハダ、ネジキ、ウリハダカエデ、クロモジ。
一重テープが伐採木。
二重テープが調査中心木。</t>
    <rPh sb="0" eb="4">
      <t>カソウショクセイ</t>
    </rPh>
    <rPh sb="57" eb="59">
      <t>ヒトエ</t>
    </rPh>
    <rPh sb="63" eb="65">
      <t>バッサイ</t>
    </rPh>
    <rPh sb="65" eb="66">
      <t>キ</t>
    </rPh>
    <rPh sb="68" eb="70">
      <t>フタエ</t>
    </rPh>
    <rPh sb="74" eb="76">
      <t>チョウサ</t>
    </rPh>
    <rPh sb="76" eb="78">
      <t>チュウシン</t>
    </rPh>
    <rPh sb="78" eb="79">
      <t>キ</t>
    </rPh>
    <phoneticPr fontId="4"/>
  </si>
  <si>
    <t>○</t>
    <phoneticPr fontId="3"/>
  </si>
  <si>
    <t>下層植生は、ホウノキ、アオダモ、リョウブ、ウリハダカエデ、ヤマザクラ、ヤマウルシ、ネジキ、ガマズミ、コシアブラ。
一重テープが伐採木。
二重テープが調査中心木。</t>
    <rPh sb="0" eb="4">
      <t>カソウショクセイ</t>
    </rPh>
    <rPh sb="58" eb="60">
      <t>ヒトエ</t>
    </rPh>
    <rPh sb="64" eb="66">
      <t>バッサイ</t>
    </rPh>
    <rPh sb="66" eb="67">
      <t>キ</t>
    </rPh>
    <rPh sb="69" eb="71">
      <t>フタエ</t>
    </rPh>
    <rPh sb="75" eb="77">
      <t>チョウサ</t>
    </rPh>
    <rPh sb="77" eb="79">
      <t>チュウシン</t>
    </rPh>
    <rPh sb="79" eb="80">
      <t>キ</t>
    </rPh>
    <phoneticPr fontId="4"/>
  </si>
  <si>
    <t>バランス</t>
    <phoneticPr fontId="3"/>
  </si>
  <si>
    <t>バランス</t>
    <phoneticPr fontId="3"/>
  </si>
  <si>
    <t>下層植生は、フジ、ガマズミ、モミノキ、ホウノキ、サンショウ。
一重テープが伐採木。
二重テープが調査中心木。</t>
    <rPh sb="0" eb="4">
      <t>カソウショクセイ</t>
    </rPh>
    <rPh sb="32" eb="34">
      <t>ヒトエ</t>
    </rPh>
    <rPh sb="38" eb="40">
      <t>バッサイ</t>
    </rPh>
    <rPh sb="40" eb="41">
      <t>キ</t>
    </rPh>
    <rPh sb="43" eb="45">
      <t>フタエ</t>
    </rPh>
    <rPh sb="49" eb="51">
      <t>チョウサ</t>
    </rPh>
    <rPh sb="51" eb="53">
      <t>チュウシン</t>
    </rPh>
    <rPh sb="53" eb="54">
      <t>キ</t>
    </rPh>
    <phoneticPr fontId="4"/>
  </si>
  <si>
    <t>アカマツ</t>
    <phoneticPr fontId="3"/>
  </si>
  <si>
    <t>クリ</t>
    <phoneticPr fontId="3"/>
  </si>
  <si>
    <t>ヤマザクラ</t>
    <phoneticPr fontId="3"/>
  </si>
  <si>
    <t>コナラ</t>
    <phoneticPr fontId="3"/>
  </si>
  <si>
    <t>クリ</t>
    <phoneticPr fontId="3"/>
  </si>
  <si>
    <t>下層植生は、モミノキ、アオダモ、黒味時、ヤマウルシ、ガマズミ、アオハダ、ヤマザクラ、ムラサキシキブ。
一重テープが伐採木。
二重テープが調査中心木。</t>
    <rPh sb="0" eb="4">
      <t>カソウショクセイ</t>
    </rPh>
    <rPh sb="16" eb="18">
      <t>クロミ</t>
    </rPh>
    <rPh sb="18" eb="19">
      <t>ジ</t>
    </rPh>
    <rPh sb="52" eb="54">
      <t>ヒトエ</t>
    </rPh>
    <rPh sb="58" eb="60">
      <t>バッサイ</t>
    </rPh>
    <rPh sb="60" eb="61">
      <t>キ</t>
    </rPh>
    <rPh sb="63" eb="65">
      <t>フタエ</t>
    </rPh>
    <rPh sb="69" eb="71">
      <t>チョウサ</t>
    </rPh>
    <rPh sb="71" eb="73">
      <t>チュウシン</t>
    </rPh>
    <rPh sb="73" eb="74">
      <t>キ</t>
    </rPh>
    <phoneticPr fontId="4"/>
  </si>
  <si>
    <t>クリ</t>
    <phoneticPr fontId="3"/>
  </si>
  <si>
    <t>アカマツ</t>
    <phoneticPr fontId="3"/>
  </si>
  <si>
    <t>コナラ</t>
    <phoneticPr fontId="3"/>
  </si>
  <si>
    <t>コシアブラ</t>
    <phoneticPr fontId="3"/>
  </si>
  <si>
    <t>ミズナラ</t>
    <phoneticPr fontId="3"/>
  </si>
  <si>
    <t>ヤマザクラ</t>
    <phoneticPr fontId="3"/>
  </si>
  <si>
    <t>○</t>
    <phoneticPr fontId="3"/>
  </si>
  <si>
    <t>○</t>
    <phoneticPr fontId="3"/>
  </si>
  <si>
    <t>○</t>
    <phoneticPr fontId="3"/>
  </si>
  <si>
    <t>○</t>
    <phoneticPr fontId="3"/>
  </si>
  <si>
    <t>○</t>
    <phoneticPr fontId="3"/>
  </si>
  <si>
    <t>○</t>
    <phoneticPr fontId="3"/>
  </si>
  <si>
    <t>下層植生は、モミノキ、アオハダ、エゴノキ、ガマズミ、ヤマツツジ。
一重テープが伐採木。
二重テープが調査中心木。</t>
    <phoneticPr fontId="3"/>
  </si>
  <si>
    <t>クリ</t>
    <phoneticPr fontId="3"/>
  </si>
  <si>
    <t>ウワズミザクラ</t>
    <phoneticPr fontId="3"/>
  </si>
  <si>
    <t>マンサク</t>
    <phoneticPr fontId="3"/>
  </si>
  <si>
    <t>ホウノキ</t>
    <phoneticPr fontId="3"/>
  </si>
  <si>
    <t>アカマツ</t>
    <phoneticPr fontId="3"/>
  </si>
  <si>
    <t>ミズナラ</t>
    <phoneticPr fontId="3"/>
  </si>
  <si>
    <t>ウリハダカエデ</t>
    <phoneticPr fontId="3"/>
  </si>
  <si>
    <t>アカマツ</t>
    <phoneticPr fontId="3"/>
  </si>
  <si>
    <t>リョウブ</t>
    <phoneticPr fontId="3"/>
  </si>
  <si>
    <t>クリ</t>
    <phoneticPr fontId="3"/>
  </si>
  <si>
    <t>ミズナラ</t>
    <phoneticPr fontId="3"/>
  </si>
  <si>
    <t>マンサク</t>
    <phoneticPr fontId="3"/>
  </si>
  <si>
    <t>ウリハダカエデ</t>
    <phoneticPr fontId="3"/>
  </si>
  <si>
    <t>マンサク</t>
    <phoneticPr fontId="3"/>
  </si>
  <si>
    <t>下層植生は、ガマズミ、ヤマツツジ、マンサク、ウリハダカエデ、アオダモ、モミノキ、リョウブ、ムラサキシキブ、フジ。
一重テープが伐採木。
二重テープが調査中心木。</t>
    <rPh sb="0" eb="4">
      <t>カソウショクセイ</t>
    </rPh>
    <rPh sb="58" eb="60">
      <t>ヒトエ</t>
    </rPh>
    <rPh sb="64" eb="66">
      <t>バッサイ</t>
    </rPh>
    <rPh sb="66" eb="67">
      <t>キ</t>
    </rPh>
    <rPh sb="69" eb="71">
      <t>フタエ</t>
    </rPh>
    <rPh sb="75" eb="77">
      <t>チョウサ</t>
    </rPh>
    <rPh sb="77" eb="79">
      <t>チュウシン</t>
    </rPh>
    <rPh sb="79" eb="80">
      <t>キ</t>
    </rPh>
    <phoneticPr fontId="4"/>
  </si>
  <si>
    <t>曲り</t>
    <rPh sb="0" eb="1">
      <t>マガ</t>
    </rPh>
    <phoneticPr fontId="3"/>
  </si>
  <si>
    <t>○</t>
    <phoneticPr fontId="3"/>
  </si>
  <si>
    <t>▲</t>
    <phoneticPr fontId="3"/>
  </si>
  <si>
    <t>バランス</t>
    <phoneticPr fontId="3"/>
  </si>
  <si>
    <t>被圧</t>
    <rPh sb="0" eb="2">
      <t>ヒアツ</t>
    </rPh>
    <phoneticPr fontId="3"/>
  </si>
  <si>
    <t>下層植生は、サンショウ、ガマズミ、ウリハダカエデ、モミノキ、キブシ、コシアブラ、ホウノキ、エゴノキ。
一重テープが伐採木。
二重テープが調査中心木。</t>
    <rPh sb="0" eb="4">
      <t>カソウショクセイ</t>
    </rPh>
    <rPh sb="52" eb="54">
      <t>ヒトエ</t>
    </rPh>
    <rPh sb="58" eb="60">
      <t>バッサイ</t>
    </rPh>
    <rPh sb="60" eb="61">
      <t>キ</t>
    </rPh>
    <rPh sb="63" eb="65">
      <t>フタエ</t>
    </rPh>
    <rPh sb="69" eb="71">
      <t>チョウサ</t>
    </rPh>
    <rPh sb="71" eb="73">
      <t>チュウシン</t>
    </rPh>
    <rPh sb="73" eb="74">
      <t>キ</t>
    </rPh>
    <phoneticPr fontId="4"/>
  </si>
  <si>
    <t>欠頂</t>
    <rPh sb="0" eb="1">
      <t>ケッ</t>
    </rPh>
    <rPh sb="1" eb="2">
      <t>チョウ</t>
    </rPh>
    <phoneticPr fontId="3"/>
  </si>
  <si>
    <t>○</t>
    <phoneticPr fontId="3"/>
  </si>
  <si>
    <t>バランス</t>
    <phoneticPr fontId="3"/>
  </si>
  <si>
    <t>バランス</t>
    <phoneticPr fontId="3"/>
  </si>
  <si>
    <t>バランス</t>
    <phoneticPr fontId="3"/>
  </si>
  <si>
    <t>下層植生は、モミノキ、ウリハダカエデ、ムラサキシキブ、ホウノキ、アオダモ、サンショウ、ヤマザクラ、ガマズミ。
一重テープが伐採木。
二重テープが調査中心木。</t>
    <rPh sb="0" eb="4">
      <t>カソウショクセイ</t>
    </rPh>
    <rPh sb="56" eb="58">
      <t>ヒトエ</t>
    </rPh>
    <rPh sb="62" eb="64">
      <t>バッサイ</t>
    </rPh>
    <rPh sb="64" eb="65">
      <t>キ</t>
    </rPh>
    <rPh sb="67" eb="69">
      <t>フタエ</t>
    </rPh>
    <rPh sb="73" eb="75">
      <t>チョウサ</t>
    </rPh>
    <rPh sb="75" eb="77">
      <t>チュウシン</t>
    </rPh>
    <rPh sb="77" eb="78">
      <t>キ</t>
    </rPh>
    <phoneticPr fontId="4"/>
  </si>
  <si>
    <t>▲</t>
    <phoneticPr fontId="3"/>
  </si>
  <si>
    <t>○</t>
    <phoneticPr fontId="3"/>
  </si>
  <si>
    <t>下層植生は、ホウノキ、モミノキ、ウリハダカエデ、ネジキ、ミズナラ、アオダモ、シデ、クリ、ヤマザクラ、コシアブラ。
一重テープが伐採木。
二重テープが調査中心木。</t>
    <rPh sb="0" eb="4">
      <t>カソウショクセイ</t>
    </rPh>
    <rPh sb="58" eb="60">
      <t>ヒトエ</t>
    </rPh>
    <rPh sb="64" eb="66">
      <t>バッサイ</t>
    </rPh>
    <rPh sb="66" eb="67">
      <t>キ</t>
    </rPh>
    <rPh sb="69" eb="71">
      <t>フタエ</t>
    </rPh>
    <rPh sb="75" eb="77">
      <t>チョウサ</t>
    </rPh>
    <rPh sb="77" eb="79">
      <t>チュウシン</t>
    </rPh>
    <rPh sb="79" eb="80">
      <t>キ</t>
    </rPh>
    <phoneticPr fontId="4"/>
  </si>
  <si>
    <t>ヤマザクラ</t>
    <phoneticPr fontId="3"/>
  </si>
  <si>
    <t>コナラ</t>
    <phoneticPr fontId="3"/>
  </si>
  <si>
    <t>モミノキ</t>
    <phoneticPr fontId="3"/>
  </si>
  <si>
    <t>ウリハダカエデ</t>
    <phoneticPr fontId="3"/>
  </si>
  <si>
    <t>コナラ</t>
    <phoneticPr fontId="3"/>
  </si>
  <si>
    <t>コナラ</t>
    <phoneticPr fontId="3"/>
  </si>
  <si>
    <t>モミノキ</t>
    <phoneticPr fontId="3"/>
  </si>
  <si>
    <t>○</t>
    <phoneticPr fontId="3"/>
  </si>
  <si>
    <t>○</t>
    <phoneticPr fontId="3"/>
  </si>
  <si>
    <t>下層植生は、モミノキ、ガマズミ、アオダモ、アオハダ、コシアブラ。
一重テープが伐採木。
二重テープが調査中心木。</t>
    <rPh sb="0" eb="4">
      <t>カソウショクセイ</t>
    </rPh>
    <rPh sb="34" eb="36">
      <t>ヒトエ</t>
    </rPh>
    <rPh sb="40" eb="42">
      <t>バッサイ</t>
    </rPh>
    <rPh sb="42" eb="43">
      <t>キ</t>
    </rPh>
    <rPh sb="45" eb="47">
      <t>フタエ</t>
    </rPh>
    <rPh sb="51" eb="53">
      <t>チョウサ</t>
    </rPh>
    <rPh sb="53" eb="55">
      <t>チュウシン</t>
    </rPh>
    <rPh sb="55" eb="56">
      <t>キ</t>
    </rPh>
    <phoneticPr fontId="4"/>
  </si>
  <si>
    <t>S25広葉樹49</t>
    <phoneticPr fontId="4"/>
  </si>
  <si>
    <t>S25広葉樹</t>
    <phoneticPr fontId="4"/>
  </si>
  <si>
    <t>S25広葉樹50</t>
  </si>
  <si>
    <t>コナラ</t>
    <phoneticPr fontId="3"/>
  </si>
  <si>
    <t>コナラ</t>
    <phoneticPr fontId="3"/>
  </si>
  <si>
    <t>コナラ</t>
    <phoneticPr fontId="3"/>
  </si>
  <si>
    <t>クリ</t>
    <phoneticPr fontId="3"/>
  </si>
  <si>
    <t>モミノキ</t>
    <phoneticPr fontId="3"/>
  </si>
  <si>
    <t>下層植生は、ウリハダカエデ、アオダモ、ガマズミ、ネジキ、モミノキ、クリ、ヤマザクラ、コシアブラ。
一重テープが伐採木。
二重テープが調査中心木。</t>
    <rPh sb="0" eb="4">
      <t>カソウショクセイ</t>
    </rPh>
    <rPh sb="50" eb="52">
      <t>ヒトエ</t>
    </rPh>
    <rPh sb="56" eb="58">
      <t>バッサイ</t>
    </rPh>
    <rPh sb="58" eb="59">
      <t>キ</t>
    </rPh>
    <rPh sb="61" eb="63">
      <t>フタエ</t>
    </rPh>
    <rPh sb="67" eb="69">
      <t>チョウサ</t>
    </rPh>
    <rPh sb="69" eb="71">
      <t>チュウシン</t>
    </rPh>
    <rPh sb="71" eb="72">
      <t>キ</t>
    </rPh>
    <phoneticPr fontId="4"/>
  </si>
  <si>
    <t>下層植生は、ヤマツツジ、フジ、アオハダ、クリ、ガマズミ、ムラサキシキブ、コシアブラ、サンショウ。
一重テープが伐採木。
二重テープが調査中心木。</t>
    <rPh sb="0" eb="4">
      <t>カソウショクセイ</t>
    </rPh>
    <rPh sb="50" eb="52">
      <t>ヒトエ</t>
    </rPh>
    <rPh sb="56" eb="58">
      <t>バッサイ</t>
    </rPh>
    <rPh sb="58" eb="59">
      <t>キ</t>
    </rPh>
    <rPh sb="61" eb="63">
      <t>フタエ</t>
    </rPh>
    <rPh sb="67" eb="69">
      <t>チョウサ</t>
    </rPh>
    <rPh sb="69" eb="71">
      <t>チュウシン</t>
    </rPh>
    <rPh sb="71" eb="72">
      <t>キ</t>
    </rPh>
    <phoneticPr fontId="4"/>
  </si>
  <si>
    <t>アオハダ</t>
    <phoneticPr fontId="3"/>
  </si>
  <si>
    <t>ヤマザクラ</t>
    <phoneticPr fontId="3"/>
  </si>
  <si>
    <t>ヤマザクラ</t>
    <phoneticPr fontId="3"/>
  </si>
  <si>
    <t>コナラ</t>
    <phoneticPr fontId="3"/>
  </si>
  <si>
    <t>アオハダ</t>
    <phoneticPr fontId="3"/>
  </si>
  <si>
    <t>○</t>
    <phoneticPr fontId="3"/>
  </si>
  <si>
    <t>下層植生は、モミノキ、ガマズミ、ウリハダカエデ、アオダモ、ヤマツツジ、エゴノキ。
一重テープが伐採木。
二重テープが調査中心木。</t>
    <rPh sb="0" eb="4">
      <t>カソウショクセイ</t>
    </rPh>
    <rPh sb="42" eb="44">
      <t>ヒトエ</t>
    </rPh>
    <rPh sb="48" eb="50">
      <t>バッサイ</t>
    </rPh>
    <rPh sb="50" eb="51">
      <t>キ</t>
    </rPh>
    <rPh sb="53" eb="55">
      <t>フタエ</t>
    </rPh>
    <rPh sb="59" eb="61">
      <t>チョウサ</t>
    </rPh>
    <rPh sb="61" eb="63">
      <t>チュウシン</t>
    </rPh>
    <rPh sb="63" eb="64">
      <t>キ</t>
    </rPh>
    <phoneticPr fontId="4"/>
  </si>
  <si>
    <t>コシアブラ</t>
    <phoneticPr fontId="3"/>
  </si>
  <si>
    <t>コシアブラ</t>
    <phoneticPr fontId="3"/>
  </si>
  <si>
    <t>ホウノキ</t>
    <phoneticPr fontId="3"/>
  </si>
  <si>
    <t>曲り</t>
    <rPh sb="0" eb="1">
      <t>マガ</t>
    </rPh>
    <phoneticPr fontId="3"/>
  </si>
  <si>
    <t>二又曲り</t>
    <rPh sb="0" eb="2">
      <t>フタマタ</t>
    </rPh>
    <rPh sb="2" eb="3">
      <t>マガ</t>
    </rPh>
    <phoneticPr fontId="3"/>
  </si>
  <si>
    <t>○</t>
    <phoneticPr fontId="3"/>
  </si>
  <si>
    <t>○</t>
    <phoneticPr fontId="3"/>
  </si>
  <si>
    <t>下層植生は、ネジキ、ヤマザクラ、アオハダ、クリ、ウリハダカエデ、アオダモ、ホウノキ、オオウラジロノキ、ガマズミ、モミノキ。
一重テープが伐採木。
二重テープが調査中心木。</t>
    <rPh sb="0" eb="4">
      <t>カソウショクセイ</t>
    </rPh>
    <rPh sb="63" eb="65">
      <t>ヒトエ</t>
    </rPh>
    <rPh sb="69" eb="71">
      <t>バッサイ</t>
    </rPh>
    <rPh sb="71" eb="72">
      <t>キ</t>
    </rPh>
    <rPh sb="74" eb="76">
      <t>フタエ</t>
    </rPh>
    <rPh sb="80" eb="82">
      <t>チョウサ</t>
    </rPh>
    <rPh sb="82" eb="84">
      <t>チュウシン</t>
    </rPh>
    <rPh sb="84" eb="85">
      <t>キ</t>
    </rPh>
    <phoneticPr fontId="4"/>
  </si>
  <si>
    <t>欠頂</t>
    <rPh sb="0" eb="1">
      <t>ケッ</t>
    </rPh>
    <rPh sb="1" eb="2">
      <t>チョウ</t>
    </rPh>
    <phoneticPr fontId="3"/>
  </si>
  <si>
    <t>曲り</t>
    <rPh sb="0" eb="1">
      <t>マガ</t>
    </rPh>
    <phoneticPr fontId="3"/>
  </si>
  <si>
    <t>○</t>
    <phoneticPr fontId="3"/>
  </si>
  <si>
    <t>下層植生は、ハナイカダ、ガマズミ、カエデ、ムラサキシキブ、フジ、コシアブラ。
一重テープが伐採木。
二重テープが調査中心木。</t>
    <rPh sb="0" eb="4">
      <t>カソウショクセイ</t>
    </rPh>
    <rPh sb="40" eb="42">
      <t>ヒトエ</t>
    </rPh>
    <rPh sb="46" eb="48">
      <t>バッサイ</t>
    </rPh>
    <rPh sb="48" eb="49">
      <t>キ</t>
    </rPh>
    <rPh sb="51" eb="53">
      <t>フタエ</t>
    </rPh>
    <rPh sb="57" eb="59">
      <t>チョウサ</t>
    </rPh>
    <rPh sb="59" eb="61">
      <t>チュウシン</t>
    </rPh>
    <rPh sb="61" eb="62">
      <t>キ</t>
    </rPh>
    <phoneticPr fontId="4"/>
  </si>
  <si>
    <t>アオハダ</t>
    <phoneticPr fontId="3"/>
  </si>
  <si>
    <t>シデ</t>
    <phoneticPr fontId="3"/>
  </si>
  <si>
    <t>ミズナラ</t>
    <phoneticPr fontId="3"/>
  </si>
  <si>
    <t>ミズナラ</t>
    <phoneticPr fontId="3"/>
  </si>
  <si>
    <t>ネジキ</t>
    <phoneticPr fontId="3"/>
  </si>
  <si>
    <t>下層植生は、ガマズミ、モミノキ、ネジキ、アオダモ、ヤマツツジ、リョウブ。
一重テープが伐採木。
二重テープが調査中心木。</t>
    <rPh sb="0" eb="4">
      <t>カソウショクセイ</t>
    </rPh>
    <rPh sb="38" eb="40">
      <t>ヒトエ</t>
    </rPh>
    <rPh sb="44" eb="46">
      <t>バッサイ</t>
    </rPh>
    <rPh sb="46" eb="47">
      <t>キ</t>
    </rPh>
    <rPh sb="49" eb="51">
      <t>フタエ</t>
    </rPh>
    <rPh sb="55" eb="57">
      <t>チョウサ</t>
    </rPh>
    <rPh sb="57" eb="59">
      <t>チュウシン</t>
    </rPh>
    <rPh sb="59" eb="60">
      <t>キ</t>
    </rPh>
    <phoneticPr fontId="4"/>
  </si>
  <si>
    <t>曲り</t>
    <rPh sb="0" eb="1">
      <t>マガ</t>
    </rPh>
    <phoneticPr fontId="3"/>
  </si>
  <si>
    <t>○</t>
    <phoneticPr fontId="3"/>
  </si>
  <si>
    <t>○</t>
    <phoneticPr fontId="3"/>
  </si>
  <si>
    <t>▲</t>
    <phoneticPr fontId="3"/>
  </si>
  <si>
    <t>▲</t>
    <phoneticPr fontId="3"/>
  </si>
  <si>
    <t>○</t>
    <phoneticPr fontId="3"/>
  </si>
  <si>
    <t>被圧</t>
    <rPh sb="0" eb="2">
      <t>ヒアツ</t>
    </rPh>
    <phoneticPr fontId="3"/>
  </si>
  <si>
    <t>バランス</t>
    <phoneticPr fontId="3"/>
  </si>
  <si>
    <t>下層植生は、ムラサキシキブ、ウリハダカエデ、サンショウ、ホウノキ、カエデ、エゴノキ、ヤマザクラ、コシアブラ、フジ、ガマズミ、クリ、クロモジ。
一重テープが伐採木。
二重テープが調査中心木。</t>
    <rPh sb="0" eb="4">
      <t>カソウショクセイ</t>
    </rPh>
    <rPh sb="72" eb="74">
      <t>ヒトエ</t>
    </rPh>
    <rPh sb="78" eb="80">
      <t>バッサイ</t>
    </rPh>
    <rPh sb="80" eb="81">
      <t>キ</t>
    </rPh>
    <rPh sb="83" eb="85">
      <t>フタエ</t>
    </rPh>
    <rPh sb="89" eb="91">
      <t>チョウサ</t>
    </rPh>
    <rPh sb="91" eb="93">
      <t>チュウシン</t>
    </rPh>
    <rPh sb="93" eb="94">
      <t>キ</t>
    </rPh>
    <phoneticPr fontId="4"/>
  </si>
  <si>
    <t>二又</t>
    <rPh sb="0" eb="2">
      <t>フタマタ</t>
    </rPh>
    <phoneticPr fontId="3"/>
  </si>
  <si>
    <t>下層植生は、ネジキ、ウリハダカエデ、アオダモ、リョウブ、ガマズミ、ヤマザクラ、コナラ、ヤマツツジ、ホウノキ、ウルシ。
一重テープが伐採木。
二重テープが調査中心木。</t>
    <rPh sb="0" eb="4">
      <t>カソウショクセイ</t>
    </rPh>
    <rPh sb="60" eb="62">
      <t>ヒトエ</t>
    </rPh>
    <rPh sb="66" eb="68">
      <t>バッサイ</t>
    </rPh>
    <rPh sb="68" eb="69">
      <t>キ</t>
    </rPh>
    <rPh sb="71" eb="73">
      <t>フタエ</t>
    </rPh>
    <rPh sb="77" eb="79">
      <t>チョウサ</t>
    </rPh>
    <rPh sb="79" eb="81">
      <t>チュウシン</t>
    </rPh>
    <rPh sb="81" eb="82">
      <t>キ</t>
    </rPh>
    <phoneticPr fontId="4"/>
  </si>
  <si>
    <t>欠頂</t>
    <rPh sb="0" eb="1">
      <t>ケッ</t>
    </rPh>
    <rPh sb="1" eb="2">
      <t>チョウ</t>
    </rPh>
    <phoneticPr fontId="3"/>
  </si>
  <si>
    <t>○</t>
    <phoneticPr fontId="3"/>
  </si>
  <si>
    <t>▲</t>
    <phoneticPr fontId="3"/>
  </si>
  <si>
    <t>下層植生は、ガマズミ、ムラサキシキブ、ヤマザクラ、ヤマザクラ、ミズキ、サンショウ、クリ、ハナイカダ、ホウノキ。
一重テープが伐採木。
二重テープが調査中心木。</t>
    <rPh sb="0" eb="4">
      <t>カソウショクセイ</t>
    </rPh>
    <rPh sb="57" eb="59">
      <t>ヒトエ</t>
    </rPh>
    <rPh sb="63" eb="65">
      <t>バッサイ</t>
    </rPh>
    <rPh sb="65" eb="66">
      <t>キ</t>
    </rPh>
    <rPh sb="68" eb="70">
      <t>フタエ</t>
    </rPh>
    <rPh sb="74" eb="76">
      <t>チョウサ</t>
    </rPh>
    <rPh sb="76" eb="78">
      <t>チュウシン</t>
    </rPh>
    <rPh sb="78" eb="79">
      <t>キ</t>
    </rPh>
    <phoneticPr fontId="4"/>
  </si>
  <si>
    <t>バランス</t>
    <phoneticPr fontId="3"/>
  </si>
  <si>
    <t>曲り、傾斜</t>
    <rPh sb="0" eb="1">
      <t>マガ</t>
    </rPh>
    <rPh sb="3" eb="5">
      <t>ケイシャ</t>
    </rPh>
    <phoneticPr fontId="3"/>
  </si>
  <si>
    <t>下層植生は、ムラサキシキブ、アオハダ、サンショウ、ハクウンボク、ハナイカダ、コシアブラ。
一重テープが伐採木。
二重テープが調査中心木。</t>
    <rPh sb="0" eb="4">
      <t>カソウショクセイ</t>
    </rPh>
    <rPh sb="46" eb="48">
      <t>ヒトエ</t>
    </rPh>
    <rPh sb="52" eb="54">
      <t>バッサイ</t>
    </rPh>
    <rPh sb="54" eb="55">
      <t>キ</t>
    </rPh>
    <rPh sb="57" eb="59">
      <t>フタエ</t>
    </rPh>
    <rPh sb="63" eb="65">
      <t>チョウサ</t>
    </rPh>
    <rPh sb="65" eb="67">
      <t>チュウシン</t>
    </rPh>
    <rPh sb="67" eb="68">
      <t>キ</t>
    </rPh>
    <phoneticPr fontId="4"/>
  </si>
  <si>
    <t>○</t>
    <phoneticPr fontId="3"/>
  </si>
  <si>
    <t>▲</t>
    <phoneticPr fontId="3"/>
  </si>
  <si>
    <t>○</t>
    <phoneticPr fontId="3"/>
  </si>
  <si>
    <t>下層植生は、ウリカエデ、クウンボク、ホウノキ、サンショウ、モミノキ、ムラサキシキブ、ガマズミ、ハリギリ、キブシ。
一重テープが伐採木。
二重テープが調査中心木。</t>
    <rPh sb="0" eb="4">
      <t>カソウショクセイ</t>
    </rPh>
    <rPh sb="58" eb="60">
      <t>ヒトエ</t>
    </rPh>
    <rPh sb="64" eb="66">
      <t>バッサイ</t>
    </rPh>
    <rPh sb="66" eb="67">
      <t>キ</t>
    </rPh>
    <rPh sb="69" eb="71">
      <t>フタエ</t>
    </rPh>
    <rPh sb="75" eb="77">
      <t>チョウサ</t>
    </rPh>
    <rPh sb="77" eb="79">
      <t>チュウシン</t>
    </rPh>
    <rPh sb="79" eb="80">
      <t>キ</t>
    </rPh>
    <phoneticPr fontId="4"/>
  </si>
  <si>
    <t>S-25地区　広葉樹　立枯木　毎木調査表</t>
    <rPh sb="4" eb="6">
      <t>チク</t>
    </rPh>
    <phoneticPr fontId="4"/>
  </si>
  <si>
    <t>ミズナラ</t>
    <phoneticPr fontId="3"/>
  </si>
  <si>
    <t>スギ</t>
    <phoneticPr fontId="3"/>
  </si>
  <si>
    <t>S-29地区　スギ　立枯木　毎木調査表</t>
    <rPh sb="4" eb="6">
      <t>チク</t>
    </rPh>
    <phoneticPr fontId="4"/>
  </si>
  <si>
    <t>S-28地区　アカマツ　立枯木　毎木調査表</t>
    <rPh sb="4" eb="6">
      <t>チク</t>
    </rPh>
    <phoneticPr fontId="4"/>
  </si>
  <si>
    <t>S-24地区　スギ　立枯木　毎木調査表</t>
    <rPh sb="4" eb="6">
      <t>チク</t>
    </rPh>
    <phoneticPr fontId="4"/>
  </si>
  <si>
    <t>S-22地区　アカマツ　立枯木　毎木調査表</t>
    <rPh sb="4" eb="6">
      <t>チク</t>
    </rPh>
    <phoneticPr fontId="4"/>
  </si>
  <si>
    <t>S-19地区　アカマツ　立枯木　毎木調査表</t>
    <rPh sb="4" eb="6">
      <t>チク</t>
    </rPh>
    <phoneticPr fontId="4"/>
  </si>
  <si>
    <t>S-18　アカマツ　No.35　標準地 毎木調査表(円形100m2)</t>
    <rPh sb="16" eb="19">
      <t>ヒョウジュンチ</t>
    </rPh>
    <rPh sb="20" eb="22">
      <t>マイボク</t>
    </rPh>
    <rPh sb="22" eb="24">
      <t>チョウサ</t>
    </rPh>
    <rPh sb="24" eb="25">
      <t>ヒョウ</t>
    </rPh>
    <rPh sb="26" eb="28">
      <t>エンケイ</t>
    </rPh>
    <phoneticPr fontId="4"/>
  </si>
  <si>
    <t>S-34スギ No.59　標準地 毎木調査表(円形100m2)</t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</si>
  <si>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S-34スギ No.60　標準地 毎木調査表(円形100m2)</t>
    <rPh sb="13" eb="16">
      <t>ヒョウジュンチ</t>
    </rPh>
    <rPh sb="17" eb="19">
      <t>マイボク</t>
    </rPh>
    <rPh sb="19" eb="21">
      <t>チョウサ</t>
    </rPh>
    <rPh sb="21" eb="22">
      <t>ヒョウ</t>
    </rPh>
    <rPh sb="23" eb="25">
      <t>エンケイ</t>
    </rPh>
    <phoneticPr fontId="4"/>
  </si>
  <si>
    <t>S-33アカマツ No.58　標準地 毎木調査表(円形100m2)</t>
    <rPh sb="15" eb="18">
      <t>ヒョウジュンチ</t>
    </rPh>
    <rPh sb="19" eb="21">
      <t>マイボク</t>
    </rPh>
    <rPh sb="21" eb="23">
      <t>チョウサ</t>
    </rPh>
    <rPh sb="23" eb="24">
      <t>ヒョウ</t>
    </rPh>
    <rPh sb="25" eb="27">
      <t>エンケイ</t>
    </rPh>
    <phoneticPr fontId="4"/>
  </si>
  <si>
    <t>S-27 広葉樹 No.52　標準地 毎木調査表(円形100m2)</t>
    <rPh sb="5" eb="8">
      <t>コウヨウジュ</t>
    </rPh>
    <rPh sb="15" eb="18">
      <t>ヒョウジュンチ</t>
    </rPh>
    <rPh sb="19" eb="21">
      <t>マイボク</t>
    </rPh>
    <rPh sb="21" eb="23">
      <t>チョウサ</t>
    </rPh>
    <rPh sb="23" eb="24">
      <t>ヒョウ</t>
    </rPh>
    <rPh sb="25" eb="27">
      <t>エンケイ</t>
    </rPh>
    <phoneticPr fontId="4"/>
  </si>
  <si>
    <t>S-32 スギ No.57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</si>
  <si>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S-31 スギ No.56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</si>
  <si>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S-30 広葉樹 No.55　標準地 毎木調査表(円形100m2)</t>
    <rPh sb="5" eb="8">
      <t>コウヨウジュ</t>
    </rPh>
    <rPh sb="15" eb="18">
      <t>ヒョウジュンチ</t>
    </rPh>
    <rPh sb="19" eb="21">
      <t>マイボク</t>
    </rPh>
    <rPh sb="21" eb="23">
      <t>チョウサ</t>
    </rPh>
    <rPh sb="23" eb="24">
      <t>ヒョウ</t>
    </rPh>
    <rPh sb="25" eb="27">
      <t>エンケイ</t>
    </rPh>
    <phoneticPr fontId="4"/>
  </si>
  <si>
    <t>S-29 スギ No.54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</si>
  <si>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S-28　アカマツ No.53　標準地 毎木調査表(円形100m2)</t>
    <rPh sb="16" eb="19">
      <t>ヒョウジュンチ</t>
    </rPh>
    <rPh sb="20" eb="22">
      <t>マイボク</t>
    </rPh>
    <rPh sb="22" eb="24">
      <t>チョウサ</t>
    </rPh>
    <rPh sb="24" eb="25">
      <t>ヒョウ</t>
    </rPh>
    <rPh sb="26" eb="28">
      <t>エンケイ</t>
    </rPh>
    <phoneticPr fontId="4"/>
  </si>
  <si>
    <t>S-26 スギ No.51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</si>
  <si>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S-25 広葉樹 No.50　標準地 毎木調査表(円形100m2)</t>
    <rPh sb="5" eb="8">
      <t>コウヨウジュ</t>
    </rPh>
    <rPh sb="15" eb="18">
      <t>ヒョウジュンチ</t>
    </rPh>
    <rPh sb="19" eb="21">
      <t>マイボク</t>
    </rPh>
    <rPh sb="21" eb="23">
      <t>チョウサ</t>
    </rPh>
    <rPh sb="23" eb="24">
      <t>ヒョウ</t>
    </rPh>
    <rPh sb="25" eb="27">
      <t>エンケイ</t>
    </rPh>
    <phoneticPr fontId="4"/>
  </si>
  <si>
    <t>S-25 広葉樹 No.49　標準地 毎木調査表(円形100m2)</t>
    <rPh sb="5" eb="8">
      <t>コウヨウジュ</t>
    </rPh>
    <rPh sb="15" eb="18">
      <t>ヒョウジュンチ</t>
    </rPh>
    <rPh sb="19" eb="21">
      <t>マイボク</t>
    </rPh>
    <rPh sb="21" eb="23">
      <t>チョウサ</t>
    </rPh>
    <rPh sb="23" eb="24">
      <t>ヒョウ</t>
    </rPh>
    <rPh sb="25" eb="27">
      <t>エンケイ</t>
    </rPh>
    <phoneticPr fontId="4"/>
  </si>
  <si>
    <t>S-24 スギ No.48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</si>
  <si>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S-24 スギ No.47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</si>
  <si>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S-24 スギ No.46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</si>
  <si>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S-23 スギ No.45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</si>
  <si>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S-22 アカマツ No.44　標準地 毎木調査表(円形100m2)</t>
    <rPh sb="16" eb="19">
      <t>ヒョウジュンチ</t>
    </rPh>
    <rPh sb="20" eb="22">
      <t>マイボク</t>
    </rPh>
    <rPh sb="22" eb="24">
      <t>チョウサ</t>
    </rPh>
    <rPh sb="24" eb="25">
      <t>ヒョウ</t>
    </rPh>
    <rPh sb="26" eb="28">
      <t>エンケイ</t>
    </rPh>
    <phoneticPr fontId="4"/>
  </si>
  <si>
    <t>S-22 アカマツ No.43　標準地 毎木調査表(円形100m2)</t>
    <rPh sb="16" eb="19">
      <t>ヒョウジュンチ</t>
    </rPh>
    <rPh sb="20" eb="22">
      <t>マイボク</t>
    </rPh>
    <rPh sb="22" eb="24">
      <t>チョウサ</t>
    </rPh>
    <rPh sb="24" eb="25">
      <t>ヒョウ</t>
    </rPh>
    <rPh sb="26" eb="28">
      <t>エンケイ</t>
    </rPh>
    <phoneticPr fontId="4"/>
  </si>
  <si>
    <t>S-22 アカマツ No.42　標準地 毎木調査表(円形100m2)</t>
    <rPh sb="16" eb="19">
      <t>ヒョウジュンチ</t>
    </rPh>
    <rPh sb="20" eb="22">
      <t>マイボク</t>
    </rPh>
    <rPh sb="22" eb="24">
      <t>チョウサ</t>
    </rPh>
    <rPh sb="24" eb="25">
      <t>ヒョウ</t>
    </rPh>
    <rPh sb="26" eb="28">
      <t>エンケイ</t>
    </rPh>
    <phoneticPr fontId="4"/>
  </si>
  <si>
    <t>S-21 スギ No.41　標準地 毎木調査表(円形100m2)</t>
    <rPh sb="14" eb="17">
      <t>ヒョウジュンチ</t>
    </rPh>
    <rPh sb="18" eb="20">
      <t>マイボク</t>
    </rPh>
    <rPh sb="20" eb="22">
      <t>チョウサ</t>
    </rPh>
    <rPh sb="22" eb="23">
      <t>ヒョウ</t>
    </rPh>
    <rPh sb="24" eb="26">
      <t>エンケイ</t>
    </rPh>
    <phoneticPr fontId="4"/>
  </si>
  <si>
    <t>S-20 広葉樹 No.40　標準地 毎木調査表(円形100m2)</t>
    <rPh sb="5" eb="8">
      <t>コウヨウジュ</t>
    </rPh>
    <rPh sb="15" eb="18">
      <t>ヒョウジュンチ</t>
    </rPh>
    <rPh sb="19" eb="21">
      <t>マイボク</t>
    </rPh>
    <rPh sb="21" eb="23">
      <t>チョウサ</t>
    </rPh>
    <rPh sb="23" eb="24">
      <t>ヒョウ</t>
    </rPh>
    <rPh sb="25" eb="27">
      <t>エンケイ</t>
    </rPh>
    <phoneticPr fontId="4"/>
  </si>
  <si>
    <t>S-20 広葉樹 No.39　標準地 毎木調査表(円形100m2)</t>
    <rPh sb="5" eb="8">
      <t>コウヨウジュ</t>
    </rPh>
    <rPh sb="15" eb="18">
      <t>ヒョウジュンチ</t>
    </rPh>
    <rPh sb="19" eb="21">
      <t>マイボク</t>
    </rPh>
    <rPh sb="21" eb="23">
      <t>チョウサ</t>
    </rPh>
    <rPh sb="23" eb="24">
      <t>ヒョウ</t>
    </rPh>
    <rPh sb="25" eb="27">
      <t>エンケイ</t>
    </rPh>
    <phoneticPr fontId="4"/>
  </si>
  <si>
    <t>S-20 広葉樹 No.38　標準地 毎木調査表(円形100m2)</t>
    <rPh sb="5" eb="8">
      <t>コウヨウジュ</t>
    </rPh>
    <rPh sb="15" eb="18">
      <t>ヒョウジュンチ</t>
    </rPh>
    <rPh sb="19" eb="21">
      <t>マイボク</t>
    </rPh>
    <rPh sb="21" eb="23">
      <t>チョウサ</t>
    </rPh>
    <rPh sb="23" eb="24">
      <t>ヒョウ</t>
    </rPh>
    <rPh sb="25" eb="27">
      <t>エンケイ</t>
    </rPh>
    <phoneticPr fontId="4"/>
  </si>
  <si>
    <t>S-18 アカマツ No.37　標準地 毎木調査表(円形100m2)</t>
    <rPh sb="16" eb="19">
      <t>ヒョウジュンチ</t>
    </rPh>
    <rPh sb="20" eb="22">
      <t>マイボク</t>
    </rPh>
    <rPh sb="22" eb="24">
      <t>チョウサ</t>
    </rPh>
    <rPh sb="24" eb="25">
      <t>ヒョウ</t>
    </rPh>
    <rPh sb="26" eb="28">
      <t>エンケイ</t>
    </rPh>
    <phoneticPr fontId="4"/>
  </si>
  <si>
    <t>S-18 アカマツNo.36　標準地 毎木調査表(円形100m2)</t>
    <rPh sb="15" eb="18">
      <t>ヒョウジュンチ</t>
    </rPh>
    <rPh sb="19" eb="21">
      <t>マイボク</t>
    </rPh>
    <rPh sb="21" eb="23">
      <t>チョウサ</t>
    </rPh>
    <rPh sb="23" eb="24">
      <t>ヒョウ</t>
    </rPh>
    <rPh sb="25" eb="27">
      <t>エンケイ</t>
    </rPh>
    <phoneticPr fontId="4"/>
  </si>
  <si>
    <t>プロットNo.20</t>
    <phoneticPr fontId="3"/>
  </si>
  <si>
    <t>プロットNo.22</t>
    <phoneticPr fontId="3"/>
  </si>
  <si>
    <t>プロットNo.23</t>
    <phoneticPr fontId="3"/>
  </si>
  <si>
    <t>枯損</t>
    <rPh sb="0" eb="2">
      <t>コソン</t>
    </rPh>
    <phoneticPr fontId="4"/>
  </si>
  <si>
    <t>プロットNo.33</t>
    <phoneticPr fontId="3"/>
  </si>
  <si>
    <t>プロットNo.37</t>
    <phoneticPr fontId="3"/>
  </si>
  <si>
    <t>プロットNo.42</t>
    <phoneticPr fontId="3"/>
  </si>
  <si>
    <t>プロットNo.44</t>
    <phoneticPr fontId="3"/>
  </si>
  <si>
    <t>枯損</t>
    <rPh sb="0" eb="2">
      <t>コソン</t>
    </rPh>
    <phoneticPr fontId="3"/>
  </si>
  <si>
    <t>プロットNo.47</t>
    <phoneticPr fontId="3"/>
  </si>
  <si>
    <t>プロットNo.48</t>
    <phoneticPr fontId="3"/>
  </si>
  <si>
    <t>プロットNo.49</t>
    <phoneticPr fontId="3"/>
  </si>
  <si>
    <t>No.59</t>
    <phoneticPr fontId="3"/>
  </si>
  <si>
    <t>No.60</t>
    <phoneticPr fontId="3"/>
  </si>
  <si>
    <t>No.49</t>
    <phoneticPr fontId="3"/>
  </si>
  <si>
    <t>No.50</t>
    <phoneticPr fontId="3"/>
  </si>
  <si>
    <t>No.46</t>
    <phoneticPr fontId="3"/>
  </si>
  <si>
    <t>No.47</t>
    <phoneticPr fontId="3"/>
  </si>
  <si>
    <t>No.48</t>
    <phoneticPr fontId="3"/>
  </si>
  <si>
    <t>No.42</t>
    <phoneticPr fontId="3"/>
  </si>
  <si>
    <t>No.43</t>
    <phoneticPr fontId="3"/>
  </si>
  <si>
    <t>No.44</t>
    <phoneticPr fontId="3"/>
  </si>
  <si>
    <t>No.38</t>
    <phoneticPr fontId="3"/>
  </si>
  <si>
    <t>No.39</t>
    <phoneticPr fontId="3"/>
  </si>
  <si>
    <t>No.40</t>
    <phoneticPr fontId="3"/>
  </si>
  <si>
    <t>No.36</t>
    <phoneticPr fontId="3"/>
  </si>
  <si>
    <t>No.37</t>
    <phoneticPr fontId="3"/>
  </si>
  <si>
    <t>S-34地区　スギ　立枯木　毎木調査表</t>
    <rPh sb="4" eb="6">
      <t>チク</t>
    </rPh>
    <phoneticPr fontId="4"/>
  </si>
  <si>
    <t>リョウブ、ネジキ、ウリハダカエデ、ヤマザクラ、モミノキ、ガマズミ、アオダモ。</t>
  </si>
  <si>
    <t>ウリハダカエデ、リョウブ、ヤマウルシ、アオダモ、ヤマツツジ、ガマズミ、ネジキ。</t>
  </si>
  <si>
    <t>ホウノキ、エゴノキ、ヤマウルシ、ヤマザクラ、カエデ、マンサク。</t>
  </si>
  <si>
    <t>ウリハダカエデ、リョウブ、アオダモ、ヤマザクラ、エゴノキ、モミノキ。</t>
  </si>
  <si>
    <t>ウリハダケデ、ヤマモミジ、リョウブ、ヤマウルシ、アオダモ、ホウノキ、ネジキ、ガマズミ。</t>
  </si>
  <si>
    <t>ウリハダケデ、ヤマモミジ、リョウブ、ヤマウルシ、アオダモ、ホウノキ、ネジキ、ガマズミ、ヤマザクラ、モミノキ、エゴノキ、マンサク。</t>
    <phoneticPr fontId="3"/>
  </si>
  <si>
    <t>ムラサキシキブ、モミ、カエデ、クリ、ホウノキ、キブシ。</t>
  </si>
  <si>
    <t>ムラサキシキブ、ホウノキ、サンショウ、キブシ、カエデ、ヤマツツジ、ヤマグワ。</t>
  </si>
  <si>
    <t>キブシ、ミズキ、モミノキ、マンサク、ヤマザクラ、クリ。</t>
  </si>
  <si>
    <t>ムラサキシキブ、ホウノキ、サンショウ、キブシ、カエデ、ヤマツツジ、ヤマグワ、モミノキ、クリ、ミズキ、マンサク。</t>
    <phoneticPr fontId="3"/>
  </si>
  <si>
    <t>ミズキ、ウリハダカエデ、ムラサキシキブ、ヤマザクラ、リョウブ、ヤマツツジ、アオダモ、ガマズミ。</t>
  </si>
  <si>
    <t>ウリハダカエデ、アオハダ、リョウブ、ガマズミ、ヤマツツジ、ネジキ、アオダモ、ホウノキ。</t>
  </si>
  <si>
    <t>ミズキ、ウリハダカエデ、ムラサキシキブ、ヤマザクラ、リョウブ、ヤマツツジ、アオダモ、ガマズミ、アオハダ、ホウノキ。</t>
    <phoneticPr fontId="3"/>
  </si>
  <si>
    <t>モミノキ、アオダモ、黒味時、ヤマウルシ、ガマズミ、アオハダ、ヤマザクラ、ムラサキシキブ。</t>
  </si>
  <si>
    <t>モミノキ、アオハダ、エゴノキ、ガマズミ、ヤマツツジ。</t>
  </si>
  <si>
    <t>ガマズミ、ヤマツツジ、マンサク、ウリハダカエデ、アオダモ、モミノキ、リョウブ、ムラサキシキブ、フジ。</t>
  </si>
  <si>
    <t>ガマズミ、ヤマツツジ、マンサク、ウリハダカエデ、アオダモ、モミノキ、リョウブ、ムラサキシキブ、フジ、アオハダ、クロモジ、ヤマザクラ、ヤマウルシ、エゴノキ。</t>
    <phoneticPr fontId="3"/>
  </si>
  <si>
    <t>リョウブ、アオダモ、ヤマウルシ、ネジキ、エゴノキ、ヤマザクラ、ウリハダカエデ、ウワミズザクラ、アオハダ、コシアブラ。</t>
  </si>
  <si>
    <t>アオダモ、ガマズミ、ヤマザクラ、ヤマウルシ、エゴノキ、アオハダ、ネジキ、ウリハダカエデ、クロモジ。</t>
  </si>
  <si>
    <t>ホウノキ、アオダモ、リョウブ、ウリハダカエデ、ヤマザクラ、ヤマウルシ、ネジキ、ガマズミ、コシアブラ。</t>
  </si>
  <si>
    <t>リョウブ、アオダモ、ヤマウルシ、ネジキ、エゴノキ、ヤマザクラ、ウリハダカエデ、ウワミズザクラ、アオハダ、コシアブラ、クロモジ、ガマズミ。</t>
    <phoneticPr fontId="3"/>
  </si>
  <si>
    <t>サンショウ、ガマズミ、ウリハダカエデ、モミノキ、キブシ、コシアブラ、ホウノキ、エゴノキ。</t>
  </si>
  <si>
    <t>モミノキ、ウリハダカエデ、ムラサキシキブ、ホウノキ、アオダモ、サンショウ、ヤマザクラ、ガマズミ。</t>
  </si>
  <si>
    <t>ホウノキ、モミノキ、ウリハダカエデ、ネジキ、ミズナラ、アオダモ、シデ、クリ、ヤマザクラ、コシアブラ。</t>
  </si>
  <si>
    <t>ホウノキ、モミノキ、ウリハダカエデ、ネジキ、ミズナラ、アオダモ、シデ、クリ、ヤマザクラ、コシアブラ、ガマズミ、キブシ、サンショウ、エゴノキ、ムラサキシキブ。</t>
    <phoneticPr fontId="3"/>
  </si>
  <si>
    <t>モミノキ、ガマズミ、アオダモ、アオハダ、コシアブラ。</t>
  </si>
  <si>
    <t>ウリハダカエデ、アオダモ、ガマズミ、ネジキ、モミノキ、クリ、ヤマザクラ、コシアブラ。</t>
  </si>
  <si>
    <t>ウリハダカエデ、アオダモ、ガマズミ、ネジキ、モミノキ、クリ、ヤマザクラ、コシアブラ、アオハダ。</t>
    <phoneticPr fontId="3"/>
  </si>
  <si>
    <t>ムラサキシキブ、アオハダ、サンショウ、ハクウンボク、ハナイカダ、コシアブラ。</t>
  </si>
  <si>
    <t>ウリカエデ、クウンボク、ホウノキ、サンショウ、モミノキ、ムラサキシキブ、ガマズミ、ハリギリ、キブシ。</t>
  </si>
  <si>
    <t>ウリカエデ、ハクウンボク、ホウノキ、サンショウ、モミノキ、ムラサキシキブ、ガマズミ、ハリギリ、キブシ、アオハダ、ハナイカダ、コシアブラ。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</si>
</sst>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76" formatCode="0.000"/>
    <numFmt numFmtId="177" formatCode="0.000;;"/>
    <numFmt numFmtId="178" formatCode="#,##0.0;[Red]\-#,##0.0"/>
    <numFmt numFmtId="179" formatCode="0.0;;"/>
    <numFmt numFmtId="180" formatCode="0.0"/>
    <numFmt numFmtId="181" formatCode="[&lt;=999]000;[&lt;=9999]000\-00;000\-0000"/>
    <numFmt numFmtId="182" formatCode="#,##0_);[Red]\(#,##0\)"/>
    <numFmt numFmtId="183" formatCode="#,##0_ "/>
    <numFmt numFmtId="184" formatCode="#,##0.0_ "/>
    <numFmt numFmtId="185" formatCode="0.0_);[Red]\(0.0\)"/>
    <numFmt numFmtId="186" formatCode="0.0_ "/>
  </numFmts>
  <fonts count="12" x14ac:knownFonts="1">
    <font>
      <sz val="11"/>
      <color theme="1"/>
      <name val="ＭＳ Ｐゴシック"/>
      <family val="2"/>
      <scheme val="minor"/>
    </font>
    <font>
      <sz val="10"/>
      <name val="ＭＳ 明朝"/>
      <family val="1"/>
      <charset val="128"/>
    </font>
    <font>
      <sz val="12"/>
      <name val="ＭＳ 明朝"/>
      <family val="1"/>
      <charset val="128"/>
    </font>
    <font>
      <sz val="6"/>
      <name val="ＭＳ Ｐゴシック"/>
      <family val="3"/>
      <charset val="128"/>
      <scheme val="minor"/>
    </font>
    <font>
      <sz val="6"/>
      <name val="ＭＳ 明朝"/>
      <family val="1"/>
      <charset val="128"/>
    </font>
    <font>
      <sz val="14"/>
      <name val="ＭＳ 明朝"/>
      <family val="1"/>
      <charset val="128"/>
    </font>
    <font>
      <sz val="10.5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b/>
      <sz val="9"/>
      <color indexed="81"/>
      <name val="ＭＳ Ｐゴシック"/>
      <family val="3"/>
      <charset val="128"/>
    </font>
    <font>
      <sz val="10.5"/>
      <name val="ＭＳ 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</borders>
  <cellStyleXfs count="3">
    <xf numFmtId="0" fontId="0" fillId="0" borderId="0"/>
    <xf numFmtId="0" fontId="1" fillId="0" borderId="0"/>
    <xf numFmtId="38" fontId="1" fillId="0" borderId="0" applyFont="0" applyFill="0" applyBorder="0" applyAlignment="0" applyProtection="0">
      <alignment vertical="center"/>
    </xf>
  </cellStyleXfs>
  <cellXfs count="136">
    <xf numFmtId="0" fontId="0" fillId="0" borderId="0" xfId="0"/>
    <xf numFmtId="0" fontId="2" fillId="0" borderId="0" xfId="1" applyFont="1" applyAlignment="1">
      <alignment vertical="center"/>
    </xf>
    <xf numFmtId="0" fontId="6" fillId="0" borderId="5" xfId="1" applyFont="1" applyBorder="1" applyAlignment="1">
      <alignment horizontal="center" vertical="center" wrapText="1"/>
    </xf>
    <xf numFmtId="0" fontId="6" fillId="0" borderId="4" xfId="1" applyFont="1" applyBorder="1" applyAlignment="1">
      <alignment horizontal="center" vertical="center" wrapText="1"/>
    </xf>
    <xf numFmtId="176" fontId="6" fillId="2" borderId="5" xfId="1" applyNumberFormat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 shrinkToFit="1"/>
    </xf>
    <xf numFmtId="0" fontId="1" fillId="0" borderId="5" xfId="1" applyFont="1" applyFill="1" applyBorder="1" applyAlignment="1">
      <alignment horizontal="center" vertical="center"/>
    </xf>
    <xf numFmtId="0" fontId="9" fillId="0" borderId="5" xfId="1" applyFont="1" applyFill="1" applyBorder="1" applyAlignment="1">
      <alignment horizontal="center" vertical="center"/>
    </xf>
    <xf numFmtId="0" fontId="7" fillId="0" borderId="5" xfId="1" applyFont="1" applyBorder="1" applyAlignment="1">
      <alignment horizontal="left"/>
    </xf>
    <xf numFmtId="0" fontId="6" fillId="0" borderId="6" xfId="1" applyFont="1" applyFill="1" applyBorder="1" applyAlignment="1">
      <alignment vertical="center"/>
    </xf>
    <xf numFmtId="0" fontId="6" fillId="0" borderId="6" xfId="1" applyFont="1" applyFill="1" applyBorder="1" applyAlignment="1">
      <alignment horizontal="center" vertical="center"/>
    </xf>
    <xf numFmtId="0" fontId="1" fillId="0" borderId="0" xfId="1"/>
    <xf numFmtId="0" fontId="6" fillId="0" borderId="0" xfId="1" applyFont="1" applyFill="1" applyBorder="1" applyAlignment="1">
      <alignment vertical="center"/>
    </xf>
    <xf numFmtId="0" fontId="6" fillId="0" borderId="0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left" vertical="center"/>
    </xf>
    <xf numFmtId="0" fontId="6" fillId="2" borderId="5" xfId="1" applyFont="1" applyFill="1" applyBorder="1" applyAlignment="1">
      <alignment horizontal="center" vertical="center"/>
    </xf>
    <xf numFmtId="38" fontId="6" fillId="2" borderId="5" xfId="2" applyFont="1" applyFill="1" applyBorder="1" applyAlignment="1">
      <alignment horizontal="center" vertical="center"/>
    </xf>
    <xf numFmtId="177" fontId="6" fillId="2" borderId="5" xfId="1" applyNumberFormat="1" applyFont="1" applyFill="1" applyBorder="1" applyAlignment="1">
      <alignment horizontal="center" vertical="center"/>
    </xf>
    <xf numFmtId="178" fontId="6" fillId="2" borderId="5" xfId="2" applyNumberFormat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right" vertical="center"/>
    </xf>
    <xf numFmtId="179" fontId="6" fillId="2" borderId="5" xfId="2" applyNumberFormat="1" applyFont="1" applyFill="1" applyBorder="1" applyAlignment="1">
      <alignment horizontal="center" vertical="center"/>
    </xf>
    <xf numFmtId="180" fontId="6" fillId="2" borderId="5" xfId="1" applyNumberFormat="1" applyFont="1" applyFill="1" applyBorder="1" applyAlignment="1">
      <alignment horizontal="center" vertical="center"/>
    </xf>
    <xf numFmtId="0" fontId="6" fillId="0" borderId="0" xfId="1" applyFont="1" applyAlignment="1">
      <alignment vertical="center"/>
    </xf>
    <xf numFmtId="0" fontId="6" fillId="0" borderId="5" xfId="1" applyFont="1" applyFill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0" fontId="6" fillId="0" borderId="5" xfId="1" applyFont="1" applyFill="1" applyBorder="1" applyAlignment="1">
      <alignment horizontal="left" vertical="center" shrinkToFit="1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0" fontId="6" fillId="0" borderId="5" xfId="1" applyFont="1" applyFill="1" applyBorder="1" applyAlignment="1">
      <alignment vertical="center"/>
    </xf>
    <xf numFmtId="1" fontId="1" fillId="0" borderId="0" xfId="1" applyNumberFormat="1"/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181" fontId="1" fillId="3" borderId="5" xfId="1" applyNumberFormat="1" applyFont="1" applyFill="1" applyBorder="1" applyAlignment="1">
      <alignment horizontal="center" vertical="center" shrinkToFit="1"/>
    </xf>
    <xf numFmtId="0" fontId="1" fillId="3" borderId="5" xfId="1" applyFill="1" applyBorder="1" applyAlignment="1">
      <alignment horizontal="center" vertical="center" shrinkToFit="1"/>
    </xf>
    <xf numFmtId="0" fontId="6" fillId="3" borderId="11" xfId="1" applyFont="1" applyFill="1" applyBorder="1" applyAlignment="1">
      <alignment horizontal="center" vertical="center" shrinkToFit="1"/>
    </xf>
    <xf numFmtId="0" fontId="11" fillId="0" borderId="0" xfId="1" applyFont="1" applyFill="1" applyBorder="1" applyAlignment="1">
      <alignment vertical="center"/>
    </xf>
    <xf numFmtId="0" fontId="1" fillId="0" borderId="0" xfId="1" applyAlignment="1">
      <alignment shrinkToFit="1"/>
    </xf>
    <xf numFmtId="0" fontId="6" fillId="0" borderId="11" xfId="1" applyFont="1" applyFill="1" applyBorder="1" applyAlignment="1">
      <alignment horizontal="center" vertical="center" shrinkToFit="1"/>
    </xf>
    <xf numFmtId="0" fontId="1" fillId="0" borderId="5" xfId="1" applyBorder="1" applyAlignment="1">
      <alignment horizontal="center" shrinkToFit="1"/>
    </xf>
    <xf numFmtId="182" fontId="6" fillId="2" borderId="5" xfId="1" applyNumberFormat="1" applyFont="1" applyFill="1" applyBorder="1" applyAlignment="1">
      <alignment horizontal="center" vertical="center"/>
    </xf>
    <xf numFmtId="183" fontId="6" fillId="2" borderId="5" xfId="1" applyNumberFormat="1" applyFont="1" applyFill="1" applyBorder="1" applyAlignment="1">
      <alignment horizontal="center" vertical="center"/>
    </xf>
    <xf numFmtId="176" fontId="6" fillId="0" borderId="5" xfId="1" applyNumberFormat="1" applyFont="1" applyFill="1" applyBorder="1" applyAlignment="1">
      <alignment horizontal="center" vertical="center"/>
    </xf>
    <xf numFmtId="184" fontId="6" fillId="2" borderId="5" xfId="1" applyNumberFormat="1" applyFont="1" applyFill="1" applyBorder="1" applyAlignment="1">
      <alignment horizontal="center" vertical="center"/>
    </xf>
    <xf numFmtId="177" fontId="6" fillId="0" borderId="5" xfId="1" applyNumberFormat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 shrinkToFit="1"/>
    </xf>
    <xf numFmtId="185" fontId="6" fillId="2" borderId="5" xfId="1" applyNumberFormat="1" applyFont="1" applyFill="1" applyBorder="1" applyAlignment="1">
      <alignment horizontal="center" vertical="center"/>
    </xf>
    <xf numFmtId="186" fontId="6" fillId="2" borderId="5" xfId="1" applyNumberFormat="1" applyFont="1" applyFill="1" applyBorder="1" applyAlignment="1">
      <alignment horizontal="center" vertical="center"/>
    </xf>
    <xf numFmtId="186" fontId="6" fillId="0" borderId="0" xfId="1" applyNumberFormat="1" applyFont="1" applyFill="1" applyBorder="1" applyAlignment="1">
      <alignment horizontal="center" vertical="center"/>
    </xf>
    <xf numFmtId="0" fontId="1" fillId="0" borderId="0" xfId="1" applyFill="1"/>
    <xf numFmtId="0" fontId="6" fillId="0" borderId="0" xfId="1" applyFont="1" applyFill="1" applyAlignment="1">
      <alignment vertical="center"/>
    </xf>
    <xf numFmtId="0" fontId="1" fillId="0" borderId="0" xfId="1" applyBorder="1"/>
    <xf numFmtId="0" fontId="5" fillId="0" borderId="0" xfId="1" applyFont="1" applyAlignment="1">
      <alignment vertical="center"/>
    </xf>
    <xf numFmtId="0" fontId="1" fillId="0" borderId="5" xfId="1" applyBorder="1" applyAlignment="1">
      <alignment horizontal="center" vertical="center"/>
    </xf>
    <xf numFmtId="0" fontId="1" fillId="0" borderId="0" xfId="1" applyFill="1" applyBorder="1" applyAlignment="1">
      <alignment horizontal="left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181" fontId="7" fillId="3" borderId="5" xfId="1" applyNumberFormat="1" applyFont="1" applyFill="1" applyBorder="1" applyAlignment="1">
      <alignment horizontal="center" vertical="center" shrinkToFit="1"/>
    </xf>
    <xf numFmtId="0" fontId="6" fillId="0" borderId="5" xfId="1" applyFont="1" applyFill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5" fillId="0" borderId="1" xfId="1" applyFont="1" applyBorder="1" applyAlignment="1">
      <alignment horizontal="center" vertical="center" shrinkToFit="1"/>
    </xf>
    <xf numFmtId="0" fontId="6" fillId="0" borderId="1" xfId="1" applyFont="1" applyFill="1" applyBorder="1" applyAlignment="1">
      <alignment horizontal="center" vertical="center" shrinkToFit="1"/>
    </xf>
    <xf numFmtId="0" fontId="7" fillId="0" borderId="2" xfId="1" applyFont="1" applyBorder="1" applyAlignment="1">
      <alignment horizontal="center" vertical="center"/>
    </xf>
    <xf numFmtId="0" fontId="7" fillId="0" borderId="3" xfId="1" applyFont="1" applyBorder="1" applyAlignment="1">
      <alignment horizontal="center" vertical="center"/>
    </xf>
    <xf numFmtId="0" fontId="7" fillId="0" borderId="4" xfId="1" applyFont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0" fontId="6" fillId="0" borderId="7" xfId="1" applyFont="1" applyFill="1" applyBorder="1" applyAlignment="1">
      <alignment horizontal="center" vertical="center"/>
    </xf>
    <xf numFmtId="0" fontId="6" fillId="0" borderId="8" xfId="1" applyFont="1" applyFill="1" applyBorder="1" applyAlignment="1">
      <alignment horizontal="center" vertical="center"/>
    </xf>
    <xf numFmtId="0" fontId="6" fillId="0" borderId="2" xfId="1" applyFont="1" applyFill="1" applyBorder="1" applyAlignment="1">
      <alignment vertical="center"/>
    </xf>
    <xf numFmtId="0" fontId="6" fillId="0" borderId="4" xfId="1" applyFont="1" applyFill="1" applyBorder="1" applyAlignment="1">
      <alignment vertical="center"/>
    </xf>
    <xf numFmtId="0" fontId="6" fillId="0" borderId="9" xfId="1" applyFont="1" applyFill="1" applyBorder="1" applyAlignment="1">
      <alignment horizontal="left" vertical="top" wrapText="1"/>
    </xf>
    <xf numFmtId="0" fontId="6" fillId="0" borderId="10" xfId="1" applyFont="1" applyFill="1" applyBorder="1" applyAlignment="1">
      <alignment horizontal="left" vertical="top" wrapText="1"/>
    </xf>
    <xf numFmtId="0" fontId="6" fillId="0" borderId="11" xfId="1" applyFont="1" applyFill="1" applyBorder="1" applyAlignment="1">
      <alignment horizontal="left" vertical="top" wrapText="1"/>
    </xf>
    <xf numFmtId="0" fontId="1" fillId="0" borderId="5" xfId="1" applyBorder="1" applyAlignment="1">
      <alignment horizontal="left" vertical="center"/>
    </xf>
    <xf numFmtId="0" fontId="6" fillId="4" borderId="2" xfId="1" applyFont="1" applyFill="1" applyBorder="1" applyAlignment="1">
      <alignment horizontal="center" vertical="center" shrinkToFit="1"/>
    </xf>
    <xf numFmtId="0" fontId="6" fillId="4" borderId="3" xfId="1" applyFont="1" applyFill="1" applyBorder="1" applyAlignment="1">
      <alignment horizontal="center" vertical="center" shrinkToFit="1"/>
    </xf>
    <xf numFmtId="0" fontId="6" fillId="4" borderId="4" xfId="1" applyFont="1" applyFill="1" applyBorder="1" applyAlignment="1">
      <alignment horizontal="center" vertical="center" shrinkToFit="1"/>
    </xf>
    <xf numFmtId="0" fontId="6" fillId="6" borderId="2" xfId="1" applyFont="1" applyFill="1" applyBorder="1" applyAlignment="1">
      <alignment horizontal="center" vertical="center" shrinkToFit="1"/>
    </xf>
    <xf numFmtId="0" fontId="6" fillId="6" borderId="3" xfId="1" applyFont="1" applyFill="1" applyBorder="1" applyAlignment="1">
      <alignment horizontal="center" vertical="center" shrinkToFit="1"/>
    </xf>
    <xf numFmtId="0" fontId="6" fillId="6" borderId="4" xfId="1" applyFont="1" applyFill="1" applyBorder="1" applyAlignment="1">
      <alignment horizontal="center" vertical="center" shrinkToFit="1"/>
    </xf>
    <xf numFmtId="0" fontId="6" fillId="0" borderId="13" xfId="1" applyFont="1" applyFill="1" applyBorder="1" applyAlignment="1">
      <alignment horizontal="center" vertical="center" shrinkToFit="1"/>
    </xf>
    <xf numFmtId="0" fontId="6" fillId="0" borderId="14" xfId="1" applyFont="1" applyFill="1" applyBorder="1" applyAlignment="1">
      <alignment horizontal="center" vertical="center" shrinkToFit="1"/>
    </xf>
    <xf numFmtId="0" fontId="6" fillId="0" borderId="15" xfId="1" applyFont="1" applyFill="1" applyBorder="1" applyAlignment="1">
      <alignment horizontal="center" vertical="center" shrinkToFit="1"/>
    </xf>
    <xf numFmtId="0" fontId="6" fillId="0" borderId="16" xfId="1" applyFont="1" applyFill="1" applyBorder="1" applyAlignment="1">
      <alignment horizontal="center" vertical="center" shrinkToFit="1"/>
    </xf>
    <xf numFmtId="0" fontId="6" fillId="0" borderId="7" xfId="1" applyFont="1" applyFill="1" applyBorder="1" applyAlignment="1">
      <alignment horizontal="center" vertical="center" shrinkToFit="1"/>
    </xf>
    <xf numFmtId="0" fontId="6" fillId="0" borderId="8" xfId="1" applyFont="1" applyFill="1" applyBorder="1" applyAlignment="1">
      <alignment horizontal="center" vertical="center" shrinkToFit="1"/>
    </xf>
    <xf numFmtId="0" fontId="6" fillId="5" borderId="5" xfId="1" applyFont="1" applyFill="1" applyBorder="1" applyAlignment="1">
      <alignment horizontal="center" vertical="center" shrinkToFit="1"/>
    </xf>
    <xf numFmtId="0" fontId="1" fillId="0" borderId="0" xfId="1" applyAlignment="1">
      <alignment horizontal="right" vertical="center"/>
    </xf>
    <xf numFmtId="0" fontId="1" fillId="0" borderId="12" xfId="1" applyBorder="1" applyAlignment="1">
      <alignment horizontal="right" vertical="center"/>
    </xf>
    <xf numFmtId="0" fontId="1" fillId="3" borderId="2" xfId="1" applyFill="1" applyBorder="1" applyAlignment="1">
      <alignment horizontal="left" vertical="center"/>
    </xf>
    <xf numFmtId="0" fontId="1" fillId="3" borderId="3" xfId="1" applyFill="1" applyBorder="1" applyAlignment="1">
      <alignment horizontal="left" vertical="center"/>
    </xf>
    <xf numFmtId="0" fontId="1" fillId="3" borderId="4" xfId="1" applyFill="1" applyBorder="1" applyAlignment="1">
      <alignment horizontal="left" vertical="center"/>
    </xf>
    <xf numFmtId="0" fontId="2" fillId="4" borderId="0" xfId="1" applyFont="1" applyFill="1" applyBorder="1" applyAlignment="1">
      <alignment horizontal="left" shrinkToFit="1"/>
    </xf>
    <xf numFmtId="0" fontId="6" fillId="0" borderId="2" xfId="1" applyFont="1" applyFill="1" applyBorder="1" applyAlignment="1">
      <alignment horizontal="center" vertical="center"/>
    </xf>
    <xf numFmtId="0" fontId="6" fillId="0" borderId="4" xfId="1" applyFont="1" applyFill="1" applyBorder="1" applyAlignment="1">
      <alignment horizontal="center" vertical="center"/>
    </xf>
  </cellXfs>
  <cellStyles count="3">
    <cellStyle name="桁区切り 2" xfId="2" xr:uid="{00000000-0005-0000-0000-000000000000}"/>
    <cellStyle name="標準" xfId="0" builtinId="0"/>
    <cellStyle name="標準 2" xfId="1" xr:uid="{00000000-0005-0000-0000-000002000000}"/>
  </cellStyles>
  <dxfs count="1136"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</dxfs>
  <tableStyles count="0" defaultTableStyle="TableStyleMedium2" defaultPivotStyle="PivotStyleMedium9"/>
  <colors>
    <mruColors>
      <color rgb="FF9933FF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calcChain" Target="calcChai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14</xdr:row>
      <xdr:rowOff>47625</xdr:rowOff>
    </xdr:from>
    <xdr:to>
      <xdr:col>8</xdr:col>
      <xdr:colOff>123825</xdr:colOff>
      <xdr:row>15</xdr:row>
      <xdr:rowOff>152401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5686425" y="3238500"/>
          <a:ext cx="85725" cy="266701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24</xdr:row>
      <xdr:rowOff>28574</xdr:rowOff>
    </xdr:from>
    <xdr:to>
      <xdr:col>6</xdr:col>
      <xdr:colOff>171450</xdr:colOff>
      <xdr:row>25</xdr:row>
      <xdr:rowOff>142875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3686175" y="3867149"/>
          <a:ext cx="123825" cy="276226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17</xdr:row>
      <xdr:rowOff>28574</xdr:rowOff>
    </xdr:from>
    <xdr:to>
      <xdr:col>6</xdr:col>
      <xdr:colOff>171450</xdr:colOff>
      <xdr:row>18</xdr:row>
      <xdr:rowOff>142875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3686175" y="4838699"/>
          <a:ext cx="123825" cy="276226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6</xdr:row>
      <xdr:rowOff>47623</xdr:rowOff>
    </xdr:from>
    <xdr:to>
      <xdr:col>6</xdr:col>
      <xdr:colOff>190500</xdr:colOff>
      <xdr:row>9</xdr:row>
      <xdr:rowOff>133350</xdr:rowOff>
    </xdr:to>
    <xdr:sp macro="" textlink="">
      <xdr:nvSpPr>
        <xdr:cNvPr id="9" name="右中かっこ 8">
          <a:extLst>
            <a:ext uri="{FF2B5EF4-FFF2-40B4-BE49-F238E27FC236}">
              <a16:creationId xmlns:a16="http://schemas.microsoft.com/office/drawing/2014/main" id="{00000000-0008-0000-2B00-000009000000}"/>
            </a:ext>
          </a:extLst>
        </xdr:cNvPr>
        <xdr:cNvSpPr/>
      </xdr:nvSpPr>
      <xdr:spPr>
        <a:xfrm>
          <a:off x="5695950" y="6315073"/>
          <a:ext cx="142875" cy="571502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47626</xdr:colOff>
      <xdr:row>14</xdr:row>
      <xdr:rowOff>47623</xdr:rowOff>
    </xdr:from>
    <xdr:to>
      <xdr:col>6</xdr:col>
      <xdr:colOff>180976</xdr:colOff>
      <xdr:row>16</xdr:row>
      <xdr:rowOff>142875</xdr:rowOff>
    </xdr:to>
    <xdr:sp macro="" textlink="">
      <xdr:nvSpPr>
        <xdr:cNvPr id="10" name="右中かっこ 9">
          <a:extLst>
            <a:ext uri="{FF2B5EF4-FFF2-40B4-BE49-F238E27FC236}">
              <a16:creationId xmlns:a16="http://schemas.microsoft.com/office/drawing/2014/main" id="{00000000-0008-0000-2B00-00000A000000}"/>
            </a:ext>
          </a:extLst>
        </xdr:cNvPr>
        <xdr:cNvSpPr/>
      </xdr:nvSpPr>
      <xdr:spPr>
        <a:xfrm>
          <a:off x="5695951" y="6315073"/>
          <a:ext cx="133350" cy="419102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47626</xdr:colOff>
      <xdr:row>19</xdr:row>
      <xdr:rowOff>47623</xdr:rowOff>
    </xdr:from>
    <xdr:to>
      <xdr:col>6</xdr:col>
      <xdr:colOff>180976</xdr:colOff>
      <xdr:row>21</xdr:row>
      <xdr:rowOff>142875</xdr:rowOff>
    </xdr:to>
    <xdr:sp macro="" textlink="">
      <xdr:nvSpPr>
        <xdr:cNvPr id="11" name="右中かっこ 10">
          <a:extLst>
            <a:ext uri="{FF2B5EF4-FFF2-40B4-BE49-F238E27FC236}">
              <a16:creationId xmlns:a16="http://schemas.microsoft.com/office/drawing/2014/main" id="{00000000-0008-0000-2B00-00000B000000}"/>
            </a:ext>
          </a:extLst>
        </xdr:cNvPr>
        <xdr:cNvSpPr/>
      </xdr:nvSpPr>
      <xdr:spPr>
        <a:xfrm>
          <a:off x="5695951" y="6315073"/>
          <a:ext cx="133350" cy="419102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47626</xdr:colOff>
      <xdr:row>27</xdr:row>
      <xdr:rowOff>47623</xdr:rowOff>
    </xdr:from>
    <xdr:to>
      <xdr:col>6</xdr:col>
      <xdr:colOff>180976</xdr:colOff>
      <xdr:row>29</xdr:row>
      <xdr:rowOff>142875</xdr:rowOff>
    </xdr:to>
    <xdr:sp macro="" textlink="">
      <xdr:nvSpPr>
        <xdr:cNvPr id="12" name="右中かっこ 11">
          <a:extLst>
            <a:ext uri="{FF2B5EF4-FFF2-40B4-BE49-F238E27FC236}">
              <a16:creationId xmlns:a16="http://schemas.microsoft.com/office/drawing/2014/main" id="{00000000-0008-0000-2B00-00000C000000}"/>
            </a:ext>
          </a:extLst>
        </xdr:cNvPr>
        <xdr:cNvSpPr/>
      </xdr:nvSpPr>
      <xdr:spPr>
        <a:xfrm>
          <a:off x="5695951" y="6315073"/>
          <a:ext cx="133350" cy="419102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10</xdr:row>
      <xdr:rowOff>28574</xdr:rowOff>
    </xdr:from>
    <xdr:to>
      <xdr:col>6</xdr:col>
      <xdr:colOff>171450</xdr:colOff>
      <xdr:row>11</xdr:row>
      <xdr:rowOff>142875</xdr:rowOff>
    </xdr:to>
    <xdr:sp macro="" textlink="">
      <xdr:nvSpPr>
        <xdr:cNvPr id="13" name="右中かっこ 12">
          <a:extLst>
            <a:ext uri="{FF2B5EF4-FFF2-40B4-BE49-F238E27FC236}">
              <a16:creationId xmlns:a16="http://schemas.microsoft.com/office/drawing/2014/main" id="{00000000-0008-0000-2B00-00000D000000}"/>
            </a:ext>
          </a:extLst>
        </xdr:cNvPr>
        <xdr:cNvSpPr/>
      </xdr:nvSpPr>
      <xdr:spPr>
        <a:xfrm>
          <a:off x="5695950" y="7105649"/>
          <a:ext cx="123825" cy="276226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47626</xdr:colOff>
      <xdr:row>12</xdr:row>
      <xdr:rowOff>38098</xdr:rowOff>
    </xdr:from>
    <xdr:to>
      <xdr:col>6</xdr:col>
      <xdr:colOff>180976</xdr:colOff>
      <xdr:row>14</xdr:row>
      <xdr:rowOff>133350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/>
      </xdr:nvSpPr>
      <xdr:spPr>
        <a:xfrm>
          <a:off x="3686176" y="2905123"/>
          <a:ext cx="133350" cy="419102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3</xdr:row>
      <xdr:rowOff>28574</xdr:rowOff>
    </xdr:from>
    <xdr:to>
      <xdr:col>6</xdr:col>
      <xdr:colOff>171450</xdr:colOff>
      <xdr:row>4</xdr:row>
      <xdr:rowOff>142875</xdr:rowOff>
    </xdr:to>
    <xdr:sp macro="" textlink="">
      <xdr:nvSpPr>
        <xdr:cNvPr id="7" name="右中かっこ 6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SpPr/>
      </xdr:nvSpPr>
      <xdr:spPr>
        <a:xfrm>
          <a:off x="3686175" y="2571749"/>
          <a:ext cx="123825" cy="276226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19</xdr:row>
      <xdr:rowOff>28574</xdr:rowOff>
    </xdr:from>
    <xdr:to>
      <xdr:col>6</xdr:col>
      <xdr:colOff>171450</xdr:colOff>
      <xdr:row>20</xdr:row>
      <xdr:rowOff>142875</xdr:rowOff>
    </xdr:to>
    <xdr:sp macro="" textlink="">
      <xdr:nvSpPr>
        <xdr:cNvPr id="8" name="右中かっこ 7">
          <a:extLst>
            <a:ext uri="{FF2B5EF4-FFF2-40B4-BE49-F238E27FC236}">
              <a16:creationId xmlns:a16="http://schemas.microsoft.com/office/drawing/2014/main" id="{00000000-0008-0000-2C00-000008000000}"/>
            </a:ext>
          </a:extLst>
        </xdr:cNvPr>
        <xdr:cNvSpPr/>
      </xdr:nvSpPr>
      <xdr:spPr>
        <a:xfrm>
          <a:off x="3686175" y="2571749"/>
          <a:ext cx="123825" cy="276226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9</xdr:row>
      <xdr:rowOff>28574</xdr:rowOff>
    </xdr:from>
    <xdr:to>
      <xdr:col>6</xdr:col>
      <xdr:colOff>171450</xdr:colOff>
      <xdr:row>10</xdr:row>
      <xdr:rowOff>142875</xdr:rowOff>
    </xdr:to>
    <xdr:sp macro="" textlink="">
      <xdr:nvSpPr>
        <xdr:cNvPr id="9" name="右中かっこ 8">
          <a:extLst>
            <a:ext uri="{FF2B5EF4-FFF2-40B4-BE49-F238E27FC236}">
              <a16:creationId xmlns:a16="http://schemas.microsoft.com/office/drawing/2014/main" id="{00000000-0008-0000-2C00-000009000000}"/>
            </a:ext>
          </a:extLst>
        </xdr:cNvPr>
        <xdr:cNvSpPr/>
      </xdr:nvSpPr>
      <xdr:spPr>
        <a:xfrm>
          <a:off x="3686175" y="1438274"/>
          <a:ext cx="123825" cy="276226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47626</xdr:colOff>
      <xdr:row>5</xdr:row>
      <xdr:rowOff>38098</xdr:rowOff>
    </xdr:from>
    <xdr:to>
      <xdr:col>6</xdr:col>
      <xdr:colOff>180976</xdr:colOff>
      <xdr:row>7</xdr:row>
      <xdr:rowOff>133350</xdr:rowOff>
    </xdr:to>
    <xdr:sp macro="" textlink="">
      <xdr:nvSpPr>
        <xdr:cNvPr id="6" name="右中かっこ 5">
          <a:extLst>
            <a:ext uri="{FF2B5EF4-FFF2-40B4-BE49-F238E27FC236}">
              <a16:creationId xmlns:a16="http://schemas.microsoft.com/office/drawing/2014/main" id="{00000000-0008-0000-2D00-000006000000}"/>
            </a:ext>
          </a:extLst>
        </xdr:cNvPr>
        <xdr:cNvSpPr/>
      </xdr:nvSpPr>
      <xdr:spPr>
        <a:xfrm>
          <a:off x="3686176" y="2905123"/>
          <a:ext cx="133350" cy="419102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16</xdr:row>
      <xdr:rowOff>28574</xdr:rowOff>
    </xdr:from>
    <xdr:to>
      <xdr:col>6</xdr:col>
      <xdr:colOff>171450</xdr:colOff>
      <xdr:row>17</xdr:row>
      <xdr:rowOff>142875</xdr:rowOff>
    </xdr:to>
    <xdr:sp macro="" textlink="">
      <xdr:nvSpPr>
        <xdr:cNvPr id="7" name="右中かっこ 6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SpPr/>
      </xdr:nvSpPr>
      <xdr:spPr>
        <a:xfrm>
          <a:off x="3686175" y="4029074"/>
          <a:ext cx="123825" cy="276226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21</xdr:row>
      <xdr:rowOff>28574</xdr:rowOff>
    </xdr:from>
    <xdr:to>
      <xdr:col>6</xdr:col>
      <xdr:colOff>171450</xdr:colOff>
      <xdr:row>22</xdr:row>
      <xdr:rowOff>142875</xdr:rowOff>
    </xdr:to>
    <xdr:sp macro="" textlink="">
      <xdr:nvSpPr>
        <xdr:cNvPr id="8" name="右中かっこ 7"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SpPr/>
      </xdr:nvSpPr>
      <xdr:spPr>
        <a:xfrm>
          <a:off x="3686175" y="4029074"/>
          <a:ext cx="123825" cy="276226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14</xdr:row>
      <xdr:rowOff>28574</xdr:rowOff>
    </xdr:from>
    <xdr:to>
      <xdr:col>6</xdr:col>
      <xdr:colOff>171450</xdr:colOff>
      <xdr:row>15</xdr:row>
      <xdr:rowOff>142875</xdr:rowOff>
    </xdr:to>
    <xdr:sp macro="" textlink="">
      <xdr:nvSpPr>
        <xdr:cNvPr id="7" name="右中かっこ 6">
          <a:extLst>
            <a:ext uri="{FF2B5EF4-FFF2-40B4-BE49-F238E27FC236}">
              <a16:creationId xmlns:a16="http://schemas.microsoft.com/office/drawing/2014/main" id="{00000000-0008-0000-3500-000007000000}"/>
            </a:ext>
          </a:extLst>
        </xdr:cNvPr>
        <xdr:cNvSpPr/>
      </xdr:nvSpPr>
      <xdr:spPr>
        <a:xfrm>
          <a:off x="3686175" y="2571749"/>
          <a:ext cx="123825" cy="276226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16</xdr:row>
      <xdr:rowOff>28574</xdr:rowOff>
    </xdr:from>
    <xdr:to>
      <xdr:col>6</xdr:col>
      <xdr:colOff>171450</xdr:colOff>
      <xdr:row>17</xdr:row>
      <xdr:rowOff>142875</xdr:rowOff>
    </xdr:to>
    <xdr:sp macro="" textlink="">
      <xdr:nvSpPr>
        <xdr:cNvPr id="8" name="右中かっこ 7">
          <a:extLst>
            <a:ext uri="{FF2B5EF4-FFF2-40B4-BE49-F238E27FC236}">
              <a16:creationId xmlns:a16="http://schemas.microsoft.com/office/drawing/2014/main" id="{00000000-0008-0000-3500-000008000000}"/>
            </a:ext>
          </a:extLst>
        </xdr:cNvPr>
        <xdr:cNvSpPr/>
      </xdr:nvSpPr>
      <xdr:spPr>
        <a:xfrm>
          <a:off x="3686175" y="2571749"/>
          <a:ext cx="123825" cy="276226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18</xdr:row>
      <xdr:rowOff>28574</xdr:rowOff>
    </xdr:from>
    <xdr:to>
      <xdr:col>6</xdr:col>
      <xdr:colOff>171450</xdr:colOff>
      <xdr:row>19</xdr:row>
      <xdr:rowOff>142875</xdr:rowOff>
    </xdr:to>
    <xdr:sp macro="" textlink="">
      <xdr:nvSpPr>
        <xdr:cNvPr id="6" name="右中かっこ 5">
          <a:extLst>
            <a:ext uri="{FF2B5EF4-FFF2-40B4-BE49-F238E27FC236}">
              <a16:creationId xmlns:a16="http://schemas.microsoft.com/office/drawing/2014/main" id="{00000000-0008-0000-3600-000006000000}"/>
            </a:ext>
          </a:extLst>
        </xdr:cNvPr>
        <xdr:cNvSpPr/>
      </xdr:nvSpPr>
      <xdr:spPr>
        <a:xfrm>
          <a:off x="3686175" y="1438274"/>
          <a:ext cx="123825" cy="276226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20</xdr:row>
      <xdr:rowOff>28574</xdr:rowOff>
    </xdr:from>
    <xdr:to>
      <xdr:col>6</xdr:col>
      <xdr:colOff>171450</xdr:colOff>
      <xdr:row>21</xdr:row>
      <xdr:rowOff>142875</xdr:rowOff>
    </xdr:to>
    <xdr:sp macro="" textlink="">
      <xdr:nvSpPr>
        <xdr:cNvPr id="7" name="右中かっこ 6">
          <a:extLst>
            <a:ext uri="{FF2B5EF4-FFF2-40B4-BE49-F238E27FC236}">
              <a16:creationId xmlns:a16="http://schemas.microsoft.com/office/drawing/2014/main" id="{00000000-0008-0000-3600-000007000000}"/>
            </a:ext>
          </a:extLst>
        </xdr:cNvPr>
        <xdr:cNvSpPr/>
      </xdr:nvSpPr>
      <xdr:spPr>
        <a:xfrm>
          <a:off x="3686175" y="1438274"/>
          <a:ext cx="123825" cy="276226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3</xdr:row>
      <xdr:rowOff>28574</xdr:rowOff>
    </xdr:from>
    <xdr:to>
      <xdr:col>6</xdr:col>
      <xdr:colOff>171450</xdr:colOff>
      <xdr:row>4</xdr:row>
      <xdr:rowOff>142875</xdr:rowOff>
    </xdr:to>
    <xdr:sp macro="" textlink="">
      <xdr:nvSpPr>
        <xdr:cNvPr id="5" name="右中かっこ 4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/>
      </xdr:nvSpPr>
      <xdr:spPr>
        <a:xfrm>
          <a:off x="3686175" y="3543299"/>
          <a:ext cx="123825" cy="276226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15</xdr:row>
      <xdr:rowOff>28574</xdr:rowOff>
    </xdr:from>
    <xdr:to>
      <xdr:col>6</xdr:col>
      <xdr:colOff>171450</xdr:colOff>
      <xdr:row>16</xdr:row>
      <xdr:rowOff>142875</xdr:rowOff>
    </xdr:to>
    <xdr:sp macro="" textlink="">
      <xdr:nvSpPr>
        <xdr:cNvPr id="6" name="右中かっこ 5">
          <a:extLst>
            <a:ext uri="{FF2B5EF4-FFF2-40B4-BE49-F238E27FC236}">
              <a16:creationId xmlns:a16="http://schemas.microsoft.com/office/drawing/2014/main" id="{00000000-0008-0000-3700-000006000000}"/>
            </a:ext>
          </a:extLst>
        </xdr:cNvPr>
        <xdr:cNvSpPr/>
      </xdr:nvSpPr>
      <xdr:spPr>
        <a:xfrm>
          <a:off x="3686175" y="1438274"/>
          <a:ext cx="123825" cy="276226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7</xdr:row>
      <xdr:rowOff>28574</xdr:rowOff>
    </xdr:from>
    <xdr:to>
      <xdr:col>6</xdr:col>
      <xdr:colOff>171450</xdr:colOff>
      <xdr:row>8</xdr:row>
      <xdr:rowOff>142875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/>
      </xdr:nvSpPr>
      <xdr:spPr>
        <a:xfrm>
          <a:off x="3686175" y="3381374"/>
          <a:ext cx="123825" cy="276226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9</xdr:row>
      <xdr:rowOff>28574</xdr:rowOff>
    </xdr:from>
    <xdr:to>
      <xdr:col>6</xdr:col>
      <xdr:colOff>171450</xdr:colOff>
      <xdr:row>10</xdr:row>
      <xdr:rowOff>142875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SpPr/>
      </xdr:nvSpPr>
      <xdr:spPr>
        <a:xfrm>
          <a:off x="3686175" y="3381374"/>
          <a:ext cx="123825" cy="276226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11</xdr:row>
      <xdr:rowOff>28574</xdr:rowOff>
    </xdr:from>
    <xdr:to>
      <xdr:col>6</xdr:col>
      <xdr:colOff>171450</xdr:colOff>
      <xdr:row>12</xdr:row>
      <xdr:rowOff>142875</xdr:rowOff>
    </xdr:to>
    <xdr:sp macro="" textlink="">
      <xdr:nvSpPr>
        <xdr:cNvPr id="4" name="右中かっこ 3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SpPr/>
      </xdr:nvSpPr>
      <xdr:spPr>
        <a:xfrm>
          <a:off x="3686175" y="3381374"/>
          <a:ext cx="123825" cy="276226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15</xdr:row>
      <xdr:rowOff>28574</xdr:rowOff>
    </xdr:from>
    <xdr:to>
      <xdr:col>6</xdr:col>
      <xdr:colOff>171450</xdr:colOff>
      <xdr:row>16</xdr:row>
      <xdr:rowOff>142875</xdr:rowOff>
    </xdr:to>
    <xdr:sp macro="" textlink="">
      <xdr:nvSpPr>
        <xdr:cNvPr id="5" name="右中かっこ 4">
          <a:extLst>
            <a:ext uri="{FF2B5EF4-FFF2-40B4-BE49-F238E27FC236}">
              <a16:creationId xmlns:a16="http://schemas.microsoft.com/office/drawing/2014/main" id="{00000000-0008-0000-4700-000005000000}"/>
            </a:ext>
          </a:extLst>
        </xdr:cNvPr>
        <xdr:cNvSpPr/>
      </xdr:nvSpPr>
      <xdr:spPr>
        <a:xfrm>
          <a:off x="3686175" y="3381374"/>
          <a:ext cx="123825" cy="276226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5</xdr:row>
      <xdr:rowOff>28574</xdr:rowOff>
    </xdr:from>
    <xdr:to>
      <xdr:col>6</xdr:col>
      <xdr:colOff>171450</xdr:colOff>
      <xdr:row>6</xdr:row>
      <xdr:rowOff>142875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/>
      </xdr:nvSpPr>
      <xdr:spPr>
        <a:xfrm>
          <a:off x="3686175" y="3381374"/>
          <a:ext cx="123825" cy="276226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21</xdr:row>
      <xdr:rowOff>28574</xdr:rowOff>
    </xdr:from>
    <xdr:to>
      <xdr:col>6</xdr:col>
      <xdr:colOff>171450</xdr:colOff>
      <xdr:row>22</xdr:row>
      <xdr:rowOff>142875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SpPr/>
      </xdr:nvSpPr>
      <xdr:spPr>
        <a:xfrm>
          <a:off x="3686175" y="3381374"/>
          <a:ext cx="123825" cy="276226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19050</xdr:colOff>
      <xdr:row>10</xdr:row>
      <xdr:rowOff>38099</xdr:rowOff>
    </xdr:from>
    <xdr:to>
      <xdr:col>8</xdr:col>
      <xdr:colOff>104775</xdr:colOff>
      <xdr:row>11</xdr:row>
      <xdr:rowOff>142875</xdr:rowOff>
    </xdr:to>
    <xdr:sp macro="" textlink="">
      <xdr:nvSpPr>
        <xdr:cNvPr id="5" name="右中かっこ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5667375" y="2581274"/>
          <a:ext cx="85725" cy="266701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19050</xdr:colOff>
      <xdr:row>12</xdr:row>
      <xdr:rowOff>47624</xdr:rowOff>
    </xdr:from>
    <xdr:to>
      <xdr:col>8</xdr:col>
      <xdr:colOff>104775</xdr:colOff>
      <xdr:row>13</xdr:row>
      <xdr:rowOff>152400</xdr:rowOff>
    </xdr:to>
    <xdr:sp macro="" textlink="">
      <xdr:nvSpPr>
        <xdr:cNvPr id="6" name="右中かっこ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5667375" y="2914649"/>
          <a:ext cx="85725" cy="266701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76201</xdr:colOff>
      <xdr:row>19</xdr:row>
      <xdr:rowOff>38099</xdr:rowOff>
    </xdr:from>
    <xdr:to>
      <xdr:col>8</xdr:col>
      <xdr:colOff>152401</xdr:colOff>
      <xdr:row>22</xdr:row>
      <xdr:rowOff>152400</xdr:rowOff>
    </xdr:to>
    <xdr:sp macro="" textlink="">
      <xdr:nvSpPr>
        <xdr:cNvPr id="7" name="右中かっこ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5724526" y="4038599"/>
          <a:ext cx="76200" cy="600076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21</xdr:row>
      <xdr:rowOff>28574</xdr:rowOff>
    </xdr:from>
    <xdr:to>
      <xdr:col>6</xdr:col>
      <xdr:colOff>171450</xdr:colOff>
      <xdr:row>22</xdr:row>
      <xdr:rowOff>142875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/>
      </xdr:nvSpPr>
      <xdr:spPr>
        <a:xfrm>
          <a:off x="3686175" y="4352924"/>
          <a:ext cx="123825" cy="276226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38100</xdr:colOff>
      <xdr:row>11</xdr:row>
      <xdr:rowOff>47624</xdr:rowOff>
    </xdr:from>
    <xdr:to>
      <xdr:col>6</xdr:col>
      <xdr:colOff>200025</xdr:colOff>
      <xdr:row>19</xdr:row>
      <xdr:rowOff>133350</xdr:rowOff>
    </xdr:to>
    <xdr:sp macro="" textlink="">
      <xdr:nvSpPr>
        <xdr:cNvPr id="4" name="右中かっこ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SpPr/>
      </xdr:nvSpPr>
      <xdr:spPr>
        <a:xfrm>
          <a:off x="3676650" y="2752724"/>
          <a:ext cx="161925" cy="1381126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12</xdr:row>
      <xdr:rowOff>28574</xdr:rowOff>
    </xdr:from>
    <xdr:to>
      <xdr:col>6</xdr:col>
      <xdr:colOff>171450</xdr:colOff>
      <xdr:row>13</xdr:row>
      <xdr:rowOff>142875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/>
      </xdr:nvSpPr>
      <xdr:spPr>
        <a:xfrm>
          <a:off x="3686175" y="4352924"/>
          <a:ext cx="123825" cy="276226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51434</xdr:colOff>
      <xdr:row>10</xdr:row>
      <xdr:rowOff>9522</xdr:rowOff>
    </xdr:from>
    <xdr:to>
      <xdr:col>6</xdr:col>
      <xdr:colOff>190499</xdr:colOff>
      <xdr:row>15</xdr:row>
      <xdr:rowOff>152400</xdr:rowOff>
    </xdr:to>
    <xdr:sp macro="" textlink="">
      <xdr:nvSpPr>
        <xdr:cNvPr id="6" name="右中かっこ 5">
          <a:extLst>
            <a:ext uri="{FF2B5EF4-FFF2-40B4-BE49-F238E27FC236}">
              <a16:creationId xmlns:a16="http://schemas.microsoft.com/office/drawing/2014/main" id="{00000000-0008-0000-5100-000006000000}"/>
            </a:ext>
          </a:extLst>
        </xdr:cNvPr>
        <xdr:cNvSpPr/>
      </xdr:nvSpPr>
      <xdr:spPr>
        <a:xfrm>
          <a:off x="3689984" y="2552697"/>
          <a:ext cx="139065" cy="952503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18</xdr:row>
      <xdr:rowOff>28574</xdr:rowOff>
    </xdr:from>
    <xdr:to>
      <xdr:col>6</xdr:col>
      <xdr:colOff>171450</xdr:colOff>
      <xdr:row>19</xdr:row>
      <xdr:rowOff>142875</xdr:rowOff>
    </xdr:to>
    <xdr:sp macro="" textlink="">
      <xdr:nvSpPr>
        <xdr:cNvPr id="7" name="右中かっこ 6">
          <a:extLst>
            <a:ext uri="{FF2B5EF4-FFF2-40B4-BE49-F238E27FC236}">
              <a16:creationId xmlns:a16="http://schemas.microsoft.com/office/drawing/2014/main" id="{00000000-0008-0000-5100-000007000000}"/>
            </a:ext>
          </a:extLst>
        </xdr:cNvPr>
        <xdr:cNvSpPr/>
      </xdr:nvSpPr>
      <xdr:spPr>
        <a:xfrm>
          <a:off x="3686175" y="2571749"/>
          <a:ext cx="123825" cy="276226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6</xdr:row>
      <xdr:rowOff>28574</xdr:rowOff>
    </xdr:from>
    <xdr:to>
      <xdr:col>6</xdr:col>
      <xdr:colOff>171450</xdr:colOff>
      <xdr:row>7</xdr:row>
      <xdr:rowOff>142875</xdr:rowOff>
    </xdr:to>
    <xdr:sp macro="" textlink="">
      <xdr:nvSpPr>
        <xdr:cNvPr id="8" name="右中かっこ 7">
          <a:extLst>
            <a:ext uri="{FF2B5EF4-FFF2-40B4-BE49-F238E27FC236}">
              <a16:creationId xmlns:a16="http://schemas.microsoft.com/office/drawing/2014/main" id="{00000000-0008-0000-5100-000008000000}"/>
            </a:ext>
          </a:extLst>
        </xdr:cNvPr>
        <xdr:cNvSpPr/>
      </xdr:nvSpPr>
      <xdr:spPr>
        <a:xfrm>
          <a:off x="3686175" y="2571749"/>
          <a:ext cx="123825" cy="276226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76200</xdr:colOff>
      <xdr:row>3</xdr:row>
      <xdr:rowOff>38099</xdr:rowOff>
    </xdr:from>
    <xdr:to>
      <xdr:col>6</xdr:col>
      <xdr:colOff>161925</xdr:colOff>
      <xdr:row>7</xdr:row>
      <xdr:rowOff>114300</xdr:rowOff>
    </xdr:to>
    <xdr:sp macro="" textlink="">
      <xdr:nvSpPr>
        <xdr:cNvPr id="4" name="右中かっこ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3714750" y="1447799"/>
          <a:ext cx="85725" cy="723901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76200</xdr:colOff>
      <xdr:row>11</xdr:row>
      <xdr:rowOff>66674</xdr:rowOff>
    </xdr:from>
    <xdr:to>
      <xdr:col>6</xdr:col>
      <xdr:colOff>161925</xdr:colOff>
      <xdr:row>13</xdr:row>
      <xdr:rowOff>133350</xdr:rowOff>
    </xdr:to>
    <xdr:sp macro="" textlink="">
      <xdr:nvSpPr>
        <xdr:cNvPr id="12" name="右中かっこ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/>
      </xdr:nvSpPr>
      <xdr:spPr>
        <a:xfrm>
          <a:off x="3714750" y="2771774"/>
          <a:ext cx="85725" cy="390526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57150</xdr:colOff>
      <xdr:row>21</xdr:row>
      <xdr:rowOff>47624</xdr:rowOff>
    </xdr:from>
    <xdr:to>
      <xdr:col>6</xdr:col>
      <xdr:colOff>142875</xdr:colOff>
      <xdr:row>23</xdr:row>
      <xdr:rowOff>114300</xdr:rowOff>
    </xdr:to>
    <xdr:sp macro="" textlink="">
      <xdr:nvSpPr>
        <xdr:cNvPr id="13" name="右中かっこ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>
        <a:xfrm>
          <a:off x="3695700" y="4371974"/>
          <a:ext cx="85725" cy="390526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19</xdr:row>
      <xdr:rowOff>28574</xdr:rowOff>
    </xdr:from>
    <xdr:to>
      <xdr:col>6</xdr:col>
      <xdr:colOff>171450</xdr:colOff>
      <xdr:row>20</xdr:row>
      <xdr:rowOff>142875</xdr:rowOff>
    </xdr:to>
    <xdr:sp macro="" textlink="">
      <xdr:nvSpPr>
        <xdr:cNvPr id="14" name="右中かっこ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/>
      </xdr:nvSpPr>
      <xdr:spPr>
        <a:xfrm>
          <a:off x="3686175" y="4029074"/>
          <a:ext cx="123825" cy="276226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66675</xdr:colOff>
      <xdr:row>15</xdr:row>
      <xdr:rowOff>28573</xdr:rowOff>
    </xdr:from>
    <xdr:to>
      <xdr:col>6</xdr:col>
      <xdr:colOff>133350</xdr:colOff>
      <xdr:row>18</xdr:row>
      <xdr:rowOff>95249</xdr:rowOff>
    </xdr:to>
    <xdr:sp macro="" textlink="">
      <xdr:nvSpPr>
        <xdr:cNvPr id="15" name="右中かっこ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/>
      </xdr:nvSpPr>
      <xdr:spPr>
        <a:xfrm>
          <a:off x="3705225" y="3381373"/>
          <a:ext cx="66675" cy="552451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76200</xdr:colOff>
      <xdr:row>23</xdr:row>
      <xdr:rowOff>38099</xdr:rowOff>
    </xdr:from>
    <xdr:to>
      <xdr:col>6</xdr:col>
      <xdr:colOff>161925</xdr:colOff>
      <xdr:row>27</xdr:row>
      <xdr:rowOff>114300</xdr:rowOff>
    </xdr:to>
    <xdr:sp macro="" textlink="">
      <xdr:nvSpPr>
        <xdr:cNvPr id="7" name="右中かっこ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3714750" y="1447799"/>
          <a:ext cx="85725" cy="723901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66675</xdr:colOff>
      <xdr:row>28</xdr:row>
      <xdr:rowOff>28573</xdr:rowOff>
    </xdr:from>
    <xdr:to>
      <xdr:col>6</xdr:col>
      <xdr:colOff>133350</xdr:colOff>
      <xdr:row>31</xdr:row>
      <xdr:rowOff>95249</xdr:rowOff>
    </xdr:to>
    <xdr:sp macro="" textlink="">
      <xdr:nvSpPr>
        <xdr:cNvPr id="8" name="右中かっこ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3705225" y="3381373"/>
          <a:ext cx="66675" cy="552451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4</xdr:row>
      <xdr:rowOff>28574</xdr:rowOff>
    </xdr:from>
    <xdr:to>
      <xdr:col>6</xdr:col>
      <xdr:colOff>171450</xdr:colOff>
      <xdr:row>5</xdr:row>
      <xdr:rowOff>142875</xdr:rowOff>
    </xdr:to>
    <xdr:sp macro="" textlink="">
      <xdr:nvSpPr>
        <xdr:cNvPr id="9" name="右中かっこ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3686175" y="4029074"/>
          <a:ext cx="123825" cy="276226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6</xdr:row>
      <xdr:rowOff>28574</xdr:rowOff>
    </xdr:from>
    <xdr:to>
      <xdr:col>6</xdr:col>
      <xdr:colOff>171450</xdr:colOff>
      <xdr:row>7</xdr:row>
      <xdr:rowOff>142875</xdr:rowOff>
    </xdr:to>
    <xdr:sp macro="" textlink="">
      <xdr:nvSpPr>
        <xdr:cNvPr id="10" name="右中かっこ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686175" y="4029074"/>
          <a:ext cx="123825" cy="276226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11</xdr:row>
      <xdr:rowOff>28574</xdr:rowOff>
    </xdr:from>
    <xdr:to>
      <xdr:col>6</xdr:col>
      <xdr:colOff>171450</xdr:colOff>
      <xdr:row>12</xdr:row>
      <xdr:rowOff>142875</xdr:rowOff>
    </xdr:to>
    <xdr:sp macro="" textlink="">
      <xdr:nvSpPr>
        <xdr:cNvPr id="11" name="右中かっこ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3686175" y="4029074"/>
          <a:ext cx="123825" cy="276226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13</xdr:row>
      <xdr:rowOff>28574</xdr:rowOff>
    </xdr:from>
    <xdr:to>
      <xdr:col>6</xdr:col>
      <xdr:colOff>171450</xdr:colOff>
      <xdr:row>14</xdr:row>
      <xdr:rowOff>142875</xdr:rowOff>
    </xdr:to>
    <xdr:sp macro="" textlink="">
      <xdr:nvSpPr>
        <xdr:cNvPr id="12" name="右中かっこ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/>
      </xdr:nvSpPr>
      <xdr:spPr>
        <a:xfrm>
          <a:off x="3686175" y="4029074"/>
          <a:ext cx="123825" cy="276226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15</xdr:row>
      <xdr:rowOff>28574</xdr:rowOff>
    </xdr:from>
    <xdr:to>
      <xdr:col>6</xdr:col>
      <xdr:colOff>171450</xdr:colOff>
      <xdr:row>16</xdr:row>
      <xdr:rowOff>142875</xdr:rowOff>
    </xdr:to>
    <xdr:sp macro="" textlink="">
      <xdr:nvSpPr>
        <xdr:cNvPr id="13" name="右中かっこ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3686175" y="4029074"/>
          <a:ext cx="123825" cy="276226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21</xdr:row>
      <xdr:rowOff>28574</xdr:rowOff>
    </xdr:from>
    <xdr:to>
      <xdr:col>6</xdr:col>
      <xdr:colOff>171450</xdr:colOff>
      <xdr:row>22</xdr:row>
      <xdr:rowOff>142875</xdr:rowOff>
    </xdr:to>
    <xdr:sp macro="" textlink="">
      <xdr:nvSpPr>
        <xdr:cNvPr id="14" name="右中かっこ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/>
      </xdr:nvSpPr>
      <xdr:spPr>
        <a:xfrm>
          <a:off x="3686175" y="4029074"/>
          <a:ext cx="123825" cy="276226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3</xdr:row>
      <xdr:rowOff>38098</xdr:rowOff>
    </xdr:from>
    <xdr:to>
      <xdr:col>6</xdr:col>
      <xdr:colOff>171450</xdr:colOff>
      <xdr:row>5</xdr:row>
      <xdr:rowOff>133349</xdr:rowOff>
    </xdr:to>
    <xdr:sp macro="" textlink="">
      <xdr:nvSpPr>
        <xdr:cNvPr id="9" name="右中かっこ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3686175" y="4200523"/>
          <a:ext cx="123825" cy="419101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14</xdr:row>
      <xdr:rowOff>38098</xdr:rowOff>
    </xdr:from>
    <xdr:to>
      <xdr:col>6</xdr:col>
      <xdr:colOff>171450</xdr:colOff>
      <xdr:row>16</xdr:row>
      <xdr:rowOff>133349</xdr:rowOff>
    </xdr:to>
    <xdr:sp macro="" textlink="">
      <xdr:nvSpPr>
        <xdr:cNvPr id="10" name="右中かっこ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/>
      </xdr:nvSpPr>
      <xdr:spPr>
        <a:xfrm>
          <a:off x="3686175" y="4200523"/>
          <a:ext cx="123825" cy="419101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9</xdr:row>
      <xdr:rowOff>47623</xdr:rowOff>
    </xdr:from>
    <xdr:to>
      <xdr:col>6</xdr:col>
      <xdr:colOff>190500</xdr:colOff>
      <xdr:row>12</xdr:row>
      <xdr:rowOff>133350</xdr:rowOff>
    </xdr:to>
    <xdr:sp macro="" textlink="">
      <xdr:nvSpPr>
        <xdr:cNvPr id="11" name="右中かっこ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/>
      </xdr:nvSpPr>
      <xdr:spPr>
        <a:xfrm>
          <a:off x="3686175" y="2428873"/>
          <a:ext cx="142875" cy="571502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19</xdr:row>
      <xdr:rowOff>28574</xdr:rowOff>
    </xdr:from>
    <xdr:to>
      <xdr:col>6</xdr:col>
      <xdr:colOff>171450</xdr:colOff>
      <xdr:row>20</xdr:row>
      <xdr:rowOff>142875</xdr:rowOff>
    </xdr:to>
    <xdr:sp macro="" textlink="">
      <xdr:nvSpPr>
        <xdr:cNvPr id="12" name="右中かっこ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/>
      </xdr:nvSpPr>
      <xdr:spPr>
        <a:xfrm>
          <a:off x="3686175" y="5000624"/>
          <a:ext cx="123825" cy="276226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22</xdr:row>
      <xdr:rowOff>28574</xdr:rowOff>
    </xdr:from>
    <xdr:to>
      <xdr:col>6</xdr:col>
      <xdr:colOff>171450</xdr:colOff>
      <xdr:row>23</xdr:row>
      <xdr:rowOff>142875</xdr:rowOff>
    </xdr:to>
    <xdr:sp macro="" textlink="">
      <xdr:nvSpPr>
        <xdr:cNvPr id="13" name="右中かっこ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/>
      </xdr:nvSpPr>
      <xdr:spPr>
        <a:xfrm>
          <a:off x="3686175" y="5000624"/>
          <a:ext cx="123825" cy="276226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25</xdr:row>
      <xdr:rowOff>28574</xdr:rowOff>
    </xdr:from>
    <xdr:to>
      <xdr:col>6</xdr:col>
      <xdr:colOff>171450</xdr:colOff>
      <xdr:row>26</xdr:row>
      <xdr:rowOff>142875</xdr:rowOff>
    </xdr:to>
    <xdr:sp macro="" textlink="">
      <xdr:nvSpPr>
        <xdr:cNvPr id="14" name="右中かっこ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/>
      </xdr:nvSpPr>
      <xdr:spPr>
        <a:xfrm>
          <a:off x="3686175" y="5000624"/>
          <a:ext cx="123825" cy="276226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57151</xdr:colOff>
      <xdr:row>5</xdr:row>
      <xdr:rowOff>28574</xdr:rowOff>
    </xdr:from>
    <xdr:to>
      <xdr:col>6</xdr:col>
      <xdr:colOff>152401</xdr:colOff>
      <xdr:row>10</xdr:row>
      <xdr:rowOff>142875</xdr:rowOff>
    </xdr:to>
    <xdr:sp macro="" textlink="">
      <xdr:nvSpPr>
        <xdr:cNvPr id="5" name="右中かっこ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3695701" y="1762124"/>
          <a:ext cx="95250" cy="923926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11</xdr:row>
      <xdr:rowOff>28574</xdr:rowOff>
    </xdr:from>
    <xdr:to>
      <xdr:col>6</xdr:col>
      <xdr:colOff>171450</xdr:colOff>
      <xdr:row>12</xdr:row>
      <xdr:rowOff>142875</xdr:rowOff>
    </xdr:to>
    <xdr:sp macro="" textlink="">
      <xdr:nvSpPr>
        <xdr:cNvPr id="10" name="右中かっこ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>
          <a:off x="3686175" y="3381374"/>
          <a:ext cx="123825" cy="276226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13</xdr:row>
      <xdr:rowOff>28574</xdr:rowOff>
    </xdr:from>
    <xdr:to>
      <xdr:col>6</xdr:col>
      <xdr:colOff>171450</xdr:colOff>
      <xdr:row>14</xdr:row>
      <xdr:rowOff>142875</xdr:rowOff>
    </xdr:to>
    <xdr:sp macro="" textlink="">
      <xdr:nvSpPr>
        <xdr:cNvPr id="11" name="右中かっこ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/>
      </xdr:nvSpPr>
      <xdr:spPr>
        <a:xfrm>
          <a:off x="3686175" y="3381374"/>
          <a:ext cx="123825" cy="276226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15</xdr:row>
      <xdr:rowOff>28574</xdr:rowOff>
    </xdr:from>
    <xdr:to>
      <xdr:col>6</xdr:col>
      <xdr:colOff>171450</xdr:colOff>
      <xdr:row>16</xdr:row>
      <xdr:rowOff>142875</xdr:rowOff>
    </xdr:to>
    <xdr:sp macro="" textlink="">
      <xdr:nvSpPr>
        <xdr:cNvPr id="12" name="右中かっこ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>
        <a:xfrm>
          <a:off x="3686175" y="3381374"/>
          <a:ext cx="123825" cy="276226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27</xdr:row>
      <xdr:rowOff>28574</xdr:rowOff>
    </xdr:from>
    <xdr:to>
      <xdr:col>6</xdr:col>
      <xdr:colOff>171450</xdr:colOff>
      <xdr:row>28</xdr:row>
      <xdr:rowOff>142875</xdr:rowOff>
    </xdr:to>
    <xdr:sp macro="" textlink="">
      <xdr:nvSpPr>
        <xdr:cNvPr id="13" name="右中かっこ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/>
      </xdr:nvSpPr>
      <xdr:spPr>
        <a:xfrm>
          <a:off x="3686175" y="3381374"/>
          <a:ext cx="123825" cy="276226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25</xdr:row>
      <xdr:rowOff>28574</xdr:rowOff>
    </xdr:from>
    <xdr:to>
      <xdr:col>6</xdr:col>
      <xdr:colOff>171450</xdr:colOff>
      <xdr:row>26</xdr:row>
      <xdr:rowOff>142875</xdr:rowOff>
    </xdr:to>
    <xdr:sp macro="" textlink="">
      <xdr:nvSpPr>
        <xdr:cNvPr id="14" name="右中かっこ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/>
      </xdr:nvSpPr>
      <xdr:spPr>
        <a:xfrm>
          <a:off x="3686175" y="3381374"/>
          <a:ext cx="123825" cy="276226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20</xdr:row>
      <xdr:rowOff>38098</xdr:rowOff>
    </xdr:from>
    <xdr:to>
      <xdr:col>6</xdr:col>
      <xdr:colOff>171450</xdr:colOff>
      <xdr:row>22</xdr:row>
      <xdr:rowOff>133349</xdr:rowOff>
    </xdr:to>
    <xdr:sp macro="" textlink="">
      <xdr:nvSpPr>
        <xdr:cNvPr id="15" name="右中かっこ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/>
      </xdr:nvSpPr>
      <xdr:spPr>
        <a:xfrm>
          <a:off x="3686175" y="4200523"/>
          <a:ext cx="123825" cy="419101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76200</xdr:colOff>
      <xdr:row>3</xdr:row>
      <xdr:rowOff>38099</xdr:rowOff>
    </xdr:from>
    <xdr:to>
      <xdr:col>6</xdr:col>
      <xdr:colOff>161925</xdr:colOff>
      <xdr:row>7</xdr:row>
      <xdr:rowOff>114300</xdr:rowOff>
    </xdr:to>
    <xdr:sp macro="" textlink="">
      <xdr:nvSpPr>
        <xdr:cNvPr id="8" name="右中かっこ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/>
      </xdr:nvSpPr>
      <xdr:spPr>
        <a:xfrm>
          <a:off x="3714750" y="4686299"/>
          <a:ext cx="85725" cy="723901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13</xdr:row>
      <xdr:rowOff>47623</xdr:rowOff>
    </xdr:from>
    <xdr:to>
      <xdr:col>6</xdr:col>
      <xdr:colOff>190500</xdr:colOff>
      <xdr:row>16</xdr:row>
      <xdr:rowOff>133350</xdr:rowOff>
    </xdr:to>
    <xdr:sp macro="" textlink="">
      <xdr:nvSpPr>
        <xdr:cNvPr id="9" name="右中かっこ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3686175" y="2428873"/>
          <a:ext cx="142875" cy="571502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8</xdr:row>
      <xdr:rowOff>28574</xdr:rowOff>
    </xdr:from>
    <xdr:to>
      <xdr:col>6</xdr:col>
      <xdr:colOff>171450</xdr:colOff>
      <xdr:row>9</xdr:row>
      <xdr:rowOff>142875</xdr:rowOff>
    </xdr:to>
    <xdr:sp macro="" textlink="">
      <xdr:nvSpPr>
        <xdr:cNvPr id="10" name="右中かっこ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3686175" y="4029074"/>
          <a:ext cx="123825" cy="276226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18</xdr:row>
      <xdr:rowOff>28574</xdr:rowOff>
    </xdr:from>
    <xdr:to>
      <xdr:col>6</xdr:col>
      <xdr:colOff>171450</xdr:colOff>
      <xdr:row>19</xdr:row>
      <xdr:rowOff>142875</xdr:rowOff>
    </xdr:to>
    <xdr:sp macro="" textlink="">
      <xdr:nvSpPr>
        <xdr:cNvPr id="11" name="右中かっこ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/>
      </xdr:nvSpPr>
      <xdr:spPr>
        <a:xfrm>
          <a:off x="3686175" y="4029074"/>
          <a:ext cx="123825" cy="276226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3</xdr:row>
      <xdr:rowOff>47623</xdr:rowOff>
    </xdr:from>
    <xdr:to>
      <xdr:col>6</xdr:col>
      <xdr:colOff>190500</xdr:colOff>
      <xdr:row>6</xdr:row>
      <xdr:rowOff>133350</xdr:rowOff>
    </xdr:to>
    <xdr:sp macro="" textlink="">
      <xdr:nvSpPr>
        <xdr:cNvPr id="6" name="右中かっこ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/>
      </xdr:nvSpPr>
      <xdr:spPr>
        <a:xfrm>
          <a:off x="3686175" y="3076573"/>
          <a:ext cx="142875" cy="571502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7</xdr:row>
      <xdr:rowOff>38098</xdr:rowOff>
    </xdr:from>
    <xdr:to>
      <xdr:col>6</xdr:col>
      <xdr:colOff>171450</xdr:colOff>
      <xdr:row>9</xdr:row>
      <xdr:rowOff>133349</xdr:rowOff>
    </xdr:to>
    <xdr:sp macro="" textlink="">
      <xdr:nvSpPr>
        <xdr:cNvPr id="7" name="右中かっこ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/>
      </xdr:nvSpPr>
      <xdr:spPr>
        <a:xfrm>
          <a:off x="3686175" y="3228973"/>
          <a:ext cx="123825" cy="419101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12</xdr:row>
      <xdr:rowOff>38098</xdr:rowOff>
    </xdr:from>
    <xdr:to>
      <xdr:col>6</xdr:col>
      <xdr:colOff>171450</xdr:colOff>
      <xdr:row>14</xdr:row>
      <xdr:rowOff>133349</xdr:rowOff>
    </xdr:to>
    <xdr:sp macro="" textlink="">
      <xdr:nvSpPr>
        <xdr:cNvPr id="8" name="右中かっこ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SpPr/>
      </xdr:nvSpPr>
      <xdr:spPr>
        <a:xfrm>
          <a:off x="3686175" y="3228973"/>
          <a:ext cx="123825" cy="419101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21</xdr:row>
      <xdr:rowOff>47623</xdr:rowOff>
    </xdr:from>
    <xdr:to>
      <xdr:col>6</xdr:col>
      <xdr:colOff>190500</xdr:colOff>
      <xdr:row>24</xdr:row>
      <xdr:rowOff>133350</xdr:rowOff>
    </xdr:to>
    <xdr:sp macro="" textlink="">
      <xdr:nvSpPr>
        <xdr:cNvPr id="9" name="右中かっこ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SpPr/>
      </xdr:nvSpPr>
      <xdr:spPr>
        <a:xfrm>
          <a:off x="3686175" y="1457323"/>
          <a:ext cx="142875" cy="571502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38100</xdr:colOff>
      <xdr:row>16</xdr:row>
      <xdr:rowOff>9522</xdr:rowOff>
    </xdr:from>
    <xdr:to>
      <xdr:col>6</xdr:col>
      <xdr:colOff>209550</xdr:colOff>
      <xdr:row>20</xdr:row>
      <xdr:rowOff>95249</xdr:rowOff>
    </xdr:to>
    <xdr:sp macro="" textlink="">
      <xdr:nvSpPr>
        <xdr:cNvPr id="10" name="右中かっこ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SpPr/>
      </xdr:nvSpPr>
      <xdr:spPr>
        <a:xfrm>
          <a:off x="3676650" y="3524247"/>
          <a:ext cx="171450" cy="733427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10</xdr:row>
      <xdr:rowOff>28574</xdr:rowOff>
    </xdr:from>
    <xdr:to>
      <xdr:col>6</xdr:col>
      <xdr:colOff>171450</xdr:colOff>
      <xdr:row>11</xdr:row>
      <xdr:rowOff>142875</xdr:rowOff>
    </xdr:to>
    <xdr:sp macro="" textlink="">
      <xdr:nvSpPr>
        <xdr:cNvPr id="11" name="右中かっこ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/>
      </xdr:nvSpPr>
      <xdr:spPr>
        <a:xfrm>
          <a:off x="3686175" y="3867149"/>
          <a:ext cx="123825" cy="276226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3</xdr:row>
      <xdr:rowOff>47623</xdr:rowOff>
    </xdr:from>
    <xdr:to>
      <xdr:col>6</xdr:col>
      <xdr:colOff>171450</xdr:colOff>
      <xdr:row>9</xdr:row>
      <xdr:rowOff>9525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3686175" y="1457323"/>
          <a:ext cx="123825" cy="933452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12</xdr:row>
      <xdr:rowOff>47623</xdr:rowOff>
    </xdr:from>
    <xdr:to>
      <xdr:col>6</xdr:col>
      <xdr:colOff>190500</xdr:colOff>
      <xdr:row>15</xdr:row>
      <xdr:rowOff>133350</xdr:rowOff>
    </xdr:to>
    <xdr:sp macro="" textlink="">
      <xdr:nvSpPr>
        <xdr:cNvPr id="7" name="右中かっこ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/>
      </xdr:nvSpPr>
      <xdr:spPr>
        <a:xfrm>
          <a:off x="3686175" y="4371973"/>
          <a:ext cx="142875" cy="571502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47625</xdr:colOff>
      <xdr:row>17</xdr:row>
      <xdr:rowOff>47623</xdr:rowOff>
    </xdr:from>
    <xdr:to>
      <xdr:col>6</xdr:col>
      <xdr:colOff>190500</xdr:colOff>
      <xdr:row>20</xdr:row>
      <xdr:rowOff>133350</xdr:rowOff>
    </xdr:to>
    <xdr:sp macro="" textlink="">
      <xdr:nvSpPr>
        <xdr:cNvPr id="8" name="右中かっこ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SpPr/>
      </xdr:nvSpPr>
      <xdr:spPr>
        <a:xfrm>
          <a:off x="3686175" y="4371973"/>
          <a:ext cx="142875" cy="571502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9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1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2.bin"/><Relationship Id="rId4" Type="http://schemas.openxmlformats.org/officeDocument/2006/relationships/comments" Target="../comments35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3.bin"/><Relationship Id="rId4" Type="http://schemas.openxmlformats.org/officeDocument/2006/relationships/comments" Target="../comments36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4.bin"/><Relationship Id="rId4" Type="http://schemas.openxmlformats.org/officeDocument/2006/relationships/comments" Target="../comments37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2.bin"/><Relationship Id="rId4" Type="http://schemas.openxmlformats.org/officeDocument/2006/relationships/comments" Target="../comments43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3.bin"/><Relationship Id="rId4" Type="http://schemas.openxmlformats.org/officeDocument/2006/relationships/comments" Target="../comments44.x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54.bin"/><Relationship Id="rId4" Type="http://schemas.openxmlformats.org/officeDocument/2006/relationships/comments" Target="../comments45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68.bin"/><Relationship Id="rId4" Type="http://schemas.openxmlformats.org/officeDocument/2006/relationships/comments" Target="../comments56.xm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57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73.bin"/><Relationship Id="rId4" Type="http://schemas.openxmlformats.org/officeDocument/2006/relationships/comments" Target="../comments60.xm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74.bin"/><Relationship Id="rId4" Type="http://schemas.openxmlformats.org/officeDocument/2006/relationships/comments" Target="../comments61.xm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8.bin"/><Relationship Id="rId4" Type="http://schemas.openxmlformats.org/officeDocument/2006/relationships/comments" Target="../comments65.xml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8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AJ120"/>
  <sheetViews>
    <sheetView showGridLines="0" view="pageBreakPreview" topLeftCell="A37" zoomScale="124" zoomScaleNormal="85" zoomScaleSheetLayoutView="124" workbookViewId="0">
      <selection activeCell="G11" sqref="G11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307</v>
      </c>
      <c r="B2" s="100"/>
      <c r="C2" s="100"/>
      <c r="D2" s="100"/>
      <c r="E2" s="100"/>
      <c r="F2" s="100"/>
      <c r="G2" s="100"/>
      <c r="H2" s="101" t="s">
        <v>61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25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4">
        <v>0</v>
      </c>
      <c r="L3" s="24">
        <v>12</v>
      </c>
      <c r="M3" s="24">
        <v>22</v>
      </c>
      <c r="N3" s="24">
        <v>32</v>
      </c>
      <c r="O3" s="24">
        <v>42</v>
      </c>
      <c r="P3" s="24" t="s">
        <v>14</v>
      </c>
      <c r="Q3" s="24">
        <v>0</v>
      </c>
      <c r="R3" s="24">
        <v>12</v>
      </c>
      <c r="S3" s="24">
        <v>22</v>
      </c>
      <c r="T3" s="24">
        <v>32</v>
      </c>
      <c r="U3" s="24" t="s">
        <v>14</v>
      </c>
      <c r="V3" s="24">
        <v>0</v>
      </c>
      <c r="W3" s="24">
        <v>12</v>
      </c>
      <c r="X3" s="24">
        <v>22</v>
      </c>
      <c r="Y3" s="24">
        <v>42</v>
      </c>
      <c r="Z3" s="24" t="s">
        <v>14</v>
      </c>
      <c r="AA3" s="24">
        <v>0</v>
      </c>
      <c r="AB3" s="24">
        <v>12</v>
      </c>
      <c r="AC3" s="24">
        <v>22</v>
      </c>
      <c r="AD3" s="24">
        <v>32</v>
      </c>
      <c r="AE3" s="24">
        <v>42</v>
      </c>
      <c r="AF3" s="24" t="s">
        <v>14</v>
      </c>
      <c r="AG3" s="24">
        <v>0</v>
      </c>
      <c r="AH3" s="24">
        <v>12</v>
      </c>
      <c r="AI3" s="24">
        <v>42</v>
      </c>
      <c r="AJ3" s="24" t="s">
        <v>14</v>
      </c>
    </row>
    <row r="4" spans="1:36" ht="12.95" customHeight="1" x14ac:dyDescent="0.15">
      <c r="A4" s="23">
        <v>21</v>
      </c>
      <c r="B4" s="99" t="s">
        <v>37</v>
      </c>
      <c r="C4" s="99"/>
      <c r="D4" s="23">
        <v>26</v>
      </c>
      <c r="E4" s="23">
        <v>19</v>
      </c>
      <c r="F4" s="4">
        <f t="shared" ref="F4:F43" si="0">IF(D4&gt;0,IF(B4="スギ",P4,IF(B4="ヒノキ",U4,IF(B4="アカマツ",Z4,IF(B4="カラマツ",AF4,AJ4)))),"")</f>
        <v>0.49</v>
      </c>
      <c r="G4" s="5"/>
      <c r="H4" s="27"/>
      <c r="I4" s="27" t="s">
        <v>248</v>
      </c>
      <c r="J4" s="1" t="s">
        <v>15</v>
      </c>
      <c r="K4" s="24">
        <f t="shared" ref="K4:K43" si="1">IF(ROUND(10^(-5+0.8769+1.7454*LOG(D4)+1.014*LOG(E4)),2)&gt;=0.01,ROUND(10^(-5+0.8769+1.7454*LOG(D4)+1.014*LOG(E4)),2),ROUND(10^(-5+0.8769+1.7454*LOG(D4)+1.014*LOG(E4)),3))</f>
        <v>0.44</v>
      </c>
      <c r="L4" s="24">
        <f t="shared" ref="L4:L43" si="2">ROUND(10^(-5+0.73504+1.83346*LOG(D4)+1.06569*LOG(E4)),2)</f>
        <v>0.49</v>
      </c>
      <c r="M4" s="24">
        <f t="shared" ref="M4:M43" si="3">ROUND(10^(-5+0.71514+1.74357*LOG(D4)+1.17719*LOG(E4)),2)</f>
        <v>0.49</v>
      </c>
      <c r="N4" s="24">
        <f t="shared" ref="N4:N43" si="4">ROUND(10^(-5+0.82956+1.76381*LOG(D4)+1.06412*LOG(E4)),2)</f>
        <v>0.49</v>
      </c>
      <c r="O4" s="24">
        <f t="shared" ref="O4:O43" si="5">ROUND(10^(-5+0.88226+1.79204*LOG(D4)+0.99303*LOG(E4)),2)</f>
        <v>0.49</v>
      </c>
      <c r="P4" s="24">
        <f>HLOOKUP($D4,K$3:O$43,MATCH($A4,$A$3:$A$43,0),1)</f>
        <v>0.49</v>
      </c>
      <c r="Q4" s="24">
        <f t="shared" ref="Q4:Q43" si="6">IF(ROUND(10^(1.810672*LOG(D4)+0.982833*LOG(E4)-4.173533),2)&gt;=0.01,ROUND(10^(1.810672*LOG(D4)+0.982833*LOG(E4)-4.173533),2),ROUND(10^(1.810672*LOG(D4)+0.982833*LOG(E4)-4.173533),3))</f>
        <v>0.44</v>
      </c>
      <c r="R4" s="24">
        <f t="shared" ref="R4:R43" si="7">ROUND(10^(1.905709*LOG(D4)+1.011385*LOG(E4)-4.293729),2)</f>
        <v>0.5</v>
      </c>
      <c r="S4" s="24">
        <f t="shared" ref="S4:S43" si="8">ROUND(10^(1.771888*LOG(D4)+1.138415*LOG(E4)-4.271259),2)</f>
        <v>0.49</v>
      </c>
      <c r="T4" s="24">
        <f t="shared" ref="T4:T43" si="9">ROUND(10^(1.671519*LOG(D4)+1.363617*LOG(E4)-4.404407),2)</f>
        <v>0.51</v>
      </c>
      <c r="U4" s="24">
        <f t="shared" ref="U4:U43" si="10">HLOOKUP($D4,Q$3:T$43,MATCH($A4,$A$3:$A$43,0),1)</f>
        <v>0.49</v>
      </c>
      <c r="V4" s="24">
        <f t="shared" ref="V4:V43" si="11">IF(ROUND(10^(-4.249503+1.946501*LOG(D4)+0.942682*LOG(E4)),2)&gt;=0.01,ROUND(10^(-4.249503+1.946501*LOG(D4)+0.942682*LOG(E4)),2),ROUND(10^(-4.249503+1.946501*LOG(D4)+0.942682*LOG(E4)),3))</f>
        <v>0.51</v>
      </c>
      <c r="W4" s="24">
        <f t="shared" ref="W4:W43" si="12">ROUND(10^(-4.155639+1.847898*LOG(D4)+0.951955*LOG(E4)),2)</f>
        <v>0.47</v>
      </c>
      <c r="X4" s="24">
        <f t="shared" ref="X4:X43" si="13">ROUND(10^(-4.194535+1.804172*LOG(D4)+1.034248*LOG(E4)),2)</f>
        <v>0.48</v>
      </c>
      <c r="Y4" s="24">
        <f t="shared" ref="Y4:Y43" si="14">ROUND(10^(-4.42347+2.006485*LOG(D4)+0.967757*LOG(E4)),2)</f>
        <v>0.45</v>
      </c>
      <c r="Z4" s="24">
        <f t="shared" ref="Z4:Z43" si="15">HLOOKUP($D4,V$3:Y$43,MATCH($A4,$A$3:$A$43,0),1)</f>
        <v>0.48</v>
      </c>
      <c r="AA4" s="24">
        <f t="shared" ref="AA4:AA43" si="16">IF(ROUND(10^(1.80389*LOG(D4)+0.962587*LOG(E4)-4.155099),2)&gt;=0.01,ROUND(10^(1.80389*LOG(D4)+0.962587*LOG(E4)-4.155099),2),ROUND(10^(1.80389*LOG(D4)+0.962587*LOG(E4)-4.155099),3))</f>
        <v>0.42</v>
      </c>
      <c r="AB4" s="24">
        <f t="shared" ref="AB4:AB43" si="17">ROUND(10^(1.979213*LOG(D4)+0.998347*LOG(E4)-4.369281),2)</f>
        <v>0.51</v>
      </c>
      <c r="AC4" s="24">
        <f t="shared" ref="AC4:AC43" si="18">ROUND(10^(1.904401*LOG(D4)+1.062478*LOG(E4)-4.348104),2)</f>
        <v>0.51</v>
      </c>
      <c r="AD4" s="24">
        <f t="shared" ref="AD4:AD43" si="19">ROUND(10^(1.640825*LOG(D4)+1.080387*LOG(E4)-3.976731),2)</f>
        <v>0.53</v>
      </c>
      <c r="AE4" s="24">
        <f t="shared" ref="AE4:AE43" si="20">ROUND(10^(1.90887*LOG(D4)+1.088002*LOG(E4)-4.431495),2)</f>
        <v>0.46</v>
      </c>
      <c r="AF4" s="24">
        <f t="shared" ref="AF4:AF43" si="21">HLOOKUP($D4,AA$3:AE$43,MATCH($A4,$A$3:$A$43,0),1)</f>
        <v>0.51</v>
      </c>
      <c r="AG4" s="24">
        <f t="shared" ref="AG4:AG43" si="22">IF(ROUND(10^(1.94019664*LOG(D4)+0.84689666*LOG(E4)-4.20067295),2)&gt;=0.01,ROUND(10^(1.94019664*LOG(D4)+0.84689666*LOG(E4)-4.20067295),2),ROUND(10^(1.94019664*LOG(D4)+0.84689666*LOG(E4)-4.20067295),3))</f>
        <v>0.42</v>
      </c>
      <c r="AH4" s="24">
        <f t="shared" ref="AH4:AH43" si="23">ROUND(10^(1.93813902*LOG(D4)+0.96697002*LOG(E4)-4.32216295),2)</f>
        <v>0.45</v>
      </c>
      <c r="AI4" s="24">
        <f t="shared" ref="AI4:AI43" si="24">ROUND(10^(1.82464098*LOG(D4)+0.97625989*LOG(E4)-4.15096808),2)</f>
        <v>0.48</v>
      </c>
      <c r="AJ4" s="24">
        <f t="shared" ref="AJ4:AJ43" si="25">HLOOKUP($D4,AG$3:AI$43,MATCH($A4,$A$3:$A$43,0),1)</f>
        <v>0.45</v>
      </c>
    </row>
    <row r="5" spans="1:36" ht="12.95" customHeight="1" x14ac:dyDescent="0.15">
      <c r="A5" s="23">
        <v>22</v>
      </c>
      <c r="B5" s="99" t="s">
        <v>37</v>
      </c>
      <c r="C5" s="99"/>
      <c r="D5" s="23">
        <v>16</v>
      </c>
      <c r="E5" s="23">
        <v>13</v>
      </c>
      <c r="F5" s="4">
        <f t="shared" si="0"/>
        <v>0.13</v>
      </c>
      <c r="G5" s="5" t="s">
        <v>62</v>
      </c>
      <c r="H5" s="23" t="s">
        <v>63</v>
      </c>
      <c r="I5" s="23" t="s">
        <v>62</v>
      </c>
      <c r="J5" s="1" t="s">
        <v>15</v>
      </c>
      <c r="K5" s="24">
        <f t="shared" si="1"/>
        <v>0.13</v>
      </c>
      <c r="L5" s="24">
        <f t="shared" si="2"/>
        <v>0.13</v>
      </c>
      <c r="M5" s="24">
        <f t="shared" si="3"/>
        <v>0.13</v>
      </c>
      <c r="N5" s="24">
        <f t="shared" si="4"/>
        <v>0.14000000000000001</v>
      </c>
      <c r="O5" s="24">
        <f t="shared" si="5"/>
        <v>0.14000000000000001</v>
      </c>
      <c r="P5" s="24">
        <f t="shared" ref="P5:P43" si="26">HLOOKUP($D5,K$3:O$43,MATCH(A5,$A$3:$A$43,0),1)</f>
        <v>0.13</v>
      </c>
      <c r="Q5" s="24">
        <f t="shared" si="6"/>
        <v>0.13</v>
      </c>
      <c r="R5" s="24">
        <f t="shared" si="7"/>
        <v>0.13</v>
      </c>
      <c r="S5" s="24">
        <f t="shared" si="8"/>
        <v>0.14000000000000001</v>
      </c>
      <c r="T5" s="24">
        <f t="shared" si="9"/>
        <v>0.13</v>
      </c>
      <c r="U5" s="24">
        <f t="shared" si="10"/>
        <v>0.13</v>
      </c>
      <c r="V5" s="24">
        <f t="shared" si="11"/>
        <v>0.14000000000000001</v>
      </c>
      <c r="W5" s="24">
        <f t="shared" si="12"/>
        <v>0.13</v>
      </c>
      <c r="X5" s="24">
        <f t="shared" si="13"/>
        <v>0.13</v>
      </c>
      <c r="Y5" s="24">
        <f t="shared" si="14"/>
        <v>0.12</v>
      </c>
      <c r="Z5" s="24">
        <f t="shared" si="15"/>
        <v>0.13</v>
      </c>
      <c r="AA5" s="24">
        <f t="shared" si="16"/>
        <v>0.12</v>
      </c>
      <c r="AB5" s="24">
        <f t="shared" si="17"/>
        <v>0.13</v>
      </c>
      <c r="AC5" s="24">
        <f t="shared" si="18"/>
        <v>0.13</v>
      </c>
      <c r="AD5" s="24">
        <f t="shared" si="19"/>
        <v>0.16</v>
      </c>
      <c r="AE5" s="24">
        <f t="shared" si="20"/>
        <v>0.12</v>
      </c>
      <c r="AF5" s="24">
        <f t="shared" si="21"/>
        <v>0.13</v>
      </c>
      <c r="AG5" s="24">
        <f t="shared" si="22"/>
        <v>0.12</v>
      </c>
      <c r="AH5" s="24">
        <f t="shared" si="23"/>
        <v>0.12</v>
      </c>
      <c r="AI5" s="24">
        <f t="shared" si="24"/>
        <v>0.14000000000000001</v>
      </c>
      <c r="AJ5" s="24">
        <f t="shared" si="25"/>
        <v>0.12</v>
      </c>
    </row>
    <row r="6" spans="1:36" ht="12.95" customHeight="1" x14ac:dyDescent="0.15">
      <c r="A6" s="43">
        <v>23</v>
      </c>
      <c r="B6" s="99" t="s">
        <v>37</v>
      </c>
      <c r="C6" s="99"/>
      <c r="D6" s="23">
        <v>16</v>
      </c>
      <c r="E6" s="23">
        <v>16</v>
      </c>
      <c r="F6" s="4">
        <f t="shared" si="0"/>
        <v>0.17</v>
      </c>
      <c r="G6" s="5"/>
      <c r="H6" s="28"/>
      <c r="I6" s="23"/>
      <c r="J6" s="1" t="s">
        <v>15</v>
      </c>
      <c r="K6" s="24">
        <f t="shared" si="1"/>
        <v>0.16</v>
      </c>
      <c r="L6" s="24">
        <f t="shared" si="2"/>
        <v>0.17</v>
      </c>
      <c r="M6" s="24">
        <f t="shared" si="3"/>
        <v>0.17</v>
      </c>
      <c r="N6" s="24">
        <f t="shared" si="4"/>
        <v>0.17</v>
      </c>
      <c r="O6" s="24">
        <f t="shared" si="5"/>
        <v>0.17</v>
      </c>
      <c r="P6" s="24">
        <f t="shared" si="26"/>
        <v>0.17</v>
      </c>
      <c r="Q6" s="24">
        <f t="shared" si="6"/>
        <v>0.15</v>
      </c>
      <c r="R6" s="24">
        <f t="shared" si="7"/>
        <v>0.17</v>
      </c>
      <c r="S6" s="24">
        <f t="shared" si="8"/>
        <v>0.17</v>
      </c>
      <c r="T6" s="24">
        <f t="shared" si="9"/>
        <v>0.18</v>
      </c>
      <c r="U6" s="24">
        <f t="shared" si="10"/>
        <v>0.17</v>
      </c>
      <c r="V6" s="24">
        <f t="shared" si="11"/>
        <v>0.17</v>
      </c>
      <c r="W6" s="24">
        <f t="shared" si="12"/>
        <v>0.16</v>
      </c>
      <c r="X6" s="24">
        <f t="shared" si="13"/>
        <v>0.17</v>
      </c>
      <c r="Y6" s="24">
        <f t="shared" si="14"/>
        <v>0.14000000000000001</v>
      </c>
      <c r="Z6" s="24">
        <f t="shared" si="15"/>
        <v>0.16</v>
      </c>
      <c r="AA6" s="24">
        <f t="shared" si="16"/>
        <v>0.15</v>
      </c>
      <c r="AB6" s="24">
        <f t="shared" si="17"/>
        <v>0.16</v>
      </c>
      <c r="AC6" s="24">
        <f t="shared" si="18"/>
        <v>0.17</v>
      </c>
      <c r="AD6" s="24">
        <f t="shared" si="19"/>
        <v>0.2</v>
      </c>
      <c r="AE6" s="24">
        <f t="shared" si="20"/>
        <v>0.15</v>
      </c>
      <c r="AF6" s="24">
        <f t="shared" si="21"/>
        <v>0.16</v>
      </c>
      <c r="AG6" s="24">
        <f t="shared" si="22"/>
        <v>0.14000000000000001</v>
      </c>
      <c r="AH6" s="24">
        <f t="shared" si="23"/>
        <v>0.15</v>
      </c>
      <c r="AI6" s="24">
        <f t="shared" si="24"/>
        <v>0.17</v>
      </c>
      <c r="AJ6" s="24">
        <f t="shared" si="25"/>
        <v>0.15</v>
      </c>
    </row>
    <row r="7" spans="1:36" ht="12.95" customHeight="1" x14ac:dyDescent="0.15">
      <c r="A7" s="43">
        <v>24</v>
      </c>
      <c r="B7" s="99" t="s">
        <v>37</v>
      </c>
      <c r="C7" s="99"/>
      <c r="D7" s="23">
        <v>26</v>
      </c>
      <c r="E7" s="23">
        <v>20</v>
      </c>
      <c r="F7" s="4">
        <f t="shared" si="0"/>
        <v>0.52</v>
      </c>
      <c r="G7" s="5"/>
      <c r="H7" s="23"/>
      <c r="I7" s="23"/>
      <c r="J7" s="1" t="s">
        <v>15</v>
      </c>
      <c r="K7" s="24">
        <f t="shared" si="1"/>
        <v>0.46</v>
      </c>
      <c r="L7" s="24">
        <f t="shared" si="2"/>
        <v>0.52</v>
      </c>
      <c r="M7" s="24">
        <f t="shared" si="3"/>
        <v>0.52</v>
      </c>
      <c r="N7" s="24">
        <f t="shared" si="4"/>
        <v>0.51</v>
      </c>
      <c r="O7" s="24">
        <f t="shared" si="5"/>
        <v>0.51</v>
      </c>
      <c r="P7" s="24">
        <f t="shared" si="26"/>
        <v>0.52</v>
      </c>
      <c r="Q7" s="24">
        <f t="shared" si="6"/>
        <v>0.46</v>
      </c>
      <c r="R7" s="24">
        <f t="shared" si="7"/>
        <v>0.52</v>
      </c>
      <c r="S7" s="24">
        <f t="shared" si="8"/>
        <v>0.52</v>
      </c>
      <c r="T7" s="24">
        <f t="shared" si="9"/>
        <v>0.54</v>
      </c>
      <c r="U7" s="24">
        <f t="shared" si="10"/>
        <v>0.52</v>
      </c>
      <c r="V7" s="24">
        <f t="shared" si="11"/>
        <v>0.54</v>
      </c>
      <c r="W7" s="24">
        <f t="shared" si="12"/>
        <v>0.5</v>
      </c>
      <c r="X7" s="24">
        <f t="shared" si="13"/>
        <v>0.51</v>
      </c>
      <c r="Y7" s="24">
        <f t="shared" si="14"/>
        <v>0.47</v>
      </c>
      <c r="Z7" s="24">
        <f t="shared" si="15"/>
        <v>0.51</v>
      </c>
      <c r="AA7" s="24">
        <f t="shared" si="16"/>
        <v>0.45</v>
      </c>
      <c r="AB7" s="24">
        <f t="shared" si="17"/>
        <v>0.54</v>
      </c>
      <c r="AC7" s="24">
        <f t="shared" si="18"/>
        <v>0.54</v>
      </c>
      <c r="AD7" s="24">
        <f t="shared" si="19"/>
        <v>0.56000000000000005</v>
      </c>
      <c r="AE7" s="24">
        <f t="shared" si="20"/>
        <v>0.48</v>
      </c>
      <c r="AF7" s="24">
        <f t="shared" si="21"/>
        <v>0.54</v>
      </c>
      <c r="AG7" s="24">
        <f t="shared" si="22"/>
        <v>0.44</v>
      </c>
      <c r="AH7" s="24">
        <f t="shared" si="23"/>
        <v>0.48</v>
      </c>
      <c r="AI7" s="24">
        <f t="shared" si="24"/>
        <v>0.5</v>
      </c>
      <c r="AJ7" s="24">
        <f t="shared" si="25"/>
        <v>0.48</v>
      </c>
    </row>
    <row r="8" spans="1:36" ht="12.95" customHeight="1" x14ac:dyDescent="0.15">
      <c r="A8" s="43">
        <v>25</v>
      </c>
      <c r="B8" s="99" t="s">
        <v>37</v>
      </c>
      <c r="C8" s="99"/>
      <c r="D8" s="23">
        <v>26</v>
      </c>
      <c r="E8" s="23">
        <v>21</v>
      </c>
      <c r="F8" s="4">
        <f t="shared" si="0"/>
        <v>0.55000000000000004</v>
      </c>
      <c r="G8" s="5"/>
      <c r="H8" s="28"/>
      <c r="I8" s="23"/>
      <c r="J8" s="1" t="s">
        <v>15</v>
      </c>
      <c r="K8" s="24">
        <f t="shared" si="1"/>
        <v>0.49</v>
      </c>
      <c r="L8" s="24">
        <f t="shared" si="2"/>
        <v>0.55000000000000004</v>
      </c>
      <c r="M8" s="24">
        <f t="shared" si="3"/>
        <v>0.55000000000000004</v>
      </c>
      <c r="N8" s="24">
        <f t="shared" si="4"/>
        <v>0.54</v>
      </c>
      <c r="O8" s="24">
        <f t="shared" si="5"/>
        <v>0.54</v>
      </c>
      <c r="P8" s="24">
        <f t="shared" si="26"/>
        <v>0.55000000000000004</v>
      </c>
      <c r="Q8" s="24">
        <f t="shared" si="6"/>
        <v>0.49</v>
      </c>
      <c r="R8" s="24">
        <f t="shared" si="7"/>
        <v>0.55000000000000004</v>
      </c>
      <c r="S8" s="24">
        <f t="shared" si="8"/>
        <v>0.55000000000000004</v>
      </c>
      <c r="T8" s="24">
        <f t="shared" si="9"/>
        <v>0.57999999999999996</v>
      </c>
      <c r="U8" s="24">
        <f t="shared" si="10"/>
        <v>0.55000000000000004</v>
      </c>
      <c r="V8" s="24">
        <f t="shared" si="11"/>
        <v>0.56000000000000005</v>
      </c>
      <c r="W8" s="24">
        <f t="shared" si="12"/>
        <v>0.52</v>
      </c>
      <c r="X8" s="24">
        <f t="shared" si="13"/>
        <v>0.53</v>
      </c>
      <c r="Y8" s="24">
        <f t="shared" si="14"/>
        <v>0.5</v>
      </c>
      <c r="Z8" s="24">
        <f t="shared" si="15"/>
        <v>0.53</v>
      </c>
      <c r="AA8" s="24">
        <f t="shared" si="16"/>
        <v>0.47</v>
      </c>
      <c r="AB8" s="24">
        <f t="shared" si="17"/>
        <v>0.56000000000000005</v>
      </c>
      <c r="AC8" s="24">
        <f t="shared" si="18"/>
        <v>0.56000000000000005</v>
      </c>
      <c r="AD8" s="24">
        <f t="shared" si="19"/>
        <v>0.59</v>
      </c>
      <c r="AE8" s="24">
        <f t="shared" si="20"/>
        <v>0.51</v>
      </c>
      <c r="AF8" s="24">
        <f t="shared" si="21"/>
        <v>0.56000000000000005</v>
      </c>
      <c r="AG8" s="24">
        <f t="shared" si="22"/>
        <v>0.46</v>
      </c>
      <c r="AH8" s="24">
        <f t="shared" si="23"/>
        <v>0.5</v>
      </c>
      <c r="AI8" s="24">
        <f t="shared" si="24"/>
        <v>0.53</v>
      </c>
      <c r="AJ8" s="24">
        <f t="shared" si="25"/>
        <v>0.5</v>
      </c>
    </row>
    <row r="9" spans="1:36" ht="12.95" customHeight="1" x14ac:dyDescent="0.15">
      <c r="A9" s="43">
        <v>26</v>
      </c>
      <c r="B9" s="99" t="s">
        <v>37</v>
      </c>
      <c r="C9" s="99"/>
      <c r="D9" s="23">
        <v>28</v>
      </c>
      <c r="E9" s="23">
        <v>22</v>
      </c>
      <c r="F9" s="4">
        <f t="shared" si="0"/>
        <v>0.66</v>
      </c>
      <c r="G9" s="5"/>
      <c r="H9" s="31"/>
      <c r="I9" s="5"/>
      <c r="J9" s="1" t="s">
        <v>15</v>
      </c>
      <c r="K9" s="24">
        <f t="shared" si="1"/>
        <v>0.57999999999999996</v>
      </c>
      <c r="L9" s="24">
        <f t="shared" si="2"/>
        <v>0.66</v>
      </c>
      <c r="M9" s="24">
        <f t="shared" si="3"/>
        <v>0.66</v>
      </c>
      <c r="N9" s="24">
        <f t="shared" si="4"/>
        <v>0.65</v>
      </c>
      <c r="O9" s="24">
        <f t="shared" si="5"/>
        <v>0.64</v>
      </c>
      <c r="P9" s="24">
        <f t="shared" si="26"/>
        <v>0.66</v>
      </c>
      <c r="Q9" s="24">
        <f t="shared" si="6"/>
        <v>0.57999999999999996</v>
      </c>
      <c r="R9" s="24">
        <f t="shared" si="7"/>
        <v>0.66</v>
      </c>
      <c r="S9" s="24">
        <f t="shared" si="8"/>
        <v>0.66</v>
      </c>
      <c r="T9" s="24">
        <f t="shared" si="9"/>
        <v>0.7</v>
      </c>
      <c r="U9" s="24">
        <f t="shared" si="10"/>
        <v>0.66</v>
      </c>
      <c r="V9" s="24">
        <f t="shared" si="11"/>
        <v>0.68</v>
      </c>
      <c r="W9" s="24">
        <f t="shared" si="12"/>
        <v>0.63</v>
      </c>
      <c r="X9" s="24">
        <f t="shared" si="13"/>
        <v>0.64</v>
      </c>
      <c r="Y9" s="24">
        <f t="shared" si="14"/>
        <v>0.6</v>
      </c>
      <c r="Z9" s="24">
        <f t="shared" si="15"/>
        <v>0.64</v>
      </c>
      <c r="AA9" s="24">
        <f t="shared" si="16"/>
        <v>0.56000000000000005</v>
      </c>
      <c r="AB9" s="24">
        <f t="shared" si="17"/>
        <v>0.68</v>
      </c>
      <c r="AC9" s="24">
        <f t="shared" si="18"/>
        <v>0.68</v>
      </c>
      <c r="AD9" s="24">
        <f t="shared" si="19"/>
        <v>0.7</v>
      </c>
      <c r="AE9" s="24">
        <f t="shared" si="20"/>
        <v>0.62</v>
      </c>
      <c r="AF9" s="24">
        <f t="shared" si="21"/>
        <v>0.68</v>
      </c>
      <c r="AG9" s="24">
        <f t="shared" si="22"/>
        <v>0.55000000000000004</v>
      </c>
      <c r="AH9" s="24">
        <f t="shared" si="23"/>
        <v>0.6</v>
      </c>
      <c r="AI9" s="24">
        <f t="shared" si="24"/>
        <v>0.63</v>
      </c>
      <c r="AJ9" s="24">
        <f t="shared" si="25"/>
        <v>0.6</v>
      </c>
    </row>
    <row r="10" spans="1:36" ht="12.95" customHeight="1" x14ac:dyDescent="0.15">
      <c r="A10" s="43">
        <v>27</v>
      </c>
      <c r="B10" s="99" t="s">
        <v>37</v>
      </c>
      <c r="C10" s="99"/>
      <c r="D10" s="23">
        <v>20</v>
      </c>
      <c r="E10" s="23">
        <v>18</v>
      </c>
      <c r="F10" s="4">
        <f t="shared" si="0"/>
        <v>0.28999999999999998</v>
      </c>
      <c r="G10" s="5"/>
      <c r="H10" s="31"/>
      <c r="I10" s="5"/>
      <c r="J10" s="1" t="s">
        <v>15</v>
      </c>
      <c r="K10" s="24">
        <f t="shared" si="1"/>
        <v>0.26</v>
      </c>
      <c r="L10" s="24">
        <f t="shared" si="2"/>
        <v>0.28999999999999998</v>
      </c>
      <c r="M10" s="24">
        <f t="shared" si="3"/>
        <v>0.28999999999999998</v>
      </c>
      <c r="N10" s="24">
        <f t="shared" si="4"/>
        <v>0.28999999999999998</v>
      </c>
      <c r="O10" s="24">
        <f t="shared" si="5"/>
        <v>0.28999999999999998</v>
      </c>
      <c r="P10" s="24">
        <f t="shared" si="26"/>
        <v>0.28999999999999998</v>
      </c>
      <c r="Q10" s="24">
        <f t="shared" si="6"/>
        <v>0.26</v>
      </c>
      <c r="R10" s="24">
        <f t="shared" si="7"/>
        <v>0.28999999999999998</v>
      </c>
      <c r="S10" s="24">
        <f t="shared" si="8"/>
        <v>0.28999999999999998</v>
      </c>
      <c r="T10" s="24">
        <f t="shared" si="9"/>
        <v>0.3</v>
      </c>
      <c r="U10" s="24">
        <f t="shared" si="10"/>
        <v>0.28999999999999998</v>
      </c>
      <c r="V10" s="24">
        <f t="shared" si="11"/>
        <v>0.28999999999999998</v>
      </c>
      <c r="W10" s="24">
        <f t="shared" si="12"/>
        <v>0.28000000000000003</v>
      </c>
      <c r="X10" s="24">
        <f t="shared" si="13"/>
        <v>0.28000000000000003</v>
      </c>
      <c r="Y10" s="24">
        <f t="shared" si="14"/>
        <v>0.25</v>
      </c>
      <c r="Z10" s="24">
        <f t="shared" si="15"/>
        <v>0.28000000000000003</v>
      </c>
      <c r="AA10" s="24">
        <f t="shared" si="16"/>
        <v>0.25</v>
      </c>
      <c r="AB10" s="24">
        <f t="shared" si="17"/>
        <v>0.28999999999999998</v>
      </c>
      <c r="AC10" s="24">
        <f t="shared" si="18"/>
        <v>0.28999999999999998</v>
      </c>
      <c r="AD10" s="24">
        <f t="shared" si="19"/>
        <v>0.33</v>
      </c>
      <c r="AE10" s="24">
        <f t="shared" si="20"/>
        <v>0.26</v>
      </c>
      <c r="AF10" s="24">
        <f t="shared" si="21"/>
        <v>0.28999999999999998</v>
      </c>
      <c r="AG10" s="24">
        <f t="shared" si="22"/>
        <v>0.24</v>
      </c>
      <c r="AH10" s="24">
        <f t="shared" si="23"/>
        <v>0.26</v>
      </c>
      <c r="AI10" s="24">
        <f t="shared" si="24"/>
        <v>0.28000000000000003</v>
      </c>
      <c r="AJ10" s="24">
        <f t="shared" si="25"/>
        <v>0.26</v>
      </c>
    </row>
    <row r="11" spans="1:36" ht="12.95" customHeight="1" x14ac:dyDescent="0.15">
      <c r="A11" s="43">
        <v>28</v>
      </c>
      <c r="B11" s="99" t="s">
        <v>37</v>
      </c>
      <c r="C11" s="99"/>
      <c r="D11" s="23">
        <v>8</v>
      </c>
      <c r="E11" s="23">
        <v>4</v>
      </c>
      <c r="F11" s="4">
        <f t="shared" si="0"/>
        <v>0.01</v>
      </c>
      <c r="G11" s="5" t="s">
        <v>255</v>
      </c>
      <c r="H11" s="23" t="s">
        <v>64</v>
      </c>
      <c r="I11" s="23" t="s">
        <v>249</v>
      </c>
      <c r="J11" s="1" t="s">
        <v>15</v>
      </c>
      <c r="K11" s="24">
        <f t="shared" si="1"/>
        <v>0.01</v>
      </c>
      <c r="L11" s="24">
        <f t="shared" si="2"/>
        <v>0.01</v>
      </c>
      <c r="M11" s="24">
        <f t="shared" si="3"/>
        <v>0.01</v>
      </c>
      <c r="N11" s="24">
        <f t="shared" si="4"/>
        <v>0.01</v>
      </c>
      <c r="O11" s="24">
        <f t="shared" si="5"/>
        <v>0.01</v>
      </c>
      <c r="P11" s="24">
        <f t="shared" si="26"/>
        <v>0.01</v>
      </c>
      <c r="Q11" s="24">
        <f t="shared" si="6"/>
        <v>0.01</v>
      </c>
      <c r="R11" s="24">
        <f t="shared" si="7"/>
        <v>0.01</v>
      </c>
      <c r="S11" s="24">
        <f t="shared" si="8"/>
        <v>0.01</v>
      </c>
      <c r="T11" s="24">
        <f t="shared" si="9"/>
        <v>0.01</v>
      </c>
      <c r="U11" s="24">
        <f t="shared" si="10"/>
        <v>0.01</v>
      </c>
      <c r="V11" s="24">
        <f t="shared" si="11"/>
        <v>0.01</v>
      </c>
      <c r="W11" s="24">
        <f t="shared" si="12"/>
        <v>0.01</v>
      </c>
      <c r="X11" s="24">
        <f t="shared" si="13"/>
        <v>0.01</v>
      </c>
      <c r="Y11" s="24">
        <f t="shared" si="14"/>
        <v>0.01</v>
      </c>
      <c r="Z11" s="24">
        <f t="shared" si="15"/>
        <v>0.01</v>
      </c>
      <c r="AA11" s="24">
        <f t="shared" si="16"/>
        <v>0.01</v>
      </c>
      <c r="AB11" s="24">
        <f t="shared" si="17"/>
        <v>0.01</v>
      </c>
      <c r="AC11" s="24">
        <f t="shared" si="18"/>
        <v>0.01</v>
      </c>
      <c r="AD11" s="24">
        <f t="shared" si="19"/>
        <v>0.01</v>
      </c>
      <c r="AE11" s="24">
        <f t="shared" si="20"/>
        <v>0.01</v>
      </c>
      <c r="AF11" s="24">
        <f t="shared" si="21"/>
        <v>0.01</v>
      </c>
      <c r="AG11" s="24">
        <f t="shared" si="22"/>
        <v>0.01</v>
      </c>
      <c r="AH11" s="24">
        <f t="shared" si="23"/>
        <v>0.01</v>
      </c>
      <c r="AI11" s="24">
        <f t="shared" si="24"/>
        <v>0.01</v>
      </c>
      <c r="AJ11" s="24">
        <f t="shared" si="25"/>
        <v>0.01</v>
      </c>
    </row>
    <row r="12" spans="1:36" ht="12.95" customHeight="1" x14ac:dyDescent="0.15">
      <c r="A12" s="43">
        <v>29</v>
      </c>
      <c r="B12" s="99" t="s">
        <v>37</v>
      </c>
      <c r="C12" s="99"/>
      <c r="D12" s="23">
        <v>24</v>
      </c>
      <c r="E12" s="23">
        <v>19</v>
      </c>
      <c r="F12" s="4">
        <f t="shared" si="0"/>
        <v>0.42</v>
      </c>
      <c r="G12" s="5"/>
      <c r="H12" s="31"/>
      <c r="I12" s="5"/>
      <c r="J12" s="1" t="s">
        <v>15</v>
      </c>
      <c r="K12" s="24">
        <f t="shared" si="1"/>
        <v>0.38</v>
      </c>
      <c r="L12" s="24">
        <f t="shared" si="2"/>
        <v>0.42</v>
      </c>
      <c r="M12" s="24">
        <f t="shared" si="3"/>
        <v>0.42</v>
      </c>
      <c r="N12" s="24">
        <f t="shared" si="4"/>
        <v>0.42</v>
      </c>
      <c r="O12" s="24">
        <f t="shared" si="5"/>
        <v>0.42</v>
      </c>
      <c r="P12" s="24">
        <f t="shared" si="26"/>
        <v>0.42</v>
      </c>
      <c r="Q12" s="24">
        <f t="shared" si="6"/>
        <v>0.38</v>
      </c>
      <c r="R12" s="24">
        <f t="shared" si="7"/>
        <v>0.43</v>
      </c>
      <c r="S12" s="24">
        <f t="shared" si="8"/>
        <v>0.43</v>
      </c>
      <c r="T12" s="24">
        <f t="shared" si="9"/>
        <v>0.44</v>
      </c>
      <c r="U12" s="24">
        <f t="shared" si="10"/>
        <v>0.43</v>
      </c>
      <c r="V12" s="24">
        <f t="shared" si="11"/>
        <v>0.44</v>
      </c>
      <c r="W12" s="24">
        <f t="shared" si="12"/>
        <v>0.41</v>
      </c>
      <c r="X12" s="24">
        <f t="shared" si="13"/>
        <v>0.42</v>
      </c>
      <c r="Y12" s="24">
        <f t="shared" si="14"/>
        <v>0.38</v>
      </c>
      <c r="Z12" s="24">
        <f t="shared" si="15"/>
        <v>0.42</v>
      </c>
      <c r="AA12" s="24">
        <f t="shared" si="16"/>
        <v>0.37</v>
      </c>
      <c r="AB12" s="24">
        <f t="shared" si="17"/>
        <v>0.44</v>
      </c>
      <c r="AC12" s="24">
        <f t="shared" si="18"/>
        <v>0.44</v>
      </c>
      <c r="AD12" s="24">
        <f t="shared" si="19"/>
        <v>0.47</v>
      </c>
      <c r="AE12" s="24">
        <f t="shared" si="20"/>
        <v>0.39</v>
      </c>
      <c r="AF12" s="24">
        <f t="shared" si="21"/>
        <v>0.44</v>
      </c>
      <c r="AG12" s="24">
        <f t="shared" si="22"/>
        <v>0.36</v>
      </c>
      <c r="AH12" s="24">
        <f t="shared" si="23"/>
        <v>0.39</v>
      </c>
      <c r="AI12" s="24">
        <f t="shared" si="24"/>
        <v>0.41</v>
      </c>
      <c r="AJ12" s="24">
        <f t="shared" si="25"/>
        <v>0.39</v>
      </c>
    </row>
    <row r="13" spans="1:36" ht="12.95" customHeight="1" x14ac:dyDescent="0.15">
      <c r="A13" s="43">
        <v>30</v>
      </c>
      <c r="B13" s="99" t="s">
        <v>37</v>
      </c>
      <c r="C13" s="99"/>
      <c r="D13" s="23">
        <v>26</v>
      </c>
      <c r="E13" s="23">
        <v>16</v>
      </c>
      <c r="F13" s="4">
        <f t="shared" ref="F13:F22" si="27">IF(D13&gt;0,IF(B13="スギ",P13,IF(B13="ヒノキ",U13,IF(B13="アカマツ",Z13,IF(B13="カラマツ",AF13,AJ13)))),"")</f>
        <v>0.4</v>
      </c>
      <c r="G13" s="5" t="s">
        <v>66</v>
      </c>
      <c r="H13" s="28"/>
      <c r="I13" s="23"/>
      <c r="J13" s="1" t="s">
        <v>15</v>
      </c>
      <c r="K13" s="24">
        <f t="shared" si="1"/>
        <v>0.37</v>
      </c>
      <c r="L13" s="24">
        <f t="shared" si="2"/>
        <v>0.41</v>
      </c>
      <c r="M13" s="24">
        <f t="shared" si="3"/>
        <v>0.4</v>
      </c>
      <c r="N13" s="24">
        <f t="shared" si="4"/>
        <v>0.4</v>
      </c>
      <c r="O13" s="24">
        <f t="shared" si="5"/>
        <v>0.41</v>
      </c>
      <c r="P13" s="24">
        <f t="shared" si="26"/>
        <v>0.4</v>
      </c>
      <c r="Q13" s="24">
        <f t="shared" si="6"/>
        <v>0.37</v>
      </c>
      <c r="R13" s="24">
        <f t="shared" si="7"/>
        <v>0.42</v>
      </c>
      <c r="S13" s="24">
        <f t="shared" si="8"/>
        <v>0.4</v>
      </c>
      <c r="T13" s="24">
        <f t="shared" si="9"/>
        <v>0.4</v>
      </c>
      <c r="U13" s="24">
        <f t="shared" si="10"/>
        <v>0.4</v>
      </c>
      <c r="V13" s="24">
        <f t="shared" si="11"/>
        <v>0.44</v>
      </c>
      <c r="W13" s="24">
        <f t="shared" si="12"/>
        <v>0.4</v>
      </c>
      <c r="X13" s="24">
        <f t="shared" si="13"/>
        <v>0.4</v>
      </c>
      <c r="Y13" s="24">
        <f t="shared" si="14"/>
        <v>0.38</v>
      </c>
      <c r="Z13" s="24">
        <f t="shared" si="15"/>
        <v>0.4</v>
      </c>
      <c r="AA13" s="24">
        <f t="shared" si="16"/>
        <v>0.36</v>
      </c>
      <c r="AB13" s="24">
        <f t="shared" si="17"/>
        <v>0.43</v>
      </c>
      <c r="AC13" s="24">
        <f t="shared" si="18"/>
        <v>0.42</v>
      </c>
      <c r="AD13" s="24">
        <f t="shared" si="19"/>
        <v>0.44</v>
      </c>
      <c r="AE13" s="24">
        <f t="shared" si="20"/>
        <v>0.38</v>
      </c>
      <c r="AF13" s="24">
        <f t="shared" si="21"/>
        <v>0.42</v>
      </c>
      <c r="AG13" s="24">
        <f t="shared" si="22"/>
        <v>0.37</v>
      </c>
      <c r="AH13" s="24">
        <f t="shared" si="23"/>
        <v>0.38</v>
      </c>
      <c r="AI13" s="24">
        <f t="shared" si="24"/>
        <v>0.4</v>
      </c>
      <c r="AJ13" s="24">
        <f t="shared" si="25"/>
        <v>0.38</v>
      </c>
    </row>
    <row r="14" spans="1:36" ht="12.95" customHeight="1" x14ac:dyDescent="0.15">
      <c r="A14" s="43">
        <v>31</v>
      </c>
      <c r="B14" s="99" t="s">
        <v>37</v>
      </c>
      <c r="C14" s="99"/>
      <c r="D14" s="23">
        <v>14</v>
      </c>
      <c r="E14" s="23">
        <v>9</v>
      </c>
      <c r="F14" s="4">
        <f t="shared" si="27"/>
        <v>7.0000000000000007E-2</v>
      </c>
      <c r="G14" s="5" t="s">
        <v>62</v>
      </c>
      <c r="H14" s="28" t="s">
        <v>63</v>
      </c>
      <c r="I14" s="5" t="s">
        <v>34</v>
      </c>
      <c r="J14" s="1" t="s">
        <v>15</v>
      </c>
      <c r="K14" s="24">
        <f t="shared" si="1"/>
        <v>7.0000000000000007E-2</v>
      </c>
      <c r="L14" s="24">
        <f t="shared" si="2"/>
        <v>7.0000000000000007E-2</v>
      </c>
      <c r="M14" s="24">
        <f t="shared" si="3"/>
        <v>7.0000000000000007E-2</v>
      </c>
      <c r="N14" s="24">
        <f t="shared" si="4"/>
        <v>7.0000000000000007E-2</v>
      </c>
      <c r="O14" s="24">
        <f t="shared" si="5"/>
        <v>0.08</v>
      </c>
      <c r="P14" s="24">
        <f t="shared" si="26"/>
        <v>7.0000000000000007E-2</v>
      </c>
      <c r="Q14" s="24">
        <f t="shared" si="6"/>
        <v>7.0000000000000007E-2</v>
      </c>
      <c r="R14" s="24">
        <f t="shared" si="7"/>
        <v>7.0000000000000007E-2</v>
      </c>
      <c r="S14" s="24">
        <f t="shared" si="8"/>
        <v>7.0000000000000007E-2</v>
      </c>
      <c r="T14" s="24">
        <f t="shared" si="9"/>
        <v>0.06</v>
      </c>
      <c r="U14" s="24">
        <f t="shared" si="10"/>
        <v>7.0000000000000007E-2</v>
      </c>
      <c r="V14" s="24">
        <f t="shared" si="11"/>
        <v>0.08</v>
      </c>
      <c r="W14" s="24">
        <f t="shared" si="12"/>
        <v>7.0000000000000007E-2</v>
      </c>
      <c r="X14" s="24">
        <f t="shared" si="13"/>
        <v>7.0000000000000007E-2</v>
      </c>
      <c r="Y14" s="24">
        <f t="shared" si="14"/>
        <v>0.06</v>
      </c>
      <c r="Z14" s="24">
        <f t="shared" si="15"/>
        <v>7.0000000000000007E-2</v>
      </c>
      <c r="AA14" s="24">
        <f t="shared" si="16"/>
        <v>7.0000000000000007E-2</v>
      </c>
      <c r="AB14" s="24">
        <f t="shared" si="17"/>
        <v>7.0000000000000007E-2</v>
      </c>
      <c r="AC14" s="24">
        <f t="shared" si="18"/>
        <v>7.0000000000000007E-2</v>
      </c>
      <c r="AD14" s="24">
        <f t="shared" si="19"/>
        <v>0.09</v>
      </c>
      <c r="AE14" s="24">
        <f t="shared" si="20"/>
        <v>0.06</v>
      </c>
      <c r="AF14" s="24">
        <f t="shared" si="21"/>
        <v>7.0000000000000007E-2</v>
      </c>
      <c r="AG14" s="24">
        <f t="shared" si="22"/>
        <v>7.0000000000000007E-2</v>
      </c>
      <c r="AH14" s="24">
        <f t="shared" si="23"/>
        <v>7.0000000000000007E-2</v>
      </c>
      <c r="AI14" s="24">
        <f t="shared" si="24"/>
        <v>7.0000000000000007E-2</v>
      </c>
      <c r="AJ14" s="24">
        <f t="shared" si="25"/>
        <v>7.0000000000000007E-2</v>
      </c>
    </row>
    <row r="15" spans="1:36" ht="12.95" customHeight="1" x14ac:dyDescent="0.15">
      <c r="A15" s="43">
        <v>32</v>
      </c>
      <c r="B15" s="99" t="s">
        <v>184</v>
      </c>
      <c r="C15" s="99"/>
      <c r="D15" s="23">
        <v>28</v>
      </c>
      <c r="E15" s="23">
        <v>18</v>
      </c>
      <c r="F15" s="4">
        <f t="shared" si="27"/>
        <v>0.5</v>
      </c>
      <c r="G15" s="5"/>
      <c r="H15" s="28"/>
      <c r="I15" s="5"/>
      <c r="J15" s="1" t="s">
        <v>15</v>
      </c>
      <c r="K15" s="24">
        <f t="shared" si="1"/>
        <v>0.47</v>
      </c>
      <c r="L15" s="24">
        <f t="shared" si="2"/>
        <v>0.53</v>
      </c>
      <c r="M15" s="24">
        <f t="shared" si="3"/>
        <v>0.52</v>
      </c>
      <c r="N15" s="24">
        <f t="shared" si="4"/>
        <v>0.52</v>
      </c>
      <c r="O15" s="24">
        <f t="shared" si="5"/>
        <v>0.53</v>
      </c>
      <c r="P15" s="24">
        <f t="shared" si="26"/>
        <v>0.52</v>
      </c>
      <c r="Q15" s="24">
        <f t="shared" si="6"/>
        <v>0.48</v>
      </c>
      <c r="R15" s="24">
        <f t="shared" si="7"/>
        <v>0.54</v>
      </c>
      <c r="S15" s="24">
        <f t="shared" si="8"/>
        <v>0.53</v>
      </c>
      <c r="T15" s="24">
        <f t="shared" si="9"/>
        <v>0.53</v>
      </c>
      <c r="U15" s="24">
        <f t="shared" si="10"/>
        <v>0.53</v>
      </c>
      <c r="V15" s="24">
        <f t="shared" si="11"/>
        <v>0.56000000000000005</v>
      </c>
      <c r="W15" s="24">
        <f t="shared" si="12"/>
        <v>0.52</v>
      </c>
      <c r="X15" s="24">
        <f t="shared" si="13"/>
        <v>0.52</v>
      </c>
      <c r="Y15" s="24">
        <f t="shared" si="14"/>
        <v>0.5</v>
      </c>
      <c r="Z15" s="24">
        <f t="shared" si="15"/>
        <v>0.52</v>
      </c>
      <c r="AA15" s="24">
        <f t="shared" si="16"/>
        <v>0.46</v>
      </c>
      <c r="AB15" s="24">
        <f t="shared" si="17"/>
        <v>0.56000000000000005</v>
      </c>
      <c r="AC15" s="24">
        <f t="shared" si="18"/>
        <v>0.55000000000000004</v>
      </c>
      <c r="AD15" s="24">
        <f t="shared" si="19"/>
        <v>0.56999999999999995</v>
      </c>
      <c r="AE15" s="24">
        <f t="shared" si="20"/>
        <v>0.5</v>
      </c>
      <c r="AF15" s="24">
        <f t="shared" si="21"/>
        <v>0.55000000000000004</v>
      </c>
      <c r="AG15" s="24">
        <f t="shared" si="22"/>
        <v>0.47</v>
      </c>
      <c r="AH15" s="24">
        <f t="shared" si="23"/>
        <v>0.5</v>
      </c>
      <c r="AI15" s="24">
        <f t="shared" si="24"/>
        <v>0.52</v>
      </c>
      <c r="AJ15" s="24">
        <f t="shared" si="25"/>
        <v>0.5</v>
      </c>
    </row>
    <row r="16" spans="1:36" ht="12.95" customHeight="1" x14ac:dyDescent="0.15">
      <c r="A16" s="43">
        <v>33</v>
      </c>
      <c r="B16" s="99" t="s">
        <v>37</v>
      </c>
      <c r="C16" s="99"/>
      <c r="D16" s="23">
        <v>18</v>
      </c>
      <c r="E16" s="23">
        <v>14</v>
      </c>
      <c r="F16" s="4">
        <f t="shared" si="27"/>
        <v>0.18</v>
      </c>
      <c r="G16" s="5" t="s">
        <v>66</v>
      </c>
      <c r="H16" s="28" t="s">
        <v>63</v>
      </c>
      <c r="I16" s="5" t="s">
        <v>33</v>
      </c>
      <c r="J16" s="1" t="s">
        <v>15</v>
      </c>
      <c r="K16" s="24">
        <f t="shared" si="1"/>
        <v>0.17</v>
      </c>
      <c r="L16" s="24">
        <f t="shared" si="2"/>
        <v>0.18</v>
      </c>
      <c r="M16" s="24">
        <f t="shared" si="3"/>
        <v>0.18</v>
      </c>
      <c r="N16" s="24">
        <f t="shared" si="4"/>
        <v>0.18</v>
      </c>
      <c r="O16" s="24">
        <f t="shared" si="5"/>
        <v>0.19</v>
      </c>
      <c r="P16" s="24">
        <f t="shared" si="26"/>
        <v>0.18</v>
      </c>
      <c r="Q16" s="24">
        <f t="shared" si="6"/>
        <v>0.17</v>
      </c>
      <c r="R16" s="24">
        <f t="shared" si="7"/>
        <v>0.18</v>
      </c>
      <c r="S16" s="24">
        <f t="shared" si="8"/>
        <v>0.18</v>
      </c>
      <c r="T16" s="24">
        <f t="shared" si="9"/>
        <v>0.18</v>
      </c>
      <c r="U16" s="24">
        <f t="shared" si="10"/>
        <v>0.18</v>
      </c>
      <c r="V16" s="24">
        <f t="shared" si="11"/>
        <v>0.19</v>
      </c>
      <c r="W16" s="24">
        <f t="shared" si="12"/>
        <v>0.18</v>
      </c>
      <c r="X16" s="24">
        <f t="shared" si="13"/>
        <v>0.18</v>
      </c>
      <c r="Y16" s="24">
        <f t="shared" si="14"/>
        <v>0.16</v>
      </c>
      <c r="Z16" s="24">
        <f t="shared" si="15"/>
        <v>0.18</v>
      </c>
      <c r="AA16" s="24">
        <f t="shared" si="16"/>
        <v>0.16</v>
      </c>
      <c r="AB16" s="24">
        <f t="shared" si="17"/>
        <v>0.18</v>
      </c>
      <c r="AC16" s="24">
        <f t="shared" si="18"/>
        <v>0.18</v>
      </c>
      <c r="AD16" s="24">
        <f t="shared" si="19"/>
        <v>0.21</v>
      </c>
      <c r="AE16" s="24">
        <f t="shared" si="20"/>
        <v>0.16</v>
      </c>
      <c r="AF16" s="24">
        <f t="shared" si="21"/>
        <v>0.18</v>
      </c>
      <c r="AG16" s="24">
        <f t="shared" si="22"/>
        <v>0.16</v>
      </c>
      <c r="AH16" s="24">
        <f t="shared" si="23"/>
        <v>0.17</v>
      </c>
      <c r="AI16" s="24">
        <f t="shared" si="24"/>
        <v>0.18</v>
      </c>
      <c r="AJ16" s="24">
        <f t="shared" si="25"/>
        <v>0.17</v>
      </c>
    </row>
    <row r="17" spans="1:36" ht="12.95" customHeight="1" x14ac:dyDescent="0.15">
      <c r="A17" s="43">
        <v>34</v>
      </c>
      <c r="B17" s="99" t="s">
        <v>37</v>
      </c>
      <c r="C17" s="99"/>
      <c r="D17" s="23">
        <v>12</v>
      </c>
      <c r="E17" s="23">
        <v>10</v>
      </c>
      <c r="F17" s="4">
        <f t="shared" si="27"/>
        <v>0.06</v>
      </c>
      <c r="G17" s="5"/>
      <c r="H17" s="31" t="s">
        <v>63</v>
      </c>
      <c r="I17" s="23" t="s">
        <v>251</v>
      </c>
      <c r="J17" s="1" t="s">
        <v>15</v>
      </c>
      <c r="K17" s="24">
        <f t="shared" si="1"/>
        <v>0.06</v>
      </c>
      <c r="L17" s="24">
        <f t="shared" si="2"/>
        <v>0.06</v>
      </c>
      <c r="M17" s="24">
        <f t="shared" si="3"/>
        <v>0.06</v>
      </c>
      <c r="N17" s="24">
        <f t="shared" si="4"/>
        <v>0.06</v>
      </c>
      <c r="O17" s="24">
        <f t="shared" si="5"/>
        <v>0.06</v>
      </c>
      <c r="P17" s="24">
        <f t="shared" si="26"/>
        <v>0.06</v>
      </c>
      <c r="Q17" s="24">
        <f t="shared" si="6"/>
        <v>0.06</v>
      </c>
      <c r="R17" s="24">
        <f t="shared" si="7"/>
        <v>0.06</v>
      </c>
      <c r="S17" s="24">
        <f t="shared" si="8"/>
        <v>0.06</v>
      </c>
      <c r="T17" s="24">
        <f t="shared" si="9"/>
        <v>0.06</v>
      </c>
      <c r="U17" s="24">
        <f t="shared" si="10"/>
        <v>0.06</v>
      </c>
      <c r="V17" s="24">
        <f t="shared" si="11"/>
        <v>0.06</v>
      </c>
      <c r="W17" s="24">
        <f t="shared" si="12"/>
        <v>0.06</v>
      </c>
      <c r="X17" s="24">
        <f t="shared" si="13"/>
        <v>0.06</v>
      </c>
      <c r="Y17" s="24">
        <f t="shared" si="14"/>
        <v>0.05</v>
      </c>
      <c r="Z17" s="24">
        <f t="shared" si="15"/>
        <v>0.06</v>
      </c>
      <c r="AA17" s="24">
        <f t="shared" si="16"/>
        <v>0.06</v>
      </c>
      <c r="AB17" s="24">
        <f t="shared" si="17"/>
        <v>0.06</v>
      </c>
      <c r="AC17" s="24">
        <f t="shared" si="18"/>
        <v>0.06</v>
      </c>
      <c r="AD17" s="24">
        <f t="shared" si="19"/>
        <v>7.0000000000000007E-2</v>
      </c>
      <c r="AE17" s="24">
        <f t="shared" si="20"/>
        <v>0.05</v>
      </c>
      <c r="AF17" s="24">
        <f t="shared" si="21"/>
        <v>0.06</v>
      </c>
      <c r="AG17" s="24">
        <f t="shared" si="22"/>
        <v>0.05</v>
      </c>
      <c r="AH17" s="24">
        <f t="shared" si="23"/>
        <v>0.05</v>
      </c>
      <c r="AI17" s="24">
        <f t="shared" si="24"/>
        <v>0.06</v>
      </c>
      <c r="AJ17" s="24">
        <f t="shared" si="25"/>
        <v>0.05</v>
      </c>
    </row>
    <row r="18" spans="1:36" ht="12.95" customHeight="1" x14ac:dyDescent="0.15">
      <c r="A18" s="43">
        <v>35</v>
      </c>
      <c r="B18" s="99" t="s">
        <v>184</v>
      </c>
      <c r="C18" s="99"/>
      <c r="D18" s="23">
        <v>30</v>
      </c>
      <c r="E18" s="23">
        <v>19</v>
      </c>
      <c r="F18" s="4">
        <f t="shared" si="27"/>
        <v>0.6</v>
      </c>
      <c r="G18" s="5"/>
      <c r="H18" s="28"/>
      <c r="I18" s="23"/>
      <c r="J18" s="1" t="s">
        <v>15</v>
      </c>
      <c r="K18" s="24">
        <f t="shared" si="1"/>
        <v>0.56000000000000005</v>
      </c>
      <c r="L18" s="24">
        <f t="shared" si="2"/>
        <v>0.64</v>
      </c>
      <c r="M18" s="24">
        <f t="shared" si="3"/>
        <v>0.63</v>
      </c>
      <c r="N18" s="24">
        <f t="shared" si="4"/>
        <v>0.62</v>
      </c>
      <c r="O18" s="24">
        <f t="shared" si="5"/>
        <v>0.63</v>
      </c>
      <c r="P18" s="24">
        <f t="shared" si="26"/>
        <v>0.63</v>
      </c>
      <c r="Q18" s="24">
        <f t="shared" si="6"/>
        <v>0.56999999999999995</v>
      </c>
      <c r="R18" s="24">
        <f t="shared" si="7"/>
        <v>0.65</v>
      </c>
      <c r="S18" s="24">
        <f t="shared" si="8"/>
        <v>0.63</v>
      </c>
      <c r="T18" s="24">
        <f t="shared" si="9"/>
        <v>0.64</v>
      </c>
      <c r="U18" s="24">
        <f t="shared" si="10"/>
        <v>0.63</v>
      </c>
      <c r="V18" s="24">
        <f t="shared" si="11"/>
        <v>0.68</v>
      </c>
      <c r="W18" s="24">
        <f t="shared" si="12"/>
        <v>0.62</v>
      </c>
      <c r="X18" s="24">
        <f t="shared" si="13"/>
        <v>0.62</v>
      </c>
      <c r="Y18" s="24">
        <f t="shared" si="14"/>
        <v>0.6</v>
      </c>
      <c r="Z18" s="24">
        <f t="shared" si="15"/>
        <v>0.62</v>
      </c>
      <c r="AA18" s="24">
        <f t="shared" si="16"/>
        <v>0.55000000000000004</v>
      </c>
      <c r="AB18" s="24">
        <f t="shared" si="17"/>
        <v>0.68</v>
      </c>
      <c r="AC18" s="24">
        <f t="shared" si="18"/>
        <v>0.67</v>
      </c>
      <c r="AD18" s="24">
        <f t="shared" si="19"/>
        <v>0.67</v>
      </c>
      <c r="AE18" s="24">
        <f t="shared" si="20"/>
        <v>0.6</v>
      </c>
      <c r="AF18" s="24">
        <f t="shared" si="21"/>
        <v>0.67</v>
      </c>
      <c r="AG18" s="24">
        <f t="shared" si="22"/>
        <v>0.56000000000000005</v>
      </c>
      <c r="AH18" s="24">
        <f t="shared" si="23"/>
        <v>0.6</v>
      </c>
      <c r="AI18" s="24">
        <f t="shared" si="24"/>
        <v>0.62</v>
      </c>
      <c r="AJ18" s="24">
        <f t="shared" si="25"/>
        <v>0.6</v>
      </c>
    </row>
    <row r="19" spans="1:36" ht="12.95" customHeight="1" x14ac:dyDescent="0.15">
      <c r="A19" s="43">
        <v>36</v>
      </c>
      <c r="B19" s="99" t="s">
        <v>37</v>
      </c>
      <c r="C19" s="99"/>
      <c r="D19" s="23">
        <v>28</v>
      </c>
      <c r="E19" s="23">
        <v>19</v>
      </c>
      <c r="F19" s="4">
        <f t="shared" si="27"/>
        <v>0.55000000000000004</v>
      </c>
      <c r="G19" s="5"/>
      <c r="H19" s="28"/>
      <c r="I19" s="23"/>
      <c r="J19" s="1" t="s">
        <v>15</v>
      </c>
      <c r="K19" s="24">
        <f t="shared" si="1"/>
        <v>0.5</v>
      </c>
      <c r="L19" s="24">
        <f t="shared" si="2"/>
        <v>0.56000000000000005</v>
      </c>
      <c r="M19" s="24">
        <f t="shared" si="3"/>
        <v>0.55000000000000004</v>
      </c>
      <c r="N19" s="24">
        <f t="shared" si="4"/>
        <v>0.55000000000000004</v>
      </c>
      <c r="O19" s="24">
        <f t="shared" si="5"/>
        <v>0.56000000000000005</v>
      </c>
      <c r="P19" s="24">
        <f t="shared" si="26"/>
        <v>0.55000000000000004</v>
      </c>
      <c r="Q19" s="24">
        <f t="shared" si="6"/>
        <v>0.51</v>
      </c>
      <c r="R19" s="24">
        <f t="shared" si="7"/>
        <v>0.56999999999999995</v>
      </c>
      <c r="S19" s="24">
        <f t="shared" si="8"/>
        <v>0.56000000000000005</v>
      </c>
      <c r="T19" s="24">
        <f t="shared" si="9"/>
        <v>0.56999999999999995</v>
      </c>
      <c r="U19" s="24">
        <f t="shared" si="10"/>
        <v>0.56000000000000005</v>
      </c>
      <c r="V19" s="24">
        <f t="shared" si="11"/>
        <v>0.59</v>
      </c>
      <c r="W19" s="24">
        <f t="shared" si="12"/>
        <v>0.54</v>
      </c>
      <c r="X19" s="24">
        <f t="shared" si="13"/>
        <v>0.55000000000000004</v>
      </c>
      <c r="Y19" s="24">
        <f t="shared" si="14"/>
        <v>0.52</v>
      </c>
      <c r="Z19" s="24">
        <f t="shared" si="15"/>
        <v>0.55000000000000004</v>
      </c>
      <c r="AA19" s="24">
        <f t="shared" si="16"/>
        <v>0.49</v>
      </c>
      <c r="AB19" s="24">
        <f t="shared" si="17"/>
        <v>0.59</v>
      </c>
      <c r="AC19" s="24">
        <f t="shared" si="18"/>
        <v>0.57999999999999996</v>
      </c>
      <c r="AD19" s="24">
        <f t="shared" si="19"/>
        <v>0.6</v>
      </c>
      <c r="AE19" s="24">
        <f t="shared" si="20"/>
        <v>0.53</v>
      </c>
      <c r="AF19" s="24">
        <f t="shared" si="21"/>
        <v>0.57999999999999996</v>
      </c>
      <c r="AG19" s="24">
        <f t="shared" si="22"/>
        <v>0.49</v>
      </c>
      <c r="AH19" s="24">
        <f t="shared" si="23"/>
        <v>0.52</v>
      </c>
      <c r="AI19" s="24">
        <f t="shared" si="24"/>
        <v>0.55000000000000004</v>
      </c>
      <c r="AJ19" s="24">
        <f t="shared" si="25"/>
        <v>0.52</v>
      </c>
    </row>
    <row r="20" spans="1:36" ht="12.95" customHeight="1" x14ac:dyDescent="0.15">
      <c r="A20" s="43">
        <v>37</v>
      </c>
      <c r="B20" s="99" t="s">
        <v>37</v>
      </c>
      <c r="C20" s="99"/>
      <c r="D20" s="23">
        <v>14</v>
      </c>
      <c r="E20" s="23">
        <v>12</v>
      </c>
      <c r="F20" s="4">
        <f t="shared" si="27"/>
        <v>0.1</v>
      </c>
      <c r="G20" s="5"/>
      <c r="H20" s="28"/>
      <c r="I20" s="23"/>
      <c r="J20" s="1" t="s">
        <v>15</v>
      </c>
      <c r="K20" s="24">
        <f t="shared" si="1"/>
        <v>0.09</v>
      </c>
      <c r="L20" s="24">
        <f t="shared" si="2"/>
        <v>0.1</v>
      </c>
      <c r="M20" s="24">
        <f t="shared" si="3"/>
        <v>0.1</v>
      </c>
      <c r="N20" s="24">
        <f t="shared" si="4"/>
        <v>0.1</v>
      </c>
      <c r="O20" s="24">
        <f t="shared" si="5"/>
        <v>0.1</v>
      </c>
      <c r="P20" s="24">
        <f t="shared" si="26"/>
        <v>0.1</v>
      </c>
      <c r="Q20" s="24">
        <f t="shared" si="6"/>
        <v>0.09</v>
      </c>
      <c r="R20" s="24">
        <f t="shared" si="7"/>
        <v>0.1</v>
      </c>
      <c r="S20" s="24">
        <f t="shared" si="8"/>
        <v>0.1</v>
      </c>
      <c r="T20" s="24">
        <f t="shared" si="9"/>
        <v>0.1</v>
      </c>
      <c r="U20" s="24">
        <f t="shared" si="10"/>
        <v>0.1</v>
      </c>
      <c r="V20" s="24">
        <f t="shared" si="11"/>
        <v>0.1</v>
      </c>
      <c r="W20" s="24">
        <f t="shared" si="12"/>
        <v>0.1</v>
      </c>
      <c r="X20" s="24">
        <f t="shared" si="13"/>
        <v>0.1</v>
      </c>
      <c r="Y20" s="24">
        <f t="shared" si="14"/>
        <v>0.08</v>
      </c>
      <c r="Z20" s="24">
        <f t="shared" si="15"/>
        <v>0.1</v>
      </c>
      <c r="AA20" s="24">
        <f t="shared" si="16"/>
        <v>0.09</v>
      </c>
      <c r="AB20" s="24">
        <f t="shared" si="17"/>
        <v>0.09</v>
      </c>
      <c r="AC20" s="24">
        <f t="shared" si="18"/>
        <v>0.1</v>
      </c>
      <c r="AD20" s="24">
        <f t="shared" si="19"/>
        <v>0.12</v>
      </c>
      <c r="AE20" s="24">
        <f t="shared" si="20"/>
        <v>0.09</v>
      </c>
      <c r="AF20" s="24">
        <f t="shared" si="21"/>
        <v>0.09</v>
      </c>
      <c r="AG20" s="24">
        <f t="shared" si="22"/>
        <v>0.09</v>
      </c>
      <c r="AH20" s="24">
        <f t="shared" si="23"/>
        <v>0.09</v>
      </c>
      <c r="AI20" s="24">
        <f t="shared" si="24"/>
        <v>0.1</v>
      </c>
      <c r="AJ20" s="24">
        <f t="shared" si="25"/>
        <v>0.09</v>
      </c>
    </row>
    <row r="21" spans="1:36" ht="12.95" customHeight="1" x14ac:dyDescent="0.15">
      <c r="A21" s="43">
        <v>38</v>
      </c>
      <c r="B21" s="99" t="s">
        <v>37</v>
      </c>
      <c r="C21" s="99"/>
      <c r="D21" s="23">
        <v>16</v>
      </c>
      <c r="E21" s="23">
        <v>9</v>
      </c>
      <c r="F21" s="4">
        <f t="shared" si="27"/>
        <v>0.09</v>
      </c>
      <c r="G21" s="5" t="s">
        <v>67</v>
      </c>
      <c r="H21" s="31" t="s">
        <v>65</v>
      </c>
      <c r="I21" s="5" t="s">
        <v>252</v>
      </c>
      <c r="J21" s="1" t="s">
        <v>15</v>
      </c>
      <c r="K21" s="24">
        <f t="shared" si="1"/>
        <v>0.09</v>
      </c>
      <c r="L21" s="24">
        <f t="shared" si="2"/>
        <v>0.09</v>
      </c>
      <c r="M21" s="24">
        <f t="shared" si="3"/>
        <v>0.09</v>
      </c>
      <c r="N21" s="24">
        <f t="shared" si="4"/>
        <v>0.09</v>
      </c>
      <c r="O21" s="24">
        <f t="shared" si="5"/>
        <v>0.1</v>
      </c>
      <c r="P21" s="24">
        <f t="shared" si="26"/>
        <v>0.09</v>
      </c>
      <c r="Q21" s="24">
        <f t="shared" si="6"/>
        <v>0.09</v>
      </c>
      <c r="R21" s="24">
        <f t="shared" si="7"/>
        <v>0.09</v>
      </c>
      <c r="S21" s="24">
        <f t="shared" si="8"/>
        <v>0.09</v>
      </c>
      <c r="T21" s="24">
        <f t="shared" si="9"/>
        <v>0.08</v>
      </c>
      <c r="U21" s="24">
        <f t="shared" si="10"/>
        <v>0.09</v>
      </c>
      <c r="V21" s="24">
        <f t="shared" si="11"/>
        <v>0.1</v>
      </c>
      <c r="W21" s="24">
        <f t="shared" si="12"/>
        <v>0.1</v>
      </c>
      <c r="X21" s="24">
        <f t="shared" si="13"/>
        <v>0.09</v>
      </c>
      <c r="Y21" s="24">
        <f t="shared" si="14"/>
        <v>0.08</v>
      </c>
      <c r="Z21" s="24">
        <f t="shared" si="15"/>
        <v>0.1</v>
      </c>
      <c r="AA21" s="24">
        <f t="shared" si="16"/>
        <v>0.09</v>
      </c>
      <c r="AB21" s="24">
        <f t="shared" si="17"/>
        <v>0.09</v>
      </c>
      <c r="AC21" s="24">
        <f t="shared" si="18"/>
        <v>0.09</v>
      </c>
      <c r="AD21" s="24">
        <f t="shared" si="19"/>
        <v>0.11</v>
      </c>
      <c r="AE21" s="24">
        <f t="shared" si="20"/>
        <v>0.08</v>
      </c>
      <c r="AF21" s="24">
        <f t="shared" si="21"/>
        <v>0.09</v>
      </c>
      <c r="AG21" s="24">
        <f t="shared" si="22"/>
        <v>0.09</v>
      </c>
      <c r="AH21" s="24">
        <f t="shared" si="23"/>
        <v>0.09</v>
      </c>
      <c r="AI21" s="24">
        <f t="shared" si="24"/>
        <v>0.09</v>
      </c>
      <c r="AJ21" s="24">
        <f t="shared" si="25"/>
        <v>0.09</v>
      </c>
    </row>
    <row r="22" spans="1:36" ht="12.95" customHeight="1" x14ac:dyDescent="0.15">
      <c r="A22" s="43">
        <v>39</v>
      </c>
      <c r="B22" s="99" t="s">
        <v>37</v>
      </c>
      <c r="C22" s="99"/>
      <c r="D22" s="23">
        <v>22</v>
      </c>
      <c r="E22" s="23">
        <v>17</v>
      </c>
      <c r="F22" s="4">
        <f t="shared" si="27"/>
        <v>0.32</v>
      </c>
      <c r="G22" s="5"/>
      <c r="H22" s="28"/>
      <c r="I22" s="23"/>
      <c r="J22" s="1" t="s">
        <v>15</v>
      </c>
      <c r="K22" s="24">
        <f t="shared" si="1"/>
        <v>0.28999999999999998</v>
      </c>
      <c r="L22" s="24">
        <f t="shared" si="2"/>
        <v>0.32</v>
      </c>
      <c r="M22" s="24">
        <f t="shared" si="3"/>
        <v>0.32</v>
      </c>
      <c r="N22" s="24">
        <f t="shared" si="4"/>
        <v>0.32</v>
      </c>
      <c r="O22" s="24">
        <f t="shared" si="5"/>
        <v>0.32</v>
      </c>
      <c r="P22" s="24">
        <f t="shared" si="26"/>
        <v>0.32</v>
      </c>
      <c r="Q22" s="24">
        <f t="shared" si="6"/>
        <v>0.28999999999999998</v>
      </c>
      <c r="R22" s="24">
        <f t="shared" si="7"/>
        <v>0.32</v>
      </c>
      <c r="S22" s="24">
        <f t="shared" si="8"/>
        <v>0.32</v>
      </c>
      <c r="T22" s="24">
        <f t="shared" si="9"/>
        <v>0.33</v>
      </c>
      <c r="U22" s="24">
        <f t="shared" si="10"/>
        <v>0.32</v>
      </c>
      <c r="V22" s="24">
        <f t="shared" si="11"/>
        <v>0.33</v>
      </c>
      <c r="W22" s="24">
        <f t="shared" si="12"/>
        <v>0.31</v>
      </c>
      <c r="X22" s="24">
        <f t="shared" si="13"/>
        <v>0.32</v>
      </c>
      <c r="Y22" s="24">
        <f t="shared" si="14"/>
        <v>0.28999999999999998</v>
      </c>
      <c r="Z22" s="24">
        <f t="shared" si="15"/>
        <v>0.32</v>
      </c>
      <c r="AA22" s="24">
        <f t="shared" si="16"/>
        <v>0.28000000000000003</v>
      </c>
      <c r="AB22" s="24">
        <f t="shared" si="17"/>
        <v>0.33</v>
      </c>
      <c r="AC22" s="24">
        <f t="shared" si="18"/>
        <v>0.33</v>
      </c>
      <c r="AD22" s="24">
        <f t="shared" si="19"/>
        <v>0.36</v>
      </c>
      <c r="AE22" s="24">
        <f t="shared" si="20"/>
        <v>0.28999999999999998</v>
      </c>
      <c r="AF22" s="24">
        <f t="shared" si="21"/>
        <v>0.33</v>
      </c>
      <c r="AG22" s="24">
        <f t="shared" si="22"/>
        <v>0.28000000000000003</v>
      </c>
      <c r="AH22" s="24">
        <f t="shared" si="23"/>
        <v>0.28999999999999998</v>
      </c>
      <c r="AI22" s="24">
        <f t="shared" si="24"/>
        <v>0.32</v>
      </c>
      <c r="AJ22" s="24">
        <f t="shared" si="25"/>
        <v>0.28999999999999998</v>
      </c>
    </row>
    <row r="23" spans="1:36" ht="12.95" customHeight="1" x14ac:dyDescent="0.15">
      <c r="A23" s="28"/>
      <c r="B23" s="99"/>
      <c r="C23" s="99"/>
      <c r="D23" s="23"/>
      <c r="E23" s="23"/>
      <c r="F23" s="4"/>
      <c r="G23" s="5"/>
      <c r="H23" s="28"/>
      <c r="I23" s="23"/>
      <c r="J23" s="1" t="s">
        <v>15</v>
      </c>
      <c r="K23" s="24" t="e">
        <f t="shared" si="1"/>
        <v>#NUM!</v>
      </c>
      <c r="L23" s="24" t="e">
        <f t="shared" si="2"/>
        <v>#NUM!</v>
      </c>
      <c r="M23" s="24" t="e">
        <f t="shared" si="3"/>
        <v>#NUM!</v>
      </c>
      <c r="N23" s="24" t="e">
        <f t="shared" si="4"/>
        <v>#NUM!</v>
      </c>
      <c r="O23" s="24" t="e">
        <f t="shared" si="5"/>
        <v>#NUM!</v>
      </c>
      <c r="P23" s="24" t="e">
        <f t="shared" si="26"/>
        <v>#N/A</v>
      </c>
      <c r="Q23" s="24" t="e">
        <f t="shared" si="6"/>
        <v>#NUM!</v>
      </c>
      <c r="R23" s="24" t="e">
        <f t="shared" si="7"/>
        <v>#NUM!</v>
      </c>
      <c r="S23" s="24" t="e">
        <f t="shared" si="8"/>
        <v>#NUM!</v>
      </c>
      <c r="T23" s="24" t="e">
        <f t="shared" si="9"/>
        <v>#NUM!</v>
      </c>
      <c r="U23" s="24" t="e">
        <f t="shared" si="10"/>
        <v>#N/A</v>
      </c>
      <c r="V23" s="24" t="e">
        <f t="shared" si="11"/>
        <v>#NUM!</v>
      </c>
      <c r="W23" s="24" t="e">
        <f t="shared" si="12"/>
        <v>#NUM!</v>
      </c>
      <c r="X23" s="24" t="e">
        <f t="shared" si="13"/>
        <v>#NUM!</v>
      </c>
      <c r="Y23" s="24" t="e">
        <f t="shared" si="14"/>
        <v>#NUM!</v>
      </c>
      <c r="Z23" s="24" t="e">
        <f t="shared" si="15"/>
        <v>#N/A</v>
      </c>
      <c r="AA23" s="24" t="e">
        <f t="shared" si="16"/>
        <v>#NUM!</v>
      </c>
      <c r="AB23" s="24" t="e">
        <f t="shared" si="17"/>
        <v>#NUM!</v>
      </c>
      <c r="AC23" s="24" t="e">
        <f t="shared" si="18"/>
        <v>#NUM!</v>
      </c>
      <c r="AD23" s="24" t="e">
        <f t="shared" si="19"/>
        <v>#NUM!</v>
      </c>
      <c r="AE23" s="24" t="e">
        <f t="shared" si="20"/>
        <v>#NUM!</v>
      </c>
      <c r="AF23" s="24" t="e">
        <f t="shared" si="21"/>
        <v>#N/A</v>
      </c>
      <c r="AG23" s="24" t="e">
        <f t="shared" si="22"/>
        <v>#NUM!</v>
      </c>
      <c r="AH23" s="24" t="e">
        <f t="shared" si="23"/>
        <v>#NUM!</v>
      </c>
      <c r="AI23" s="24" t="e">
        <f t="shared" si="24"/>
        <v>#NUM!</v>
      </c>
      <c r="AJ23" s="24" t="e">
        <f t="shared" si="25"/>
        <v>#N/A</v>
      </c>
    </row>
    <row r="24" spans="1:36" ht="12.95" customHeight="1" x14ac:dyDescent="0.15">
      <c r="A24" s="23"/>
      <c r="B24" s="99"/>
      <c r="C24" s="99"/>
      <c r="D24" s="23"/>
      <c r="E24" s="23"/>
      <c r="F24" s="4" t="str">
        <f t="shared" si="0"/>
        <v/>
      </c>
      <c r="G24" s="23"/>
      <c r="H24" s="23"/>
      <c r="I24" s="23"/>
      <c r="J24" s="1" t="s">
        <v>15</v>
      </c>
      <c r="K24" s="24" t="e">
        <f t="shared" si="1"/>
        <v>#NUM!</v>
      </c>
      <c r="L24" s="24" t="e">
        <f t="shared" si="2"/>
        <v>#NUM!</v>
      </c>
      <c r="M24" s="24" t="e">
        <f t="shared" si="3"/>
        <v>#NUM!</v>
      </c>
      <c r="N24" s="24" t="e">
        <f t="shared" si="4"/>
        <v>#NUM!</v>
      </c>
      <c r="O24" s="24" t="e">
        <f t="shared" si="5"/>
        <v>#NUM!</v>
      </c>
      <c r="P24" s="24" t="e">
        <f t="shared" si="26"/>
        <v>#N/A</v>
      </c>
      <c r="Q24" s="24" t="e">
        <f t="shared" si="6"/>
        <v>#NUM!</v>
      </c>
      <c r="R24" s="24" t="e">
        <f t="shared" si="7"/>
        <v>#NUM!</v>
      </c>
      <c r="S24" s="24" t="e">
        <f t="shared" si="8"/>
        <v>#NUM!</v>
      </c>
      <c r="T24" s="24" t="e">
        <f t="shared" si="9"/>
        <v>#NUM!</v>
      </c>
      <c r="U24" s="24" t="e">
        <f t="shared" si="10"/>
        <v>#N/A</v>
      </c>
      <c r="V24" s="24" t="e">
        <f t="shared" si="11"/>
        <v>#NUM!</v>
      </c>
      <c r="W24" s="24" t="e">
        <f t="shared" si="12"/>
        <v>#NUM!</v>
      </c>
      <c r="X24" s="24" t="e">
        <f t="shared" si="13"/>
        <v>#NUM!</v>
      </c>
      <c r="Y24" s="24" t="e">
        <f t="shared" si="14"/>
        <v>#NUM!</v>
      </c>
      <c r="Z24" s="24" t="e">
        <f t="shared" si="15"/>
        <v>#N/A</v>
      </c>
      <c r="AA24" s="24" t="e">
        <f t="shared" si="16"/>
        <v>#NUM!</v>
      </c>
      <c r="AB24" s="24" t="e">
        <f t="shared" si="17"/>
        <v>#NUM!</v>
      </c>
      <c r="AC24" s="24" t="e">
        <f t="shared" si="18"/>
        <v>#NUM!</v>
      </c>
      <c r="AD24" s="24" t="e">
        <f t="shared" si="19"/>
        <v>#NUM!</v>
      </c>
      <c r="AE24" s="24" t="e">
        <f t="shared" si="20"/>
        <v>#NUM!</v>
      </c>
      <c r="AF24" s="24" t="e">
        <f t="shared" si="21"/>
        <v>#N/A</v>
      </c>
      <c r="AG24" s="24" t="e">
        <f t="shared" si="22"/>
        <v>#NUM!</v>
      </c>
      <c r="AH24" s="24" t="e">
        <f t="shared" si="23"/>
        <v>#NUM!</v>
      </c>
      <c r="AI24" s="24" t="e">
        <f t="shared" si="24"/>
        <v>#NUM!</v>
      </c>
      <c r="AJ24" s="24" t="e">
        <f t="shared" si="25"/>
        <v>#N/A</v>
      </c>
    </row>
    <row r="25" spans="1:36" ht="12.95" customHeight="1" x14ac:dyDescent="0.15">
      <c r="A25" s="23"/>
      <c r="B25" s="99"/>
      <c r="C25" s="99"/>
      <c r="D25" s="23"/>
      <c r="E25" s="23"/>
      <c r="F25" s="4" t="str">
        <f t="shared" si="0"/>
        <v/>
      </c>
      <c r="G25" s="6"/>
      <c r="H25" s="23"/>
      <c r="I25" s="23"/>
      <c r="J25" s="1" t="s">
        <v>15</v>
      </c>
      <c r="K25" s="24" t="e">
        <f t="shared" si="1"/>
        <v>#NUM!</v>
      </c>
      <c r="L25" s="24" t="e">
        <f t="shared" si="2"/>
        <v>#NUM!</v>
      </c>
      <c r="M25" s="24" t="e">
        <f t="shared" si="3"/>
        <v>#NUM!</v>
      </c>
      <c r="N25" s="24" t="e">
        <f t="shared" si="4"/>
        <v>#NUM!</v>
      </c>
      <c r="O25" s="24" t="e">
        <f t="shared" si="5"/>
        <v>#NUM!</v>
      </c>
      <c r="P25" s="24" t="e">
        <f t="shared" si="26"/>
        <v>#N/A</v>
      </c>
      <c r="Q25" s="24" t="e">
        <f t="shared" si="6"/>
        <v>#NUM!</v>
      </c>
      <c r="R25" s="24" t="e">
        <f t="shared" si="7"/>
        <v>#NUM!</v>
      </c>
      <c r="S25" s="24" t="e">
        <f t="shared" si="8"/>
        <v>#NUM!</v>
      </c>
      <c r="T25" s="24" t="e">
        <f t="shared" si="9"/>
        <v>#NUM!</v>
      </c>
      <c r="U25" s="24" t="e">
        <f t="shared" si="10"/>
        <v>#N/A</v>
      </c>
      <c r="V25" s="24" t="e">
        <f t="shared" si="11"/>
        <v>#NUM!</v>
      </c>
      <c r="W25" s="24" t="e">
        <f t="shared" si="12"/>
        <v>#NUM!</v>
      </c>
      <c r="X25" s="24" t="e">
        <f t="shared" si="13"/>
        <v>#NUM!</v>
      </c>
      <c r="Y25" s="24" t="e">
        <f t="shared" si="14"/>
        <v>#NUM!</v>
      </c>
      <c r="Z25" s="24" t="e">
        <f t="shared" si="15"/>
        <v>#N/A</v>
      </c>
      <c r="AA25" s="24" t="e">
        <f t="shared" si="16"/>
        <v>#NUM!</v>
      </c>
      <c r="AB25" s="24" t="e">
        <f t="shared" si="17"/>
        <v>#NUM!</v>
      </c>
      <c r="AC25" s="24" t="e">
        <f t="shared" si="18"/>
        <v>#NUM!</v>
      </c>
      <c r="AD25" s="24" t="e">
        <f t="shared" si="19"/>
        <v>#NUM!</v>
      </c>
      <c r="AE25" s="24" t="e">
        <f t="shared" si="20"/>
        <v>#NUM!</v>
      </c>
      <c r="AF25" s="24" t="e">
        <f t="shared" si="21"/>
        <v>#N/A</v>
      </c>
      <c r="AG25" s="24" t="e">
        <f t="shared" si="22"/>
        <v>#NUM!</v>
      </c>
      <c r="AH25" s="24" t="e">
        <f t="shared" si="23"/>
        <v>#NUM!</v>
      </c>
      <c r="AI25" s="24" t="e">
        <f t="shared" si="24"/>
        <v>#NUM!</v>
      </c>
      <c r="AJ25" s="24" t="e">
        <f t="shared" si="25"/>
        <v>#N/A</v>
      </c>
    </row>
    <row r="26" spans="1:36" ht="12.95" customHeight="1" x14ac:dyDescent="0.15">
      <c r="A26" s="23"/>
      <c r="B26" s="99"/>
      <c r="C26" s="99"/>
      <c r="D26" s="23"/>
      <c r="E26" s="23"/>
      <c r="F26" s="4" t="str">
        <f t="shared" si="0"/>
        <v/>
      </c>
      <c r="G26" s="7"/>
      <c r="H26" s="23"/>
      <c r="I26" s="23"/>
      <c r="J26" s="1" t="s">
        <v>15</v>
      </c>
      <c r="K26" s="24" t="e">
        <f t="shared" si="1"/>
        <v>#NUM!</v>
      </c>
      <c r="L26" s="24" t="e">
        <f t="shared" si="2"/>
        <v>#NUM!</v>
      </c>
      <c r="M26" s="24" t="e">
        <f t="shared" si="3"/>
        <v>#NUM!</v>
      </c>
      <c r="N26" s="24" t="e">
        <f t="shared" si="4"/>
        <v>#NUM!</v>
      </c>
      <c r="O26" s="24" t="e">
        <f t="shared" si="5"/>
        <v>#NUM!</v>
      </c>
      <c r="P26" s="24" t="e">
        <f t="shared" si="26"/>
        <v>#N/A</v>
      </c>
      <c r="Q26" s="24" t="e">
        <f t="shared" si="6"/>
        <v>#NUM!</v>
      </c>
      <c r="R26" s="24" t="e">
        <f t="shared" si="7"/>
        <v>#NUM!</v>
      </c>
      <c r="S26" s="24" t="e">
        <f t="shared" si="8"/>
        <v>#NUM!</v>
      </c>
      <c r="T26" s="24" t="e">
        <f t="shared" si="9"/>
        <v>#NUM!</v>
      </c>
      <c r="U26" s="24" t="e">
        <f t="shared" si="10"/>
        <v>#N/A</v>
      </c>
      <c r="V26" s="24" t="e">
        <f t="shared" si="11"/>
        <v>#NUM!</v>
      </c>
      <c r="W26" s="24" t="e">
        <f t="shared" si="12"/>
        <v>#NUM!</v>
      </c>
      <c r="X26" s="24" t="e">
        <f t="shared" si="13"/>
        <v>#NUM!</v>
      </c>
      <c r="Y26" s="24" t="e">
        <f t="shared" si="14"/>
        <v>#NUM!</v>
      </c>
      <c r="Z26" s="24" t="e">
        <f t="shared" si="15"/>
        <v>#N/A</v>
      </c>
      <c r="AA26" s="24" t="e">
        <f t="shared" si="16"/>
        <v>#NUM!</v>
      </c>
      <c r="AB26" s="24" t="e">
        <f t="shared" si="17"/>
        <v>#NUM!</v>
      </c>
      <c r="AC26" s="24" t="e">
        <f t="shared" si="18"/>
        <v>#NUM!</v>
      </c>
      <c r="AD26" s="24" t="e">
        <f t="shared" si="19"/>
        <v>#NUM!</v>
      </c>
      <c r="AE26" s="24" t="e">
        <f t="shared" si="20"/>
        <v>#NUM!</v>
      </c>
      <c r="AF26" s="24" t="e">
        <f t="shared" si="21"/>
        <v>#N/A</v>
      </c>
      <c r="AG26" s="24" t="e">
        <f t="shared" si="22"/>
        <v>#NUM!</v>
      </c>
      <c r="AH26" s="24" t="e">
        <f t="shared" si="23"/>
        <v>#NUM!</v>
      </c>
      <c r="AI26" s="24" t="e">
        <f t="shared" si="24"/>
        <v>#NUM!</v>
      </c>
      <c r="AJ26" s="24" t="e">
        <f t="shared" si="25"/>
        <v>#N/A</v>
      </c>
    </row>
    <row r="27" spans="1:36" ht="12.95" customHeight="1" x14ac:dyDescent="0.15">
      <c r="A27" s="23"/>
      <c r="B27" s="99"/>
      <c r="C27" s="99"/>
      <c r="D27" s="23"/>
      <c r="E27" s="23"/>
      <c r="F27" s="4" t="str">
        <f t="shared" si="0"/>
        <v/>
      </c>
      <c r="G27" s="23"/>
      <c r="H27" s="23"/>
      <c r="I27" s="23"/>
      <c r="J27" s="1" t="s">
        <v>15</v>
      </c>
      <c r="K27" s="24" t="e">
        <f t="shared" si="1"/>
        <v>#NUM!</v>
      </c>
      <c r="L27" s="24" t="e">
        <f t="shared" si="2"/>
        <v>#NUM!</v>
      </c>
      <c r="M27" s="24" t="e">
        <f t="shared" si="3"/>
        <v>#NUM!</v>
      </c>
      <c r="N27" s="24" t="e">
        <f t="shared" si="4"/>
        <v>#NUM!</v>
      </c>
      <c r="O27" s="24" t="e">
        <f t="shared" si="5"/>
        <v>#NUM!</v>
      </c>
      <c r="P27" s="24" t="e">
        <f t="shared" si="26"/>
        <v>#N/A</v>
      </c>
      <c r="Q27" s="24" t="e">
        <f t="shared" si="6"/>
        <v>#NUM!</v>
      </c>
      <c r="R27" s="24" t="e">
        <f t="shared" si="7"/>
        <v>#NUM!</v>
      </c>
      <c r="S27" s="24" t="e">
        <f t="shared" si="8"/>
        <v>#NUM!</v>
      </c>
      <c r="T27" s="24" t="e">
        <f t="shared" si="9"/>
        <v>#NUM!</v>
      </c>
      <c r="U27" s="24" t="e">
        <f t="shared" si="10"/>
        <v>#N/A</v>
      </c>
      <c r="V27" s="24" t="e">
        <f t="shared" si="11"/>
        <v>#NUM!</v>
      </c>
      <c r="W27" s="24" t="e">
        <f t="shared" si="12"/>
        <v>#NUM!</v>
      </c>
      <c r="X27" s="24" t="e">
        <f t="shared" si="13"/>
        <v>#NUM!</v>
      </c>
      <c r="Y27" s="24" t="e">
        <f t="shared" si="14"/>
        <v>#NUM!</v>
      </c>
      <c r="Z27" s="24" t="e">
        <f t="shared" si="15"/>
        <v>#N/A</v>
      </c>
      <c r="AA27" s="24" t="e">
        <f t="shared" si="16"/>
        <v>#NUM!</v>
      </c>
      <c r="AB27" s="24" t="e">
        <f t="shared" si="17"/>
        <v>#NUM!</v>
      </c>
      <c r="AC27" s="24" t="e">
        <f t="shared" si="18"/>
        <v>#NUM!</v>
      </c>
      <c r="AD27" s="24" t="e">
        <f t="shared" si="19"/>
        <v>#NUM!</v>
      </c>
      <c r="AE27" s="24" t="e">
        <f t="shared" si="20"/>
        <v>#NUM!</v>
      </c>
      <c r="AF27" s="24" t="e">
        <f t="shared" si="21"/>
        <v>#N/A</v>
      </c>
      <c r="AG27" s="24" t="e">
        <f t="shared" si="22"/>
        <v>#NUM!</v>
      </c>
      <c r="AH27" s="24" t="e">
        <f t="shared" si="23"/>
        <v>#NUM!</v>
      </c>
      <c r="AI27" s="24" t="e">
        <f t="shared" si="24"/>
        <v>#NUM!</v>
      </c>
      <c r="AJ27" s="24" t="e">
        <f t="shared" si="25"/>
        <v>#N/A</v>
      </c>
    </row>
    <row r="28" spans="1:36" ht="12.95" customHeight="1" x14ac:dyDescent="0.15">
      <c r="A28" s="23"/>
      <c r="B28" s="99"/>
      <c r="C28" s="99"/>
      <c r="D28" s="23"/>
      <c r="E28" s="23"/>
      <c r="F28" s="4" t="str">
        <f t="shared" si="0"/>
        <v/>
      </c>
      <c r="G28" s="23"/>
      <c r="H28" s="23"/>
      <c r="I28" s="23"/>
      <c r="J28" s="1" t="s">
        <v>15</v>
      </c>
      <c r="K28" s="24" t="e">
        <f t="shared" si="1"/>
        <v>#NUM!</v>
      </c>
      <c r="L28" s="24" t="e">
        <f t="shared" si="2"/>
        <v>#NUM!</v>
      </c>
      <c r="M28" s="24" t="e">
        <f t="shared" si="3"/>
        <v>#NUM!</v>
      </c>
      <c r="N28" s="8" t="e">
        <f t="shared" si="4"/>
        <v>#NUM!</v>
      </c>
      <c r="O28" s="24" t="e">
        <f t="shared" si="5"/>
        <v>#NUM!</v>
      </c>
      <c r="P28" s="24" t="e">
        <f t="shared" si="26"/>
        <v>#N/A</v>
      </c>
      <c r="Q28" s="24" t="e">
        <f t="shared" si="6"/>
        <v>#NUM!</v>
      </c>
      <c r="R28" s="24" t="e">
        <f t="shared" si="7"/>
        <v>#NUM!</v>
      </c>
      <c r="S28" s="24" t="e">
        <f t="shared" si="8"/>
        <v>#NUM!</v>
      </c>
      <c r="T28" s="24" t="e">
        <f t="shared" si="9"/>
        <v>#NUM!</v>
      </c>
      <c r="U28" s="24" t="e">
        <f t="shared" si="10"/>
        <v>#N/A</v>
      </c>
      <c r="V28" s="24" t="e">
        <f t="shared" si="11"/>
        <v>#NUM!</v>
      </c>
      <c r="W28" s="24" t="e">
        <f t="shared" si="12"/>
        <v>#NUM!</v>
      </c>
      <c r="X28" s="24" t="e">
        <f t="shared" si="13"/>
        <v>#NUM!</v>
      </c>
      <c r="Y28" s="24" t="e">
        <f t="shared" si="14"/>
        <v>#NUM!</v>
      </c>
      <c r="Z28" s="24" t="e">
        <f t="shared" si="15"/>
        <v>#N/A</v>
      </c>
      <c r="AA28" s="24" t="e">
        <f t="shared" si="16"/>
        <v>#NUM!</v>
      </c>
      <c r="AB28" s="24" t="e">
        <f t="shared" si="17"/>
        <v>#NUM!</v>
      </c>
      <c r="AC28" s="24" t="e">
        <f t="shared" si="18"/>
        <v>#NUM!</v>
      </c>
      <c r="AD28" s="24" t="e">
        <f t="shared" si="19"/>
        <v>#NUM!</v>
      </c>
      <c r="AE28" s="24" t="e">
        <f t="shared" si="20"/>
        <v>#NUM!</v>
      </c>
      <c r="AF28" s="24" t="e">
        <f t="shared" si="21"/>
        <v>#N/A</v>
      </c>
      <c r="AG28" s="24" t="e">
        <f t="shared" si="22"/>
        <v>#NUM!</v>
      </c>
      <c r="AH28" s="24" t="e">
        <f t="shared" si="23"/>
        <v>#NUM!</v>
      </c>
      <c r="AI28" s="24" t="e">
        <f t="shared" si="24"/>
        <v>#NUM!</v>
      </c>
      <c r="AJ28" s="24" t="e">
        <f t="shared" si="25"/>
        <v>#N/A</v>
      </c>
    </row>
    <row r="29" spans="1:36" ht="12.95" customHeight="1" x14ac:dyDescent="0.15">
      <c r="A29" s="23"/>
      <c r="B29" s="99"/>
      <c r="C29" s="99"/>
      <c r="D29" s="23"/>
      <c r="E29" s="23"/>
      <c r="F29" s="4" t="str">
        <f t="shared" si="0"/>
        <v/>
      </c>
      <c r="G29" s="23"/>
      <c r="H29" s="23"/>
      <c r="I29" s="23"/>
      <c r="J29" s="1" t="s">
        <v>15</v>
      </c>
      <c r="K29" s="24" t="e">
        <f t="shared" si="1"/>
        <v>#NUM!</v>
      </c>
      <c r="L29" s="24" t="e">
        <f t="shared" si="2"/>
        <v>#NUM!</v>
      </c>
      <c r="M29" s="24" t="e">
        <f t="shared" si="3"/>
        <v>#NUM!</v>
      </c>
      <c r="N29" s="24" t="e">
        <f t="shared" si="4"/>
        <v>#NUM!</v>
      </c>
      <c r="O29" s="24" t="e">
        <f t="shared" si="5"/>
        <v>#NUM!</v>
      </c>
      <c r="P29" s="24" t="e">
        <f t="shared" si="26"/>
        <v>#N/A</v>
      </c>
      <c r="Q29" s="24" t="e">
        <f t="shared" si="6"/>
        <v>#NUM!</v>
      </c>
      <c r="R29" s="24" t="e">
        <f t="shared" si="7"/>
        <v>#NUM!</v>
      </c>
      <c r="S29" s="24" t="e">
        <f t="shared" si="8"/>
        <v>#NUM!</v>
      </c>
      <c r="T29" s="24" t="e">
        <f t="shared" si="9"/>
        <v>#NUM!</v>
      </c>
      <c r="U29" s="24" t="e">
        <f t="shared" si="10"/>
        <v>#N/A</v>
      </c>
      <c r="V29" s="24" t="e">
        <f t="shared" si="11"/>
        <v>#NUM!</v>
      </c>
      <c r="W29" s="24" t="e">
        <f t="shared" si="12"/>
        <v>#NUM!</v>
      </c>
      <c r="X29" s="24" t="e">
        <f t="shared" si="13"/>
        <v>#NUM!</v>
      </c>
      <c r="Y29" s="24" t="e">
        <f t="shared" si="14"/>
        <v>#NUM!</v>
      </c>
      <c r="Z29" s="24" t="e">
        <f t="shared" si="15"/>
        <v>#N/A</v>
      </c>
      <c r="AA29" s="24" t="e">
        <f t="shared" si="16"/>
        <v>#NUM!</v>
      </c>
      <c r="AB29" s="24" t="e">
        <f t="shared" si="17"/>
        <v>#NUM!</v>
      </c>
      <c r="AC29" s="24" t="e">
        <f t="shared" si="18"/>
        <v>#NUM!</v>
      </c>
      <c r="AD29" s="24" t="e">
        <f t="shared" si="19"/>
        <v>#NUM!</v>
      </c>
      <c r="AE29" s="24" t="e">
        <f t="shared" si="20"/>
        <v>#NUM!</v>
      </c>
      <c r="AF29" s="24" t="e">
        <f t="shared" si="21"/>
        <v>#N/A</v>
      </c>
      <c r="AG29" s="24" t="e">
        <f t="shared" si="22"/>
        <v>#NUM!</v>
      </c>
      <c r="AH29" s="24" t="e">
        <f t="shared" si="23"/>
        <v>#NUM!</v>
      </c>
      <c r="AI29" s="24" t="e">
        <f t="shared" si="24"/>
        <v>#NUM!</v>
      </c>
      <c r="AJ29" s="24" t="e">
        <f t="shared" si="25"/>
        <v>#N/A</v>
      </c>
    </row>
    <row r="30" spans="1:36" ht="12.95" customHeight="1" x14ac:dyDescent="0.15">
      <c r="A30" s="23"/>
      <c r="B30" s="99"/>
      <c r="C30" s="99"/>
      <c r="D30" s="23"/>
      <c r="E30" s="23"/>
      <c r="F30" s="4" t="str">
        <f t="shared" si="0"/>
        <v/>
      </c>
      <c r="G30" s="6"/>
      <c r="H30" s="23"/>
      <c r="I30" s="23"/>
      <c r="J30" s="1" t="s">
        <v>15</v>
      </c>
      <c r="K30" s="24" t="e">
        <f t="shared" si="1"/>
        <v>#NUM!</v>
      </c>
      <c r="L30" s="24" t="e">
        <f t="shared" si="2"/>
        <v>#NUM!</v>
      </c>
      <c r="M30" s="24" t="e">
        <f t="shared" si="3"/>
        <v>#NUM!</v>
      </c>
      <c r="N30" s="24" t="e">
        <f t="shared" si="4"/>
        <v>#NUM!</v>
      </c>
      <c r="O30" s="24" t="e">
        <f t="shared" si="5"/>
        <v>#NUM!</v>
      </c>
      <c r="P30" s="24" t="e">
        <f t="shared" si="26"/>
        <v>#N/A</v>
      </c>
      <c r="Q30" s="24" t="e">
        <f t="shared" si="6"/>
        <v>#NUM!</v>
      </c>
      <c r="R30" s="24" t="e">
        <f t="shared" si="7"/>
        <v>#NUM!</v>
      </c>
      <c r="S30" s="24" t="e">
        <f t="shared" si="8"/>
        <v>#NUM!</v>
      </c>
      <c r="T30" s="24" t="e">
        <f t="shared" si="9"/>
        <v>#NUM!</v>
      </c>
      <c r="U30" s="24" t="e">
        <f t="shared" si="10"/>
        <v>#N/A</v>
      </c>
      <c r="V30" s="24" t="e">
        <f t="shared" si="11"/>
        <v>#NUM!</v>
      </c>
      <c r="W30" s="24" t="e">
        <f t="shared" si="12"/>
        <v>#NUM!</v>
      </c>
      <c r="X30" s="24" t="e">
        <f t="shared" si="13"/>
        <v>#NUM!</v>
      </c>
      <c r="Y30" s="24" t="e">
        <f t="shared" si="14"/>
        <v>#NUM!</v>
      </c>
      <c r="Z30" s="24" t="e">
        <f t="shared" si="15"/>
        <v>#N/A</v>
      </c>
      <c r="AA30" s="24" t="e">
        <f t="shared" si="16"/>
        <v>#NUM!</v>
      </c>
      <c r="AB30" s="24" t="e">
        <f t="shared" si="17"/>
        <v>#NUM!</v>
      </c>
      <c r="AC30" s="24" t="e">
        <f t="shared" si="18"/>
        <v>#NUM!</v>
      </c>
      <c r="AD30" s="24" t="e">
        <f t="shared" si="19"/>
        <v>#NUM!</v>
      </c>
      <c r="AE30" s="24" t="e">
        <f t="shared" si="20"/>
        <v>#NUM!</v>
      </c>
      <c r="AF30" s="24" t="e">
        <f t="shared" si="21"/>
        <v>#N/A</v>
      </c>
      <c r="AG30" s="24" t="e">
        <f t="shared" si="22"/>
        <v>#NUM!</v>
      </c>
      <c r="AH30" s="24" t="e">
        <f t="shared" si="23"/>
        <v>#NUM!</v>
      </c>
      <c r="AI30" s="24" t="e">
        <f t="shared" si="24"/>
        <v>#NUM!</v>
      </c>
      <c r="AJ30" s="24" t="e">
        <f t="shared" si="25"/>
        <v>#N/A</v>
      </c>
    </row>
    <row r="31" spans="1:36" ht="12.95" customHeight="1" x14ac:dyDescent="0.15">
      <c r="A31" s="23"/>
      <c r="B31" s="99"/>
      <c r="C31" s="99"/>
      <c r="D31" s="23"/>
      <c r="E31" s="23"/>
      <c r="F31" s="4" t="str">
        <f t="shared" si="0"/>
        <v/>
      </c>
      <c r="G31" s="23"/>
      <c r="H31" s="23"/>
      <c r="I31" s="23"/>
      <c r="J31" s="1" t="s">
        <v>15</v>
      </c>
      <c r="K31" s="24" t="e">
        <f t="shared" si="1"/>
        <v>#NUM!</v>
      </c>
      <c r="L31" s="24" t="e">
        <f t="shared" si="2"/>
        <v>#NUM!</v>
      </c>
      <c r="M31" s="24" t="e">
        <f t="shared" si="3"/>
        <v>#NUM!</v>
      </c>
      <c r="N31" s="24" t="e">
        <f t="shared" si="4"/>
        <v>#NUM!</v>
      </c>
      <c r="O31" s="24" t="e">
        <f t="shared" si="5"/>
        <v>#NUM!</v>
      </c>
      <c r="P31" s="24" t="e">
        <f t="shared" si="26"/>
        <v>#N/A</v>
      </c>
      <c r="Q31" s="24" t="e">
        <f t="shared" si="6"/>
        <v>#NUM!</v>
      </c>
      <c r="R31" s="24" t="e">
        <f t="shared" si="7"/>
        <v>#NUM!</v>
      </c>
      <c r="S31" s="24" t="e">
        <f t="shared" si="8"/>
        <v>#NUM!</v>
      </c>
      <c r="T31" s="24" t="e">
        <f t="shared" si="9"/>
        <v>#NUM!</v>
      </c>
      <c r="U31" s="24" t="e">
        <f t="shared" si="10"/>
        <v>#N/A</v>
      </c>
      <c r="V31" s="24" t="e">
        <f t="shared" si="11"/>
        <v>#NUM!</v>
      </c>
      <c r="W31" s="24" t="e">
        <f t="shared" si="12"/>
        <v>#NUM!</v>
      </c>
      <c r="X31" s="24" t="e">
        <f t="shared" si="13"/>
        <v>#NUM!</v>
      </c>
      <c r="Y31" s="24" t="e">
        <f t="shared" si="14"/>
        <v>#NUM!</v>
      </c>
      <c r="Z31" s="24" t="e">
        <f t="shared" si="15"/>
        <v>#N/A</v>
      </c>
      <c r="AA31" s="24" t="e">
        <f t="shared" si="16"/>
        <v>#NUM!</v>
      </c>
      <c r="AB31" s="24" t="e">
        <f t="shared" si="17"/>
        <v>#NUM!</v>
      </c>
      <c r="AC31" s="24" t="e">
        <f t="shared" si="18"/>
        <v>#NUM!</v>
      </c>
      <c r="AD31" s="24" t="e">
        <f t="shared" si="19"/>
        <v>#NUM!</v>
      </c>
      <c r="AE31" s="24" t="e">
        <f t="shared" si="20"/>
        <v>#NUM!</v>
      </c>
      <c r="AF31" s="24" t="e">
        <f t="shared" si="21"/>
        <v>#N/A</v>
      </c>
      <c r="AG31" s="24" t="e">
        <f t="shared" si="22"/>
        <v>#NUM!</v>
      </c>
      <c r="AH31" s="24" t="e">
        <f t="shared" si="23"/>
        <v>#NUM!</v>
      </c>
      <c r="AI31" s="24" t="e">
        <f t="shared" si="24"/>
        <v>#NUM!</v>
      </c>
      <c r="AJ31" s="24" t="e">
        <f t="shared" si="25"/>
        <v>#N/A</v>
      </c>
    </row>
    <row r="32" spans="1:36" ht="12.95" customHeight="1" x14ac:dyDescent="0.15">
      <c r="A32" s="23"/>
      <c r="B32" s="99"/>
      <c r="C32" s="99"/>
      <c r="D32" s="23"/>
      <c r="E32" s="23"/>
      <c r="F32" s="4" t="str">
        <f t="shared" si="0"/>
        <v/>
      </c>
      <c r="G32" s="23"/>
      <c r="H32" s="23"/>
      <c r="I32" s="23"/>
      <c r="J32" s="1" t="s">
        <v>15</v>
      </c>
      <c r="K32" s="24" t="e">
        <f t="shared" si="1"/>
        <v>#NUM!</v>
      </c>
      <c r="L32" s="24" t="e">
        <f t="shared" si="2"/>
        <v>#NUM!</v>
      </c>
      <c r="M32" s="24" t="e">
        <f t="shared" si="3"/>
        <v>#NUM!</v>
      </c>
      <c r="N32" s="24" t="e">
        <f t="shared" si="4"/>
        <v>#NUM!</v>
      </c>
      <c r="O32" s="24" t="e">
        <f t="shared" si="5"/>
        <v>#NUM!</v>
      </c>
      <c r="P32" s="24" t="e">
        <f t="shared" si="26"/>
        <v>#N/A</v>
      </c>
      <c r="Q32" s="24" t="e">
        <f t="shared" si="6"/>
        <v>#NUM!</v>
      </c>
      <c r="R32" s="24" t="e">
        <f t="shared" si="7"/>
        <v>#NUM!</v>
      </c>
      <c r="S32" s="24" t="e">
        <f t="shared" si="8"/>
        <v>#NUM!</v>
      </c>
      <c r="T32" s="24" t="e">
        <f t="shared" si="9"/>
        <v>#NUM!</v>
      </c>
      <c r="U32" s="24" t="e">
        <f t="shared" si="10"/>
        <v>#N/A</v>
      </c>
      <c r="V32" s="24" t="e">
        <f t="shared" si="11"/>
        <v>#NUM!</v>
      </c>
      <c r="W32" s="24" t="e">
        <f t="shared" si="12"/>
        <v>#NUM!</v>
      </c>
      <c r="X32" s="24" t="e">
        <f t="shared" si="13"/>
        <v>#NUM!</v>
      </c>
      <c r="Y32" s="24" t="e">
        <f t="shared" si="14"/>
        <v>#NUM!</v>
      </c>
      <c r="Z32" s="24" t="e">
        <f t="shared" si="15"/>
        <v>#N/A</v>
      </c>
      <c r="AA32" s="24" t="e">
        <f t="shared" si="16"/>
        <v>#NUM!</v>
      </c>
      <c r="AB32" s="24" t="e">
        <f t="shared" si="17"/>
        <v>#NUM!</v>
      </c>
      <c r="AC32" s="24" t="e">
        <f t="shared" si="18"/>
        <v>#NUM!</v>
      </c>
      <c r="AD32" s="24" t="e">
        <f t="shared" si="19"/>
        <v>#NUM!</v>
      </c>
      <c r="AE32" s="24" t="e">
        <f t="shared" si="20"/>
        <v>#NUM!</v>
      </c>
      <c r="AF32" s="24" t="e">
        <f t="shared" si="21"/>
        <v>#N/A</v>
      </c>
      <c r="AG32" s="24" t="e">
        <f t="shared" si="22"/>
        <v>#NUM!</v>
      </c>
      <c r="AH32" s="24" t="e">
        <f t="shared" si="23"/>
        <v>#NUM!</v>
      </c>
      <c r="AI32" s="24" t="e">
        <f t="shared" si="24"/>
        <v>#NUM!</v>
      </c>
      <c r="AJ32" s="24" t="e">
        <f t="shared" si="25"/>
        <v>#N/A</v>
      </c>
    </row>
    <row r="33" spans="1:36" ht="12.95" customHeight="1" x14ac:dyDescent="0.15">
      <c r="A33" s="23"/>
      <c r="B33" s="99"/>
      <c r="C33" s="99"/>
      <c r="D33" s="23"/>
      <c r="E33" s="23"/>
      <c r="F33" s="4" t="str">
        <f t="shared" si="0"/>
        <v/>
      </c>
      <c r="G33" s="23"/>
      <c r="H33" s="23"/>
      <c r="I33" s="23"/>
      <c r="J33" s="1" t="s">
        <v>15</v>
      </c>
      <c r="K33" s="24" t="e">
        <f t="shared" si="1"/>
        <v>#NUM!</v>
      </c>
      <c r="L33" s="24" t="e">
        <f t="shared" si="2"/>
        <v>#NUM!</v>
      </c>
      <c r="M33" s="24" t="e">
        <f t="shared" si="3"/>
        <v>#NUM!</v>
      </c>
      <c r="N33" s="24" t="e">
        <f t="shared" si="4"/>
        <v>#NUM!</v>
      </c>
      <c r="O33" s="24" t="e">
        <f t="shared" si="5"/>
        <v>#NUM!</v>
      </c>
      <c r="P33" s="24" t="e">
        <f t="shared" si="26"/>
        <v>#N/A</v>
      </c>
      <c r="Q33" s="24" t="e">
        <f t="shared" si="6"/>
        <v>#NUM!</v>
      </c>
      <c r="R33" s="24" t="e">
        <f t="shared" si="7"/>
        <v>#NUM!</v>
      </c>
      <c r="S33" s="24" t="e">
        <f t="shared" si="8"/>
        <v>#NUM!</v>
      </c>
      <c r="T33" s="24" t="e">
        <f t="shared" si="9"/>
        <v>#NUM!</v>
      </c>
      <c r="U33" s="24" t="e">
        <f t="shared" si="10"/>
        <v>#N/A</v>
      </c>
      <c r="V33" s="24" t="e">
        <f t="shared" si="11"/>
        <v>#NUM!</v>
      </c>
      <c r="W33" s="24" t="e">
        <f t="shared" si="12"/>
        <v>#NUM!</v>
      </c>
      <c r="X33" s="24" t="e">
        <f t="shared" si="13"/>
        <v>#NUM!</v>
      </c>
      <c r="Y33" s="24" t="e">
        <f t="shared" si="14"/>
        <v>#NUM!</v>
      </c>
      <c r="Z33" s="24" t="e">
        <f t="shared" si="15"/>
        <v>#N/A</v>
      </c>
      <c r="AA33" s="24" t="e">
        <f t="shared" si="16"/>
        <v>#NUM!</v>
      </c>
      <c r="AB33" s="24" t="e">
        <f t="shared" si="17"/>
        <v>#NUM!</v>
      </c>
      <c r="AC33" s="24" t="e">
        <f t="shared" si="18"/>
        <v>#NUM!</v>
      </c>
      <c r="AD33" s="24" t="e">
        <f t="shared" si="19"/>
        <v>#NUM!</v>
      </c>
      <c r="AE33" s="24" t="e">
        <f t="shared" si="20"/>
        <v>#NUM!</v>
      </c>
      <c r="AF33" s="24" t="e">
        <f t="shared" si="21"/>
        <v>#N/A</v>
      </c>
      <c r="AG33" s="24" t="e">
        <f t="shared" si="22"/>
        <v>#NUM!</v>
      </c>
      <c r="AH33" s="24" t="e">
        <f t="shared" si="23"/>
        <v>#NUM!</v>
      </c>
      <c r="AI33" s="24" t="e">
        <f t="shared" si="24"/>
        <v>#NUM!</v>
      </c>
      <c r="AJ33" s="24" t="e">
        <f t="shared" si="25"/>
        <v>#N/A</v>
      </c>
    </row>
    <row r="34" spans="1:36" ht="12.95" customHeight="1" x14ac:dyDescent="0.15">
      <c r="A34" s="23"/>
      <c r="B34" s="99"/>
      <c r="C34" s="99"/>
      <c r="D34" s="23"/>
      <c r="E34" s="23"/>
      <c r="F34" s="4" t="str">
        <f t="shared" si="0"/>
        <v/>
      </c>
      <c r="G34" s="23"/>
      <c r="H34" s="23"/>
      <c r="I34" s="23"/>
      <c r="K34" s="24" t="e">
        <f t="shared" si="1"/>
        <v>#NUM!</v>
      </c>
      <c r="L34" s="24" t="e">
        <f t="shared" si="2"/>
        <v>#NUM!</v>
      </c>
      <c r="M34" s="24" t="e">
        <f t="shared" si="3"/>
        <v>#NUM!</v>
      </c>
      <c r="N34" s="24" t="e">
        <f t="shared" si="4"/>
        <v>#NUM!</v>
      </c>
      <c r="O34" s="24" t="e">
        <f t="shared" si="5"/>
        <v>#NUM!</v>
      </c>
      <c r="P34" s="24" t="e">
        <f t="shared" si="26"/>
        <v>#N/A</v>
      </c>
      <c r="Q34" s="24" t="e">
        <f t="shared" si="6"/>
        <v>#NUM!</v>
      </c>
      <c r="R34" s="24" t="e">
        <f t="shared" si="7"/>
        <v>#NUM!</v>
      </c>
      <c r="S34" s="24" t="e">
        <f t="shared" si="8"/>
        <v>#NUM!</v>
      </c>
      <c r="T34" s="24" t="e">
        <f t="shared" si="9"/>
        <v>#NUM!</v>
      </c>
      <c r="U34" s="24" t="e">
        <f t="shared" si="10"/>
        <v>#N/A</v>
      </c>
      <c r="V34" s="24" t="e">
        <f t="shared" si="11"/>
        <v>#NUM!</v>
      </c>
      <c r="W34" s="24" t="e">
        <f t="shared" si="12"/>
        <v>#NUM!</v>
      </c>
      <c r="X34" s="24" t="e">
        <f t="shared" si="13"/>
        <v>#NUM!</v>
      </c>
      <c r="Y34" s="24" t="e">
        <f t="shared" si="14"/>
        <v>#NUM!</v>
      </c>
      <c r="Z34" s="24" t="e">
        <f t="shared" si="15"/>
        <v>#N/A</v>
      </c>
      <c r="AA34" s="24" t="e">
        <f t="shared" si="16"/>
        <v>#NUM!</v>
      </c>
      <c r="AB34" s="24" t="e">
        <f t="shared" si="17"/>
        <v>#NUM!</v>
      </c>
      <c r="AC34" s="24" t="e">
        <f t="shared" si="18"/>
        <v>#NUM!</v>
      </c>
      <c r="AD34" s="24" t="e">
        <f t="shared" si="19"/>
        <v>#NUM!</v>
      </c>
      <c r="AE34" s="24" t="e">
        <f t="shared" si="20"/>
        <v>#NUM!</v>
      </c>
      <c r="AF34" s="24" t="e">
        <f t="shared" si="21"/>
        <v>#N/A</v>
      </c>
      <c r="AG34" s="24" t="e">
        <f t="shared" si="22"/>
        <v>#NUM!</v>
      </c>
      <c r="AH34" s="24" t="e">
        <f t="shared" si="23"/>
        <v>#NUM!</v>
      </c>
      <c r="AI34" s="24" t="e">
        <f t="shared" si="24"/>
        <v>#NUM!</v>
      </c>
      <c r="AJ34" s="24" t="e">
        <f t="shared" si="25"/>
        <v>#N/A</v>
      </c>
    </row>
    <row r="35" spans="1:36" ht="12.95" customHeight="1" x14ac:dyDescent="0.15">
      <c r="A35" s="23"/>
      <c r="B35" s="99"/>
      <c r="C35" s="99"/>
      <c r="D35" s="23"/>
      <c r="E35" s="23"/>
      <c r="F35" s="4" t="str">
        <f t="shared" si="0"/>
        <v/>
      </c>
      <c r="G35" s="23"/>
      <c r="H35" s="23"/>
      <c r="I35" s="23"/>
      <c r="K35" s="24" t="e">
        <f t="shared" si="1"/>
        <v>#NUM!</v>
      </c>
      <c r="L35" s="24" t="e">
        <f t="shared" si="2"/>
        <v>#NUM!</v>
      </c>
      <c r="M35" s="24" t="e">
        <f t="shared" si="3"/>
        <v>#NUM!</v>
      </c>
      <c r="N35" s="24" t="e">
        <f t="shared" si="4"/>
        <v>#NUM!</v>
      </c>
      <c r="O35" s="24" t="e">
        <f t="shared" si="5"/>
        <v>#NUM!</v>
      </c>
      <c r="P35" s="24" t="e">
        <f t="shared" si="26"/>
        <v>#N/A</v>
      </c>
      <c r="Q35" s="24" t="e">
        <f t="shared" si="6"/>
        <v>#NUM!</v>
      </c>
      <c r="R35" s="24" t="e">
        <f t="shared" si="7"/>
        <v>#NUM!</v>
      </c>
      <c r="S35" s="24" t="e">
        <f t="shared" si="8"/>
        <v>#NUM!</v>
      </c>
      <c r="T35" s="24" t="e">
        <f t="shared" si="9"/>
        <v>#NUM!</v>
      </c>
      <c r="U35" s="24" t="e">
        <f t="shared" si="10"/>
        <v>#N/A</v>
      </c>
      <c r="V35" s="24" t="e">
        <f t="shared" si="11"/>
        <v>#NUM!</v>
      </c>
      <c r="W35" s="24" t="e">
        <f t="shared" si="12"/>
        <v>#NUM!</v>
      </c>
      <c r="X35" s="24" t="e">
        <f t="shared" si="13"/>
        <v>#NUM!</v>
      </c>
      <c r="Y35" s="24" t="e">
        <f t="shared" si="14"/>
        <v>#NUM!</v>
      </c>
      <c r="Z35" s="24" t="e">
        <f t="shared" si="15"/>
        <v>#N/A</v>
      </c>
      <c r="AA35" s="24" t="e">
        <f t="shared" si="16"/>
        <v>#NUM!</v>
      </c>
      <c r="AB35" s="24" t="e">
        <f t="shared" si="17"/>
        <v>#NUM!</v>
      </c>
      <c r="AC35" s="24" t="e">
        <f t="shared" si="18"/>
        <v>#NUM!</v>
      </c>
      <c r="AD35" s="24" t="e">
        <f t="shared" si="19"/>
        <v>#NUM!</v>
      </c>
      <c r="AE35" s="24" t="e">
        <f t="shared" si="20"/>
        <v>#NUM!</v>
      </c>
      <c r="AF35" s="24" t="e">
        <f t="shared" si="21"/>
        <v>#N/A</v>
      </c>
      <c r="AG35" s="24" t="e">
        <f t="shared" si="22"/>
        <v>#NUM!</v>
      </c>
      <c r="AH35" s="24" t="e">
        <f t="shared" si="23"/>
        <v>#NUM!</v>
      </c>
      <c r="AI35" s="24" t="e">
        <f t="shared" si="24"/>
        <v>#NUM!</v>
      </c>
      <c r="AJ35" s="24" t="e">
        <f t="shared" si="25"/>
        <v>#N/A</v>
      </c>
    </row>
    <row r="36" spans="1:36" ht="12.95" customHeight="1" x14ac:dyDescent="0.15">
      <c r="A36" s="23"/>
      <c r="B36" s="99"/>
      <c r="C36" s="99"/>
      <c r="D36" s="23"/>
      <c r="E36" s="23"/>
      <c r="F36" s="4" t="str">
        <f t="shared" si="0"/>
        <v/>
      </c>
      <c r="G36" s="23"/>
      <c r="H36" s="23"/>
      <c r="I36" s="23"/>
      <c r="K36" s="24" t="e">
        <f t="shared" si="1"/>
        <v>#NUM!</v>
      </c>
      <c r="L36" s="24" t="e">
        <f t="shared" si="2"/>
        <v>#NUM!</v>
      </c>
      <c r="M36" s="24" t="e">
        <f t="shared" si="3"/>
        <v>#NUM!</v>
      </c>
      <c r="N36" s="24" t="e">
        <f t="shared" si="4"/>
        <v>#NUM!</v>
      </c>
      <c r="O36" s="24" t="e">
        <f t="shared" si="5"/>
        <v>#NUM!</v>
      </c>
      <c r="P36" s="24" t="e">
        <f t="shared" si="26"/>
        <v>#N/A</v>
      </c>
      <c r="Q36" s="24" t="e">
        <f t="shared" si="6"/>
        <v>#NUM!</v>
      </c>
      <c r="R36" s="24" t="e">
        <f t="shared" si="7"/>
        <v>#NUM!</v>
      </c>
      <c r="S36" s="24" t="e">
        <f t="shared" si="8"/>
        <v>#NUM!</v>
      </c>
      <c r="T36" s="24" t="e">
        <f t="shared" si="9"/>
        <v>#NUM!</v>
      </c>
      <c r="U36" s="24" t="e">
        <f t="shared" si="10"/>
        <v>#N/A</v>
      </c>
      <c r="V36" s="24" t="e">
        <f t="shared" si="11"/>
        <v>#NUM!</v>
      </c>
      <c r="W36" s="24" t="e">
        <f t="shared" si="12"/>
        <v>#NUM!</v>
      </c>
      <c r="X36" s="24" t="e">
        <f t="shared" si="13"/>
        <v>#NUM!</v>
      </c>
      <c r="Y36" s="24" t="e">
        <f t="shared" si="14"/>
        <v>#NUM!</v>
      </c>
      <c r="Z36" s="24" t="e">
        <f t="shared" si="15"/>
        <v>#N/A</v>
      </c>
      <c r="AA36" s="24" t="e">
        <f t="shared" si="16"/>
        <v>#NUM!</v>
      </c>
      <c r="AB36" s="24" t="e">
        <f t="shared" si="17"/>
        <v>#NUM!</v>
      </c>
      <c r="AC36" s="24" t="e">
        <f t="shared" si="18"/>
        <v>#NUM!</v>
      </c>
      <c r="AD36" s="24" t="e">
        <f t="shared" si="19"/>
        <v>#NUM!</v>
      </c>
      <c r="AE36" s="24" t="e">
        <f t="shared" si="20"/>
        <v>#NUM!</v>
      </c>
      <c r="AF36" s="24" t="e">
        <f t="shared" si="21"/>
        <v>#N/A</v>
      </c>
      <c r="AG36" s="24" t="e">
        <f t="shared" si="22"/>
        <v>#NUM!</v>
      </c>
      <c r="AH36" s="24" t="e">
        <f t="shared" si="23"/>
        <v>#NUM!</v>
      </c>
      <c r="AI36" s="24" t="e">
        <f t="shared" si="24"/>
        <v>#NUM!</v>
      </c>
      <c r="AJ36" s="24" t="e">
        <f t="shared" si="25"/>
        <v>#N/A</v>
      </c>
    </row>
    <row r="37" spans="1:36" ht="12.95" customHeight="1" x14ac:dyDescent="0.15">
      <c r="A37" s="23"/>
      <c r="B37" s="99"/>
      <c r="C37" s="99"/>
      <c r="D37" s="23"/>
      <c r="E37" s="23"/>
      <c r="F37" s="4" t="str">
        <f t="shared" si="0"/>
        <v/>
      </c>
      <c r="G37" s="23"/>
      <c r="H37" s="23"/>
      <c r="I37" s="23"/>
      <c r="K37" s="24" t="e">
        <f t="shared" si="1"/>
        <v>#NUM!</v>
      </c>
      <c r="L37" s="24" t="e">
        <f t="shared" si="2"/>
        <v>#NUM!</v>
      </c>
      <c r="M37" s="24" t="e">
        <f t="shared" si="3"/>
        <v>#NUM!</v>
      </c>
      <c r="N37" s="24" t="e">
        <f t="shared" si="4"/>
        <v>#NUM!</v>
      </c>
      <c r="O37" s="24" t="e">
        <f t="shared" si="5"/>
        <v>#NUM!</v>
      </c>
      <c r="P37" s="24" t="e">
        <f t="shared" si="26"/>
        <v>#N/A</v>
      </c>
      <c r="Q37" s="24" t="e">
        <f t="shared" si="6"/>
        <v>#NUM!</v>
      </c>
      <c r="R37" s="24" t="e">
        <f t="shared" si="7"/>
        <v>#NUM!</v>
      </c>
      <c r="S37" s="24" t="e">
        <f t="shared" si="8"/>
        <v>#NUM!</v>
      </c>
      <c r="T37" s="24" t="e">
        <f t="shared" si="9"/>
        <v>#NUM!</v>
      </c>
      <c r="U37" s="24" t="e">
        <f t="shared" si="10"/>
        <v>#N/A</v>
      </c>
      <c r="V37" s="24" t="e">
        <f t="shared" si="11"/>
        <v>#NUM!</v>
      </c>
      <c r="W37" s="24" t="e">
        <f t="shared" si="12"/>
        <v>#NUM!</v>
      </c>
      <c r="X37" s="24" t="e">
        <f t="shared" si="13"/>
        <v>#NUM!</v>
      </c>
      <c r="Y37" s="24" t="e">
        <f t="shared" si="14"/>
        <v>#NUM!</v>
      </c>
      <c r="Z37" s="24" t="e">
        <f t="shared" si="15"/>
        <v>#N/A</v>
      </c>
      <c r="AA37" s="24" t="e">
        <f t="shared" si="16"/>
        <v>#NUM!</v>
      </c>
      <c r="AB37" s="24" t="e">
        <f t="shared" si="17"/>
        <v>#NUM!</v>
      </c>
      <c r="AC37" s="24" t="e">
        <f t="shared" si="18"/>
        <v>#NUM!</v>
      </c>
      <c r="AD37" s="24" t="e">
        <f t="shared" si="19"/>
        <v>#NUM!</v>
      </c>
      <c r="AE37" s="24" t="e">
        <f t="shared" si="20"/>
        <v>#NUM!</v>
      </c>
      <c r="AF37" s="24" t="e">
        <f t="shared" si="21"/>
        <v>#N/A</v>
      </c>
      <c r="AG37" s="24" t="e">
        <f t="shared" si="22"/>
        <v>#NUM!</v>
      </c>
      <c r="AH37" s="24" t="e">
        <f t="shared" si="23"/>
        <v>#NUM!</v>
      </c>
      <c r="AI37" s="24" t="e">
        <f t="shared" si="24"/>
        <v>#NUM!</v>
      </c>
      <c r="AJ37" s="24" t="e">
        <f t="shared" si="25"/>
        <v>#N/A</v>
      </c>
    </row>
    <row r="38" spans="1:36" ht="12.95" customHeight="1" x14ac:dyDescent="0.15">
      <c r="A38" s="23"/>
      <c r="B38" s="99"/>
      <c r="C38" s="99"/>
      <c r="D38" s="23"/>
      <c r="E38" s="23"/>
      <c r="F38" s="4" t="str">
        <f t="shared" si="0"/>
        <v/>
      </c>
      <c r="G38" s="23"/>
      <c r="H38" s="23"/>
      <c r="I38" s="23"/>
      <c r="K38" s="24" t="e">
        <f t="shared" si="1"/>
        <v>#NUM!</v>
      </c>
      <c r="L38" s="24" t="e">
        <f t="shared" si="2"/>
        <v>#NUM!</v>
      </c>
      <c r="M38" s="24" t="e">
        <f t="shared" si="3"/>
        <v>#NUM!</v>
      </c>
      <c r="N38" s="24" t="e">
        <f t="shared" si="4"/>
        <v>#NUM!</v>
      </c>
      <c r="O38" s="24" t="e">
        <f t="shared" si="5"/>
        <v>#NUM!</v>
      </c>
      <c r="P38" s="24" t="e">
        <f t="shared" si="26"/>
        <v>#N/A</v>
      </c>
      <c r="Q38" s="24" t="e">
        <f t="shared" si="6"/>
        <v>#NUM!</v>
      </c>
      <c r="R38" s="24" t="e">
        <f t="shared" si="7"/>
        <v>#NUM!</v>
      </c>
      <c r="S38" s="24" t="e">
        <f t="shared" si="8"/>
        <v>#NUM!</v>
      </c>
      <c r="T38" s="24" t="e">
        <f t="shared" si="9"/>
        <v>#NUM!</v>
      </c>
      <c r="U38" s="24" t="e">
        <f t="shared" si="10"/>
        <v>#N/A</v>
      </c>
      <c r="V38" s="24" t="e">
        <f t="shared" si="11"/>
        <v>#NUM!</v>
      </c>
      <c r="W38" s="24" t="e">
        <f t="shared" si="12"/>
        <v>#NUM!</v>
      </c>
      <c r="X38" s="24" t="e">
        <f t="shared" si="13"/>
        <v>#NUM!</v>
      </c>
      <c r="Y38" s="24" t="e">
        <f t="shared" si="14"/>
        <v>#NUM!</v>
      </c>
      <c r="Z38" s="24" t="e">
        <f t="shared" si="15"/>
        <v>#N/A</v>
      </c>
      <c r="AA38" s="24" t="e">
        <f t="shared" si="16"/>
        <v>#NUM!</v>
      </c>
      <c r="AB38" s="24" t="e">
        <f t="shared" si="17"/>
        <v>#NUM!</v>
      </c>
      <c r="AC38" s="24" t="e">
        <f t="shared" si="18"/>
        <v>#NUM!</v>
      </c>
      <c r="AD38" s="24" t="e">
        <f t="shared" si="19"/>
        <v>#NUM!</v>
      </c>
      <c r="AE38" s="24" t="e">
        <f t="shared" si="20"/>
        <v>#NUM!</v>
      </c>
      <c r="AF38" s="24" t="e">
        <f t="shared" si="21"/>
        <v>#N/A</v>
      </c>
      <c r="AG38" s="24" t="e">
        <f t="shared" si="22"/>
        <v>#NUM!</v>
      </c>
      <c r="AH38" s="24" t="e">
        <f t="shared" si="23"/>
        <v>#NUM!</v>
      </c>
      <c r="AI38" s="24" t="e">
        <f t="shared" si="24"/>
        <v>#NUM!</v>
      </c>
      <c r="AJ38" s="24" t="e">
        <f t="shared" si="25"/>
        <v>#N/A</v>
      </c>
    </row>
    <row r="39" spans="1:36" ht="12.95" customHeight="1" x14ac:dyDescent="0.15">
      <c r="A39" s="23"/>
      <c r="B39" s="99"/>
      <c r="C39" s="99"/>
      <c r="D39" s="23"/>
      <c r="E39" s="23"/>
      <c r="F39" s="4" t="str">
        <f t="shared" si="0"/>
        <v/>
      </c>
      <c r="G39" s="23"/>
      <c r="H39" s="23"/>
      <c r="I39" s="23"/>
      <c r="K39" s="24" t="e">
        <f t="shared" si="1"/>
        <v>#NUM!</v>
      </c>
      <c r="L39" s="24" t="e">
        <f t="shared" si="2"/>
        <v>#NUM!</v>
      </c>
      <c r="M39" s="24" t="e">
        <f t="shared" si="3"/>
        <v>#NUM!</v>
      </c>
      <c r="N39" s="24" t="e">
        <f t="shared" si="4"/>
        <v>#NUM!</v>
      </c>
      <c r="O39" s="24" t="e">
        <f t="shared" si="5"/>
        <v>#NUM!</v>
      </c>
      <c r="P39" s="24" t="e">
        <f t="shared" si="26"/>
        <v>#N/A</v>
      </c>
      <c r="Q39" s="24" t="e">
        <f t="shared" si="6"/>
        <v>#NUM!</v>
      </c>
      <c r="R39" s="24" t="e">
        <f t="shared" si="7"/>
        <v>#NUM!</v>
      </c>
      <c r="S39" s="24" t="e">
        <f t="shared" si="8"/>
        <v>#NUM!</v>
      </c>
      <c r="T39" s="24" t="e">
        <f t="shared" si="9"/>
        <v>#NUM!</v>
      </c>
      <c r="U39" s="24" t="e">
        <f t="shared" si="10"/>
        <v>#N/A</v>
      </c>
      <c r="V39" s="24" t="e">
        <f t="shared" si="11"/>
        <v>#NUM!</v>
      </c>
      <c r="W39" s="24" t="e">
        <f t="shared" si="12"/>
        <v>#NUM!</v>
      </c>
      <c r="X39" s="24" t="e">
        <f t="shared" si="13"/>
        <v>#NUM!</v>
      </c>
      <c r="Y39" s="24" t="e">
        <f t="shared" si="14"/>
        <v>#NUM!</v>
      </c>
      <c r="Z39" s="24" t="e">
        <f t="shared" si="15"/>
        <v>#N/A</v>
      </c>
      <c r="AA39" s="24" t="e">
        <f t="shared" si="16"/>
        <v>#NUM!</v>
      </c>
      <c r="AB39" s="24" t="e">
        <f t="shared" si="17"/>
        <v>#NUM!</v>
      </c>
      <c r="AC39" s="24" t="e">
        <f t="shared" si="18"/>
        <v>#NUM!</v>
      </c>
      <c r="AD39" s="24" t="e">
        <f t="shared" si="19"/>
        <v>#NUM!</v>
      </c>
      <c r="AE39" s="24" t="e">
        <f t="shared" si="20"/>
        <v>#NUM!</v>
      </c>
      <c r="AF39" s="24" t="e">
        <f t="shared" si="21"/>
        <v>#N/A</v>
      </c>
      <c r="AG39" s="24" t="e">
        <f t="shared" si="22"/>
        <v>#NUM!</v>
      </c>
      <c r="AH39" s="24" t="e">
        <f t="shared" si="23"/>
        <v>#NUM!</v>
      </c>
      <c r="AI39" s="24" t="e">
        <f t="shared" si="24"/>
        <v>#NUM!</v>
      </c>
      <c r="AJ39" s="24" t="e">
        <f t="shared" si="25"/>
        <v>#N/A</v>
      </c>
    </row>
    <row r="40" spans="1:36" ht="12.95" customHeight="1" x14ac:dyDescent="0.15">
      <c r="A40" s="23"/>
      <c r="B40" s="99"/>
      <c r="C40" s="99"/>
      <c r="D40" s="23"/>
      <c r="E40" s="23"/>
      <c r="F40" s="4" t="str">
        <f t="shared" si="0"/>
        <v/>
      </c>
      <c r="G40" s="23"/>
      <c r="H40" s="23"/>
      <c r="I40" s="23"/>
      <c r="K40" s="24" t="e">
        <f t="shared" si="1"/>
        <v>#NUM!</v>
      </c>
      <c r="L40" s="24" t="e">
        <f t="shared" si="2"/>
        <v>#NUM!</v>
      </c>
      <c r="M40" s="24" t="e">
        <f t="shared" si="3"/>
        <v>#NUM!</v>
      </c>
      <c r="N40" s="24" t="e">
        <f t="shared" si="4"/>
        <v>#NUM!</v>
      </c>
      <c r="O40" s="24" t="e">
        <f t="shared" si="5"/>
        <v>#NUM!</v>
      </c>
      <c r="P40" s="24" t="e">
        <f t="shared" si="26"/>
        <v>#N/A</v>
      </c>
      <c r="Q40" s="24" t="e">
        <f t="shared" si="6"/>
        <v>#NUM!</v>
      </c>
      <c r="R40" s="24" t="e">
        <f t="shared" si="7"/>
        <v>#NUM!</v>
      </c>
      <c r="S40" s="24" t="e">
        <f t="shared" si="8"/>
        <v>#NUM!</v>
      </c>
      <c r="T40" s="24" t="e">
        <f t="shared" si="9"/>
        <v>#NUM!</v>
      </c>
      <c r="U40" s="24" t="e">
        <f t="shared" si="10"/>
        <v>#N/A</v>
      </c>
      <c r="V40" s="24" t="e">
        <f t="shared" si="11"/>
        <v>#NUM!</v>
      </c>
      <c r="W40" s="24" t="e">
        <f t="shared" si="12"/>
        <v>#NUM!</v>
      </c>
      <c r="X40" s="24" t="e">
        <f t="shared" si="13"/>
        <v>#NUM!</v>
      </c>
      <c r="Y40" s="24" t="e">
        <f t="shared" si="14"/>
        <v>#NUM!</v>
      </c>
      <c r="Z40" s="24" t="e">
        <f t="shared" si="15"/>
        <v>#N/A</v>
      </c>
      <c r="AA40" s="24" t="e">
        <f t="shared" si="16"/>
        <v>#NUM!</v>
      </c>
      <c r="AB40" s="24" t="e">
        <f t="shared" si="17"/>
        <v>#NUM!</v>
      </c>
      <c r="AC40" s="24" t="e">
        <f t="shared" si="18"/>
        <v>#NUM!</v>
      </c>
      <c r="AD40" s="24" t="e">
        <f t="shared" si="19"/>
        <v>#NUM!</v>
      </c>
      <c r="AE40" s="24" t="e">
        <f t="shared" si="20"/>
        <v>#NUM!</v>
      </c>
      <c r="AF40" s="24" t="e">
        <f t="shared" si="21"/>
        <v>#N/A</v>
      </c>
      <c r="AG40" s="24" t="e">
        <f t="shared" si="22"/>
        <v>#NUM!</v>
      </c>
      <c r="AH40" s="24" t="e">
        <f t="shared" si="23"/>
        <v>#NUM!</v>
      </c>
      <c r="AI40" s="24" t="e">
        <f t="shared" si="24"/>
        <v>#NUM!</v>
      </c>
      <c r="AJ40" s="24" t="e">
        <f t="shared" si="25"/>
        <v>#N/A</v>
      </c>
    </row>
    <row r="41" spans="1:36" ht="12.95" customHeight="1" x14ac:dyDescent="0.15">
      <c r="A41" s="23"/>
      <c r="B41" s="99"/>
      <c r="C41" s="99"/>
      <c r="D41" s="23"/>
      <c r="E41" s="23"/>
      <c r="F41" s="4" t="str">
        <f t="shared" si="0"/>
        <v/>
      </c>
      <c r="G41" s="23"/>
      <c r="H41" s="23"/>
      <c r="I41" s="23"/>
      <c r="K41" s="24" t="e">
        <f t="shared" si="1"/>
        <v>#NUM!</v>
      </c>
      <c r="L41" s="24" t="e">
        <f t="shared" si="2"/>
        <v>#NUM!</v>
      </c>
      <c r="M41" s="24" t="e">
        <f t="shared" si="3"/>
        <v>#NUM!</v>
      </c>
      <c r="N41" s="24" t="e">
        <f t="shared" si="4"/>
        <v>#NUM!</v>
      </c>
      <c r="O41" s="24" t="e">
        <f t="shared" si="5"/>
        <v>#NUM!</v>
      </c>
      <c r="P41" s="24" t="e">
        <f t="shared" si="26"/>
        <v>#N/A</v>
      </c>
      <c r="Q41" s="24" t="e">
        <f t="shared" si="6"/>
        <v>#NUM!</v>
      </c>
      <c r="R41" s="24" t="e">
        <f t="shared" si="7"/>
        <v>#NUM!</v>
      </c>
      <c r="S41" s="24" t="e">
        <f t="shared" si="8"/>
        <v>#NUM!</v>
      </c>
      <c r="T41" s="24" t="e">
        <f t="shared" si="9"/>
        <v>#NUM!</v>
      </c>
      <c r="U41" s="24" t="e">
        <f t="shared" si="10"/>
        <v>#N/A</v>
      </c>
      <c r="V41" s="24" t="e">
        <f t="shared" si="11"/>
        <v>#NUM!</v>
      </c>
      <c r="W41" s="24" t="e">
        <f t="shared" si="12"/>
        <v>#NUM!</v>
      </c>
      <c r="X41" s="24" t="e">
        <f t="shared" si="13"/>
        <v>#NUM!</v>
      </c>
      <c r="Y41" s="24" t="e">
        <f t="shared" si="14"/>
        <v>#NUM!</v>
      </c>
      <c r="Z41" s="24" t="e">
        <f t="shared" si="15"/>
        <v>#N/A</v>
      </c>
      <c r="AA41" s="24" t="e">
        <f t="shared" si="16"/>
        <v>#NUM!</v>
      </c>
      <c r="AB41" s="24" t="e">
        <f t="shared" si="17"/>
        <v>#NUM!</v>
      </c>
      <c r="AC41" s="24" t="e">
        <f t="shared" si="18"/>
        <v>#NUM!</v>
      </c>
      <c r="AD41" s="24" t="e">
        <f t="shared" si="19"/>
        <v>#NUM!</v>
      </c>
      <c r="AE41" s="24" t="e">
        <f t="shared" si="20"/>
        <v>#NUM!</v>
      </c>
      <c r="AF41" s="24" t="e">
        <f t="shared" si="21"/>
        <v>#N/A</v>
      </c>
      <c r="AG41" s="24" t="e">
        <f t="shared" si="22"/>
        <v>#NUM!</v>
      </c>
      <c r="AH41" s="24" t="e">
        <f t="shared" si="23"/>
        <v>#NUM!</v>
      </c>
      <c r="AI41" s="24" t="e">
        <f t="shared" si="24"/>
        <v>#NUM!</v>
      </c>
      <c r="AJ41" s="24" t="e">
        <f t="shared" si="25"/>
        <v>#N/A</v>
      </c>
    </row>
    <row r="42" spans="1:36" ht="12.95" customHeight="1" x14ac:dyDescent="0.15">
      <c r="A42" s="23"/>
      <c r="B42" s="99"/>
      <c r="C42" s="99"/>
      <c r="D42" s="23"/>
      <c r="E42" s="23"/>
      <c r="F42" s="4" t="str">
        <f t="shared" si="0"/>
        <v/>
      </c>
      <c r="G42" s="23"/>
      <c r="H42" s="23"/>
      <c r="I42" s="23"/>
      <c r="K42" s="24" t="e">
        <f t="shared" si="1"/>
        <v>#NUM!</v>
      </c>
      <c r="L42" s="24" t="e">
        <f t="shared" si="2"/>
        <v>#NUM!</v>
      </c>
      <c r="M42" s="24" t="e">
        <f t="shared" si="3"/>
        <v>#NUM!</v>
      </c>
      <c r="N42" s="24" t="e">
        <f t="shared" si="4"/>
        <v>#NUM!</v>
      </c>
      <c r="O42" s="24" t="e">
        <f t="shared" si="5"/>
        <v>#NUM!</v>
      </c>
      <c r="P42" s="24" t="e">
        <f t="shared" si="26"/>
        <v>#N/A</v>
      </c>
      <c r="Q42" s="24" t="e">
        <f t="shared" si="6"/>
        <v>#NUM!</v>
      </c>
      <c r="R42" s="24" t="e">
        <f t="shared" si="7"/>
        <v>#NUM!</v>
      </c>
      <c r="S42" s="24" t="e">
        <f t="shared" si="8"/>
        <v>#NUM!</v>
      </c>
      <c r="T42" s="24" t="e">
        <f t="shared" si="9"/>
        <v>#NUM!</v>
      </c>
      <c r="U42" s="24" t="e">
        <f t="shared" si="10"/>
        <v>#N/A</v>
      </c>
      <c r="V42" s="24" t="e">
        <f t="shared" si="11"/>
        <v>#NUM!</v>
      </c>
      <c r="W42" s="24" t="e">
        <f t="shared" si="12"/>
        <v>#NUM!</v>
      </c>
      <c r="X42" s="24" t="e">
        <f t="shared" si="13"/>
        <v>#NUM!</v>
      </c>
      <c r="Y42" s="24" t="e">
        <f t="shared" si="14"/>
        <v>#NUM!</v>
      </c>
      <c r="Z42" s="24" t="e">
        <f t="shared" si="15"/>
        <v>#N/A</v>
      </c>
      <c r="AA42" s="24" t="e">
        <f t="shared" si="16"/>
        <v>#NUM!</v>
      </c>
      <c r="AB42" s="24" t="e">
        <f t="shared" si="17"/>
        <v>#NUM!</v>
      </c>
      <c r="AC42" s="24" t="e">
        <f t="shared" si="18"/>
        <v>#NUM!</v>
      </c>
      <c r="AD42" s="24" t="e">
        <f t="shared" si="19"/>
        <v>#NUM!</v>
      </c>
      <c r="AE42" s="24" t="e">
        <f t="shared" si="20"/>
        <v>#NUM!</v>
      </c>
      <c r="AF42" s="24" t="e">
        <f t="shared" si="21"/>
        <v>#N/A</v>
      </c>
      <c r="AG42" s="24" t="e">
        <f t="shared" si="22"/>
        <v>#NUM!</v>
      </c>
      <c r="AH42" s="24" t="e">
        <f t="shared" si="23"/>
        <v>#NUM!</v>
      </c>
      <c r="AI42" s="24" t="e">
        <f t="shared" si="24"/>
        <v>#NUM!</v>
      </c>
      <c r="AJ42" s="24" t="e">
        <f t="shared" si="25"/>
        <v>#N/A</v>
      </c>
    </row>
    <row r="43" spans="1:36" ht="12.95" customHeight="1" x14ac:dyDescent="0.15">
      <c r="A43" s="23"/>
      <c r="B43" s="99"/>
      <c r="C43" s="99"/>
      <c r="D43" s="23"/>
      <c r="E43" s="23"/>
      <c r="F43" s="4" t="str">
        <f t="shared" si="0"/>
        <v/>
      </c>
      <c r="G43" s="23"/>
      <c r="H43" s="23"/>
      <c r="I43" s="23"/>
      <c r="K43" s="24" t="e">
        <f t="shared" si="1"/>
        <v>#NUM!</v>
      </c>
      <c r="L43" s="24" t="e">
        <f t="shared" si="2"/>
        <v>#NUM!</v>
      </c>
      <c r="M43" s="24" t="e">
        <f t="shared" si="3"/>
        <v>#NUM!</v>
      </c>
      <c r="N43" s="24" t="e">
        <f t="shared" si="4"/>
        <v>#NUM!</v>
      </c>
      <c r="O43" s="24" t="e">
        <f t="shared" si="5"/>
        <v>#NUM!</v>
      </c>
      <c r="P43" s="24" t="e">
        <f t="shared" si="26"/>
        <v>#N/A</v>
      </c>
      <c r="Q43" s="24" t="e">
        <f t="shared" si="6"/>
        <v>#NUM!</v>
      </c>
      <c r="R43" s="24" t="e">
        <f t="shared" si="7"/>
        <v>#NUM!</v>
      </c>
      <c r="S43" s="24" t="e">
        <f t="shared" si="8"/>
        <v>#NUM!</v>
      </c>
      <c r="T43" s="24" t="e">
        <f t="shared" si="9"/>
        <v>#NUM!</v>
      </c>
      <c r="U43" s="24" t="e">
        <f t="shared" si="10"/>
        <v>#N/A</v>
      </c>
      <c r="V43" s="24" t="e">
        <f t="shared" si="11"/>
        <v>#NUM!</v>
      </c>
      <c r="W43" s="24" t="e">
        <f t="shared" si="12"/>
        <v>#NUM!</v>
      </c>
      <c r="X43" s="24" t="e">
        <f t="shared" si="13"/>
        <v>#NUM!</v>
      </c>
      <c r="Y43" s="24" t="e">
        <f t="shared" si="14"/>
        <v>#NUM!</v>
      </c>
      <c r="Z43" s="24" t="e">
        <f t="shared" si="15"/>
        <v>#N/A</v>
      </c>
      <c r="AA43" s="24" t="e">
        <f t="shared" si="16"/>
        <v>#NUM!</v>
      </c>
      <c r="AB43" s="24" t="e">
        <f t="shared" si="17"/>
        <v>#NUM!</v>
      </c>
      <c r="AC43" s="24" t="e">
        <f t="shared" si="18"/>
        <v>#NUM!</v>
      </c>
      <c r="AD43" s="24" t="e">
        <f t="shared" si="19"/>
        <v>#NUM!</v>
      </c>
      <c r="AE43" s="24" t="e">
        <f t="shared" si="20"/>
        <v>#NUM!</v>
      </c>
      <c r="AF43" s="24" t="e">
        <f t="shared" si="21"/>
        <v>#N/A</v>
      </c>
      <c r="AG43" s="24" t="e">
        <f t="shared" si="22"/>
        <v>#NUM!</v>
      </c>
      <c r="AH43" s="24" t="e">
        <f t="shared" si="23"/>
        <v>#NUM!</v>
      </c>
      <c r="AI43" s="24" t="e">
        <f t="shared" si="24"/>
        <v>#NUM!</v>
      </c>
      <c r="AJ43" s="24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23" t="s">
        <v>18</v>
      </c>
      <c r="D46" s="23" t="s">
        <v>19</v>
      </c>
      <c r="E46" s="23" t="s">
        <v>20</v>
      </c>
      <c r="F46" s="11"/>
      <c r="G46" s="5" t="s">
        <v>21</v>
      </c>
      <c r="H46" s="13"/>
      <c r="I46" s="111" t="s">
        <v>68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18</v>
      </c>
      <c r="D47" s="15">
        <f>COUNTIF(G4:G43,"*下層*")</f>
        <v>1</v>
      </c>
      <c r="E47" s="15">
        <f>COUNTA(A4:A43)</f>
        <v>19</v>
      </c>
      <c r="F47" s="11"/>
      <c r="G47" s="16">
        <f>C47*100</f>
        <v>1800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ROUND(SUMIF(G4:G43,"&lt;&gt;*下層*",E4:E43)/C47,0)</f>
        <v>16</v>
      </c>
      <c r="D48" s="15">
        <f>IF(D47&gt;0,ROUND(SUMIF(G4:G43,"*下層*",E4:E43)/D47,0),"")</f>
        <v>4</v>
      </c>
      <c r="E48" s="15">
        <f>ROUND(SUM(E4:E43)/E47,0)</f>
        <v>16</v>
      </c>
      <c r="F48" s="14"/>
      <c r="G48" s="16">
        <f>C48</f>
        <v>16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ROUND(SUMIF(G4:G43,"&lt;&gt;*下層*",D4:D43)/C47,0)</f>
        <v>22</v>
      </c>
      <c r="D49" s="15">
        <f>IF(D47&gt;0,ROUND(SUMIF(G4:G43,"*下層*",D4:D43)/D47,0),"")</f>
        <v>8</v>
      </c>
      <c r="E49" s="15">
        <f>ROUND(SUM(D4:D43)/E47,0)</f>
        <v>21</v>
      </c>
      <c r="F49" s="14"/>
      <c r="G49" s="16">
        <f>C49</f>
        <v>22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6.0999999999999979</v>
      </c>
      <c r="D50" s="17">
        <f>SUMIF(G4:G43,"*下層*",F4:F43)</f>
        <v>0.01</v>
      </c>
      <c r="E50" s="4">
        <f>SUM(F4:F43)</f>
        <v>6.1099999999999977</v>
      </c>
      <c r="F50" s="14"/>
      <c r="G50" s="18">
        <f>C50*100</f>
        <v>609.99999999999977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形状比＝73、Sr＝15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23" t="s">
        <v>18</v>
      </c>
      <c r="D53" s="23" t="s">
        <v>19</v>
      </c>
      <c r="E53" s="23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5</v>
      </c>
      <c r="D54" s="15">
        <f>COUNTIF(H4:H43,"▲")</f>
        <v>1</v>
      </c>
      <c r="E54" s="15">
        <f>COUNTA(H4:H43)</f>
        <v>6</v>
      </c>
      <c r="F54" s="11"/>
      <c r="G54" s="16">
        <f>C54*100</f>
        <v>500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11</v>
      </c>
      <c r="D55" s="15">
        <f>IF(D54&gt;0,ROUND(SUMIF(H4:H43,"▲",E4:E43)/D54,0),"")</f>
        <v>4</v>
      </c>
      <c r="E55" s="15">
        <f>ROUND(SUMIF(H4:H43,"*",E4:E43)/E54,0)</f>
        <v>10</v>
      </c>
      <c r="F55" s="14"/>
      <c r="G55" s="16">
        <f>C55</f>
        <v>11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15</v>
      </c>
      <c r="D56" s="15">
        <f>IF(D54&gt;0,ROUND(SUMIF(H4:H43,"▲",D4:D43)/D54,0),"")</f>
        <v>8</v>
      </c>
      <c r="E56" s="15">
        <f>ROUND(SUMIF(H4:H43,"*",D4:D43)/E54,0)</f>
        <v>14</v>
      </c>
      <c r="F56" s="14"/>
      <c r="G56" s="16">
        <f>C56</f>
        <v>15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0.53</v>
      </c>
      <c r="D57" s="17">
        <f>SUMIF(H4:H43,"▲",F4:F43)</f>
        <v>0.01</v>
      </c>
      <c r="E57" s="17">
        <f>SUM(C57:D57)</f>
        <v>0.54</v>
      </c>
      <c r="F57" s="14"/>
      <c r="G57" s="20">
        <f>C57*100</f>
        <v>53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23" t="s">
        <v>18</v>
      </c>
      <c r="D60" s="23" t="s">
        <v>19</v>
      </c>
      <c r="E60" s="23" t="s">
        <v>20</v>
      </c>
      <c r="F60" s="11"/>
      <c r="G60" s="14"/>
      <c r="H60" s="11"/>
      <c r="I60" s="112"/>
      <c r="K60" s="11"/>
      <c r="L60" s="11" t="s">
        <v>246</v>
      </c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27.8</v>
      </c>
      <c r="D61" s="21">
        <f>IF(D47&gt;0,ROUND(D54/D47*100,1),"")</f>
        <v>100</v>
      </c>
      <c r="E61" s="21">
        <f>ROUND(E54/E47*100,1)</f>
        <v>31.6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8.6999999999999993</v>
      </c>
      <c r="D62" s="21">
        <f>IF(D47&gt;0,ROUND(D57/D50*100,1),"")</f>
        <v>100</v>
      </c>
      <c r="E62" s="21">
        <f>ROUND(E57/E50*100,1)</f>
        <v>8.8000000000000007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23" t="s">
        <v>18</v>
      </c>
      <c r="D65" s="23" t="s">
        <v>19</v>
      </c>
      <c r="E65" s="23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13</v>
      </c>
      <c r="D66" s="15">
        <f>D47-D54</f>
        <v>0</v>
      </c>
      <c r="E66" s="15">
        <f>SUM(C66:D66)</f>
        <v>13</v>
      </c>
      <c r="F66" s="11"/>
      <c r="G66" s="16">
        <f>C66*100</f>
        <v>1300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18</v>
      </c>
      <c r="D67" s="15" t="str">
        <f>IF(D66&gt;0,ROUND(SUMIFS(E4:E43,G4:G43,"*下層*",H4:H43,"")/D66,0),"")</f>
        <v/>
      </c>
      <c r="E67" s="15">
        <f>IF(E66&gt;0,ROUND(SUMIF(H4:H43,"",E4:E43)/E66,0),"")</f>
        <v>18</v>
      </c>
      <c r="F67" s="14"/>
      <c r="G67" s="16">
        <f>C67</f>
        <v>18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24</v>
      </c>
      <c r="D68" s="15" t="str">
        <f>IF(D66&gt;0,ROUND(SUMIFS(D4:D43,G4:G43,"*下層*",H4:H43,"")/D66,0),"")</f>
        <v/>
      </c>
      <c r="E68" s="15">
        <f>IF(E66&gt;0,ROUND(SUMIF(H4:H43,"",D4:D43)/E66,0),"")</f>
        <v>24</v>
      </c>
      <c r="F68" s="14"/>
      <c r="G68" s="16">
        <f>C68</f>
        <v>24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5.5699999999999976</v>
      </c>
      <c r="D69" s="17" t="str">
        <f>IF(D66&gt;0,D50-D57,"")</f>
        <v/>
      </c>
      <c r="E69" s="4">
        <f>SUM(C69:D69)</f>
        <v>5.5699999999999976</v>
      </c>
      <c r="F69" s="14"/>
      <c r="G69" s="18">
        <f>C69*100</f>
        <v>556.99999999999977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形状比＝75、Sr＝15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00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53:B53"/>
    <mergeCell ref="A54:B54"/>
    <mergeCell ref="A55:B55"/>
    <mergeCell ref="A56:B56"/>
    <mergeCell ref="I46:I61"/>
    <mergeCell ref="A46:B46"/>
    <mergeCell ref="A47:B47"/>
    <mergeCell ref="A48:B48"/>
    <mergeCell ref="A49:B49"/>
    <mergeCell ref="A50:B5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1135" priority="16" stopIfTrue="1">
      <formula>AND(($H4="スギ"),(#REF!&lt;12))</formula>
    </cfRule>
  </conditionalFormatting>
  <conditionalFormatting sqref="L4:L43">
    <cfRule type="expression" dxfId="1134" priority="15" stopIfTrue="1">
      <formula>AND(($H4="スギ"),(#REF!&lt;22),(#REF!&gt;=12))</formula>
    </cfRule>
  </conditionalFormatting>
  <conditionalFormatting sqref="M4:M43">
    <cfRule type="expression" dxfId="1133" priority="14" stopIfTrue="1">
      <formula>AND(($H4="スギ"),(#REF!&lt;32),(#REF!&gt;=22))</formula>
    </cfRule>
  </conditionalFormatting>
  <conditionalFormatting sqref="N4:N43">
    <cfRule type="expression" dxfId="1132" priority="13" stopIfTrue="1">
      <formula>AND(($H4="スギ"),(#REF!&lt;42),(#REF!&gt;=32))</formula>
    </cfRule>
  </conditionalFormatting>
  <conditionalFormatting sqref="U4:U43 Z4:AF43 AJ4:AJ43 O4:P43">
    <cfRule type="expression" dxfId="1131" priority="12" stopIfTrue="1">
      <formula>AND(($H4="スギ"),(#REF!&gt;=42))</formula>
    </cfRule>
  </conditionalFormatting>
  <conditionalFormatting sqref="Q4:Q43 AA4:AA43">
    <cfRule type="expression" dxfId="1130" priority="11" stopIfTrue="1">
      <formula>AND(($H4="ヒノキ"),(#REF!&lt;12))</formula>
    </cfRule>
  </conditionalFormatting>
  <conditionalFormatting sqref="R4:R43 AB4:AE43">
    <cfRule type="expression" dxfId="1129" priority="10" stopIfTrue="1">
      <formula>AND(($H4="ヒノキ"),(#REF!&lt;22),(#REF!&gt;=12))</formula>
    </cfRule>
  </conditionalFormatting>
  <conditionalFormatting sqref="S4:S43">
    <cfRule type="expression" dxfId="1128" priority="9" stopIfTrue="1">
      <formula>AND(($H4="ヒノキ"),(#REF!&lt;32),(#REF!&gt;=22))</formula>
    </cfRule>
  </conditionalFormatting>
  <conditionalFormatting sqref="T4:U43 Z4:AF43 AJ4:AJ43">
    <cfRule type="expression" dxfId="1127" priority="8" stopIfTrue="1">
      <formula>AND(($H4="ヒノキ"),(#REF!&gt;=32))</formula>
    </cfRule>
  </conditionalFormatting>
  <conditionalFormatting sqref="V4:V43 AA4:AA43">
    <cfRule type="expression" dxfId="1126" priority="7" stopIfTrue="1">
      <formula>AND(($H4="アカマツ"),(#REF!&lt;12))</formula>
    </cfRule>
  </conditionalFormatting>
  <conditionalFormatting sqref="W4:W43 AB4:AB43">
    <cfRule type="expression" dxfId="1125" priority="6" stopIfTrue="1">
      <formula>AND(($H4="アカマツ"),(#REF!&lt;22),(#REF!&gt;=12))</formula>
    </cfRule>
  </conditionalFormatting>
  <conditionalFormatting sqref="X4:X43 AC4:AC43">
    <cfRule type="expression" dxfId="1124" priority="5" stopIfTrue="1">
      <formula>AND(($H4="アカマツ"),(#REF!&lt;42),(#REF!&gt;=22))</formula>
    </cfRule>
  </conditionalFormatting>
  <conditionalFormatting sqref="Y4:AF43 AJ4:AJ43">
    <cfRule type="expression" dxfId="1123" priority="4" stopIfTrue="1">
      <formula>AND(($H4="アカマツ"),(#REF!&gt;=42))</formula>
    </cfRule>
  </conditionalFormatting>
  <conditionalFormatting sqref="AG4:AG43">
    <cfRule type="expression" dxfId="1122" priority="3" stopIfTrue="1">
      <formula>AND(($H4&lt;&gt;"スギ"),($H4&lt;&gt;"ヒノキ"),($H4&lt;&gt;"アカマツ"),(#REF!&lt;12))</formula>
    </cfRule>
  </conditionalFormatting>
  <conditionalFormatting sqref="AH4:AH43">
    <cfRule type="expression" dxfId="112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1120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AJ120"/>
  <sheetViews>
    <sheetView showGridLines="0" view="pageBreakPreview" zoomScaleNormal="85" zoomScaleSheetLayoutView="100" workbookViewId="0">
      <selection activeCell="I1" sqref="I1:I1048576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315</v>
      </c>
      <c r="B2" s="100"/>
      <c r="C2" s="100"/>
      <c r="D2" s="100"/>
      <c r="E2" s="100"/>
      <c r="F2" s="100"/>
      <c r="G2" s="100"/>
      <c r="H2" s="101" t="s">
        <v>128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46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45">
        <v>0</v>
      </c>
      <c r="L3" s="45">
        <v>12</v>
      </c>
      <c r="M3" s="45">
        <v>22</v>
      </c>
      <c r="N3" s="45">
        <v>32</v>
      </c>
      <c r="O3" s="45">
        <v>42</v>
      </c>
      <c r="P3" s="45" t="s">
        <v>14</v>
      </c>
      <c r="Q3" s="45">
        <v>0</v>
      </c>
      <c r="R3" s="45">
        <v>12</v>
      </c>
      <c r="S3" s="45">
        <v>22</v>
      </c>
      <c r="T3" s="45">
        <v>32</v>
      </c>
      <c r="U3" s="45" t="s">
        <v>14</v>
      </c>
      <c r="V3" s="45">
        <v>0</v>
      </c>
      <c r="W3" s="45">
        <v>12</v>
      </c>
      <c r="X3" s="45">
        <v>22</v>
      </c>
      <c r="Y3" s="45">
        <v>42</v>
      </c>
      <c r="Z3" s="45" t="s">
        <v>14</v>
      </c>
      <c r="AA3" s="45">
        <v>0</v>
      </c>
      <c r="AB3" s="45">
        <v>12</v>
      </c>
      <c r="AC3" s="45">
        <v>22</v>
      </c>
      <c r="AD3" s="45">
        <v>32</v>
      </c>
      <c r="AE3" s="45">
        <v>42</v>
      </c>
      <c r="AF3" s="45" t="s">
        <v>14</v>
      </c>
      <c r="AG3" s="45">
        <v>0</v>
      </c>
      <c r="AH3" s="45">
        <v>12</v>
      </c>
      <c r="AI3" s="45">
        <v>42</v>
      </c>
      <c r="AJ3" s="45" t="s">
        <v>14</v>
      </c>
    </row>
    <row r="4" spans="1:36" ht="12.95" customHeight="1" x14ac:dyDescent="0.15">
      <c r="A4" s="44">
        <v>391</v>
      </c>
      <c r="B4" s="99" t="s">
        <v>123</v>
      </c>
      <c r="C4" s="99"/>
      <c r="D4" s="44">
        <v>28</v>
      </c>
      <c r="E4" s="44">
        <v>18</v>
      </c>
      <c r="F4" s="4">
        <f t="shared" ref="F4:F43" si="0">IF(D4&gt;0,IF(B4="スギ",P4,IF(B4="ヒノキ",U4,IF(B4="アカマツ",Z4,IF(B4="カラマツ",AF4,AJ4)))),"")</f>
        <v>0.5</v>
      </c>
      <c r="G4" s="5" t="s">
        <v>42</v>
      </c>
      <c r="H4" s="44"/>
      <c r="I4" s="44" t="s">
        <v>38</v>
      </c>
      <c r="J4" s="1" t="s">
        <v>15</v>
      </c>
      <c r="K4" s="45">
        <f t="shared" ref="K4:K43" si="1">IF(ROUND(10^(-5+0.8769+1.7454*LOG(D4)+1.014*LOG(E4)),2)&gt;=0.01,ROUND(10^(-5+0.8769+1.7454*LOG(D4)+1.014*LOG(E4)),2),ROUND(10^(-5+0.8769+1.7454*LOG(D4)+1.014*LOG(E4)),3))</f>
        <v>0.47</v>
      </c>
      <c r="L4" s="45">
        <f t="shared" ref="L4:L43" si="2">ROUND(10^(-5+0.73504+1.83346*LOG(D4)+1.06569*LOG(E4)),2)</f>
        <v>0.53</v>
      </c>
      <c r="M4" s="45">
        <f t="shared" ref="M4:M43" si="3">ROUND(10^(-5+0.71514+1.74357*LOG(D4)+1.17719*LOG(E4)),2)</f>
        <v>0.52</v>
      </c>
      <c r="N4" s="45">
        <f t="shared" ref="N4:N43" si="4">ROUND(10^(-5+0.82956+1.76381*LOG(D4)+1.06412*LOG(E4)),2)</f>
        <v>0.52</v>
      </c>
      <c r="O4" s="45">
        <f t="shared" ref="O4:O43" si="5">ROUND(10^(-5+0.88226+1.79204*LOG(D4)+0.99303*LOG(E4)),2)</f>
        <v>0.53</v>
      </c>
      <c r="P4" s="45">
        <f>HLOOKUP($D4,K$3:O$43,MATCH($A4,$A$3:$A$43,0),1)</f>
        <v>0.52</v>
      </c>
      <c r="Q4" s="45">
        <f t="shared" ref="Q4:Q43" si="6">IF(ROUND(10^(1.810672*LOG(D4)+0.982833*LOG(E4)-4.173533),2)&gt;=0.01,ROUND(10^(1.810672*LOG(D4)+0.982833*LOG(E4)-4.173533),2),ROUND(10^(1.810672*LOG(D4)+0.982833*LOG(E4)-4.173533),3))</f>
        <v>0.48</v>
      </c>
      <c r="R4" s="45">
        <f t="shared" ref="R4:R43" si="7">ROUND(10^(1.905709*LOG(D4)+1.011385*LOG(E4)-4.293729),2)</f>
        <v>0.54</v>
      </c>
      <c r="S4" s="45">
        <f t="shared" ref="S4:S43" si="8">ROUND(10^(1.771888*LOG(D4)+1.138415*LOG(E4)-4.271259),2)</f>
        <v>0.53</v>
      </c>
      <c r="T4" s="45">
        <f t="shared" ref="T4:T43" si="9">ROUND(10^(1.671519*LOG(D4)+1.363617*LOG(E4)-4.404407),2)</f>
        <v>0.53</v>
      </c>
      <c r="U4" s="45">
        <f t="shared" ref="U4:U43" si="10">HLOOKUP($D4,Q$3:T$43,MATCH($A4,$A$3:$A$43,0),1)</f>
        <v>0.53</v>
      </c>
      <c r="V4" s="45">
        <f t="shared" ref="V4:V43" si="11">IF(ROUND(10^(-4.249503+1.946501*LOG(D4)+0.942682*LOG(E4)),2)&gt;=0.01,ROUND(10^(-4.249503+1.946501*LOG(D4)+0.942682*LOG(E4)),2),ROUND(10^(-4.249503+1.946501*LOG(D4)+0.942682*LOG(E4)),3))</f>
        <v>0.56000000000000005</v>
      </c>
      <c r="W4" s="45">
        <f t="shared" ref="W4:W43" si="12">ROUND(10^(-4.155639+1.847898*LOG(D4)+0.951955*LOG(E4)),2)</f>
        <v>0.52</v>
      </c>
      <c r="X4" s="45">
        <f t="shared" ref="X4:X43" si="13">ROUND(10^(-4.194535+1.804172*LOG(D4)+1.034248*LOG(E4)),2)</f>
        <v>0.52</v>
      </c>
      <c r="Y4" s="45">
        <f t="shared" ref="Y4:Y43" si="14">ROUND(10^(-4.42347+2.006485*LOG(D4)+0.967757*LOG(E4)),2)</f>
        <v>0.5</v>
      </c>
      <c r="Z4" s="45">
        <f t="shared" ref="Z4:Z43" si="15">HLOOKUP($D4,V$3:Y$43,MATCH($A4,$A$3:$A$43,0),1)</f>
        <v>0.52</v>
      </c>
      <c r="AA4" s="45">
        <f t="shared" ref="AA4:AA43" si="16">IF(ROUND(10^(1.80389*LOG(D4)+0.962587*LOG(E4)-4.155099),2)&gt;=0.01,ROUND(10^(1.80389*LOG(D4)+0.962587*LOG(E4)-4.155099),2),ROUND(10^(1.80389*LOG(D4)+0.962587*LOG(E4)-4.155099),3))</f>
        <v>0.46</v>
      </c>
      <c r="AB4" s="45">
        <f t="shared" ref="AB4:AB43" si="17">ROUND(10^(1.979213*LOG(D4)+0.998347*LOG(E4)-4.369281),2)</f>
        <v>0.56000000000000005</v>
      </c>
      <c r="AC4" s="45">
        <f t="shared" ref="AC4:AC43" si="18">ROUND(10^(1.904401*LOG(D4)+1.062478*LOG(E4)-4.348104),2)</f>
        <v>0.55000000000000004</v>
      </c>
      <c r="AD4" s="45">
        <f t="shared" ref="AD4:AD43" si="19">ROUND(10^(1.640825*LOG(D4)+1.080387*LOG(E4)-3.976731),2)</f>
        <v>0.56999999999999995</v>
      </c>
      <c r="AE4" s="45">
        <f t="shared" ref="AE4:AE43" si="20">ROUND(10^(1.90887*LOG(D4)+1.088002*LOG(E4)-4.431495),2)</f>
        <v>0.5</v>
      </c>
      <c r="AF4" s="45">
        <f t="shared" ref="AF4:AF43" si="21">HLOOKUP($D4,AA$3:AE$43,MATCH($A4,$A$3:$A$43,0),1)</f>
        <v>0.55000000000000004</v>
      </c>
      <c r="AG4" s="45">
        <f t="shared" ref="AG4:AG43" si="22">IF(ROUND(10^(1.94019664*LOG(D4)+0.84689666*LOG(E4)-4.20067295),2)&gt;=0.01,ROUND(10^(1.94019664*LOG(D4)+0.84689666*LOG(E4)-4.20067295),2),ROUND(10^(1.94019664*LOG(D4)+0.84689666*LOG(E4)-4.20067295),3))</f>
        <v>0.47</v>
      </c>
      <c r="AH4" s="45">
        <f t="shared" ref="AH4:AH43" si="23">ROUND(10^(1.93813902*LOG(D4)+0.96697002*LOG(E4)-4.32216295),2)</f>
        <v>0.5</v>
      </c>
      <c r="AI4" s="45">
        <f t="shared" ref="AI4:AI43" si="24">ROUND(10^(1.82464098*LOG(D4)+0.97625989*LOG(E4)-4.15096808),2)</f>
        <v>0.52</v>
      </c>
      <c r="AJ4" s="45">
        <f t="shared" ref="AJ4:AJ43" si="25">HLOOKUP($D4,AG$3:AI$43,MATCH($A4,$A$3:$A$43,0),1)</f>
        <v>0.5</v>
      </c>
    </row>
    <row r="5" spans="1:36" ht="12.95" customHeight="1" x14ac:dyDescent="0.15">
      <c r="A5" s="44">
        <v>392</v>
      </c>
      <c r="B5" s="99" t="s">
        <v>43</v>
      </c>
      <c r="C5" s="99"/>
      <c r="D5" s="44">
        <v>16</v>
      </c>
      <c r="E5" s="44">
        <v>15</v>
      </c>
      <c r="F5" s="4">
        <f t="shared" si="0"/>
        <v>0.14000000000000001</v>
      </c>
      <c r="G5" s="5" t="s">
        <v>42</v>
      </c>
      <c r="H5" s="44" t="s">
        <v>32</v>
      </c>
      <c r="I5" s="44"/>
      <c r="J5" s="1" t="s">
        <v>15</v>
      </c>
      <c r="K5" s="45">
        <f t="shared" si="1"/>
        <v>0.15</v>
      </c>
      <c r="L5" s="45">
        <f t="shared" si="2"/>
        <v>0.16</v>
      </c>
      <c r="M5" s="45">
        <f t="shared" si="3"/>
        <v>0.16</v>
      </c>
      <c r="N5" s="45">
        <f t="shared" si="4"/>
        <v>0.16</v>
      </c>
      <c r="O5" s="45">
        <f t="shared" si="5"/>
        <v>0.16</v>
      </c>
      <c r="P5" s="45">
        <f t="shared" ref="P5:P43" si="26">HLOOKUP($D5,K$3:O$43,MATCH(A5,$A$3:$A$43,0),1)</f>
        <v>0.16</v>
      </c>
      <c r="Q5" s="45">
        <f t="shared" si="6"/>
        <v>0.15</v>
      </c>
      <c r="R5" s="45">
        <f t="shared" si="7"/>
        <v>0.16</v>
      </c>
      <c r="S5" s="45">
        <f t="shared" si="8"/>
        <v>0.16</v>
      </c>
      <c r="T5" s="45">
        <f t="shared" si="9"/>
        <v>0.16</v>
      </c>
      <c r="U5" s="45">
        <f t="shared" si="10"/>
        <v>0.16</v>
      </c>
      <c r="V5" s="45">
        <f t="shared" si="11"/>
        <v>0.16</v>
      </c>
      <c r="W5" s="45">
        <f t="shared" si="12"/>
        <v>0.15</v>
      </c>
      <c r="X5" s="45">
        <f t="shared" si="13"/>
        <v>0.16</v>
      </c>
      <c r="Y5" s="45">
        <f t="shared" si="14"/>
        <v>0.14000000000000001</v>
      </c>
      <c r="Z5" s="45">
        <f t="shared" si="15"/>
        <v>0.15</v>
      </c>
      <c r="AA5" s="45">
        <f t="shared" si="16"/>
        <v>0.14000000000000001</v>
      </c>
      <c r="AB5" s="45">
        <f t="shared" si="17"/>
        <v>0.15</v>
      </c>
      <c r="AC5" s="45">
        <f t="shared" si="18"/>
        <v>0.16</v>
      </c>
      <c r="AD5" s="45">
        <f t="shared" si="19"/>
        <v>0.19</v>
      </c>
      <c r="AE5" s="45">
        <f t="shared" si="20"/>
        <v>0.14000000000000001</v>
      </c>
      <c r="AF5" s="45">
        <f t="shared" si="21"/>
        <v>0.15</v>
      </c>
      <c r="AG5" s="45">
        <f t="shared" si="22"/>
        <v>0.14000000000000001</v>
      </c>
      <c r="AH5" s="45">
        <f t="shared" si="23"/>
        <v>0.14000000000000001</v>
      </c>
      <c r="AI5" s="45">
        <f t="shared" si="24"/>
        <v>0.16</v>
      </c>
      <c r="AJ5" s="45">
        <f t="shared" si="25"/>
        <v>0.14000000000000001</v>
      </c>
    </row>
    <row r="6" spans="1:36" ht="12.95" customHeight="1" x14ac:dyDescent="0.15">
      <c r="A6" s="44">
        <v>393</v>
      </c>
      <c r="B6" s="99" t="s">
        <v>43</v>
      </c>
      <c r="C6" s="99"/>
      <c r="D6" s="44">
        <v>20</v>
      </c>
      <c r="E6" s="44">
        <v>18</v>
      </c>
      <c r="F6" s="4">
        <f t="shared" si="0"/>
        <v>0.26</v>
      </c>
      <c r="G6" s="5" t="s">
        <v>42</v>
      </c>
      <c r="H6" s="44"/>
      <c r="I6" s="5"/>
      <c r="J6" s="1" t="s">
        <v>15</v>
      </c>
      <c r="K6" s="45">
        <f t="shared" si="1"/>
        <v>0.26</v>
      </c>
      <c r="L6" s="45">
        <f t="shared" si="2"/>
        <v>0.28999999999999998</v>
      </c>
      <c r="M6" s="45">
        <f t="shared" si="3"/>
        <v>0.28999999999999998</v>
      </c>
      <c r="N6" s="45">
        <f t="shared" si="4"/>
        <v>0.28999999999999998</v>
      </c>
      <c r="O6" s="45">
        <f t="shared" si="5"/>
        <v>0.28999999999999998</v>
      </c>
      <c r="P6" s="45">
        <f t="shared" si="26"/>
        <v>0.28999999999999998</v>
      </c>
      <c r="Q6" s="45">
        <f t="shared" si="6"/>
        <v>0.26</v>
      </c>
      <c r="R6" s="45">
        <f t="shared" si="7"/>
        <v>0.28999999999999998</v>
      </c>
      <c r="S6" s="45">
        <f t="shared" si="8"/>
        <v>0.28999999999999998</v>
      </c>
      <c r="T6" s="45">
        <f t="shared" si="9"/>
        <v>0.3</v>
      </c>
      <c r="U6" s="45">
        <f t="shared" si="10"/>
        <v>0.28999999999999998</v>
      </c>
      <c r="V6" s="45">
        <f t="shared" si="11"/>
        <v>0.28999999999999998</v>
      </c>
      <c r="W6" s="45">
        <f t="shared" si="12"/>
        <v>0.28000000000000003</v>
      </c>
      <c r="X6" s="45">
        <f t="shared" si="13"/>
        <v>0.28000000000000003</v>
      </c>
      <c r="Y6" s="45">
        <f t="shared" si="14"/>
        <v>0.25</v>
      </c>
      <c r="Z6" s="45">
        <f t="shared" si="15"/>
        <v>0.28000000000000003</v>
      </c>
      <c r="AA6" s="45">
        <f t="shared" si="16"/>
        <v>0.25</v>
      </c>
      <c r="AB6" s="45">
        <f t="shared" si="17"/>
        <v>0.28999999999999998</v>
      </c>
      <c r="AC6" s="45">
        <f t="shared" si="18"/>
        <v>0.28999999999999998</v>
      </c>
      <c r="AD6" s="45">
        <f t="shared" si="19"/>
        <v>0.33</v>
      </c>
      <c r="AE6" s="45">
        <f t="shared" si="20"/>
        <v>0.26</v>
      </c>
      <c r="AF6" s="45">
        <f t="shared" si="21"/>
        <v>0.28999999999999998</v>
      </c>
      <c r="AG6" s="45">
        <f t="shared" si="22"/>
        <v>0.24</v>
      </c>
      <c r="AH6" s="45">
        <f t="shared" si="23"/>
        <v>0.26</v>
      </c>
      <c r="AI6" s="45">
        <f t="shared" si="24"/>
        <v>0.28000000000000003</v>
      </c>
      <c r="AJ6" s="45">
        <f t="shared" si="25"/>
        <v>0.26</v>
      </c>
    </row>
    <row r="7" spans="1:36" ht="12.95" customHeight="1" x14ac:dyDescent="0.15">
      <c r="A7" s="44">
        <v>394</v>
      </c>
      <c r="B7" s="99" t="s">
        <v>124</v>
      </c>
      <c r="C7" s="99"/>
      <c r="D7" s="44">
        <v>12</v>
      </c>
      <c r="E7" s="44">
        <v>12</v>
      </c>
      <c r="F7" s="4">
        <f t="shared" si="0"/>
        <v>7.0000000000000007E-2</v>
      </c>
      <c r="G7" s="5"/>
      <c r="H7" s="44" t="s">
        <v>32</v>
      </c>
      <c r="I7" s="5"/>
      <c r="J7" s="1" t="s">
        <v>15</v>
      </c>
      <c r="K7" s="45">
        <f t="shared" si="1"/>
        <v>7.0000000000000007E-2</v>
      </c>
      <c r="L7" s="45">
        <f t="shared" si="2"/>
        <v>7.0000000000000007E-2</v>
      </c>
      <c r="M7" s="45">
        <f t="shared" si="3"/>
        <v>7.0000000000000007E-2</v>
      </c>
      <c r="N7" s="45">
        <f t="shared" si="4"/>
        <v>0.08</v>
      </c>
      <c r="O7" s="45">
        <f t="shared" si="5"/>
        <v>0.08</v>
      </c>
      <c r="P7" s="45">
        <f t="shared" si="26"/>
        <v>7.0000000000000007E-2</v>
      </c>
      <c r="Q7" s="45">
        <f t="shared" si="6"/>
        <v>7.0000000000000007E-2</v>
      </c>
      <c r="R7" s="45">
        <f t="shared" si="7"/>
        <v>7.0000000000000007E-2</v>
      </c>
      <c r="S7" s="45">
        <f t="shared" si="8"/>
        <v>7.0000000000000007E-2</v>
      </c>
      <c r="T7" s="45">
        <f t="shared" si="9"/>
        <v>7.0000000000000007E-2</v>
      </c>
      <c r="U7" s="45">
        <f t="shared" si="10"/>
        <v>7.0000000000000007E-2</v>
      </c>
      <c r="V7" s="45">
        <f t="shared" si="11"/>
        <v>7.0000000000000007E-2</v>
      </c>
      <c r="W7" s="45">
        <f t="shared" si="12"/>
        <v>7.0000000000000007E-2</v>
      </c>
      <c r="X7" s="45">
        <f t="shared" si="13"/>
        <v>7.0000000000000007E-2</v>
      </c>
      <c r="Y7" s="45">
        <f t="shared" si="14"/>
        <v>0.06</v>
      </c>
      <c r="Z7" s="45">
        <f t="shared" si="15"/>
        <v>7.0000000000000007E-2</v>
      </c>
      <c r="AA7" s="45">
        <f t="shared" si="16"/>
        <v>7.0000000000000007E-2</v>
      </c>
      <c r="AB7" s="45">
        <f t="shared" si="17"/>
        <v>7.0000000000000007E-2</v>
      </c>
      <c r="AC7" s="45">
        <f t="shared" si="18"/>
        <v>7.0000000000000007E-2</v>
      </c>
      <c r="AD7" s="45">
        <f t="shared" si="19"/>
        <v>0.09</v>
      </c>
      <c r="AE7" s="45">
        <f t="shared" si="20"/>
        <v>0.06</v>
      </c>
      <c r="AF7" s="45">
        <f t="shared" si="21"/>
        <v>7.0000000000000007E-2</v>
      </c>
      <c r="AG7" s="45">
        <f t="shared" si="22"/>
        <v>0.06</v>
      </c>
      <c r="AH7" s="45">
        <f t="shared" si="23"/>
        <v>7.0000000000000007E-2</v>
      </c>
      <c r="AI7" s="45">
        <f t="shared" si="24"/>
        <v>7.0000000000000007E-2</v>
      </c>
      <c r="AJ7" s="45">
        <f t="shared" si="25"/>
        <v>7.0000000000000007E-2</v>
      </c>
    </row>
    <row r="8" spans="1:36" ht="12.95" customHeight="1" x14ac:dyDescent="0.15">
      <c r="A8" s="44">
        <v>395</v>
      </c>
      <c r="B8" s="99" t="s">
        <v>125</v>
      </c>
      <c r="C8" s="99"/>
      <c r="D8" s="44">
        <v>10</v>
      </c>
      <c r="E8" s="44">
        <v>11</v>
      </c>
      <c r="F8" s="4">
        <f t="shared" si="0"/>
        <v>0.04</v>
      </c>
      <c r="G8" s="5"/>
      <c r="H8" s="44" t="s">
        <v>32</v>
      </c>
      <c r="I8" s="44"/>
      <c r="J8" s="1" t="s">
        <v>15</v>
      </c>
      <c r="K8" s="45">
        <f t="shared" si="1"/>
        <v>0.05</v>
      </c>
      <c r="L8" s="45">
        <f t="shared" si="2"/>
        <v>0.05</v>
      </c>
      <c r="M8" s="45">
        <f t="shared" si="3"/>
        <v>0.05</v>
      </c>
      <c r="N8" s="45">
        <f t="shared" si="4"/>
        <v>0.05</v>
      </c>
      <c r="O8" s="45">
        <f t="shared" si="5"/>
        <v>0.05</v>
      </c>
      <c r="P8" s="45">
        <f t="shared" si="26"/>
        <v>0.05</v>
      </c>
      <c r="Q8" s="45">
        <f t="shared" si="6"/>
        <v>0.05</v>
      </c>
      <c r="R8" s="45">
        <f t="shared" si="7"/>
        <v>0.05</v>
      </c>
      <c r="S8" s="45">
        <f t="shared" si="8"/>
        <v>0.05</v>
      </c>
      <c r="T8" s="45">
        <f t="shared" si="9"/>
        <v>0.05</v>
      </c>
      <c r="U8" s="45">
        <f t="shared" si="10"/>
        <v>0.05</v>
      </c>
      <c r="V8" s="45">
        <f t="shared" si="11"/>
        <v>0.05</v>
      </c>
      <c r="W8" s="45">
        <f t="shared" si="12"/>
        <v>0.05</v>
      </c>
      <c r="X8" s="45">
        <f t="shared" si="13"/>
        <v>0.05</v>
      </c>
      <c r="Y8" s="45">
        <f t="shared" si="14"/>
        <v>0.04</v>
      </c>
      <c r="Z8" s="45">
        <f t="shared" si="15"/>
        <v>0.05</v>
      </c>
      <c r="AA8" s="45">
        <f t="shared" si="16"/>
        <v>0.04</v>
      </c>
      <c r="AB8" s="45">
        <f t="shared" si="17"/>
        <v>0.04</v>
      </c>
      <c r="AC8" s="45">
        <f t="shared" si="18"/>
        <v>0.05</v>
      </c>
      <c r="AD8" s="45">
        <f t="shared" si="19"/>
        <v>0.06</v>
      </c>
      <c r="AE8" s="45">
        <f t="shared" si="20"/>
        <v>0.04</v>
      </c>
      <c r="AF8" s="45">
        <f t="shared" si="21"/>
        <v>0.04</v>
      </c>
      <c r="AG8" s="45">
        <f t="shared" si="22"/>
        <v>0.04</v>
      </c>
      <c r="AH8" s="45">
        <f t="shared" si="23"/>
        <v>0.04</v>
      </c>
      <c r="AI8" s="45">
        <f t="shared" si="24"/>
        <v>0.05</v>
      </c>
      <c r="AJ8" s="45">
        <f t="shared" si="25"/>
        <v>0.04</v>
      </c>
    </row>
    <row r="9" spans="1:36" ht="12.95" customHeight="1" x14ac:dyDescent="0.15">
      <c r="A9" s="44">
        <v>396</v>
      </c>
      <c r="B9" s="99" t="s">
        <v>126</v>
      </c>
      <c r="C9" s="99"/>
      <c r="D9" s="44">
        <v>10</v>
      </c>
      <c r="E9" s="44">
        <v>8</v>
      </c>
      <c r="F9" s="4">
        <f t="shared" si="0"/>
        <v>0.03</v>
      </c>
      <c r="G9" s="5"/>
      <c r="H9" s="44" t="s">
        <v>32</v>
      </c>
      <c r="I9" s="5"/>
      <c r="J9" s="1" t="s">
        <v>15</v>
      </c>
      <c r="K9" s="45">
        <f t="shared" si="1"/>
        <v>0.03</v>
      </c>
      <c r="L9" s="45">
        <f t="shared" si="2"/>
        <v>0.03</v>
      </c>
      <c r="M9" s="45">
        <f t="shared" si="3"/>
        <v>0.03</v>
      </c>
      <c r="N9" s="45">
        <f t="shared" si="4"/>
        <v>0.04</v>
      </c>
      <c r="O9" s="45">
        <f t="shared" si="5"/>
        <v>0.04</v>
      </c>
      <c r="P9" s="45">
        <f t="shared" si="26"/>
        <v>0.03</v>
      </c>
      <c r="Q9" s="45">
        <f t="shared" si="6"/>
        <v>0.03</v>
      </c>
      <c r="R9" s="45">
        <f t="shared" si="7"/>
        <v>0.03</v>
      </c>
      <c r="S9" s="45">
        <f t="shared" si="8"/>
        <v>0.03</v>
      </c>
      <c r="T9" s="45">
        <f t="shared" si="9"/>
        <v>0.03</v>
      </c>
      <c r="U9" s="45">
        <f t="shared" si="10"/>
        <v>0.03</v>
      </c>
      <c r="V9" s="45">
        <f t="shared" si="11"/>
        <v>0.04</v>
      </c>
      <c r="W9" s="45">
        <f t="shared" si="12"/>
        <v>0.04</v>
      </c>
      <c r="X9" s="45">
        <f t="shared" si="13"/>
        <v>0.03</v>
      </c>
      <c r="Y9" s="45">
        <f t="shared" si="14"/>
        <v>0.03</v>
      </c>
      <c r="Z9" s="45">
        <f t="shared" si="15"/>
        <v>0.04</v>
      </c>
      <c r="AA9" s="45">
        <f t="shared" si="16"/>
        <v>0.03</v>
      </c>
      <c r="AB9" s="45">
        <f t="shared" si="17"/>
        <v>0.03</v>
      </c>
      <c r="AC9" s="45">
        <f t="shared" si="18"/>
        <v>0.03</v>
      </c>
      <c r="AD9" s="45">
        <f t="shared" si="19"/>
        <v>0.04</v>
      </c>
      <c r="AE9" s="45">
        <f t="shared" si="20"/>
        <v>0.03</v>
      </c>
      <c r="AF9" s="45">
        <f t="shared" si="21"/>
        <v>0.03</v>
      </c>
      <c r="AG9" s="45">
        <f t="shared" si="22"/>
        <v>0.03</v>
      </c>
      <c r="AH9" s="45">
        <f t="shared" si="23"/>
        <v>0.03</v>
      </c>
      <c r="AI9" s="45">
        <f t="shared" si="24"/>
        <v>0.04</v>
      </c>
      <c r="AJ9" s="45">
        <f t="shared" si="25"/>
        <v>0.03</v>
      </c>
    </row>
    <row r="10" spans="1:36" ht="12.95" customHeight="1" x14ac:dyDescent="0.15">
      <c r="A10" s="44">
        <v>397</v>
      </c>
      <c r="B10" s="99" t="s">
        <v>43</v>
      </c>
      <c r="C10" s="99"/>
      <c r="D10" s="44">
        <v>12</v>
      </c>
      <c r="E10" s="44">
        <v>12</v>
      </c>
      <c r="F10" s="4">
        <f t="shared" si="0"/>
        <v>7.0000000000000007E-2</v>
      </c>
      <c r="G10" s="5" t="s">
        <v>42</v>
      </c>
      <c r="H10" s="44" t="s">
        <v>32</v>
      </c>
      <c r="I10" s="5"/>
      <c r="J10" s="1" t="s">
        <v>15</v>
      </c>
      <c r="K10" s="45">
        <f t="shared" si="1"/>
        <v>7.0000000000000007E-2</v>
      </c>
      <c r="L10" s="45">
        <f t="shared" si="2"/>
        <v>7.0000000000000007E-2</v>
      </c>
      <c r="M10" s="45">
        <f t="shared" si="3"/>
        <v>7.0000000000000007E-2</v>
      </c>
      <c r="N10" s="45">
        <f t="shared" si="4"/>
        <v>0.08</v>
      </c>
      <c r="O10" s="45">
        <f t="shared" si="5"/>
        <v>0.08</v>
      </c>
      <c r="P10" s="45">
        <f t="shared" si="26"/>
        <v>7.0000000000000007E-2</v>
      </c>
      <c r="Q10" s="45">
        <f t="shared" si="6"/>
        <v>7.0000000000000007E-2</v>
      </c>
      <c r="R10" s="45">
        <f t="shared" si="7"/>
        <v>7.0000000000000007E-2</v>
      </c>
      <c r="S10" s="45">
        <f t="shared" si="8"/>
        <v>7.0000000000000007E-2</v>
      </c>
      <c r="T10" s="45">
        <f t="shared" si="9"/>
        <v>7.0000000000000007E-2</v>
      </c>
      <c r="U10" s="45">
        <f t="shared" si="10"/>
        <v>7.0000000000000007E-2</v>
      </c>
      <c r="V10" s="45">
        <f t="shared" si="11"/>
        <v>7.0000000000000007E-2</v>
      </c>
      <c r="W10" s="45">
        <f t="shared" si="12"/>
        <v>7.0000000000000007E-2</v>
      </c>
      <c r="X10" s="45">
        <f t="shared" si="13"/>
        <v>7.0000000000000007E-2</v>
      </c>
      <c r="Y10" s="45">
        <f t="shared" si="14"/>
        <v>0.06</v>
      </c>
      <c r="Z10" s="45">
        <f t="shared" si="15"/>
        <v>7.0000000000000007E-2</v>
      </c>
      <c r="AA10" s="45">
        <f t="shared" si="16"/>
        <v>7.0000000000000007E-2</v>
      </c>
      <c r="AB10" s="45">
        <f t="shared" si="17"/>
        <v>7.0000000000000007E-2</v>
      </c>
      <c r="AC10" s="45">
        <f t="shared" si="18"/>
        <v>7.0000000000000007E-2</v>
      </c>
      <c r="AD10" s="45">
        <f t="shared" si="19"/>
        <v>0.09</v>
      </c>
      <c r="AE10" s="45">
        <f t="shared" si="20"/>
        <v>0.06</v>
      </c>
      <c r="AF10" s="45">
        <f t="shared" si="21"/>
        <v>7.0000000000000007E-2</v>
      </c>
      <c r="AG10" s="45">
        <f t="shared" si="22"/>
        <v>0.06</v>
      </c>
      <c r="AH10" s="45">
        <f t="shared" si="23"/>
        <v>7.0000000000000007E-2</v>
      </c>
      <c r="AI10" s="45">
        <f t="shared" si="24"/>
        <v>7.0000000000000007E-2</v>
      </c>
      <c r="AJ10" s="45">
        <f t="shared" si="25"/>
        <v>7.0000000000000007E-2</v>
      </c>
    </row>
    <row r="11" spans="1:36" ht="12.95" customHeight="1" x14ac:dyDescent="0.15">
      <c r="A11" s="44">
        <v>398</v>
      </c>
      <c r="B11" s="99" t="s">
        <v>43</v>
      </c>
      <c r="C11" s="99"/>
      <c r="D11" s="44">
        <v>26</v>
      </c>
      <c r="E11" s="44">
        <v>19</v>
      </c>
      <c r="F11" s="4">
        <f t="shared" si="0"/>
        <v>0.45</v>
      </c>
      <c r="G11" s="5" t="s">
        <v>42</v>
      </c>
      <c r="H11" s="44"/>
      <c r="I11" s="44"/>
      <c r="J11" s="1" t="s">
        <v>15</v>
      </c>
      <c r="K11" s="45">
        <f t="shared" si="1"/>
        <v>0.44</v>
      </c>
      <c r="L11" s="45">
        <f t="shared" si="2"/>
        <v>0.49</v>
      </c>
      <c r="M11" s="45">
        <f t="shared" si="3"/>
        <v>0.49</v>
      </c>
      <c r="N11" s="45">
        <f t="shared" si="4"/>
        <v>0.49</v>
      </c>
      <c r="O11" s="45">
        <f t="shared" si="5"/>
        <v>0.49</v>
      </c>
      <c r="P11" s="45">
        <f t="shared" si="26"/>
        <v>0.49</v>
      </c>
      <c r="Q11" s="45">
        <f t="shared" si="6"/>
        <v>0.44</v>
      </c>
      <c r="R11" s="45">
        <f t="shared" si="7"/>
        <v>0.5</v>
      </c>
      <c r="S11" s="45">
        <f t="shared" si="8"/>
        <v>0.49</v>
      </c>
      <c r="T11" s="45">
        <f t="shared" si="9"/>
        <v>0.51</v>
      </c>
      <c r="U11" s="45">
        <f t="shared" si="10"/>
        <v>0.49</v>
      </c>
      <c r="V11" s="45">
        <f t="shared" si="11"/>
        <v>0.51</v>
      </c>
      <c r="W11" s="45">
        <f t="shared" si="12"/>
        <v>0.47</v>
      </c>
      <c r="X11" s="45">
        <f t="shared" si="13"/>
        <v>0.48</v>
      </c>
      <c r="Y11" s="45">
        <f t="shared" si="14"/>
        <v>0.45</v>
      </c>
      <c r="Z11" s="45">
        <f t="shared" si="15"/>
        <v>0.48</v>
      </c>
      <c r="AA11" s="45">
        <f t="shared" si="16"/>
        <v>0.42</v>
      </c>
      <c r="AB11" s="45">
        <f t="shared" si="17"/>
        <v>0.51</v>
      </c>
      <c r="AC11" s="45">
        <f t="shared" si="18"/>
        <v>0.51</v>
      </c>
      <c r="AD11" s="45">
        <f t="shared" si="19"/>
        <v>0.53</v>
      </c>
      <c r="AE11" s="45">
        <f t="shared" si="20"/>
        <v>0.46</v>
      </c>
      <c r="AF11" s="45">
        <f t="shared" si="21"/>
        <v>0.51</v>
      </c>
      <c r="AG11" s="45">
        <f t="shared" si="22"/>
        <v>0.42</v>
      </c>
      <c r="AH11" s="45">
        <f t="shared" si="23"/>
        <v>0.45</v>
      </c>
      <c r="AI11" s="45">
        <f t="shared" si="24"/>
        <v>0.48</v>
      </c>
      <c r="AJ11" s="45">
        <f t="shared" si="25"/>
        <v>0.45</v>
      </c>
    </row>
    <row r="12" spans="1:36" ht="12.95" customHeight="1" x14ac:dyDescent="0.15">
      <c r="A12" s="44">
        <v>399</v>
      </c>
      <c r="B12" s="99" t="s">
        <v>43</v>
      </c>
      <c r="C12" s="99"/>
      <c r="D12" s="44">
        <v>28</v>
      </c>
      <c r="E12" s="44">
        <v>19</v>
      </c>
      <c r="F12" s="4">
        <f t="shared" si="0"/>
        <v>0.52</v>
      </c>
      <c r="G12" s="5" t="s">
        <v>42</v>
      </c>
      <c r="H12" s="44"/>
      <c r="I12" s="5"/>
      <c r="J12" s="1" t="s">
        <v>15</v>
      </c>
      <c r="K12" s="45">
        <f t="shared" si="1"/>
        <v>0.5</v>
      </c>
      <c r="L12" s="45">
        <f t="shared" si="2"/>
        <v>0.56000000000000005</v>
      </c>
      <c r="M12" s="45">
        <f t="shared" si="3"/>
        <v>0.55000000000000004</v>
      </c>
      <c r="N12" s="45">
        <f t="shared" si="4"/>
        <v>0.55000000000000004</v>
      </c>
      <c r="O12" s="45">
        <f t="shared" si="5"/>
        <v>0.56000000000000005</v>
      </c>
      <c r="P12" s="45">
        <f t="shared" si="26"/>
        <v>0.55000000000000004</v>
      </c>
      <c r="Q12" s="45">
        <f t="shared" si="6"/>
        <v>0.51</v>
      </c>
      <c r="R12" s="45">
        <f t="shared" si="7"/>
        <v>0.56999999999999995</v>
      </c>
      <c r="S12" s="45">
        <f t="shared" si="8"/>
        <v>0.56000000000000005</v>
      </c>
      <c r="T12" s="45">
        <f t="shared" si="9"/>
        <v>0.56999999999999995</v>
      </c>
      <c r="U12" s="45">
        <f t="shared" si="10"/>
        <v>0.56000000000000005</v>
      </c>
      <c r="V12" s="45">
        <f t="shared" si="11"/>
        <v>0.59</v>
      </c>
      <c r="W12" s="45">
        <f t="shared" si="12"/>
        <v>0.54</v>
      </c>
      <c r="X12" s="45">
        <f t="shared" si="13"/>
        <v>0.55000000000000004</v>
      </c>
      <c r="Y12" s="45">
        <f t="shared" si="14"/>
        <v>0.52</v>
      </c>
      <c r="Z12" s="45">
        <f t="shared" si="15"/>
        <v>0.55000000000000004</v>
      </c>
      <c r="AA12" s="45">
        <f t="shared" si="16"/>
        <v>0.49</v>
      </c>
      <c r="AB12" s="45">
        <f t="shared" si="17"/>
        <v>0.59</v>
      </c>
      <c r="AC12" s="45">
        <f t="shared" si="18"/>
        <v>0.57999999999999996</v>
      </c>
      <c r="AD12" s="45">
        <f t="shared" si="19"/>
        <v>0.6</v>
      </c>
      <c r="AE12" s="45">
        <f t="shared" si="20"/>
        <v>0.53</v>
      </c>
      <c r="AF12" s="45">
        <f t="shared" si="21"/>
        <v>0.57999999999999996</v>
      </c>
      <c r="AG12" s="45">
        <f t="shared" si="22"/>
        <v>0.49</v>
      </c>
      <c r="AH12" s="45">
        <f t="shared" si="23"/>
        <v>0.52</v>
      </c>
      <c r="AI12" s="45">
        <f t="shared" si="24"/>
        <v>0.55000000000000004</v>
      </c>
      <c r="AJ12" s="45">
        <f t="shared" si="25"/>
        <v>0.52</v>
      </c>
    </row>
    <row r="13" spans="1:36" ht="12.95" customHeight="1" x14ac:dyDescent="0.15">
      <c r="A13" s="44">
        <v>400</v>
      </c>
      <c r="B13" s="99" t="s">
        <v>43</v>
      </c>
      <c r="C13" s="99"/>
      <c r="D13" s="44">
        <v>22</v>
      </c>
      <c r="E13" s="44">
        <v>19</v>
      </c>
      <c r="F13" s="4">
        <f t="shared" si="0"/>
        <v>0.33</v>
      </c>
      <c r="G13" s="5" t="s">
        <v>42</v>
      </c>
      <c r="H13" s="44" t="s">
        <v>32</v>
      </c>
      <c r="I13" s="5"/>
      <c r="J13" s="1" t="s">
        <v>15</v>
      </c>
      <c r="K13" s="45">
        <f t="shared" si="1"/>
        <v>0.33</v>
      </c>
      <c r="L13" s="45">
        <f t="shared" si="2"/>
        <v>0.36</v>
      </c>
      <c r="M13" s="45">
        <f t="shared" si="3"/>
        <v>0.36</v>
      </c>
      <c r="N13" s="45">
        <f t="shared" si="4"/>
        <v>0.36</v>
      </c>
      <c r="O13" s="45">
        <f t="shared" si="5"/>
        <v>0.36</v>
      </c>
      <c r="P13" s="45">
        <f t="shared" si="26"/>
        <v>0.36</v>
      </c>
      <c r="Q13" s="45">
        <f t="shared" si="6"/>
        <v>0.33</v>
      </c>
      <c r="R13" s="45">
        <f t="shared" si="7"/>
        <v>0.36</v>
      </c>
      <c r="S13" s="45">
        <f t="shared" si="8"/>
        <v>0.37</v>
      </c>
      <c r="T13" s="45">
        <f t="shared" si="9"/>
        <v>0.38</v>
      </c>
      <c r="U13" s="45">
        <f t="shared" si="10"/>
        <v>0.37</v>
      </c>
      <c r="V13" s="45">
        <f t="shared" si="11"/>
        <v>0.37</v>
      </c>
      <c r="W13" s="45">
        <f t="shared" si="12"/>
        <v>0.35</v>
      </c>
      <c r="X13" s="45">
        <f t="shared" si="13"/>
        <v>0.35</v>
      </c>
      <c r="Y13" s="45">
        <f t="shared" si="14"/>
        <v>0.32</v>
      </c>
      <c r="Z13" s="45">
        <f t="shared" si="15"/>
        <v>0.35</v>
      </c>
      <c r="AA13" s="45">
        <f t="shared" si="16"/>
        <v>0.31</v>
      </c>
      <c r="AB13" s="45">
        <f t="shared" si="17"/>
        <v>0.37</v>
      </c>
      <c r="AC13" s="45">
        <f t="shared" si="18"/>
        <v>0.37</v>
      </c>
      <c r="AD13" s="45">
        <f t="shared" si="19"/>
        <v>0.41</v>
      </c>
      <c r="AE13" s="45">
        <f t="shared" si="20"/>
        <v>0.33</v>
      </c>
      <c r="AF13" s="45">
        <f t="shared" si="21"/>
        <v>0.37</v>
      </c>
      <c r="AG13" s="45">
        <f t="shared" si="22"/>
        <v>0.31</v>
      </c>
      <c r="AH13" s="45">
        <f t="shared" si="23"/>
        <v>0.33</v>
      </c>
      <c r="AI13" s="45">
        <f t="shared" si="24"/>
        <v>0.35</v>
      </c>
      <c r="AJ13" s="45">
        <f t="shared" si="25"/>
        <v>0.33</v>
      </c>
    </row>
    <row r="14" spans="1:36" ht="12.95" customHeight="1" x14ac:dyDescent="0.15">
      <c r="A14" s="44">
        <v>401</v>
      </c>
      <c r="B14" s="99" t="s">
        <v>54</v>
      </c>
      <c r="C14" s="99"/>
      <c r="D14" s="44">
        <v>6</v>
      </c>
      <c r="E14" s="44">
        <v>7</v>
      </c>
      <c r="F14" s="4">
        <f t="shared" si="0"/>
        <v>0.01</v>
      </c>
      <c r="G14" s="5"/>
      <c r="H14" s="44" t="s">
        <v>32</v>
      </c>
      <c r="I14" s="44"/>
      <c r="J14" s="1" t="s">
        <v>15</v>
      </c>
      <c r="K14" s="45">
        <f t="shared" si="1"/>
        <v>0.01</v>
      </c>
      <c r="L14" s="45">
        <f t="shared" si="2"/>
        <v>0.01</v>
      </c>
      <c r="M14" s="45">
        <f t="shared" si="3"/>
        <v>0.01</v>
      </c>
      <c r="N14" s="45">
        <f t="shared" si="4"/>
        <v>0.01</v>
      </c>
      <c r="O14" s="45">
        <f t="shared" si="5"/>
        <v>0.01</v>
      </c>
      <c r="P14" s="45">
        <f t="shared" si="26"/>
        <v>0.01</v>
      </c>
      <c r="Q14" s="45">
        <f t="shared" si="6"/>
        <v>0.01</v>
      </c>
      <c r="R14" s="45">
        <f t="shared" si="7"/>
        <v>0.01</v>
      </c>
      <c r="S14" s="45">
        <f t="shared" si="8"/>
        <v>0.01</v>
      </c>
      <c r="T14" s="45">
        <f t="shared" si="9"/>
        <v>0.01</v>
      </c>
      <c r="U14" s="45">
        <f t="shared" si="10"/>
        <v>0.01</v>
      </c>
      <c r="V14" s="45">
        <f t="shared" si="11"/>
        <v>0.01</v>
      </c>
      <c r="W14" s="45">
        <f t="shared" si="12"/>
        <v>0.01</v>
      </c>
      <c r="X14" s="45">
        <f t="shared" si="13"/>
        <v>0.01</v>
      </c>
      <c r="Y14" s="45">
        <f t="shared" si="14"/>
        <v>0.01</v>
      </c>
      <c r="Z14" s="45">
        <f t="shared" si="15"/>
        <v>0.01</v>
      </c>
      <c r="AA14" s="45">
        <f t="shared" si="16"/>
        <v>0.01</v>
      </c>
      <c r="AB14" s="45">
        <f t="shared" si="17"/>
        <v>0.01</v>
      </c>
      <c r="AC14" s="45">
        <f t="shared" si="18"/>
        <v>0.01</v>
      </c>
      <c r="AD14" s="45">
        <f t="shared" si="19"/>
        <v>0.02</v>
      </c>
      <c r="AE14" s="45">
        <f t="shared" si="20"/>
        <v>0.01</v>
      </c>
      <c r="AF14" s="45">
        <f t="shared" si="21"/>
        <v>0.01</v>
      </c>
      <c r="AG14" s="45">
        <f t="shared" si="22"/>
        <v>0.01</v>
      </c>
      <c r="AH14" s="45">
        <f t="shared" si="23"/>
        <v>0.01</v>
      </c>
      <c r="AI14" s="45">
        <f t="shared" si="24"/>
        <v>0.01</v>
      </c>
      <c r="AJ14" s="45">
        <f t="shared" si="25"/>
        <v>0.01</v>
      </c>
    </row>
    <row r="15" spans="1:36" ht="12.95" customHeight="1" x14ac:dyDescent="0.15">
      <c r="A15" s="44">
        <v>402</v>
      </c>
      <c r="B15" s="99" t="s">
        <v>41</v>
      </c>
      <c r="C15" s="99"/>
      <c r="D15" s="44">
        <v>8</v>
      </c>
      <c r="E15" s="44">
        <v>7</v>
      </c>
      <c r="F15" s="4">
        <f t="shared" si="0"/>
        <v>0.02</v>
      </c>
      <c r="G15" s="5" t="s">
        <v>42</v>
      </c>
      <c r="H15" s="44" t="s">
        <v>32</v>
      </c>
      <c r="I15" s="44"/>
      <c r="J15" s="1" t="s">
        <v>15</v>
      </c>
      <c r="K15" s="45">
        <f t="shared" si="1"/>
        <v>0.02</v>
      </c>
      <c r="L15" s="45">
        <f t="shared" si="2"/>
        <v>0.02</v>
      </c>
      <c r="M15" s="45">
        <f t="shared" si="3"/>
        <v>0.02</v>
      </c>
      <c r="N15" s="45">
        <f t="shared" si="4"/>
        <v>0.02</v>
      </c>
      <c r="O15" s="45">
        <f t="shared" si="5"/>
        <v>0.02</v>
      </c>
      <c r="P15" s="45">
        <f t="shared" si="26"/>
        <v>0.02</v>
      </c>
      <c r="Q15" s="45">
        <f t="shared" si="6"/>
        <v>0.02</v>
      </c>
      <c r="R15" s="45">
        <f t="shared" si="7"/>
        <v>0.02</v>
      </c>
      <c r="S15" s="45">
        <f t="shared" si="8"/>
        <v>0.02</v>
      </c>
      <c r="T15" s="45">
        <f t="shared" si="9"/>
        <v>0.02</v>
      </c>
      <c r="U15" s="45">
        <f t="shared" si="10"/>
        <v>0.02</v>
      </c>
      <c r="V15" s="45">
        <f t="shared" si="11"/>
        <v>0.02</v>
      </c>
      <c r="W15" s="45">
        <f t="shared" si="12"/>
        <v>0.02</v>
      </c>
      <c r="X15" s="45">
        <f t="shared" si="13"/>
        <v>0.02</v>
      </c>
      <c r="Y15" s="45">
        <f t="shared" si="14"/>
        <v>0.02</v>
      </c>
      <c r="Z15" s="45">
        <f t="shared" si="15"/>
        <v>0.02</v>
      </c>
      <c r="AA15" s="45">
        <f t="shared" si="16"/>
        <v>0.02</v>
      </c>
      <c r="AB15" s="45">
        <f t="shared" si="17"/>
        <v>0.02</v>
      </c>
      <c r="AC15" s="45">
        <f t="shared" si="18"/>
        <v>0.02</v>
      </c>
      <c r="AD15" s="45">
        <f t="shared" si="19"/>
        <v>0.03</v>
      </c>
      <c r="AE15" s="45">
        <f t="shared" si="20"/>
        <v>0.02</v>
      </c>
      <c r="AF15" s="45">
        <f t="shared" si="21"/>
        <v>0.02</v>
      </c>
      <c r="AG15" s="45">
        <f t="shared" si="22"/>
        <v>0.02</v>
      </c>
      <c r="AH15" s="45">
        <f t="shared" si="23"/>
        <v>0.02</v>
      </c>
      <c r="AI15" s="45">
        <f t="shared" si="24"/>
        <v>0.02</v>
      </c>
      <c r="AJ15" s="45">
        <f t="shared" si="25"/>
        <v>0.02</v>
      </c>
    </row>
    <row r="16" spans="1:36" ht="12.95" customHeight="1" x14ac:dyDescent="0.15">
      <c r="A16" s="44">
        <v>403</v>
      </c>
      <c r="B16" s="99" t="s">
        <v>41</v>
      </c>
      <c r="C16" s="99"/>
      <c r="D16" s="44">
        <v>6</v>
      </c>
      <c r="E16" s="44">
        <v>6</v>
      </c>
      <c r="F16" s="4">
        <f t="shared" si="0"/>
        <v>0.01</v>
      </c>
      <c r="G16" s="5" t="s">
        <v>42</v>
      </c>
      <c r="H16" s="44" t="s">
        <v>32</v>
      </c>
      <c r="I16" s="44"/>
      <c r="J16" s="1" t="s">
        <v>15</v>
      </c>
      <c r="K16" s="45">
        <f t="shared" si="1"/>
        <v>0.01</v>
      </c>
      <c r="L16" s="45">
        <f t="shared" si="2"/>
        <v>0.01</v>
      </c>
      <c r="M16" s="45">
        <f t="shared" si="3"/>
        <v>0.01</v>
      </c>
      <c r="N16" s="45">
        <f t="shared" si="4"/>
        <v>0.01</v>
      </c>
      <c r="O16" s="45">
        <f t="shared" si="5"/>
        <v>0.01</v>
      </c>
      <c r="P16" s="45">
        <f t="shared" si="26"/>
        <v>0.01</v>
      </c>
      <c r="Q16" s="45">
        <f t="shared" si="6"/>
        <v>0.01</v>
      </c>
      <c r="R16" s="45">
        <f t="shared" si="7"/>
        <v>0.01</v>
      </c>
      <c r="S16" s="45">
        <f t="shared" si="8"/>
        <v>0.01</v>
      </c>
      <c r="T16" s="45">
        <f t="shared" si="9"/>
        <v>0.01</v>
      </c>
      <c r="U16" s="45">
        <f t="shared" si="10"/>
        <v>0.01</v>
      </c>
      <c r="V16" s="45">
        <f t="shared" si="11"/>
        <v>0.01</v>
      </c>
      <c r="W16" s="45">
        <f t="shared" si="12"/>
        <v>0.01</v>
      </c>
      <c r="X16" s="45">
        <f t="shared" si="13"/>
        <v>0.01</v>
      </c>
      <c r="Y16" s="45">
        <f t="shared" si="14"/>
        <v>0.01</v>
      </c>
      <c r="Z16" s="45">
        <f t="shared" si="15"/>
        <v>0.01</v>
      </c>
      <c r="AA16" s="45">
        <f t="shared" si="16"/>
        <v>0.01</v>
      </c>
      <c r="AB16" s="45">
        <f t="shared" si="17"/>
        <v>0.01</v>
      </c>
      <c r="AC16" s="45">
        <f t="shared" si="18"/>
        <v>0.01</v>
      </c>
      <c r="AD16" s="45">
        <f t="shared" si="19"/>
        <v>0.01</v>
      </c>
      <c r="AE16" s="45">
        <f t="shared" si="20"/>
        <v>0.01</v>
      </c>
      <c r="AF16" s="45">
        <f t="shared" si="21"/>
        <v>0.01</v>
      </c>
      <c r="AG16" s="45">
        <f t="shared" si="22"/>
        <v>0.01</v>
      </c>
      <c r="AH16" s="45">
        <f t="shared" si="23"/>
        <v>0.01</v>
      </c>
      <c r="AI16" s="45">
        <f t="shared" si="24"/>
        <v>0.01</v>
      </c>
      <c r="AJ16" s="45">
        <f t="shared" si="25"/>
        <v>0.01</v>
      </c>
    </row>
    <row r="17" spans="1:36" ht="12.95" customHeight="1" x14ac:dyDescent="0.15">
      <c r="A17" s="44">
        <v>404</v>
      </c>
      <c r="B17" s="99" t="s">
        <v>124</v>
      </c>
      <c r="C17" s="99"/>
      <c r="D17" s="44">
        <v>10</v>
      </c>
      <c r="E17" s="44">
        <v>8</v>
      </c>
      <c r="F17" s="4">
        <f t="shared" si="0"/>
        <v>0.03</v>
      </c>
      <c r="G17" s="5" t="s">
        <v>42</v>
      </c>
      <c r="H17" s="44" t="s">
        <v>32</v>
      </c>
      <c r="I17" s="44"/>
      <c r="J17" s="1" t="s">
        <v>15</v>
      </c>
      <c r="K17" s="45">
        <f t="shared" si="1"/>
        <v>0.03</v>
      </c>
      <c r="L17" s="45">
        <f t="shared" si="2"/>
        <v>0.03</v>
      </c>
      <c r="M17" s="45">
        <f t="shared" si="3"/>
        <v>0.03</v>
      </c>
      <c r="N17" s="45">
        <f t="shared" si="4"/>
        <v>0.04</v>
      </c>
      <c r="O17" s="45">
        <f t="shared" si="5"/>
        <v>0.04</v>
      </c>
      <c r="P17" s="45">
        <f t="shared" si="26"/>
        <v>0.03</v>
      </c>
      <c r="Q17" s="45">
        <f t="shared" si="6"/>
        <v>0.03</v>
      </c>
      <c r="R17" s="45">
        <f t="shared" si="7"/>
        <v>0.03</v>
      </c>
      <c r="S17" s="45">
        <f t="shared" si="8"/>
        <v>0.03</v>
      </c>
      <c r="T17" s="45">
        <f t="shared" si="9"/>
        <v>0.03</v>
      </c>
      <c r="U17" s="45">
        <f t="shared" si="10"/>
        <v>0.03</v>
      </c>
      <c r="V17" s="45">
        <f t="shared" si="11"/>
        <v>0.04</v>
      </c>
      <c r="W17" s="45">
        <f t="shared" si="12"/>
        <v>0.04</v>
      </c>
      <c r="X17" s="45">
        <f t="shared" si="13"/>
        <v>0.03</v>
      </c>
      <c r="Y17" s="45">
        <f t="shared" si="14"/>
        <v>0.03</v>
      </c>
      <c r="Z17" s="45">
        <f t="shared" si="15"/>
        <v>0.04</v>
      </c>
      <c r="AA17" s="45">
        <f t="shared" si="16"/>
        <v>0.03</v>
      </c>
      <c r="AB17" s="45">
        <f t="shared" si="17"/>
        <v>0.03</v>
      </c>
      <c r="AC17" s="45">
        <f t="shared" si="18"/>
        <v>0.03</v>
      </c>
      <c r="AD17" s="45">
        <f t="shared" si="19"/>
        <v>0.04</v>
      </c>
      <c r="AE17" s="45">
        <f t="shared" si="20"/>
        <v>0.03</v>
      </c>
      <c r="AF17" s="45">
        <f t="shared" si="21"/>
        <v>0.03</v>
      </c>
      <c r="AG17" s="45">
        <f t="shared" si="22"/>
        <v>0.03</v>
      </c>
      <c r="AH17" s="45">
        <f t="shared" si="23"/>
        <v>0.03</v>
      </c>
      <c r="AI17" s="45">
        <f t="shared" si="24"/>
        <v>0.04</v>
      </c>
      <c r="AJ17" s="45">
        <f t="shared" si="25"/>
        <v>0.03</v>
      </c>
    </row>
    <row r="18" spans="1:36" ht="12.95" customHeight="1" x14ac:dyDescent="0.15">
      <c r="A18" s="44">
        <v>405</v>
      </c>
      <c r="B18" s="99" t="s">
        <v>43</v>
      </c>
      <c r="C18" s="99"/>
      <c r="D18" s="44">
        <v>14</v>
      </c>
      <c r="E18" s="44">
        <v>17</v>
      </c>
      <c r="F18" s="4">
        <f t="shared" si="0"/>
        <v>0.12</v>
      </c>
      <c r="G18" s="5"/>
      <c r="H18" s="44" t="s">
        <v>32</v>
      </c>
      <c r="I18" s="44"/>
      <c r="J18" s="1" t="s">
        <v>15</v>
      </c>
      <c r="K18" s="45">
        <f t="shared" si="1"/>
        <v>0.13</v>
      </c>
      <c r="L18" s="45">
        <f t="shared" si="2"/>
        <v>0.14000000000000001</v>
      </c>
      <c r="M18" s="45">
        <f t="shared" si="3"/>
        <v>0.15</v>
      </c>
      <c r="N18" s="45">
        <f t="shared" si="4"/>
        <v>0.14000000000000001</v>
      </c>
      <c r="O18" s="45">
        <f t="shared" si="5"/>
        <v>0.14000000000000001</v>
      </c>
      <c r="P18" s="45">
        <f t="shared" si="26"/>
        <v>0.14000000000000001</v>
      </c>
      <c r="Q18" s="45">
        <f t="shared" si="6"/>
        <v>0.13</v>
      </c>
      <c r="R18" s="45">
        <f t="shared" si="7"/>
        <v>0.14000000000000001</v>
      </c>
      <c r="S18" s="45">
        <f t="shared" si="8"/>
        <v>0.14000000000000001</v>
      </c>
      <c r="T18" s="45">
        <f t="shared" si="9"/>
        <v>0.15</v>
      </c>
      <c r="U18" s="45">
        <f t="shared" si="10"/>
        <v>0.14000000000000001</v>
      </c>
      <c r="V18" s="45">
        <f t="shared" si="11"/>
        <v>0.14000000000000001</v>
      </c>
      <c r="W18" s="45">
        <f t="shared" si="12"/>
        <v>0.14000000000000001</v>
      </c>
      <c r="X18" s="45">
        <f t="shared" si="13"/>
        <v>0.14000000000000001</v>
      </c>
      <c r="Y18" s="45">
        <f t="shared" si="14"/>
        <v>0.12</v>
      </c>
      <c r="Z18" s="45">
        <f t="shared" si="15"/>
        <v>0.14000000000000001</v>
      </c>
      <c r="AA18" s="45">
        <f t="shared" si="16"/>
        <v>0.12</v>
      </c>
      <c r="AB18" s="45">
        <f t="shared" si="17"/>
        <v>0.13</v>
      </c>
      <c r="AC18" s="45">
        <f t="shared" si="18"/>
        <v>0.14000000000000001</v>
      </c>
      <c r="AD18" s="45">
        <f t="shared" si="19"/>
        <v>0.17</v>
      </c>
      <c r="AE18" s="45">
        <f t="shared" si="20"/>
        <v>0.12</v>
      </c>
      <c r="AF18" s="45">
        <f t="shared" si="21"/>
        <v>0.13</v>
      </c>
      <c r="AG18" s="45">
        <f t="shared" si="22"/>
        <v>0.12</v>
      </c>
      <c r="AH18" s="45">
        <f t="shared" si="23"/>
        <v>0.12</v>
      </c>
      <c r="AI18" s="45">
        <f t="shared" si="24"/>
        <v>0.14000000000000001</v>
      </c>
      <c r="AJ18" s="45">
        <f t="shared" si="25"/>
        <v>0.12</v>
      </c>
    </row>
    <row r="19" spans="1:36" ht="12.95" customHeight="1" x14ac:dyDescent="0.15">
      <c r="A19" s="44">
        <v>406</v>
      </c>
      <c r="B19" s="99" t="s">
        <v>50</v>
      </c>
      <c r="C19" s="99"/>
      <c r="D19" s="44">
        <v>24</v>
      </c>
      <c r="E19" s="44">
        <v>18</v>
      </c>
      <c r="F19" s="4">
        <f t="shared" si="0"/>
        <v>0.37</v>
      </c>
      <c r="G19" s="5"/>
      <c r="H19" s="44"/>
      <c r="I19" s="44"/>
      <c r="J19" s="1" t="s">
        <v>15</v>
      </c>
      <c r="K19" s="45">
        <f t="shared" si="1"/>
        <v>0.36</v>
      </c>
      <c r="L19" s="45">
        <f t="shared" si="2"/>
        <v>0.4</v>
      </c>
      <c r="M19" s="45">
        <f t="shared" si="3"/>
        <v>0.4</v>
      </c>
      <c r="N19" s="45">
        <f t="shared" si="4"/>
        <v>0.4</v>
      </c>
      <c r="O19" s="45">
        <f t="shared" si="5"/>
        <v>0.4</v>
      </c>
      <c r="P19" s="45">
        <f t="shared" si="26"/>
        <v>0.4</v>
      </c>
      <c r="Q19" s="45">
        <f t="shared" si="6"/>
        <v>0.36</v>
      </c>
      <c r="R19" s="45">
        <f t="shared" si="7"/>
        <v>0.4</v>
      </c>
      <c r="S19" s="45">
        <f t="shared" si="8"/>
        <v>0.4</v>
      </c>
      <c r="T19" s="45">
        <f t="shared" si="9"/>
        <v>0.41</v>
      </c>
      <c r="U19" s="45">
        <f t="shared" si="10"/>
        <v>0.4</v>
      </c>
      <c r="V19" s="45">
        <f t="shared" si="11"/>
        <v>0.42</v>
      </c>
      <c r="W19" s="45">
        <f t="shared" si="12"/>
        <v>0.39</v>
      </c>
      <c r="X19" s="45">
        <f t="shared" si="13"/>
        <v>0.39</v>
      </c>
      <c r="Y19" s="45">
        <f t="shared" si="14"/>
        <v>0.36</v>
      </c>
      <c r="Z19" s="45">
        <f t="shared" si="15"/>
        <v>0.39</v>
      </c>
      <c r="AA19" s="45">
        <f t="shared" si="16"/>
        <v>0.35</v>
      </c>
      <c r="AB19" s="45">
        <f t="shared" si="17"/>
        <v>0.41</v>
      </c>
      <c r="AC19" s="45">
        <f t="shared" si="18"/>
        <v>0.41</v>
      </c>
      <c r="AD19" s="45">
        <f t="shared" si="19"/>
        <v>0.44</v>
      </c>
      <c r="AE19" s="45">
        <f t="shared" si="20"/>
        <v>0.37</v>
      </c>
      <c r="AF19" s="45">
        <f t="shared" si="21"/>
        <v>0.41</v>
      </c>
      <c r="AG19" s="45">
        <f t="shared" si="22"/>
        <v>0.35</v>
      </c>
      <c r="AH19" s="45">
        <f t="shared" si="23"/>
        <v>0.37</v>
      </c>
      <c r="AI19" s="45">
        <f t="shared" si="24"/>
        <v>0.39</v>
      </c>
      <c r="AJ19" s="45">
        <f t="shared" si="25"/>
        <v>0.37</v>
      </c>
    </row>
    <row r="20" spans="1:36" ht="12.95" customHeight="1" x14ac:dyDescent="0.15">
      <c r="A20" s="44">
        <v>407</v>
      </c>
      <c r="B20" s="99" t="s">
        <v>50</v>
      </c>
      <c r="C20" s="99"/>
      <c r="D20" s="44">
        <v>18</v>
      </c>
      <c r="E20" s="44">
        <v>14</v>
      </c>
      <c r="F20" s="4">
        <f t="shared" si="0"/>
        <v>0.17</v>
      </c>
      <c r="G20" s="5" t="s">
        <v>42</v>
      </c>
      <c r="H20" s="44" t="s">
        <v>32</v>
      </c>
      <c r="I20" s="44"/>
      <c r="J20" s="1" t="s">
        <v>15</v>
      </c>
      <c r="K20" s="45">
        <f t="shared" si="1"/>
        <v>0.17</v>
      </c>
      <c r="L20" s="45">
        <f t="shared" si="2"/>
        <v>0.18</v>
      </c>
      <c r="M20" s="45">
        <f t="shared" si="3"/>
        <v>0.18</v>
      </c>
      <c r="N20" s="45">
        <f t="shared" si="4"/>
        <v>0.18</v>
      </c>
      <c r="O20" s="45">
        <f t="shared" si="5"/>
        <v>0.19</v>
      </c>
      <c r="P20" s="45">
        <f t="shared" si="26"/>
        <v>0.18</v>
      </c>
      <c r="Q20" s="45">
        <f t="shared" si="6"/>
        <v>0.17</v>
      </c>
      <c r="R20" s="45">
        <f t="shared" si="7"/>
        <v>0.18</v>
      </c>
      <c r="S20" s="45">
        <f t="shared" si="8"/>
        <v>0.18</v>
      </c>
      <c r="T20" s="45">
        <f t="shared" si="9"/>
        <v>0.18</v>
      </c>
      <c r="U20" s="45">
        <f t="shared" si="10"/>
        <v>0.18</v>
      </c>
      <c r="V20" s="45">
        <f t="shared" si="11"/>
        <v>0.19</v>
      </c>
      <c r="W20" s="45">
        <f t="shared" si="12"/>
        <v>0.18</v>
      </c>
      <c r="X20" s="45">
        <f t="shared" si="13"/>
        <v>0.18</v>
      </c>
      <c r="Y20" s="45">
        <f t="shared" si="14"/>
        <v>0.16</v>
      </c>
      <c r="Z20" s="45">
        <f t="shared" si="15"/>
        <v>0.18</v>
      </c>
      <c r="AA20" s="45">
        <f t="shared" si="16"/>
        <v>0.16</v>
      </c>
      <c r="AB20" s="45">
        <f t="shared" si="17"/>
        <v>0.18</v>
      </c>
      <c r="AC20" s="45">
        <f t="shared" si="18"/>
        <v>0.18</v>
      </c>
      <c r="AD20" s="45">
        <f t="shared" si="19"/>
        <v>0.21</v>
      </c>
      <c r="AE20" s="45">
        <f t="shared" si="20"/>
        <v>0.16</v>
      </c>
      <c r="AF20" s="45">
        <f t="shared" si="21"/>
        <v>0.18</v>
      </c>
      <c r="AG20" s="45">
        <f t="shared" si="22"/>
        <v>0.16</v>
      </c>
      <c r="AH20" s="45">
        <f t="shared" si="23"/>
        <v>0.17</v>
      </c>
      <c r="AI20" s="45">
        <f t="shared" si="24"/>
        <v>0.18</v>
      </c>
      <c r="AJ20" s="45">
        <f t="shared" si="25"/>
        <v>0.17</v>
      </c>
    </row>
    <row r="21" spans="1:36" ht="12.95" customHeight="1" x14ac:dyDescent="0.15">
      <c r="A21" s="44">
        <v>408</v>
      </c>
      <c r="B21" s="99" t="s">
        <v>50</v>
      </c>
      <c r="C21" s="99"/>
      <c r="D21" s="44">
        <v>26</v>
      </c>
      <c r="E21" s="44">
        <v>16</v>
      </c>
      <c r="F21" s="4">
        <f t="shared" si="0"/>
        <v>0.38</v>
      </c>
      <c r="G21" s="5" t="s">
        <v>42</v>
      </c>
      <c r="H21" s="44"/>
      <c r="I21" s="44"/>
      <c r="J21" s="1" t="s">
        <v>15</v>
      </c>
      <c r="K21" s="45">
        <f t="shared" si="1"/>
        <v>0.37</v>
      </c>
      <c r="L21" s="45">
        <f t="shared" si="2"/>
        <v>0.41</v>
      </c>
      <c r="M21" s="45">
        <f t="shared" si="3"/>
        <v>0.4</v>
      </c>
      <c r="N21" s="45">
        <f t="shared" si="4"/>
        <v>0.4</v>
      </c>
      <c r="O21" s="45">
        <f t="shared" si="5"/>
        <v>0.41</v>
      </c>
      <c r="P21" s="45">
        <f t="shared" si="26"/>
        <v>0.4</v>
      </c>
      <c r="Q21" s="45">
        <f t="shared" si="6"/>
        <v>0.37</v>
      </c>
      <c r="R21" s="45">
        <f t="shared" si="7"/>
        <v>0.42</v>
      </c>
      <c r="S21" s="45">
        <f t="shared" si="8"/>
        <v>0.4</v>
      </c>
      <c r="T21" s="45">
        <f t="shared" si="9"/>
        <v>0.4</v>
      </c>
      <c r="U21" s="45">
        <f t="shared" si="10"/>
        <v>0.4</v>
      </c>
      <c r="V21" s="45">
        <f t="shared" si="11"/>
        <v>0.44</v>
      </c>
      <c r="W21" s="45">
        <f t="shared" si="12"/>
        <v>0.4</v>
      </c>
      <c r="X21" s="45">
        <f t="shared" si="13"/>
        <v>0.4</v>
      </c>
      <c r="Y21" s="45">
        <f t="shared" si="14"/>
        <v>0.38</v>
      </c>
      <c r="Z21" s="45">
        <f t="shared" si="15"/>
        <v>0.4</v>
      </c>
      <c r="AA21" s="45">
        <f t="shared" si="16"/>
        <v>0.36</v>
      </c>
      <c r="AB21" s="45">
        <f t="shared" si="17"/>
        <v>0.43</v>
      </c>
      <c r="AC21" s="45">
        <f t="shared" si="18"/>
        <v>0.42</v>
      </c>
      <c r="AD21" s="45">
        <f t="shared" si="19"/>
        <v>0.44</v>
      </c>
      <c r="AE21" s="45">
        <f t="shared" si="20"/>
        <v>0.38</v>
      </c>
      <c r="AF21" s="45">
        <f t="shared" si="21"/>
        <v>0.42</v>
      </c>
      <c r="AG21" s="45">
        <f t="shared" si="22"/>
        <v>0.37</v>
      </c>
      <c r="AH21" s="45">
        <f t="shared" si="23"/>
        <v>0.38</v>
      </c>
      <c r="AI21" s="45">
        <f t="shared" si="24"/>
        <v>0.4</v>
      </c>
      <c r="AJ21" s="45">
        <f t="shared" si="25"/>
        <v>0.38</v>
      </c>
    </row>
    <row r="22" spans="1:36" ht="12.95" customHeight="1" x14ac:dyDescent="0.15">
      <c r="A22" s="44">
        <v>409</v>
      </c>
      <c r="B22" s="99" t="s">
        <v>47</v>
      </c>
      <c r="C22" s="99"/>
      <c r="D22" s="44">
        <v>6</v>
      </c>
      <c r="E22" s="44">
        <v>7</v>
      </c>
      <c r="F22" s="4">
        <f t="shared" si="0"/>
        <v>0.01</v>
      </c>
      <c r="G22" s="5"/>
      <c r="H22" s="44" t="s">
        <v>32</v>
      </c>
      <c r="I22" s="44"/>
      <c r="J22" s="1" t="s">
        <v>15</v>
      </c>
      <c r="K22" s="45">
        <f t="shared" si="1"/>
        <v>0.01</v>
      </c>
      <c r="L22" s="45">
        <f t="shared" si="2"/>
        <v>0.01</v>
      </c>
      <c r="M22" s="45">
        <f t="shared" si="3"/>
        <v>0.01</v>
      </c>
      <c r="N22" s="45">
        <f t="shared" si="4"/>
        <v>0.01</v>
      </c>
      <c r="O22" s="45">
        <f t="shared" si="5"/>
        <v>0.01</v>
      </c>
      <c r="P22" s="45">
        <f t="shared" si="26"/>
        <v>0.01</v>
      </c>
      <c r="Q22" s="45">
        <f t="shared" si="6"/>
        <v>0.01</v>
      </c>
      <c r="R22" s="45">
        <f t="shared" si="7"/>
        <v>0.01</v>
      </c>
      <c r="S22" s="45">
        <f t="shared" si="8"/>
        <v>0.01</v>
      </c>
      <c r="T22" s="45">
        <f t="shared" si="9"/>
        <v>0.01</v>
      </c>
      <c r="U22" s="45">
        <f t="shared" si="10"/>
        <v>0.01</v>
      </c>
      <c r="V22" s="45">
        <f t="shared" si="11"/>
        <v>0.01</v>
      </c>
      <c r="W22" s="45">
        <f t="shared" si="12"/>
        <v>0.01</v>
      </c>
      <c r="X22" s="45">
        <f t="shared" si="13"/>
        <v>0.01</v>
      </c>
      <c r="Y22" s="45">
        <f t="shared" si="14"/>
        <v>0.01</v>
      </c>
      <c r="Z22" s="45">
        <f t="shared" si="15"/>
        <v>0.01</v>
      </c>
      <c r="AA22" s="45">
        <f t="shared" si="16"/>
        <v>0.01</v>
      </c>
      <c r="AB22" s="45">
        <f t="shared" si="17"/>
        <v>0.01</v>
      </c>
      <c r="AC22" s="45">
        <f t="shared" si="18"/>
        <v>0.01</v>
      </c>
      <c r="AD22" s="45">
        <f t="shared" si="19"/>
        <v>0.02</v>
      </c>
      <c r="AE22" s="45">
        <f t="shared" si="20"/>
        <v>0.01</v>
      </c>
      <c r="AF22" s="45">
        <f t="shared" si="21"/>
        <v>0.01</v>
      </c>
      <c r="AG22" s="45">
        <f t="shared" si="22"/>
        <v>0.01</v>
      </c>
      <c r="AH22" s="45">
        <f t="shared" si="23"/>
        <v>0.01</v>
      </c>
      <c r="AI22" s="45">
        <f t="shared" si="24"/>
        <v>0.01</v>
      </c>
      <c r="AJ22" s="45">
        <f t="shared" si="25"/>
        <v>0.01</v>
      </c>
    </row>
    <row r="23" spans="1:36" ht="12.95" customHeight="1" x14ac:dyDescent="0.15">
      <c r="A23" s="44">
        <v>410</v>
      </c>
      <c r="B23" s="99" t="s">
        <v>47</v>
      </c>
      <c r="C23" s="99"/>
      <c r="D23" s="44">
        <v>6</v>
      </c>
      <c r="E23" s="44">
        <v>7</v>
      </c>
      <c r="F23" s="4">
        <f t="shared" si="0"/>
        <v>0.01</v>
      </c>
      <c r="G23" s="5" t="s">
        <v>42</v>
      </c>
      <c r="H23" s="44" t="s">
        <v>32</v>
      </c>
      <c r="I23" s="44"/>
      <c r="J23" s="1" t="s">
        <v>15</v>
      </c>
      <c r="K23" s="45">
        <f t="shared" si="1"/>
        <v>0.01</v>
      </c>
      <c r="L23" s="45">
        <f t="shared" si="2"/>
        <v>0.01</v>
      </c>
      <c r="M23" s="45">
        <f t="shared" si="3"/>
        <v>0.01</v>
      </c>
      <c r="N23" s="45">
        <f t="shared" si="4"/>
        <v>0.01</v>
      </c>
      <c r="O23" s="45">
        <f t="shared" si="5"/>
        <v>0.01</v>
      </c>
      <c r="P23" s="45">
        <f t="shared" si="26"/>
        <v>0.01</v>
      </c>
      <c r="Q23" s="45">
        <f t="shared" si="6"/>
        <v>0.01</v>
      </c>
      <c r="R23" s="45">
        <f t="shared" si="7"/>
        <v>0.01</v>
      </c>
      <c r="S23" s="45">
        <f t="shared" si="8"/>
        <v>0.01</v>
      </c>
      <c r="T23" s="45">
        <f t="shared" si="9"/>
        <v>0.01</v>
      </c>
      <c r="U23" s="45">
        <f t="shared" si="10"/>
        <v>0.01</v>
      </c>
      <c r="V23" s="45">
        <f t="shared" si="11"/>
        <v>0.01</v>
      </c>
      <c r="W23" s="45">
        <f t="shared" si="12"/>
        <v>0.01</v>
      </c>
      <c r="X23" s="45">
        <f t="shared" si="13"/>
        <v>0.01</v>
      </c>
      <c r="Y23" s="45">
        <f t="shared" si="14"/>
        <v>0.01</v>
      </c>
      <c r="Z23" s="45">
        <f t="shared" si="15"/>
        <v>0.01</v>
      </c>
      <c r="AA23" s="45">
        <f t="shared" si="16"/>
        <v>0.01</v>
      </c>
      <c r="AB23" s="45">
        <f t="shared" si="17"/>
        <v>0.01</v>
      </c>
      <c r="AC23" s="45">
        <f t="shared" si="18"/>
        <v>0.01</v>
      </c>
      <c r="AD23" s="45">
        <f t="shared" si="19"/>
        <v>0.02</v>
      </c>
      <c r="AE23" s="45">
        <f t="shared" si="20"/>
        <v>0.01</v>
      </c>
      <c r="AF23" s="45">
        <f t="shared" si="21"/>
        <v>0.01</v>
      </c>
      <c r="AG23" s="45">
        <f t="shared" si="22"/>
        <v>0.01</v>
      </c>
      <c r="AH23" s="45">
        <f t="shared" si="23"/>
        <v>0.01</v>
      </c>
      <c r="AI23" s="45">
        <f t="shared" si="24"/>
        <v>0.01</v>
      </c>
      <c r="AJ23" s="45">
        <f t="shared" si="25"/>
        <v>0.01</v>
      </c>
    </row>
    <row r="24" spans="1:36" ht="12.95" customHeight="1" x14ac:dyDescent="0.15">
      <c r="A24" s="44">
        <v>411</v>
      </c>
      <c r="B24" s="99" t="s">
        <v>47</v>
      </c>
      <c r="C24" s="99"/>
      <c r="D24" s="44">
        <v>6</v>
      </c>
      <c r="E24" s="44">
        <v>8</v>
      </c>
      <c r="F24" s="4">
        <f t="shared" si="0"/>
        <v>0.01</v>
      </c>
      <c r="G24" s="5" t="s">
        <v>42</v>
      </c>
      <c r="H24" s="44" t="s">
        <v>32</v>
      </c>
      <c r="I24" s="44"/>
      <c r="J24" s="1" t="s">
        <v>15</v>
      </c>
      <c r="K24" s="45">
        <f t="shared" si="1"/>
        <v>0.01</v>
      </c>
      <c r="L24" s="45">
        <f t="shared" si="2"/>
        <v>0.01</v>
      </c>
      <c r="M24" s="45">
        <f t="shared" si="3"/>
        <v>0.01</v>
      </c>
      <c r="N24" s="45">
        <f t="shared" si="4"/>
        <v>0.01</v>
      </c>
      <c r="O24" s="45">
        <f t="shared" si="5"/>
        <v>0.01</v>
      </c>
      <c r="P24" s="45">
        <f t="shared" si="26"/>
        <v>0.01</v>
      </c>
      <c r="Q24" s="45">
        <f t="shared" si="6"/>
        <v>0.01</v>
      </c>
      <c r="R24" s="45">
        <f t="shared" si="7"/>
        <v>0.01</v>
      </c>
      <c r="S24" s="45">
        <f t="shared" si="8"/>
        <v>0.01</v>
      </c>
      <c r="T24" s="45">
        <f t="shared" si="9"/>
        <v>0.01</v>
      </c>
      <c r="U24" s="45">
        <f t="shared" si="10"/>
        <v>0.01</v>
      </c>
      <c r="V24" s="45">
        <f t="shared" si="11"/>
        <v>0.01</v>
      </c>
      <c r="W24" s="45">
        <f t="shared" si="12"/>
        <v>0.01</v>
      </c>
      <c r="X24" s="45">
        <f t="shared" si="13"/>
        <v>0.01</v>
      </c>
      <c r="Y24" s="45">
        <f t="shared" si="14"/>
        <v>0.01</v>
      </c>
      <c r="Z24" s="45">
        <f t="shared" si="15"/>
        <v>0.01</v>
      </c>
      <c r="AA24" s="45">
        <f t="shared" si="16"/>
        <v>0.01</v>
      </c>
      <c r="AB24" s="45">
        <f t="shared" si="17"/>
        <v>0.01</v>
      </c>
      <c r="AC24" s="45">
        <f t="shared" si="18"/>
        <v>0.01</v>
      </c>
      <c r="AD24" s="45">
        <f t="shared" si="19"/>
        <v>0.02</v>
      </c>
      <c r="AE24" s="45">
        <f t="shared" si="20"/>
        <v>0.01</v>
      </c>
      <c r="AF24" s="45">
        <f t="shared" si="21"/>
        <v>0.01</v>
      </c>
      <c r="AG24" s="45">
        <f t="shared" si="22"/>
        <v>0.01</v>
      </c>
      <c r="AH24" s="45">
        <f t="shared" si="23"/>
        <v>0.01</v>
      </c>
      <c r="AI24" s="45">
        <f t="shared" si="24"/>
        <v>0.01</v>
      </c>
      <c r="AJ24" s="45">
        <f t="shared" si="25"/>
        <v>0.01</v>
      </c>
    </row>
    <row r="25" spans="1:36" ht="12.95" customHeight="1" x14ac:dyDescent="0.15">
      <c r="A25" s="44">
        <v>412</v>
      </c>
      <c r="B25" s="99" t="s">
        <v>50</v>
      </c>
      <c r="C25" s="99"/>
      <c r="D25" s="44">
        <v>22</v>
      </c>
      <c r="E25" s="44">
        <v>17</v>
      </c>
      <c r="F25" s="4">
        <f t="shared" si="0"/>
        <v>0.28999999999999998</v>
      </c>
      <c r="G25" s="5"/>
      <c r="H25" s="44" t="s">
        <v>32</v>
      </c>
      <c r="I25" s="44"/>
      <c r="J25" s="1" t="s">
        <v>15</v>
      </c>
      <c r="K25" s="45">
        <f t="shared" si="1"/>
        <v>0.28999999999999998</v>
      </c>
      <c r="L25" s="45">
        <f t="shared" si="2"/>
        <v>0.32</v>
      </c>
      <c r="M25" s="45">
        <f t="shared" si="3"/>
        <v>0.32</v>
      </c>
      <c r="N25" s="45">
        <f t="shared" si="4"/>
        <v>0.32</v>
      </c>
      <c r="O25" s="45">
        <f t="shared" si="5"/>
        <v>0.32</v>
      </c>
      <c r="P25" s="45">
        <f t="shared" si="26"/>
        <v>0.32</v>
      </c>
      <c r="Q25" s="45">
        <f t="shared" si="6"/>
        <v>0.28999999999999998</v>
      </c>
      <c r="R25" s="45">
        <f t="shared" si="7"/>
        <v>0.32</v>
      </c>
      <c r="S25" s="45">
        <f t="shared" si="8"/>
        <v>0.32</v>
      </c>
      <c r="T25" s="45">
        <f t="shared" si="9"/>
        <v>0.33</v>
      </c>
      <c r="U25" s="45">
        <f t="shared" si="10"/>
        <v>0.32</v>
      </c>
      <c r="V25" s="45">
        <f t="shared" si="11"/>
        <v>0.33</v>
      </c>
      <c r="W25" s="45">
        <f t="shared" si="12"/>
        <v>0.31</v>
      </c>
      <c r="X25" s="45">
        <f t="shared" si="13"/>
        <v>0.32</v>
      </c>
      <c r="Y25" s="45">
        <f t="shared" si="14"/>
        <v>0.28999999999999998</v>
      </c>
      <c r="Z25" s="45">
        <f t="shared" si="15"/>
        <v>0.32</v>
      </c>
      <c r="AA25" s="45">
        <f t="shared" si="16"/>
        <v>0.28000000000000003</v>
      </c>
      <c r="AB25" s="45">
        <f t="shared" si="17"/>
        <v>0.33</v>
      </c>
      <c r="AC25" s="45">
        <f t="shared" si="18"/>
        <v>0.33</v>
      </c>
      <c r="AD25" s="45">
        <f t="shared" si="19"/>
        <v>0.36</v>
      </c>
      <c r="AE25" s="45">
        <f t="shared" si="20"/>
        <v>0.28999999999999998</v>
      </c>
      <c r="AF25" s="45">
        <f t="shared" si="21"/>
        <v>0.33</v>
      </c>
      <c r="AG25" s="45">
        <f t="shared" si="22"/>
        <v>0.28000000000000003</v>
      </c>
      <c r="AH25" s="45">
        <f t="shared" si="23"/>
        <v>0.28999999999999998</v>
      </c>
      <c r="AI25" s="45">
        <f t="shared" si="24"/>
        <v>0.32</v>
      </c>
      <c r="AJ25" s="45">
        <f t="shared" si="25"/>
        <v>0.28999999999999998</v>
      </c>
    </row>
    <row r="26" spans="1:36" ht="12.95" customHeight="1" x14ac:dyDescent="0.15">
      <c r="A26" s="44">
        <v>413</v>
      </c>
      <c r="B26" s="99" t="s">
        <v>127</v>
      </c>
      <c r="C26" s="99"/>
      <c r="D26" s="44">
        <v>6</v>
      </c>
      <c r="E26" s="44">
        <v>9</v>
      </c>
      <c r="F26" s="4">
        <f t="shared" si="0"/>
        <v>0.01</v>
      </c>
      <c r="G26" s="5" t="s">
        <v>42</v>
      </c>
      <c r="H26" s="44" t="s">
        <v>32</v>
      </c>
      <c r="I26" s="44"/>
      <c r="J26" s="1" t="s">
        <v>15</v>
      </c>
      <c r="K26" s="45">
        <f t="shared" si="1"/>
        <v>0.02</v>
      </c>
      <c r="L26" s="45">
        <f t="shared" si="2"/>
        <v>0.02</v>
      </c>
      <c r="M26" s="45">
        <f t="shared" si="3"/>
        <v>0.02</v>
      </c>
      <c r="N26" s="45">
        <f t="shared" si="4"/>
        <v>0.02</v>
      </c>
      <c r="O26" s="45">
        <f t="shared" si="5"/>
        <v>0.02</v>
      </c>
      <c r="P26" s="45">
        <f t="shared" si="26"/>
        <v>0.02</v>
      </c>
      <c r="Q26" s="45">
        <f t="shared" si="6"/>
        <v>0.01</v>
      </c>
      <c r="R26" s="45">
        <f t="shared" si="7"/>
        <v>0.01</v>
      </c>
      <c r="S26" s="45">
        <f t="shared" si="8"/>
        <v>0.02</v>
      </c>
      <c r="T26" s="45">
        <f t="shared" si="9"/>
        <v>0.02</v>
      </c>
      <c r="U26" s="45">
        <f t="shared" si="10"/>
        <v>0.01</v>
      </c>
      <c r="V26" s="45">
        <f t="shared" si="11"/>
        <v>0.01</v>
      </c>
      <c r="W26" s="45">
        <f t="shared" si="12"/>
        <v>0.02</v>
      </c>
      <c r="X26" s="45">
        <f t="shared" si="13"/>
        <v>0.02</v>
      </c>
      <c r="Y26" s="45">
        <f t="shared" si="14"/>
        <v>0.01</v>
      </c>
      <c r="Z26" s="45">
        <f t="shared" si="15"/>
        <v>0.01</v>
      </c>
      <c r="AA26" s="45">
        <f t="shared" si="16"/>
        <v>0.01</v>
      </c>
      <c r="AB26" s="45">
        <f t="shared" si="17"/>
        <v>0.01</v>
      </c>
      <c r="AC26" s="45">
        <f t="shared" si="18"/>
        <v>0.01</v>
      </c>
      <c r="AD26" s="45">
        <f t="shared" si="19"/>
        <v>0.02</v>
      </c>
      <c r="AE26" s="45">
        <f t="shared" si="20"/>
        <v>0.01</v>
      </c>
      <c r="AF26" s="45">
        <f t="shared" si="21"/>
        <v>0.01</v>
      </c>
      <c r="AG26" s="45">
        <f t="shared" si="22"/>
        <v>0.01</v>
      </c>
      <c r="AH26" s="45">
        <f t="shared" si="23"/>
        <v>0.01</v>
      </c>
      <c r="AI26" s="45">
        <f t="shared" si="24"/>
        <v>0.02</v>
      </c>
      <c r="AJ26" s="45">
        <f t="shared" si="25"/>
        <v>0.01</v>
      </c>
    </row>
    <row r="27" spans="1:36" ht="12.95" customHeight="1" x14ac:dyDescent="0.15">
      <c r="A27" s="44">
        <v>414</v>
      </c>
      <c r="B27" s="99" t="s">
        <v>119</v>
      </c>
      <c r="C27" s="99"/>
      <c r="D27" s="44">
        <v>6</v>
      </c>
      <c r="E27" s="44">
        <v>9</v>
      </c>
      <c r="F27" s="4">
        <f t="shared" si="0"/>
        <v>0.01</v>
      </c>
      <c r="G27" s="5" t="s">
        <v>42</v>
      </c>
      <c r="H27" s="44" t="s">
        <v>32</v>
      </c>
      <c r="I27" s="44"/>
      <c r="J27" s="1" t="s">
        <v>15</v>
      </c>
      <c r="K27" s="45">
        <f t="shared" si="1"/>
        <v>0.02</v>
      </c>
      <c r="L27" s="45">
        <f t="shared" si="2"/>
        <v>0.02</v>
      </c>
      <c r="M27" s="45">
        <f t="shared" si="3"/>
        <v>0.02</v>
      </c>
      <c r="N27" s="45">
        <f t="shared" si="4"/>
        <v>0.02</v>
      </c>
      <c r="O27" s="45">
        <f t="shared" si="5"/>
        <v>0.02</v>
      </c>
      <c r="P27" s="45">
        <f t="shared" si="26"/>
        <v>0.02</v>
      </c>
      <c r="Q27" s="45">
        <f t="shared" si="6"/>
        <v>0.01</v>
      </c>
      <c r="R27" s="45">
        <f t="shared" si="7"/>
        <v>0.01</v>
      </c>
      <c r="S27" s="45">
        <f t="shared" si="8"/>
        <v>0.02</v>
      </c>
      <c r="T27" s="45">
        <f t="shared" si="9"/>
        <v>0.02</v>
      </c>
      <c r="U27" s="45">
        <f t="shared" si="10"/>
        <v>0.01</v>
      </c>
      <c r="V27" s="45">
        <f t="shared" si="11"/>
        <v>0.01</v>
      </c>
      <c r="W27" s="45">
        <f t="shared" si="12"/>
        <v>0.02</v>
      </c>
      <c r="X27" s="45">
        <f t="shared" si="13"/>
        <v>0.02</v>
      </c>
      <c r="Y27" s="45">
        <f t="shared" si="14"/>
        <v>0.01</v>
      </c>
      <c r="Z27" s="45">
        <f t="shared" si="15"/>
        <v>0.01</v>
      </c>
      <c r="AA27" s="45">
        <f t="shared" si="16"/>
        <v>0.01</v>
      </c>
      <c r="AB27" s="45">
        <f t="shared" si="17"/>
        <v>0.01</v>
      </c>
      <c r="AC27" s="45">
        <f t="shared" si="18"/>
        <v>0.01</v>
      </c>
      <c r="AD27" s="45">
        <f t="shared" si="19"/>
        <v>0.02</v>
      </c>
      <c r="AE27" s="45">
        <f t="shared" si="20"/>
        <v>0.01</v>
      </c>
      <c r="AF27" s="45">
        <f t="shared" si="21"/>
        <v>0.01</v>
      </c>
      <c r="AG27" s="45">
        <f t="shared" si="22"/>
        <v>0.01</v>
      </c>
      <c r="AH27" s="45">
        <f t="shared" si="23"/>
        <v>0.01</v>
      </c>
      <c r="AI27" s="45">
        <f t="shared" si="24"/>
        <v>0.02</v>
      </c>
      <c r="AJ27" s="45">
        <f t="shared" si="25"/>
        <v>0.01</v>
      </c>
    </row>
    <row r="28" spans="1:36" ht="12.95" customHeight="1" x14ac:dyDescent="0.15">
      <c r="A28" s="44"/>
      <c r="B28" s="99"/>
      <c r="C28" s="99"/>
      <c r="D28" s="44"/>
      <c r="E28" s="44"/>
      <c r="F28" s="4" t="str">
        <f t="shared" si="0"/>
        <v/>
      </c>
      <c r="G28" s="5"/>
      <c r="H28" s="44"/>
      <c r="I28" s="44"/>
      <c r="J28" s="1" t="s">
        <v>15</v>
      </c>
      <c r="K28" s="45" t="e">
        <f t="shared" si="1"/>
        <v>#NUM!</v>
      </c>
      <c r="L28" s="45" t="e">
        <f t="shared" si="2"/>
        <v>#NUM!</v>
      </c>
      <c r="M28" s="45" t="e">
        <f t="shared" si="3"/>
        <v>#NUM!</v>
      </c>
      <c r="N28" s="8" t="e">
        <f t="shared" si="4"/>
        <v>#NUM!</v>
      </c>
      <c r="O28" s="45" t="e">
        <f t="shared" si="5"/>
        <v>#NUM!</v>
      </c>
      <c r="P28" s="45" t="e">
        <f t="shared" si="26"/>
        <v>#N/A</v>
      </c>
      <c r="Q28" s="45" t="e">
        <f t="shared" si="6"/>
        <v>#NUM!</v>
      </c>
      <c r="R28" s="45" t="e">
        <f t="shared" si="7"/>
        <v>#NUM!</v>
      </c>
      <c r="S28" s="45" t="e">
        <f t="shared" si="8"/>
        <v>#NUM!</v>
      </c>
      <c r="T28" s="45" t="e">
        <f t="shared" si="9"/>
        <v>#NUM!</v>
      </c>
      <c r="U28" s="45" t="e">
        <f t="shared" si="10"/>
        <v>#N/A</v>
      </c>
      <c r="V28" s="45" t="e">
        <f t="shared" si="11"/>
        <v>#NUM!</v>
      </c>
      <c r="W28" s="45" t="e">
        <f t="shared" si="12"/>
        <v>#NUM!</v>
      </c>
      <c r="X28" s="45" t="e">
        <f t="shared" si="13"/>
        <v>#NUM!</v>
      </c>
      <c r="Y28" s="45" t="e">
        <f t="shared" si="14"/>
        <v>#NUM!</v>
      </c>
      <c r="Z28" s="45" t="e">
        <f t="shared" si="15"/>
        <v>#N/A</v>
      </c>
      <c r="AA28" s="45" t="e">
        <f t="shared" si="16"/>
        <v>#NUM!</v>
      </c>
      <c r="AB28" s="45" t="e">
        <f t="shared" si="17"/>
        <v>#NUM!</v>
      </c>
      <c r="AC28" s="45" t="e">
        <f t="shared" si="18"/>
        <v>#NUM!</v>
      </c>
      <c r="AD28" s="45" t="e">
        <f t="shared" si="19"/>
        <v>#NUM!</v>
      </c>
      <c r="AE28" s="45" t="e">
        <f t="shared" si="20"/>
        <v>#NUM!</v>
      </c>
      <c r="AF28" s="45" t="e">
        <f t="shared" si="21"/>
        <v>#N/A</v>
      </c>
      <c r="AG28" s="45" t="e">
        <f t="shared" si="22"/>
        <v>#NUM!</v>
      </c>
      <c r="AH28" s="45" t="e">
        <f t="shared" si="23"/>
        <v>#NUM!</v>
      </c>
      <c r="AI28" s="45" t="e">
        <f t="shared" si="24"/>
        <v>#NUM!</v>
      </c>
      <c r="AJ28" s="45" t="e">
        <f t="shared" si="25"/>
        <v>#N/A</v>
      </c>
    </row>
    <row r="29" spans="1:36" ht="12.95" customHeight="1" x14ac:dyDescent="0.15">
      <c r="A29" s="44"/>
      <c r="B29" s="99"/>
      <c r="C29" s="99"/>
      <c r="D29" s="44"/>
      <c r="E29" s="44"/>
      <c r="F29" s="4" t="str">
        <f t="shared" si="0"/>
        <v/>
      </c>
      <c r="G29" s="5"/>
      <c r="H29" s="44"/>
      <c r="I29" s="44"/>
      <c r="J29" s="1" t="s">
        <v>15</v>
      </c>
      <c r="K29" s="45" t="e">
        <f t="shared" si="1"/>
        <v>#NUM!</v>
      </c>
      <c r="L29" s="45" t="e">
        <f t="shared" si="2"/>
        <v>#NUM!</v>
      </c>
      <c r="M29" s="45" t="e">
        <f t="shared" si="3"/>
        <v>#NUM!</v>
      </c>
      <c r="N29" s="45" t="e">
        <f t="shared" si="4"/>
        <v>#NUM!</v>
      </c>
      <c r="O29" s="45" t="e">
        <f t="shared" si="5"/>
        <v>#NUM!</v>
      </c>
      <c r="P29" s="45" t="e">
        <f t="shared" si="26"/>
        <v>#N/A</v>
      </c>
      <c r="Q29" s="45" t="e">
        <f t="shared" si="6"/>
        <v>#NUM!</v>
      </c>
      <c r="R29" s="45" t="e">
        <f t="shared" si="7"/>
        <v>#NUM!</v>
      </c>
      <c r="S29" s="45" t="e">
        <f t="shared" si="8"/>
        <v>#NUM!</v>
      </c>
      <c r="T29" s="45" t="e">
        <f t="shared" si="9"/>
        <v>#NUM!</v>
      </c>
      <c r="U29" s="45" t="e">
        <f t="shared" si="10"/>
        <v>#N/A</v>
      </c>
      <c r="V29" s="45" t="e">
        <f t="shared" si="11"/>
        <v>#NUM!</v>
      </c>
      <c r="W29" s="45" t="e">
        <f t="shared" si="12"/>
        <v>#NUM!</v>
      </c>
      <c r="X29" s="45" t="e">
        <f t="shared" si="13"/>
        <v>#NUM!</v>
      </c>
      <c r="Y29" s="45" t="e">
        <f t="shared" si="14"/>
        <v>#NUM!</v>
      </c>
      <c r="Z29" s="45" t="e">
        <f t="shared" si="15"/>
        <v>#N/A</v>
      </c>
      <c r="AA29" s="45" t="e">
        <f t="shared" si="16"/>
        <v>#NUM!</v>
      </c>
      <c r="AB29" s="45" t="e">
        <f t="shared" si="17"/>
        <v>#NUM!</v>
      </c>
      <c r="AC29" s="45" t="e">
        <f t="shared" si="18"/>
        <v>#NUM!</v>
      </c>
      <c r="AD29" s="45" t="e">
        <f t="shared" si="19"/>
        <v>#NUM!</v>
      </c>
      <c r="AE29" s="45" t="e">
        <f t="shared" si="20"/>
        <v>#NUM!</v>
      </c>
      <c r="AF29" s="45" t="e">
        <f t="shared" si="21"/>
        <v>#N/A</v>
      </c>
      <c r="AG29" s="45" t="e">
        <f t="shared" si="22"/>
        <v>#NUM!</v>
      </c>
      <c r="AH29" s="45" t="e">
        <f t="shared" si="23"/>
        <v>#NUM!</v>
      </c>
      <c r="AI29" s="45" t="e">
        <f t="shared" si="24"/>
        <v>#NUM!</v>
      </c>
      <c r="AJ29" s="45" t="e">
        <f t="shared" si="25"/>
        <v>#N/A</v>
      </c>
    </row>
    <row r="30" spans="1:36" ht="12.95" customHeight="1" x14ac:dyDescent="0.15">
      <c r="A30" s="44"/>
      <c r="B30" s="99"/>
      <c r="C30" s="99"/>
      <c r="D30" s="44"/>
      <c r="E30" s="44"/>
      <c r="F30" s="4" t="str">
        <f t="shared" si="0"/>
        <v/>
      </c>
      <c r="G30" s="5"/>
      <c r="H30" s="44"/>
      <c r="I30" s="44"/>
      <c r="J30" s="1" t="s">
        <v>15</v>
      </c>
      <c r="K30" s="45" t="e">
        <f t="shared" si="1"/>
        <v>#NUM!</v>
      </c>
      <c r="L30" s="45" t="e">
        <f t="shared" si="2"/>
        <v>#NUM!</v>
      </c>
      <c r="M30" s="45" t="e">
        <f t="shared" si="3"/>
        <v>#NUM!</v>
      </c>
      <c r="N30" s="45" t="e">
        <f t="shared" si="4"/>
        <v>#NUM!</v>
      </c>
      <c r="O30" s="45" t="e">
        <f t="shared" si="5"/>
        <v>#NUM!</v>
      </c>
      <c r="P30" s="45" t="e">
        <f t="shared" si="26"/>
        <v>#N/A</v>
      </c>
      <c r="Q30" s="45" t="e">
        <f t="shared" si="6"/>
        <v>#NUM!</v>
      </c>
      <c r="R30" s="45" t="e">
        <f t="shared" si="7"/>
        <v>#NUM!</v>
      </c>
      <c r="S30" s="45" t="e">
        <f t="shared" si="8"/>
        <v>#NUM!</v>
      </c>
      <c r="T30" s="45" t="e">
        <f t="shared" si="9"/>
        <v>#NUM!</v>
      </c>
      <c r="U30" s="45" t="e">
        <f t="shared" si="10"/>
        <v>#N/A</v>
      </c>
      <c r="V30" s="45" t="e">
        <f t="shared" si="11"/>
        <v>#NUM!</v>
      </c>
      <c r="W30" s="45" t="e">
        <f t="shared" si="12"/>
        <v>#NUM!</v>
      </c>
      <c r="X30" s="45" t="e">
        <f t="shared" si="13"/>
        <v>#NUM!</v>
      </c>
      <c r="Y30" s="45" t="e">
        <f t="shared" si="14"/>
        <v>#NUM!</v>
      </c>
      <c r="Z30" s="45" t="e">
        <f t="shared" si="15"/>
        <v>#N/A</v>
      </c>
      <c r="AA30" s="45" t="e">
        <f t="shared" si="16"/>
        <v>#NUM!</v>
      </c>
      <c r="AB30" s="45" t="e">
        <f t="shared" si="17"/>
        <v>#NUM!</v>
      </c>
      <c r="AC30" s="45" t="e">
        <f t="shared" si="18"/>
        <v>#NUM!</v>
      </c>
      <c r="AD30" s="45" t="e">
        <f t="shared" si="19"/>
        <v>#NUM!</v>
      </c>
      <c r="AE30" s="45" t="e">
        <f t="shared" si="20"/>
        <v>#NUM!</v>
      </c>
      <c r="AF30" s="45" t="e">
        <f t="shared" si="21"/>
        <v>#N/A</v>
      </c>
      <c r="AG30" s="45" t="e">
        <f t="shared" si="22"/>
        <v>#NUM!</v>
      </c>
      <c r="AH30" s="45" t="e">
        <f t="shared" si="23"/>
        <v>#NUM!</v>
      </c>
      <c r="AI30" s="45" t="e">
        <f t="shared" si="24"/>
        <v>#NUM!</v>
      </c>
      <c r="AJ30" s="45" t="e">
        <f t="shared" si="25"/>
        <v>#N/A</v>
      </c>
    </row>
    <row r="31" spans="1:36" ht="12.95" customHeight="1" x14ac:dyDescent="0.15">
      <c r="A31" s="44"/>
      <c r="B31" s="99"/>
      <c r="C31" s="99"/>
      <c r="D31" s="44"/>
      <c r="E31" s="44"/>
      <c r="F31" s="4" t="str">
        <f t="shared" si="0"/>
        <v/>
      </c>
      <c r="G31" s="5"/>
      <c r="H31" s="44"/>
      <c r="I31" s="44"/>
      <c r="J31" s="1" t="s">
        <v>15</v>
      </c>
      <c r="K31" s="45" t="e">
        <f t="shared" si="1"/>
        <v>#NUM!</v>
      </c>
      <c r="L31" s="45" t="e">
        <f t="shared" si="2"/>
        <v>#NUM!</v>
      </c>
      <c r="M31" s="45" t="e">
        <f t="shared" si="3"/>
        <v>#NUM!</v>
      </c>
      <c r="N31" s="45" t="e">
        <f t="shared" si="4"/>
        <v>#NUM!</v>
      </c>
      <c r="O31" s="45" t="e">
        <f t="shared" si="5"/>
        <v>#NUM!</v>
      </c>
      <c r="P31" s="45" t="e">
        <f t="shared" si="26"/>
        <v>#N/A</v>
      </c>
      <c r="Q31" s="45" t="e">
        <f t="shared" si="6"/>
        <v>#NUM!</v>
      </c>
      <c r="R31" s="45" t="e">
        <f t="shared" si="7"/>
        <v>#NUM!</v>
      </c>
      <c r="S31" s="45" t="e">
        <f t="shared" si="8"/>
        <v>#NUM!</v>
      </c>
      <c r="T31" s="45" t="e">
        <f t="shared" si="9"/>
        <v>#NUM!</v>
      </c>
      <c r="U31" s="45" t="e">
        <f t="shared" si="10"/>
        <v>#N/A</v>
      </c>
      <c r="V31" s="45" t="e">
        <f t="shared" si="11"/>
        <v>#NUM!</v>
      </c>
      <c r="W31" s="45" t="e">
        <f t="shared" si="12"/>
        <v>#NUM!</v>
      </c>
      <c r="X31" s="45" t="e">
        <f t="shared" si="13"/>
        <v>#NUM!</v>
      </c>
      <c r="Y31" s="45" t="e">
        <f t="shared" si="14"/>
        <v>#NUM!</v>
      </c>
      <c r="Z31" s="45" t="e">
        <f t="shared" si="15"/>
        <v>#N/A</v>
      </c>
      <c r="AA31" s="45" t="e">
        <f t="shared" si="16"/>
        <v>#NUM!</v>
      </c>
      <c r="AB31" s="45" t="e">
        <f t="shared" si="17"/>
        <v>#NUM!</v>
      </c>
      <c r="AC31" s="45" t="e">
        <f t="shared" si="18"/>
        <v>#NUM!</v>
      </c>
      <c r="AD31" s="45" t="e">
        <f t="shared" si="19"/>
        <v>#NUM!</v>
      </c>
      <c r="AE31" s="45" t="e">
        <f t="shared" si="20"/>
        <v>#NUM!</v>
      </c>
      <c r="AF31" s="45" t="e">
        <f t="shared" si="21"/>
        <v>#N/A</v>
      </c>
      <c r="AG31" s="45" t="e">
        <f t="shared" si="22"/>
        <v>#NUM!</v>
      </c>
      <c r="AH31" s="45" t="e">
        <f t="shared" si="23"/>
        <v>#NUM!</v>
      </c>
      <c r="AI31" s="45" t="e">
        <f t="shared" si="24"/>
        <v>#NUM!</v>
      </c>
      <c r="AJ31" s="45" t="e">
        <f t="shared" si="25"/>
        <v>#N/A</v>
      </c>
    </row>
    <row r="32" spans="1:36" ht="12.95" customHeight="1" x14ac:dyDescent="0.15">
      <c r="A32" s="44"/>
      <c r="B32" s="99"/>
      <c r="C32" s="99"/>
      <c r="D32" s="44"/>
      <c r="E32" s="44"/>
      <c r="F32" s="4" t="str">
        <f t="shared" si="0"/>
        <v/>
      </c>
      <c r="G32" s="5"/>
      <c r="H32" s="44"/>
      <c r="I32" s="44"/>
      <c r="J32" s="1" t="s">
        <v>15</v>
      </c>
      <c r="K32" s="45" t="e">
        <f t="shared" si="1"/>
        <v>#NUM!</v>
      </c>
      <c r="L32" s="45" t="e">
        <f t="shared" si="2"/>
        <v>#NUM!</v>
      </c>
      <c r="M32" s="45" t="e">
        <f t="shared" si="3"/>
        <v>#NUM!</v>
      </c>
      <c r="N32" s="45" t="e">
        <f t="shared" si="4"/>
        <v>#NUM!</v>
      </c>
      <c r="O32" s="45" t="e">
        <f t="shared" si="5"/>
        <v>#NUM!</v>
      </c>
      <c r="P32" s="45" t="e">
        <f t="shared" si="26"/>
        <v>#N/A</v>
      </c>
      <c r="Q32" s="45" t="e">
        <f t="shared" si="6"/>
        <v>#NUM!</v>
      </c>
      <c r="R32" s="45" t="e">
        <f t="shared" si="7"/>
        <v>#NUM!</v>
      </c>
      <c r="S32" s="45" t="e">
        <f t="shared" si="8"/>
        <v>#NUM!</v>
      </c>
      <c r="T32" s="45" t="e">
        <f t="shared" si="9"/>
        <v>#NUM!</v>
      </c>
      <c r="U32" s="45" t="e">
        <f t="shared" si="10"/>
        <v>#N/A</v>
      </c>
      <c r="V32" s="45" t="e">
        <f t="shared" si="11"/>
        <v>#NUM!</v>
      </c>
      <c r="W32" s="45" t="e">
        <f t="shared" si="12"/>
        <v>#NUM!</v>
      </c>
      <c r="X32" s="45" t="e">
        <f t="shared" si="13"/>
        <v>#NUM!</v>
      </c>
      <c r="Y32" s="45" t="e">
        <f t="shared" si="14"/>
        <v>#NUM!</v>
      </c>
      <c r="Z32" s="45" t="e">
        <f t="shared" si="15"/>
        <v>#N/A</v>
      </c>
      <c r="AA32" s="45" t="e">
        <f t="shared" si="16"/>
        <v>#NUM!</v>
      </c>
      <c r="AB32" s="45" t="e">
        <f t="shared" si="17"/>
        <v>#NUM!</v>
      </c>
      <c r="AC32" s="45" t="e">
        <f t="shared" si="18"/>
        <v>#NUM!</v>
      </c>
      <c r="AD32" s="45" t="e">
        <f t="shared" si="19"/>
        <v>#NUM!</v>
      </c>
      <c r="AE32" s="45" t="e">
        <f t="shared" si="20"/>
        <v>#NUM!</v>
      </c>
      <c r="AF32" s="45" t="e">
        <f t="shared" si="21"/>
        <v>#N/A</v>
      </c>
      <c r="AG32" s="45" t="e">
        <f t="shared" si="22"/>
        <v>#NUM!</v>
      </c>
      <c r="AH32" s="45" t="e">
        <f t="shared" si="23"/>
        <v>#NUM!</v>
      </c>
      <c r="AI32" s="45" t="e">
        <f t="shared" si="24"/>
        <v>#NUM!</v>
      </c>
      <c r="AJ32" s="45" t="e">
        <f t="shared" si="25"/>
        <v>#N/A</v>
      </c>
    </row>
    <row r="33" spans="1:36" ht="12.95" customHeight="1" x14ac:dyDescent="0.15">
      <c r="A33" s="44"/>
      <c r="B33" s="99"/>
      <c r="C33" s="99"/>
      <c r="D33" s="44"/>
      <c r="E33" s="44"/>
      <c r="F33" s="4" t="str">
        <f t="shared" si="0"/>
        <v/>
      </c>
      <c r="G33" s="44"/>
      <c r="H33" s="44"/>
      <c r="I33" s="44"/>
      <c r="J33" s="1" t="s">
        <v>15</v>
      </c>
      <c r="K33" s="45" t="e">
        <f t="shared" si="1"/>
        <v>#NUM!</v>
      </c>
      <c r="L33" s="45" t="e">
        <f t="shared" si="2"/>
        <v>#NUM!</v>
      </c>
      <c r="M33" s="45" t="e">
        <f t="shared" si="3"/>
        <v>#NUM!</v>
      </c>
      <c r="N33" s="45" t="e">
        <f t="shared" si="4"/>
        <v>#NUM!</v>
      </c>
      <c r="O33" s="45" t="e">
        <f t="shared" si="5"/>
        <v>#NUM!</v>
      </c>
      <c r="P33" s="45" t="e">
        <f t="shared" si="26"/>
        <v>#N/A</v>
      </c>
      <c r="Q33" s="45" t="e">
        <f t="shared" si="6"/>
        <v>#NUM!</v>
      </c>
      <c r="R33" s="45" t="e">
        <f t="shared" si="7"/>
        <v>#NUM!</v>
      </c>
      <c r="S33" s="45" t="e">
        <f t="shared" si="8"/>
        <v>#NUM!</v>
      </c>
      <c r="T33" s="45" t="e">
        <f t="shared" si="9"/>
        <v>#NUM!</v>
      </c>
      <c r="U33" s="45" t="e">
        <f t="shared" si="10"/>
        <v>#N/A</v>
      </c>
      <c r="V33" s="45" t="e">
        <f t="shared" si="11"/>
        <v>#NUM!</v>
      </c>
      <c r="W33" s="45" t="e">
        <f t="shared" si="12"/>
        <v>#NUM!</v>
      </c>
      <c r="X33" s="45" t="e">
        <f t="shared" si="13"/>
        <v>#NUM!</v>
      </c>
      <c r="Y33" s="45" t="e">
        <f t="shared" si="14"/>
        <v>#NUM!</v>
      </c>
      <c r="Z33" s="45" t="e">
        <f t="shared" si="15"/>
        <v>#N/A</v>
      </c>
      <c r="AA33" s="45" t="e">
        <f t="shared" si="16"/>
        <v>#NUM!</v>
      </c>
      <c r="AB33" s="45" t="e">
        <f t="shared" si="17"/>
        <v>#NUM!</v>
      </c>
      <c r="AC33" s="45" t="e">
        <f t="shared" si="18"/>
        <v>#NUM!</v>
      </c>
      <c r="AD33" s="45" t="e">
        <f t="shared" si="19"/>
        <v>#NUM!</v>
      </c>
      <c r="AE33" s="45" t="e">
        <f t="shared" si="20"/>
        <v>#NUM!</v>
      </c>
      <c r="AF33" s="45" t="e">
        <f t="shared" si="21"/>
        <v>#N/A</v>
      </c>
      <c r="AG33" s="45" t="e">
        <f t="shared" si="22"/>
        <v>#NUM!</v>
      </c>
      <c r="AH33" s="45" t="e">
        <f t="shared" si="23"/>
        <v>#NUM!</v>
      </c>
      <c r="AI33" s="45" t="e">
        <f t="shared" si="24"/>
        <v>#NUM!</v>
      </c>
      <c r="AJ33" s="45" t="e">
        <f t="shared" si="25"/>
        <v>#N/A</v>
      </c>
    </row>
    <row r="34" spans="1:36" ht="12.95" customHeight="1" x14ac:dyDescent="0.15">
      <c r="A34" s="44"/>
      <c r="B34" s="99"/>
      <c r="C34" s="99"/>
      <c r="D34" s="44"/>
      <c r="E34" s="44"/>
      <c r="F34" s="4" t="str">
        <f t="shared" si="0"/>
        <v/>
      </c>
      <c r="G34" s="44"/>
      <c r="H34" s="44"/>
      <c r="I34" s="44"/>
      <c r="K34" s="45" t="e">
        <f t="shared" si="1"/>
        <v>#NUM!</v>
      </c>
      <c r="L34" s="45" t="e">
        <f t="shared" si="2"/>
        <v>#NUM!</v>
      </c>
      <c r="M34" s="45" t="e">
        <f t="shared" si="3"/>
        <v>#NUM!</v>
      </c>
      <c r="N34" s="45" t="e">
        <f t="shared" si="4"/>
        <v>#NUM!</v>
      </c>
      <c r="O34" s="45" t="e">
        <f t="shared" si="5"/>
        <v>#NUM!</v>
      </c>
      <c r="P34" s="45" t="e">
        <f t="shared" si="26"/>
        <v>#N/A</v>
      </c>
      <c r="Q34" s="45" t="e">
        <f t="shared" si="6"/>
        <v>#NUM!</v>
      </c>
      <c r="R34" s="45" t="e">
        <f t="shared" si="7"/>
        <v>#NUM!</v>
      </c>
      <c r="S34" s="45" t="e">
        <f t="shared" si="8"/>
        <v>#NUM!</v>
      </c>
      <c r="T34" s="45" t="e">
        <f t="shared" si="9"/>
        <v>#NUM!</v>
      </c>
      <c r="U34" s="45" t="e">
        <f t="shared" si="10"/>
        <v>#N/A</v>
      </c>
      <c r="V34" s="45" t="e">
        <f t="shared" si="11"/>
        <v>#NUM!</v>
      </c>
      <c r="W34" s="45" t="e">
        <f t="shared" si="12"/>
        <v>#NUM!</v>
      </c>
      <c r="X34" s="45" t="e">
        <f t="shared" si="13"/>
        <v>#NUM!</v>
      </c>
      <c r="Y34" s="45" t="e">
        <f t="shared" si="14"/>
        <v>#NUM!</v>
      </c>
      <c r="Z34" s="45" t="e">
        <f t="shared" si="15"/>
        <v>#N/A</v>
      </c>
      <c r="AA34" s="45" t="e">
        <f t="shared" si="16"/>
        <v>#NUM!</v>
      </c>
      <c r="AB34" s="45" t="e">
        <f t="shared" si="17"/>
        <v>#NUM!</v>
      </c>
      <c r="AC34" s="45" t="e">
        <f t="shared" si="18"/>
        <v>#NUM!</v>
      </c>
      <c r="AD34" s="45" t="e">
        <f t="shared" si="19"/>
        <v>#NUM!</v>
      </c>
      <c r="AE34" s="45" t="e">
        <f t="shared" si="20"/>
        <v>#NUM!</v>
      </c>
      <c r="AF34" s="45" t="e">
        <f t="shared" si="21"/>
        <v>#N/A</v>
      </c>
      <c r="AG34" s="45" t="e">
        <f t="shared" si="22"/>
        <v>#NUM!</v>
      </c>
      <c r="AH34" s="45" t="e">
        <f t="shared" si="23"/>
        <v>#NUM!</v>
      </c>
      <c r="AI34" s="45" t="e">
        <f t="shared" si="24"/>
        <v>#NUM!</v>
      </c>
      <c r="AJ34" s="45" t="e">
        <f t="shared" si="25"/>
        <v>#N/A</v>
      </c>
    </row>
    <row r="35" spans="1:36" ht="12.95" customHeight="1" x14ac:dyDescent="0.15">
      <c r="A35" s="44"/>
      <c r="B35" s="99"/>
      <c r="C35" s="99"/>
      <c r="D35" s="44"/>
      <c r="E35" s="44"/>
      <c r="F35" s="4" t="str">
        <f t="shared" si="0"/>
        <v/>
      </c>
      <c r="G35" s="44"/>
      <c r="H35" s="44"/>
      <c r="I35" s="44"/>
      <c r="K35" s="45" t="e">
        <f t="shared" si="1"/>
        <v>#NUM!</v>
      </c>
      <c r="L35" s="45" t="e">
        <f t="shared" si="2"/>
        <v>#NUM!</v>
      </c>
      <c r="M35" s="45" t="e">
        <f t="shared" si="3"/>
        <v>#NUM!</v>
      </c>
      <c r="N35" s="45" t="e">
        <f t="shared" si="4"/>
        <v>#NUM!</v>
      </c>
      <c r="O35" s="45" t="e">
        <f t="shared" si="5"/>
        <v>#NUM!</v>
      </c>
      <c r="P35" s="45" t="e">
        <f t="shared" si="26"/>
        <v>#N/A</v>
      </c>
      <c r="Q35" s="45" t="e">
        <f t="shared" si="6"/>
        <v>#NUM!</v>
      </c>
      <c r="R35" s="45" t="e">
        <f t="shared" si="7"/>
        <v>#NUM!</v>
      </c>
      <c r="S35" s="45" t="e">
        <f t="shared" si="8"/>
        <v>#NUM!</v>
      </c>
      <c r="T35" s="45" t="e">
        <f t="shared" si="9"/>
        <v>#NUM!</v>
      </c>
      <c r="U35" s="45" t="e">
        <f t="shared" si="10"/>
        <v>#N/A</v>
      </c>
      <c r="V35" s="45" t="e">
        <f t="shared" si="11"/>
        <v>#NUM!</v>
      </c>
      <c r="W35" s="45" t="e">
        <f t="shared" si="12"/>
        <v>#NUM!</v>
      </c>
      <c r="X35" s="45" t="e">
        <f t="shared" si="13"/>
        <v>#NUM!</v>
      </c>
      <c r="Y35" s="45" t="e">
        <f t="shared" si="14"/>
        <v>#NUM!</v>
      </c>
      <c r="Z35" s="45" t="e">
        <f t="shared" si="15"/>
        <v>#N/A</v>
      </c>
      <c r="AA35" s="45" t="e">
        <f t="shared" si="16"/>
        <v>#NUM!</v>
      </c>
      <c r="AB35" s="45" t="e">
        <f t="shared" si="17"/>
        <v>#NUM!</v>
      </c>
      <c r="AC35" s="45" t="e">
        <f t="shared" si="18"/>
        <v>#NUM!</v>
      </c>
      <c r="AD35" s="45" t="e">
        <f t="shared" si="19"/>
        <v>#NUM!</v>
      </c>
      <c r="AE35" s="45" t="e">
        <f t="shared" si="20"/>
        <v>#NUM!</v>
      </c>
      <c r="AF35" s="45" t="e">
        <f t="shared" si="21"/>
        <v>#N/A</v>
      </c>
      <c r="AG35" s="45" t="e">
        <f t="shared" si="22"/>
        <v>#NUM!</v>
      </c>
      <c r="AH35" s="45" t="e">
        <f t="shared" si="23"/>
        <v>#NUM!</v>
      </c>
      <c r="AI35" s="45" t="e">
        <f t="shared" si="24"/>
        <v>#NUM!</v>
      </c>
      <c r="AJ35" s="45" t="e">
        <f t="shared" si="25"/>
        <v>#N/A</v>
      </c>
    </row>
    <row r="36" spans="1:36" ht="12.95" customHeight="1" x14ac:dyDescent="0.15">
      <c r="A36" s="44"/>
      <c r="B36" s="99"/>
      <c r="C36" s="99"/>
      <c r="D36" s="44"/>
      <c r="E36" s="44"/>
      <c r="F36" s="4" t="str">
        <f t="shared" si="0"/>
        <v/>
      </c>
      <c r="G36" s="44"/>
      <c r="H36" s="44"/>
      <c r="I36" s="44"/>
      <c r="K36" s="45" t="e">
        <f t="shared" si="1"/>
        <v>#NUM!</v>
      </c>
      <c r="L36" s="45" t="e">
        <f t="shared" si="2"/>
        <v>#NUM!</v>
      </c>
      <c r="M36" s="45" t="e">
        <f t="shared" si="3"/>
        <v>#NUM!</v>
      </c>
      <c r="N36" s="45" t="e">
        <f t="shared" si="4"/>
        <v>#NUM!</v>
      </c>
      <c r="O36" s="45" t="e">
        <f t="shared" si="5"/>
        <v>#NUM!</v>
      </c>
      <c r="P36" s="45" t="e">
        <f t="shared" si="26"/>
        <v>#N/A</v>
      </c>
      <c r="Q36" s="45" t="e">
        <f t="shared" si="6"/>
        <v>#NUM!</v>
      </c>
      <c r="R36" s="45" t="e">
        <f t="shared" si="7"/>
        <v>#NUM!</v>
      </c>
      <c r="S36" s="45" t="e">
        <f t="shared" si="8"/>
        <v>#NUM!</v>
      </c>
      <c r="T36" s="45" t="e">
        <f t="shared" si="9"/>
        <v>#NUM!</v>
      </c>
      <c r="U36" s="45" t="e">
        <f t="shared" si="10"/>
        <v>#N/A</v>
      </c>
      <c r="V36" s="45" t="e">
        <f t="shared" si="11"/>
        <v>#NUM!</v>
      </c>
      <c r="W36" s="45" t="e">
        <f t="shared" si="12"/>
        <v>#NUM!</v>
      </c>
      <c r="X36" s="45" t="e">
        <f t="shared" si="13"/>
        <v>#NUM!</v>
      </c>
      <c r="Y36" s="45" t="e">
        <f t="shared" si="14"/>
        <v>#NUM!</v>
      </c>
      <c r="Z36" s="45" t="e">
        <f t="shared" si="15"/>
        <v>#N/A</v>
      </c>
      <c r="AA36" s="45" t="e">
        <f t="shared" si="16"/>
        <v>#NUM!</v>
      </c>
      <c r="AB36" s="45" t="e">
        <f t="shared" si="17"/>
        <v>#NUM!</v>
      </c>
      <c r="AC36" s="45" t="e">
        <f t="shared" si="18"/>
        <v>#NUM!</v>
      </c>
      <c r="AD36" s="45" t="e">
        <f t="shared" si="19"/>
        <v>#NUM!</v>
      </c>
      <c r="AE36" s="45" t="e">
        <f t="shared" si="20"/>
        <v>#NUM!</v>
      </c>
      <c r="AF36" s="45" t="e">
        <f t="shared" si="21"/>
        <v>#N/A</v>
      </c>
      <c r="AG36" s="45" t="e">
        <f t="shared" si="22"/>
        <v>#NUM!</v>
      </c>
      <c r="AH36" s="45" t="e">
        <f t="shared" si="23"/>
        <v>#NUM!</v>
      </c>
      <c r="AI36" s="45" t="e">
        <f t="shared" si="24"/>
        <v>#NUM!</v>
      </c>
      <c r="AJ36" s="45" t="e">
        <f t="shared" si="25"/>
        <v>#N/A</v>
      </c>
    </row>
    <row r="37" spans="1:36" ht="12.95" customHeight="1" x14ac:dyDescent="0.15">
      <c r="A37" s="44"/>
      <c r="B37" s="99"/>
      <c r="C37" s="99"/>
      <c r="D37" s="44"/>
      <c r="E37" s="44"/>
      <c r="F37" s="4" t="str">
        <f t="shared" si="0"/>
        <v/>
      </c>
      <c r="G37" s="44"/>
      <c r="H37" s="44"/>
      <c r="I37" s="44"/>
      <c r="K37" s="45" t="e">
        <f t="shared" si="1"/>
        <v>#NUM!</v>
      </c>
      <c r="L37" s="45" t="e">
        <f t="shared" si="2"/>
        <v>#NUM!</v>
      </c>
      <c r="M37" s="45" t="e">
        <f t="shared" si="3"/>
        <v>#NUM!</v>
      </c>
      <c r="N37" s="45" t="e">
        <f t="shared" si="4"/>
        <v>#NUM!</v>
      </c>
      <c r="O37" s="45" t="e">
        <f t="shared" si="5"/>
        <v>#NUM!</v>
      </c>
      <c r="P37" s="45" t="e">
        <f t="shared" si="26"/>
        <v>#N/A</v>
      </c>
      <c r="Q37" s="45" t="e">
        <f t="shared" si="6"/>
        <v>#NUM!</v>
      </c>
      <c r="R37" s="45" t="e">
        <f t="shared" si="7"/>
        <v>#NUM!</v>
      </c>
      <c r="S37" s="45" t="e">
        <f t="shared" si="8"/>
        <v>#NUM!</v>
      </c>
      <c r="T37" s="45" t="e">
        <f t="shared" si="9"/>
        <v>#NUM!</v>
      </c>
      <c r="U37" s="45" t="e">
        <f t="shared" si="10"/>
        <v>#N/A</v>
      </c>
      <c r="V37" s="45" t="e">
        <f t="shared" si="11"/>
        <v>#NUM!</v>
      </c>
      <c r="W37" s="45" t="e">
        <f t="shared" si="12"/>
        <v>#NUM!</v>
      </c>
      <c r="X37" s="45" t="e">
        <f t="shared" si="13"/>
        <v>#NUM!</v>
      </c>
      <c r="Y37" s="45" t="e">
        <f t="shared" si="14"/>
        <v>#NUM!</v>
      </c>
      <c r="Z37" s="45" t="e">
        <f t="shared" si="15"/>
        <v>#N/A</v>
      </c>
      <c r="AA37" s="45" t="e">
        <f t="shared" si="16"/>
        <v>#NUM!</v>
      </c>
      <c r="AB37" s="45" t="e">
        <f t="shared" si="17"/>
        <v>#NUM!</v>
      </c>
      <c r="AC37" s="45" t="e">
        <f t="shared" si="18"/>
        <v>#NUM!</v>
      </c>
      <c r="AD37" s="45" t="e">
        <f t="shared" si="19"/>
        <v>#NUM!</v>
      </c>
      <c r="AE37" s="45" t="e">
        <f t="shared" si="20"/>
        <v>#NUM!</v>
      </c>
      <c r="AF37" s="45" t="e">
        <f t="shared" si="21"/>
        <v>#N/A</v>
      </c>
      <c r="AG37" s="45" t="e">
        <f t="shared" si="22"/>
        <v>#NUM!</v>
      </c>
      <c r="AH37" s="45" t="e">
        <f t="shared" si="23"/>
        <v>#NUM!</v>
      </c>
      <c r="AI37" s="45" t="e">
        <f t="shared" si="24"/>
        <v>#NUM!</v>
      </c>
      <c r="AJ37" s="45" t="e">
        <f t="shared" si="25"/>
        <v>#N/A</v>
      </c>
    </row>
    <row r="38" spans="1:36" ht="12.95" customHeight="1" x14ac:dyDescent="0.15">
      <c r="A38" s="44"/>
      <c r="B38" s="99"/>
      <c r="C38" s="99"/>
      <c r="D38" s="44"/>
      <c r="E38" s="44"/>
      <c r="F38" s="4" t="str">
        <f t="shared" si="0"/>
        <v/>
      </c>
      <c r="G38" s="44"/>
      <c r="H38" s="44"/>
      <c r="I38" s="44"/>
      <c r="K38" s="45" t="e">
        <f t="shared" si="1"/>
        <v>#NUM!</v>
      </c>
      <c r="L38" s="45" t="e">
        <f t="shared" si="2"/>
        <v>#NUM!</v>
      </c>
      <c r="M38" s="45" t="e">
        <f t="shared" si="3"/>
        <v>#NUM!</v>
      </c>
      <c r="N38" s="45" t="e">
        <f t="shared" si="4"/>
        <v>#NUM!</v>
      </c>
      <c r="O38" s="45" t="e">
        <f t="shared" si="5"/>
        <v>#NUM!</v>
      </c>
      <c r="P38" s="45" t="e">
        <f t="shared" si="26"/>
        <v>#N/A</v>
      </c>
      <c r="Q38" s="45" t="e">
        <f t="shared" si="6"/>
        <v>#NUM!</v>
      </c>
      <c r="R38" s="45" t="e">
        <f t="shared" si="7"/>
        <v>#NUM!</v>
      </c>
      <c r="S38" s="45" t="e">
        <f t="shared" si="8"/>
        <v>#NUM!</v>
      </c>
      <c r="T38" s="45" t="e">
        <f t="shared" si="9"/>
        <v>#NUM!</v>
      </c>
      <c r="U38" s="45" t="e">
        <f t="shared" si="10"/>
        <v>#N/A</v>
      </c>
      <c r="V38" s="45" t="e">
        <f t="shared" si="11"/>
        <v>#NUM!</v>
      </c>
      <c r="W38" s="45" t="e">
        <f t="shared" si="12"/>
        <v>#NUM!</v>
      </c>
      <c r="X38" s="45" t="e">
        <f t="shared" si="13"/>
        <v>#NUM!</v>
      </c>
      <c r="Y38" s="45" t="e">
        <f t="shared" si="14"/>
        <v>#NUM!</v>
      </c>
      <c r="Z38" s="45" t="e">
        <f t="shared" si="15"/>
        <v>#N/A</v>
      </c>
      <c r="AA38" s="45" t="e">
        <f t="shared" si="16"/>
        <v>#NUM!</v>
      </c>
      <c r="AB38" s="45" t="e">
        <f t="shared" si="17"/>
        <v>#NUM!</v>
      </c>
      <c r="AC38" s="45" t="e">
        <f t="shared" si="18"/>
        <v>#NUM!</v>
      </c>
      <c r="AD38" s="45" t="e">
        <f t="shared" si="19"/>
        <v>#NUM!</v>
      </c>
      <c r="AE38" s="45" t="e">
        <f t="shared" si="20"/>
        <v>#NUM!</v>
      </c>
      <c r="AF38" s="45" t="e">
        <f t="shared" si="21"/>
        <v>#N/A</v>
      </c>
      <c r="AG38" s="45" t="e">
        <f t="shared" si="22"/>
        <v>#NUM!</v>
      </c>
      <c r="AH38" s="45" t="e">
        <f t="shared" si="23"/>
        <v>#NUM!</v>
      </c>
      <c r="AI38" s="45" t="e">
        <f t="shared" si="24"/>
        <v>#NUM!</v>
      </c>
      <c r="AJ38" s="45" t="e">
        <f t="shared" si="25"/>
        <v>#N/A</v>
      </c>
    </row>
    <row r="39" spans="1:36" ht="12.95" customHeight="1" x14ac:dyDescent="0.15">
      <c r="A39" s="44"/>
      <c r="B39" s="99"/>
      <c r="C39" s="99"/>
      <c r="D39" s="44"/>
      <c r="E39" s="44"/>
      <c r="F39" s="4" t="str">
        <f t="shared" si="0"/>
        <v/>
      </c>
      <c r="G39" s="44"/>
      <c r="H39" s="44"/>
      <c r="I39" s="44"/>
      <c r="K39" s="45" t="e">
        <f t="shared" si="1"/>
        <v>#NUM!</v>
      </c>
      <c r="L39" s="45" t="e">
        <f t="shared" si="2"/>
        <v>#NUM!</v>
      </c>
      <c r="M39" s="45" t="e">
        <f t="shared" si="3"/>
        <v>#NUM!</v>
      </c>
      <c r="N39" s="45" t="e">
        <f t="shared" si="4"/>
        <v>#NUM!</v>
      </c>
      <c r="O39" s="45" t="e">
        <f t="shared" si="5"/>
        <v>#NUM!</v>
      </c>
      <c r="P39" s="45" t="e">
        <f t="shared" si="26"/>
        <v>#N/A</v>
      </c>
      <c r="Q39" s="45" t="e">
        <f t="shared" si="6"/>
        <v>#NUM!</v>
      </c>
      <c r="R39" s="45" t="e">
        <f t="shared" si="7"/>
        <v>#NUM!</v>
      </c>
      <c r="S39" s="45" t="e">
        <f t="shared" si="8"/>
        <v>#NUM!</v>
      </c>
      <c r="T39" s="45" t="e">
        <f t="shared" si="9"/>
        <v>#NUM!</v>
      </c>
      <c r="U39" s="45" t="e">
        <f t="shared" si="10"/>
        <v>#N/A</v>
      </c>
      <c r="V39" s="45" t="e">
        <f t="shared" si="11"/>
        <v>#NUM!</v>
      </c>
      <c r="W39" s="45" t="e">
        <f t="shared" si="12"/>
        <v>#NUM!</v>
      </c>
      <c r="X39" s="45" t="e">
        <f t="shared" si="13"/>
        <v>#NUM!</v>
      </c>
      <c r="Y39" s="45" t="e">
        <f t="shared" si="14"/>
        <v>#NUM!</v>
      </c>
      <c r="Z39" s="45" t="e">
        <f t="shared" si="15"/>
        <v>#N/A</v>
      </c>
      <c r="AA39" s="45" t="e">
        <f t="shared" si="16"/>
        <v>#NUM!</v>
      </c>
      <c r="AB39" s="45" t="e">
        <f t="shared" si="17"/>
        <v>#NUM!</v>
      </c>
      <c r="AC39" s="45" t="e">
        <f t="shared" si="18"/>
        <v>#NUM!</v>
      </c>
      <c r="AD39" s="45" t="e">
        <f t="shared" si="19"/>
        <v>#NUM!</v>
      </c>
      <c r="AE39" s="45" t="e">
        <f t="shared" si="20"/>
        <v>#NUM!</v>
      </c>
      <c r="AF39" s="45" t="e">
        <f t="shared" si="21"/>
        <v>#N/A</v>
      </c>
      <c r="AG39" s="45" t="e">
        <f t="shared" si="22"/>
        <v>#NUM!</v>
      </c>
      <c r="AH39" s="45" t="e">
        <f t="shared" si="23"/>
        <v>#NUM!</v>
      </c>
      <c r="AI39" s="45" t="e">
        <f t="shared" si="24"/>
        <v>#NUM!</v>
      </c>
      <c r="AJ39" s="45" t="e">
        <f t="shared" si="25"/>
        <v>#N/A</v>
      </c>
    </row>
    <row r="40" spans="1:36" ht="12.95" customHeight="1" x14ac:dyDescent="0.15">
      <c r="A40" s="44"/>
      <c r="B40" s="99"/>
      <c r="C40" s="99"/>
      <c r="D40" s="44"/>
      <c r="E40" s="44"/>
      <c r="F40" s="4" t="str">
        <f t="shared" si="0"/>
        <v/>
      </c>
      <c r="G40" s="44"/>
      <c r="H40" s="44"/>
      <c r="I40" s="44"/>
      <c r="K40" s="45" t="e">
        <f t="shared" si="1"/>
        <v>#NUM!</v>
      </c>
      <c r="L40" s="45" t="e">
        <f t="shared" si="2"/>
        <v>#NUM!</v>
      </c>
      <c r="M40" s="45" t="e">
        <f t="shared" si="3"/>
        <v>#NUM!</v>
      </c>
      <c r="N40" s="45" t="e">
        <f t="shared" si="4"/>
        <v>#NUM!</v>
      </c>
      <c r="O40" s="45" t="e">
        <f t="shared" si="5"/>
        <v>#NUM!</v>
      </c>
      <c r="P40" s="45" t="e">
        <f t="shared" si="26"/>
        <v>#N/A</v>
      </c>
      <c r="Q40" s="45" t="e">
        <f t="shared" si="6"/>
        <v>#NUM!</v>
      </c>
      <c r="R40" s="45" t="e">
        <f t="shared" si="7"/>
        <v>#NUM!</v>
      </c>
      <c r="S40" s="45" t="e">
        <f t="shared" si="8"/>
        <v>#NUM!</v>
      </c>
      <c r="T40" s="45" t="e">
        <f t="shared" si="9"/>
        <v>#NUM!</v>
      </c>
      <c r="U40" s="45" t="e">
        <f t="shared" si="10"/>
        <v>#N/A</v>
      </c>
      <c r="V40" s="45" t="e">
        <f t="shared" si="11"/>
        <v>#NUM!</v>
      </c>
      <c r="W40" s="45" t="e">
        <f t="shared" si="12"/>
        <v>#NUM!</v>
      </c>
      <c r="X40" s="45" t="e">
        <f t="shared" si="13"/>
        <v>#NUM!</v>
      </c>
      <c r="Y40" s="45" t="e">
        <f t="shared" si="14"/>
        <v>#NUM!</v>
      </c>
      <c r="Z40" s="45" t="e">
        <f t="shared" si="15"/>
        <v>#N/A</v>
      </c>
      <c r="AA40" s="45" t="e">
        <f t="shared" si="16"/>
        <v>#NUM!</v>
      </c>
      <c r="AB40" s="45" t="e">
        <f t="shared" si="17"/>
        <v>#NUM!</v>
      </c>
      <c r="AC40" s="45" t="e">
        <f t="shared" si="18"/>
        <v>#NUM!</v>
      </c>
      <c r="AD40" s="45" t="e">
        <f t="shared" si="19"/>
        <v>#NUM!</v>
      </c>
      <c r="AE40" s="45" t="e">
        <f t="shared" si="20"/>
        <v>#NUM!</v>
      </c>
      <c r="AF40" s="45" t="e">
        <f t="shared" si="21"/>
        <v>#N/A</v>
      </c>
      <c r="AG40" s="45" t="e">
        <f t="shared" si="22"/>
        <v>#NUM!</v>
      </c>
      <c r="AH40" s="45" t="e">
        <f t="shared" si="23"/>
        <v>#NUM!</v>
      </c>
      <c r="AI40" s="45" t="e">
        <f t="shared" si="24"/>
        <v>#NUM!</v>
      </c>
      <c r="AJ40" s="45" t="e">
        <f t="shared" si="25"/>
        <v>#N/A</v>
      </c>
    </row>
    <row r="41" spans="1:36" ht="12.95" customHeight="1" x14ac:dyDescent="0.15">
      <c r="A41" s="44"/>
      <c r="B41" s="99"/>
      <c r="C41" s="99"/>
      <c r="D41" s="44"/>
      <c r="E41" s="44"/>
      <c r="F41" s="4" t="str">
        <f t="shared" si="0"/>
        <v/>
      </c>
      <c r="G41" s="44"/>
      <c r="H41" s="44"/>
      <c r="I41" s="44"/>
      <c r="K41" s="45" t="e">
        <f t="shared" si="1"/>
        <v>#NUM!</v>
      </c>
      <c r="L41" s="45" t="e">
        <f t="shared" si="2"/>
        <v>#NUM!</v>
      </c>
      <c r="M41" s="45" t="e">
        <f t="shared" si="3"/>
        <v>#NUM!</v>
      </c>
      <c r="N41" s="45" t="e">
        <f t="shared" si="4"/>
        <v>#NUM!</v>
      </c>
      <c r="O41" s="45" t="e">
        <f t="shared" si="5"/>
        <v>#NUM!</v>
      </c>
      <c r="P41" s="45" t="e">
        <f t="shared" si="26"/>
        <v>#N/A</v>
      </c>
      <c r="Q41" s="45" t="e">
        <f t="shared" si="6"/>
        <v>#NUM!</v>
      </c>
      <c r="R41" s="45" t="e">
        <f t="shared" si="7"/>
        <v>#NUM!</v>
      </c>
      <c r="S41" s="45" t="e">
        <f t="shared" si="8"/>
        <v>#NUM!</v>
      </c>
      <c r="T41" s="45" t="e">
        <f t="shared" si="9"/>
        <v>#NUM!</v>
      </c>
      <c r="U41" s="45" t="e">
        <f t="shared" si="10"/>
        <v>#N/A</v>
      </c>
      <c r="V41" s="45" t="e">
        <f t="shared" si="11"/>
        <v>#NUM!</v>
      </c>
      <c r="W41" s="45" t="e">
        <f t="shared" si="12"/>
        <v>#NUM!</v>
      </c>
      <c r="X41" s="45" t="e">
        <f t="shared" si="13"/>
        <v>#NUM!</v>
      </c>
      <c r="Y41" s="45" t="e">
        <f t="shared" si="14"/>
        <v>#NUM!</v>
      </c>
      <c r="Z41" s="45" t="e">
        <f t="shared" si="15"/>
        <v>#N/A</v>
      </c>
      <c r="AA41" s="45" t="e">
        <f t="shared" si="16"/>
        <v>#NUM!</v>
      </c>
      <c r="AB41" s="45" t="e">
        <f t="shared" si="17"/>
        <v>#NUM!</v>
      </c>
      <c r="AC41" s="45" t="e">
        <f t="shared" si="18"/>
        <v>#NUM!</v>
      </c>
      <c r="AD41" s="45" t="e">
        <f t="shared" si="19"/>
        <v>#NUM!</v>
      </c>
      <c r="AE41" s="45" t="e">
        <f t="shared" si="20"/>
        <v>#NUM!</v>
      </c>
      <c r="AF41" s="45" t="e">
        <f t="shared" si="21"/>
        <v>#N/A</v>
      </c>
      <c r="AG41" s="45" t="e">
        <f t="shared" si="22"/>
        <v>#NUM!</v>
      </c>
      <c r="AH41" s="45" t="e">
        <f t="shared" si="23"/>
        <v>#NUM!</v>
      </c>
      <c r="AI41" s="45" t="e">
        <f t="shared" si="24"/>
        <v>#NUM!</v>
      </c>
      <c r="AJ41" s="45" t="e">
        <f t="shared" si="25"/>
        <v>#N/A</v>
      </c>
    </row>
    <row r="42" spans="1:36" ht="12.95" customHeight="1" x14ac:dyDescent="0.15">
      <c r="A42" s="44"/>
      <c r="B42" s="99"/>
      <c r="C42" s="99"/>
      <c r="D42" s="44"/>
      <c r="E42" s="44"/>
      <c r="F42" s="4" t="str">
        <f t="shared" si="0"/>
        <v/>
      </c>
      <c r="G42" s="44"/>
      <c r="H42" s="44"/>
      <c r="I42" s="44"/>
      <c r="K42" s="45" t="e">
        <f t="shared" si="1"/>
        <v>#NUM!</v>
      </c>
      <c r="L42" s="45" t="e">
        <f t="shared" si="2"/>
        <v>#NUM!</v>
      </c>
      <c r="M42" s="45" t="e">
        <f t="shared" si="3"/>
        <v>#NUM!</v>
      </c>
      <c r="N42" s="45" t="e">
        <f t="shared" si="4"/>
        <v>#NUM!</v>
      </c>
      <c r="O42" s="45" t="e">
        <f t="shared" si="5"/>
        <v>#NUM!</v>
      </c>
      <c r="P42" s="45" t="e">
        <f t="shared" si="26"/>
        <v>#N/A</v>
      </c>
      <c r="Q42" s="45" t="e">
        <f t="shared" si="6"/>
        <v>#NUM!</v>
      </c>
      <c r="R42" s="45" t="e">
        <f t="shared" si="7"/>
        <v>#NUM!</v>
      </c>
      <c r="S42" s="45" t="e">
        <f t="shared" si="8"/>
        <v>#NUM!</v>
      </c>
      <c r="T42" s="45" t="e">
        <f t="shared" si="9"/>
        <v>#NUM!</v>
      </c>
      <c r="U42" s="45" t="e">
        <f t="shared" si="10"/>
        <v>#N/A</v>
      </c>
      <c r="V42" s="45" t="e">
        <f t="shared" si="11"/>
        <v>#NUM!</v>
      </c>
      <c r="W42" s="45" t="e">
        <f t="shared" si="12"/>
        <v>#NUM!</v>
      </c>
      <c r="X42" s="45" t="e">
        <f t="shared" si="13"/>
        <v>#NUM!</v>
      </c>
      <c r="Y42" s="45" t="e">
        <f t="shared" si="14"/>
        <v>#NUM!</v>
      </c>
      <c r="Z42" s="45" t="e">
        <f t="shared" si="15"/>
        <v>#N/A</v>
      </c>
      <c r="AA42" s="45" t="e">
        <f t="shared" si="16"/>
        <v>#NUM!</v>
      </c>
      <c r="AB42" s="45" t="e">
        <f t="shared" si="17"/>
        <v>#NUM!</v>
      </c>
      <c r="AC42" s="45" t="e">
        <f t="shared" si="18"/>
        <v>#NUM!</v>
      </c>
      <c r="AD42" s="45" t="e">
        <f t="shared" si="19"/>
        <v>#NUM!</v>
      </c>
      <c r="AE42" s="45" t="e">
        <f t="shared" si="20"/>
        <v>#NUM!</v>
      </c>
      <c r="AF42" s="45" t="e">
        <f t="shared" si="21"/>
        <v>#N/A</v>
      </c>
      <c r="AG42" s="45" t="e">
        <f t="shared" si="22"/>
        <v>#NUM!</v>
      </c>
      <c r="AH42" s="45" t="e">
        <f t="shared" si="23"/>
        <v>#NUM!</v>
      </c>
      <c r="AI42" s="45" t="e">
        <f t="shared" si="24"/>
        <v>#NUM!</v>
      </c>
      <c r="AJ42" s="45" t="e">
        <f t="shared" si="25"/>
        <v>#N/A</v>
      </c>
    </row>
    <row r="43" spans="1:36" ht="12.95" customHeight="1" x14ac:dyDescent="0.15">
      <c r="A43" s="44"/>
      <c r="B43" s="99"/>
      <c r="C43" s="99"/>
      <c r="D43" s="44"/>
      <c r="E43" s="44"/>
      <c r="F43" s="4" t="str">
        <f t="shared" si="0"/>
        <v/>
      </c>
      <c r="G43" s="44"/>
      <c r="H43" s="44"/>
      <c r="I43" s="44"/>
      <c r="K43" s="45" t="e">
        <f t="shared" si="1"/>
        <v>#NUM!</v>
      </c>
      <c r="L43" s="45" t="e">
        <f t="shared" si="2"/>
        <v>#NUM!</v>
      </c>
      <c r="M43" s="45" t="e">
        <f t="shared" si="3"/>
        <v>#NUM!</v>
      </c>
      <c r="N43" s="45" t="e">
        <f t="shared" si="4"/>
        <v>#NUM!</v>
      </c>
      <c r="O43" s="45" t="e">
        <f t="shared" si="5"/>
        <v>#NUM!</v>
      </c>
      <c r="P43" s="45" t="e">
        <f t="shared" si="26"/>
        <v>#N/A</v>
      </c>
      <c r="Q43" s="45" t="e">
        <f t="shared" si="6"/>
        <v>#NUM!</v>
      </c>
      <c r="R43" s="45" t="e">
        <f t="shared" si="7"/>
        <v>#NUM!</v>
      </c>
      <c r="S43" s="45" t="e">
        <f t="shared" si="8"/>
        <v>#NUM!</v>
      </c>
      <c r="T43" s="45" t="e">
        <f t="shared" si="9"/>
        <v>#NUM!</v>
      </c>
      <c r="U43" s="45" t="e">
        <f t="shared" si="10"/>
        <v>#N/A</v>
      </c>
      <c r="V43" s="45" t="e">
        <f t="shared" si="11"/>
        <v>#NUM!</v>
      </c>
      <c r="W43" s="45" t="e">
        <f t="shared" si="12"/>
        <v>#NUM!</v>
      </c>
      <c r="X43" s="45" t="e">
        <f t="shared" si="13"/>
        <v>#NUM!</v>
      </c>
      <c r="Y43" s="45" t="e">
        <f t="shared" si="14"/>
        <v>#NUM!</v>
      </c>
      <c r="Z43" s="45" t="e">
        <f t="shared" si="15"/>
        <v>#N/A</v>
      </c>
      <c r="AA43" s="45" t="e">
        <f t="shared" si="16"/>
        <v>#NUM!</v>
      </c>
      <c r="AB43" s="45" t="e">
        <f t="shared" si="17"/>
        <v>#NUM!</v>
      </c>
      <c r="AC43" s="45" t="e">
        <f t="shared" si="18"/>
        <v>#NUM!</v>
      </c>
      <c r="AD43" s="45" t="e">
        <f t="shared" si="19"/>
        <v>#NUM!</v>
      </c>
      <c r="AE43" s="45" t="e">
        <f t="shared" si="20"/>
        <v>#NUM!</v>
      </c>
      <c r="AF43" s="45" t="e">
        <f t="shared" si="21"/>
        <v>#N/A</v>
      </c>
      <c r="AG43" s="45" t="e">
        <f t="shared" si="22"/>
        <v>#NUM!</v>
      </c>
      <c r="AH43" s="45" t="e">
        <f t="shared" si="23"/>
        <v>#NUM!</v>
      </c>
      <c r="AI43" s="45" t="e">
        <f t="shared" si="24"/>
        <v>#NUM!</v>
      </c>
      <c r="AJ43" s="45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44" t="s">
        <v>18</v>
      </c>
      <c r="D46" s="44" t="s">
        <v>19</v>
      </c>
      <c r="E46" s="44" t="s">
        <v>20</v>
      </c>
      <c r="F46" s="11"/>
      <c r="G46" s="5" t="s">
        <v>21</v>
      </c>
      <c r="H46" s="13"/>
      <c r="I46" s="111" t="s">
        <v>129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24</v>
      </c>
      <c r="D47" s="15">
        <f>COUNTIF(G4:G43,"*下層*")</f>
        <v>0</v>
      </c>
      <c r="E47" s="15">
        <f>COUNTA(A4:A43)</f>
        <v>24</v>
      </c>
      <c r="F47" s="11"/>
      <c r="G47" s="16">
        <f>C47*100</f>
        <v>2400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13</v>
      </c>
      <c r="D48" s="15" t="str">
        <f>IF(D47&gt;0,ROUND(SUMIF(G4:G43,"*下層*",E4:E43)/D47,0),"")</f>
        <v/>
      </c>
      <c r="E48" s="15">
        <f>ROUND(SUM(E4:E43)/E47,0)</f>
        <v>13</v>
      </c>
      <c r="F48" s="14"/>
      <c r="G48" s="16">
        <f>C48</f>
        <v>13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15</v>
      </c>
      <c r="D49" s="15" t="str">
        <f>IF(D47&gt;0,ROUND(SUMIF(G4:G43,"*下層*",D4:D43)/D47,0),"")</f>
        <v/>
      </c>
      <c r="E49" s="15">
        <f>ROUND(SUM(D4:D43)/E47,0)</f>
        <v>15</v>
      </c>
      <c r="F49" s="14"/>
      <c r="G49" s="16">
        <f>C49</f>
        <v>15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3.8599999999999985</v>
      </c>
      <c r="D50" s="17">
        <f>SUMIF(G4:G43,"*下層*",F4:F43)</f>
        <v>0</v>
      </c>
      <c r="E50" s="4">
        <f>SUM(F4:F43)</f>
        <v>3.8599999999999985</v>
      </c>
      <c r="F50" s="14"/>
      <c r="G50" s="18">
        <f>C50*100</f>
        <v>385.99999999999983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形状比＝87、Sr＝16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44" t="s">
        <v>18</v>
      </c>
      <c r="D53" s="44" t="s">
        <v>19</v>
      </c>
      <c r="E53" s="44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18</v>
      </c>
      <c r="D54" s="15">
        <f>COUNTIF(H4:H43,"▲")</f>
        <v>0</v>
      </c>
      <c r="E54" s="15">
        <f>COUNTA(H4:H43)</f>
        <v>18</v>
      </c>
      <c r="F54" s="11"/>
      <c r="G54" s="16">
        <f>C54*100</f>
        <v>1800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11</v>
      </c>
      <c r="D55" s="15" t="str">
        <f>IF(D54&gt;0,ROUND(SUMIF(H4:H43,"▲",E4:E43)/D54,0),"")</f>
        <v/>
      </c>
      <c r="E55" s="15">
        <f>ROUND(SUMIF(H4:H43,"*",E4:E43)/E54,0)</f>
        <v>11</v>
      </c>
      <c r="F55" s="14"/>
      <c r="G55" s="16">
        <f>C55</f>
        <v>11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11</v>
      </c>
      <c r="D56" s="15" t="str">
        <f>IF(D54&gt;0,ROUND(SUMIF(H4:H43,"▲",D4:D43)/D54,0),"")</f>
        <v/>
      </c>
      <c r="E56" s="15">
        <f>ROUND(SUMIF(H4:H43,"*",D4:D43)/E54,0)</f>
        <v>11</v>
      </c>
      <c r="F56" s="14"/>
      <c r="G56" s="16">
        <f>C56</f>
        <v>11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1.3800000000000001</v>
      </c>
      <c r="D57" s="17">
        <f>SUMIF(H4:H43,"▲",F4:F43)</f>
        <v>0</v>
      </c>
      <c r="E57" s="17">
        <f>SUM(C57:D57)</f>
        <v>1.3800000000000001</v>
      </c>
      <c r="F57" s="14"/>
      <c r="G57" s="20">
        <f>C57*100</f>
        <v>138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44" t="s">
        <v>18</v>
      </c>
      <c r="D60" s="44" t="s">
        <v>19</v>
      </c>
      <c r="E60" s="44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75</v>
      </c>
      <c r="D61" s="21" t="str">
        <f>IF(D47&gt;0,ROUND(D54/D47*100,1),"")</f>
        <v/>
      </c>
      <c r="E61" s="21">
        <f>ROUND(E54/E47*100,1)</f>
        <v>75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35.799999999999997</v>
      </c>
      <c r="D62" s="21" t="str">
        <f>IF(D47&gt;0,ROUND(D57/D50*100,1),"")</f>
        <v/>
      </c>
      <c r="E62" s="21">
        <f>ROUND(E57/E50*100,1)</f>
        <v>35.799999999999997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44" t="s">
        <v>18</v>
      </c>
      <c r="D65" s="44" t="s">
        <v>19</v>
      </c>
      <c r="E65" s="44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6</v>
      </c>
      <c r="D66" s="15">
        <f>D47-D54</f>
        <v>0</v>
      </c>
      <c r="E66" s="15">
        <f>SUM(C66:D66)</f>
        <v>6</v>
      </c>
      <c r="F66" s="11"/>
      <c r="G66" s="16">
        <f>C66*100</f>
        <v>600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18</v>
      </c>
      <c r="D67" s="15" t="str">
        <f>IF(D66&gt;0,ROUND(SUMIFS(E4:E43,G7:G43,"*下層*",H4:H43,"")/D66,0),"")</f>
        <v/>
      </c>
      <c r="E67" s="15">
        <f>IF(E66&gt;0,ROUND(SUMIF(H4:H43,"",E4:E43)/E66,0),"")</f>
        <v>18</v>
      </c>
      <c r="F67" s="14"/>
      <c r="G67" s="16">
        <f>C67</f>
        <v>18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25</v>
      </c>
      <c r="D68" s="15" t="str">
        <f>IF(D66&gt;0,ROUND(SUMIFS(D4:D43,G7:G43,"*下層*",H4:H43,"")/D66,0),"")</f>
        <v/>
      </c>
      <c r="E68" s="15">
        <f>IF(E66&gt;0,ROUND(SUMIF(H4:H43,"",D4:D43)/E66,0),"")</f>
        <v>25</v>
      </c>
      <c r="F68" s="14"/>
      <c r="G68" s="16">
        <f>C68</f>
        <v>25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2.4799999999999986</v>
      </c>
      <c r="D69" s="17" t="str">
        <f>IF(D66&gt;0,D50-D57,"")</f>
        <v/>
      </c>
      <c r="E69" s="4">
        <f>SUM(C69:D69)</f>
        <v>2.4799999999999986</v>
      </c>
      <c r="F69" s="14"/>
      <c r="G69" s="18">
        <f>C69*100</f>
        <v>247.99999999999986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形状比＝72、Sr＝23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09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1007" priority="16" stopIfTrue="1">
      <formula>AND(($H4="スギ"),(#REF!&lt;12))</formula>
    </cfRule>
  </conditionalFormatting>
  <conditionalFormatting sqref="L4:L43">
    <cfRule type="expression" dxfId="1006" priority="15" stopIfTrue="1">
      <formula>AND(($H4="スギ"),(#REF!&lt;22),(#REF!&gt;=12))</formula>
    </cfRule>
  </conditionalFormatting>
  <conditionalFormatting sqref="M4:M43">
    <cfRule type="expression" dxfId="1005" priority="14" stopIfTrue="1">
      <formula>AND(($H4="スギ"),(#REF!&lt;32),(#REF!&gt;=22))</formula>
    </cfRule>
  </conditionalFormatting>
  <conditionalFormatting sqref="N4:N43">
    <cfRule type="expression" dxfId="1004" priority="13" stopIfTrue="1">
      <formula>AND(($H4="スギ"),(#REF!&lt;42),(#REF!&gt;=32))</formula>
    </cfRule>
  </conditionalFormatting>
  <conditionalFormatting sqref="U4:U43 Z4:AF43 AJ4:AJ43 O4:P43">
    <cfRule type="expression" dxfId="1003" priority="12" stopIfTrue="1">
      <formula>AND(($H4="スギ"),(#REF!&gt;=42))</formula>
    </cfRule>
  </conditionalFormatting>
  <conditionalFormatting sqref="Q4:Q43 AA4:AA43">
    <cfRule type="expression" dxfId="1002" priority="11" stopIfTrue="1">
      <formula>AND(($H4="ヒノキ"),(#REF!&lt;12))</formula>
    </cfRule>
  </conditionalFormatting>
  <conditionalFormatting sqref="R4:R43 AB4:AE43">
    <cfRule type="expression" dxfId="1001" priority="10" stopIfTrue="1">
      <formula>AND(($H4="ヒノキ"),(#REF!&lt;22),(#REF!&gt;=12))</formula>
    </cfRule>
  </conditionalFormatting>
  <conditionalFormatting sqref="S4:S43">
    <cfRule type="expression" dxfId="1000" priority="9" stopIfTrue="1">
      <formula>AND(($H4="ヒノキ"),(#REF!&lt;32),(#REF!&gt;=22))</formula>
    </cfRule>
  </conditionalFormatting>
  <conditionalFormatting sqref="T4:U43 Z4:AF43 AJ4:AJ43">
    <cfRule type="expression" dxfId="999" priority="8" stopIfTrue="1">
      <formula>AND(($H4="ヒノキ"),(#REF!&gt;=32))</formula>
    </cfRule>
  </conditionalFormatting>
  <conditionalFormatting sqref="V4:V43 AA4:AA43">
    <cfRule type="expression" dxfId="998" priority="7" stopIfTrue="1">
      <formula>AND(($H4="アカマツ"),(#REF!&lt;12))</formula>
    </cfRule>
  </conditionalFormatting>
  <conditionalFormatting sqref="W4:W43 AB4:AB43">
    <cfRule type="expression" dxfId="997" priority="6" stopIfTrue="1">
      <formula>AND(($H4="アカマツ"),(#REF!&lt;22),(#REF!&gt;=12))</formula>
    </cfRule>
  </conditionalFormatting>
  <conditionalFormatting sqref="X4:X43 AC4:AC43">
    <cfRule type="expression" dxfId="996" priority="5" stopIfTrue="1">
      <formula>AND(($H4="アカマツ"),(#REF!&lt;42),(#REF!&gt;=22))</formula>
    </cfRule>
  </conditionalFormatting>
  <conditionalFormatting sqref="Y4:AF43 AJ4:AJ43">
    <cfRule type="expression" dxfId="995" priority="4" stopIfTrue="1">
      <formula>AND(($H4="アカマツ"),(#REF!&gt;=42))</formula>
    </cfRule>
  </conditionalFormatting>
  <conditionalFormatting sqref="AG4:AG43">
    <cfRule type="expression" dxfId="994" priority="3" stopIfTrue="1">
      <formula>AND(($H4&lt;&gt;"スギ"),($H4&lt;&gt;"ヒノキ"),($H4&lt;&gt;"アカマツ"),(#REF!&lt;12))</formula>
    </cfRule>
  </conditionalFormatting>
  <conditionalFormatting sqref="AH4:AH43">
    <cfRule type="expression" dxfId="993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992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AJ120"/>
  <sheetViews>
    <sheetView showGridLines="0" view="pageBreakPreview" zoomScaleNormal="85" zoomScaleSheetLayoutView="100" workbookViewId="0">
      <selection activeCell="I1" sqref="I1:I1048576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314</v>
      </c>
      <c r="B2" s="100"/>
      <c r="C2" s="100"/>
      <c r="D2" s="100"/>
      <c r="E2" s="100"/>
      <c r="F2" s="100"/>
      <c r="G2" s="100"/>
      <c r="H2" s="101" t="s">
        <v>61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46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45">
        <v>0</v>
      </c>
      <c r="L3" s="45">
        <v>12</v>
      </c>
      <c r="M3" s="45">
        <v>22</v>
      </c>
      <c r="N3" s="45">
        <v>32</v>
      </c>
      <c r="O3" s="45">
        <v>42</v>
      </c>
      <c r="P3" s="45" t="s">
        <v>14</v>
      </c>
      <c r="Q3" s="45">
        <v>0</v>
      </c>
      <c r="R3" s="45">
        <v>12</v>
      </c>
      <c r="S3" s="45">
        <v>22</v>
      </c>
      <c r="T3" s="45">
        <v>32</v>
      </c>
      <c r="U3" s="45" t="s">
        <v>14</v>
      </c>
      <c r="V3" s="45">
        <v>0</v>
      </c>
      <c r="W3" s="45">
        <v>12</v>
      </c>
      <c r="X3" s="45">
        <v>22</v>
      </c>
      <c r="Y3" s="45">
        <v>42</v>
      </c>
      <c r="Z3" s="45" t="s">
        <v>14</v>
      </c>
      <c r="AA3" s="45">
        <v>0</v>
      </c>
      <c r="AB3" s="45">
        <v>12</v>
      </c>
      <c r="AC3" s="45">
        <v>22</v>
      </c>
      <c r="AD3" s="45">
        <v>32</v>
      </c>
      <c r="AE3" s="45">
        <v>42</v>
      </c>
      <c r="AF3" s="45" t="s">
        <v>14</v>
      </c>
      <c r="AG3" s="45">
        <v>0</v>
      </c>
      <c r="AH3" s="45">
        <v>12</v>
      </c>
      <c r="AI3" s="45">
        <v>42</v>
      </c>
      <c r="AJ3" s="45" t="s">
        <v>14</v>
      </c>
    </row>
    <row r="4" spans="1:36" ht="12.95" customHeight="1" x14ac:dyDescent="0.15">
      <c r="A4" s="44">
        <v>161</v>
      </c>
      <c r="B4" s="99" t="s">
        <v>116</v>
      </c>
      <c r="C4" s="99"/>
      <c r="D4" s="44">
        <v>22</v>
      </c>
      <c r="E4" s="44">
        <v>16</v>
      </c>
      <c r="F4" s="4">
        <f t="shared" ref="F4:F43" si="0">IF(D4&gt;0,IF(B4="スギ",P4,IF(B4="ヒノキ",U4,IF(B4="アカマツ",Z4,IF(B4="カラマツ",AF4,AJ4)))),"")</f>
        <v>0.28000000000000003</v>
      </c>
      <c r="G4" s="5"/>
      <c r="H4" s="44"/>
      <c r="I4" s="44" t="s">
        <v>38</v>
      </c>
      <c r="J4" s="1" t="s">
        <v>15</v>
      </c>
      <c r="K4" s="45">
        <f t="shared" ref="K4:K43" si="1">IF(ROUND(10^(-5+0.8769+1.7454*LOG(D4)+1.014*LOG(E4)),2)&gt;=0.01,ROUND(10^(-5+0.8769+1.7454*LOG(D4)+1.014*LOG(E4)),2),ROUND(10^(-5+0.8769+1.7454*LOG(D4)+1.014*LOG(E4)),3))</f>
        <v>0.28000000000000003</v>
      </c>
      <c r="L4" s="45">
        <f t="shared" ref="L4:L43" si="2">ROUND(10^(-5+0.73504+1.83346*LOG(D4)+1.06569*LOG(E4)),2)</f>
        <v>0.3</v>
      </c>
      <c r="M4" s="45">
        <f t="shared" ref="M4:M43" si="3">ROUND(10^(-5+0.71514+1.74357*LOG(D4)+1.17719*LOG(E4)),2)</f>
        <v>0.3</v>
      </c>
      <c r="N4" s="45">
        <f t="shared" ref="N4:N43" si="4">ROUND(10^(-5+0.82956+1.76381*LOG(D4)+1.06412*LOG(E4)),2)</f>
        <v>0.3</v>
      </c>
      <c r="O4" s="45">
        <f t="shared" ref="O4:O43" si="5">ROUND(10^(-5+0.88226+1.79204*LOG(D4)+0.99303*LOG(E4)),2)</f>
        <v>0.3</v>
      </c>
      <c r="P4" s="45">
        <f>HLOOKUP($D4,K$3:O$43,MATCH($A4,$A$3:$A$43,0),1)</f>
        <v>0.3</v>
      </c>
      <c r="Q4" s="45">
        <f t="shared" ref="Q4:Q43" si="6">IF(ROUND(10^(1.810672*LOG(D4)+0.982833*LOG(E4)-4.173533),2)&gt;=0.01,ROUND(10^(1.810672*LOG(D4)+0.982833*LOG(E4)-4.173533),2),ROUND(10^(1.810672*LOG(D4)+0.982833*LOG(E4)-4.173533),3))</f>
        <v>0.28000000000000003</v>
      </c>
      <c r="R4" s="45">
        <f t="shared" ref="R4:R43" si="7">ROUND(10^(1.905709*LOG(D4)+1.011385*LOG(E4)-4.293729),2)</f>
        <v>0.3</v>
      </c>
      <c r="S4" s="45">
        <f t="shared" ref="S4:S43" si="8">ROUND(10^(1.771888*LOG(D4)+1.138415*LOG(E4)-4.271259),2)</f>
        <v>0.3</v>
      </c>
      <c r="T4" s="45">
        <f t="shared" ref="T4:T43" si="9">ROUND(10^(1.671519*LOG(D4)+1.363617*LOG(E4)-4.404407),2)</f>
        <v>0.3</v>
      </c>
      <c r="U4" s="45">
        <f t="shared" ref="U4:U43" si="10">HLOOKUP($D4,Q$3:T$43,MATCH($A4,$A$3:$A$43,0),1)</f>
        <v>0.3</v>
      </c>
      <c r="V4" s="45">
        <f t="shared" ref="V4:V43" si="11">IF(ROUND(10^(-4.249503+1.946501*LOG(D4)+0.942682*LOG(E4)),2)&gt;=0.01,ROUND(10^(-4.249503+1.946501*LOG(D4)+0.942682*LOG(E4)),2),ROUND(10^(-4.249503+1.946501*LOG(D4)+0.942682*LOG(E4)),3))</f>
        <v>0.32</v>
      </c>
      <c r="W4" s="45">
        <f t="shared" ref="W4:W43" si="12">ROUND(10^(-4.155639+1.847898*LOG(D4)+0.951955*LOG(E4)),2)</f>
        <v>0.3</v>
      </c>
      <c r="X4" s="45">
        <f t="shared" ref="X4:X43" si="13">ROUND(10^(-4.194535+1.804172*LOG(D4)+1.034248*LOG(E4)),2)</f>
        <v>0.3</v>
      </c>
      <c r="Y4" s="45">
        <f t="shared" ref="Y4:Y43" si="14">ROUND(10^(-4.42347+2.006485*LOG(D4)+0.967757*LOG(E4)),2)</f>
        <v>0.27</v>
      </c>
      <c r="Z4" s="45">
        <f t="shared" ref="Z4:Z43" si="15">HLOOKUP($D4,V$3:Y$43,MATCH($A4,$A$3:$A$43,0),1)</f>
        <v>0.3</v>
      </c>
      <c r="AA4" s="45">
        <f t="shared" ref="AA4:AA43" si="16">IF(ROUND(10^(1.80389*LOG(D4)+0.962587*LOG(E4)-4.155099),2)&gt;=0.01,ROUND(10^(1.80389*LOG(D4)+0.962587*LOG(E4)-4.155099),2),ROUND(10^(1.80389*LOG(D4)+0.962587*LOG(E4)-4.155099),3))</f>
        <v>0.27</v>
      </c>
      <c r="AB4" s="45">
        <f t="shared" ref="AB4:AB43" si="17">ROUND(10^(1.979213*LOG(D4)+0.998347*LOG(E4)-4.369281),2)</f>
        <v>0.31</v>
      </c>
      <c r="AC4" s="45">
        <f t="shared" ref="AC4:AC43" si="18">ROUND(10^(1.904401*LOG(D4)+1.062478*LOG(E4)-4.348104),2)</f>
        <v>0.31</v>
      </c>
      <c r="AD4" s="45">
        <f t="shared" ref="AD4:AD43" si="19">ROUND(10^(1.640825*LOG(D4)+1.080387*LOG(E4)-3.976731),2)</f>
        <v>0.34</v>
      </c>
      <c r="AE4" s="45">
        <f t="shared" ref="AE4:AE43" si="20">ROUND(10^(1.90887*LOG(D4)+1.088002*LOG(E4)-4.431495),2)</f>
        <v>0.28000000000000003</v>
      </c>
      <c r="AF4" s="45">
        <f t="shared" ref="AF4:AF43" si="21">HLOOKUP($D4,AA$3:AE$43,MATCH($A4,$A$3:$A$43,0),1)</f>
        <v>0.31</v>
      </c>
      <c r="AG4" s="45">
        <f t="shared" ref="AG4:AG43" si="22">IF(ROUND(10^(1.94019664*LOG(D4)+0.84689666*LOG(E4)-4.20067295),2)&gt;=0.01,ROUND(10^(1.94019664*LOG(D4)+0.84689666*LOG(E4)-4.20067295),2),ROUND(10^(1.94019664*LOG(D4)+0.84689666*LOG(E4)-4.20067295),3))</f>
        <v>0.27</v>
      </c>
      <c r="AH4" s="45">
        <f t="shared" ref="AH4:AH43" si="23">ROUND(10^(1.93813902*LOG(D4)+0.96697002*LOG(E4)-4.32216295),2)</f>
        <v>0.28000000000000003</v>
      </c>
      <c r="AI4" s="45">
        <f t="shared" ref="AI4:AI43" si="24">ROUND(10^(1.82464098*LOG(D4)+0.97625989*LOG(E4)-4.15096808),2)</f>
        <v>0.3</v>
      </c>
      <c r="AJ4" s="45">
        <f t="shared" ref="AJ4:AJ43" si="25">HLOOKUP($D4,AG$3:AI$43,MATCH($A4,$A$3:$A$43,0),1)</f>
        <v>0.28000000000000003</v>
      </c>
    </row>
    <row r="5" spans="1:36" ht="12.95" customHeight="1" x14ac:dyDescent="0.15">
      <c r="A5" s="44">
        <v>162</v>
      </c>
      <c r="B5" s="99" t="s">
        <v>50</v>
      </c>
      <c r="C5" s="99"/>
      <c r="D5" s="44">
        <v>14</v>
      </c>
      <c r="E5" s="44">
        <v>12</v>
      </c>
      <c r="F5" s="4">
        <f t="shared" si="0"/>
        <v>0.09</v>
      </c>
      <c r="G5" s="5"/>
      <c r="H5" s="44" t="s">
        <v>32</v>
      </c>
      <c r="I5" s="44"/>
      <c r="J5" s="1" t="s">
        <v>15</v>
      </c>
      <c r="K5" s="45">
        <f t="shared" si="1"/>
        <v>0.09</v>
      </c>
      <c r="L5" s="45">
        <f t="shared" si="2"/>
        <v>0.1</v>
      </c>
      <c r="M5" s="45">
        <f t="shared" si="3"/>
        <v>0.1</v>
      </c>
      <c r="N5" s="45">
        <f t="shared" si="4"/>
        <v>0.1</v>
      </c>
      <c r="O5" s="45">
        <f t="shared" si="5"/>
        <v>0.1</v>
      </c>
      <c r="P5" s="45">
        <f t="shared" ref="P5:P43" si="26">HLOOKUP($D5,K$3:O$43,MATCH(A5,$A$3:$A$43,0),1)</f>
        <v>0.1</v>
      </c>
      <c r="Q5" s="45">
        <f t="shared" si="6"/>
        <v>0.09</v>
      </c>
      <c r="R5" s="45">
        <f t="shared" si="7"/>
        <v>0.1</v>
      </c>
      <c r="S5" s="45">
        <f t="shared" si="8"/>
        <v>0.1</v>
      </c>
      <c r="T5" s="45">
        <f t="shared" si="9"/>
        <v>0.1</v>
      </c>
      <c r="U5" s="45">
        <f t="shared" si="10"/>
        <v>0.1</v>
      </c>
      <c r="V5" s="45">
        <f t="shared" si="11"/>
        <v>0.1</v>
      </c>
      <c r="W5" s="45">
        <f t="shared" si="12"/>
        <v>0.1</v>
      </c>
      <c r="X5" s="45">
        <f t="shared" si="13"/>
        <v>0.1</v>
      </c>
      <c r="Y5" s="45">
        <f t="shared" si="14"/>
        <v>0.08</v>
      </c>
      <c r="Z5" s="45">
        <f t="shared" si="15"/>
        <v>0.1</v>
      </c>
      <c r="AA5" s="45">
        <f t="shared" si="16"/>
        <v>0.09</v>
      </c>
      <c r="AB5" s="45">
        <f t="shared" si="17"/>
        <v>0.09</v>
      </c>
      <c r="AC5" s="45">
        <f t="shared" si="18"/>
        <v>0.1</v>
      </c>
      <c r="AD5" s="45">
        <f t="shared" si="19"/>
        <v>0.12</v>
      </c>
      <c r="AE5" s="45">
        <f t="shared" si="20"/>
        <v>0.09</v>
      </c>
      <c r="AF5" s="45">
        <f t="shared" si="21"/>
        <v>0.09</v>
      </c>
      <c r="AG5" s="45">
        <f t="shared" si="22"/>
        <v>0.09</v>
      </c>
      <c r="AH5" s="45">
        <f t="shared" si="23"/>
        <v>0.09</v>
      </c>
      <c r="AI5" s="45">
        <f t="shared" si="24"/>
        <v>0.1</v>
      </c>
      <c r="AJ5" s="45">
        <f t="shared" si="25"/>
        <v>0.09</v>
      </c>
    </row>
    <row r="6" spans="1:36" ht="12.95" customHeight="1" x14ac:dyDescent="0.15">
      <c r="A6" s="44">
        <v>163</v>
      </c>
      <c r="B6" s="99" t="s">
        <v>40</v>
      </c>
      <c r="C6" s="99"/>
      <c r="D6" s="44">
        <v>14</v>
      </c>
      <c r="E6" s="44">
        <v>13</v>
      </c>
      <c r="F6" s="4">
        <f t="shared" si="0"/>
        <v>0.09</v>
      </c>
      <c r="G6" s="5" t="s">
        <v>42</v>
      </c>
      <c r="H6" s="44" t="s">
        <v>32</v>
      </c>
      <c r="I6" s="5"/>
      <c r="J6" s="1" t="s">
        <v>15</v>
      </c>
      <c r="K6" s="45">
        <f t="shared" si="1"/>
        <v>0.1</v>
      </c>
      <c r="L6" s="45">
        <f t="shared" si="2"/>
        <v>0.11</v>
      </c>
      <c r="M6" s="45">
        <f t="shared" si="3"/>
        <v>0.11</v>
      </c>
      <c r="N6" s="45">
        <f t="shared" si="4"/>
        <v>0.11</v>
      </c>
      <c r="O6" s="45">
        <f t="shared" si="5"/>
        <v>0.11</v>
      </c>
      <c r="P6" s="45">
        <f t="shared" si="26"/>
        <v>0.11</v>
      </c>
      <c r="Q6" s="45">
        <f t="shared" si="6"/>
        <v>0.1</v>
      </c>
      <c r="R6" s="45">
        <f t="shared" si="7"/>
        <v>0.1</v>
      </c>
      <c r="S6" s="45">
        <f t="shared" si="8"/>
        <v>0.11</v>
      </c>
      <c r="T6" s="45">
        <f t="shared" si="9"/>
        <v>0.11</v>
      </c>
      <c r="U6" s="45">
        <f t="shared" si="10"/>
        <v>0.1</v>
      </c>
      <c r="V6" s="45">
        <f t="shared" si="11"/>
        <v>0.11</v>
      </c>
      <c r="W6" s="45">
        <f t="shared" si="12"/>
        <v>0.11</v>
      </c>
      <c r="X6" s="45">
        <f t="shared" si="13"/>
        <v>0.11</v>
      </c>
      <c r="Y6" s="45">
        <f t="shared" si="14"/>
        <v>0.09</v>
      </c>
      <c r="Z6" s="45">
        <f t="shared" si="15"/>
        <v>0.11</v>
      </c>
      <c r="AA6" s="45">
        <f t="shared" si="16"/>
        <v>0.1</v>
      </c>
      <c r="AB6" s="45">
        <f t="shared" si="17"/>
        <v>0.1</v>
      </c>
      <c r="AC6" s="45">
        <f t="shared" si="18"/>
        <v>0.1</v>
      </c>
      <c r="AD6" s="45">
        <f t="shared" si="19"/>
        <v>0.13</v>
      </c>
      <c r="AE6" s="45">
        <f t="shared" si="20"/>
        <v>0.09</v>
      </c>
      <c r="AF6" s="45">
        <f t="shared" si="21"/>
        <v>0.1</v>
      </c>
      <c r="AG6" s="45">
        <f t="shared" si="22"/>
        <v>0.09</v>
      </c>
      <c r="AH6" s="45">
        <f t="shared" si="23"/>
        <v>0.09</v>
      </c>
      <c r="AI6" s="45">
        <f t="shared" si="24"/>
        <v>0.11</v>
      </c>
      <c r="AJ6" s="45">
        <f t="shared" si="25"/>
        <v>0.09</v>
      </c>
    </row>
    <row r="7" spans="1:36" ht="12.95" customHeight="1" x14ac:dyDescent="0.15">
      <c r="A7" s="44">
        <v>164</v>
      </c>
      <c r="B7" s="99" t="s">
        <v>40</v>
      </c>
      <c r="C7" s="99"/>
      <c r="D7" s="44">
        <v>10</v>
      </c>
      <c r="E7" s="44">
        <v>8</v>
      </c>
      <c r="F7" s="4">
        <f t="shared" si="0"/>
        <v>0.03</v>
      </c>
      <c r="G7" s="5" t="s">
        <v>42</v>
      </c>
      <c r="H7" s="44" t="s">
        <v>32</v>
      </c>
      <c r="I7" s="5"/>
      <c r="J7" s="1" t="s">
        <v>15</v>
      </c>
      <c r="K7" s="45">
        <f t="shared" si="1"/>
        <v>0.03</v>
      </c>
      <c r="L7" s="45">
        <f t="shared" si="2"/>
        <v>0.03</v>
      </c>
      <c r="M7" s="45">
        <f t="shared" si="3"/>
        <v>0.03</v>
      </c>
      <c r="N7" s="45">
        <f t="shared" si="4"/>
        <v>0.04</v>
      </c>
      <c r="O7" s="45">
        <f t="shared" si="5"/>
        <v>0.04</v>
      </c>
      <c r="P7" s="45">
        <f t="shared" si="26"/>
        <v>0.03</v>
      </c>
      <c r="Q7" s="45">
        <f t="shared" si="6"/>
        <v>0.03</v>
      </c>
      <c r="R7" s="45">
        <f t="shared" si="7"/>
        <v>0.03</v>
      </c>
      <c r="S7" s="45">
        <f t="shared" si="8"/>
        <v>0.03</v>
      </c>
      <c r="T7" s="45">
        <f t="shared" si="9"/>
        <v>0.03</v>
      </c>
      <c r="U7" s="45">
        <f t="shared" si="10"/>
        <v>0.03</v>
      </c>
      <c r="V7" s="45">
        <f t="shared" si="11"/>
        <v>0.04</v>
      </c>
      <c r="W7" s="45">
        <f t="shared" si="12"/>
        <v>0.04</v>
      </c>
      <c r="X7" s="45">
        <f t="shared" si="13"/>
        <v>0.03</v>
      </c>
      <c r="Y7" s="45">
        <f t="shared" si="14"/>
        <v>0.03</v>
      </c>
      <c r="Z7" s="45">
        <f t="shared" si="15"/>
        <v>0.04</v>
      </c>
      <c r="AA7" s="45">
        <f t="shared" si="16"/>
        <v>0.03</v>
      </c>
      <c r="AB7" s="45">
        <f t="shared" si="17"/>
        <v>0.03</v>
      </c>
      <c r="AC7" s="45">
        <f t="shared" si="18"/>
        <v>0.03</v>
      </c>
      <c r="AD7" s="45">
        <f t="shared" si="19"/>
        <v>0.04</v>
      </c>
      <c r="AE7" s="45">
        <f t="shared" si="20"/>
        <v>0.03</v>
      </c>
      <c r="AF7" s="45">
        <f t="shared" si="21"/>
        <v>0.03</v>
      </c>
      <c r="AG7" s="45">
        <f t="shared" si="22"/>
        <v>0.03</v>
      </c>
      <c r="AH7" s="45">
        <f t="shared" si="23"/>
        <v>0.03</v>
      </c>
      <c r="AI7" s="45">
        <f t="shared" si="24"/>
        <v>0.04</v>
      </c>
      <c r="AJ7" s="45">
        <f t="shared" si="25"/>
        <v>0.03</v>
      </c>
    </row>
    <row r="8" spans="1:36" ht="12.95" customHeight="1" x14ac:dyDescent="0.15">
      <c r="A8" s="44">
        <v>165</v>
      </c>
      <c r="B8" s="99" t="s">
        <v>40</v>
      </c>
      <c r="C8" s="99"/>
      <c r="D8" s="44">
        <v>12</v>
      </c>
      <c r="E8" s="44">
        <v>13</v>
      </c>
      <c r="F8" s="4">
        <f t="shared" si="0"/>
        <v>7.0000000000000007E-2</v>
      </c>
      <c r="G8" s="5" t="s">
        <v>42</v>
      </c>
      <c r="H8" s="44"/>
      <c r="I8" s="44"/>
      <c r="J8" s="1" t="s">
        <v>15</v>
      </c>
      <c r="K8" s="45">
        <f t="shared" si="1"/>
        <v>0.08</v>
      </c>
      <c r="L8" s="45">
        <f t="shared" si="2"/>
        <v>0.08</v>
      </c>
      <c r="M8" s="45">
        <f t="shared" si="3"/>
        <v>0.08</v>
      </c>
      <c r="N8" s="45">
        <f t="shared" si="4"/>
        <v>0.08</v>
      </c>
      <c r="O8" s="45">
        <f t="shared" si="5"/>
        <v>0.08</v>
      </c>
      <c r="P8" s="45">
        <f t="shared" si="26"/>
        <v>0.08</v>
      </c>
      <c r="Q8" s="45">
        <f t="shared" si="6"/>
        <v>0.08</v>
      </c>
      <c r="R8" s="45">
        <f t="shared" si="7"/>
        <v>0.08</v>
      </c>
      <c r="S8" s="45">
        <f t="shared" si="8"/>
        <v>0.08</v>
      </c>
      <c r="T8" s="45">
        <f t="shared" si="9"/>
        <v>0.08</v>
      </c>
      <c r="U8" s="45">
        <f t="shared" si="10"/>
        <v>0.08</v>
      </c>
      <c r="V8" s="45">
        <f t="shared" si="11"/>
        <v>0.08</v>
      </c>
      <c r="W8" s="45">
        <f t="shared" si="12"/>
        <v>0.08</v>
      </c>
      <c r="X8" s="45">
        <f t="shared" si="13"/>
        <v>0.08</v>
      </c>
      <c r="Y8" s="45">
        <f t="shared" si="14"/>
        <v>7.0000000000000007E-2</v>
      </c>
      <c r="Z8" s="45">
        <f t="shared" si="15"/>
        <v>0.08</v>
      </c>
      <c r="AA8" s="45">
        <f t="shared" si="16"/>
        <v>7.0000000000000007E-2</v>
      </c>
      <c r="AB8" s="45">
        <f t="shared" si="17"/>
        <v>0.08</v>
      </c>
      <c r="AC8" s="45">
        <f t="shared" si="18"/>
        <v>0.08</v>
      </c>
      <c r="AD8" s="45">
        <f t="shared" si="19"/>
        <v>0.1</v>
      </c>
      <c r="AE8" s="45">
        <f t="shared" si="20"/>
        <v>7.0000000000000007E-2</v>
      </c>
      <c r="AF8" s="45">
        <f t="shared" si="21"/>
        <v>0.08</v>
      </c>
      <c r="AG8" s="45">
        <f t="shared" si="22"/>
        <v>7.0000000000000007E-2</v>
      </c>
      <c r="AH8" s="45">
        <f t="shared" si="23"/>
        <v>7.0000000000000007E-2</v>
      </c>
      <c r="AI8" s="45">
        <f t="shared" si="24"/>
        <v>0.08</v>
      </c>
      <c r="AJ8" s="45">
        <f t="shared" si="25"/>
        <v>7.0000000000000007E-2</v>
      </c>
    </row>
    <row r="9" spans="1:36" ht="12.95" customHeight="1" x14ac:dyDescent="0.15">
      <c r="A9" s="44">
        <v>166</v>
      </c>
      <c r="B9" s="99" t="s">
        <v>40</v>
      </c>
      <c r="C9" s="99"/>
      <c r="D9" s="44">
        <v>10</v>
      </c>
      <c r="E9" s="44">
        <v>12</v>
      </c>
      <c r="F9" s="4">
        <f t="shared" si="0"/>
        <v>0.05</v>
      </c>
      <c r="G9" s="5" t="s">
        <v>42</v>
      </c>
      <c r="H9" s="44" t="s">
        <v>32</v>
      </c>
      <c r="I9" s="5"/>
      <c r="J9" s="1" t="s">
        <v>15</v>
      </c>
      <c r="K9" s="45">
        <f t="shared" si="1"/>
        <v>0.05</v>
      </c>
      <c r="L9" s="45">
        <f t="shared" si="2"/>
        <v>0.05</v>
      </c>
      <c r="M9" s="45">
        <f t="shared" si="3"/>
        <v>0.05</v>
      </c>
      <c r="N9" s="45">
        <f t="shared" si="4"/>
        <v>0.06</v>
      </c>
      <c r="O9" s="45">
        <f t="shared" si="5"/>
        <v>0.06</v>
      </c>
      <c r="P9" s="45">
        <f t="shared" si="26"/>
        <v>0.05</v>
      </c>
      <c r="Q9" s="45">
        <f t="shared" si="6"/>
        <v>0.05</v>
      </c>
      <c r="R9" s="45">
        <f t="shared" si="7"/>
        <v>0.05</v>
      </c>
      <c r="S9" s="45">
        <f t="shared" si="8"/>
        <v>0.05</v>
      </c>
      <c r="T9" s="45">
        <f t="shared" si="9"/>
        <v>0.05</v>
      </c>
      <c r="U9" s="45">
        <f t="shared" si="10"/>
        <v>0.05</v>
      </c>
      <c r="V9" s="45">
        <f t="shared" si="11"/>
        <v>0.05</v>
      </c>
      <c r="W9" s="45">
        <f t="shared" si="12"/>
        <v>0.05</v>
      </c>
      <c r="X9" s="45">
        <f t="shared" si="13"/>
        <v>0.05</v>
      </c>
      <c r="Y9" s="45">
        <f t="shared" si="14"/>
        <v>0.04</v>
      </c>
      <c r="Z9" s="45">
        <f t="shared" si="15"/>
        <v>0.05</v>
      </c>
      <c r="AA9" s="45">
        <f t="shared" si="16"/>
        <v>0.05</v>
      </c>
      <c r="AB9" s="45">
        <f t="shared" si="17"/>
        <v>0.05</v>
      </c>
      <c r="AC9" s="45">
        <f t="shared" si="18"/>
        <v>0.05</v>
      </c>
      <c r="AD9" s="45">
        <f t="shared" si="19"/>
        <v>7.0000000000000007E-2</v>
      </c>
      <c r="AE9" s="45">
        <f t="shared" si="20"/>
        <v>0.04</v>
      </c>
      <c r="AF9" s="45">
        <f t="shared" si="21"/>
        <v>0.05</v>
      </c>
      <c r="AG9" s="45">
        <f t="shared" si="22"/>
        <v>0.05</v>
      </c>
      <c r="AH9" s="45">
        <f t="shared" si="23"/>
        <v>0.05</v>
      </c>
      <c r="AI9" s="45">
        <f t="shared" si="24"/>
        <v>0.05</v>
      </c>
      <c r="AJ9" s="45">
        <f t="shared" si="25"/>
        <v>0.05</v>
      </c>
    </row>
    <row r="10" spans="1:36" ht="12.95" customHeight="1" x14ac:dyDescent="0.15">
      <c r="A10" s="44">
        <v>167</v>
      </c>
      <c r="B10" s="99" t="s">
        <v>40</v>
      </c>
      <c r="C10" s="99"/>
      <c r="D10" s="44">
        <v>14</v>
      </c>
      <c r="E10" s="44">
        <v>13</v>
      </c>
      <c r="F10" s="4">
        <f t="shared" si="0"/>
        <v>0.09</v>
      </c>
      <c r="G10" s="5" t="s">
        <v>42</v>
      </c>
      <c r="H10" s="44" t="s">
        <v>32</v>
      </c>
      <c r="I10" s="5"/>
      <c r="J10" s="1" t="s">
        <v>15</v>
      </c>
      <c r="K10" s="45">
        <f t="shared" si="1"/>
        <v>0.1</v>
      </c>
      <c r="L10" s="45">
        <f t="shared" si="2"/>
        <v>0.11</v>
      </c>
      <c r="M10" s="45">
        <f t="shared" si="3"/>
        <v>0.11</v>
      </c>
      <c r="N10" s="45">
        <f t="shared" si="4"/>
        <v>0.11</v>
      </c>
      <c r="O10" s="45">
        <f t="shared" si="5"/>
        <v>0.11</v>
      </c>
      <c r="P10" s="45">
        <f t="shared" si="26"/>
        <v>0.11</v>
      </c>
      <c r="Q10" s="45">
        <f t="shared" si="6"/>
        <v>0.1</v>
      </c>
      <c r="R10" s="45">
        <f t="shared" si="7"/>
        <v>0.1</v>
      </c>
      <c r="S10" s="45">
        <f t="shared" si="8"/>
        <v>0.11</v>
      </c>
      <c r="T10" s="45">
        <f t="shared" si="9"/>
        <v>0.11</v>
      </c>
      <c r="U10" s="45">
        <f t="shared" si="10"/>
        <v>0.1</v>
      </c>
      <c r="V10" s="45">
        <f t="shared" si="11"/>
        <v>0.11</v>
      </c>
      <c r="W10" s="45">
        <f t="shared" si="12"/>
        <v>0.11</v>
      </c>
      <c r="X10" s="45">
        <f t="shared" si="13"/>
        <v>0.11</v>
      </c>
      <c r="Y10" s="45">
        <f t="shared" si="14"/>
        <v>0.09</v>
      </c>
      <c r="Z10" s="45">
        <f t="shared" si="15"/>
        <v>0.11</v>
      </c>
      <c r="AA10" s="45">
        <f t="shared" si="16"/>
        <v>0.1</v>
      </c>
      <c r="AB10" s="45">
        <f t="shared" si="17"/>
        <v>0.1</v>
      </c>
      <c r="AC10" s="45">
        <f t="shared" si="18"/>
        <v>0.1</v>
      </c>
      <c r="AD10" s="45">
        <f t="shared" si="19"/>
        <v>0.13</v>
      </c>
      <c r="AE10" s="45">
        <f t="shared" si="20"/>
        <v>0.09</v>
      </c>
      <c r="AF10" s="45">
        <f t="shared" si="21"/>
        <v>0.1</v>
      </c>
      <c r="AG10" s="45">
        <f t="shared" si="22"/>
        <v>0.09</v>
      </c>
      <c r="AH10" s="45">
        <f t="shared" si="23"/>
        <v>0.09</v>
      </c>
      <c r="AI10" s="45">
        <f t="shared" si="24"/>
        <v>0.11</v>
      </c>
      <c r="AJ10" s="45">
        <f t="shared" si="25"/>
        <v>0.09</v>
      </c>
    </row>
    <row r="11" spans="1:36" ht="12.95" customHeight="1" x14ac:dyDescent="0.15">
      <c r="A11" s="44">
        <v>168</v>
      </c>
      <c r="B11" s="99" t="s">
        <v>40</v>
      </c>
      <c r="C11" s="99"/>
      <c r="D11" s="44">
        <v>12</v>
      </c>
      <c r="E11" s="44">
        <v>13</v>
      </c>
      <c r="F11" s="4">
        <f t="shared" si="0"/>
        <v>7.0000000000000007E-2</v>
      </c>
      <c r="G11" s="5" t="s">
        <v>42</v>
      </c>
      <c r="H11" s="44"/>
      <c r="I11" s="44"/>
      <c r="J11" s="1" t="s">
        <v>15</v>
      </c>
      <c r="K11" s="45">
        <f t="shared" si="1"/>
        <v>0.08</v>
      </c>
      <c r="L11" s="45">
        <f t="shared" si="2"/>
        <v>0.08</v>
      </c>
      <c r="M11" s="45">
        <f t="shared" si="3"/>
        <v>0.08</v>
      </c>
      <c r="N11" s="45">
        <f t="shared" si="4"/>
        <v>0.08</v>
      </c>
      <c r="O11" s="45">
        <f t="shared" si="5"/>
        <v>0.08</v>
      </c>
      <c r="P11" s="45">
        <f t="shared" si="26"/>
        <v>0.08</v>
      </c>
      <c r="Q11" s="45">
        <f t="shared" si="6"/>
        <v>0.08</v>
      </c>
      <c r="R11" s="45">
        <f t="shared" si="7"/>
        <v>0.08</v>
      </c>
      <c r="S11" s="45">
        <f t="shared" si="8"/>
        <v>0.08</v>
      </c>
      <c r="T11" s="45">
        <f t="shared" si="9"/>
        <v>0.08</v>
      </c>
      <c r="U11" s="45">
        <f t="shared" si="10"/>
        <v>0.08</v>
      </c>
      <c r="V11" s="45">
        <f t="shared" si="11"/>
        <v>0.08</v>
      </c>
      <c r="W11" s="45">
        <f t="shared" si="12"/>
        <v>0.08</v>
      </c>
      <c r="X11" s="45">
        <f t="shared" si="13"/>
        <v>0.08</v>
      </c>
      <c r="Y11" s="45">
        <f t="shared" si="14"/>
        <v>7.0000000000000007E-2</v>
      </c>
      <c r="Z11" s="45">
        <f t="shared" si="15"/>
        <v>0.08</v>
      </c>
      <c r="AA11" s="45">
        <f t="shared" si="16"/>
        <v>7.0000000000000007E-2</v>
      </c>
      <c r="AB11" s="45">
        <f t="shared" si="17"/>
        <v>0.08</v>
      </c>
      <c r="AC11" s="45">
        <f t="shared" si="18"/>
        <v>0.08</v>
      </c>
      <c r="AD11" s="45">
        <f t="shared" si="19"/>
        <v>0.1</v>
      </c>
      <c r="AE11" s="45">
        <f t="shared" si="20"/>
        <v>7.0000000000000007E-2</v>
      </c>
      <c r="AF11" s="45">
        <f t="shared" si="21"/>
        <v>0.08</v>
      </c>
      <c r="AG11" s="45">
        <f t="shared" si="22"/>
        <v>7.0000000000000007E-2</v>
      </c>
      <c r="AH11" s="45">
        <f t="shared" si="23"/>
        <v>7.0000000000000007E-2</v>
      </c>
      <c r="AI11" s="45">
        <f t="shared" si="24"/>
        <v>0.08</v>
      </c>
      <c r="AJ11" s="45">
        <f t="shared" si="25"/>
        <v>7.0000000000000007E-2</v>
      </c>
    </row>
    <row r="12" spans="1:36" ht="12.95" customHeight="1" x14ac:dyDescent="0.15">
      <c r="A12" s="44">
        <v>169</v>
      </c>
      <c r="B12" s="99" t="s">
        <v>40</v>
      </c>
      <c r="C12" s="99"/>
      <c r="D12" s="44">
        <v>10</v>
      </c>
      <c r="E12" s="44">
        <v>10</v>
      </c>
      <c r="F12" s="4">
        <f t="shared" si="0"/>
        <v>0.04</v>
      </c>
      <c r="G12" s="5" t="s">
        <v>42</v>
      </c>
      <c r="H12" s="44" t="s">
        <v>32</v>
      </c>
      <c r="I12" s="5"/>
      <c r="J12" s="1" t="s">
        <v>15</v>
      </c>
      <c r="K12" s="45">
        <f t="shared" si="1"/>
        <v>0.04</v>
      </c>
      <c r="L12" s="45">
        <f t="shared" si="2"/>
        <v>0.04</v>
      </c>
      <c r="M12" s="45">
        <f t="shared" si="3"/>
        <v>0.04</v>
      </c>
      <c r="N12" s="45">
        <f t="shared" si="4"/>
        <v>0.05</v>
      </c>
      <c r="O12" s="45">
        <f t="shared" si="5"/>
        <v>0.05</v>
      </c>
      <c r="P12" s="45">
        <f t="shared" si="26"/>
        <v>0.04</v>
      </c>
      <c r="Q12" s="45">
        <f t="shared" si="6"/>
        <v>0.04</v>
      </c>
      <c r="R12" s="45">
        <f t="shared" si="7"/>
        <v>0.04</v>
      </c>
      <c r="S12" s="45">
        <f t="shared" si="8"/>
        <v>0.04</v>
      </c>
      <c r="T12" s="45">
        <f t="shared" si="9"/>
        <v>0.04</v>
      </c>
      <c r="U12" s="45">
        <f t="shared" si="10"/>
        <v>0.04</v>
      </c>
      <c r="V12" s="45">
        <f t="shared" si="11"/>
        <v>0.04</v>
      </c>
      <c r="W12" s="45">
        <f t="shared" si="12"/>
        <v>0.04</v>
      </c>
      <c r="X12" s="45">
        <f t="shared" si="13"/>
        <v>0.04</v>
      </c>
      <c r="Y12" s="45">
        <f t="shared" si="14"/>
        <v>0.04</v>
      </c>
      <c r="Z12" s="45">
        <f t="shared" si="15"/>
        <v>0.04</v>
      </c>
      <c r="AA12" s="45">
        <f t="shared" si="16"/>
        <v>0.04</v>
      </c>
      <c r="AB12" s="45">
        <f t="shared" si="17"/>
        <v>0.04</v>
      </c>
      <c r="AC12" s="45">
        <f t="shared" si="18"/>
        <v>0.04</v>
      </c>
      <c r="AD12" s="45">
        <f t="shared" si="19"/>
        <v>0.06</v>
      </c>
      <c r="AE12" s="45">
        <f t="shared" si="20"/>
        <v>0.04</v>
      </c>
      <c r="AF12" s="45">
        <f t="shared" si="21"/>
        <v>0.04</v>
      </c>
      <c r="AG12" s="45">
        <f t="shared" si="22"/>
        <v>0.04</v>
      </c>
      <c r="AH12" s="45">
        <f t="shared" si="23"/>
        <v>0.04</v>
      </c>
      <c r="AI12" s="45">
        <f t="shared" si="24"/>
        <v>0.04</v>
      </c>
      <c r="AJ12" s="45">
        <f t="shared" si="25"/>
        <v>0.04</v>
      </c>
    </row>
    <row r="13" spans="1:36" ht="12.95" customHeight="1" x14ac:dyDescent="0.15">
      <c r="A13" s="44">
        <v>170</v>
      </c>
      <c r="B13" s="99" t="s">
        <v>40</v>
      </c>
      <c r="C13" s="99"/>
      <c r="D13" s="44">
        <v>6</v>
      </c>
      <c r="E13" s="44">
        <v>7</v>
      </c>
      <c r="F13" s="4">
        <f t="shared" si="0"/>
        <v>0.01</v>
      </c>
      <c r="G13" s="5" t="s">
        <v>42</v>
      </c>
      <c r="H13" s="44" t="s">
        <v>32</v>
      </c>
      <c r="I13" s="5"/>
      <c r="J13" s="1" t="s">
        <v>15</v>
      </c>
      <c r="K13" s="45">
        <f t="shared" si="1"/>
        <v>0.01</v>
      </c>
      <c r="L13" s="45">
        <f t="shared" si="2"/>
        <v>0.01</v>
      </c>
      <c r="M13" s="45">
        <f t="shared" si="3"/>
        <v>0.01</v>
      </c>
      <c r="N13" s="45">
        <f t="shared" si="4"/>
        <v>0.01</v>
      </c>
      <c r="O13" s="45">
        <f t="shared" si="5"/>
        <v>0.01</v>
      </c>
      <c r="P13" s="45">
        <f t="shared" si="26"/>
        <v>0.01</v>
      </c>
      <c r="Q13" s="45">
        <f t="shared" si="6"/>
        <v>0.01</v>
      </c>
      <c r="R13" s="45">
        <f t="shared" si="7"/>
        <v>0.01</v>
      </c>
      <c r="S13" s="45">
        <f t="shared" si="8"/>
        <v>0.01</v>
      </c>
      <c r="T13" s="45">
        <f t="shared" si="9"/>
        <v>0.01</v>
      </c>
      <c r="U13" s="45">
        <f t="shared" si="10"/>
        <v>0.01</v>
      </c>
      <c r="V13" s="45">
        <f t="shared" si="11"/>
        <v>0.01</v>
      </c>
      <c r="W13" s="45">
        <f t="shared" si="12"/>
        <v>0.01</v>
      </c>
      <c r="X13" s="45">
        <f t="shared" si="13"/>
        <v>0.01</v>
      </c>
      <c r="Y13" s="45">
        <f t="shared" si="14"/>
        <v>0.01</v>
      </c>
      <c r="Z13" s="45">
        <f t="shared" si="15"/>
        <v>0.01</v>
      </c>
      <c r="AA13" s="45">
        <f t="shared" si="16"/>
        <v>0.01</v>
      </c>
      <c r="AB13" s="45">
        <f t="shared" si="17"/>
        <v>0.01</v>
      </c>
      <c r="AC13" s="45">
        <f t="shared" si="18"/>
        <v>0.01</v>
      </c>
      <c r="AD13" s="45">
        <f t="shared" si="19"/>
        <v>0.02</v>
      </c>
      <c r="AE13" s="45">
        <f t="shared" si="20"/>
        <v>0.01</v>
      </c>
      <c r="AF13" s="45">
        <f t="shared" si="21"/>
        <v>0.01</v>
      </c>
      <c r="AG13" s="45">
        <f t="shared" si="22"/>
        <v>0.01</v>
      </c>
      <c r="AH13" s="45">
        <f t="shared" si="23"/>
        <v>0.01</v>
      </c>
      <c r="AI13" s="45">
        <f t="shared" si="24"/>
        <v>0.01</v>
      </c>
      <c r="AJ13" s="45">
        <f t="shared" si="25"/>
        <v>0.01</v>
      </c>
    </row>
    <row r="14" spans="1:36" ht="12.95" customHeight="1" x14ac:dyDescent="0.15">
      <c r="A14" s="44">
        <v>171</v>
      </c>
      <c r="B14" s="99" t="s">
        <v>40</v>
      </c>
      <c r="C14" s="99"/>
      <c r="D14" s="44">
        <v>12</v>
      </c>
      <c r="E14" s="44">
        <v>13</v>
      </c>
      <c r="F14" s="4">
        <f t="shared" si="0"/>
        <v>7.0000000000000007E-2</v>
      </c>
      <c r="G14" s="5" t="s">
        <v>42</v>
      </c>
      <c r="H14" s="44"/>
      <c r="I14" s="44"/>
      <c r="J14" s="1" t="s">
        <v>15</v>
      </c>
      <c r="K14" s="45">
        <f t="shared" si="1"/>
        <v>0.08</v>
      </c>
      <c r="L14" s="45">
        <f t="shared" si="2"/>
        <v>0.08</v>
      </c>
      <c r="M14" s="45">
        <f t="shared" si="3"/>
        <v>0.08</v>
      </c>
      <c r="N14" s="45">
        <f t="shared" si="4"/>
        <v>0.08</v>
      </c>
      <c r="O14" s="45">
        <f t="shared" si="5"/>
        <v>0.08</v>
      </c>
      <c r="P14" s="45">
        <f t="shared" si="26"/>
        <v>0.08</v>
      </c>
      <c r="Q14" s="45">
        <f t="shared" si="6"/>
        <v>0.08</v>
      </c>
      <c r="R14" s="45">
        <f t="shared" si="7"/>
        <v>0.08</v>
      </c>
      <c r="S14" s="45">
        <f t="shared" si="8"/>
        <v>0.08</v>
      </c>
      <c r="T14" s="45">
        <f t="shared" si="9"/>
        <v>0.08</v>
      </c>
      <c r="U14" s="45">
        <f t="shared" si="10"/>
        <v>0.08</v>
      </c>
      <c r="V14" s="45">
        <f t="shared" si="11"/>
        <v>0.08</v>
      </c>
      <c r="W14" s="45">
        <f t="shared" si="12"/>
        <v>0.08</v>
      </c>
      <c r="X14" s="45">
        <f t="shared" si="13"/>
        <v>0.08</v>
      </c>
      <c r="Y14" s="45">
        <f t="shared" si="14"/>
        <v>7.0000000000000007E-2</v>
      </c>
      <c r="Z14" s="45">
        <f t="shared" si="15"/>
        <v>0.08</v>
      </c>
      <c r="AA14" s="45">
        <f t="shared" si="16"/>
        <v>7.0000000000000007E-2</v>
      </c>
      <c r="AB14" s="45">
        <f t="shared" si="17"/>
        <v>0.08</v>
      </c>
      <c r="AC14" s="45">
        <f t="shared" si="18"/>
        <v>0.08</v>
      </c>
      <c r="AD14" s="45">
        <f t="shared" si="19"/>
        <v>0.1</v>
      </c>
      <c r="AE14" s="45">
        <f t="shared" si="20"/>
        <v>7.0000000000000007E-2</v>
      </c>
      <c r="AF14" s="45">
        <f t="shared" si="21"/>
        <v>0.08</v>
      </c>
      <c r="AG14" s="45">
        <f t="shared" si="22"/>
        <v>7.0000000000000007E-2</v>
      </c>
      <c r="AH14" s="45">
        <f t="shared" si="23"/>
        <v>7.0000000000000007E-2</v>
      </c>
      <c r="AI14" s="45">
        <f t="shared" si="24"/>
        <v>0.08</v>
      </c>
      <c r="AJ14" s="45">
        <f t="shared" si="25"/>
        <v>7.0000000000000007E-2</v>
      </c>
    </row>
    <row r="15" spans="1:36" ht="12.95" customHeight="1" x14ac:dyDescent="0.15">
      <c r="A15" s="44">
        <v>172</v>
      </c>
      <c r="B15" s="99" t="s">
        <v>40</v>
      </c>
      <c r="C15" s="99"/>
      <c r="D15" s="44">
        <v>10</v>
      </c>
      <c r="E15" s="44">
        <v>12</v>
      </c>
      <c r="F15" s="4">
        <f t="shared" si="0"/>
        <v>0.05</v>
      </c>
      <c r="G15" s="5" t="s">
        <v>42</v>
      </c>
      <c r="H15" s="44" t="s">
        <v>32</v>
      </c>
      <c r="I15" s="44"/>
      <c r="J15" s="1" t="s">
        <v>15</v>
      </c>
      <c r="K15" s="45">
        <f t="shared" si="1"/>
        <v>0.05</v>
      </c>
      <c r="L15" s="45">
        <f t="shared" si="2"/>
        <v>0.05</v>
      </c>
      <c r="M15" s="45">
        <f t="shared" si="3"/>
        <v>0.05</v>
      </c>
      <c r="N15" s="45">
        <f t="shared" si="4"/>
        <v>0.06</v>
      </c>
      <c r="O15" s="45">
        <f t="shared" si="5"/>
        <v>0.06</v>
      </c>
      <c r="P15" s="45">
        <f t="shared" si="26"/>
        <v>0.05</v>
      </c>
      <c r="Q15" s="45">
        <f t="shared" si="6"/>
        <v>0.05</v>
      </c>
      <c r="R15" s="45">
        <f t="shared" si="7"/>
        <v>0.05</v>
      </c>
      <c r="S15" s="45">
        <f t="shared" si="8"/>
        <v>0.05</v>
      </c>
      <c r="T15" s="45">
        <f t="shared" si="9"/>
        <v>0.05</v>
      </c>
      <c r="U15" s="45">
        <f t="shared" si="10"/>
        <v>0.05</v>
      </c>
      <c r="V15" s="45">
        <f t="shared" si="11"/>
        <v>0.05</v>
      </c>
      <c r="W15" s="45">
        <f t="shared" si="12"/>
        <v>0.05</v>
      </c>
      <c r="X15" s="45">
        <f t="shared" si="13"/>
        <v>0.05</v>
      </c>
      <c r="Y15" s="45">
        <f t="shared" si="14"/>
        <v>0.04</v>
      </c>
      <c r="Z15" s="45">
        <f t="shared" si="15"/>
        <v>0.05</v>
      </c>
      <c r="AA15" s="45">
        <f t="shared" si="16"/>
        <v>0.05</v>
      </c>
      <c r="AB15" s="45">
        <f t="shared" si="17"/>
        <v>0.05</v>
      </c>
      <c r="AC15" s="45">
        <f t="shared" si="18"/>
        <v>0.05</v>
      </c>
      <c r="AD15" s="45">
        <f t="shared" si="19"/>
        <v>7.0000000000000007E-2</v>
      </c>
      <c r="AE15" s="45">
        <f t="shared" si="20"/>
        <v>0.04</v>
      </c>
      <c r="AF15" s="45">
        <f t="shared" si="21"/>
        <v>0.05</v>
      </c>
      <c r="AG15" s="45">
        <f t="shared" si="22"/>
        <v>0.05</v>
      </c>
      <c r="AH15" s="45">
        <f t="shared" si="23"/>
        <v>0.05</v>
      </c>
      <c r="AI15" s="45">
        <f t="shared" si="24"/>
        <v>0.05</v>
      </c>
      <c r="AJ15" s="45">
        <f t="shared" si="25"/>
        <v>0.05</v>
      </c>
    </row>
    <row r="16" spans="1:36" ht="12.95" customHeight="1" x14ac:dyDescent="0.15">
      <c r="A16" s="44">
        <v>173</v>
      </c>
      <c r="B16" s="99" t="s">
        <v>117</v>
      </c>
      <c r="C16" s="99"/>
      <c r="D16" s="44">
        <v>6</v>
      </c>
      <c r="E16" s="44">
        <v>7</v>
      </c>
      <c r="F16" s="4">
        <f t="shared" si="0"/>
        <v>0.01</v>
      </c>
      <c r="G16" s="5" t="s">
        <v>42</v>
      </c>
      <c r="H16" s="44" t="s">
        <v>32</v>
      </c>
      <c r="I16" s="44"/>
      <c r="J16" s="1" t="s">
        <v>15</v>
      </c>
      <c r="K16" s="45">
        <f t="shared" si="1"/>
        <v>0.01</v>
      </c>
      <c r="L16" s="45">
        <f t="shared" si="2"/>
        <v>0.01</v>
      </c>
      <c r="M16" s="45">
        <f t="shared" si="3"/>
        <v>0.01</v>
      </c>
      <c r="N16" s="45">
        <f t="shared" si="4"/>
        <v>0.01</v>
      </c>
      <c r="O16" s="45">
        <f t="shared" si="5"/>
        <v>0.01</v>
      </c>
      <c r="P16" s="45">
        <f t="shared" si="26"/>
        <v>0.01</v>
      </c>
      <c r="Q16" s="45">
        <f t="shared" si="6"/>
        <v>0.01</v>
      </c>
      <c r="R16" s="45">
        <f t="shared" si="7"/>
        <v>0.01</v>
      </c>
      <c r="S16" s="45">
        <f t="shared" si="8"/>
        <v>0.01</v>
      </c>
      <c r="T16" s="45">
        <f t="shared" si="9"/>
        <v>0.01</v>
      </c>
      <c r="U16" s="45">
        <f t="shared" si="10"/>
        <v>0.01</v>
      </c>
      <c r="V16" s="45">
        <f t="shared" si="11"/>
        <v>0.01</v>
      </c>
      <c r="W16" s="45">
        <f t="shared" si="12"/>
        <v>0.01</v>
      </c>
      <c r="X16" s="45">
        <f t="shared" si="13"/>
        <v>0.01</v>
      </c>
      <c r="Y16" s="45">
        <f t="shared" si="14"/>
        <v>0.01</v>
      </c>
      <c r="Z16" s="45">
        <f t="shared" si="15"/>
        <v>0.01</v>
      </c>
      <c r="AA16" s="45">
        <f t="shared" si="16"/>
        <v>0.01</v>
      </c>
      <c r="AB16" s="45">
        <f t="shared" si="17"/>
        <v>0.01</v>
      </c>
      <c r="AC16" s="45">
        <f t="shared" si="18"/>
        <v>0.01</v>
      </c>
      <c r="AD16" s="45">
        <f t="shared" si="19"/>
        <v>0.02</v>
      </c>
      <c r="AE16" s="45">
        <f t="shared" si="20"/>
        <v>0.01</v>
      </c>
      <c r="AF16" s="45">
        <f t="shared" si="21"/>
        <v>0.01</v>
      </c>
      <c r="AG16" s="45">
        <f t="shared" si="22"/>
        <v>0.01</v>
      </c>
      <c r="AH16" s="45">
        <f t="shared" si="23"/>
        <v>0.01</v>
      </c>
      <c r="AI16" s="45">
        <f t="shared" si="24"/>
        <v>0.01</v>
      </c>
      <c r="AJ16" s="45">
        <f t="shared" si="25"/>
        <v>0.01</v>
      </c>
    </row>
    <row r="17" spans="1:36" ht="12.95" customHeight="1" x14ac:dyDescent="0.15">
      <c r="A17" s="44">
        <v>174</v>
      </c>
      <c r="B17" s="99" t="s">
        <v>41</v>
      </c>
      <c r="C17" s="99"/>
      <c r="D17" s="44">
        <v>6</v>
      </c>
      <c r="E17" s="44">
        <v>7</v>
      </c>
      <c r="F17" s="4">
        <f t="shared" si="0"/>
        <v>0.01</v>
      </c>
      <c r="G17" s="5" t="s">
        <v>42</v>
      </c>
      <c r="H17" s="44" t="s">
        <v>32</v>
      </c>
      <c r="I17" s="44"/>
      <c r="J17" s="1" t="s">
        <v>15</v>
      </c>
      <c r="K17" s="45">
        <f t="shared" si="1"/>
        <v>0.01</v>
      </c>
      <c r="L17" s="45">
        <f t="shared" si="2"/>
        <v>0.01</v>
      </c>
      <c r="M17" s="45">
        <f t="shared" si="3"/>
        <v>0.01</v>
      </c>
      <c r="N17" s="45">
        <f t="shared" si="4"/>
        <v>0.01</v>
      </c>
      <c r="O17" s="45">
        <f t="shared" si="5"/>
        <v>0.01</v>
      </c>
      <c r="P17" s="45">
        <f t="shared" si="26"/>
        <v>0.01</v>
      </c>
      <c r="Q17" s="45">
        <f t="shared" si="6"/>
        <v>0.01</v>
      </c>
      <c r="R17" s="45">
        <f t="shared" si="7"/>
        <v>0.01</v>
      </c>
      <c r="S17" s="45">
        <f t="shared" si="8"/>
        <v>0.01</v>
      </c>
      <c r="T17" s="45">
        <f t="shared" si="9"/>
        <v>0.01</v>
      </c>
      <c r="U17" s="45">
        <f t="shared" si="10"/>
        <v>0.01</v>
      </c>
      <c r="V17" s="45">
        <f t="shared" si="11"/>
        <v>0.01</v>
      </c>
      <c r="W17" s="45">
        <f t="shared" si="12"/>
        <v>0.01</v>
      </c>
      <c r="X17" s="45">
        <f t="shared" si="13"/>
        <v>0.01</v>
      </c>
      <c r="Y17" s="45">
        <f t="shared" si="14"/>
        <v>0.01</v>
      </c>
      <c r="Z17" s="45">
        <f t="shared" si="15"/>
        <v>0.01</v>
      </c>
      <c r="AA17" s="45">
        <f t="shared" si="16"/>
        <v>0.01</v>
      </c>
      <c r="AB17" s="45">
        <f t="shared" si="17"/>
        <v>0.01</v>
      </c>
      <c r="AC17" s="45">
        <f t="shared" si="18"/>
        <v>0.01</v>
      </c>
      <c r="AD17" s="45">
        <f t="shared" si="19"/>
        <v>0.02</v>
      </c>
      <c r="AE17" s="45">
        <f t="shared" si="20"/>
        <v>0.01</v>
      </c>
      <c r="AF17" s="45">
        <f t="shared" si="21"/>
        <v>0.01</v>
      </c>
      <c r="AG17" s="45">
        <f t="shared" si="22"/>
        <v>0.01</v>
      </c>
      <c r="AH17" s="45">
        <f t="shared" si="23"/>
        <v>0.01</v>
      </c>
      <c r="AI17" s="45">
        <f t="shared" si="24"/>
        <v>0.01</v>
      </c>
      <c r="AJ17" s="45">
        <f t="shared" si="25"/>
        <v>0.01</v>
      </c>
    </row>
    <row r="18" spans="1:36" ht="12.95" customHeight="1" x14ac:dyDescent="0.15">
      <c r="A18" s="44">
        <v>175</v>
      </c>
      <c r="B18" s="99" t="s">
        <v>40</v>
      </c>
      <c r="C18" s="99"/>
      <c r="D18" s="44">
        <v>6</v>
      </c>
      <c r="E18" s="44">
        <v>7</v>
      </c>
      <c r="F18" s="4">
        <f t="shared" si="0"/>
        <v>0.01</v>
      </c>
      <c r="G18" s="5"/>
      <c r="H18" s="44" t="s">
        <v>32</v>
      </c>
      <c r="I18" s="44"/>
      <c r="J18" s="1" t="s">
        <v>15</v>
      </c>
      <c r="K18" s="45">
        <f t="shared" si="1"/>
        <v>0.01</v>
      </c>
      <c r="L18" s="45">
        <f t="shared" si="2"/>
        <v>0.01</v>
      </c>
      <c r="M18" s="45">
        <f t="shared" si="3"/>
        <v>0.01</v>
      </c>
      <c r="N18" s="45">
        <f t="shared" si="4"/>
        <v>0.01</v>
      </c>
      <c r="O18" s="45">
        <f t="shared" si="5"/>
        <v>0.01</v>
      </c>
      <c r="P18" s="45">
        <f t="shared" si="26"/>
        <v>0.01</v>
      </c>
      <c r="Q18" s="45">
        <f t="shared" si="6"/>
        <v>0.01</v>
      </c>
      <c r="R18" s="45">
        <f t="shared" si="7"/>
        <v>0.01</v>
      </c>
      <c r="S18" s="45">
        <f t="shared" si="8"/>
        <v>0.01</v>
      </c>
      <c r="T18" s="45">
        <f t="shared" si="9"/>
        <v>0.01</v>
      </c>
      <c r="U18" s="45">
        <f t="shared" si="10"/>
        <v>0.01</v>
      </c>
      <c r="V18" s="45">
        <f t="shared" si="11"/>
        <v>0.01</v>
      </c>
      <c r="W18" s="45">
        <f t="shared" si="12"/>
        <v>0.01</v>
      </c>
      <c r="X18" s="45">
        <f t="shared" si="13"/>
        <v>0.01</v>
      </c>
      <c r="Y18" s="45">
        <f t="shared" si="14"/>
        <v>0.01</v>
      </c>
      <c r="Z18" s="45">
        <f t="shared" si="15"/>
        <v>0.01</v>
      </c>
      <c r="AA18" s="45">
        <f t="shared" si="16"/>
        <v>0.01</v>
      </c>
      <c r="AB18" s="45">
        <f t="shared" si="17"/>
        <v>0.01</v>
      </c>
      <c r="AC18" s="45">
        <f t="shared" si="18"/>
        <v>0.01</v>
      </c>
      <c r="AD18" s="45">
        <f t="shared" si="19"/>
        <v>0.02</v>
      </c>
      <c r="AE18" s="45">
        <f t="shared" si="20"/>
        <v>0.01</v>
      </c>
      <c r="AF18" s="45">
        <f t="shared" si="21"/>
        <v>0.01</v>
      </c>
      <c r="AG18" s="45">
        <f t="shared" si="22"/>
        <v>0.01</v>
      </c>
      <c r="AH18" s="45">
        <f t="shared" si="23"/>
        <v>0.01</v>
      </c>
      <c r="AI18" s="45">
        <f t="shared" si="24"/>
        <v>0.01</v>
      </c>
      <c r="AJ18" s="45">
        <f t="shared" si="25"/>
        <v>0.01</v>
      </c>
    </row>
    <row r="19" spans="1:36" ht="12.95" customHeight="1" x14ac:dyDescent="0.15">
      <c r="A19" s="44">
        <v>176</v>
      </c>
      <c r="B19" s="99" t="s">
        <v>50</v>
      </c>
      <c r="C19" s="99"/>
      <c r="D19" s="44">
        <v>6</v>
      </c>
      <c r="E19" s="44">
        <v>7</v>
      </c>
      <c r="F19" s="4">
        <f t="shared" si="0"/>
        <v>0.01</v>
      </c>
      <c r="G19" s="5"/>
      <c r="H19" s="44" t="s">
        <v>32</v>
      </c>
      <c r="I19" s="44"/>
      <c r="J19" s="1" t="s">
        <v>15</v>
      </c>
      <c r="K19" s="45">
        <f t="shared" si="1"/>
        <v>0.01</v>
      </c>
      <c r="L19" s="45">
        <f t="shared" si="2"/>
        <v>0.01</v>
      </c>
      <c r="M19" s="45">
        <f t="shared" si="3"/>
        <v>0.01</v>
      </c>
      <c r="N19" s="45">
        <f t="shared" si="4"/>
        <v>0.01</v>
      </c>
      <c r="O19" s="45">
        <f t="shared" si="5"/>
        <v>0.01</v>
      </c>
      <c r="P19" s="45">
        <f t="shared" si="26"/>
        <v>0.01</v>
      </c>
      <c r="Q19" s="45">
        <f t="shared" si="6"/>
        <v>0.01</v>
      </c>
      <c r="R19" s="45">
        <f t="shared" si="7"/>
        <v>0.01</v>
      </c>
      <c r="S19" s="45">
        <f t="shared" si="8"/>
        <v>0.01</v>
      </c>
      <c r="T19" s="45">
        <f t="shared" si="9"/>
        <v>0.01</v>
      </c>
      <c r="U19" s="45">
        <f t="shared" si="10"/>
        <v>0.01</v>
      </c>
      <c r="V19" s="45">
        <f t="shared" si="11"/>
        <v>0.01</v>
      </c>
      <c r="W19" s="45">
        <f t="shared" si="12"/>
        <v>0.01</v>
      </c>
      <c r="X19" s="45">
        <f t="shared" si="13"/>
        <v>0.01</v>
      </c>
      <c r="Y19" s="45">
        <f t="shared" si="14"/>
        <v>0.01</v>
      </c>
      <c r="Z19" s="45">
        <f t="shared" si="15"/>
        <v>0.01</v>
      </c>
      <c r="AA19" s="45">
        <f t="shared" si="16"/>
        <v>0.01</v>
      </c>
      <c r="AB19" s="45">
        <f t="shared" si="17"/>
        <v>0.01</v>
      </c>
      <c r="AC19" s="45">
        <f t="shared" si="18"/>
        <v>0.01</v>
      </c>
      <c r="AD19" s="45">
        <f t="shared" si="19"/>
        <v>0.02</v>
      </c>
      <c r="AE19" s="45">
        <f t="shared" si="20"/>
        <v>0.01</v>
      </c>
      <c r="AF19" s="45">
        <f t="shared" si="21"/>
        <v>0.01</v>
      </c>
      <c r="AG19" s="45">
        <f t="shared" si="22"/>
        <v>0.01</v>
      </c>
      <c r="AH19" s="45">
        <f t="shared" si="23"/>
        <v>0.01</v>
      </c>
      <c r="AI19" s="45">
        <f t="shared" si="24"/>
        <v>0.01</v>
      </c>
      <c r="AJ19" s="45">
        <f t="shared" si="25"/>
        <v>0.01</v>
      </c>
    </row>
    <row r="20" spans="1:36" ht="12.95" customHeight="1" x14ac:dyDescent="0.15">
      <c r="A20" s="44">
        <v>177</v>
      </c>
      <c r="B20" s="99" t="s">
        <v>40</v>
      </c>
      <c r="C20" s="99"/>
      <c r="D20" s="44">
        <v>20</v>
      </c>
      <c r="E20" s="44">
        <v>12</v>
      </c>
      <c r="F20" s="4">
        <f t="shared" si="0"/>
        <v>0.17</v>
      </c>
      <c r="G20" s="5"/>
      <c r="H20" s="44"/>
      <c r="I20" s="44"/>
      <c r="J20" s="1" t="s">
        <v>15</v>
      </c>
      <c r="K20" s="45">
        <f t="shared" si="1"/>
        <v>0.17</v>
      </c>
      <c r="L20" s="45">
        <f t="shared" si="2"/>
        <v>0.19</v>
      </c>
      <c r="M20" s="45">
        <f t="shared" si="3"/>
        <v>0.18</v>
      </c>
      <c r="N20" s="45">
        <f t="shared" si="4"/>
        <v>0.19</v>
      </c>
      <c r="O20" s="45">
        <f t="shared" si="5"/>
        <v>0.19</v>
      </c>
      <c r="P20" s="45">
        <f t="shared" si="26"/>
        <v>0.19</v>
      </c>
      <c r="Q20" s="45">
        <f t="shared" si="6"/>
        <v>0.17</v>
      </c>
      <c r="R20" s="45">
        <f t="shared" si="7"/>
        <v>0.19</v>
      </c>
      <c r="S20" s="45">
        <f t="shared" si="8"/>
        <v>0.18</v>
      </c>
      <c r="T20" s="45">
        <f t="shared" si="9"/>
        <v>0.17</v>
      </c>
      <c r="U20" s="45">
        <f t="shared" si="10"/>
        <v>0.19</v>
      </c>
      <c r="V20" s="45">
        <f t="shared" si="11"/>
        <v>0.2</v>
      </c>
      <c r="W20" s="45">
        <f t="shared" si="12"/>
        <v>0.19</v>
      </c>
      <c r="X20" s="45">
        <f t="shared" si="13"/>
        <v>0.19</v>
      </c>
      <c r="Y20" s="45">
        <f t="shared" si="14"/>
        <v>0.17</v>
      </c>
      <c r="Z20" s="45">
        <f t="shared" si="15"/>
        <v>0.19</v>
      </c>
      <c r="AA20" s="45">
        <f t="shared" si="16"/>
        <v>0.17</v>
      </c>
      <c r="AB20" s="45">
        <f t="shared" si="17"/>
        <v>0.19</v>
      </c>
      <c r="AC20" s="45">
        <f t="shared" si="18"/>
        <v>0.19</v>
      </c>
      <c r="AD20" s="45">
        <f t="shared" si="19"/>
        <v>0.21</v>
      </c>
      <c r="AE20" s="45">
        <f t="shared" si="20"/>
        <v>0.17</v>
      </c>
      <c r="AF20" s="45">
        <f t="shared" si="21"/>
        <v>0.19</v>
      </c>
      <c r="AG20" s="45">
        <f t="shared" si="22"/>
        <v>0.17</v>
      </c>
      <c r="AH20" s="45">
        <f t="shared" si="23"/>
        <v>0.17</v>
      </c>
      <c r="AI20" s="45">
        <f t="shared" si="24"/>
        <v>0.19</v>
      </c>
      <c r="AJ20" s="45">
        <f t="shared" si="25"/>
        <v>0.17</v>
      </c>
    </row>
    <row r="21" spans="1:36" ht="12.95" customHeight="1" x14ac:dyDescent="0.15">
      <c r="A21" s="44">
        <v>178</v>
      </c>
      <c r="B21" s="99" t="s">
        <v>118</v>
      </c>
      <c r="C21" s="99"/>
      <c r="D21" s="44">
        <v>8</v>
      </c>
      <c r="E21" s="44">
        <v>9</v>
      </c>
      <c r="F21" s="4">
        <f t="shared" si="0"/>
        <v>0.02</v>
      </c>
      <c r="G21" s="5" t="s">
        <v>42</v>
      </c>
      <c r="H21" s="44"/>
      <c r="I21" s="44"/>
      <c r="J21" s="1" t="s">
        <v>15</v>
      </c>
      <c r="K21" s="45">
        <f t="shared" si="1"/>
        <v>0.03</v>
      </c>
      <c r="L21" s="45">
        <f t="shared" si="2"/>
        <v>0.03</v>
      </c>
      <c r="M21" s="45">
        <f t="shared" si="3"/>
        <v>0.03</v>
      </c>
      <c r="N21" s="45">
        <f t="shared" si="4"/>
        <v>0.03</v>
      </c>
      <c r="O21" s="45">
        <f t="shared" si="5"/>
        <v>0.03</v>
      </c>
      <c r="P21" s="45">
        <f t="shared" si="26"/>
        <v>0.03</v>
      </c>
      <c r="Q21" s="45">
        <f t="shared" si="6"/>
        <v>0.03</v>
      </c>
      <c r="R21" s="45">
        <f t="shared" si="7"/>
        <v>0.02</v>
      </c>
      <c r="S21" s="45">
        <f t="shared" si="8"/>
        <v>0.03</v>
      </c>
      <c r="T21" s="45">
        <f t="shared" si="9"/>
        <v>0.03</v>
      </c>
      <c r="U21" s="45">
        <f t="shared" si="10"/>
        <v>0.03</v>
      </c>
      <c r="V21" s="45">
        <f t="shared" si="11"/>
        <v>0.03</v>
      </c>
      <c r="W21" s="45">
        <f t="shared" si="12"/>
        <v>0.03</v>
      </c>
      <c r="X21" s="45">
        <f t="shared" si="13"/>
        <v>0.03</v>
      </c>
      <c r="Y21" s="45">
        <f t="shared" si="14"/>
        <v>0.02</v>
      </c>
      <c r="Z21" s="45">
        <f t="shared" si="15"/>
        <v>0.03</v>
      </c>
      <c r="AA21" s="45">
        <f t="shared" si="16"/>
        <v>0.02</v>
      </c>
      <c r="AB21" s="45">
        <f t="shared" si="17"/>
        <v>0.02</v>
      </c>
      <c r="AC21" s="45">
        <f t="shared" si="18"/>
        <v>0.02</v>
      </c>
      <c r="AD21" s="45">
        <f t="shared" si="19"/>
        <v>0.03</v>
      </c>
      <c r="AE21" s="45">
        <f t="shared" si="20"/>
        <v>0.02</v>
      </c>
      <c r="AF21" s="45">
        <f t="shared" si="21"/>
        <v>0.02</v>
      </c>
      <c r="AG21" s="45">
        <f t="shared" si="22"/>
        <v>0.02</v>
      </c>
      <c r="AH21" s="45">
        <f t="shared" si="23"/>
        <v>0.02</v>
      </c>
      <c r="AI21" s="45">
        <f t="shared" si="24"/>
        <v>0.03</v>
      </c>
      <c r="AJ21" s="45">
        <f t="shared" si="25"/>
        <v>0.02</v>
      </c>
    </row>
    <row r="22" spans="1:36" ht="12.95" customHeight="1" x14ac:dyDescent="0.15">
      <c r="A22" s="44">
        <v>179</v>
      </c>
      <c r="B22" s="99" t="s">
        <v>119</v>
      </c>
      <c r="C22" s="99"/>
      <c r="D22" s="44">
        <v>8</v>
      </c>
      <c r="E22" s="44">
        <v>9</v>
      </c>
      <c r="F22" s="4">
        <f t="shared" si="0"/>
        <v>0.02</v>
      </c>
      <c r="G22" s="5" t="s">
        <v>42</v>
      </c>
      <c r="H22" s="44" t="s">
        <v>32</v>
      </c>
      <c r="I22" s="44"/>
      <c r="J22" s="1" t="s">
        <v>15</v>
      </c>
      <c r="K22" s="45">
        <f t="shared" si="1"/>
        <v>0.03</v>
      </c>
      <c r="L22" s="45">
        <f t="shared" si="2"/>
        <v>0.03</v>
      </c>
      <c r="M22" s="45">
        <f t="shared" si="3"/>
        <v>0.03</v>
      </c>
      <c r="N22" s="45">
        <f t="shared" si="4"/>
        <v>0.03</v>
      </c>
      <c r="O22" s="45">
        <f t="shared" si="5"/>
        <v>0.03</v>
      </c>
      <c r="P22" s="45">
        <f t="shared" si="26"/>
        <v>0.03</v>
      </c>
      <c r="Q22" s="45">
        <f t="shared" si="6"/>
        <v>0.03</v>
      </c>
      <c r="R22" s="45">
        <f t="shared" si="7"/>
        <v>0.02</v>
      </c>
      <c r="S22" s="45">
        <f t="shared" si="8"/>
        <v>0.03</v>
      </c>
      <c r="T22" s="45">
        <f t="shared" si="9"/>
        <v>0.03</v>
      </c>
      <c r="U22" s="45">
        <f t="shared" si="10"/>
        <v>0.03</v>
      </c>
      <c r="V22" s="45">
        <f t="shared" si="11"/>
        <v>0.03</v>
      </c>
      <c r="W22" s="45">
        <f t="shared" si="12"/>
        <v>0.03</v>
      </c>
      <c r="X22" s="45">
        <f t="shared" si="13"/>
        <v>0.03</v>
      </c>
      <c r="Y22" s="45">
        <f t="shared" si="14"/>
        <v>0.02</v>
      </c>
      <c r="Z22" s="45">
        <f t="shared" si="15"/>
        <v>0.03</v>
      </c>
      <c r="AA22" s="45">
        <f t="shared" si="16"/>
        <v>0.02</v>
      </c>
      <c r="AB22" s="45">
        <f t="shared" si="17"/>
        <v>0.02</v>
      </c>
      <c r="AC22" s="45">
        <f t="shared" si="18"/>
        <v>0.02</v>
      </c>
      <c r="AD22" s="45">
        <f t="shared" si="19"/>
        <v>0.03</v>
      </c>
      <c r="AE22" s="45">
        <f t="shared" si="20"/>
        <v>0.02</v>
      </c>
      <c r="AF22" s="45">
        <f t="shared" si="21"/>
        <v>0.02</v>
      </c>
      <c r="AG22" s="45">
        <f t="shared" si="22"/>
        <v>0.02</v>
      </c>
      <c r="AH22" s="45">
        <f t="shared" si="23"/>
        <v>0.02</v>
      </c>
      <c r="AI22" s="45">
        <f t="shared" si="24"/>
        <v>0.03</v>
      </c>
      <c r="AJ22" s="45">
        <f t="shared" si="25"/>
        <v>0.02</v>
      </c>
    </row>
    <row r="23" spans="1:36" ht="12.95" customHeight="1" x14ac:dyDescent="0.15">
      <c r="A23" s="44">
        <v>180</v>
      </c>
      <c r="B23" s="99" t="s">
        <v>120</v>
      </c>
      <c r="C23" s="99"/>
      <c r="D23" s="44">
        <v>6</v>
      </c>
      <c r="E23" s="44">
        <v>7</v>
      </c>
      <c r="F23" s="4">
        <f t="shared" si="0"/>
        <v>0.01</v>
      </c>
      <c r="G23" s="5" t="s">
        <v>42</v>
      </c>
      <c r="H23" s="44" t="s">
        <v>32</v>
      </c>
      <c r="I23" s="44"/>
      <c r="J23" s="1" t="s">
        <v>15</v>
      </c>
      <c r="K23" s="45">
        <f t="shared" si="1"/>
        <v>0.01</v>
      </c>
      <c r="L23" s="45">
        <f t="shared" si="2"/>
        <v>0.01</v>
      </c>
      <c r="M23" s="45">
        <f t="shared" si="3"/>
        <v>0.01</v>
      </c>
      <c r="N23" s="45">
        <f t="shared" si="4"/>
        <v>0.01</v>
      </c>
      <c r="O23" s="45">
        <f t="shared" si="5"/>
        <v>0.01</v>
      </c>
      <c r="P23" s="45">
        <f t="shared" si="26"/>
        <v>0.01</v>
      </c>
      <c r="Q23" s="45">
        <f t="shared" si="6"/>
        <v>0.01</v>
      </c>
      <c r="R23" s="45">
        <f t="shared" si="7"/>
        <v>0.01</v>
      </c>
      <c r="S23" s="45">
        <f t="shared" si="8"/>
        <v>0.01</v>
      </c>
      <c r="T23" s="45">
        <f t="shared" si="9"/>
        <v>0.01</v>
      </c>
      <c r="U23" s="45">
        <f t="shared" si="10"/>
        <v>0.01</v>
      </c>
      <c r="V23" s="45">
        <f t="shared" si="11"/>
        <v>0.01</v>
      </c>
      <c r="W23" s="45">
        <f t="shared" si="12"/>
        <v>0.01</v>
      </c>
      <c r="X23" s="45">
        <f t="shared" si="13"/>
        <v>0.01</v>
      </c>
      <c r="Y23" s="45">
        <f t="shared" si="14"/>
        <v>0.01</v>
      </c>
      <c r="Z23" s="45">
        <f t="shared" si="15"/>
        <v>0.01</v>
      </c>
      <c r="AA23" s="45">
        <f t="shared" si="16"/>
        <v>0.01</v>
      </c>
      <c r="AB23" s="45">
        <f t="shared" si="17"/>
        <v>0.01</v>
      </c>
      <c r="AC23" s="45">
        <f t="shared" si="18"/>
        <v>0.01</v>
      </c>
      <c r="AD23" s="45">
        <f t="shared" si="19"/>
        <v>0.02</v>
      </c>
      <c r="AE23" s="45">
        <f t="shared" si="20"/>
        <v>0.01</v>
      </c>
      <c r="AF23" s="45">
        <f t="shared" si="21"/>
        <v>0.01</v>
      </c>
      <c r="AG23" s="45">
        <f t="shared" si="22"/>
        <v>0.01</v>
      </c>
      <c r="AH23" s="45">
        <f t="shared" si="23"/>
        <v>0.01</v>
      </c>
      <c r="AI23" s="45">
        <f t="shared" si="24"/>
        <v>0.01</v>
      </c>
      <c r="AJ23" s="45">
        <f t="shared" si="25"/>
        <v>0.01</v>
      </c>
    </row>
    <row r="24" spans="1:36" ht="12.95" customHeight="1" x14ac:dyDescent="0.15">
      <c r="A24" s="44">
        <v>181</v>
      </c>
      <c r="B24" s="99" t="s">
        <v>45</v>
      </c>
      <c r="C24" s="99"/>
      <c r="D24" s="44">
        <v>6</v>
      </c>
      <c r="E24" s="44">
        <v>6</v>
      </c>
      <c r="F24" s="4">
        <f t="shared" si="0"/>
        <v>0.01</v>
      </c>
      <c r="G24" s="5"/>
      <c r="H24" s="44" t="s">
        <v>32</v>
      </c>
      <c r="I24" s="44"/>
      <c r="J24" s="1" t="s">
        <v>15</v>
      </c>
      <c r="K24" s="45">
        <f t="shared" si="1"/>
        <v>0.01</v>
      </c>
      <c r="L24" s="45">
        <f t="shared" si="2"/>
        <v>0.01</v>
      </c>
      <c r="M24" s="45">
        <f t="shared" si="3"/>
        <v>0.01</v>
      </c>
      <c r="N24" s="45">
        <f t="shared" si="4"/>
        <v>0.01</v>
      </c>
      <c r="O24" s="45">
        <f t="shared" si="5"/>
        <v>0.01</v>
      </c>
      <c r="P24" s="45">
        <f t="shared" si="26"/>
        <v>0.01</v>
      </c>
      <c r="Q24" s="45">
        <f t="shared" si="6"/>
        <v>0.01</v>
      </c>
      <c r="R24" s="45">
        <f t="shared" si="7"/>
        <v>0.01</v>
      </c>
      <c r="S24" s="45">
        <f t="shared" si="8"/>
        <v>0.01</v>
      </c>
      <c r="T24" s="45">
        <f t="shared" si="9"/>
        <v>0.01</v>
      </c>
      <c r="U24" s="45">
        <f t="shared" si="10"/>
        <v>0.01</v>
      </c>
      <c r="V24" s="45">
        <f t="shared" si="11"/>
        <v>0.01</v>
      </c>
      <c r="W24" s="45">
        <f t="shared" si="12"/>
        <v>0.01</v>
      </c>
      <c r="X24" s="45">
        <f t="shared" si="13"/>
        <v>0.01</v>
      </c>
      <c r="Y24" s="45">
        <f t="shared" si="14"/>
        <v>0.01</v>
      </c>
      <c r="Z24" s="45">
        <f t="shared" si="15"/>
        <v>0.01</v>
      </c>
      <c r="AA24" s="45">
        <f t="shared" si="16"/>
        <v>0.01</v>
      </c>
      <c r="AB24" s="45">
        <f t="shared" si="17"/>
        <v>0.01</v>
      </c>
      <c r="AC24" s="45">
        <f t="shared" si="18"/>
        <v>0.01</v>
      </c>
      <c r="AD24" s="45">
        <f t="shared" si="19"/>
        <v>0.01</v>
      </c>
      <c r="AE24" s="45">
        <f t="shared" si="20"/>
        <v>0.01</v>
      </c>
      <c r="AF24" s="45">
        <f t="shared" si="21"/>
        <v>0.01</v>
      </c>
      <c r="AG24" s="45">
        <f t="shared" si="22"/>
        <v>0.01</v>
      </c>
      <c r="AH24" s="45">
        <f t="shared" si="23"/>
        <v>0.01</v>
      </c>
      <c r="AI24" s="45">
        <f t="shared" si="24"/>
        <v>0.01</v>
      </c>
      <c r="AJ24" s="45">
        <f t="shared" si="25"/>
        <v>0.01</v>
      </c>
    </row>
    <row r="25" spans="1:36" ht="12.95" customHeight="1" x14ac:dyDescent="0.15">
      <c r="A25" s="44">
        <v>182</v>
      </c>
      <c r="B25" s="99" t="s">
        <v>51</v>
      </c>
      <c r="C25" s="99"/>
      <c r="D25" s="44">
        <v>6</v>
      </c>
      <c r="E25" s="44">
        <v>7</v>
      </c>
      <c r="F25" s="4">
        <f t="shared" si="0"/>
        <v>0.01</v>
      </c>
      <c r="G25" s="5"/>
      <c r="H25" s="44" t="s">
        <v>32</v>
      </c>
      <c r="I25" s="44"/>
      <c r="J25" s="1" t="s">
        <v>15</v>
      </c>
      <c r="K25" s="45">
        <f t="shared" si="1"/>
        <v>0.01</v>
      </c>
      <c r="L25" s="45">
        <f t="shared" si="2"/>
        <v>0.01</v>
      </c>
      <c r="M25" s="45">
        <f t="shared" si="3"/>
        <v>0.01</v>
      </c>
      <c r="N25" s="45">
        <f t="shared" si="4"/>
        <v>0.01</v>
      </c>
      <c r="O25" s="45">
        <f t="shared" si="5"/>
        <v>0.01</v>
      </c>
      <c r="P25" s="45">
        <f t="shared" si="26"/>
        <v>0.01</v>
      </c>
      <c r="Q25" s="45">
        <f t="shared" si="6"/>
        <v>0.01</v>
      </c>
      <c r="R25" s="45">
        <f t="shared" si="7"/>
        <v>0.01</v>
      </c>
      <c r="S25" s="45">
        <f t="shared" si="8"/>
        <v>0.01</v>
      </c>
      <c r="T25" s="45">
        <f t="shared" si="9"/>
        <v>0.01</v>
      </c>
      <c r="U25" s="45">
        <f t="shared" si="10"/>
        <v>0.01</v>
      </c>
      <c r="V25" s="45">
        <f t="shared" si="11"/>
        <v>0.01</v>
      </c>
      <c r="W25" s="45">
        <f t="shared" si="12"/>
        <v>0.01</v>
      </c>
      <c r="X25" s="45">
        <f t="shared" si="13"/>
        <v>0.01</v>
      </c>
      <c r="Y25" s="45">
        <f t="shared" si="14"/>
        <v>0.01</v>
      </c>
      <c r="Z25" s="45">
        <f t="shared" si="15"/>
        <v>0.01</v>
      </c>
      <c r="AA25" s="45">
        <f t="shared" si="16"/>
        <v>0.01</v>
      </c>
      <c r="AB25" s="45">
        <f t="shared" si="17"/>
        <v>0.01</v>
      </c>
      <c r="AC25" s="45">
        <f t="shared" si="18"/>
        <v>0.01</v>
      </c>
      <c r="AD25" s="45">
        <f t="shared" si="19"/>
        <v>0.02</v>
      </c>
      <c r="AE25" s="45">
        <f t="shared" si="20"/>
        <v>0.01</v>
      </c>
      <c r="AF25" s="45">
        <f t="shared" si="21"/>
        <v>0.01</v>
      </c>
      <c r="AG25" s="45">
        <f t="shared" si="22"/>
        <v>0.01</v>
      </c>
      <c r="AH25" s="45">
        <f t="shared" si="23"/>
        <v>0.01</v>
      </c>
      <c r="AI25" s="45">
        <f t="shared" si="24"/>
        <v>0.01</v>
      </c>
      <c r="AJ25" s="45">
        <f t="shared" si="25"/>
        <v>0.01</v>
      </c>
    </row>
    <row r="26" spans="1:36" ht="12.95" customHeight="1" x14ac:dyDescent="0.15">
      <c r="A26" s="44">
        <v>183</v>
      </c>
      <c r="B26" s="99" t="s">
        <v>121</v>
      </c>
      <c r="C26" s="99"/>
      <c r="D26" s="44">
        <v>6</v>
      </c>
      <c r="E26" s="44">
        <v>6</v>
      </c>
      <c r="F26" s="4">
        <f t="shared" si="0"/>
        <v>0.01</v>
      </c>
      <c r="G26" s="5" t="s">
        <v>42</v>
      </c>
      <c r="H26" s="44" t="s">
        <v>32</v>
      </c>
      <c r="I26" s="44"/>
      <c r="J26" s="1" t="s">
        <v>15</v>
      </c>
      <c r="K26" s="45">
        <f t="shared" si="1"/>
        <v>0.01</v>
      </c>
      <c r="L26" s="45">
        <f t="shared" si="2"/>
        <v>0.01</v>
      </c>
      <c r="M26" s="45">
        <f t="shared" si="3"/>
        <v>0.01</v>
      </c>
      <c r="N26" s="45">
        <f t="shared" si="4"/>
        <v>0.01</v>
      </c>
      <c r="O26" s="45">
        <f t="shared" si="5"/>
        <v>0.01</v>
      </c>
      <c r="P26" s="45">
        <f t="shared" si="26"/>
        <v>0.01</v>
      </c>
      <c r="Q26" s="45">
        <f t="shared" si="6"/>
        <v>0.01</v>
      </c>
      <c r="R26" s="45">
        <f t="shared" si="7"/>
        <v>0.01</v>
      </c>
      <c r="S26" s="45">
        <f t="shared" si="8"/>
        <v>0.01</v>
      </c>
      <c r="T26" s="45">
        <f t="shared" si="9"/>
        <v>0.01</v>
      </c>
      <c r="U26" s="45">
        <f t="shared" si="10"/>
        <v>0.01</v>
      </c>
      <c r="V26" s="45">
        <f t="shared" si="11"/>
        <v>0.01</v>
      </c>
      <c r="W26" s="45">
        <f t="shared" si="12"/>
        <v>0.01</v>
      </c>
      <c r="X26" s="45">
        <f t="shared" si="13"/>
        <v>0.01</v>
      </c>
      <c r="Y26" s="45">
        <f t="shared" si="14"/>
        <v>0.01</v>
      </c>
      <c r="Z26" s="45">
        <f t="shared" si="15"/>
        <v>0.01</v>
      </c>
      <c r="AA26" s="45">
        <f t="shared" si="16"/>
        <v>0.01</v>
      </c>
      <c r="AB26" s="45">
        <f t="shared" si="17"/>
        <v>0.01</v>
      </c>
      <c r="AC26" s="45">
        <f t="shared" si="18"/>
        <v>0.01</v>
      </c>
      <c r="AD26" s="45">
        <f t="shared" si="19"/>
        <v>0.01</v>
      </c>
      <c r="AE26" s="45">
        <f t="shared" si="20"/>
        <v>0.01</v>
      </c>
      <c r="AF26" s="45">
        <f t="shared" si="21"/>
        <v>0.01</v>
      </c>
      <c r="AG26" s="45">
        <f t="shared" si="22"/>
        <v>0.01</v>
      </c>
      <c r="AH26" s="45">
        <f t="shared" si="23"/>
        <v>0.01</v>
      </c>
      <c r="AI26" s="45">
        <f t="shared" si="24"/>
        <v>0.01</v>
      </c>
      <c r="AJ26" s="45">
        <f t="shared" si="25"/>
        <v>0.01</v>
      </c>
    </row>
    <row r="27" spans="1:36" ht="12.95" customHeight="1" x14ac:dyDescent="0.15">
      <c r="A27" s="44">
        <v>184</v>
      </c>
      <c r="B27" s="99" t="s">
        <v>45</v>
      </c>
      <c r="C27" s="99"/>
      <c r="D27" s="44">
        <v>6</v>
      </c>
      <c r="E27" s="44">
        <v>6</v>
      </c>
      <c r="F27" s="4">
        <f t="shared" si="0"/>
        <v>0.01</v>
      </c>
      <c r="G27" s="5" t="s">
        <v>42</v>
      </c>
      <c r="H27" s="44" t="s">
        <v>32</v>
      </c>
      <c r="I27" s="44"/>
      <c r="J27" s="1" t="s">
        <v>15</v>
      </c>
      <c r="K27" s="45">
        <f t="shared" si="1"/>
        <v>0.01</v>
      </c>
      <c r="L27" s="45">
        <f t="shared" si="2"/>
        <v>0.01</v>
      </c>
      <c r="M27" s="45">
        <f t="shared" si="3"/>
        <v>0.01</v>
      </c>
      <c r="N27" s="45">
        <f t="shared" si="4"/>
        <v>0.01</v>
      </c>
      <c r="O27" s="45">
        <f t="shared" si="5"/>
        <v>0.01</v>
      </c>
      <c r="P27" s="45">
        <f t="shared" si="26"/>
        <v>0.01</v>
      </c>
      <c r="Q27" s="45">
        <f t="shared" si="6"/>
        <v>0.01</v>
      </c>
      <c r="R27" s="45">
        <f t="shared" si="7"/>
        <v>0.01</v>
      </c>
      <c r="S27" s="45">
        <f t="shared" si="8"/>
        <v>0.01</v>
      </c>
      <c r="T27" s="45">
        <f t="shared" si="9"/>
        <v>0.01</v>
      </c>
      <c r="U27" s="45">
        <f t="shared" si="10"/>
        <v>0.01</v>
      </c>
      <c r="V27" s="45">
        <f t="shared" si="11"/>
        <v>0.01</v>
      </c>
      <c r="W27" s="45">
        <f t="shared" si="12"/>
        <v>0.01</v>
      </c>
      <c r="X27" s="45">
        <f t="shared" si="13"/>
        <v>0.01</v>
      </c>
      <c r="Y27" s="45">
        <f t="shared" si="14"/>
        <v>0.01</v>
      </c>
      <c r="Z27" s="45">
        <f t="shared" si="15"/>
        <v>0.01</v>
      </c>
      <c r="AA27" s="45">
        <f t="shared" si="16"/>
        <v>0.01</v>
      </c>
      <c r="AB27" s="45">
        <f t="shared" si="17"/>
        <v>0.01</v>
      </c>
      <c r="AC27" s="45">
        <f t="shared" si="18"/>
        <v>0.01</v>
      </c>
      <c r="AD27" s="45">
        <f t="shared" si="19"/>
        <v>0.01</v>
      </c>
      <c r="AE27" s="45">
        <f t="shared" si="20"/>
        <v>0.01</v>
      </c>
      <c r="AF27" s="45">
        <f t="shared" si="21"/>
        <v>0.01</v>
      </c>
      <c r="AG27" s="45">
        <f t="shared" si="22"/>
        <v>0.01</v>
      </c>
      <c r="AH27" s="45">
        <f t="shared" si="23"/>
        <v>0.01</v>
      </c>
      <c r="AI27" s="45">
        <f t="shared" si="24"/>
        <v>0.01</v>
      </c>
      <c r="AJ27" s="45">
        <f t="shared" si="25"/>
        <v>0.01</v>
      </c>
    </row>
    <row r="28" spans="1:36" ht="12.95" customHeight="1" x14ac:dyDescent="0.15">
      <c r="A28" s="44">
        <v>185</v>
      </c>
      <c r="B28" s="99" t="s">
        <v>40</v>
      </c>
      <c r="C28" s="99"/>
      <c r="D28" s="44">
        <v>6</v>
      </c>
      <c r="E28" s="44">
        <v>8</v>
      </c>
      <c r="F28" s="4">
        <f t="shared" si="0"/>
        <v>0.01</v>
      </c>
      <c r="G28" s="5" t="s">
        <v>42</v>
      </c>
      <c r="H28" s="44" t="s">
        <v>32</v>
      </c>
      <c r="I28" s="44"/>
      <c r="J28" s="1" t="s">
        <v>15</v>
      </c>
      <c r="K28" s="45">
        <f t="shared" si="1"/>
        <v>0.01</v>
      </c>
      <c r="L28" s="45">
        <f t="shared" si="2"/>
        <v>0.01</v>
      </c>
      <c r="M28" s="45">
        <f t="shared" si="3"/>
        <v>0.01</v>
      </c>
      <c r="N28" s="8">
        <f t="shared" si="4"/>
        <v>0.01</v>
      </c>
      <c r="O28" s="45">
        <f t="shared" si="5"/>
        <v>0.01</v>
      </c>
      <c r="P28" s="45">
        <f t="shared" si="26"/>
        <v>0.01</v>
      </c>
      <c r="Q28" s="45">
        <f t="shared" si="6"/>
        <v>0.01</v>
      </c>
      <c r="R28" s="45">
        <f t="shared" si="7"/>
        <v>0.01</v>
      </c>
      <c r="S28" s="45">
        <f t="shared" si="8"/>
        <v>0.01</v>
      </c>
      <c r="T28" s="45">
        <f t="shared" si="9"/>
        <v>0.01</v>
      </c>
      <c r="U28" s="45">
        <f t="shared" si="10"/>
        <v>0.01</v>
      </c>
      <c r="V28" s="45">
        <f t="shared" si="11"/>
        <v>0.01</v>
      </c>
      <c r="W28" s="45">
        <f t="shared" si="12"/>
        <v>0.01</v>
      </c>
      <c r="X28" s="45">
        <f t="shared" si="13"/>
        <v>0.01</v>
      </c>
      <c r="Y28" s="45">
        <f t="shared" si="14"/>
        <v>0.01</v>
      </c>
      <c r="Z28" s="45">
        <f t="shared" si="15"/>
        <v>0.01</v>
      </c>
      <c r="AA28" s="45">
        <f t="shared" si="16"/>
        <v>0.01</v>
      </c>
      <c r="AB28" s="45">
        <f t="shared" si="17"/>
        <v>0.01</v>
      </c>
      <c r="AC28" s="45">
        <f t="shared" si="18"/>
        <v>0.01</v>
      </c>
      <c r="AD28" s="45">
        <f t="shared" si="19"/>
        <v>0.02</v>
      </c>
      <c r="AE28" s="45">
        <f t="shared" si="20"/>
        <v>0.01</v>
      </c>
      <c r="AF28" s="45">
        <f t="shared" si="21"/>
        <v>0.01</v>
      </c>
      <c r="AG28" s="45">
        <f t="shared" si="22"/>
        <v>0.01</v>
      </c>
      <c r="AH28" s="45">
        <f t="shared" si="23"/>
        <v>0.01</v>
      </c>
      <c r="AI28" s="45">
        <f t="shared" si="24"/>
        <v>0.01</v>
      </c>
      <c r="AJ28" s="45">
        <f t="shared" si="25"/>
        <v>0.01</v>
      </c>
    </row>
    <row r="29" spans="1:36" ht="12.95" customHeight="1" x14ac:dyDescent="0.15">
      <c r="A29" s="44">
        <v>186</v>
      </c>
      <c r="B29" s="99" t="s">
        <v>40</v>
      </c>
      <c r="C29" s="99"/>
      <c r="D29" s="44">
        <v>10</v>
      </c>
      <c r="E29" s="44">
        <v>12</v>
      </c>
      <c r="F29" s="4">
        <f t="shared" si="0"/>
        <v>0.05</v>
      </c>
      <c r="G29" s="5" t="s">
        <v>42</v>
      </c>
      <c r="H29" s="44"/>
      <c r="I29" s="44"/>
      <c r="J29" s="1" t="s">
        <v>15</v>
      </c>
      <c r="K29" s="45">
        <f t="shared" si="1"/>
        <v>0.05</v>
      </c>
      <c r="L29" s="45">
        <f t="shared" si="2"/>
        <v>0.05</v>
      </c>
      <c r="M29" s="45">
        <f t="shared" si="3"/>
        <v>0.05</v>
      </c>
      <c r="N29" s="45">
        <f t="shared" si="4"/>
        <v>0.06</v>
      </c>
      <c r="O29" s="45">
        <f t="shared" si="5"/>
        <v>0.06</v>
      </c>
      <c r="P29" s="45">
        <f t="shared" si="26"/>
        <v>0.05</v>
      </c>
      <c r="Q29" s="45">
        <f t="shared" si="6"/>
        <v>0.05</v>
      </c>
      <c r="R29" s="45">
        <f t="shared" si="7"/>
        <v>0.05</v>
      </c>
      <c r="S29" s="45">
        <f t="shared" si="8"/>
        <v>0.05</v>
      </c>
      <c r="T29" s="45">
        <f t="shared" si="9"/>
        <v>0.05</v>
      </c>
      <c r="U29" s="45">
        <f t="shared" si="10"/>
        <v>0.05</v>
      </c>
      <c r="V29" s="45">
        <f t="shared" si="11"/>
        <v>0.05</v>
      </c>
      <c r="W29" s="45">
        <f t="shared" si="12"/>
        <v>0.05</v>
      </c>
      <c r="X29" s="45">
        <f t="shared" si="13"/>
        <v>0.05</v>
      </c>
      <c r="Y29" s="45">
        <f t="shared" si="14"/>
        <v>0.04</v>
      </c>
      <c r="Z29" s="45">
        <f t="shared" si="15"/>
        <v>0.05</v>
      </c>
      <c r="AA29" s="45">
        <f t="shared" si="16"/>
        <v>0.05</v>
      </c>
      <c r="AB29" s="45">
        <f t="shared" si="17"/>
        <v>0.05</v>
      </c>
      <c r="AC29" s="45">
        <f t="shared" si="18"/>
        <v>0.05</v>
      </c>
      <c r="AD29" s="45">
        <f t="shared" si="19"/>
        <v>7.0000000000000007E-2</v>
      </c>
      <c r="AE29" s="45">
        <f t="shared" si="20"/>
        <v>0.04</v>
      </c>
      <c r="AF29" s="45">
        <f t="shared" si="21"/>
        <v>0.05</v>
      </c>
      <c r="AG29" s="45">
        <f t="shared" si="22"/>
        <v>0.05</v>
      </c>
      <c r="AH29" s="45">
        <f t="shared" si="23"/>
        <v>0.05</v>
      </c>
      <c r="AI29" s="45">
        <f t="shared" si="24"/>
        <v>0.05</v>
      </c>
      <c r="AJ29" s="45">
        <f t="shared" si="25"/>
        <v>0.05</v>
      </c>
    </row>
    <row r="30" spans="1:36" ht="12.95" customHeight="1" x14ac:dyDescent="0.15">
      <c r="A30" s="44"/>
      <c r="B30" s="99"/>
      <c r="C30" s="99"/>
      <c r="D30" s="44"/>
      <c r="E30" s="44"/>
      <c r="F30" s="4" t="str">
        <f t="shared" si="0"/>
        <v/>
      </c>
      <c r="G30" s="5"/>
      <c r="H30" s="44"/>
      <c r="I30" s="44"/>
      <c r="J30" s="1" t="s">
        <v>15</v>
      </c>
      <c r="K30" s="45" t="e">
        <f t="shared" si="1"/>
        <v>#NUM!</v>
      </c>
      <c r="L30" s="45" t="e">
        <f t="shared" si="2"/>
        <v>#NUM!</v>
      </c>
      <c r="M30" s="45" t="e">
        <f t="shared" si="3"/>
        <v>#NUM!</v>
      </c>
      <c r="N30" s="45" t="e">
        <f t="shared" si="4"/>
        <v>#NUM!</v>
      </c>
      <c r="O30" s="45" t="e">
        <f t="shared" si="5"/>
        <v>#NUM!</v>
      </c>
      <c r="P30" s="45" t="e">
        <f t="shared" si="26"/>
        <v>#N/A</v>
      </c>
      <c r="Q30" s="45" t="e">
        <f t="shared" si="6"/>
        <v>#NUM!</v>
      </c>
      <c r="R30" s="45" t="e">
        <f t="shared" si="7"/>
        <v>#NUM!</v>
      </c>
      <c r="S30" s="45" t="e">
        <f t="shared" si="8"/>
        <v>#NUM!</v>
      </c>
      <c r="T30" s="45" t="e">
        <f t="shared" si="9"/>
        <v>#NUM!</v>
      </c>
      <c r="U30" s="45" t="e">
        <f t="shared" si="10"/>
        <v>#N/A</v>
      </c>
      <c r="V30" s="45" t="e">
        <f t="shared" si="11"/>
        <v>#NUM!</v>
      </c>
      <c r="W30" s="45" t="e">
        <f t="shared" si="12"/>
        <v>#NUM!</v>
      </c>
      <c r="X30" s="45" t="e">
        <f t="shared" si="13"/>
        <v>#NUM!</v>
      </c>
      <c r="Y30" s="45" t="e">
        <f t="shared" si="14"/>
        <v>#NUM!</v>
      </c>
      <c r="Z30" s="45" t="e">
        <f t="shared" si="15"/>
        <v>#N/A</v>
      </c>
      <c r="AA30" s="45" t="e">
        <f t="shared" si="16"/>
        <v>#NUM!</v>
      </c>
      <c r="AB30" s="45" t="e">
        <f t="shared" si="17"/>
        <v>#NUM!</v>
      </c>
      <c r="AC30" s="45" t="e">
        <f t="shared" si="18"/>
        <v>#NUM!</v>
      </c>
      <c r="AD30" s="45" t="e">
        <f t="shared" si="19"/>
        <v>#NUM!</v>
      </c>
      <c r="AE30" s="45" t="e">
        <f t="shared" si="20"/>
        <v>#NUM!</v>
      </c>
      <c r="AF30" s="45" t="e">
        <f t="shared" si="21"/>
        <v>#N/A</v>
      </c>
      <c r="AG30" s="45" t="e">
        <f t="shared" si="22"/>
        <v>#NUM!</v>
      </c>
      <c r="AH30" s="45" t="e">
        <f t="shared" si="23"/>
        <v>#NUM!</v>
      </c>
      <c r="AI30" s="45" t="e">
        <f t="shared" si="24"/>
        <v>#NUM!</v>
      </c>
      <c r="AJ30" s="45" t="e">
        <f t="shared" si="25"/>
        <v>#N/A</v>
      </c>
    </row>
    <row r="31" spans="1:36" ht="12.95" customHeight="1" x14ac:dyDescent="0.15">
      <c r="A31" s="44"/>
      <c r="B31" s="99"/>
      <c r="C31" s="99"/>
      <c r="D31" s="44"/>
      <c r="E31" s="44"/>
      <c r="F31" s="4" t="str">
        <f t="shared" si="0"/>
        <v/>
      </c>
      <c r="G31" s="5"/>
      <c r="H31" s="44"/>
      <c r="I31" s="44"/>
      <c r="J31" s="1" t="s">
        <v>15</v>
      </c>
      <c r="K31" s="45" t="e">
        <f t="shared" si="1"/>
        <v>#NUM!</v>
      </c>
      <c r="L31" s="45" t="e">
        <f t="shared" si="2"/>
        <v>#NUM!</v>
      </c>
      <c r="M31" s="45" t="e">
        <f t="shared" si="3"/>
        <v>#NUM!</v>
      </c>
      <c r="N31" s="45" t="e">
        <f t="shared" si="4"/>
        <v>#NUM!</v>
      </c>
      <c r="O31" s="45" t="e">
        <f t="shared" si="5"/>
        <v>#NUM!</v>
      </c>
      <c r="P31" s="45" t="e">
        <f t="shared" si="26"/>
        <v>#N/A</v>
      </c>
      <c r="Q31" s="45" t="e">
        <f t="shared" si="6"/>
        <v>#NUM!</v>
      </c>
      <c r="R31" s="45" t="e">
        <f t="shared" si="7"/>
        <v>#NUM!</v>
      </c>
      <c r="S31" s="45" t="e">
        <f t="shared" si="8"/>
        <v>#NUM!</v>
      </c>
      <c r="T31" s="45" t="e">
        <f t="shared" si="9"/>
        <v>#NUM!</v>
      </c>
      <c r="U31" s="45" t="e">
        <f t="shared" si="10"/>
        <v>#N/A</v>
      </c>
      <c r="V31" s="45" t="e">
        <f t="shared" si="11"/>
        <v>#NUM!</v>
      </c>
      <c r="W31" s="45" t="e">
        <f t="shared" si="12"/>
        <v>#NUM!</v>
      </c>
      <c r="X31" s="45" t="e">
        <f t="shared" si="13"/>
        <v>#NUM!</v>
      </c>
      <c r="Y31" s="45" t="e">
        <f t="shared" si="14"/>
        <v>#NUM!</v>
      </c>
      <c r="Z31" s="45" t="e">
        <f t="shared" si="15"/>
        <v>#N/A</v>
      </c>
      <c r="AA31" s="45" t="e">
        <f t="shared" si="16"/>
        <v>#NUM!</v>
      </c>
      <c r="AB31" s="45" t="e">
        <f t="shared" si="17"/>
        <v>#NUM!</v>
      </c>
      <c r="AC31" s="45" t="e">
        <f t="shared" si="18"/>
        <v>#NUM!</v>
      </c>
      <c r="AD31" s="45" t="e">
        <f t="shared" si="19"/>
        <v>#NUM!</v>
      </c>
      <c r="AE31" s="45" t="e">
        <f t="shared" si="20"/>
        <v>#NUM!</v>
      </c>
      <c r="AF31" s="45" t="e">
        <f t="shared" si="21"/>
        <v>#N/A</v>
      </c>
      <c r="AG31" s="45" t="e">
        <f t="shared" si="22"/>
        <v>#NUM!</v>
      </c>
      <c r="AH31" s="45" t="e">
        <f t="shared" si="23"/>
        <v>#NUM!</v>
      </c>
      <c r="AI31" s="45" t="e">
        <f t="shared" si="24"/>
        <v>#NUM!</v>
      </c>
      <c r="AJ31" s="45" t="e">
        <f t="shared" si="25"/>
        <v>#N/A</v>
      </c>
    </row>
    <row r="32" spans="1:36" ht="12.95" customHeight="1" x14ac:dyDescent="0.15">
      <c r="A32" s="44"/>
      <c r="B32" s="99"/>
      <c r="C32" s="99"/>
      <c r="D32" s="44"/>
      <c r="E32" s="44"/>
      <c r="F32" s="4" t="str">
        <f t="shared" si="0"/>
        <v/>
      </c>
      <c r="G32" s="5"/>
      <c r="H32" s="44"/>
      <c r="I32" s="44"/>
      <c r="J32" s="1" t="s">
        <v>15</v>
      </c>
      <c r="K32" s="45" t="e">
        <f t="shared" si="1"/>
        <v>#NUM!</v>
      </c>
      <c r="L32" s="45" t="e">
        <f t="shared" si="2"/>
        <v>#NUM!</v>
      </c>
      <c r="M32" s="45" t="e">
        <f t="shared" si="3"/>
        <v>#NUM!</v>
      </c>
      <c r="N32" s="45" t="e">
        <f t="shared" si="4"/>
        <v>#NUM!</v>
      </c>
      <c r="O32" s="45" t="e">
        <f t="shared" si="5"/>
        <v>#NUM!</v>
      </c>
      <c r="P32" s="45" t="e">
        <f t="shared" si="26"/>
        <v>#N/A</v>
      </c>
      <c r="Q32" s="45" t="e">
        <f t="shared" si="6"/>
        <v>#NUM!</v>
      </c>
      <c r="R32" s="45" t="e">
        <f t="shared" si="7"/>
        <v>#NUM!</v>
      </c>
      <c r="S32" s="45" t="e">
        <f t="shared" si="8"/>
        <v>#NUM!</v>
      </c>
      <c r="T32" s="45" t="e">
        <f t="shared" si="9"/>
        <v>#NUM!</v>
      </c>
      <c r="U32" s="45" t="e">
        <f t="shared" si="10"/>
        <v>#N/A</v>
      </c>
      <c r="V32" s="45" t="e">
        <f t="shared" si="11"/>
        <v>#NUM!</v>
      </c>
      <c r="W32" s="45" t="e">
        <f t="shared" si="12"/>
        <v>#NUM!</v>
      </c>
      <c r="X32" s="45" t="e">
        <f t="shared" si="13"/>
        <v>#NUM!</v>
      </c>
      <c r="Y32" s="45" t="e">
        <f t="shared" si="14"/>
        <v>#NUM!</v>
      </c>
      <c r="Z32" s="45" t="e">
        <f t="shared" si="15"/>
        <v>#N/A</v>
      </c>
      <c r="AA32" s="45" t="e">
        <f t="shared" si="16"/>
        <v>#NUM!</v>
      </c>
      <c r="AB32" s="45" t="e">
        <f t="shared" si="17"/>
        <v>#NUM!</v>
      </c>
      <c r="AC32" s="45" t="e">
        <f t="shared" si="18"/>
        <v>#NUM!</v>
      </c>
      <c r="AD32" s="45" t="e">
        <f t="shared" si="19"/>
        <v>#NUM!</v>
      </c>
      <c r="AE32" s="45" t="e">
        <f t="shared" si="20"/>
        <v>#NUM!</v>
      </c>
      <c r="AF32" s="45" t="e">
        <f t="shared" si="21"/>
        <v>#N/A</v>
      </c>
      <c r="AG32" s="45" t="e">
        <f t="shared" si="22"/>
        <v>#NUM!</v>
      </c>
      <c r="AH32" s="45" t="e">
        <f t="shared" si="23"/>
        <v>#NUM!</v>
      </c>
      <c r="AI32" s="45" t="e">
        <f t="shared" si="24"/>
        <v>#NUM!</v>
      </c>
      <c r="AJ32" s="45" t="e">
        <f t="shared" si="25"/>
        <v>#N/A</v>
      </c>
    </row>
    <row r="33" spans="1:36" ht="12.95" customHeight="1" x14ac:dyDescent="0.15">
      <c r="A33" s="44"/>
      <c r="B33" s="99"/>
      <c r="C33" s="99"/>
      <c r="D33" s="44"/>
      <c r="E33" s="44"/>
      <c r="F33" s="4" t="str">
        <f t="shared" si="0"/>
        <v/>
      </c>
      <c r="G33" s="44"/>
      <c r="H33" s="44"/>
      <c r="I33" s="44"/>
      <c r="J33" s="1" t="s">
        <v>15</v>
      </c>
      <c r="K33" s="45" t="e">
        <f t="shared" si="1"/>
        <v>#NUM!</v>
      </c>
      <c r="L33" s="45" t="e">
        <f t="shared" si="2"/>
        <v>#NUM!</v>
      </c>
      <c r="M33" s="45" t="e">
        <f t="shared" si="3"/>
        <v>#NUM!</v>
      </c>
      <c r="N33" s="45" t="e">
        <f t="shared" si="4"/>
        <v>#NUM!</v>
      </c>
      <c r="O33" s="45" t="e">
        <f t="shared" si="5"/>
        <v>#NUM!</v>
      </c>
      <c r="P33" s="45" t="e">
        <f t="shared" si="26"/>
        <v>#N/A</v>
      </c>
      <c r="Q33" s="45" t="e">
        <f t="shared" si="6"/>
        <v>#NUM!</v>
      </c>
      <c r="R33" s="45" t="e">
        <f t="shared" si="7"/>
        <v>#NUM!</v>
      </c>
      <c r="S33" s="45" t="e">
        <f t="shared" si="8"/>
        <v>#NUM!</v>
      </c>
      <c r="T33" s="45" t="e">
        <f t="shared" si="9"/>
        <v>#NUM!</v>
      </c>
      <c r="U33" s="45" t="e">
        <f t="shared" si="10"/>
        <v>#N/A</v>
      </c>
      <c r="V33" s="45" t="e">
        <f t="shared" si="11"/>
        <v>#NUM!</v>
      </c>
      <c r="W33" s="45" t="e">
        <f t="shared" si="12"/>
        <v>#NUM!</v>
      </c>
      <c r="X33" s="45" t="e">
        <f t="shared" si="13"/>
        <v>#NUM!</v>
      </c>
      <c r="Y33" s="45" t="e">
        <f t="shared" si="14"/>
        <v>#NUM!</v>
      </c>
      <c r="Z33" s="45" t="e">
        <f t="shared" si="15"/>
        <v>#N/A</v>
      </c>
      <c r="AA33" s="45" t="e">
        <f t="shared" si="16"/>
        <v>#NUM!</v>
      </c>
      <c r="AB33" s="45" t="e">
        <f t="shared" si="17"/>
        <v>#NUM!</v>
      </c>
      <c r="AC33" s="45" t="e">
        <f t="shared" si="18"/>
        <v>#NUM!</v>
      </c>
      <c r="AD33" s="45" t="e">
        <f t="shared" si="19"/>
        <v>#NUM!</v>
      </c>
      <c r="AE33" s="45" t="e">
        <f t="shared" si="20"/>
        <v>#NUM!</v>
      </c>
      <c r="AF33" s="45" t="e">
        <f t="shared" si="21"/>
        <v>#N/A</v>
      </c>
      <c r="AG33" s="45" t="e">
        <f t="shared" si="22"/>
        <v>#NUM!</v>
      </c>
      <c r="AH33" s="45" t="e">
        <f t="shared" si="23"/>
        <v>#NUM!</v>
      </c>
      <c r="AI33" s="45" t="e">
        <f t="shared" si="24"/>
        <v>#NUM!</v>
      </c>
      <c r="AJ33" s="45" t="e">
        <f t="shared" si="25"/>
        <v>#N/A</v>
      </c>
    </row>
    <row r="34" spans="1:36" ht="12.95" customHeight="1" x14ac:dyDescent="0.15">
      <c r="A34" s="44"/>
      <c r="B34" s="99"/>
      <c r="C34" s="99"/>
      <c r="D34" s="44"/>
      <c r="E34" s="44"/>
      <c r="F34" s="4" t="str">
        <f t="shared" si="0"/>
        <v/>
      </c>
      <c r="G34" s="44"/>
      <c r="H34" s="44"/>
      <c r="I34" s="44"/>
      <c r="K34" s="45" t="e">
        <f t="shared" si="1"/>
        <v>#NUM!</v>
      </c>
      <c r="L34" s="45" t="e">
        <f t="shared" si="2"/>
        <v>#NUM!</v>
      </c>
      <c r="M34" s="45" t="e">
        <f t="shared" si="3"/>
        <v>#NUM!</v>
      </c>
      <c r="N34" s="45" t="e">
        <f t="shared" si="4"/>
        <v>#NUM!</v>
      </c>
      <c r="O34" s="45" t="e">
        <f t="shared" si="5"/>
        <v>#NUM!</v>
      </c>
      <c r="P34" s="45" t="e">
        <f t="shared" si="26"/>
        <v>#N/A</v>
      </c>
      <c r="Q34" s="45" t="e">
        <f t="shared" si="6"/>
        <v>#NUM!</v>
      </c>
      <c r="R34" s="45" t="e">
        <f t="shared" si="7"/>
        <v>#NUM!</v>
      </c>
      <c r="S34" s="45" t="e">
        <f t="shared" si="8"/>
        <v>#NUM!</v>
      </c>
      <c r="T34" s="45" t="e">
        <f t="shared" si="9"/>
        <v>#NUM!</v>
      </c>
      <c r="U34" s="45" t="e">
        <f t="shared" si="10"/>
        <v>#N/A</v>
      </c>
      <c r="V34" s="45" t="e">
        <f t="shared" si="11"/>
        <v>#NUM!</v>
      </c>
      <c r="W34" s="45" t="e">
        <f t="shared" si="12"/>
        <v>#NUM!</v>
      </c>
      <c r="X34" s="45" t="e">
        <f t="shared" si="13"/>
        <v>#NUM!</v>
      </c>
      <c r="Y34" s="45" t="e">
        <f t="shared" si="14"/>
        <v>#NUM!</v>
      </c>
      <c r="Z34" s="45" t="e">
        <f t="shared" si="15"/>
        <v>#N/A</v>
      </c>
      <c r="AA34" s="45" t="e">
        <f t="shared" si="16"/>
        <v>#NUM!</v>
      </c>
      <c r="AB34" s="45" t="e">
        <f t="shared" si="17"/>
        <v>#NUM!</v>
      </c>
      <c r="AC34" s="45" t="e">
        <f t="shared" si="18"/>
        <v>#NUM!</v>
      </c>
      <c r="AD34" s="45" t="e">
        <f t="shared" si="19"/>
        <v>#NUM!</v>
      </c>
      <c r="AE34" s="45" t="e">
        <f t="shared" si="20"/>
        <v>#NUM!</v>
      </c>
      <c r="AF34" s="45" t="e">
        <f t="shared" si="21"/>
        <v>#N/A</v>
      </c>
      <c r="AG34" s="45" t="e">
        <f t="shared" si="22"/>
        <v>#NUM!</v>
      </c>
      <c r="AH34" s="45" t="e">
        <f t="shared" si="23"/>
        <v>#NUM!</v>
      </c>
      <c r="AI34" s="45" t="e">
        <f t="shared" si="24"/>
        <v>#NUM!</v>
      </c>
      <c r="AJ34" s="45" t="e">
        <f t="shared" si="25"/>
        <v>#N/A</v>
      </c>
    </row>
    <row r="35" spans="1:36" ht="12.95" customHeight="1" x14ac:dyDescent="0.15">
      <c r="A35" s="44"/>
      <c r="B35" s="99"/>
      <c r="C35" s="99"/>
      <c r="D35" s="44"/>
      <c r="E35" s="44"/>
      <c r="F35" s="4" t="str">
        <f t="shared" si="0"/>
        <v/>
      </c>
      <c r="G35" s="44"/>
      <c r="H35" s="44"/>
      <c r="I35" s="44"/>
      <c r="K35" s="45" t="e">
        <f t="shared" si="1"/>
        <v>#NUM!</v>
      </c>
      <c r="L35" s="45" t="e">
        <f t="shared" si="2"/>
        <v>#NUM!</v>
      </c>
      <c r="M35" s="45" t="e">
        <f t="shared" si="3"/>
        <v>#NUM!</v>
      </c>
      <c r="N35" s="45" t="e">
        <f t="shared" si="4"/>
        <v>#NUM!</v>
      </c>
      <c r="O35" s="45" t="e">
        <f t="shared" si="5"/>
        <v>#NUM!</v>
      </c>
      <c r="P35" s="45" t="e">
        <f t="shared" si="26"/>
        <v>#N/A</v>
      </c>
      <c r="Q35" s="45" t="e">
        <f t="shared" si="6"/>
        <v>#NUM!</v>
      </c>
      <c r="R35" s="45" t="e">
        <f t="shared" si="7"/>
        <v>#NUM!</v>
      </c>
      <c r="S35" s="45" t="e">
        <f t="shared" si="8"/>
        <v>#NUM!</v>
      </c>
      <c r="T35" s="45" t="e">
        <f t="shared" si="9"/>
        <v>#NUM!</v>
      </c>
      <c r="U35" s="45" t="e">
        <f t="shared" si="10"/>
        <v>#N/A</v>
      </c>
      <c r="V35" s="45" t="e">
        <f t="shared" si="11"/>
        <v>#NUM!</v>
      </c>
      <c r="W35" s="45" t="e">
        <f t="shared" si="12"/>
        <v>#NUM!</v>
      </c>
      <c r="X35" s="45" t="e">
        <f t="shared" si="13"/>
        <v>#NUM!</v>
      </c>
      <c r="Y35" s="45" t="e">
        <f t="shared" si="14"/>
        <v>#NUM!</v>
      </c>
      <c r="Z35" s="45" t="e">
        <f t="shared" si="15"/>
        <v>#N/A</v>
      </c>
      <c r="AA35" s="45" t="e">
        <f t="shared" si="16"/>
        <v>#NUM!</v>
      </c>
      <c r="AB35" s="45" t="e">
        <f t="shared" si="17"/>
        <v>#NUM!</v>
      </c>
      <c r="AC35" s="45" t="e">
        <f t="shared" si="18"/>
        <v>#NUM!</v>
      </c>
      <c r="AD35" s="45" t="e">
        <f t="shared" si="19"/>
        <v>#NUM!</v>
      </c>
      <c r="AE35" s="45" t="e">
        <f t="shared" si="20"/>
        <v>#NUM!</v>
      </c>
      <c r="AF35" s="45" t="e">
        <f t="shared" si="21"/>
        <v>#N/A</v>
      </c>
      <c r="AG35" s="45" t="e">
        <f t="shared" si="22"/>
        <v>#NUM!</v>
      </c>
      <c r="AH35" s="45" t="e">
        <f t="shared" si="23"/>
        <v>#NUM!</v>
      </c>
      <c r="AI35" s="45" t="e">
        <f t="shared" si="24"/>
        <v>#NUM!</v>
      </c>
      <c r="AJ35" s="45" t="e">
        <f t="shared" si="25"/>
        <v>#N/A</v>
      </c>
    </row>
    <row r="36" spans="1:36" ht="12.95" customHeight="1" x14ac:dyDescent="0.15">
      <c r="A36" s="44"/>
      <c r="B36" s="99"/>
      <c r="C36" s="99"/>
      <c r="D36" s="44"/>
      <c r="E36" s="44"/>
      <c r="F36" s="4" t="str">
        <f t="shared" si="0"/>
        <v/>
      </c>
      <c r="G36" s="44"/>
      <c r="H36" s="44"/>
      <c r="I36" s="44"/>
      <c r="K36" s="45" t="e">
        <f t="shared" si="1"/>
        <v>#NUM!</v>
      </c>
      <c r="L36" s="45" t="e">
        <f t="shared" si="2"/>
        <v>#NUM!</v>
      </c>
      <c r="M36" s="45" t="e">
        <f t="shared" si="3"/>
        <v>#NUM!</v>
      </c>
      <c r="N36" s="45" t="e">
        <f t="shared" si="4"/>
        <v>#NUM!</v>
      </c>
      <c r="O36" s="45" t="e">
        <f t="shared" si="5"/>
        <v>#NUM!</v>
      </c>
      <c r="P36" s="45" t="e">
        <f t="shared" si="26"/>
        <v>#N/A</v>
      </c>
      <c r="Q36" s="45" t="e">
        <f t="shared" si="6"/>
        <v>#NUM!</v>
      </c>
      <c r="R36" s="45" t="e">
        <f t="shared" si="7"/>
        <v>#NUM!</v>
      </c>
      <c r="S36" s="45" t="e">
        <f t="shared" si="8"/>
        <v>#NUM!</v>
      </c>
      <c r="T36" s="45" t="e">
        <f t="shared" si="9"/>
        <v>#NUM!</v>
      </c>
      <c r="U36" s="45" t="e">
        <f t="shared" si="10"/>
        <v>#N/A</v>
      </c>
      <c r="V36" s="45" t="e">
        <f t="shared" si="11"/>
        <v>#NUM!</v>
      </c>
      <c r="W36" s="45" t="e">
        <f t="shared" si="12"/>
        <v>#NUM!</v>
      </c>
      <c r="X36" s="45" t="e">
        <f t="shared" si="13"/>
        <v>#NUM!</v>
      </c>
      <c r="Y36" s="45" t="e">
        <f t="shared" si="14"/>
        <v>#NUM!</v>
      </c>
      <c r="Z36" s="45" t="e">
        <f t="shared" si="15"/>
        <v>#N/A</v>
      </c>
      <c r="AA36" s="45" t="e">
        <f t="shared" si="16"/>
        <v>#NUM!</v>
      </c>
      <c r="AB36" s="45" t="e">
        <f t="shared" si="17"/>
        <v>#NUM!</v>
      </c>
      <c r="AC36" s="45" t="e">
        <f t="shared" si="18"/>
        <v>#NUM!</v>
      </c>
      <c r="AD36" s="45" t="e">
        <f t="shared" si="19"/>
        <v>#NUM!</v>
      </c>
      <c r="AE36" s="45" t="e">
        <f t="shared" si="20"/>
        <v>#NUM!</v>
      </c>
      <c r="AF36" s="45" t="e">
        <f t="shared" si="21"/>
        <v>#N/A</v>
      </c>
      <c r="AG36" s="45" t="e">
        <f t="shared" si="22"/>
        <v>#NUM!</v>
      </c>
      <c r="AH36" s="45" t="e">
        <f t="shared" si="23"/>
        <v>#NUM!</v>
      </c>
      <c r="AI36" s="45" t="e">
        <f t="shared" si="24"/>
        <v>#NUM!</v>
      </c>
      <c r="AJ36" s="45" t="e">
        <f t="shared" si="25"/>
        <v>#N/A</v>
      </c>
    </row>
    <row r="37" spans="1:36" ht="12.95" customHeight="1" x14ac:dyDescent="0.15">
      <c r="A37" s="44"/>
      <c r="B37" s="99"/>
      <c r="C37" s="99"/>
      <c r="D37" s="44"/>
      <c r="E37" s="44"/>
      <c r="F37" s="4" t="str">
        <f t="shared" si="0"/>
        <v/>
      </c>
      <c r="G37" s="44"/>
      <c r="H37" s="44"/>
      <c r="I37" s="44"/>
      <c r="K37" s="45" t="e">
        <f t="shared" si="1"/>
        <v>#NUM!</v>
      </c>
      <c r="L37" s="45" t="e">
        <f t="shared" si="2"/>
        <v>#NUM!</v>
      </c>
      <c r="M37" s="45" t="e">
        <f t="shared" si="3"/>
        <v>#NUM!</v>
      </c>
      <c r="N37" s="45" t="e">
        <f t="shared" si="4"/>
        <v>#NUM!</v>
      </c>
      <c r="O37" s="45" t="e">
        <f t="shared" si="5"/>
        <v>#NUM!</v>
      </c>
      <c r="P37" s="45" t="e">
        <f t="shared" si="26"/>
        <v>#N/A</v>
      </c>
      <c r="Q37" s="45" t="e">
        <f t="shared" si="6"/>
        <v>#NUM!</v>
      </c>
      <c r="R37" s="45" t="e">
        <f t="shared" si="7"/>
        <v>#NUM!</v>
      </c>
      <c r="S37" s="45" t="e">
        <f t="shared" si="8"/>
        <v>#NUM!</v>
      </c>
      <c r="T37" s="45" t="e">
        <f t="shared" si="9"/>
        <v>#NUM!</v>
      </c>
      <c r="U37" s="45" t="e">
        <f t="shared" si="10"/>
        <v>#N/A</v>
      </c>
      <c r="V37" s="45" t="e">
        <f t="shared" si="11"/>
        <v>#NUM!</v>
      </c>
      <c r="W37" s="45" t="e">
        <f t="shared" si="12"/>
        <v>#NUM!</v>
      </c>
      <c r="X37" s="45" t="e">
        <f t="shared" si="13"/>
        <v>#NUM!</v>
      </c>
      <c r="Y37" s="45" t="e">
        <f t="shared" si="14"/>
        <v>#NUM!</v>
      </c>
      <c r="Z37" s="45" t="e">
        <f t="shared" si="15"/>
        <v>#N/A</v>
      </c>
      <c r="AA37" s="45" t="e">
        <f t="shared" si="16"/>
        <v>#NUM!</v>
      </c>
      <c r="AB37" s="45" t="e">
        <f t="shared" si="17"/>
        <v>#NUM!</v>
      </c>
      <c r="AC37" s="45" t="e">
        <f t="shared" si="18"/>
        <v>#NUM!</v>
      </c>
      <c r="AD37" s="45" t="e">
        <f t="shared" si="19"/>
        <v>#NUM!</v>
      </c>
      <c r="AE37" s="45" t="e">
        <f t="shared" si="20"/>
        <v>#NUM!</v>
      </c>
      <c r="AF37" s="45" t="e">
        <f t="shared" si="21"/>
        <v>#N/A</v>
      </c>
      <c r="AG37" s="45" t="e">
        <f t="shared" si="22"/>
        <v>#NUM!</v>
      </c>
      <c r="AH37" s="45" t="e">
        <f t="shared" si="23"/>
        <v>#NUM!</v>
      </c>
      <c r="AI37" s="45" t="e">
        <f t="shared" si="24"/>
        <v>#NUM!</v>
      </c>
      <c r="AJ37" s="45" t="e">
        <f t="shared" si="25"/>
        <v>#N/A</v>
      </c>
    </row>
    <row r="38" spans="1:36" ht="12.95" customHeight="1" x14ac:dyDescent="0.15">
      <c r="A38" s="44"/>
      <c r="B38" s="99"/>
      <c r="C38" s="99"/>
      <c r="D38" s="44"/>
      <c r="E38" s="44"/>
      <c r="F38" s="4" t="str">
        <f t="shared" si="0"/>
        <v/>
      </c>
      <c r="G38" s="44"/>
      <c r="H38" s="44"/>
      <c r="I38" s="44"/>
      <c r="K38" s="45" t="e">
        <f t="shared" si="1"/>
        <v>#NUM!</v>
      </c>
      <c r="L38" s="45" t="e">
        <f t="shared" si="2"/>
        <v>#NUM!</v>
      </c>
      <c r="M38" s="45" t="e">
        <f t="shared" si="3"/>
        <v>#NUM!</v>
      </c>
      <c r="N38" s="45" t="e">
        <f t="shared" si="4"/>
        <v>#NUM!</v>
      </c>
      <c r="O38" s="45" t="e">
        <f t="shared" si="5"/>
        <v>#NUM!</v>
      </c>
      <c r="P38" s="45" t="e">
        <f t="shared" si="26"/>
        <v>#N/A</v>
      </c>
      <c r="Q38" s="45" t="e">
        <f t="shared" si="6"/>
        <v>#NUM!</v>
      </c>
      <c r="R38" s="45" t="e">
        <f t="shared" si="7"/>
        <v>#NUM!</v>
      </c>
      <c r="S38" s="45" t="e">
        <f t="shared" si="8"/>
        <v>#NUM!</v>
      </c>
      <c r="T38" s="45" t="e">
        <f t="shared" si="9"/>
        <v>#NUM!</v>
      </c>
      <c r="U38" s="45" t="e">
        <f t="shared" si="10"/>
        <v>#N/A</v>
      </c>
      <c r="V38" s="45" t="e">
        <f t="shared" si="11"/>
        <v>#NUM!</v>
      </c>
      <c r="W38" s="45" t="e">
        <f t="shared" si="12"/>
        <v>#NUM!</v>
      </c>
      <c r="X38" s="45" t="e">
        <f t="shared" si="13"/>
        <v>#NUM!</v>
      </c>
      <c r="Y38" s="45" t="e">
        <f t="shared" si="14"/>
        <v>#NUM!</v>
      </c>
      <c r="Z38" s="45" t="e">
        <f t="shared" si="15"/>
        <v>#N/A</v>
      </c>
      <c r="AA38" s="45" t="e">
        <f t="shared" si="16"/>
        <v>#NUM!</v>
      </c>
      <c r="AB38" s="45" t="e">
        <f t="shared" si="17"/>
        <v>#NUM!</v>
      </c>
      <c r="AC38" s="45" t="e">
        <f t="shared" si="18"/>
        <v>#NUM!</v>
      </c>
      <c r="AD38" s="45" t="e">
        <f t="shared" si="19"/>
        <v>#NUM!</v>
      </c>
      <c r="AE38" s="45" t="e">
        <f t="shared" si="20"/>
        <v>#NUM!</v>
      </c>
      <c r="AF38" s="45" t="e">
        <f t="shared" si="21"/>
        <v>#N/A</v>
      </c>
      <c r="AG38" s="45" t="e">
        <f t="shared" si="22"/>
        <v>#NUM!</v>
      </c>
      <c r="AH38" s="45" t="e">
        <f t="shared" si="23"/>
        <v>#NUM!</v>
      </c>
      <c r="AI38" s="45" t="e">
        <f t="shared" si="24"/>
        <v>#NUM!</v>
      </c>
      <c r="AJ38" s="45" t="e">
        <f t="shared" si="25"/>
        <v>#N/A</v>
      </c>
    </row>
    <row r="39" spans="1:36" ht="12.95" customHeight="1" x14ac:dyDescent="0.15">
      <c r="A39" s="44"/>
      <c r="B39" s="99"/>
      <c r="C39" s="99"/>
      <c r="D39" s="44"/>
      <c r="E39" s="44"/>
      <c r="F39" s="4" t="str">
        <f t="shared" si="0"/>
        <v/>
      </c>
      <c r="G39" s="44"/>
      <c r="H39" s="44"/>
      <c r="I39" s="44"/>
      <c r="K39" s="45" t="e">
        <f t="shared" si="1"/>
        <v>#NUM!</v>
      </c>
      <c r="L39" s="45" t="e">
        <f t="shared" si="2"/>
        <v>#NUM!</v>
      </c>
      <c r="M39" s="45" t="e">
        <f t="shared" si="3"/>
        <v>#NUM!</v>
      </c>
      <c r="N39" s="45" t="e">
        <f t="shared" si="4"/>
        <v>#NUM!</v>
      </c>
      <c r="O39" s="45" t="e">
        <f t="shared" si="5"/>
        <v>#NUM!</v>
      </c>
      <c r="P39" s="45" t="e">
        <f t="shared" si="26"/>
        <v>#N/A</v>
      </c>
      <c r="Q39" s="45" t="e">
        <f t="shared" si="6"/>
        <v>#NUM!</v>
      </c>
      <c r="R39" s="45" t="e">
        <f t="shared" si="7"/>
        <v>#NUM!</v>
      </c>
      <c r="S39" s="45" t="e">
        <f t="shared" si="8"/>
        <v>#NUM!</v>
      </c>
      <c r="T39" s="45" t="e">
        <f t="shared" si="9"/>
        <v>#NUM!</v>
      </c>
      <c r="U39" s="45" t="e">
        <f t="shared" si="10"/>
        <v>#N/A</v>
      </c>
      <c r="V39" s="45" t="e">
        <f t="shared" si="11"/>
        <v>#NUM!</v>
      </c>
      <c r="W39" s="45" t="e">
        <f t="shared" si="12"/>
        <v>#NUM!</v>
      </c>
      <c r="X39" s="45" t="e">
        <f t="shared" si="13"/>
        <v>#NUM!</v>
      </c>
      <c r="Y39" s="45" t="e">
        <f t="shared" si="14"/>
        <v>#NUM!</v>
      </c>
      <c r="Z39" s="45" t="e">
        <f t="shared" si="15"/>
        <v>#N/A</v>
      </c>
      <c r="AA39" s="45" t="e">
        <f t="shared" si="16"/>
        <v>#NUM!</v>
      </c>
      <c r="AB39" s="45" t="e">
        <f t="shared" si="17"/>
        <v>#NUM!</v>
      </c>
      <c r="AC39" s="45" t="e">
        <f t="shared" si="18"/>
        <v>#NUM!</v>
      </c>
      <c r="AD39" s="45" t="e">
        <f t="shared" si="19"/>
        <v>#NUM!</v>
      </c>
      <c r="AE39" s="45" t="e">
        <f t="shared" si="20"/>
        <v>#NUM!</v>
      </c>
      <c r="AF39" s="45" t="e">
        <f t="shared" si="21"/>
        <v>#N/A</v>
      </c>
      <c r="AG39" s="45" t="e">
        <f t="shared" si="22"/>
        <v>#NUM!</v>
      </c>
      <c r="AH39" s="45" t="e">
        <f t="shared" si="23"/>
        <v>#NUM!</v>
      </c>
      <c r="AI39" s="45" t="e">
        <f t="shared" si="24"/>
        <v>#NUM!</v>
      </c>
      <c r="AJ39" s="45" t="e">
        <f t="shared" si="25"/>
        <v>#N/A</v>
      </c>
    </row>
    <row r="40" spans="1:36" ht="12.95" customHeight="1" x14ac:dyDescent="0.15">
      <c r="A40" s="44"/>
      <c r="B40" s="99"/>
      <c r="C40" s="99"/>
      <c r="D40" s="44"/>
      <c r="E40" s="44"/>
      <c r="F40" s="4" t="str">
        <f t="shared" si="0"/>
        <v/>
      </c>
      <c r="G40" s="44"/>
      <c r="H40" s="44"/>
      <c r="I40" s="44"/>
      <c r="K40" s="45" t="e">
        <f t="shared" si="1"/>
        <v>#NUM!</v>
      </c>
      <c r="L40" s="45" t="e">
        <f t="shared" si="2"/>
        <v>#NUM!</v>
      </c>
      <c r="M40" s="45" t="e">
        <f t="shared" si="3"/>
        <v>#NUM!</v>
      </c>
      <c r="N40" s="45" t="e">
        <f t="shared" si="4"/>
        <v>#NUM!</v>
      </c>
      <c r="O40" s="45" t="e">
        <f t="shared" si="5"/>
        <v>#NUM!</v>
      </c>
      <c r="P40" s="45" t="e">
        <f t="shared" si="26"/>
        <v>#N/A</v>
      </c>
      <c r="Q40" s="45" t="e">
        <f t="shared" si="6"/>
        <v>#NUM!</v>
      </c>
      <c r="R40" s="45" t="e">
        <f t="shared" si="7"/>
        <v>#NUM!</v>
      </c>
      <c r="S40" s="45" t="e">
        <f t="shared" si="8"/>
        <v>#NUM!</v>
      </c>
      <c r="T40" s="45" t="e">
        <f t="shared" si="9"/>
        <v>#NUM!</v>
      </c>
      <c r="U40" s="45" t="e">
        <f t="shared" si="10"/>
        <v>#N/A</v>
      </c>
      <c r="V40" s="45" t="e">
        <f t="shared" si="11"/>
        <v>#NUM!</v>
      </c>
      <c r="W40" s="45" t="e">
        <f t="shared" si="12"/>
        <v>#NUM!</v>
      </c>
      <c r="X40" s="45" t="e">
        <f t="shared" si="13"/>
        <v>#NUM!</v>
      </c>
      <c r="Y40" s="45" t="e">
        <f t="shared" si="14"/>
        <v>#NUM!</v>
      </c>
      <c r="Z40" s="45" t="e">
        <f t="shared" si="15"/>
        <v>#N/A</v>
      </c>
      <c r="AA40" s="45" t="e">
        <f t="shared" si="16"/>
        <v>#NUM!</v>
      </c>
      <c r="AB40" s="45" t="e">
        <f t="shared" si="17"/>
        <v>#NUM!</v>
      </c>
      <c r="AC40" s="45" t="e">
        <f t="shared" si="18"/>
        <v>#NUM!</v>
      </c>
      <c r="AD40" s="45" t="e">
        <f t="shared" si="19"/>
        <v>#NUM!</v>
      </c>
      <c r="AE40" s="45" t="e">
        <f t="shared" si="20"/>
        <v>#NUM!</v>
      </c>
      <c r="AF40" s="45" t="e">
        <f t="shared" si="21"/>
        <v>#N/A</v>
      </c>
      <c r="AG40" s="45" t="e">
        <f t="shared" si="22"/>
        <v>#NUM!</v>
      </c>
      <c r="AH40" s="45" t="e">
        <f t="shared" si="23"/>
        <v>#NUM!</v>
      </c>
      <c r="AI40" s="45" t="e">
        <f t="shared" si="24"/>
        <v>#NUM!</v>
      </c>
      <c r="AJ40" s="45" t="e">
        <f t="shared" si="25"/>
        <v>#N/A</v>
      </c>
    </row>
    <row r="41" spans="1:36" ht="12.95" customHeight="1" x14ac:dyDescent="0.15">
      <c r="A41" s="44"/>
      <c r="B41" s="99"/>
      <c r="C41" s="99"/>
      <c r="D41" s="44"/>
      <c r="E41" s="44"/>
      <c r="F41" s="4" t="str">
        <f t="shared" si="0"/>
        <v/>
      </c>
      <c r="G41" s="44"/>
      <c r="H41" s="44"/>
      <c r="I41" s="44"/>
      <c r="K41" s="45" t="e">
        <f t="shared" si="1"/>
        <v>#NUM!</v>
      </c>
      <c r="L41" s="45" t="e">
        <f t="shared" si="2"/>
        <v>#NUM!</v>
      </c>
      <c r="M41" s="45" t="e">
        <f t="shared" si="3"/>
        <v>#NUM!</v>
      </c>
      <c r="N41" s="45" t="e">
        <f t="shared" si="4"/>
        <v>#NUM!</v>
      </c>
      <c r="O41" s="45" t="e">
        <f t="shared" si="5"/>
        <v>#NUM!</v>
      </c>
      <c r="P41" s="45" t="e">
        <f t="shared" si="26"/>
        <v>#N/A</v>
      </c>
      <c r="Q41" s="45" t="e">
        <f t="shared" si="6"/>
        <v>#NUM!</v>
      </c>
      <c r="R41" s="45" t="e">
        <f t="shared" si="7"/>
        <v>#NUM!</v>
      </c>
      <c r="S41" s="45" t="e">
        <f t="shared" si="8"/>
        <v>#NUM!</v>
      </c>
      <c r="T41" s="45" t="e">
        <f t="shared" si="9"/>
        <v>#NUM!</v>
      </c>
      <c r="U41" s="45" t="e">
        <f t="shared" si="10"/>
        <v>#N/A</v>
      </c>
      <c r="V41" s="45" t="e">
        <f t="shared" si="11"/>
        <v>#NUM!</v>
      </c>
      <c r="W41" s="45" t="e">
        <f t="shared" si="12"/>
        <v>#NUM!</v>
      </c>
      <c r="X41" s="45" t="e">
        <f t="shared" si="13"/>
        <v>#NUM!</v>
      </c>
      <c r="Y41" s="45" t="e">
        <f t="shared" si="14"/>
        <v>#NUM!</v>
      </c>
      <c r="Z41" s="45" t="e">
        <f t="shared" si="15"/>
        <v>#N/A</v>
      </c>
      <c r="AA41" s="45" t="e">
        <f t="shared" si="16"/>
        <v>#NUM!</v>
      </c>
      <c r="AB41" s="45" t="e">
        <f t="shared" si="17"/>
        <v>#NUM!</v>
      </c>
      <c r="AC41" s="45" t="e">
        <f t="shared" si="18"/>
        <v>#NUM!</v>
      </c>
      <c r="AD41" s="45" t="e">
        <f t="shared" si="19"/>
        <v>#NUM!</v>
      </c>
      <c r="AE41" s="45" t="e">
        <f t="shared" si="20"/>
        <v>#NUM!</v>
      </c>
      <c r="AF41" s="45" t="e">
        <f t="shared" si="21"/>
        <v>#N/A</v>
      </c>
      <c r="AG41" s="45" t="e">
        <f t="shared" si="22"/>
        <v>#NUM!</v>
      </c>
      <c r="AH41" s="45" t="e">
        <f t="shared" si="23"/>
        <v>#NUM!</v>
      </c>
      <c r="AI41" s="45" t="e">
        <f t="shared" si="24"/>
        <v>#NUM!</v>
      </c>
      <c r="AJ41" s="45" t="e">
        <f t="shared" si="25"/>
        <v>#N/A</v>
      </c>
    </row>
    <row r="42" spans="1:36" ht="12.95" customHeight="1" x14ac:dyDescent="0.15">
      <c r="A42" s="44"/>
      <c r="B42" s="99"/>
      <c r="C42" s="99"/>
      <c r="D42" s="44"/>
      <c r="E42" s="44"/>
      <c r="F42" s="4" t="str">
        <f t="shared" si="0"/>
        <v/>
      </c>
      <c r="G42" s="44"/>
      <c r="H42" s="44"/>
      <c r="I42" s="44"/>
      <c r="K42" s="45" t="e">
        <f t="shared" si="1"/>
        <v>#NUM!</v>
      </c>
      <c r="L42" s="45" t="e">
        <f t="shared" si="2"/>
        <v>#NUM!</v>
      </c>
      <c r="M42" s="45" t="e">
        <f t="shared" si="3"/>
        <v>#NUM!</v>
      </c>
      <c r="N42" s="45" t="e">
        <f t="shared" si="4"/>
        <v>#NUM!</v>
      </c>
      <c r="O42" s="45" t="e">
        <f t="shared" si="5"/>
        <v>#NUM!</v>
      </c>
      <c r="P42" s="45" t="e">
        <f t="shared" si="26"/>
        <v>#N/A</v>
      </c>
      <c r="Q42" s="45" t="e">
        <f t="shared" si="6"/>
        <v>#NUM!</v>
      </c>
      <c r="R42" s="45" t="e">
        <f t="shared" si="7"/>
        <v>#NUM!</v>
      </c>
      <c r="S42" s="45" t="e">
        <f t="shared" si="8"/>
        <v>#NUM!</v>
      </c>
      <c r="T42" s="45" t="e">
        <f t="shared" si="9"/>
        <v>#NUM!</v>
      </c>
      <c r="U42" s="45" t="e">
        <f t="shared" si="10"/>
        <v>#N/A</v>
      </c>
      <c r="V42" s="45" t="e">
        <f t="shared" si="11"/>
        <v>#NUM!</v>
      </c>
      <c r="W42" s="45" t="e">
        <f t="shared" si="12"/>
        <v>#NUM!</v>
      </c>
      <c r="X42" s="45" t="e">
        <f t="shared" si="13"/>
        <v>#NUM!</v>
      </c>
      <c r="Y42" s="45" t="e">
        <f t="shared" si="14"/>
        <v>#NUM!</v>
      </c>
      <c r="Z42" s="45" t="e">
        <f t="shared" si="15"/>
        <v>#N/A</v>
      </c>
      <c r="AA42" s="45" t="e">
        <f t="shared" si="16"/>
        <v>#NUM!</v>
      </c>
      <c r="AB42" s="45" t="e">
        <f t="shared" si="17"/>
        <v>#NUM!</v>
      </c>
      <c r="AC42" s="45" t="e">
        <f t="shared" si="18"/>
        <v>#NUM!</v>
      </c>
      <c r="AD42" s="45" t="e">
        <f t="shared" si="19"/>
        <v>#NUM!</v>
      </c>
      <c r="AE42" s="45" t="e">
        <f t="shared" si="20"/>
        <v>#NUM!</v>
      </c>
      <c r="AF42" s="45" t="e">
        <f t="shared" si="21"/>
        <v>#N/A</v>
      </c>
      <c r="AG42" s="45" t="e">
        <f t="shared" si="22"/>
        <v>#NUM!</v>
      </c>
      <c r="AH42" s="45" t="e">
        <f t="shared" si="23"/>
        <v>#NUM!</v>
      </c>
      <c r="AI42" s="45" t="e">
        <f t="shared" si="24"/>
        <v>#NUM!</v>
      </c>
      <c r="AJ42" s="45" t="e">
        <f t="shared" si="25"/>
        <v>#N/A</v>
      </c>
    </row>
    <row r="43" spans="1:36" ht="12.95" customHeight="1" x14ac:dyDescent="0.15">
      <c r="A43" s="44"/>
      <c r="B43" s="99"/>
      <c r="C43" s="99"/>
      <c r="D43" s="44"/>
      <c r="E43" s="44"/>
      <c r="F43" s="4" t="str">
        <f t="shared" si="0"/>
        <v/>
      </c>
      <c r="G43" s="44"/>
      <c r="H43" s="44"/>
      <c r="I43" s="44"/>
      <c r="K43" s="45" t="e">
        <f t="shared" si="1"/>
        <v>#NUM!</v>
      </c>
      <c r="L43" s="45" t="e">
        <f t="shared" si="2"/>
        <v>#NUM!</v>
      </c>
      <c r="M43" s="45" t="e">
        <f t="shared" si="3"/>
        <v>#NUM!</v>
      </c>
      <c r="N43" s="45" t="e">
        <f t="shared" si="4"/>
        <v>#NUM!</v>
      </c>
      <c r="O43" s="45" t="e">
        <f t="shared" si="5"/>
        <v>#NUM!</v>
      </c>
      <c r="P43" s="45" t="e">
        <f t="shared" si="26"/>
        <v>#N/A</v>
      </c>
      <c r="Q43" s="45" t="e">
        <f t="shared" si="6"/>
        <v>#NUM!</v>
      </c>
      <c r="R43" s="45" t="e">
        <f t="shared" si="7"/>
        <v>#NUM!</v>
      </c>
      <c r="S43" s="45" t="e">
        <f t="shared" si="8"/>
        <v>#NUM!</v>
      </c>
      <c r="T43" s="45" t="e">
        <f t="shared" si="9"/>
        <v>#NUM!</v>
      </c>
      <c r="U43" s="45" t="e">
        <f t="shared" si="10"/>
        <v>#N/A</v>
      </c>
      <c r="V43" s="45" t="e">
        <f t="shared" si="11"/>
        <v>#NUM!</v>
      </c>
      <c r="W43" s="45" t="e">
        <f t="shared" si="12"/>
        <v>#NUM!</v>
      </c>
      <c r="X43" s="45" t="e">
        <f t="shared" si="13"/>
        <v>#NUM!</v>
      </c>
      <c r="Y43" s="45" t="e">
        <f t="shared" si="14"/>
        <v>#NUM!</v>
      </c>
      <c r="Z43" s="45" t="e">
        <f t="shared" si="15"/>
        <v>#N/A</v>
      </c>
      <c r="AA43" s="45" t="e">
        <f t="shared" si="16"/>
        <v>#NUM!</v>
      </c>
      <c r="AB43" s="45" t="e">
        <f t="shared" si="17"/>
        <v>#NUM!</v>
      </c>
      <c r="AC43" s="45" t="e">
        <f t="shared" si="18"/>
        <v>#NUM!</v>
      </c>
      <c r="AD43" s="45" t="e">
        <f t="shared" si="19"/>
        <v>#NUM!</v>
      </c>
      <c r="AE43" s="45" t="e">
        <f t="shared" si="20"/>
        <v>#NUM!</v>
      </c>
      <c r="AF43" s="45" t="e">
        <f t="shared" si="21"/>
        <v>#N/A</v>
      </c>
      <c r="AG43" s="45" t="e">
        <f t="shared" si="22"/>
        <v>#NUM!</v>
      </c>
      <c r="AH43" s="45" t="e">
        <f t="shared" si="23"/>
        <v>#NUM!</v>
      </c>
      <c r="AI43" s="45" t="e">
        <f t="shared" si="24"/>
        <v>#NUM!</v>
      </c>
      <c r="AJ43" s="45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44" t="s">
        <v>18</v>
      </c>
      <c r="D46" s="44" t="s">
        <v>19</v>
      </c>
      <c r="E46" s="44" t="s">
        <v>20</v>
      </c>
      <c r="F46" s="11"/>
      <c r="G46" s="5" t="s">
        <v>21</v>
      </c>
      <c r="H46" s="13"/>
      <c r="I46" s="111" t="s">
        <v>122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26</v>
      </c>
      <c r="D47" s="15">
        <f>COUNTIF(G4:G43,"*下層*")</f>
        <v>0</v>
      </c>
      <c r="E47" s="15">
        <f>COUNTA(A4:A43)</f>
        <v>26</v>
      </c>
      <c r="F47" s="11"/>
      <c r="G47" s="16">
        <f>C47*100</f>
        <v>2600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10</v>
      </c>
      <c r="D48" s="15" t="str">
        <f>IF(D47&gt;0,ROUND(SUMIF(G4:G43,"*下層*",E4:E43)/D47,0),"")</f>
        <v/>
      </c>
      <c r="E48" s="15">
        <f>ROUND(SUM(E4:E43)/E47,0)</f>
        <v>10</v>
      </c>
      <c r="F48" s="14"/>
      <c r="G48" s="16">
        <f>C48</f>
        <v>10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10</v>
      </c>
      <c r="D49" s="15" t="str">
        <f>IF(D47&gt;0,ROUND(SUMIF(G4:G43,"*下層*",D4:D43)/D47,0),"")</f>
        <v/>
      </c>
      <c r="E49" s="15">
        <f>ROUND(SUM(D4:D43)/E47,0)</f>
        <v>10</v>
      </c>
      <c r="F49" s="14"/>
      <c r="G49" s="16">
        <f>C49</f>
        <v>10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1.3000000000000003</v>
      </c>
      <c r="D50" s="17">
        <f>SUMIF(G4:G43,"*下層*",F4:F43)</f>
        <v>0</v>
      </c>
      <c r="E50" s="4">
        <f>SUM(F4:F43)</f>
        <v>1.3000000000000003</v>
      </c>
      <c r="F50" s="14"/>
      <c r="G50" s="18">
        <f>C50*100</f>
        <v>130.00000000000003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形状比＝100、Sr＝20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44" t="s">
        <v>18</v>
      </c>
      <c r="D53" s="44" t="s">
        <v>19</v>
      </c>
      <c r="E53" s="44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19</v>
      </c>
      <c r="D54" s="15">
        <f>COUNTIF(H4:H43,"▲")</f>
        <v>0</v>
      </c>
      <c r="E54" s="15">
        <f>COUNTA(H4:H43)</f>
        <v>19</v>
      </c>
      <c r="F54" s="11"/>
      <c r="G54" s="16">
        <f>C54*100</f>
        <v>1900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9</v>
      </c>
      <c r="D55" s="15" t="str">
        <f>IF(D54&gt;0,ROUND(SUMIF(H4:H43,"▲",E4:E43)/D54,0),"")</f>
        <v/>
      </c>
      <c r="E55" s="15">
        <f>ROUND(SUMIF(H4:H43,"*",E4:E43)/E54,0)</f>
        <v>9</v>
      </c>
      <c r="F55" s="14"/>
      <c r="G55" s="16">
        <f>C55</f>
        <v>9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8</v>
      </c>
      <c r="D56" s="15" t="str">
        <f>IF(D54&gt;0,ROUND(SUMIF(H4:H43,"▲",D4:D43)/D54,0),"")</f>
        <v/>
      </c>
      <c r="E56" s="15">
        <f>ROUND(SUMIF(H4:H43,"*",D4:D43)/E54,0)</f>
        <v>8</v>
      </c>
      <c r="F56" s="14"/>
      <c r="G56" s="16">
        <f>C56</f>
        <v>8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0.57000000000000006</v>
      </c>
      <c r="D57" s="17">
        <f>SUMIF(H4:H43,"▲",F4:F43)</f>
        <v>0</v>
      </c>
      <c r="E57" s="17">
        <f>SUM(C57:D57)</f>
        <v>0.57000000000000006</v>
      </c>
      <c r="F57" s="14"/>
      <c r="G57" s="20">
        <f>C57*100</f>
        <v>57.000000000000007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44" t="s">
        <v>18</v>
      </c>
      <c r="D60" s="44" t="s">
        <v>19</v>
      </c>
      <c r="E60" s="44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73.099999999999994</v>
      </c>
      <c r="D61" s="21" t="str">
        <f>IF(D47&gt;0,ROUND(D54/D47*100,1),"")</f>
        <v/>
      </c>
      <c r="E61" s="21">
        <f>ROUND(E54/E47*100,1)</f>
        <v>73.099999999999994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43.8</v>
      </c>
      <c r="D62" s="21" t="str">
        <f>IF(D47&gt;0,ROUND(D57/D50*100,1),"")</f>
        <v/>
      </c>
      <c r="E62" s="21">
        <f>ROUND(E57/E50*100,1)</f>
        <v>43.8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44" t="s">
        <v>18</v>
      </c>
      <c r="D65" s="44" t="s">
        <v>19</v>
      </c>
      <c r="E65" s="44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7</v>
      </c>
      <c r="D66" s="15">
        <f>D47-D54</f>
        <v>0</v>
      </c>
      <c r="E66" s="15">
        <f>SUM(C66:D66)</f>
        <v>7</v>
      </c>
      <c r="F66" s="11"/>
      <c r="G66" s="16">
        <f>C66*100</f>
        <v>700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13</v>
      </c>
      <c r="D67" s="15" t="str">
        <f>IF(D66&gt;0,ROUND(SUMIFS(E4:E43,G7:G43,"*下層*",H4:H43,"")/D66,0),"")</f>
        <v/>
      </c>
      <c r="E67" s="15">
        <f>IF(E66&gt;0,ROUND(SUMIF(H4:H43,"",E4:E43)/E66,0),"")</f>
        <v>13</v>
      </c>
      <c r="F67" s="14"/>
      <c r="G67" s="16">
        <f>C67</f>
        <v>13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14</v>
      </c>
      <c r="D68" s="15" t="str">
        <f>IF(D66&gt;0,ROUND(SUMIFS(D4:D43,G7:G43,"*下層*",H4:H43,"")/D66,0),"")</f>
        <v/>
      </c>
      <c r="E68" s="15">
        <f>IF(E66&gt;0,ROUND(SUMIF(H4:H43,"",D4:D43)/E66,0),"")</f>
        <v>14</v>
      </c>
      <c r="F68" s="14"/>
      <c r="G68" s="16">
        <f>C68</f>
        <v>14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0.7300000000000002</v>
      </c>
      <c r="D69" s="17" t="str">
        <f>IF(D66&gt;0,D50-D57,"")</f>
        <v/>
      </c>
      <c r="E69" s="4">
        <f>SUM(C69:D69)</f>
        <v>0.7300000000000002</v>
      </c>
      <c r="F69" s="14"/>
      <c r="G69" s="18">
        <f>C69*100</f>
        <v>73.000000000000014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形状比＝93、Sr＝29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0A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991" priority="16" stopIfTrue="1">
      <formula>AND(($H4="スギ"),(#REF!&lt;12))</formula>
    </cfRule>
  </conditionalFormatting>
  <conditionalFormatting sqref="L4:L43">
    <cfRule type="expression" dxfId="990" priority="15" stopIfTrue="1">
      <formula>AND(($H4="スギ"),(#REF!&lt;22),(#REF!&gt;=12))</formula>
    </cfRule>
  </conditionalFormatting>
  <conditionalFormatting sqref="M4:M43">
    <cfRule type="expression" dxfId="989" priority="14" stopIfTrue="1">
      <formula>AND(($H4="スギ"),(#REF!&lt;32),(#REF!&gt;=22))</formula>
    </cfRule>
  </conditionalFormatting>
  <conditionalFormatting sqref="N4:N43">
    <cfRule type="expression" dxfId="988" priority="13" stopIfTrue="1">
      <formula>AND(($H4="スギ"),(#REF!&lt;42),(#REF!&gt;=32))</formula>
    </cfRule>
  </conditionalFormatting>
  <conditionalFormatting sqref="U4:U43 Z4:AF43 AJ4:AJ43 O4:P43">
    <cfRule type="expression" dxfId="987" priority="12" stopIfTrue="1">
      <formula>AND(($H4="スギ"),(#REF!&gt;=42))</formula>
    </cfRule>
  </conditionalFormatting>
  <conditionalFormatting sqref="Q4:Q43 AA4:AA43">
    <cfRule type="expression" dxfId="986" priority="11" stopIfTrue="1">
      <formula>AND(($H4="ヒノキ"),(#REF!&lt;12))</formula>
    </cfRule>
  </conditionalFormatting>
  <conditionalFormatting sqref="R4:R43 AB4:AE43">
    <cfRule type="expression" dxfId="985" priority="10" stopIfTrue="1">
      <formula>AND(($H4="ヒノキ"),(#REF!&lt;22),(#REF!&gt;=12))</formula>
    </cfRule>
  </conditionalFormatting>
  <conditionalFormatting sqref="S4:S43">
    <cfRule type="expression" dxfId="984" priority="9" stopIfTrue="1">
      <formula>AND(($H4="ヒノキ"),(#REF!&lt;32),(#REF!&gt;=22))</formula>
    </cfRule>
  </conditionalFormatting>
  <conditionalFormatting sqref="T4:U43 Z4:AF43 AJ4:AJ43">
    <cfRule type="expression" dxfId="983" priority="8" stopIfTrue="1">
      <formula>AND(($H4="ヒノキ"),(#REF!&gt;=32))</formula>
    </cfRule>
  </conditionalFormatting>
  <conditionalFormatting sqref="V4:V43 AA4:AA43">
    <cfRule type="expression" dxfId="982" priority="7" stopIfTrue="1">
      <formula>AND(($H4="アカマツ"),(#REF!&lt;12))</formula>
    </cfRule>
  </conditionalFormatting>
  <conditionalFormatting sqref="W4:W43 AB4:AB43">
    <cfRule type="expression" dxfId="981" priority="6" stopIfTrue="1">
      <formula>AND(($H4="アカマツ"),(#REF!&lt;22),(#REF!&gt;=12))</formula>
    </cfRule>
  </conditionalFormatting>
  <conditionalFormatting sqref="X4:X43 AC4:AC43">
    <cfRule type="expression" dxfId="980" priority="5" stopIfTrue="1">
      <formula>AND(($H4="アカマツ"),(#REF!&lt;42),(#REF!&gt;=22))</formula>
    </cfRule>
  </conditionalFormatting>
  <conditionalFormatting sqref="Y4:AF43 AJ4:AJ43">
    <cfRule type="expression" dxfId="979" priority="4" stopIfTrue="1">
      <formula>AND(($H4="アカマツ"),(#REF!&gt;=42))</formula>
    </cfRule>
  </conditionalFormatting>
  <conditionalFormatting sqref="AG4:AG43">
    <cfRule type="expression" dxfId="978" priority="3" stopIfTrue="1">
      <formula>AND(($H4&lt;&gt;"スギ"),($H4&lt;&gt;"ヒノキ"),($H4&lt;&gt;"アカマツ"),(#REF!&lt;12))</formula>
    </cfRule>
  </conditionalFormatting>
  <conditionalFormatting sqref="AH4:AH43">
    <cfRule type="expression" dxfId="977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976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AJ120"/>
  <sheetViews>
    <sheetView showGridLines="0" view="pageBreakPreview" zoomScaleNormal="85" zoomScaleSheetLayoutView="100" workbookViewId="0">
      <selection activeCell="I1" sqref="I1:I1048576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316</v>
      </c>
      <c r="B2" s="100"/>
      <c r="C2" s="100"/>
      <c r="D2" s="100"/>
      <c r="E2" s="100"/>
      <c r="F2" s="100"/>
      <c r="G2" s="100"/>
      <c r="H2" s="101" t="s">
        <v>61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46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45">
        <v>0</v>
      </c>
      <c r="L3" s="45">
        <v>12</v>
      </c>
      <c r="M3" s="45">
        <v>22</v>
      </c>
      <c r="N3" s="45">
        <v>32</v>
      </c>
      <c r="O3" s="45">
        <v>42</v>
      </c>
      <c r="P3" s="45" t="s">
        <v>14</v>
      </c>
      <c r="Q3" s="45">
        <v>0</v>
      </c>
      <c r="R3" s="45">
        <v>12</v>
      </c>
      <c r="S3" s="45">
        <v>22</v>
      </c>
      <c r="T3" s="45">
        <v>32</v>
      </c>
      <c r="U3" s="45" t="s">
        <v>14</v>
      </c>
      <c r="V3" s="45">
        <v>0</v>
      </c>
      <c r="W3" s="45">
        <v>12</v>
      </c>
      <c r="X3" s="45">
        <v>22</v>
      </c>
      <c r="Y3" s="45">
        <v>42</v>
      </c>
      <c r="Z3" s="45" t="s">
        <v>14</v>
      </c>
      <c r="AA3" s="45">
        <v>0</v>
      </c>
      <c r="AB3" s="45">
        <v>12</v>
      </c>
      <c r="AC3" s="45">
        <v>22</v>
      </c>
      <c r="AD3" s="45">
        <v>32</v>
      </c>
      <c r="AE3" s="45">
        <v>42</v>
      </c>
      <c r="AF3" s="45" t="s">
        <v>14</v>
      </c>
      <c r="AG3" s="45">
        <v>0</v>
      </c>
      <c r="AH3" s="45">
        <v>12</v>
      </c>
      <c r="AI3" s="45">
        <v>42</v>
      </c>
      <c r="AJ3" s="45" t="s">
        <v>14</v>
      </c>
    </row>
    <row r="4" spans="1:36" ht="12.95" customHeight="1" x14ac:dyDescent="0.15">
      <c r="A4" s="44">
        <v>421</v>
      </c>
      <c r="B4" s="99" t="s">
        <v>130</v>
      </c>
      <c r="C4" s="99"/>
      <c r="D4" s="44">
        <v>18</v>
      </c>
      <c r="E4" s="44">
        <v>16</v>
      </c>
      <c r="F4" s="4">
        <f t="shared" ref="F4:F43" si="0">IF(D4&gt;0,IF(B4="スギ",P4,IF(B4="ヒノキ",U4,IF(B4="アカマツ",Z4,IF(B4="カラマツ",AF4,AJ4)))),"")</f>
        <v>0.19</v>
      </c>
      <c r="G4" s="5" t="s">
        <v>42</v>
      </c>
      <c r="H4" s="44"/>
      <c r="I4" s="44" t="s">
        <v>38</v>
      </c>
      <c r="J4" s="1" t="s">
        <v>15</v>
      </c>
      <c r="K4" s="45">
        <f t="shared" ref="K4:K43" si="1">IF(ROUND(10^(-5+0.8769+1.7454*LOG(D4)+1.014*LOG(E4)),2)&gt;=0.01,ROUND(10^(-5+0.8769+1.7454*LOG(D4)+1.014*LOG(E4)),2),ROUND(10^(-5+0.8769+1.7454*LOG(D4)+1.014*LOG(E4)),3))</f>
        <v>0.19</v>
      </c>
      <c r="L4" s="45">
        <f t="shared" ref="L4:L43" si="2">ROUND(10^(-5+0.73504+1.83346*LOG(D4)+1.06569*LOG(E4)),2)</f>
        <v>0.21</v>
      </c>
      <c r="M4" s="45">
        <f t="shared" ref="M4:M43" si="3">ROUND(10^(-5+0.71514+1.74357*LOG(D4)+1.17719*LOG(E4)),2)</f>
        <v>0.21</v>
      </c>
      <c r="N4" s="45">
        <f t="shared" ref="N4:N43" si="4">ROUND(10^(-5+0.82956+1.76381*LOG(D4)+1.06412*LOG(E4)),2)</f>
        <v>0.21</v>
      </c>
      <c r="O4" s="45">
        <f t="shared" ref="O4:O43" si="5">ROUND(10^(-5+0.88226+1.79204*LOG(D4)+0.99303*LOG(E4)),2)</f>
        <v>0.21</v>
      </c>
      <c r="P4" s="45">
        <f>HLOOKUP($D4,K$3:O$43,MATCH($A4,$A$3:$A$43,0),1)</f>
        <v>0.21</v>
      </c>
      <c r="Q4" s="45">
        <f t="shared" ref="Q4:Q43" si="6">IF(ROUND(10^(1.810672*LOG(D4)+0.982833*LOG(E4)-4.173533),2)&gt;=0.01,ROUND(10^(1.810672*LOG(D4)+0.982833*LOG(E4)-4.173533),2),ROUND(10^(1.810672*LOG(D4)+0.982833*LOG(E4)-4.173533),3))</f>
        <v>0.19</v>
      </c>
      <c r="R4" s="45">
        <f t="shared" ref="R4:R43" si="7">ROUND(10^(1.905709*LOG(D4)+1.011385*LOG(E4)-4.293729),2)</f>
        <v>0.21</v>
      </c>
      <c r="S4" s="45">
        <f t="shared" ref="S4:S43" si="8">ROUND(10^(1.771888*LOG(D4)+1.138415*LOG(E4)-4.271259),2)</f>
        <v>0.21</v>
      </c>
      <c r="T4" s="45">
        <f t="shared" ref="T4:T43" si="9">ROUND(10^(1.671519*LOG(D4)+1.363617*LOG(E4)-4.404407),2)</f>
        <v>0.22</v>
      </c>
      <c r="U4" s="45">
        <f t="shared" ref="U4:U43" si="10">HLOOKUP($D4,Q$3:T$43,MATCH($A4,$A$3:$A$43,0),1)</f>
        <v>0.21</v>
      </c>
      <c r="V4" s="45">
        <f t="shared" ref="V4:V43" si="11">IF(ROUND(10^(-4.249503+1.946501*LOG(D4)+0.942682*LOG(E4)),2)&gt;=0.01,ROUND(10^(-4.249503+1.946501*LOG(D4)+0.942682*LOG(E4)),2),ROUND(10^(-4.249503+1.946501*LOG(D4)+0.942682*LOG(E4)),3))</f>
        <v>0.21</v>
      </c>
      <c r="W4" s="45">
        <f t="shared" ref="W4:W43" si="12">ROUND(10^(-4.155639+1.847898*LOG(D4)+0.951955*LOG(E4)),2)</f>
        <v>0.2</v>
      </c>
      <c r="X4" s="45">
        <f t="shared" ref="X4:X43" si="13">ROUND(10^(-4.194535+1.804172*LOG(D4)+1.034248*LOG(E4)),2)</f>
        <v>0.21</v>
      </c>
      <c r="Y4" s="45">
        <f t="shared" ref="Y4:Y43" si="14">ROUND(10^(-4.42347+2.006485*LOG(D4)+0.967757*LOG(E4)),2)</f>
        <v>0.18</v>
      </c>
      <c r="Z4" s="45">
        <f t="shared" ref="Z4:Z43" si="15">HLOOKUP($D4,V$3:Y$43,MATCH($A4,$A$3:$A$43,0),1)</f>
        <v>0.2</v>
      </c>
      <c r="AA4" s="45">
        <f t="shared" ref="AA4:AA43" si="16">IF(ROUND(10^(1.80389*LOG(D4)+0.962587*LOG(E4)-4.155099),2)&gt;=0.01,ROUND(10^(1.80389*LOG(D4)+0.962587*LOG(E4)-4.155099),2),ROUND(10^(1.80389*LOG(D4)+0.962587*LOG(E4)-4.155099),3))</f>
        <v>0.19</v>
      </c>
      <c r="AB4" s="45">
        <f t="shared" ref="AB4:AB43" si="17">ROUND(10^(1.979213*LOG(D4)+0.998347*LOG(E4)-4.369281),2)</f>
        <v>0.21</v>
      </c>
      <c r="AC4" s="45">
        <f t="shared" ref="AC4:AC43" si="18">ROUND(10^(1.904401*LOG(D4)+1.062478*LOG(E4)-4.348104),2)</f>
        <v>0.21</v>
      </c>
      <c r="AD4" s="45">
        <f t="shared" ref="AD4:AD43" si="19">ROUND(10^(1.640825*LOG(D4)+1.080387*LOG(E4)-3.976731),2)</f>
        <v>0.24</v>
      </c>
      <c r="AE4" s="45">
        <f t="shared" ref="AE4:AE43" si="20">ROUND(10^(1.90887*LOG(D4)+1.088002*LOG(E4)-4.431495),2)</f>
        <v>0.19</v>
      </c>
      <c r="AF4" s="45">
        <f t="shared" ref="AF4:AF43" si="21">HLOOKUP($D4,AA$3:AE$43,MATCH($A4,$A$3:$A$43,0),1)</f>
        <v>0.21</v>
      </c>
      <c r="AG4" s="45">
        <f t="shared" ref="AG4:AG43" si="22">IF(ROUND(10^(1.94019664*LOG(D4)+0.84689666*LOG(E4)-4.20067295),2)&gt;=0.01,ROUND(10^(1.94019664*LOG(D4)+0.84689666*LOG(E4)-4.20067295),2),ROUND(10^(1.94019664*LOG(D4)+0.84689666*LOG(E4)-4.20067295),3))</f>
        <v>0.18</v>
      </c>
      <c r="AH4" s="45">
        <f t="shared" ref="AH4:AH43" si="23">ROUND(10^(1.93813902*LOG(D4)+0.96697002*LOG(E4)-4.32216295),2)</f>
        <v>0.19</v>
      </c>
      <c r="AI4" s="45">
        <f t="shared" ref="AI4:AI43" si="24">ROUND(10^(1.82464098*LOG(D4)+0.97625989*LOG(E4)-4.15096808),2)</f>
        <v>0.21</v>
      </c>
      <c r="AJ4" s="45">
        <f t="shared" ref="AJ4:AJ43" si="25">HLOOKUP($D4,AG$3:AI$43,MATCH($A4,$A$3:$A$43,0),1)</f>
        <v>0.19</v>
      </c>
    </row>
    <row r="5" spans="1:36" ht="12.95" customHeight="1" x14ac:dyDescent="0.15">
      <c r="A5" s="44">
        <v>422</v>
      </c>
      <c r="B5" s="99" t="s">
        <v>131</v>
      </c>
      <c r="C5" s="99"/>
      <c r="D5" s="44">
        <v>10</v>
      </c>
      <c r="E5" s="44">
        <v>14</v>
      </c>
      <c r="F5" s="4">
        <f t="shared" si="0"/>
        <v>0.05</v>
      </c>
      <c r="G5" s="5" t="s">
        <v>42</v>
      </c>
      <c r="H5" s="44" t="s">
        <v>32</v>
      </c>
      <c r="I5" s="44"/>
      <c r="J5" s="1" t="s">
        <v>15</v>
      </c>
      <c r="K5" s="45">
        <f t="shared" si="1"/>
        <v>0.06</v>
      </c>
      <c r="L5" s="45">
        <f t="shared" si="2"/>
        <v>0.06</v>
      </c>
      <c r="M5" s="45">
        <f t="shared" si="3"/>
        <v>0.06</v>
      </c>
      <c r="N5" s="45">
        <f t="shared" si="4"/>
        <v>7.0000000000000007E-2</v>
      </c>
      <c r="O5" s="45">
        <f t="shared" si="5"/>
        <v>0.06</v>
      </c>
      <c r="P5" s="45">
        <f t="shared" ref="P5:P43" si="26">HLOOKUP($D5,K$3:O$43,MATCH(A5,$A$3:$A$43,0),1)</f>
        <v>0.06</v>
      </c>
      <c r="Q5" s="45">
        <f t="shared" si="6"/>
        <v>0.06</v>
      </c>
      <c r="R5" s="45">
        <f t="shared" si="7"/>
        <v>0.06</v>
      </c>
      <c r="S5" s="45">
        <f t="shared" si="8"/>
        <v>0.06</v>
      </c>
      <c r="T5" s="45">
        <f t="shared" si="9"/>
        <v>7.0000000000000007E-2</v>
      </c>
      <c r="U5" s="45">
        <f t="shared" si="10"/>
        <v>0.06</v>
      </c>
      <c r="V5" s="45">
        <f t="shared" si="11"/>
        <v>0.06</v>
      </c>
      <c r="W5" s="45">
        <f t="shared" si="12"/>
        <v>0.06</v>
      </c>
      <c r="X5" s="45">
        <f t="shared" si="13"/>
        <v>0.06</v>
      </c>
      <c r="Y5" s="45">
        <f t="shared" si="14"/>
        <v>0.05</v>
      </c>
      <c r="Z5" s="45">
        <f t="shared" si="15"/>
        <v>0.06</v>
      </c>
      <c r="AA5" s="45">
        <f t="shared" si="16"/>
        <v>0.06</v>
      </c>
      <c r="AB5" s="45">
        <f t="shared" si="17"/>
        <v>0.06</v>
      </c>
      <c r="AC5" s="45">
        <f t="shared" si="18"/>
        <v>0.06</v>
      </c>
      <c r="AD5" s="45">
        <f t="shared" si="19"/>
        <v>0.08</v>
      </c>
      <c r="AE5" s="45">
        <f t="shared" si="20"/>
        <v>0.05</v>
      </c>
      <c r="AF5" s="45">
        <f t="shared" si="21"/>
        <v>0.06</v>
      </c>
      <c r="AG5" s="45">
        <f t="shared" si="22"/>
        <v>0.05</v>
      </c>
      <c r="AH5" s="45">
        <f t="shared" si="23"/>
        <v>0.05</v>
      </c>
      <c r="AI5" s="45">
        <f t="shared" si="24"/>
        <v>0.06</v>
      </c>
      <c r="AJ5" s="45">
        <f t="shared" si="25"/>
        <v>0.05</v>
      </c>
    </row>
    <row r="6" spans="1:36" ht="12.95" customHeight="1" x14ac:dyDescent="0.15">
      <c r="A6" s="44">
        <v>423</v>
      </c>
      <c r="B6" s="99" t="s">
        <v>49</v>
      </c>
      <c r="C6" s="99"/>
      <c r="D6" s="44">
        <v>16</v>
      </c>
      <c r="E6" s="44">
        <v>16</v>
      </c>
      <c r="F6" s="4">
        <f t="shared" si="0"/>
        <v>0.15</v>
      </c>
      <c r="G6" s="5" t="s">
        <v>42</v>
      </c>
      <c r="H6" s="44"/>
      <c r="I6" s="5"/>
      <c r="J6" s="1" t="s">
        <v>15</v>
      </c>
      <c r="K6" s="45">
        <f t="shared" si="1"/>
        <v>0.16</v>
      </c>
      <c r="L6" s="45">
        <f t="shared" si="2"/>
        <v>0.17</v>
      </c>
      <c r="M6" s="45">
        <f t="shared" si="3"/>
        <v>0.17</v>
      </c>
      <c r="N6" s="45">
        <f t="shared" si="4"/>
        <v>0.17</v>
      </c>
      <c r="O6" s="45">
        <f t="shared" si="5"/>
        <v>0.17</v>
      </c>
      <c r="P6" s="45">
        <f t="shared" si="26"/>
        <v>0.17</v>
      </c>
      <c r="Q6" s="45">
        <f t="shared" si="6"/>
        <v>0.15</v>
      </c>
      <c r="R6" s="45">
        <f t="shared" si="7"/>
        <v>0.17</v>
      </c>
      <c r="S6" s="45">
        <f t="shared" si="8"/>
        <v>0.17</v>
      </c>
      <c r="T6" s="45">
        <f t="shared" si="9"/>
        <v>0.18</v>
      </c>
      <c r="U6" s="45">
        <f t="shared" si="10"/>
        <v>0.17</v>
      </c>
      <c r="V6" s="45">
        <f t="shared" si="11"/>
        <v>0.17</v>
      </c>
      <c r="W6" s="45">
        <f t="shared" si="12"/>
        <v>0.16</v>
      </c>
      <c r="X6" s="45">
        <f t="shared" si="13"/>
        <v>0.17</v>
      </c>
      <c r="Y6" s="45">
        <f t="shared" si="14"/>
        <v>0.14000000000000001</v>
      </c>
      <c r="Z6" s="45">
        <f t="shared" si="15"/>
        <v>0.16</v>
      </c>
      <c r="AA6" s="45">
        <f t="shared" si="16"/>
        <v>0.15</v>
      </c>
      <c r="AB6" s="45">
        <f t="shared" si="17"/>
        <v>0.16</v>
      </c>
      <c r="AC6" s="45">
        <f t="shared" si="18"/>
        <v>0.17</v>
      </c>
      <c r="AD6" s="45">
        <f t="shared" si="19"/>
        <v>0.2</v>
      </c>
      <c r="AE6" s="45">
        <f t="shared" si="20"/>
        <v>0.15</v>
      </c>
      <c r="AF6" s="45">
        <f t="shared" si="21"/>
        <v>0.16</v>
      </c>
      <c r="AG6" s="45">
        <f t="shared" si="22"/>
        <v>0.14000000000000001</v>
      </c>
      <c r="AH6" s="45">
        <f t="shared" si="23"/>
        <v>0.15</v>
      </c>
      <c r="AI6" s="45">
        <f t="shared" si="24"/>
        <v>0.17</v>
      </c>
      <c r="AJ6" s="45">
        <f t="shared" si="25"/>
        <v>0.15</v>
      </c>
    </row>
    <row r="7" spans="1:36" ht="12.95" customHeight="1" x14ac:dyDescent="0.15">
      <c r="A7" s="44">
        <v>424</v>
      </c>
      <c r="B7" s="99" t="s">
        <v>49</v>
      </c>
      <c r="C7" s="99"/>
      <c r="D7" s="44">
        <v>10</v>
      </c>
      <c r="E7" s="44">
        <v>51</v>
      </c>
      <c r="F7" s="4">
        <f t="shared" si="0"/>
        <v>0.15</v>
      </c>
      <c r="G7" s="5" t="s">
        <v>42</v>
      </c>
      <c r="H7" s="44" t="s">
        <v>32</v>
      </c>
      <c r="I7" s="5"/>
      <c r="J7" s="1" t="s">
        <v>15</v>
      </c>
      <c r="K7" s="45">
        <f t="shared" si="1"/>
        <v>0.23</v>
      </c>
      <c r="L7" s="45">
        <f t="shared" si="2"/>
        <v>0.24</v>
      </c>
      <c r="M7" s="45">
        <f t="shared" si="3"/>
        <v>0.28999999999999998</v>
      </c>
      <c r="N7" s="45">
        <f t="shared" si="4"/>
        <v>0.26</v>
      </c>
      <c r="O7" s="45">
        <f t="shared" si="5"/>
        <v>0.23</v>
      </c>
      <c r="P7" s="45">
        <f t="shared" si="26"/>
        <v>0.23</v>
      </c>
      <c r="Q7" s="45">
        <f t="shared" si="6"/>
        <v>0.21</v>
      </c>
      <c r="R7" s="45">
        <f t="shared" si="7"/>
        <v>0.22</v>
      </c>
      <c r="S7" s="45">
        <f t="shared" si="8"/>
        <v>0.28000000000000003</v>
      </c>
      <c r="T7" s="45">
        <f t="shared" si="9"/>
        <v>0.39</v>
      </c>
      <c r="U7" s="45">
        <f t="shared" si="10"/>
        <v>0.21</v>
      </c>
      <c r="V7" s="45">
        <f t="shared" si="11"/>
        <v>0.2</v>
      </c>
      <c r="W7" s="45">
        <f t="shared" si="12"/>
        <v>0.21</v>
      </c>
      <c r="X7" s="45">
        <f t="shared" si="13"/>
        <v>0.24</v>
      </c>
      <c r="Y7" s="45">
        <f t="shared" si="14"/>
        <v>0.17</v>
      </c>
      <c r="Z7" s="45">
        <f t="shared" si="15"/>
        <v>0.2</v>
      </c>
      <c r="AA7" s="45">
        <f t="shared" si="16"/>
        <v>0.2</v>
      </c>
      <c r="AB7" s="45">
        <f t="shared" si="17"/>
        <v>0.21</v>
      </c>
      <c r="AC7" s="45">
        <f t="shared" si="18"/>
        <v>0.23</v>
      </c>
      <c r="AD7" s="45">
        <f t="shared" si="19"/>
        <v>0.32</v>
      </c>
      <c r="AE7" s="45">
        <f t="shared" si="20"/>
        <v>0.22</v>
      </c>
      <c r="AF7" s="45">
        <f t="shared" si="21"/>
        <v>0.2</v>
      </c>
      <c r="AG7" s="45">
        <f t="shared" si="22"/>
        <v>0.15</v>
      </c>
      <c r="AH7" s="45">
        <f t="shared" si="23"/>
        <v>0.18</v>
      </c>
      <c r="AI7" s="45">
        <f t="shared" si="24"/>
        <v>0.22</v>
      </c>
      <c r="AJ7" s="45">
        <f t="shared" si="25"/>
        <v>0.15</v>
      </c>
    </row>
    <row r="8" spans="1:36" ht="12.95" customHeight="1" x14ac:dyDescent="0.15">
      <c r="A8" s="44">
        <v>425</v>
      </c>
      <c r="B8" s="99" t="s">
        <v>49</v>
      </c>
      <c r="C8" s="99"/>
      <c r="D8" s="44">
        <v>8</v>
      </c>
      <c r="E8" s="44">
        <v>11</v>
      </c>
      <c r="F8" s="4">
        <f t="shared" si="0"/>
        <v>0.03</v>
      </c>
      <c r="G8" s="5" t="s">
        <v>42</v>
      </c>
      <c r="H8" s="44" t="s">
        <v>32</v>
      </c>
      <c r="I8" s="44"/>
      <c r="J8" s="1" t="s">
        <v>15</v>
      </c>
      <c r="K8" s="45">
        <f t="shared" si="1"/>
        <v>0.03</v>
      </c>
      <c r="L8" s="45">
        <f t="shared" si="2"/>
        <v>0.03</v>
      </c>
      <c r="M8" s="45">
        <f t="shared" si="3"/>
        <v>0.03</v>
      </c>
      <c r="N8" s="45">
        <f t="shared" si="4"/>
        <v>0.03</v>
      </c>
      <c r="O8" s="45">
        <f t="shared" si="5"/>
        <v>0.03</v>
      </c>
      <c r="P8" s="45">
        <f t="shared" si="26"/>
        <v>0.03</v>
      </c>
      <c r="Q8" s="45">
        <f t="shared" si="6"/>
        <v>0.03</v>
      </c>
      <c r="R8" s="45">
        <f t="shared" si="7"/>
        <v>0.03</v>
      </c>
      <c r="S8" s="45">
        <f t="shared" si="8"/>
        <v>0.03</v>
      </c>
      <c r="T8" s="45">
        <f t="shared" si="9"/>
        <v>0.03</v>
      </c>
      <c r="U8" s="45">
        <f t="shared" si="10"/>
        <v>0.03</v>
      </c>
      <c r="V8" s="45">
        <f t="shared" si="11"/>
        <v>0.03</v>
      </c>
      <c r="W8" s="45">
        <f t="shared" si="12"/>
        <v>0.03</v>
      </c>
      <c r="X8" s="45">
        <f t="shared" si="13"/>
        <v>0.03</v>
      </c>
      <c r="Y8" s="45">
        <f t="shared" si="14"/>
        <v>0.02</v>
      </c>
      <c r="Z8" s="45">
        <f t="shared" si="15"/>
        <v>0.03</v>
      </c>
      <c r="AA8" s="45">
        <f t="shared" si="16"/>
        <v>0.03</v>
      </c>
      <c r="AB8" s="45">
        <f t="shared" si="17"/>
        <v>0.03</v>
      </c>
      <c r="AC8" s="45">
        <f t="shared" si="18"/>
        <v>0.03</v>
      </c>
      <c r="AD8" s="45">
        <f t="shared" si="19"/>
        <v>0.04</v>
      </c>
      <c r="AE8" s="45">
        <f t="shared" si="20"/>
        <v>0.03</v>
      </c>
      <c r="AF8" s="45">
        <f t="shared" si="21"/>
        <v>0.03</v>
      </c>
      <c r="AG8" s="45">
        <f t="shared" si="22"/>
        <v>0.03</v>
      </c>
      <c r="AH8" s="45">
        <f t="shared" si="23"/>
        <v>0.03</v>
      </c>
      <c r="AI8" s="45">
        <f t="shared" si="24"/>
        <v>0.03</v>
      </c>
      <c r="AJ8" s="45">
        <f t="shared" si="25"/>
        <v>0.03</v>
      </c>
    </row>
    <row r="9" spans="1:36" ht="12.95" customHeight="1" x14ac:dyDescent="0.15">
      <c r="A9" s="44">
        <v>426</v>
      </c>
      <c r="B9" s="99" t="s">
        <v>132</v>
      </c>
      <c r="C9" s="99"/>
      <c r="D9" s="44">
        <v>20</v>
      </c>
      <c r="E9" s="44">
        <v>15</v>
      </c>
      <c r="F9" s="4">
        <f t="shared" si="0"/>
        <v>0.22</v>
      </c>
      <c r="G9" s="5" t="s">
        <v>42</v>
      </c>
      <c r="H9" s="44" t="s">
        <v>185</v>
      </c>
      <c r="I9" s="5"/>
      <c r="J9" s="1" t="s">
        <v>15</v>
      </c>
      <c r="K9" s="45">
        <f t="shared" si="1"/>
        <v>0.22</v>
      </c>
      <c r="L9" s="45">
        <f t="shared" si="2"/>
        <v>0.24</v>
      </c>
      <c r="M9" s="45">
        <f t="shared" si="3"/>
        <v>0.23</v>
      </c>
      <c r="N9" s="45">
        <f t="shared" si="4"/>
        <v>0.24</v>
      </c>
      <c r="O9" s="45">
        <f t="shared" si="5"/>
        <v>0.24</v>
      </c>
      <c r="P9" s="45">
        <f t="shared" si="26"/>
        <v>0.24</v>
      </c>
      <c r="Q9" s="45">
        <f t="shared" si="6"/>
        <v>0.22</v>
      </c>
      <c r="R9" s="45">
        <f t="shared" si="7"/>
        <v>0.24</v>
      </c>
      <c r="S9" s="45">
        <f t="shared" si="8"/>
        <v>0.24</v>
      </c>
      <c r="T9" s="45">
        <f t="shared" si="9"/>
        <v>0.24</v>
      </c>
      <c r="U9" s="45">
        <f t="shared" si="10"/>
        <v>0.24</v>
      </c>
      <c r="V9" s="45">
        <f t="shared" si="11"/>
        <v>0.25</v>
      </c>
      <c r="W9" s="45">
        <f t="shared" si="12"/>
        <v>0.23</v>
      </c>
      <c r="X9" s="45">
        <f t="shared" si="13"/>
        <v>0.23</v>
      </c>
      <c r="Y9" s="45">
        <f t="shared" si="14"/>
        <v>0.21</v>
      </c>
      <c r="Z9" s="45">
        <f t="shared" si="15"/>
        <v>0.23</v>
      </c>
      <c r="AA9" s="45">
        <f t="shared" si="16"/>
        <v>0.21</v>
      </c>
      <c r="AB9" s="45">
        <f t="shared" si="17"/>
        <v>0.24</v>
      </c>
      <c r="AC9" s="45">
        <f t="shared" si="18"/>
        <v>0.24</v>
      </c>
      <c r="AD9" s="45">
        <f t="shared" si="19"/>
        <v>0.27</v>
      </c>
      <c r="AE9" s="45">
        <f t="shared" si="20"/>
        <v>0.21</v>
      </c>
      <c r="AF9" s="45">
        <f t="shared" si="21"/>
        <v>0.24</v>
      </c>
      <c r="AG9" s="45">
        <f t="shared" si="22"/>
        <v>0.21</v>
      </c>
      <c r="AH9" s="45">
        <f t="shared" si="23"/>
        <v>0.22</v>
      </c>
      <c r="AI9" s="45">
        <f t="shared" si="24"/>
        <v>0.24</v>
      </c>
      <c r="AJ9" s="45">
        <f t="shared" si="25"/>
        <v>0.22</v>
      </c>
    </row>
    <row r="10" spans="1:36" ht="12.95" customHeight="1" x14ac:dyDescent="0.15">
      <c r="A10" s="44">
        <v>427</v>
      </c>
      <c r="B10" s="99" t="s">
        <v>50</v>
      </c>
      <c r="C10" s="99"/>
      <c r="D10" s="44">
        <v>18</v>
      </c>
      <c r="E10" s="44">
        <v>13</v>
      </c>
      <c r="F10" s="4">
        <f t="shared" si="0"/>
        <v>0.15</v>
      </c>
      <c r="G10" s="5" t="s">
        <v>42</v>
      </c>
      <c r="H10" s="50" t="s">
        <v>32</v>
      </c>
      <c r="I10" s="5"/>
      <c r="J10" s="1" t="s">
        <v>15</v>
      </c>
      <c r="K10" s="45">
        <f t="shared" si="1"/>
        <v>0.16</v>
      </c>
      <c r="L10" s="45">
        <f t="shared" si="2"/>
        <v>0.17</v>
      </c>
      <c r="M10" s="45">
        <f t="shared" si="3"/>
        <v>0.16</v>
      </c>
      <c r="N10" s="45">
        <f t="shared" si="4"/>
        <v>0.17</v>
      </c>
      <c r="O10" s="45">
        <f t="shared" si="5"/>
        <v>0.17</v>
      </c>
      <c r="P10" s="45">
        <f t="shared" si="26"/>
        <v>0.17</v>
      </c>
      <c r="Q10" s="45">
        <f t="shared" si="6"/>
        <v>0.16</v>
      </c>
      <c r="R10" s="45">
        <f t="shared" si="7"/>
        <v>0.17</v>
      </c>
      <c r="S10" s="45">
        <f t="shared" si="8"/>
        <v>0.17</v>
      </c>
      <c r="T10" s="45">
        <f t="shared" si="9"/>
        <v>0.16</v>
      </c>
      <c r="U10" s="45">
        <f t="shared" si="10"/>
        <v>0.17</v>
      </c>
      <c r="V10" s="45">
        <f t="shared" si="11"/>
        <v>0.18</v>
      </c>
      <c r="W10" s="45">
        <f t="shared" si="12"/>
        <v>0.17</v>
      </c>
      <c r="X10" s="45">
        <f t="shared" si="13"/>
        <v>0.17</v>
      </c>
      <c r="Y10" s="45">
        <f t="shared" si="14"/>
        <v>0.15</v>
      </c>
      <c r="Z10" s="45">
        <f t="shared" si="15"/>
        <v>0.17</v>
      </c>
      <c r="AA10" s="45">
        <f t="shared" si="16"/>
        <v>0.15</v>
      </c>
      <c r="AB10" s="45">
        <f t="shared" si="17"/>
        <v>0.17</v>
      </c>
      <c r="AC10" s="45">
        <f t="shared" si="18"/>
        <v>0.17</v>
      </c>
      <c r="AD10" s="45">
        <f t="shared" si="19"/>
        <v>0.19</v>
      </c>
      <c r="AE10" s="45">
        <f t="shared" si="20"/>
        <v>0.15</v>
      </c>
      <c r="AF10" s="45">
        <f t="shared" si="21"/>
        <v>0.17</v>
      </c>
      <c r="AG10" s="45">
        <f t="shared" si="22"/>
        <v>0.15</v>
      </c>
      <c r="AH10" s="45">
        <f t="shared" si="23"/>
        <v>0.15</v>
      </c>
      <c r="AI10" s="45">
        <f t="shared" si="24"/>
        <v>0.17</v>
      </c>
      <c r="AJ10" s="45">
        <f t="shared" si="25"/>
        <v>0.15</v>
      </c>
    </row>
    <row r="11" spans="1:36" ht="12.95" customHeight="1" x14ac:dyDescent="0.15">
      <c r="A11" s="44">
        <v>428</v>
      </c>
      <c r="B11" s="99" t="s">
        <v>133</v>
      </c>
      <c r="C11" s="99"/>
      <c r="D11" s="44">
        <v>22</v>
      </c>
      <c r="E11" s="44">
        <v>16</v>
      </c>
      <c r="F11" s="4">
        <f t="shared" si="0"/>
        <v>0.28000000000000003</v>
      </c>
      <c r="G11" s="5"/>
      <c r="H11" s="50" t="s">
        <v>32</v>
      </c>
      <c r="I11" s="44"/>
      <c r="J11" s="1" t="s">
        <v>15</v>
      </c>
      <c r="K11" s="45">
        <f t="shared" si="1"/>
        <v>0.28000000000000003</v>
      </c>
      <c r="L11" s="45">
        <f t="shared" si="2"/>
        <v>0.3</v>
      </c>
      <c r="M11" s="45">
        <f t="shared" si="3"/>
        <v>0.3</v>
      </c>
      <c r="N11" s="45">
        <f t="shared" si="4"/>
        <v>0.3</v>
      </c>
      <c r="O11" s="45">
        <f t="shared" si="5"/>
        <v>0.3</v>
      </c>
      <c r="P11" s="45">
        <f t="shared" si="26"/>
        <v>0.3</v>
      </c>
      <c r="Q11" s="45">
        <f t="shared" si="6"/>
        <v>0.28000000000000003</v>
      </c>
      <c r="R11" s="45">
        <f t="shared" si="7"/>
        <v>0.3</v>
      </c>
      <c r="S11" s="45">
        <f t="shared" si="8"/>
        <v>0.3</v>
      </c>
      <c r="T11" s="45">
        <f t="shared" si="9"/>
        <v>0.3</v>
      </c>
      <c r="U11" s="45">
        <f t="shared" si="10"/>
        <v>0.3</v>
      </c>
      <c r="V11" s="45">
        <f t="shared" si="11"/>
        <v>0.32</v>
      </c>
      <c r="W11" s="45">
        <f t="shared" si="12"/>
        <v>0.3</v>
      </c>
      <c r="X11" s="45">
        <f t="shared" si="13"/>
        <v>0.3</v>
      </c>
      <c r="Y11" s="45">
        <f t="shared" si="14"/>
        <v>0.27</v>
      </c>
      <c r="Z11" s="45">
        <f t="shared" si="15"/>
        <v>0.3</v>
      </c>
      <c r="AA11" s="45">
        <f t="shared" si="16"/>
        <v>0.27</v>
      </c>
      <c r="AB11" s="45">
        <f t="shared" si="17"/>
        <v>0.31</v>
      </c>
      <c r="AC11" s="45">
        <f t="shared" si="18"/>
        <v>0.31</v>
      </c>
      <c r="AD11" s="45">
        <f t="shared" si="19"/>
        <v>0.34</v>
      </c>
      <c r="AE11" s="45">
        <f t="shared" si="20"/>
        <v>0.28000000000000003</v>
      </c>
      <c r="AF11" s="45">
        <f t="shared" si="21"/>
        <v>0.31</v>
      </c>
      <c r="AG11" s="45">
        <f t="shared" si="22"/>
        <v>0.27</v>
      </c>
      <c r="AH11" s="45">
        <f t="shared" si="23"/>
        <v>0.28000000000000003</v>
      </c>
      <c r="AI11" s="45">
        <f t="shared" si="24"/>
        <v>0.3</v>
      </c>
      <c r="AJ11" s="45">
        <f t="shared" si="25"/>
        <v>0.28000000000000003</v>
      </c>
    </row>
    <row r="12" spans="1:36" ht="12.95" customHeight="1" x14ac:dyDescent="0.15">
      <c r="A12" s="44">
        <v>429</v>
      </c>
      <c r="B12" s="99" t="s">
        <v>47</v>
      </c>
      <c r="C12" s="99"/>
      <c r="D12" s="44">
        <v>6</v>
      </c>
      <c r="E12" s="44">
        <v>8</v>
      </c>
      <c r="F12" s="4">
        <f t="shared" si="0"/>
        <v>0.01</v>
      </c>
      <c r="G12" s="5"/>
      <c r="H12" s="50" t="s">
        <v>32</v>
      </c>
      <c r="I12" s="5"/>
      <c r="J12" s="1" t="s">
        <v>15</v>
      </c>
      <c r="K12" s="45">
        <f t="shared" si="1"/>
        <v>0.01</v>
      </c>
      <c r="L12" s="45">
        <f t="shared" si="2"/>
        <v>0.01</v>
      </c>
      <c r="M12" s="45">
        <f t="shared" si="3"/>
        <v>0.01</v>
      </c>
      <c r="N12" s="45">
        <f t="shared" si="4"/>
        <v>0.01</v>
      </c>
      <c r="O12" s="45">
        <f t="shared" si="5"/>
        <v>0.01</v>
      </c>
      <c r="P12" s="45">
        <f t="shared" si="26"/>
        <v>0.01</v>
      </c>
      <c r="Q12" s="45">
        <f t="shared" si="6"/>
        <v>0.01</v>
      </c>
      <c r="R12" s="45">
        <f t="shared" si="7"/>
        <v>0.01</v>
      </c>
      <c r="S12" s="45">
        <f t="shared" si="8"/>
        <v>0.01</v>
      </c>
      <c r="T12" s="45">
        <f t="shared" si="9"/>
        <v>0.01</v>
      </c>
      <c r="U12" s="45">
        <f t="shared" si="10"/>
        <v>0.01</v>
      </c>
      <c r="V12" s="45">
        <f t="shared" si="11"/>
        <v>0.01</v>
      </c>
      <c r="W12" s="45">
        <f t="shared" si="12"/>
        <v>0.01</v>
      </c>
      <c r="X12" s="45">
        <f t="shared" si="13"/>
        <v>0.01</v>
      </c>
      <c r="Y12" s="45">
        <f t="shared" si="14"/>
        <v>0.01</v>
      </c>
      <c r="Z12" s="45">
        <f t="shared" si="15"/>
        <v>0.01</v>
      </c>
      <c r="AA12" s="45">
        <f t="shared" si="16"/>
        <v>0.01</v>
      </c>
      <c r="AB12" s="45">
        <f t="shared" si="17"/>
        <v>0.01</v>
      </c>
      <c r="AC12" s="45">
        <f t="shared" si="18"/>
        <v>0.01</v>
      </c>
      <c r="AD12" s="45">
        <f t="shared" si="19"/>
        <v>0.02</v>
      </c>
      <c r="AE12" s="45">
        <f t="shared" si="20"/>
        <v>0.01</v>
      </c>
      <c r="AF12" s="45">
        <f t="shared" si="21"/>
        <v>0.01</v>
      </c>
      <c r="AG12" s="45">
        <f t="shared" si="22"/>
        <v>0.01</v>
      </c>
      <c r="AH12" s="45">
        <f t="shared" si="23"/>
        <v>0.01</v>
      </c>
      <c r="AI12" s="45">
        <f t="shared" si="24"/>
        <v>0.01</v>
      </c>
      <c r="AJ12" s="45">
        <f t="shared" si="25"/>
        <v>0.01</v>
      </c>
    </row>
    <row r="13" spans="1:36" ht="12.95" customHeight="1" x14ac:dyDescent="0.15">
      <c r="A13" s="44">
        <v>430</v>
      </c>
      <c r="B13" s="99" t="s">
        <v>41</v>
      </c>
      <c r="C13" s="99"/>
      <c r="D13" s="44">
        <v>6</v>
      </c>
      <c r="E13" s="44">
        <v>8</v>
      </c>
      <c r="F13" s="4">
        <f t="shared" si="0"/>
        <v>0.01</v>
      </c>
      <c r="G13" s="5"/>
      <c r="H13" s="44" t="s">
        <v>32</v>
      </c>
      <c r="I13" s="5"/>
      <c r="J13" s="1" t="s">
        <v>15</v>
      </c>
      <c r="K13" s="45">
        <f t="shared" si="1"/>
        <v>0.01</v>
      </c>
      <c r="L13" s="45">
        <f t="shared" si="2"/>
        <v>0.01</v>
      </c>
      <c r="M13" s="45">
        <f t="shared" si="3"/>
        <v>0.01</v>
      </c>
      <c r="N13" s="45">
        <f t="shared" si="4"/>
        <v>0.01</v>
      </c>
      <c r="O13" s="45">
        <f t="shared" si="5"/>
        <v>0.01</v>
      </c>
      <c r="P13" s="45">
        <f t="shared" si="26"/>
        <v>0.01</v>
      </c>
      <c r="Q13" s="45">
        <f t="shared" si="6"/>
        <v>0.01</v>
      </c>
      <c r="R13" s="45">
        <f t="shared" si="7"/>
        <v>0.01</v>
      </c>
      <c r="S13" s="45">
        <f t="shared" si="8"/>
        <v>0.01</v>
      </c>
      <c r="T13" s="45">
        <f t="shared" si="9"/>
        <v>0.01</v>
      </c>
      <c r="U13" s="45">
        <f t="shared" si="10"/>
        <v>0.01</v>
      </c>
      <c r="V13" s="45">
        <f t="shared" si="11"/>
        <v>0.01</v>
      </c>
      <c r="W13" s="45">
        <f t="shared" si="12"/>
        <v>0.01</v>
      </c>
      <c r="X13" s="45">
        <f t="shared" si="13"/>
        <v>0.01</v>
      </c>
      <c r="Y13" s="45">
        <f t="shared" si="14"/>
        <v>0.01</v>
      </c>
      <c r="Z13" s="45">
        <f t="shared" si="15"/>
        <v>0.01</v>
      </c>
      <c r="AA13" s="45">
        <f t="shared" si="16"/>
        <v>0.01</v>
      </c>
      <c r="AB13" s="45">
        <f t="shared" si="17"/>
        <v>0.01</v>
      </c>
      <c r="AC13" s="45">
        <f t="shared" si="18"/>
        <v>0.01</v>
      </c>
      <c r="AD13" s="45">
        <f t="shared" si="19"/>
        <v>0.02</v>
      </c>
      <c r="AE13" s="45">
        <f t="shared" si="20"/>
        <v>0.01</v>
      </c>
      <c r="AF13" s="45">
        <f t="shared" si="21"/>
        <v>0.01</v>
      </c>
      <c r="AG13" s="45">
        <f t="shared" si="22"/>
        <v>0.01</v>
      </c>
      <c r="AH13" s="45">
        <f t="shared" si="23"/>
        <v>0.01</v>
      </c>
      <c r="AI13" s="45">
        <f t="shared" si="24"/>
        <v>0.01</v>
      </c>
      <c r="AJ13" s="45">
        <f t="shared" si="25"/>
        <v>0.01</v>
      </c>
    </row>
    <row r="14" spans="1:36" ht="12.95" customHeight="1" x14ac:dyDescent="0.15">
      <c r="A14" s="44">
        <v>431</v>
      </c>
      <c r="B14" s="99" t="s">
        <v>41</v>
      </c>
      <c r="C14" s="99"/>
      <c r="D14" s="44">
        <v>6</v>
      </c>
      <c r="E14" s="44">
        <v>9</v>
      </c>
      <c r="F14" s="4">
        <f t="shared" si="0"/>
        <v>0.01</v>
      </c>
      <c r="G14" s="5" t="s">
        <v>42</v>
      </c>
      <c r="H14" s="44" t="s">
        <v>32</v>
      </c>
      <c r="I14" s="44"/>
      <c r="J14" s="1" t="s">
        <v>15</v>
      </c>
      <c r="K14" s="45">
        <f t="shared" si="1"/>
        <v>0.02</v>
      </c>
      <c r="L14" s="45">
        <f t="shared" si="2"/>
        <v>0.02</v>
      </c>
      <c r="M14" s="45">
        <f t="shared" si="3"/>
        <v>0.02</v>
      </c>
      <c r="N14" s="45">
        <f t="shared" si="4"/>
        <v>0.02</v>
      </c>
      <c r="O14" s="45">
        <f t="shared" si="5"/>
        <v>0.02</v>
      </c>
      <c r="P14" s="45">
        <f t="shared" si="26"/>
        <v>0.02</v>
      </c>
      <c r="Q14" s="45">
        <f t="shared" si="6"/>
        <v>0.01</v>
      </c>
      <c r="R14" s="45">
        <f t="shared" si="7"/>
        <v>0.01</v>
      </c>
      <c r="S14" s="45">
        <f t="shared" si="8"/>
        <v>0.02</v>
      </c>
      <c r="T14" s="45">
        <f t="shared" si="9"/>
        <v>0.02</v>
      </c>
      <c r="U14" s="45">
        <f t="shared" si="10"/>
        <v>0.01</v>
      </c>
      <c r="V14" s="45">
        <f t="shared" si="11"/>
        <v>0.01</v>
      </c>
      <c r="W14" s="45">
        <f t="shared" si="12"/>
        <v>0.02</v>
      </c>
      <c r="X14" s="45">
        <f t="shared" si="13"/>
        <v>0.02</v>
      </c>
      <c r="Y14" s="45">
        <f t="shared" si="14"/>
        <v>0.01</v>
      </c>
      <c r="Z14" s="45">
        <f t="shared" si="15"/>
        <v>0.01</v>
      </c>
      <c r="AA14" s="45">
        <f t="shared" si="16"/>
        <v>0.01</v>
      </c>
      <c r="AB14" s="45">
        <f t="shared" si="17"/>
        <v>0.01</v>
      </c>
      <c r="AC14" s="45">
        <f t="shared" si="18"/>
        <v>0.01</v>
      </c>
      <c r="AD14" s="45">
        <f t="shared" si="19"/>
        <v>0.02</v>
      </c>
      <c r="AE14" s="45">
        <f t="shared" si="20"/>
        <v>0.01</v>
      </c>
      <c r="AF14" s="45">
        <f t="shared" si="21"/>
        <v>0.01</v>
      </c>
      <c r="AG14" s="45">
        <f t="shared" si="22"/>
        <v>0.01</v>
      </c>
      <c r="AH14" s="45">
        <f t="shared" si="23"/>
        <v>0.01</v>
      </c>
      <c r="AI14" s="45">
        <f t="shared" si="24"/>
        <v>0.02</v>
      </c>
      <c r="AJ14" s="45">
        <f t="shared" si="25"/>
        <v>0.01</v>
      </c>
    </row>
    <row r="15" spans="1:36" ht="12.95" customHeight="1" x14ac:dyDescent="0.15">
      <c r="A15" s="44">
        <v>432</v>
      </c>
      <c r="B15" s="99" t="s">
        <v>41</v>
      </c>
      <c r="C15" s="99"/>
      <c r="D15" s="44">
        <v>6</v>
      </c>
      <c r="E15" s="44">
        <v>9</v>
      </c>
      <c r="F15" s="4">
        <f t="shared" si="0"/>
        <v>0.01</v>
      </c>
      <c r="G15" s="5" t="s">
        <v>42</v>
      </c>
      <c r="H15" s="44" t="s">
        <v>32</v>
      </c>
      <c r="I15" s="44"/>
      <c r="J15" s="1" t="s">
        <v>15</v>
      </c>
      <c r="K15" s="45">
        <f t="shared" si="1"/>
        <v>0.02</v>
      </c>
      <c r="L15" s="45">
        <f t="shared" si="2"/>
        <v>0.02</v>
      </c>
      <c r="M15" s="45">
        <f t="shared" si="3"/>
        <v>0.02</v>
      </c>
      <c r="N15" s="45">
        <f t="shared" si="4"/>
        <v>0.02</v>
      </c>
      <c r="O15" s="45">
        <f t="shared" si="5"/>
        <v>0.02</v>
      </c>
      <c r="P15" s="45">
        <f t="shared" si="26"/>
        <v>0.02</v>
      </c>
      <c r="Q15" s="45">
        <f t="shared" si="6"/>
        <v>0.01</v>
      </c>
      <c r="R15" s="45">
        <f t="shared" si="7"/>
        <v>0.01</v>
      </c>
      <c r="S15" s="45">
        <f t="shared" si="8"/>
        <v>0.02</v>
      </c>
      <c r="T15" s="45">
        <f t="shared" si="9"/>
        <v>0.02</v>
      </c>
      <c r="U15" s="45">
        <f t="shared" si="10"/>
        <v>0.01</v>
      </c>
      <c r="V15" s="45">
        <f t="shared" si="11"/>
        <v>0.01</v>
      </c>
      <c r="W15" s="45">
        <f t="shared" si="12"/>
        <v>0.02</v>
      </c>
      <c r="X15" s="45">
        <f t="shared" si="13"/>
        <v>0.02</v>
      </c>
      <c r="Y15" s="45">
        <f t="shared" si="14"/>
        <v>0.01</v>
      </c>
      <c r="Z15" s="45">
        <f t="shared" si="15"/>
        <v>0.01</v>
      </c>
      <c r="AA15" s="45">
        <f t="shared" si="16"/>
        <v>0.01</v>
      </c>
      <c r="AB15" s="45">
        <f t="shared" si="17"/>
        <v>0.01</v>
      </c>
      <c r="AC15" s="45">
        <f t="shared" si="18"/>
        <v>0.01</v>
      </c>
      <c r="AD15" s="45">
        <f t="shared" si="19"/>
        <v>0.02</v>
      </c>
      <c r="AE15" s="45">
        <f t="shared" si="20"/>
        <v>0.01</v>
      </c>
      <c r="AF15" s="45">
        <f t="shared" si="21"/>
        <v>0.01</v>
      </c>
      <c r="AG15" s="45">
        <f t="shared" si="22"/>
        <v>0.01</v>
      </c>
      <c r="AH15" s="45">
        <f t="shared" si="23"/>
        <v>0.01</v>
      </c>
      <c r="AI15" s="45">
        <f t="shared" si="24"/>
        <v>0.02</v>
      </c>
      <c r="AJ15" s="45">
        <f t="shared" si="25"/>
        <v>0.01</v>
      </c>
    </row>
    <row r="16" spans="1:36" ht="12.95" customHeight="1" x14ac:dyDescent="0.15">
      <c r="A16" s="44">
        <v>433</v>
      </c>
      <c r="B16" s="99" t="s">
        <v>124</v>
      </c>
      <c r="C16" s="99"/>
      <c r="D16" s="44">
        <v>8</v>
      </c>
      <c r="E16" s="44">
        <v>9</v>
      </c>
      <c r="F16" s="4">
        <f t="shared" si="0"/>
        <v>0.02</v>
      </c>
      <c r="G16" s="5" t="s">
        <v>42</v>
      </c>
      <c r="H16" s="44" t="s">
        <v>32</v>
      </c>
      <c r="I16" s="44"/>
      <c r="J16" s="1" t="s">
        <v>15</v>
      </c>
      <c r="K16" s="45">
        <f t="shared" si="1"/>
        <v>0.03</v>
      </c>
      <c r="L16" s="45">
        <f t="shared" si="2"/>
        <v>0.03</v>
      </c>
      <c r="M16" s="45">
        <f t="shared" si="3"/>
        <v>0.03</v>
      </c>
      <c r="N16" s="45">
        <f t="shared" si="4"/>
        <v>0.03</v>
      </c>
      <c r="O16" s="45">
        <f t="shared" si="5"/>
        <v>0.03</v>
      </c>
      <c r="P16" s="45">
        <f t="shared" si="26"/>
        <v>0.03</v>
      </c>
      <c r="Q16" s="45">
        <f t="shared" si="6"/>
        <v>0.03</v>
      </c>
      <c r="R16" s="45">
        <f t="shared" si="7"/>
        <v>0.02</v>
      </c>
      <c r="S16" s="45">
        <f t="shared" si="8"/>
        <v>0.03</v>
      </c>
      <c r="T16" s="45">
        <f t="shared" si="9"/>
        <v>0.03</v>
      </c>
      <c r="U16" s="45">
        <f t="shared" si="10"/>
        <v>0.03</v>
      </c>
      <c r="V16" s="45">
        <f t="shared" si="11"/>
        <v>0.03</v>
      </c>
      <c r="W16" s="45">
        <f t="shared" si="12"/>
        <v>0.03</v>
      </c>
      <c r="X16" s="45">
        <f t="shared" si="13"/>
        <v>0.03</v>
      </c>
      <c r="Y16" s="45">
        <f t="shared" si="14"/>
        <v>0.02</v>
      </c>
      <c r="Z16" s="45">
        <f t="shared" si="15"/>
        <v>0.03</v>
      </c>
      <c r="AA16" s="45">
        <f t="shared" si="16"/>
        <v>0.02</v>
      </c>
      <c r="AB16" s="45">
        <f t="shared" si="17"/>
        <v>0.02</v>
      </c>
      <c r="AC16" s="45">
        <f t="shared" si="18"/>
        <v>0.02</v>
      </c>
      <c r="AD16" s="45">
        <f t="shared" si="19"/>
        <v>0.03</v>
      </c>
      <c r="AE16" s="45">
        <f t="shared" si="20"/>
        <v>0.02</v>
      </c>
      <c r="AF16" s="45">
        <f t="shared" si="21"/>
        <v>0.02</v>
      </c>
      <c r="AG16" s="45">
        <f t="shared" si="22"/>
        <v>0.02</v>
      </c>
      <c r="AH16" s="45">
        <f t="shared" si="23"/>
        <v>0.02</v>
      </c>
      <c r="AI16" s="45">
        <f t="shared" si="24"/>
        <v>0.03</v>
      </c>
      <c r="AJ16" s="45">
        <f t="shared" si="25"/>
        <v>0.02</v>
      </c>
    </row>
    <row r="17" spans="1:36" ht="12.95" customHeight="1" x14ac:dyDescent="0.15">
      <c r="A17" s="44">
        <v>434</v>
      </c>
      <c r="B17" s="99" t="s">
        <v>124</v>
      </c>
      <c r="C17" s="99"/>
      <c r="D17" s="44">
        <v>8</v>
      </c>
      <c r="E17" s="44">
        <v>9</v>
      </c>
      <c r="F17" s="4">
        <f t="shared" si="0"/>
        <v>0.02</v>
      </c>
      <c r="G17" s="5" t="s">
        <v>42</v>
      </c>
      <c r="H17" s="44" t="s">
        <v>32</v>
      </c>
      <c r="I17" s="44"/>
      <c r="J17" s="1" t="s">
        <v>15</v>
      </c>
      <c r="K17" s="45">
        <f t="shared" si="1"/>
        <v>0.03</v>
      </c>
      <c r="L17" s="45">
        <f t="shared" si="2"/>
        <v>0.03</v>
      </c>
      <c r="M17" s="45">
        <f t="shared" si="3"/>
        <v>0.03</v>
      </c>
      <c r="N17" s="45">
        <f t="shared" si="4"/>
        <v>0.03</v>
      </c>
      <c r="O17" s="45">
        <f t="shared" si="5"/>
        <v>0.03</v>
      </c>
      <c r="P17" s="45">
        <f t="shared" si="26"/>
        <v>0.03</v>
      </c>
      <c r="Q17" s="45">
        <f t="shared" si="6"/>
        <v>0.03</v>
      </c>
      <c r="R17" s="45">
        <f t="shared" si="7"/>
        <v>0.02</v>
      </c>
      <c r="S17" s="45">
        <f t="shared" si="8"/>
        <v>0.03</v>
      </c>
      <c r="T17" s="45">
        <f t="shared" si="9"/>
        <v>0.03</v>
      </c>
      <c r="U17" s="45">
        <f t="shared" si="10"/>
        <v>0.03</v>
      </c>
      <c r="V17" s="45">
        <f t="shared" si="11"/>
        <v>0.03</v>
      </c>
      <c r="W17" s="45">
        <f t="shared" si="12"/>
        <v>0.03</v>
      </c>
      <c r="X17" s="45">
        <f t="shared" si="13"/>
        <v>0.03</v>
      </c>
      <c r="Y17" s="45">
        <f t="shared" si="14"/>
        <v>0.02</v>
      </c>
      <c r="Z17" s="45">
        <f t="shared" si="15"/>
        <v>0.03</v>
      </c>
      <c r="AA17" s="45">
        <f t="shared" si="16"/>
        <v>0.02</v>
      </c>
      <c r="AB17" s="45">
        <f t="shared" si="17"/>
        <v>0.02</v>
      </c>
      <c r="AC17" s="45">
        <f t="shared" si="18"/>
        <v>0.02</v>
      </c>
      <c r="AD17" s="45">
        <f t="shared" si="19"/>
        <v>0.03</v>
      </c>
      <c r="AE17" s="45">
        <f t="shared" si="20"/>
        <v>0.02</v>
      </c>
      <c r="AF17" s="45">
        <f t="shared" si="21"/>
        <v>0.02</v>
      </c>
      <c r="AG17" s="45">
        <f t="shared" si="22"/>
        <v>0.02</v>
      </c>
      <c r="AH17" s="45">
        <f t="shared" si="23"/>
        <v>0.02</v>
      </c>
      <c r="AI17" s="45">
        <f t="shared" si="24"/>
        <v>0.03</v>
      </c>
      <c r="AJ17" s="45">
        <f t="shared" si="25"/>
        <v>0.02</v>
      </c>
    </row>
    <row r="18" spans="1:36" ht="12.95" customHeight="1" x14ac:dyDescent="0.15">
      <c r="A18" s="44">
        <v>435</v>
      </c>
      <c r="B18" s="99" t="s">
        <v>50</v>
      </c>
      <c r="C18" s="99"/>
      <c r="D18" s="44">
        <v>16</v>
      </c>
      <c r="E18" s="44">
        <v>17</v>
      </c>
      <c r="F18" s="4">
        <f t="shared" si="0"/>
        <v>0.16</v>
      </c>
      <c r="G18" s="5"/>
      <c r="H18" s="44"/>
      <c r="I18" s="44"/>
      <c r="J18" s="1" t="s">
        <v>15</v>
      </c>
      <c r="K18" s="45">
        <f t="shared" si="1"/>
        <v>0.17</v>
      </c>
      <c r="L18" s="45">
        <f t="shared" si="2"/>
        <v>0.18</v>
      </c>
      <c r="M18" s="45">
        <f t="shared" si="3"/>
        <v>0.18</v>
      </c>
      <c r="N18" s="45">
        <f t="shared" si="4"/>
        <v>0.18</v>
      </c>
      <c r="O18" s="45">
        <f t="shared" si="5"/>
        <v>0.18</v>
      </c>
      <c r="P18" s="45">
        <f t="shared" si="26"/>
        <v>0.18</v>
      </c>
      <c r="Q18" s="45">
        <f t="shared" si="6"/>
        <v>0.16</v>
      </c>
      <c r="R18" s="45">
        <f t="shared" si="7"/>
        <v>0.18</v>
      </c>
      <c r="S18" s="45">
        <f t="shared" si="8"/>
        <v>0.18</v>
      </c>
      <c r="T18" s="45">
        <f t="shared" si="9"/>
        <v>0.19</v>
      </c>
      <c r="U18" s="45">
        <f t="shared" si="10"/>
        <v>0.18</v>
      </c>
      <c r="V18" s="45">
        <f t="shared" si="11"/>
        <v>0.18</v>
      </c>
      <c r="W18" s="45">
        <f t="shared" si="12"/>
        <v>0.17</v>
      </c>
      <c r="X18" s="45">
        <f t="shared" si="13"/>
        <v>0.18</v>
      </c>
      <c r="Y18" s="45">
        <f t="shared" si="14"/>
        <v>0.15</v>
      </c>
      <c r="Z18" s="45">
        <f t="shared" si="15"/>
        <v>0.17</v>
      </c>
      <c r="AA18" s="45">
        <f t="shared" si="16"/>
        <v>0.16</v>
      </c>
      <c r="AB18" s="45">
        <f t="shared" si="17"/>
        <v>0.17</v>
      </c>
      <c r="AC18" s="45">
        <f t="shared" si="18"/>
        <v>0.18</v>
      </c>
      <c r="AD18" s="45">
        <f t="shared" si="19"/>
        <v>0.21</v>
      </c>
      <c r="AE18" s="45">
        <f t="shared" si="20"/>
        <v>0.16</v>
      </c>
      <c r="AF18" s="45">
        <f t="shared" si="21"/>
        <v>0.17</v>
      </c>
      <c r="AG18" s="45">
        <f t="shared" si="22"/>
        <v>0.15</v>
      </c>
      <c r="AH18" s="45">
        <f t="shared" si="23"/>
        <v>0.16</v>
      </c>
      <c r="AI18" s="45">
        <f t="shared" si="24"/>
        <v>0.18</v>
      </c>
      <c r="AJ18" s="45">
        <f t="shared" si="25"/>
        <v>0.16</v>
      </c>
    </row>
    <row r="19" spans="1:36" ht="12.95" customHeight="1" x14ac:dyDescent="0.15">
      <c r="A19" s="44">
        <v>436</v>
      </c>
      <c r="B19" s="99" t="s">
        <v>119</v>
      </c>
      <c r="C19" s="99"/>
      <c r="D19" s="44">
        <v>8</v>
      </c>
      <c r="E19" s="44">
        <v>13</v>
      </c>
      <c r="F19" s="4">
        <f t="shared" si="0"/>
        <v>0.03</v>
      </c>
      <c r="G19" s="5" t="s">
        <v>42</v>
      </c>
      <c r="H19" s="50" t="s">
        <v>32</v>
      </c>
      <c r="I19" s="44"/>
      <c r="J19" s="1" t="s">
        <v>15</v>
      </c>
      <c r="K19" s="45">
        <f t="shared" si="1"/>
        <v>0.04</v>
      </c>
      <c r="L19" s="45">
        <f t="shared" si="2"/>
        <v>0.04</v>
      </c>
      <c r="M19" s="45">
        <f t="shared" si="3"/>
        <v>0.04</v>
      </c>
      <c r="N19" s="45">
        <f t="shared" si="4"/>
        <v>0.04</v>
      </c>
      <c r="O19" s="45">
        <f t="shared" si="5"/>
        <v>0.04</v>
      </c>
      <c r="P19" s="45">
        <f t="shared" si="26"/>
        <v>0.04</v>
      </c>
      <c r="Q19" s="45">
        <f t="shared" si="6"/>
        <v>0.04</v>
      </c>
      <c r="R19" s="45">
        <f t="shared" si="7"/>
        <v>0.04</v>
      </c>
      <c r="S19" s="45">
        <f t="shared" si="8"/>
        <v>0.04</v>
      </c>
      <c r="T19" s="45">
        <f t="shared" si="9"/>
        <v>0.04</v>
      </c>
      <c r="U19" s="45">
        <f t="shared" si="10"/>
        <v>0.04</v>
      </c>
      <c r="V19" s="45">
        <f t="shared" si="11"/>
        <v>0.04</v>
      </c>
      <c r="W19" s="45">
        <f t="shared" si="12"/>
        <v>0.04</v>
      </c>
      <c r="X19" s="45">
        <f t="shared" si="13"/>
        <v>0.04</v>
      </c>
      <c r="Y19" s="45">
        <f t="shared" si="14"/>
        <v>0.03</v>
      </c>
      <c r="Z19" s="45">
        <f t="shared" si="15"/>
        <v>0.04</v>
      </c>
      <c r="AA19" s="45">
        <f t="shared" si="16"/>
        <v>0.04</v>
      </c>
      <c r="AB19" s="45">
        <f t="shared" si="17"/>
        <v>0.03</v>
      </c>
      <c r="AC19" s="45">
        <f t="shared" si="18"/>
        <v>0.04</v>
      </c>
      <c r="AD19" s="45">
        <f t="shared" si="19"/>
        <v>0.05</v>
      </c>
      <c r="AE19" s="45">
        <f t="shared" si="20"/>
        <v>0.03</v>
      </c>
      <c r="AF19" s="45">
        <f t="shared" si="21"/>
        <v>0.04</v>
      </c>
      <c r="AG19" s="45">
        <f t="shared" si="22"/>
        <v>0.03</v>
      </c>
      <c r="AH19" s="45">
        <f t="shared" si="23"/>
        <v>0.03</v>
      </c>
      <c r="AI19" s="45">
        <f t="shared" si="24"/>
        <v>0.04</v>
      </c>
      <c r="AJ19" s="45">
        <f t="shared" si="25"/>
        <v>0.03</v>
      </c>
    </row>
    <row r="20" spans="1:36" ht="12.95" customHeight="1" x14ac:dyDescent="0.15">
      <c r="A20" s="44">
        <v>437</v>
      </c>
      <c r="B20" s="99" t="s">
        <v>119</v>
      </c>
      <c r="C20" s="99"/>
      <c r="D20" s="44">
        <v>8</v>
      </c>
      <c r="E20" s="44">
        <v>13</v>
      </c>
      <c r="F20" s="4">
        <f t="shared" si="0"/>
        <v>0.03</v>
      </c>
      <c r="G20" s="5" t="s">
        <v>42</v>
      </c>
      <c r="H20" s="44" t="s">
        <v>32</v>
      </c>
      <c r="I20" s="44"/>
      <c r="J20" s="1" t="s">
        <v>15</v>
      </c>
      <c r="K20" s="45">
        <f t="shared" si="1"/>
        <v>0.04</v>
      </c>
      <c r="L20" s="45">
        <f t="shared" si="2"/>
        <v>0.04</v>
      </c>
      <c r="M20" s="45">
        <f t="shared" si="3"/>
        <v>0.04</v>
      </c>
      <c r="N20" s="45">
        <f t="shared" si="4"/>
        <v>0.04</v>
      </c>
      <c r="O20" s="45">
        <f t="shared" si="5"/>
        <v>0.04</v>
      </c>
      <c r="P20" s="45">
        <f t="shared" si="26"/>
        <v>0.04</v>
      </c>
      <c r="Q20" s="45">
        <f t="shared" si="6"/>
        <v>0.04</v>
      </c>
      <c r="R20" s="45">
        <f t="shared" si="7"/>
        <v>0.04</v>
      </c>
      <c r="S20" s="45">
        <f t="shared" si="8"/>
        <v>0.04</v>
      </c>
      <c r="T20" s="45">
        <f t="shared" si="9"/>
        <v>0.04</v>
      </c>
      <c r="U20" s="45">
        <f t="shared" si="10"/>
        <v>0.04</v>
      </c>
      <c r="V20" s="45">
        <f t="shared" si="11"/>
        <v>0.04</v>
      </c>
      <c r="W20" s="45">
        <f t="shared" si="12"/>
        <v>0.04</v>
      </c>
      <c r="X20" s="45">
        <f t="shared" si="13"/>
        <v>0.04</v>
      </c>
      <c r="Y20" s="45">
        <f t="shared" si="14"/>
        <v>0.03</v>
      </c>
      <c r="Z20" s="45">
        <f t="shared" si="15"/>
        <v>0.04</v>
      </c>
      <c r="AA20" s="45">
        <f t="shared" si="16"/>
        <v>0.04</v>
      </c>
      <c r="AB20" s="45">
        <f t="shared" si="17"/>
        <v>0.03</v>
      </c>
      <c r="AC20" s="45">
        <f t="shared" si="18"/>
        <v>0.04</v>
      </c>
      <c r="AD20" s="45">
        <f t="shared" si="19"/>
        <v>0.05</v>
      </c>
      <c r="AE20" s="45">
        <f t="shared" si="20"/>
        <v>0.03</v>
      </c>
      <c r="AF20" s="45">
        <f t="shared" si="21"/>
        <v>0.04</v>
      </c>
      <c r="AG20" s="45">
        <f t="shared" si="22"/>
        <v>0.03</v>
      </c>
      <c r="AH20" s="45">
        <f t="shared" si="23"/>
        <v>0.03</v>
      </c>
      <c r="AI20" s="45">
        <f t="shared" si="24"/>
        <v>0.04</v>
      </c>
      <c r="AJ20" s="45">
        <f t="shared" si="25"/>
        <v>0.03</v>
      </c>
    </row>
    <row r="21" spans="1:36" ht="12.95" customHeight="1" x14ac:dyDescent="0.15">
      <c r="A21" s="44">
        <v>438</v>
      </c>
      <c r="B21" s="99" t="s">
        <v>43</v>
      </c>
      <c r="C21" s="99"/>
      <c r="D21" s="44">
        <v>20</v>
      </c>
      <c r="E21" s="44">
        <v>7</v>
      </c>
      <c r="F21" s="4">
        <f t="shared" si="0"/>
        <v>0.1</v>
      </c>
      <c r="G21" s="5"/>
      <c r="H21" s="44"/>
      <c r="I21" s="44"/>
      <c r="J21" s="1" t="s">
        <v>15</v>
      </c>
      <c r="K21" s="45">
        <f t="shared" si="1"/>
        <v>0.1</v>
      </c>
      <c r="L21" s="45">
        <f t="shared" si="2"/>
        <v>0.1</v>
      </c>
      <c r="M21" s="45">
        <f t="shared" si="3"/>
        <v>0.1</v>
      </c>
      <c r="N21" s="45">
        <f t="shared" si="4"/>
        <v>0.11</v>
      </c>
      <c r="O21" s="45">
        <f t="shared" si="5"/>
        <v>0.11</v>
      </c>
      <c r="P21" s="45">
        <f t="shared" si="26"/>
        <v>0.1</v>
      </c>
      <c r="Q21" s="45">
        <f t="shared" si="6"/>
        <v>0.1</v>
      </c>
      <c r="R21" s="45">
        <f t="shared" si="7"/>
        <v>0.11</v>
      </c>
      <c r="S21" s="45">
        <f t="shared" si="8"/>
        <v>0.1</v>
      </c>
      <c r="T21" s="45">
        <f t="shared" si="9"/>
        <v>0.08</v>
      </c>
      <c r="U21" s="45">
        <f t="shared" si="10"/>
        <v>0.11</v>
      </c>
      <c r="V21" s="45">
        <f t="shared" si="11"/>
        <v>0.12</v>
      </c>
      <c r="W21" s="45">
        <f t="shared" si="12"/>
        <v>0.11</v>
      </c>
      <c r="X21" s="45">
        <f t="shared" si="13"/>
        <v>0.11</v>
      </c>
      <c r="Y21" s="45">
        <f t="shared" si="14"/>
        <v>0.1</v>
      </c>
      <c r="Z21" s="45">
        <f t="shared" si="15"/>
        <v>0.11</v>
      </c>
      <c r="AA21" s="45">
        <f t="shared" si="16"/>
        <v>0.1</v>
      </c>
      <c r="AB21" s="45">
        <f t="shared" si="17"/>
        <v>0.11</v>
      </c>
      <c r="AC21" s="45">
        <f t="shared" si="18"/>
        <v>0.11</v>
      </c>
      <c r="AD21" s="45">
        <f t="shared" si="19"/>
        <v>0.12</v>
      </c>
      <c r="AE21" s="45">
        <f t="shared" si="20"/>
        <v>0.09</v>
      </c>
      <c r="AF21" s="45">
        <f t="shared" si="21"/>
        <v>0.11</v>
      </c>
      <c r="AG21" s="45">
        <f t="shared" si="22"/>
        <v>0.11</v>
      </c>
      <c r="AH21" s="45">
        <f t="shared" si="23"/>
        <v>0.1</v>
      </c>
      <c r="AI21" s="45">
        <f t="shared" si="24"/>
        <v>0.11</v>
      </c>
      <c r="AJ21" s="45">
        <f t="shared" si="25"/>
        <v>0.1</v>
      </c>
    </row>
    <row r="22" spans="1:36" ht="12.95" customHeight="1" x14ac:dyDescent="0.15">
      <c r="A22" s="44">
        <v>439</v>
      </c>
      <c r="B22" s="99" t="s">
        <v>43</v>
      </c>
      <c r="C22" s="99"/>
      <c r="D22" s="44">
        <v>16</v>
      </c>
      <c r="E22" s="44">
        <v>16</v>
      </c>
      <c r="F22" s="4">
        <f t="shared" si="0"/>
        <v>0.15</v>
      </c>
      <c r="G22" s="5"/>
      <c r="H22" s="44" t="s">
        <v>32</v>
      </c>
      <c r="I22" s="44"/>
      <c r="J22" s="1" t="s">
        <v>15</v>
      </c>
      <c r="K22" s="45">
        <f t="shared" si="1"/>
        <v>0.16</v>
      </c>
      <c r="L22" s="45">
        <f t="shared" si="2"/>
        <v>0.17</v>
      </c>
      <c r="M22" s="45">
        <f t="shared" si="3"/>
        <v>0.17</v>
      </c>
      <c r="N22" s="45">
        <f t="shared" si="4"/>
        <v>0.17</v>
      </c>
      <c r="O22" s="45">
        <f t="shared" si="5"/>
        <v>0.17</v>
      </c>
      <c r="P22" s="45">
        <f t="shared" si="26"/>
        <v>0.17</v>
      </c>
      <c r="Q22" s="45">
        <f t="shared" si="6"/>
        <v>0.15</v>
      </c>
      <c r="R22" s="45">
        <f t="shared" si="7"/>
        <v>0.17</v>
      </c>
      <c r="S22" s="45">
        <f t="shared" si="8"/>
        <v>0.17</v>
      </c>
      <c r="T22" s="45">
        <f t="shared" si="9"/>
        <v>0.18</v>
      </c>
      <c r="U22" s="45">
        <f t="shared" si="10"/>
        <v>0.17</v>
      </c>
      <c r="V22" s="45">
        <f t="shared" si="11"/>
        <v>0.17</v>
      </c>
      <c r="W22" s="45">
        <f t="shared" si="12"/>
        <v>0.16</v>
      </c>
      <c r="X22" s="45">
        <f t="shared" si="13"/>
        <v>0.17</v>
      </c>
      <c r="Y22" s="45">
        <f t="shared" si="14"/>
        <v>0.14000000000000001</v>
      </c>
      <c r="Z22" s="45">
        <f t="shared" si="15"/>
        <v>0.16</v>
      </c>
      <c r="AA22" s="45">
        <f t="shared" si="16"/>
        <v>0.15</v>
      </c>
      <c r="AB22" s="45">
        <f t="shared" si="17"/>
        <v>0.16</v>
      </c>
      <c r="AC22" s="45">
        <f t="shared" si="18"/>
        <v>0.17</v>
      </c>
      <c r="AD22" s="45">
        <f t="shared" si="19"/>
        <v>0.2</v>
      </c>
      <c r="AE22" s="45">
        <f t="shared" si="20"/>
        <v>0.15</v>
      </c>
      <c r="AF22" s="45">
        <f t="shared" si="21"/>
        <v>0.16</v>
      </c>
      <c r="AG22" s="45">
        <f t="shared" si="22"/>
        <v>0.14000000000000001</v>
      </c>
      <c r="AH22" s="45">
        <f t="shared" si="23"/>
        <v>0.15</v>
      </c>
      <c r="AI22" s="45">
        <f t="shared" si="24"/>
        <v>0.17</v>
      </c>
      <c r="AJ22" s="45">
        <f t="shared" si="25"/>
        <v>0.15</v>
      </c>
    </row>
    <row r="23" spans="1:36" ht="12.95" customHeight="1" x14ac:dyDescent="0.15">
      <c r="A23" s="44">
        <v>440</v>
      </c>
      <c r="B23" s="99" t="s">
        <v>49</v>
      </c>
      <c r="C23" s="99"/>
      <c r="D23" s="44">
        <v>6</v>
      </c>
      <c r="E23" s="44">
        <v>9</v>
      </c>
      <c r="F23" s="4">
        <f t="shared" si="0"/>
        <v>0.01</v>
      </c>
      <c r="G23" s="5"/>
      <c r="H23" s="44" t="s">
        <v>32</v>
      </c>
      <c r="I23" s="44"/>
      <c r="J23" s="1" t="s">
        <v>15</v>
      </c>
      <c r="K23" s="45">
        <f t="shared" si="1"/>
        <v>0.02</v>
      </c>
      <c r="L23" s="45">
        <f t="shared" si="2"/>
        <v>0.02</v>
      </c>
      <c r="M23" s="45">
        <f t="shared" si="3"/>
        <v>0.02</v>
      </c>
      <c r="N23" s="45">
        <f t="shared" si="4"/>
        <v>0.02</v>
      </c>
      <c r="O23" s="45">
        <f t="shared" si="5"/>
        <v>0.02</v>
      </c>
      <c r="P23" s="45">
        <f t="shared" si="26"/>
        <v>0.02</v>
      </c>
      <c r="Q23" s="45">
        <f t="shared" si="6"/>
        <v>0.01</v>
      </c>
      <c r="R23" s="45">
        <f t="shared" si="7"/>
        <v>0.01</v>
      </c>
      <c r="S23" s="45">
        <f t="shared" si="8"/>
        <v>0.02</v>
      </c>
      <c r="T23" s="45">
        <f t="shared" si="9"/>
        <v>0.02</v>
      </c>
      <c r="U23" s="45">
        <f t="shared" si="10"/>
        <v>0.01</v>
      </c>
      <c r="V23" s="45">
        <f t="shared" si="11"/>
        <v>0.01</v>
      </c>
      <c r="W23" s="45">
        <f t="shared" si="12"/>
        <v>0.02</v>
      </c>
      <c r="X23" s="45">
        <f t="shared" si="13"/>
        <v>0.02</v>
      </c>
      <c r="Y23" s="45">
        <f t="shared" si="14"/>
        <v>0.01</v>
      </c>
      <c r="Z23" s="45">
        <f t="shared" si="15"/>
        <v>0.01</v>
      </c>
      <c r="AA23" s="45">
        <f t="shared" si="16"/>
        <v>0.01</v>
      </c>
      <c r="AB23" s="45">
        <f t="shared" si="17"/>
        <v>0.01</v>
      </c>
      <c r="AC23" s="45">
        <f t="shared" si="18"/>
        <v>0.01</v>
      </c>
      <c r="AD23" s="45">
        <f t="shared" si="19"/>
        <v>0.02</v>
      </c>
      <c r="AE23" s="45">
        <f t="shared" si="20"/>
        <v>0.01</v>
      </c>
      <c r="AF23" s="45">
        <f t="shared" si="21"/>
        <v>0.01</v>
      </c>
      <c r="AG23" s="45">
        <f t="shared" si="22"/>
        <v>0.01</v>
      </c>
      <c r="AH23" s="45">
        <f t="shared" si="23"/>
        <v>0.01</v>
      </c>
      <c r="AI23" s="45">
        <f t="shared" si="24"/>
        <v>0.02</v>
      </c>
      <c r="AJ23" s="45">
        <f t="shared" si="25"/>
        <v>0.01</v>
      </c>
    </row>
    <row r="24" spans="1:36" ht="12.95" customHeight="1" x14ac:dyDescent="0.15">
      <c r="A24" s="44">
        <v>441</v>
      </c>
      <c r="B24" s="99" t="s">
        <v>134</v>
      </c>
      <c r="C24" s="99"/>
      <c r="D24" s="44">
        <v>8</v>
      </c>
      <c r="E24" s="44">
        <v>10</v>
      </c>
      <c r="F24" s="4">
        <f t="shared" si="0"/>
        <v>0.03</v>
      </c>
      <c r="G24" s="5"/>
      <c r="H24" s="44" t="s">
        <v>32</v>
      </c>
      <c r="I24" s="44"/>
      <c r="J24" s="1" t="s">
        <v>15</v>
      </c>
      <c r="K24" s="45">
        <f t="shared" si="1"/>
        <v>0.03</v>
      </c>
      <c r="L24" s="45">
        <f t="shared" si="2"/>
        <v>0.03</v>
      </c>
      <c r="M24" s="45">
        <f t="shared" si="3"/>
        <v>0.03</v>
      </c>
      <c r="N24" s="45">
        <f t="shared" si="4"/>
        <v>0.03</v>
      </c>
      <c r="O24" s="45">
        <f t="shared" si="5"/>
        <v>0.03</v>
      </c>
      <c r="P24" s="45">
        <f t="shared" si="26"/>
        <v>0.03</v>
      </c>
      <c r="Q24" s="45">
        <f t="shared" si="6"/>
        <v>0.03</v>
      </c>
      <c r="R24" s="45">
        <f t="shared" si="7"/>
        <v>0.03</v>
      </c>
      <c r="S24" s="45">
        <f t="shared" si="8"/>
        <v>0.03</v>
      </c>
      <c r="T24" s="45">
        <f t="shared" si="9"/>
        <v>0.03</v>
      </c>
      <c r="U24" s="45">
        <f t="shared" si="10"/>
        <v>0.03</v>
      </c>
      <c r="V24" s="45">
        <f t="shared" si="11"/>
        <v>0.03</v>
      </c>
      <c r="W24" s="45">
        <f t="shared" si="12"/>
        <v>0.03</v>
      </c>
      <c r="X24" s="45">
        <f t="shared" si="13"/>
        <v>0.03</v>
      </c>
      <c r="Y24" s="45">
        <f t="shared" si="14"/>
        <v>0.02</v>
      </c>
      <c r="Z24" s="45">
        <f t="shared" si="15"/>
        <v>0.03</v>
      </c>
      <c r="AA24" s="45">
        <f t="shared" si="16"/>
        <v>0.03</v>
      </c>
      <c r="AB24" s="45">
        <f t="shared" si="17"/>
        <v>0.03</v>
      </c>
      <c r="AC24" s="45">
        <f t="shared" si="18"/>
        <v>0.03</v>
      </c>
      <c r="AD24" s="45">
        <f t="shared" si="19"/>
        <v>0.04</v>
      </c>
      <c r="AE24" s="45">
        <f t="shared" si="20"/>
        <v>0.02</v>
      </c>
      <c r="AF24" s="45">
        <f t="shared" si="21"/>
        <v>0.03</v>
      </c>
      <c r="AG24" s="45">
        <f t="shared" si="22"/>
        <v>0.03</v>
      </c>
      <c r="AH24" s="45">
        <f t="shared" si="23"/>
        <v>0.02</v>
      </c>
      <c r="AI24" s="45">
        <f t="shared" si="24"/>
        <v>0.03</v>
      </c>
      <c r="AJ24" s="45">
        <f t="shared" si="25"/>
        <v>0.03</v>
      </c>
    </row>
    <row r="25" spans="1:36" ht="12.95" customHeight="1" x14ac:dyDescent="0.15">
      <c r="A25" s="44"/>
      <c r="B25" s="99"/>
      <c r="C25" s="99"/>
      <c r="D25" s="44"/>
      <c r="E25" s="44"/>
      <c r="F25" s="4" t="str">
        <f t="shared" si="0"/>
        <v/>
      </c>
      <c r="G25" s="5"/>
      <c r="H25" s="44"/>
      <c r="I25" s="44"/>
      <c r="J25" s="1" t="s">
        <v>15</v>
      </c>
      <c r="K25" s="45" t="e">
        <f t="shared" si="1"/>
        <v>#NUM!</v>
      </c>
      <c r="L25" s="45" t="e">
        <f t="shared" si="2"/>
        <v>#NUM!</v>
      </c>
      <c r="M25" s="45" t="e">
        <f t="shared" si="3"/>
        <v>#NUM!</v>
      </c>
      <c r="N25" s="45" t="e">
        <f t="shared" si="4"/>
        <v>#NUM!</v>
      </c>
      <c r="O25" s="45" t="e">
        <f t="shared" si="5"/>
        <v>#NUM!</v>
      </c>
      <c r="P25" s="45" t="e">
        <f t="shared" si="26"/>
        <v>#N/A</v>
      </c>
      <c r="Q25" s="45" t="e">
        <f t="shared" si="6"/>
        <v>#NUM!</v>
      </c>
      <c r="R25" s="45" t="e">
        <f t="shared" si="7"/>
        <v>#NUM!</v>
      </c>
      <c r="S25" s="45" t="e">
        <f t="shared" si="8"/>
        <v>#NUM!</v>
      </c>
      <c r="T25" s="45" t="e">
        <f t="shared" si="9"/>
        <v>#NUM!</v>
      </c>
      <c r="U25" s="45" t="e">
        <f t="shared" si="10"/>
        <v>#N/A</v>
      </c>
      <c r="V25" s="45" t="e">
        <f t="shared" si="11"/>
        <v>#NUM!</v>
      </c>
      <c r="W25" s="45" t="e">
        <f t="shared" si="12"/>
        <v>#NUM!</v>
      </c>
      <c r="X25" s="45" t="e">
        <f t="shared" si="13"/>
        <v>#NUM!</v>
      </c>
      <c r="Y25" s="45" t="e">
        <f t="shared" si="14"/>
        <v>#NUM!</v>
      </c>
      <c r="Z25" s="45" t="e">
        <f t="shared" si="15"/>
        <v>#N/A</v>
      </c>
      <c r="AA25" s="45" t="e">
        <f t="shared" si="16"/>
        <v>#NUM!</v>
      </c>
      <c r="AB25" s="45" t="e">
        <f t="shared" si="17"/>
        <v>#NUM!</v>
      </c>
      <c r="AC25" s="45" t="e">
        <f t="shared" si="18"/>
        <v>#NUM!</v>
      </c>
      <c r="AD25" s="45" t="e">
        <f t="shared" si="19"/>
        <v>#NUM!</v>
      </c>
      <c r="AE25" s="45" t="e">
        <f t="shared" si="20"/>
        <v>#NUM!</v>
      </c>
      <c r="AF25" s="45" t="e">
        <f t="shared" si="21"/>
        <v>#N/A</v>
      </c>
      <c r="AG25" s="45" t="e">
        <f t="shared" si="22"/>
        <v>#NUM!</v>
      </c>
      <c r="AH25" s="45" t="e">
        <f t="shared" si="23"/>
        <v>#NUM!</v>
      </c>
      <c r="AI25" s="45" t="e">
        <f t="shared" si="24"/>
        <v>#NUM!</v>
      </c>
      <c r="AJ25" s="45" t="e">
        <f t="shared" si="25"/>
        <v>#N/A</v>
      </c>
    </row>
    <row r="26" spans="1:36" ht="12.95" customHeight="1" x14ac:dyDescent="0.15">
      <c r="A26" s="44"/>
      <c r="B26" s="99"/>
      <c r="C26" s="99"/>
      <c r="D26" s="44"/>
      <c r="E26" s="44"/>
      <c r="F26" s="4" t="str">
        <f t="shared" si="0"/>
        <v/>
      </c>
      <c r="G26" s="5"/>
      <c r="H26" s="44"/>
      <c r="I26" s="44"/>
      <c r="J26" s="1" t="s">
        <v>15</v>
      </c>
      <c r="K26" s="45" t="e">
        <f t="shared" si="1"/>
        <v>#NUM!</v>
      </c>
      <c r="L26" s="45" t="e">
        <f t="shared" si="2"/>
        <v>#NUM!</v>
      </c>
      <c r="M26" s="45" t="e">
        <f t="shared" si="3"/>
        <v>#NUM!</v>
      </c>
      <c r="N26" s="45" t="e">
        <f t="shared" si="4"/>
        <v>#NUM!</v>
      </c>
      <c r="O26" s="45" t="e">
        <f t="shared" si="5"/>
        <v>#NUM!</v>
      </c>
      <c r="P26" s="45" t="e">
        <f t="shared" si="26"/>
        <v>#N/A</v>
      </c>
      <c r="Q26" s="45" t="e">
        <f t="shared" si="6"/>
        <v>#NUM!</v>
      </c>
      <c r="R26" s="45" t="e">
        <f t="shared" si="7"/>
        <v>#NUM!</v>
      </c>
      <c r="S26" s="45" t="e">
        <f t="shared" si="8"/>
        <v>#NUM!</v>
      </c>
      <c r="T26" s="45" t="e">
        <f t="shared" si="9"/>
        <v>#NUM!</v>
      </c>
      <c r="U26" s="45" t="e">
        <f t="shared" si="10"/>
        <v>#N/A</v>
      </c>
      <c r="V26" s="45" t="e">
        <f t="shared" si="11"/>
        <v>#NUM!</v>
      </c>
      <c r="W26" s="45" t="e">
        <f t="shared" si="12"/>
        <v>#NUM!</v>
      </c>
      <c r="X26" s="45" t="e">
        <f t="shared" si="13"/>
        <v>#NUM!</v>
      </c>
      <c r="Y26" s="45" t="e">
        <f t="shared" si="14"/>
        <v>#NUM!</v>
      </c>
      <c r="Z26" s="45" t="e">
        <f t="shared" si="15"/>
        <v>#N/A</v>
      </c>
      <c r="AA26" s="45" t="e">
        <f t="shared" si="16"/>
        <v>#NUM!</v>
      </c>
      <c r="AB26" s="45" t="e">
        <f t="shared" si="17"/>
        <v>#NUM!</v>
      </c>
      <c r="AC26" s="45" t="e">
        <f t="shared" si="18"/>
        <v>#NUM!</v>
      </c>
      <c r="AD26" s="45" t="e">
        <f t="shared" si="19"/>
        <v>#NUM!</v>
      </c>
      <c r="AE26" s="45" t="e">
        <f t="shared" si="20"/>
        <v>#NUM!</v>
      </c>
      <c r="AF26" s="45" t="e">
        <f t="shared" si="21"/>
        <v>#N/A</v>
      </c>
      <c r="AG26" s="45" t="e">
        <f t="shared" si="22"/>
        <v>#NUM!</v>
      </c>
      <c r="AH26" s="45" t="e">
        <f t="shared" si="23"/>
        <v>#NUM!</v>
      </c>
      <c r="AI26" s="45" t="e">
        <f t="shared" si="24"/>
        <v>#NUM!</v>
      </c>
      <c r="AJ26" s="45" t="e">
        <f t="shared" si="25"/>
        <v>#N/A</v>
      </c>
    </row>
    <row r="27" spans="1:36" ht="12.95" customHeight="1" x14ac:dyDescent="0.15">
      <c r="A27" s="44"/>
      <c r="B27" s="99"/>
      <c r="C27" s="99"/>
      <c r="D27" s="44"/>
      <c r="E27" s="44"/>
      <c r="F27" s="4" t="str">
        <f t="shared" si="0"/>
        <v/>
      </c>
      <c r="G27" s="5"/>
      <c r="H27" s="44"/>
      <c r="I27" s="44"/>
      <c r="J27" s="1" t="s">
        <v>15</v>
      </c>
      <c r="K27" s="45" t="e">
        <f t="shared" si="1"/>
        <v>#NUM!</v>
      </c>
      <c r="L27" s="45" t="e">
        <f t="shared" si="2"/>
        <v>#NUM!</v>
      </c>
      <c r="M27" s="45" t="e">
        <f t="shared" si="3"/>
        <v>#NUM!</v>
      </c>
      <c r="N27" s="45" t="e">
        <f t="shared" si="4"/>
        <v>#NUM!</v>
      </c>
      <c r="O27" s="45" t="e">
        <f t="shared" si="5"/>
        <v>#NUM!</v>
      </c>
      <c r="P27" s="45" t="e">
        <f t="shared" si="26"/>
        <v>#N/A</v>
      </c>
      <c r="Q27" s="45" t="e">
        <f t="shared" si="6"/>
        <v>#NUM!</v>
      </c>
      <c r="R27" s="45" t="e">
        <f t="shared" si="7"/>
        <v>#NUM!</v>
      </c>
      <c r="S27" s="45" t="e">
        <f t="shared" si="8"/>
        <v>#NUM!</v>
      </c>
      <c r="T27" s="45" t="e">
        <f t="shared" si="9"/>
        <v>#NUM!</v>
      </c>
      <c r="U27" s="45" t="e">
        <f t="shared" si="10"/>
        <v>#N/A</v>
      </c>
      <c r="V27" s="45" t="e">
        <f t="shared" si="11"/>
        <v>#NUM!</v>
      </c>
      <c r="W27" s="45" t="e">
        <f t="shared" si="12"/>
        <v>#NUM!</v>
      </c>
      <c r="X27" s="45" t="e">
        <f t="shared" si="13"/>
        <v>#NUM!</v>
      </c>
      <c r="Y27" s="45" t="e">
        <f t="shared" si="14"/>
        <v>#NUM!</v>
      </c>
      <c r="Z27" s="45" t="e">
        <f t="shared" si="15"/>
        <v>#N/A</v>
      </c>
      <c r="AA27" s="45" t="e">
        <f t="shared" si="16"/>
        <v>#NUM!</v>
      </c>
      <c r="AB27" s="45" t="e">
        <f t="shared" si="17"/>
        <v>#NUM!</v>
      </c>
      <c r="AC27" s="45" t="e">
        <f t="shared" si="18"/>
        <v>#NUM!</v>
      </c>
      <c r="AD27" s="45" t="e">
        <f t="shared" si="19"/>
        <v>#NUM!</v>
      </c>
      <c r="AE27" s="45" t="e">
        <f t="shared" si="20"/>
        <v>#NUM!</v>
      </c>
      <c r="AF27" s="45" t="e">
        <f t="shared" si="21"/>
        <v>#N/A</v>
      </c>
      <c r="AG27" s="45" t="e">
        <f t="shared" si="22"/>
        <v>#NUM!</v>
      </c>
      <c r="AH27" s="45" t="e">
        <f t="shared" si="23"/>
        <v>#NUM!</v>
      </c>
      <c r="AI27" s="45" t="e">
        <f t="shared" si="24"/>
        <v>#NUM!</v>
      </c>
      <c r="AJ27" s="45" t="e">
        <f t="shared" si="25"/>
        <v>#N/A</v>
      </c>
    </row>
    <row r="28" spans="1:36" ht="12.95" customHeight="1" x14ac:dyDescent="0.15">
      <c r="A28" s="44"/>
      <c r="B28" s="99"/>
      <c r="C28" s="99"/>
      <c r="D28" s="44"/>
      <c r="E28" s="44"/>
      <c r="F28" s="4" t="str">
        <f t="shared" si="0"/>
        <v/>
      </c>
      <c r="G28" s="5"/>
      <c r="H28" s="44"/>
      <c r="I28" s="44"/>
      <c r="J28" s="1" t="s">
        <v>15</v>
      </c>
      <c r="K28" s="45" t="e">
        <f t="shared" si="1"/>
        <v>#NUM!</v>
      </c>
      <c r="L28" s="45" t="e">
        <f t="shared" si="2"/>
        <v>#NUM!</v>
      </c>
      <c r="M28" s="45" t="e">
        <f t="shared" si="3"/>
        <v>#NUM!</v>
      </c>
      <c r="N28" s="8" t="e">
        <f t="shared" si="4"/>
        <v>#NUM!</v>
      </c>
      <c r="O28" s="45" t="e">
        <f t="shared" si="5"/>
        <v>#NUM!</v>
      </c>
      <c r="P28" s="45" t="e">
        <f t="shared" si="26"/>
        <v>#N/A</v>
      </c>
      <c r="Q28" s="45" t="e">
        <f t="shared" si="6"/>
        <v>#NUM!</v>
      </c>
      <c r="R28" s="45" t="e">
        <f t="shared" si="7"/>
        <v>#NUM!</v>
      </c>
      <c r="S28" s="45" t="e">
        <f t="shared" si="8"/>
        <v>#NUM!</v>
      </c>
      <c r="T28" s="45" t="e">
        <f t="shared" si="9"/>
        <v>#NUM!</v>
      </c>
      <c r="U28" s="45" t="e">
        <f t="shared" si="10"/>
        <v>#N/A</v>
      </c>
      <c r="V28" s="45" t="e">
        <f t="shared" si="11"/>
        <v>#NUM!</v>
      </c>
      <c r="W28" s="45" t="e">
        <f t="shared" si="12"/>
        <v>#NUM!</v>
      </c>
      <c r="X28" s="45" t="e">
        <f t="shared" si="13"/>
        <v>#NUM!</v>
      </c>
      <c r="Y28" s="45" t="e">
        <f t="shared" si="14"/>
        <v>#NUM!</v>
      </c>
      <c r="Z28" s="45" t="e">
        <f t="shared" si="15"/>
        <v>#N/A</v>
      </c>
      <c r="AA28" s="45" t="e">
        <f t="shared" si="16"/>
        <v>#NUM!</v>
      </c>
      <c r="AB28" s="45" t="e">
        <f t="shared" si="17"/>
        <v>#NUM!</v>
      </c>
      <c r="AC28" s="45" t="e">
        <f t="shared" si="18"/>
        <v>#NUM!</v>
      </c>
      <c r="AD28" s="45" t="e">
        <f t="shared" si="19"/>
        <v>#NUM!</v>
      </c>
      <c r="AE28" s="45" t="e">
        <f t="shared" si="20"/>
        <v>#NUM!</v>
      </c>
      <c r="AF28" s="45" t="e">
        <f t="shared" si="21"/>
        <v>#N/A</v>
      </c>
      <c r="AG28" s="45" t="e">
        <f t="shared" si="22"/>
        <v>#NUM!</v>
      </c>
      <c r="AH28" s="45" t="e">
        <f t="shared" si="23"/>
        <v>#NUM!</v>
      </c>
      <c r="AI28" s="45" t="e">
        <f t="shared" si="24"/>
        <v>#NUM!</v>
      </c>
      <c r="AJ28" s="45" t="e">
        <f t="shared" si="25"/>
        <v>#N/A</v>
      </c>
    </row>
    <row r="29" spans="1:36" ht="12.95" customHeight="1" x14ac:dyDescent="0.15">
      <c r="A29" s="44"/>
      <c r="B29" s="99"/>
      <c r="C29" s="99"/>
      <c r="D29" s="44"/>
      <c r="E29" s="44"/>
      <c r="F29" s="4" t="str">
        <f t="shared" si="0"/>
        <v/>
      </c>
      <c r="G29" s="5"/>
      <c r="H29" s="44"/>
      <c r="I29" s="44"/>
      <c r="J29" s="1" t="s">
        <v>15</v>
      </c>
      <c r="K29" s="45" t="e">
        <f t="shared" si="1"/>
        <v>#NUM!</v>
      </c>
      <c r="L29" s="45" t="e">
        <f t="shared" si="2"/>
        <v>#NUM!</v>
      </c>
      <c r="M29" s="45" t="e">
        <f t="shared" si="3"/>
        <v>#NUM!</v>
      </c>
      <c r="N29" s="45" t="e">
        <f t="shared" si="4"/>
        <v>#NUM!</v>
      </c>
      <c r="O29" s="45" t="e">
        <f t="shared" si="5"/>
        <v>#NUM!</v>
      </c>
      <c r="P29" s="45" t="e">
        <f t="shared" si="26"/>
        <v>#N/A</v>
      </c>
      <c r="Q29" s="45" t="e">
        <f t="shared" si="6"/>
        <v>#NUM!</v>
      </c>
      <c r="R29" s="45" t="e">
        <f t="shared" si="7"/>
        <v>#NUM!</v>
      </c>
      <c r="S29" s="45" t="e">
        <f t="shared" si="8"/>
        <v>#NUM!</v>
      </c>
      <c r="T29" s="45" t="e">
        <f t="shared" si="9"/>
        <v>#NUM!</v>
      </c>
      <c r="U29" s="45" t="e">
        <f t="shared" si="10"/>
        <v>#N/A</v>
      </c>
      <c r="V29" s="45" t="e">
        <f t="shared" si="11"/>
        <v>#NUM!</v>
      </c>
      <c r="W29" s="45" t="e">
        <f t="shared" si="12"/>
        <v>#NUM!</v>
      </c>
      <c r="X29" s="45" t="e">
        <f t="shared" si="13"/>
        <v>#NUM!</v>
      </c>
      <c r="Y29" s="45" t="e">
        <f t="shared" si="14"/>
        <v>#NUM!</v>
      </c>
      <c r="Z29" s="45" t="e">
        <f t="shared" si="15"/>
        <v>#N/A</v>
      </c>
      <c r="AA29" s="45" t="e">
        <f t="shared" si="16"/>
        <v>#NUM!</v>
      </c>
      <c r="AB29" s="45" t="e">
        <f t="shared" si="17"/>
        <v>#NUM!</v>
      </c>
      <c r="AC29" s="45" t="e">
        <f t="shared" si="18"/>
        <v>#NUM!</v>
      </c>
      <c r="AD29" s="45" t="e">
        <f t="shared" si="19"/>
        <v>#NUM!</v>
      </c>
      <c r="AE29" s="45" t="e">
        <f t="shared" si="20"/>
        <v>#NUM!</v>
      </c>
      <c r="AF29" s="45" t="e">
        <f t="shared" si="21"/>
        <v>#N/A</v>
      </c>
      <c r="AG29" s="45" t="e">
        <f t="shared" si="22"/>
        <v>#NUM!</v>
      </c>
      <c r="AH29" s="45" t="e">
        <f t="shared" si="23"/>
        <v>#NUM!</v>
      </c>
      <c r="AI29" s="45" t="e">
        <f t="shared" si="24"/>
        <v>#NUM!</v>
      </c>
      <c r="AJ29" s="45" t="e">
        <f t="shared" si="25"/>
        <v>#N/A</v>
      </c>
    </row>
    <row r="30" spans="1:36" ht="12.95" customHeight="1" x14ac:dyDescent="0.15">
      <c r="A30" s="44"/>
      <c r="B30" s="99"/>
      <c r="C30" s="99"/>
      <c r="D30" s="44"/>
      <c r="E30" s="44"/>
      <c r="F30" s="4" t="str">
        <f t="shared" si="0"/>
        <v/>
      </c>
      <c r="G30" s="5"/>
      <c r="H30" s="44"/>
      <c r="I30" s="44"/>
      <c r="J30" s="1" t="s">
        <v>15</v>
      </c>
      <c r="K30" s="45" t="e">
        <f t="shared" si="1"/>
        <v>#NUM!</v>
      </c>
      <c r="L30" s="45" t="e">
        <f t="shared" si="2"/>
        <v>#NUM!</v>
      </c>
      <c r="M30" s="45" t="e">
        <f t="shared" si="3"/>
        <v>#NUM!</v>
      </c>
      <c r="N30" s="45" t="e">
        <f t="shared" si="4"/>
        <v>#NUM!</v>
      </c>
      <c r="O30" s="45" t="e">
        <f t="shared" si="5"/>
        <v>#NUM!</v>
      </c>
      <c r="P30" s="45" t="e">
        <f t="shared" si="26"/>
        <v>#N/A</v>
      </c>
      <c r="Q30" s="45" t="e">
        <f t="shared" si="6"/>
        <v>#NUM!</v>
      </c>
      <c r="R30" s="45" t="e">
        <f t="shared" si="7"/>
        <v>#NUM!</v>
      </c>
      <c r="S30" s="45" t="e">
        <f t="shared" si="8"/>
        <v>#NUM!</v>
      </c>
      <c r="T30" s="45" t="e">
        <f t="shared" si="9"/>
        <v>#NUM!</v>
      </c>
      <c r="U30" s="45" t="e">
        <f t="shared" si="10"/>
        <v>#N/A</v>
      </c>
      <c r="V30" s="45" t="e">
        <f t="shared" si="11"/>
        <v>#NUM!</v>
      </c>
      <c r="W30" s="45" t="e">
        <f t="shared" si="12"/>
        <v>#NUM!</v>
      </c>
      <c r="X30" s="45" t="e">
        <f t="shared" si="13"/>
        <v>#NUM!</v>
      </c>
      <c r="Y30" s="45" t="e">
        <f t="shared" si="14"/>
        <v>#NUM!</v>
      </c>
      <c r="Z30" s="45" t="e">
        <f t="shared" si="15"/>
        <v>#N/A</v>
      </c>
      <c r="AA30" s="45" t="e">
        <f t="shared" si="16"/>
        <v>#NUM!</v>
      </c>
      <c r="AB30" s="45" t="e">
        <f t="shared" si="17"/>
        <v>#NUM!</v>
      </c>
      <c r="AC30" s="45" t="e">
        <f t="shared" si="18"/>
        <v>#NUM!</v>
      </c>
      <c r="AD30" s="45" t="e">
        <f t="shared" si="19"/>
        <v>#NUM!</v>
      </c>
      <c r="AE30" s="45" t="e">
        <f t="shared" si="20"/>
        <v>#NUM!</v>
      </c>
      <c r="AF30" s="45" t="e">
        <f t="shared" si="21"/>
        <v>#N/A</v>
      </c>
      <c r="AG30" s="45" t="e">
        <f t="shared" si="22"/>
        <v>#NUM!</v>
      </c>
      <c r="AH30" s="45" t="e">
        <f t="shared" si="23"/>
        <v>#NUM!</v>
      </c>
      <c r="AI30" s="45" t="e">
        <f t="shared" si="24"/>
        <v>#NUM!</v>
      </c>
      <c r="AJ30" s="45" t="e">
        <f t="shared" si="25"/>
        <v>#N/A</v>
      </c>
    </row>
    <row r="31" spans="1:36" ht="12.95" customHeight="1" x14ac:dyDescent="0.15">
      <c r="A31" s="44"/>
      <c r="B31" s="99"/>
      <c r="C31" s="99"/>
      <c r="D31" s="44"/>
      <c r="E31" s="44"/>
      <c r="F31" s="4" t="str">
        <f t="shared" si="0"/>
        <v/>
      </c>
      <c r="G31" s="5"/>
      <c r="H31" s="44"/>
      <c r="I31" s="44"/>
      <c r="J31" s="1" t="s">
        <v>15</v>
      </c>
      <c r="K31" s="45" t="e">
        <f t="shared" si="1"/>
        <v>#NUM!</v>
      </c>
      <c r="L31" s="45" t="e">
        <f t="shared" si="2"/>
        <v>#NUM!</v>
      </c>
      <c r="M31" s="45" t="e">
        <f t="shared" si="3"/>
        <v>#NUM!</v>
      </c>
      <c r="N31" s="45" t="e">
        <f t="shared" si="4"/>
        <v>#NUM!</v>
      </c>
      <c r="O31" s="45" t="e">
        <f t="shared" si="5"/>
        <v>#NUM!</v>
      </c>
      <c r="P31" s="45" t="e">
        <f t="shared" si="26"/>
        <v>#N/A</v>
      </c>
      <c r="Q31" s="45" t="e">
        <f t="shared" si="6"/>
        <v>#NUM!</v>
      </c>
      <c r="R31" s="45" t="e">
        <f t="shared" si="7"/>
        <v>#NUM!</v>
      </c>
      <c r="S31" s="45" t="e">
        <f t="shared" si="8"/>
        <v>#NUM!</v>
      </c>
      <c r="T31" s="45" t="e">
        <f t="shared" si="9"/>
        <v>#NUM!</v>
      </c>
      <c r="U31" s="45" t="e">
        <f t="shared" si="10"/>
        <v>#N/A</v>
      </c>
      <c r="V31" s="45" t="e">
        <f t="shared" si="11"/>
        <v>#NUM!</v>
      </c>
      <c r="W31" s="45" t="e">
        <f t="shared" si="12"/>
        <v>#NUM!</v>
      </c>
      <c r="X31" s="45" t="e">
        <f t="shared" si="13"/>
        <v>#NUM!</v>
      </c>
      <c r="Y31" s="45" t="e">
        <f t="shared" si="14"/>
        <v>#NUM!</v>
      </c>
      <c r="Z31" s="45" t="e">
        <f t="shared" si="15"/>
        <v>#N/A</v>
      </c>
      <c r="AA31" s="45" t="e">
        <f t="shared" si="16"/>
        <v>#NUM!</v>
      </c>
      <c r="AB31" s="45" t="e">
        <f t="shared" si="17"/>
        <v>#NUM!</v>
      </c>
      <c r="AC31" s="45" t="e">
        <f t="shared" si="18"/>
        <v>#NUM!</v>
      </c>
      <c r="AD31" s="45" t="e">
        <f t="shared" si="19"/>
        <v>#NUM!</v>
      </c>
      <c r="AE31" s="45" t="e">
        <f t="shared" si="20"/>
        <v>#NUM!</v>
      </c>
      <c r="AF31" s="45" t="e">
        <f t="shared" si="21"/>
        <v>#N/A</v>
      </c>
      <c r="AG31" s="45" t="e">
        <f t="shared" si="22"/>
        <v>#NUM!</v>
      </c>
      <c r="AH31" s="45" t="e">
        <f t="shared" si="23"/>
        <v>#NUM!</v>
      </c>
      <c r="AI31" s="45" t="e">
        <f t="shared" si="24"/>
        <v>#NUM!</v>
      </c>
      <c r="AJ31" s="45" t="e">
        <f t="shared" si="25"/>
        <v>#N/A</v>
      </c>
    </row>
    <row r="32" spans="1:36" ht="12.95" customHeight="1" x14ac:dyDescent="0.15">
      <c r="A32" s="44"/>
      <c r="B32" s="99"/>
      <c r="C32" s="99"/>
      <c r="D32" s="44"/>
      <c r="E32" s="44"/>
      <c r="F32" s="4" t="str">
        <f t="shared" si="0"/>
        <v/>
      </c>
      <c r="G32" s="5"/>
      <c r="H32" s="44"/>
      <c r="I32" s="44"/>
      <c r="J32" s="1" t="s">
        <v>15</v>
      </c>
      <c r="K32" s="45" t="e">
        <f t="shared" si="1"/>
        <v>#NUM!</v>
      </c>
      <c r="L32" s="45" t="e">
        <f t="shared" si="2"/>
        <v>#NUM!</v>
      </c>
      <c r="M32" s="45" t="e">
        <f t="shared" si="3"/>
        <v>#NUM!</v>
      </c>
      <c r="N32" s="45" t="e">
        <f t="shared" si="4"/>
        <v>#NUM!</v>
      </c>
      <c r="O32" s="45" t="e">
        <f t="shared" si="5"/>
        <v>#NUM!</v>
      </c>
      <c r="P32" s="45" t="e">
        <f t="shared" si="26"/>
        <v>#N/A</v>
      </c>
      <c r="Q32" s="45" t="e">
        <f t="shared" si="6"/>
        <v>#NUM!</v>
      </c>
      <c r="R32" s="45" t="e">
        <f t="shared" si="7"/>
        <v>#NUM!</v>
      </c>
      <c r="S32" s="45" t="e">
        <f t="shared" si="8"/>
        <v>#NUM!</v>
      </c>
      <c r="T32" s="45" t="e">
        <f t="shared" si="9"/>
        <v>#NUM!</v>
      </c>
      <c r="U32" s="45" t="e">
        <f t="shared" si="10"/>
        <v>#N/A</v>
      </c>
      <c r="V32" s="45" t="e">
        <f t="shared" si="11"/>
        <v>#NUM!</v>
      </c>
      <c r="W32" s="45" t="e">
        <f t="shared" si="12"/>
        <v>#NUM!</v>
      </c>
      <c r="X32" s="45" t="e">
        <f t="shared" si="13"/>
        <v>#NUM!</v>
      </c>
      <c r="Y32" s="45" t="e">
        <f t="shared" si="14"/>
        <v>#NUM!</v>
      </c>
      <c r="Z32" s="45" t="e">
        <f t="shared" si="15"/>
        <v>#N/A</v>
      </c>
      <c r="AA32" s="45" t="e">
        <f t="shared" si="16"/>
        <v>#NUM!</v>
      </c>
      <c r="AB32" s="45" t="e">
        <f t="shared" si="17"/>
        <v>#NUM!</v>
      </c>
      <c r="AC32" s="45" t="e">
        <f t="shared" si="18"/>
        <v>#NUM!</v>
      </c>
      <c r="AD32" s="45" t="e">
        <f t="shared" si="19"/>
        <v>#NUM!</v>
      </c>
      <c r="AE32" s="45" t="e">
        <f t="shared" si="20"/>
        <v>#NUM!</v>
      </c>
      <c r="AF32" s="45" t="e">
        <f t="shared" si="21"/>
        <v>#N/A</v>
      </c>
      <c r="AG32" s="45" t="e">
        <f t="shared" si="22"/>
        <v>#NUM!</v>
      </c>
      <c r="AH32" s="45" t="e">
        <f t="shared" si="23"/>
        <v>#NUM!</v>
      </c>
      <c r="AI32" s="45" t="e">
        <f t="shared" si="24"/>
        <v>#NUM!</v>
      </c>
      <c r="AJ32" s="45" t="e">
        <f t="shared" si="25"/>
        <v>#N/A</v>
      </c>
    </row>
    <row r="33" spans="1:36" ht="12.95" customHeight="1" x14ac:dyDescent="0.15">
      <c r="A33" s="44"/>
      <c r="B33" s="99"/>
      <c r="C33" s="99"/>
      <c r="D33" s="44"/>
      <c r="E33" s="44"/>
      <c r="F33" s="4" t="str">
        <f t="shared" si="0"/>
        <v/>
      </c>
      <c r="G33" s="44"/>
      <c r="H33" s="44"/>
      <c r="I33" s="44"/>
      <c r="J33" s="1" t="s">
        <v>15</v>
      </c>
      <c r="K33" s="45" t="e">
        <f t="shared" si="1"/>
        <v>#NUM!</v>
      </c>
      <c r="L33" s="45" t="e">
        <f t="shared" si="2"/>
        <v>#NUM!</v>
      </c>
      <c r="M33" s="45" t="e">
        <f t="shared" si="3"/>
        <v>#NUM!</v>
      </c>
      <c r="N33" s="45" t="e">
        <f t="shared" si="4"/>
        <v>#NUM!</v>
      </c>
      <c r="O33" s="45" t="e">
        <f t="shared" si="5"/>
        <v>#NUM!</v>
      </c>
      <c r="P33" s="45" t="e">
        <f t="shared" si="26"/>
        <v>#N/A</v>
      </c>
      <c r="Q33" s="45" t="e">
        <f t="shared" si="6"/>
        <v>#NUM!</v>
      </c>
      <c r="R33" s="45" t="e">
        <f t="shared" si="7"/>
        <v>#NUM!</v>
      </c>
      <c r="S33" s="45" t="e">
        <f t="shared" si="8"/>
        <v>#NUM!</v>
      </c>
      <c r="T33" s="45" t="e">
        <f t="shared" si="9"/>
        <v>#NUM!</v>
      </c>
      <c r="U33" s="45" t="e">
        <f t="shared" si="10"/>
        <v>#N/A</v>
      </c>
      <c r="V33" s="45" t="e">
        <f t="shared" si="11"/>
        <v>#NUM!</v>
      </c>
      <c r="W33" s="45" t="e">
        <f t="shared" si="12"/>
        <v>#NUM!</v>
      </c>
      <c r="X33" s="45" t="e">
        <f t="shared" si="13"/>
        <v>#NUM!</v>
      </c>
      <c r="Y33" s="45" t="e">
        <f t="shared" si="14"/>
        <v>#NUM!</v>
      </c>
      <c r="Z33" s="45" t="e">
        <f t="shared" si="15"/>
        <v>#N/A</v>
      </c>
      <c r="AA33" s="45" t="e">
        <f t="shared" si="16"/>
        <v>#NUM!</v>
      </c>
      <c r="AB33" s="45" t="e">
        <f t="shared" si="17"/>
        <v>#NUM!</v>
      </c>
      <c r="AC33" s="45" t="e">
        <f t="shared" si="18"/>
        <v>#NUM!</v>
      </c>
      <c r="AD33" s="45" t="e">
        <f t="shared" si="19"/>
        <v>#NUM!</v>
      </c>
      <c r="AE33" s="45" t="e">
        <f t="shared" si="20"/>
        <v>#NUM!</v>
      </c>
      <c r="AF33" s="45" t="e">
        <f t="shared" si="21"/>
        <v>#N/A</v>
      </c>
      <c r="AG33" s="45" t="e">
        <f t="shared" si="22"/>
        <v>#NUM!</v>
      </c>
      <c r="AH33" s="45" t="e">
        <f t="shared" si="23"/>
        <v>#NUM!</v>
      </c>
      <c r="AI33" s="45" t="e">
        <f t="shared" si="24"/>
        <v>#NUM!</v>
      </c>
      <c r="AJ33" s="45" t="e">
        <f t="shared" si="25"/>
        <v>#N/A</v>
      </c>
    </row>
    <row r="34" spans="1:36" ht="12.95" customHeight="1" x14ac:dyDescent="0.15">
      <c r="A34" s="44"/>
      <c r="B34" s="99"/>
      <c r="C34" s="99"/>
      <c r="D34" s="44"/>
      <c r="E34" s="44"/>
      <c r="F34" s="4" t="str">
        <f t="shared" si="0"/>
        <v/>
      </c>
      <c r="G34" s="44"/>
      <c r="H34" s="44"/>
      <c r="I34" s="44"/>
      <c r="K34" s="45" t="e">
        <f t="shared" si="1"/>
        <v>#NUM!</v>
      </c>
      <c r="L34" s="45" t="e">
        <f t="shared" si="2"/>
        <v>#NUM!</v>
      </c>
      <c r="M34" s="45" t="e">
        <f t="shared" si="3"/>
        <v>#NUM!</v>
      </c>
      <c r="N34" s="45" t="e">
        <f t="shared" si="4"/>
        <v>#NUM!</v>
      </c>
      <c r="O34" s="45" t="e">
        <f t="shared" si="5"/>
        <v>#NUM!</v>
      </c>
      <c r="P34" s="45" t="e">
        <f t="shared" si="26"/>
        <v>#N/A</v>
      </c>
      <c r="Q34" s="45" t="e">
        <f t="shared" si="6"/>
        <v>#NUM!</v>
      </c>
      <c r="R34" s="45" t="e">
        <f t="shared" si="7"/>
        <v>#NUM!</v>
      </c>
      <c r="S34" s="45" t="e">
        <f t="shared" si="8"/>
        <v>#NUM!</v>
      </c>
      <c r="T34" s="45" t="e">
        <f t="shared" si="9"/>
        <v>#NUM!</v>
      </c>
      <c r="U34" s="45" t="e">
        <f t="shared" si="10"/>
        <v>#N/A</v>
      </c>
      <c r="V34" s="45" t="e">
        <f t="shared" si="11"/>
        <v>#NUM!</v>
      </c>
      <c r="W34" s="45" t="e">
        <f t="shared" si="12"/>
        <v>#NUM!</v>
      </c>
      <c r="X34" s="45" t="e">
        <f t="shared" si="13"/>
        <v>#NUM!</v>
      </c>
      <c r="Y34" s="45" t="e">
        <f t="shared" si="14"/>
        <v>#NUM!</v>
      </c>
      <c r="Z34" s="45" t="e">
        <f t="shared" si="15"/>
        <v>#N/A</v>
      </c>
      <c r="AA34" s="45" t="e">
        <f t="shared" si="16"/>
        <v>#NUM!</v>
      </c>
      <c r="AB34" s="45" t="e">
        <f t="shared" si="17"/>
        <v>#NUM!</v>
      </c>
      <c r="AC34" s="45" t="e">
        <f t="shared" si="18"/>
        <v>#NUM!</v>
      </c>
      <c r="AD34" s="45" t="e">
        <f t="shared" si="19"/>
        <v>#NUM!</v>
      </c>
      <c r="AE34" s="45" t="e">
        <f t="shared" si="20"/>
        <v>#NUM!</v>
      </c>
      <c r="AF34" s="45" t="e">
        <f t="shared" si="21"/>
        <v>#N/A</v>
      </c>
      <c r="AG34" s="45" t="e">
        <f t="shared" si="22"/>
        <v>#NUM!</v>
      </c>
      <c r="AH34" s="45" t="e">
        <f t="shared" si="23"/>
        <v>#NUM!</v>
      </c>
      <c r="AI34" s="45" t="e">
        <f t="shared" si="24"/>
        <v>#NUM!</v>
      </c>
      <c r="AJ34" s="45" t="e">
        <f t="shared" si="25"/>
        <v>#N/A</v>
      </c>
    </row>
    <row r="35" spans="1:36" ht="12.95" customHeight="1" x14ac:dyDescent="0.15">
      <c r="A35" s="44"/>
      <c r="B35" s="99"/>
      <c r="C35" s="99"/>
      <c r="D35" s="44"/>
      <c r="E35" s="44"/>
      <c r="F35" s="4" t="str">
        <f t="shared" si="0"/>
        <v/>
      </c>
      <c r="G35" s="44"/>
      <c r="H35" s="44"/>
      <c r="I35" s="44"/>
      <c r="K35" s="45" t="e">
        <f t="shared" si="1"/>
        <v>#NUM!</v>
      </c>
      <c r="L35" s="45" t="e">
        <f t="shared" si="2"/>
        <v>#NUM!</v>
      </c>
      <c r="M35" s="45" t="e">
        <f t="shared" si="3"/>
        <v>#NUM!</v>
      </c>
      <c r="N35" s="45" t="e">
        <f t="shared" si="4"/>
        <v>#NUM!</v>
      </c>
      <c r="O35" s="45" t="e">
        <f t="shared" si="5"/>
        <v>#NUM!</v>
      </c>
      <c r="P35" s="45" t="e">
        <f t="shared" si="26"/>
        <v>#N/A</v>
      </c>
      <c r="Q35" s="45" t="e">
        <f t="shared" si="6"/>
        <v>#NUM!</v>
      </c>
      <c r="R35" s="45" t="e">
        <f t="shared" si="7"/>
        <v>#NUM!</v>
      </c>
      <c r="S35" s="45" t="e">
        <f t="shared" si="8"/>
        <v>#NUM!</v>
      </c>
      <c r="T35" s="45" t="e">
        <f t="shared" si="9"/>
        <v>#NUM!</v>
      </c>
      <c r="U35" s="45" t="e">
        <f t="shared" si="10"/>
        <v>#N/A</v>
      </c>
      <c r="V35" s="45" t="e">
        <f t="shared" si="11"/>
        <v>#NUM!</v>
      </c>
      <c r="W35" s="45" t="e">
        <f t="shared" si="12"/>
        <v>#NUM!</v>
      </c>
      <c r="X35" s="45" t="e">
        <f t="shared" si="13"/>
        <v>#NUM!</v>
      </c>
      <c r="Y35" s="45" t="e">
        <f t="shared" si="14"/>
        <v>#NUM!</v>
      </c>
      <c r="Z35" s="45" t="e">
        <f t="shared" si="15"/>
        <v>#N/A</v>
      </c>
      <c r="AA35" s="45" t="e">
        <f t="shared" si="16"/>
        <v>#NUM!</v>
      </c>
      <c r="AB35" s="45" t="e">
        <f t="shared" si="17"/>
        <v>#NUM!</v>
      </c>
      <c r="AC35" s="45" t="e">
        <f t="shared" si="18"/>
        <v>#NUM!</v>
      </c>
      <c r="AD35" s="45" t="e">
        <f t="shared" si="19"/>
        <v>#NUM!</v>
      </c>
      <c r="AE35" s="45" t="e">
        <f t="shared" si="20"/>
        <v>#NUM!</v>
      </c>
      <c r="AF35" s="45" t="e">
        <f t="shared" si="21"/>
        <v>#N/A</v>
      </c>
      <c r="AG35" s="45" t="e">
        <f t="shared" si="22"/>
        <v>#NUM!</v>
      </c>
      <c r="AH35" s="45" t="e">
        <f t="shared" si="23"/>
        <v>#NUM!</v>
      </c>
      <c r="AI35" s="45" t="e">
        <f t="shared" si="24"/>
        <v>#NUM!</v>
      </c>
      <c r="AJ35" s="45" t="e">
        <f t="shared" si="25"/>
        <v>#N/A</v>
      </c>
    </row>
    <row r="36" spans="1:36" ht="12.95" customHeight="1" x14ac:dyDescent="0.15">
      <c r="A36" s="44"/>
      <c r="B36" s="99"/>
      <c r="C36" s="99"/>
      <c r="D36" s="44"/>
      <c r="E36" s="44"/>
      <c r="F36" s="4" t="str">
        <f t="shared" si="0"/>
        <v/>
      </c>
      <c r="G36" s="44"/>
      <c r="H36" s="44"/>
      <c r="I36" s="44"/>
      <c r="K36" s="45" t="e">
        <f t="shared" si="1"/>
        <v>#NUM!</v>
      </c>
      <c r="L36" s="45" t="e">
        <f t="shared" si="2"/>
        <v>#NUM!</v>
      </c>
      <c r="M36" s="45" t="e">
        <f t="shared" si="3"/>
        <v>#NUM!</v>
      </c>
      <c r="N36" s="45" t="e">
        <f t="shared" si="4"/>
        <v>#NUM!</v>
      </c>
      <c r="O36" s="45" t="e">
        <f t="shared" si="5"/>
        <v>#NUM!</v>
      </c>
      <c r="P36" s="45" t="e">
        <f t="shared" si="26"/>
        <v>#N/A</v>
      </c>
      <c r="Q36" s="45" t="e">
        <f t="shared" si="6"/>
        <v>#NUM!</v>
      </c>
      <c r="R36" s="45" t="e">
        <f t="shared" si="7"/>
        <v>#NUM!</v>
      </c>
      <c r="S36" s="45" t="e">
        <f t="shared" si="8"/>
        <v>#NUM!</v>
      </c>
      <c r="T36" s="45" t="e">
        <f t="shared" si="9"/>
        <v>#NUM!</v>
      </c>
      <c r="U36" s="45" t="e">
        <f t="shared" si="10"/>
        <v>#N/A</v>
      </c>
      <c r="V36" s="45" t="e">
        <f t="shared" si="11"/>
        <v>#NUM!</v>
      </c>
      <c r="W36" s="45" t="e">
        <f t="shared" si="12"/>
        <v>#NUM!</v>
      </c>
      <c r="X36" s="45" t="e">
        <f t="shared" si="13"/>
        <v>#NUM!</v>
      </c>
      <c r="Y36" s="45" t="e">
        <f t="shared" si="14"/>
        <v>#NUM!</v>
      </c>
      <c r="Z36" s="45" t="e">
        <f t="shared" si="15"/>
        <v>#N/A</v>
      </c>
      <c r="AA36" s="45" t="e">
        <f t="shared" si="16"/>
        <v>#NUM!</v>
      </c>
      <c r="AB36" s="45" t="e">
        <f t="shared" si="17"/>
        <v>#NUM!</v>
      </c>
      <c r="AC36" s="45" t="e">
        <f t="shared" si="18"/>
        <v>#NUM!</v>
      </c>
      <c r="AD36" s="45" t="e">
        <f t="shared" si="19"/>
        <v>#NUM!</v>
      </c>
      <c r="AE36" s="45" t="e">
        <f t="shared" si="20"/>
        <v>#NUM!</v>
      </c>
      <c r="AF36" s="45" t="e">
        <f t="shared" si="21"/>
        <v>#N/A</v>
      </c>
      <c r="AG36" s="45" t="e">
        <f t="shared" si="22"/>
        <v>#NUM!</v>
      </c>
      <c r="AH36" s="45" t="e">
        <f t="shared" si="23"/>
        <v>#NUM!</v>
      </c>
      <c r="AI36" s="45" t="e">
        <f t="shared" si="24"/>
        <v>#NUM!</v>
      </c>
      <c r="AJ36" s="45" t="e">
        <f t="shared" si="25"/>
        <v>#N/A</v>
      </c>
    </row>
    <row r="37" spans="1:36" ht="12.95" customHeight="1" x14ac:dyDescent="0.15">
      <c r="A37" s="44"/>
      <c r="B37" s="99"/>
      <c r="C37" s="99"/>
      <c r="D37" s="44"/>
      <c r="E37" s="44"/>
      <c r="F37" s="4" t="str">
        <f t="shared" si="0"/>
        <v/>
      </c>
      <c r="G37" s="44"/>
      <c r="H37" s="44"/>
      <c r="I37" s="44"/>
      <c r="K37" s="45" t="e">
        <f t="shared" si="1"/>
        <v>#NUM!</v>
      </c>
      <c r="L37" s="45" t="e">
        <f t="shared" si="2"/>
        <v>#NUM!</v>
      </c>
      <c r="M37" s="45" t="e">
        <f t="shared" si="3"/>
        <v>#NUM!</v>
      </c>
      <c r="N37" s="45" t="e">
        <f t="shared" si="4"/>
        <v>#NUM!</v>
      </c>
      <c r="O37" s="45" t="e">
        <f t="shared" si="5"/>
        <v>#NUM!</v>
      </c>
      <c r="P37" s="45" t="e">
        <f t="shared" si="26"/>
        <v>#N/A</v>
      </c>
      <c r="Q37" s="45" t="e">
        <f t="shared" si="6"/>
        <v>#NUM!</v>
      </c>
      <c r="R37" s="45" t="e">
        <f t="shared" si="7"/>
        <v>#NUM!</v>
      </c>
      <c r="S37" s="45" t="e">
        <f t="shared" si="8"/>
        <v>#NUM!</v>
      </c>
      <c r="T37" s="45" t="e">
        <f t="shared" si="9"/>
        <v>#NUM!</v>
      </c>
      <c r="U37" s="45" t="e">
        <f t="shared" si="10"/>
        <v>#N/A</v>
      </c>
      <c r="V37" s="45" t="e">
        <f t="shared" si="11"/>
        <v>#NUM!</v>
      </c>
      <c r="W37" s="45" t="e">
        <f t="shared" si="12"/>
        <v>#NUM!</v>
      </c>
      <c r="X37" s="45" t="e">
        <f t="shared" si="13"/>
        <v>#NUM!</v>
      </c>
      <c r="Y37" s="45" t="e">
        <f t="shared" si="14"/>
        <v>#NUM!</v>
      </c>
      <c r="Z37" s="45" t="e">
        <f t="shared" si="15"/>
        <v>#N/A</v>
      </c>
      <c r="AA37" s="45" t="e">
        <f t="shared" si="16"/>
        <v>#NUM!</v>
      </c>
      <c r="AB37" s="45" t="e">
        <f t="shared" si="17"/>
        <v>#NUM!</v>
      </c>
      <c r="AC37" s="45" t="e">
        <f t="shared" si="18"/>
        <v>#NUM!</v>
      </c>
      <c r="AD37" s="45" t="e">
        <f t="shared" si="19"/>
        <v>#NUM!</v>
      </c>
      <c r="AE37" s="45" t="e">
        <f t="shared" si="20"/>
        <v>#NUM!</v>
      </c>
      <c r="AF37" s="45" t="e">
        <f t="shared" si="21"/>
        <v>#N/A</v>
      </c>
      <c r="AG37" s="45" t="e">
        <f t="shared" si="22"/>
        <v>#NUM!</v>
      </c>
      <c r="AH37" s="45" t="e">
        <f t="shared" si="23"/>
        <v>#NUM!</v>
      </c>
      <c r="AI37" s="45" t="e">
        <f t="shared" si="24"/>
        <v>#NUM!</v>
      </c>
      <c r="AJ37" s="45" t="e">
        <f t="shared" si="25"/>
        <v>#N/A</v>
      </c>
    </row>
    <row r="38" spans="1:36" ht="12.95" customHeight="1" x14ac:dyDescent="0.15">
      <c r="A38" s="44"/>
      <c r="B38" s="99"/>
      <c r="C38" s="99"/>
      <c r="D38" s="44"/>
      <c r="E38" s="44"/>
      <c r="F38" s="4" t="str">
        <f t="shared" si="0"/>
        <v/>
      </c>
      <c r="G38" s="44"/>
      <c r="H38" s="44"/>
      <c r="I38" s="44"/>
      <c r="K38" s="45" t="e">
        <f t="shared" si="1"/>
        <v>#NUM!</v>
      </c>
      <c r="L38" s="45" t="e">
        <f t="shared" si="2"/>
        <v>#NUM!</v>
      </c>
      <c r="M38" s="45" t="e">
        <f t="shared" si="3"/>
        <v>#NUM!</v>
      </c>
      <c r="N38" s="45" t="e">
        <f t="shared" si="4"/>
        <v>#NUM!</v>
      </c>
      <c r="O38" s="45" t="e">
        <f t="shared" si="5"/>
        <v>#NUM!</v>
      </c>
      <c r="P38" s="45" t="e">
        <f t="shared" si="26"/>
        <v>#N/A</v>
      </c>
      <c r="Q38" s="45" t="e">
        <f t="shared" si="6"/>
        <v>#NUM!</v>
      </c>
      <c r="R38" s="45" t="e">
        <f t="shared" si="7"/>
        <v>#NUM!</v>
      </c>
      <c r="S38" s="45" t="e">
        <f t="shared" si="8"/>
        <v>#NUM!</v>
      </c>
      <c r="T38" s="45" t="e">
        <f t="shared" si="9"/>
        <v>#NUM!</v>
      </c>
      <c r="U38" s="45" t="e">
        <f t="shared" si="10"/>
        <v>#N/A</v>
      </c>
      <c r="V38" s="45" t="e">
        <f t="shared" si="11"/>
        <v>#NUM!</v>
      </c>
      <c r="W38" s="45" t="e">
        <f t="shared" si="12"/>
        <v>#NUM!</v>
      </c>
      <c r="X38" s="45" t="e">
        <f t="shared" si="13"/>
        <v>#NUM!</v>
      </c>
      <c r="Y38" s="45" t="e">
        <f t="shared" si="14"/>
        <v>#NUM!</v>
      </c>
      <c r="Z38" s="45" t="e">
        <f t="shared" si="15"/>
        <v>#N/A</v>
      </c>
      <c r="AA38" s="45" t="e">
        <f t="shared" si="16"/>
        <v>#NUM!</v>
      </c>
      <c r="AB38" s="45" t="e">
        <f t="shared" si="17"/>
        <v>#NUM!</v>
      </c>
      <c r="AC38" s="45" t="e">
        <f t="shared" si="18"/>
        <v>#NUM!</v>
      </c>
      <c r="AD38" s="45" t="e">
        <f t="shared" si="19"/>
        <v>#NUM!</v>
      </c>
      <c r="AE38" s="45" t="e">
        <f t="shared" si="20"/>
        <v>#NUM!</v>
      </c>
      <c r="AF38" s="45" t="e">
        <f t="shared" si="21"/>
        <v>#N/A</v>
      </c>
      <c r="AG38" s="45" t="e">
        <f t="shared" si="22"/>
        <v>#NUM!</v>
      </c>
      <c r="AH38" s="45" t="e">
        <f t="shared" si="23"/>
        <v>#NUM!</v>
      </c>
      <c r="AI38" s="45" t="e">
        <f t="shared" si="24"/>
        <v>#NUM!</v>
      </c>
      <c r="AJ38" s="45" t="e">
        <f t="shared" si="25"/>
        <v>#N/A</v>
      </c>
    </row>
    <row r="39" spans="1:36" ht="12.95" customHeight="1" x14ac:dyDescent="0.15">
      <c r="A39" s="44"/>
      <c r="B39" s="99"/>
      <c r="C39" s="99"/>
      <c r="D39" s="44"/>
      <c r="E39" s="44"/>
      <c r="F39" s="4" t="str">
        <f t="shared" si="0"/>
        <v/>
      </c>
      <c r="G39" s="44"/>
      <c r="H39" s="44"/>
      <c r="I39" s="44"/>
      <c r="K39" s="45" t="e">
        <f t="shared" si="1"/>
        <v>#NUM!</v>
      </c>
      <c r="L39" s="45" t="e">
        <f t="shared" si="2"/>
        <v>#NUM!</v>
      </c>
      <c r="M39" s="45" t="e">
        <f t="shared" si="3"/>
        <v>#NUM!</v>
      </c>
      <c r="N39" s="45" t="e">
        <f t="shared" si="4"/>
        <v>#NUM!</v>
      </c>
      <c r="O39" s="45" t="e">
        <f t="shared" si="5"/>
        <v>#NUM!</v>
      </c>
      <c r="P39" s="45" t="e">
        <f t="shared" si="26"/>
        <v>#N/A</v>
      </c>
      <c r="Q39" s="45" t="e">
        <f t="shared" si="6"/>
        <v>#NUM!</v>
      </c>
      <c r="R39" s="45" t="e">
        <f t="shared" si="7"/>
        <v>#NUM!</v>
      </c>
      <c r="S39" s="45" t="e">
        <f t="shared" si="8"/>
        <v>#NUM!</v>
      </c>
      <c r="T39" s="45" t="e">
        <f t="shared" si="9"/>
        <v>#NUM!</v>
      </c>
      <c r="U39" s="45" t="e">
        <f t="shared" si="10"/>
        <v>#N/A</v>
      </c>
      <c r="V39" s="45" t="e">
        <f t="shared" si="11"/>
        <v>#NUM!</v>
      </c>
      <c r="W39" s="45" t="e">
        <f t="shared" si="12"/>
        <v>#NUM!</v>
      </c>
      <c r="X39" s="45" t="e">
        <f t="shared" si="13"/>
        <v>#NUM!</v>
      </c>
      <c r="Y39" s="45" t="e">
        <f t="shared" si="14"/>
        <v>#NUM!</v>
      </c>
      <c r="Z39" s="45" t="e">
        <f t="shared" si="15"/>
        <v>#N/A</v>
      </c>
      <c r="AA39" s="45" t="e">
        <f t="shared" si="16"/>
        <v>#NUM!</v>
      </c>
      <c r="AB39" s="45" t="e">
        <f t="shared" si="17"/>
        <v>#NUM!</v>
      </c>
      <c r="AC39" s="45" t="e">
        <f t="shared" si="18"/>
        <v>#NUM!</v>
      </c>
      <c r="AD39" s="45" t="e">
        <f t="shared" si="19"/>
        <v>#NUM!</v>
      </c>
      <c r="AE39" s="45" t="e">
        <f t="shared" si="20"/>
        <v>#NUM!</v>
      </c>
      <c r="AF39" s="45" t="e">
        <f t="shared" si="21"/>
        <v>#N/A</v>
      </c>
      <c r="AG39" s="45" t="e">
        <f t="shared" si="22"/>
        <v>#NUM!</v>
      </c>
      <c r="AH39" s="45" t="e">
        <f t="shared" si="23"/>
        <v>#NUM!</v>
      </c>
      <c r="AI39" s="45" t="e">
        <f t="shared" si="24"/>
        <v>#NUM!</v>
      </c>
      <c r="AJ39" s="45" t="e">
        <f t="shared" si="25"/>
        <v>#N/A</v>
      </c>
    </row>
    <row r="40" spans="1:36" ht="12.95" customHeight="1" x14ac:dyDescent="0.15">
      <c r="A40" s="44"/>
      <c r="B40" s="99"/>
      <c r="C40" s="99"/>
      <c r="D40" s="44"/>
      <c r="E40" s="44"/>
      <c r="F40" s="4" t="str">
        <f t="shared" si="0"/>
        <v/>
      </c>
      <c r="G40" s="44"/>
      <c r="H40" s="44"/>
      <c r="I40" s="44"/>
      <c r="K40" s="45" t="e">
        <f t="shared" si="1"/>
        <v>#NUM!</v>
      </c>
      <c r="L40" s="45" t="e">
        <f t="shared" si="2"/>
        <v>#NUM!</v>
      </c>
      <c r="M40" s="45" t="e">
        <f t="shared" si="3"/>
        <v>#NUM!</v>
      </c>
      <c r="N40" s="45" t="e">
        <f t="shared" si="4"/>
        <v>#NUM!</v>
      </c>
      <c r="O40" s="45" t="e">
        <f t="shared" si="5"/>
        <v>#NUM!</v>
      </c>
      <c r="P40" s="45" t="e">
        <f t="shared" si="26"/>
        <v>#N/A</v>
      </c>
      <c r="Q40" s="45" t="e">
        <f t="shared" si="6"/>
        <v>#NUM!</v>
      </c>
      <c r="R40" s="45" t="e">
        <f t="shared" si="7"/>
        <v>#NUM!</v>
      </c>
      <c r="S40" s="45" t="e">
        <f t="shared" si="8"/>
        <v>#NUM!</v>
      </c>
      <c r="T40" s="45" t="e">
        <f t="shared" si="9"/>
        <v>#NUM!</v>
      </c>
      <c r="U40" s="45" t="e">
        <f t="shared" si="10"/>
        <v>#N/A</v>
      </c>
      <c r="V40" s="45" t="e">
        <f t="shared" si="11"/>
        <v>#NUM!</v>
      </c>
      <c r="W40" s="45" t="e">
        <f t="shared" si="12"/>
        <v>#NUM!</v>
      </c>
      <c r="X40" s="45" t="e">
        <f t="shared" si="13"/>
        <v>#NUM!</v>
      </c>
      <c r="Y40" s="45" t="e">
        <f t="shared" si="14"/>
        <v>#NUM!</v>
      </c>
      <c r="Z40" s="45" t="e">
        <f t="shared" si="15"/>
        <v>#N/A</v>
      </c>
      <c r="AA40" s="45" t="e">
        <f t="shared" si="16"/>
        <v>#NUM!</v>
      </c>
      <c r="AB40" s="45" t="e">
        <f t="shared" si="17"/>
        <v>#NUM!</v>
      </c>
      <c r="AC40" s="45" t="e">
        <f t="shared" si="18"/>
        <v>#NUM!</v>
      </c>
      <c r="AD40" s="45" t="e">
        <f t="shared" si="19"/>
        <v>#NUM!</v>
      </c>
      <c r="AE40" s="45" t="e">
        <f t="shared" si="20"/>
        <v>#NUM!</v>
      </c>
      <c r="AF40" s="45" t="e">
        <f t="shared" si="21"/>
        <v>#N/A</v>
      </c>
      <c r="AG40" s="45" t="e">
        <f t="shared" si="22"/>
        <v>#NUM!</v>
      </c>
      <c r="AH40" s="45" t="e">
        <f t="shared" si="23"/>
        <v>#NUM!</v>
      </c>
      <c r="AI40" s="45" t="e">
        <f t="shared" si="24"/>
        <v>#NUM!</v>
      </c>
      <c r="AJ40" s="45" t="e">
        <f t="shared" si="25"/>
        <v>#N/A</v>
      </c>
    </row>
    <row r="41" spans="1:36" ht="12.95" customHeight="1" x14ac:dyDescent="0.15">
      <c r="A41" s="44"/>
      <c r="B41" s="99"/>
      <c r="C41" s="99"/>
      <c r="D41" s="44"/>
      <c r="E41" s="44"/>
      <c r="F41" s="4" t="str">
        <f t="shared" si="0"/>
        <v/>
      </c>
      <c r="G41" s="44"/>
      <c r="H41" s="44"/>
      <c r="I41" s="44"/>
      <c r="K41" s="45" t="e">
        <f t="shared" si="1"/>
        <v>#NUM!</v>
      </c>
      <c r="L41" s="45" t="e">
        <f t="shared" si="2"/>
        <v>#NUM!</v>
      </c>
      <c r="M41" s="45" t="e">
        <f t="shared" si="3"/>
        <v>#NUM!</v>
      </c>
      <c r="N41" s="45" t="e">
        <f t="shared" si="4"/>
        <v>#NUM!</v>
      </c>
      <c r="O41" s="45" t="e">
        <f t="shared" si="5"/>
        <v>#NUM!</v>
      </c>
      <c r="P41" s="45" t="e">
        <f t="shared" si="26"/>
        <v>#N/A</v>
      </c>
      <c r="Q41" s="45" t="e">
        <f t="shared" si="6"/>
        <v>#NUM!</v>
      </c>
      <c r="R41" s="45" t="e">
        <f t="shared" si="7"/>
        <v>#NUM!</v>
      </c>
      <c r="S41" s="45" t="e">
        <f t="shared" si="8"/>
        <v>#NUM!</v>
      </c>
      <c r="T41" s="45" t="e">
        <f t="shared" si="9"/>
        <v>#NUM!</v>
      </c>
      <c r="U41" s="45" t="e">
        <f t="shared" si="10"/>
        <v>#N/A</v>
      </c>
      <c r="V41" s="45" t="e">
        <f t="shared" si="11"/>
        <v>#NUM!</v>
      </c>
      <c r="W41" s="45" t="e">
        <f t="shared" si="12"/>
        <v>#NUM!</v>
      </c>
      <c r="X41" s="45" t="e">
        <f t="shared" si="13"/>
        <v>#NUM!</v>
      </c>
      <c r="Y41" s="45" t="e">
        <f t="shared" si="14"/>
        <v>#NUM!</v>
      </c>
      <c r="Z41" s="45" t="e">
        <f t="shared" si="15"/>
        <v>#N/A</v>
      </c>
      <c r="AA41" s="45" t="e">
        <f t="shared" si="16"/>
        <v>#NUM!</v>
      </c>
      <c r="AB41" s="45" t="e">
        <f t="shared" si="17"/>
        <v>#NUM!</v>
      </c>
      <c r="AC41" s="45" t="e">
        <f t="shared" si="18"/>
        <v>#NUM!</v>
      </c>
      <c r="AD41" s="45" t="e">
        <f t="shared" si="19"/>
        <v>#NUM!</v>
      </c>
      <c r="AE41" s="45" t="e">
        <f t="shared" si="20"/>
        <v>#NUM!</v>
      </c>
      <c r="AF41" s="45" t="e">
        <f t="shared" si="21"/>
        <v>#N/A</v>
      </c>
      <c r="AG41" s="45" t="e">
        <f t="shared" si="22"/>
        <v>#NUM!</v>
      </c>
      <c r="AH41" s="45" t="e">
        <f t="shared" si="23"/>
        <v>#NUM!</v>
      </c>
      <c r="AI41" s="45" t="e">
        <f t="shared" si="24"/>
        <v>#NUM!</v>
      </c>
      <c r="AJ41" s="45" t="e">
        <f t="shared" si="25"/>
        <v>#N/A</v>
      </c>
    </row>
    <row r="42" spans="1:36" ht="12.95" customHeight="1" x14ac:dyDescent="0.15">
      <c r="A42" s="44"/>
      <c r="B42" s="99"/>
      <c r="C42" s="99"/>
      <c r="D42" s="44"/>
      <c r="E42" s="44"/>
      <c r="F42" s="4" t="str">
        <f t="shared" si="0"/>
        <v/>
      </c>
      <c r="G42" s="44"/>
      <c r="H42" s="44"/>
      <c r="I42" s="44"/>
      <c r="K42" s="45" t="e">
        <f t="shared" si="1"/>
        <v>#NUM!</v>
      </c>
      <c r="L42" s="45" t="e">
        <f t="shared" si="2"/>
        <v>#NUM!</v>
      </c>
      <c r="M42" s="45" t="e">
        <f t="shared" si="3"/>
        <v>#NUM!</v>
      </c>
      <c r="N42" s="45" t="e">
        <f t="shared" si="4"/>
        <v>#NUM!</v>
      </c>
      <c r="O42" s="45" t="e">
        <f t="shared" si="5"/>
        <v>#NUM!</v>
      </c>
      <c r="P42" s="45" t="e">
        <f t="shared" si="26"/>
        <v>#N/A</v>
      </c>
      <c r="Q42" s="45" t="e">
        <f t="shared" si="6"/>
        <v>#NUM!</v>
      </c>
      <c r="R42" s="45" t="e">
        <f t="shared" si="7"/>
        <v>#NUM!</v>
      </c>
      <c r="S42" s="45" t="e">
        <f t="shared" si="8"/>
        <v>#NUM!</v>
      </c>
      <c r="T42" s="45" t="e">
        <f t="shared" si="9"/>
        <v>#NUM!</v>
      </c>
      <c r="U42" s="45" t="e">
        <f t="shared" si="10"/>
        <v>#N/A</v>
      </c>
      <c r="V42" s="45" t="e">
        <f t="shared" si="11"/>
        <v>#NUM!</v>
      </c>
      <c r="W42" s="45" t="e">
        <f t="shared" si="12"/>
        <v>#NUM!</v>
      </c>
      <c r="X42" s="45" t="e">
        <f t="shared" si="13"/>
        <v>#NUM!</v>
      </c>
      <c r="Y42" s="45" t="e">
        <f t="shared" si="14"/>
        <v>#NUM!</v>
      </c>
      <c r="Z42" s="45" t="e">
        <f t="shared" si="15"/>
        <v>#N/A</v>
      </c>
      <c r="AA42" s="45" t="e">
        <f t="shared" si="16"/>
        <v>#NUM!</v>
      </c>
      <c r="AB42" s="45" t="e">
        <f t="shared" si="17"/>
        <v>#NUM!</v>
      </c>
      <c r="AC42" s="45" t="e">
        <f t="shared" si="18"/>
        <v>#NUM!</v>
      </c>
      <c r="AD42" s="45" t="e">
        <f t="shared" si="19"/>
        <v>#NUM!</v>
      </c>
      <c r="AE42" s="45" t="e">
        <f t="shared" si="20"/>
        <v>#NUM!</v>
      </c>
      <c r="AF42" s="45" t="e">
        <f t="shared" si="21"/>
        <v>#N/A</v>
      </c>
      <c r="AG42" s="45" t="e">
        <f t="shared" si="22"/>
        <v>#NUM!</v>
      </c>
      <c r="AH42" s="45" t="e">
        <f t="shared" si="23"/>
        <v>#NUM!</v>
      </c>
      <c r="AI42" s="45" t="e">
        <f t="shared" si="24"/>
        <v>#NUM!</v>
      </c>
      <c r="AJ42" s="45" t="e">
        <f t="shared" si="25"/>
        <v>#N/A</v>
      </c>
    </row>
    <row r="43" spans="1:36" ht="12.95" customHeight="1" x14ac:dyDescent="0.15">
      <c r="A43" s="44"/>
      <c r="B43" s="99"/>
      <c r="C43" s="99"/>
      <c r="D43" s="44"/>
      <c r="E43" s="44"/>
      <c r="F43" s="4" t="str">
        <f t="shared" si="0"/>
        <v/>
      </c>
      <c r="G43" s="44"/>
      <c r="H43" s="44"/>
      <c r="I43" s="44"/>
      <c r="K43" s="45" t="e">
        <f t="shared" si="1"/>
        <v>#NUM!</v>
      </c>
      <c r="L43" s="45" t="e">
        <f t="shared" si="2"/>
        <v>#NUM!</v>
      </c>
      <c r="M43" s="45" t="e">
        <f t="shared" si="3"/>
        <v>#NUM!</v>
      </c>
      <c r="N43" s="45" t="e">
        <f t="shared" si="4"/>
        <v>#NUM!</v>
      </c>
      <c r="O43" s="45" t="e">
        <f t="shared" si="5"/>
        <v>#NUM!</v>
      </c>
      <c r="P43" s="45" t="e">
        <f t="shared" si="26"/>
        <v>#N/A</v>
      </c>
      <c r="Q43" s="45" t="e">
        <f t="shared" si="6"/>
        <v>#NUM!</v>
      </c>
      <c r="R43" s="45" t="e">
        <f t="shared" si="7"/>
        <v>#NUM!</v>
      </c>
      <c r="S43" s="45" t="e">
        <f t="shared" si="8"/>
        <v>#NUM!</v>
      </c>
      <c r="T43" s="45" t="e">
        <f t="shared" si="9"/>
        <v>#NUM!</v>
      </c>
      <c r="U43" s="45" t="e">
        <f t="shared" si="10"/>
        <v>#N/A</v>
      </c>
      <c r="V43" s="45" t="e">
        <f t="shared" si="11"/>
        <v>#NUM!</v>
      </c>
      <c r="W43" s="45" t="e">
        <f t="shared" si="12"/>
        <v>#NUM!</v>
      </c>
      <c r="X43" s="45" t="e">
        <f t="shared" si="13"/>
        <v>#NUM!</v>
      </c>
      <c r="Y43" s="45" t="e">
        <f t="shared" si="14"/>
        <v>#NUM!</v>
      </c>
      <c r="Z43" s="45" t="e">
        <f t="shared" si="15"/>
        <v>#N/A</v>
      </c>
      <c r="AA43" s="45" t="e">
        <f t="shared" si="16"/>
        <v>#NUM!</v>
      </c>
      <c r="AB43" s="45" t="e">
        <f t="shared" si="17"/>
        <v>#NUM!</v>
      </c>
      <c r="AC43" s="45" t="e">
        <f t="shared" si="18"/>
        <v>#NUM!</v>
      </c>
      <c r="AD43" s="45" t="e">
        <f t="shared" si="19"/>
        <v>#NUM!</v>
      </c>
      <c r="AE43" s="45" t="e">
        <f t="shared" si="20"/>
        <v>#NUM!</v>
      </c>
      <c r="AF43" s="45" t="e">
        <f t="shared" si="21"/>
        <v>#N/A</v>
      </c>
      <c r="AG43" s="45" t="e">
        <f t="shared" si="22"/>
        <v>#NUM!</v>
      </c>
      <c r="AH43" s="45" t="e">
        <f t="shared" si="23"/>
        <v>#NUM!</v>
      </c>
      <c r="AI43" s="45" t="e">
        <f t="shared" si="24"/>
        <v>#NUM!</v>
      </c>
      <c r="AJ43" s="45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44" t="s">
        <v>18</v>
      </c>
      <c r="D46" s="44" t="s">
        <v>19</v>
      </c>
      <c r="E46" s="44" t="s">
        <v>20</v>
      </c>
      <c r="F46" s="11"/>
      <c r="G46" s="5" t="s">
        <v>21</v>
      </c>
      <c r="H46" s="13"/>
      <c r="I46" s="111" t="s">
        <v>135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21</v>
      </c>
      <c r="D47" s="15">
        <f>COUNTIF(G4:G43,"*下層*")</f>
        <v>0</v>
      </c>
      <c r="E47" s="15">
        <f>COUNTA(A4:A43)</f>
        <v>21</v>
      </c>
      <c r="F47" s="11"/>
      <c r="G47" s="16">
        <f>C47*100</f>
        <v>2100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14</v>
      </c>
      <c r="D48" s="15" t="str">
        <f>IF(D47&gt;0,ROUND(SUMIF(G4:G43,"*下層*",E4:E43)/D47,0),"")</f>
        <v/>
      </c>
      <c r="E48" s="15">
        <f>ROUND(SUM(E4:E43)/E47,0)</f>
        <v>14</v>
      </c>
      <c r="F48" s="14"/>
      <c r="G48" s="16">
        <f>C48</f>
        <v>14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12</v>
      </c>
      <c r="D49" s="15" t="str">
        <f>IF(D47&gt;0,ROUND(SUMIF(G4:G43,"*下層*",D4:D43)/D47,0),"")</f>
        <v/>
      </c>
      <c r="E49" s="15">
        <f>ROUND(SUM(D4:D43)/E47,0)</f>
        <v>12</v>
      </c>
      <c r="F49" s="14"/>
      <c r="G49" s="16">
        <f>C49</f>
        <v>12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1.8100000000000003</v>
      </c>
      <c r="D50" s="17">
        <f>SUMIF(G4:G43,"*下層*",F4:F43)</f>
        <v>0</v>
      </c>
      <c r="E50" s="4">
        <f>SUM(F4:F43)</f>
        <v>1.8100000000000003</v>
      </c>
      <c r="F50" s="14"/>
      <c r="G50" s="18">
        <f>C50*100</f>
        <v>181.00000000000003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形状比＝117、Sr＝16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44" t="s">
        <v>18</v>
      </c>
      <c r="D53" s="44" t="s">
        <v>19</v>
      </c>
      <c r="E53" s="44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16</v>
      </c>
      <c r="D54" s="15">
        <f>COUNTIF(H4:H43,"▲")</f>
        <v>0</v>
      </c>
      <c r="E54" s="15">
        <f>COUNTA(H4:H43)</f>
        <v>17</v>
      </c>
      <c r="F54" s="11"/>
      <c r="G54" s="16">
        <f>C54*100</f>
        <v>1600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14</v>
      </c>
      <c r="D55" s="15" t="str">
        <f>IF(D54&gt;0,ROUND(SUMIF(H4:H43,"▲",E4:E43)/D54,0),"")</f>
        <v/>
      </c>
      <c r="E55" s="15">
        <f>ROUND(SUMIF(H4:H43,"*",E4:E43)/E54,0)</f>
        <v>14</v>
      </c>
      <c r="F55" s="14"/>
      <c r="G55" s="16">
        <f>C55</f>
        <v>14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10</v>
      </c>
      <c r="D56" s="15" t="str">
        <f>IF(D54&gt;0,ROUND(SUMIF(H4:H43,"▲",D4:D43)/D54,0),"")</f>
        <v/>
      </c>
      <c r="E56" s="15">
        <f>ROUND(SUMIF(H4:H43,"*",D4:D43)/E54,0)</f>
        <v>10</v>
      </c>
      <c r="F56" s="14"/>
      <c r="G56" s="16">
        <f>C56</f>
        <v>10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0.99000000000000021</v>
      </c>
      <c r="D57" s="17">
        <f>SUMIF(H4:H43,"▲",F4:F43)</f>
        <v>0</v>
      </c>
      <c r="E57" s="17">
        <f>SUM(C57:D57)</f>
        <v>0.99000000000000021</v>
      </c>
      <c r="F57" s="14"/>
      <c r="G57" s="20">
        <f>C57*100</f>
        <v>99.000000000000028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44" t="s">
        <v>18</v>
      </c>
      <c r="D60" s="44" t="s">
        <v>19</v>
      </c>
      <c r="E60" s="44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76.2</v>
      </c>
      <c r="D61" s="21" t="str">
        <f>IF(D47&gt;0,ROUND(D54/D47*100,1),"")</f>
        <v/>
      </c>
      <c r="E61" s="21">
        <f>ROUND(E54/E47*100,1)</f>
        <v>81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54.7</v>
      </c>
      <c r="D62" s="21" t="str">
        <f>IF(D47&gt;0,ROUND(D57/D50*100,1),"")</f>
        <v/>
      </c>
      <c r="E62" s="21">
        <f>ROUND(E57/E50*100,1)</f>
        <v>54.7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44" t="s">
        <v>18</v>
      </c>
      <c r="D65" s="44" t="s">
        <v>19</v>
      </c>
      <c r="E65" s="44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5</v>
      </c>
      <c r="D66" s="15">
        <f>D47-D54</f>
        <v>0</v>
      </c>
      <c r="E66" s="15">
        <f>SUM(C66:D66)</f>
        <v>5</v>
      </c>
      <c r="F66" s="11"/>
      <c r="G66" s="16">
        <f>C66*100</f>
        <v>500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11</v>
      </c>
      <c r="D67" s="15" t="str">
        <f>IF(D66&gt;0,ROUND(SUMIFS(E4:E43,G7:G43,"*下層*",H4:H43,"")/D66,0),"")</f>
        <v/>
      </c>
      <c r="E67" s="15">
        <f>IF(E66&gt;0,ROUND(SUMIF(H4:H43,"",E4:E43)/E66,0),"")</f>
        <v>11</v>
      </c>
      <c r="F67" s="14"/>
      <c r="G67" s="16">
        <f>C67</f>
        <v>11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14</v>
      </c>
      <c r="D68" s="15" t="str">
        <f>IF(D66&gt;0,ROUND(SUMIFS(D4:D43,G7:G43,"*下層*",H4:H43,"")/D66,0),"")</f>
        <v/>
      </c>
      <c r="E68" s="15">
        <f>IF(E66&gt;0,ROUND(SUMIF(H4:H43,"",D4:D43)/E66,0),"")</f>
        <v>14</v>
      </c>
      <c r="F68" s="14"/>
      <c r="G68" s="16">
        <f>C68</f>
        <v>14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0.82000000000000006</v>
      </c>
      <c r="D69" s="17" t="str">
        <f>IF(D66&gt;0,D50-D57,"")</f>
        <v/>
      </c>
      <c r="E69" s="4">
        <f>SUM(C69:D69)</f>
        <v>0.82000000000000006</v>
      </c>
      <c r="F69" s="14"/>
      <c r="G69" s="18">
        <f>C69*100</f>
        <v>82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形状比＝79、Sr＝41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0B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975" priority="16" stopIfTrue="1">
      <formula>AND(($H4="スギ"),(#REF!&lt;12))</formula>
    </cfRule>
  </conditionalFormatting>
  <conditionalFormatting sqref="L4:L43">
    <cfRule type="expression" dxfId="974" priority="15" stopIfTrue="1">
      <formula>AND(($H4="スギ"),(#REF!&lt;22),(#REF!&gt;=12))</formula>
    </cfRule>
  </conditionalFormatting>
  <conditionalFormatting sqref="M4:M43">
    <cfRule type="expression" dxfId="973" priority="14" stopIfTrue="1">
      <formula>AND(($H4="スギ"),(#REF!&lt;32),(#REF!&gt;=22))</formula>
    </cfRule>
  </conditionalFormatting>
  <conditionalFormatting sqref="N4:N43">
    <cfRule type="expression" dxfId="972" priority="13" stopIfTrue="1">
      <formula>AND(($H4="スギ"),(#REF!&lt;42),(#REF!&gt;=32))</formula>
    </cfRule>
  </conditionalFormatting>
  <conditionalFormatting sqref="U4:U43 Z4:AF43 AJ4:AJ43 O4:P43">
    <cfRule type="expression" dxfId="971" priority="12" stopIfTrue="1">
      <formula>AND(($H4="スギ"),(#REF!&gt;=42))</formula>
    </cfRule>
  </conditionalFormatting>
  <conditionalFormatting sqref="Q4:Q43 AA4:AA43">
    <cfRule type="expression" dxfId="970" priority="11" stopIfTrue="1">
      <formula>AND(($H4="ヒノキ"),(#REF!&lt;12))</formula>
    </cfRule>
  </conditionalFormatting>
  <conditionalFormatting sqref="R4:R43 AB4:AE43">
    <cfRule type="expression" dxfId="969" priority="10" stopIfTrue="1">
      <formula>AND(($H4="ヒノキ"),(#REF!&lt;22),(#REF!&gt;=12))</formula>
    </cfRule>
  </conditionalFormatting>
  <conditionalFormatting sqref="S4:S43">
    <cfRule type="expression" dxfId="968" priority="9" stopIfTrue="1">
      <formula>AND(($H4="ヒノキ"),(#REF!&lt;32),(#REF!&gt;=22))</formula>
    </cfRule>
  </conditionalFormatting>
  <conditionalFormatting sqref="T4:U43 Z4:AF43 AJ4:AJ43">
    <cfRule type="expression" dxfId="967" priority="8" stopIfTrue="1">
      <formula>AND(($H4="ヒノキ"),(#REF!&gt;=32))</formula>
    </cfRule>
  </conditionalFormatting>
  <conditionalFormatting sqref="V4:V43 AA4:AA43">
    <cfRule type="expression" dxfId="966" priority="7" stopIfTrue="1">
      <formula>AND(($H4="アカマツ"),(#REF!&lt;12))</formula>
    </cfRule>
  </conditionalFormatting>
  <conditionalFormatting sqref="W4:W43 AB4:AB43">
    <cfRule type="expression" dxfId="965" priority="6" stopIfTrue="1">
      <formula>AND(($H4="アカマツ"),(#REF!&lt;22),(#REF!&gt;=12))</formula>
    </cfRule>
  </conditionalFormatting>
  <conditionalFormatting sqref="X4:X43 AC4:AC43">
    <cfRule type="expression" dxfId="964" priority="5" stopIfTrue="1">
      <formula>AND(($H4="アカマツ"),(#REF!&lt;42),(#REF!&gt;=22))</formula>
    </cfRule>
  </conditionalFormatting>
  <conditionalFormatting sqref="Y4:AF43 AJ4:AJ43">
    <cfRule type="expression" dxfId="963" priority="4" stopIfTrue="1">
      <formula>AND(($H4="アカマツ"),(#REF!&gt;=42))</formula>
    </cfRule>
  </conditionalFormatting>
  <conditionalFormatting sqref="AG4:AG43">
    <cfRule type="expression" dxfId="962" priority="3" stopIfTrue="1">
      <formula>AND(($H4&lt;&gt;"スギ"),($H4&lt;&gt;"ヒノキ"),($H4&lt;&gt;"アカマツ"),(#REF!&lt;12))</formula>
    </cfRule>
  </conditionalFormatting>
  <conditionalFormatting sqref="AH4:AH43">
    <cfRule type="expression" dxfId="96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960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 tint="-0.499984740745262"/>
  </sheetPr>
  <dimension ref="A1:U96"/>
  <sheetViews>
    <sheetView zoomScaleNormal="100" zoomScaleSheetLayoutView="100" workbookViewId="0">
      <selection activeCell="H4" sqref="H4"/>
    </sheetView>
  </sheetViews>
  <sheetFormatPr defaultColWidth="8.5" defaultRowHeight="12" x14ac:dyDescent="0.15"/>
  <cols>
    <col min="1" max="11" width="8.5" style="11" customWidth="1"/>
    <col min="12" max="14" width="7.625" style="11" customWidth="1"/>
    <col min="15" max="16384" width="8.5" style="11"/>
  </cols>
  <sheetData>
    <row r="1" spans="1:21" ht="24" customHeight="1" x14ac:dyDescent="0.15">
      <c r="A1" s="128" t="s">
        <v>195</v>
      </c>
      <c r="B1" s="128"/>
      <c r="C1" s="129"/>
      <c r="D1" s="130" t="s">
        <v>220</v>
      </c>
      <c r="E1" s="131"/>
      <c r="F1" s="131"/>
      <c r="G1" s="132"/>
    </row>
    <row r="2" spans="1:21" ht="24" customHeight="1" x14ac:dyDescent="0.15">
      <c r="A2" s="128" t="s">
        <v>196</v>
      </c>
      <c r="B2" s="128"/>
      <c r="C2" s="129"/>
      <c r="D2" s="54" t="s">
        <v>219</v>
      </c>
      <c r="E2" s="54" t="s">
        <v>221</v>
      </c>
      <c r="F2" s="54" t="s">
        <v>222</v>
      </c>
      <c r="G2" s="54" t="s">
        <v>223</v>
      </c>
      <c r="H2" s="54" t="s">
        <v>224</v>
      </c>
      <c r="I2" s="55"/>
      <c r="J2" s="55"/>
    </row>
    <row r="3" spans="1:21" ht="24" customHeight="1" x14ac:dyDescent="0.15">
      <c r="A3" s="128" t="s">
        <v>197</v>
      </c>
      <c r="B3" s="128"/>
      <c r="C3" s="129"/>
      <c r="D3" s="56" t="s">
        <v>286</v>
      </c>
      <c r="E3" s="56" t="s">
        <v>287</v>
      </c>
      <c r="F3" s="56" t="s">
        <v>288</v>
      </c>
      <c r="G3" s="56" t="s">
        <v>289</v>
      </c>
      <c r="H3" s="56" t="s">
        <v>290</v>
      </c>
      <c r="I3" s="56"/>
      <c r="J3" s="56"/>
    </row>
    <row r="5" spans="1:21" ht="14.25" x14ac:dyDescent="0.15">
      <c r="A5" s="133" t="str">
        <f>D1</f>
        <v>S5広葉樹</v>
      </c>
      <c r="B5" s="133"/>
      <c r="C5" s="133"/>
    </row>
    <row r="7" spans="1:21" ht="12.75" customHeight="1" x14ac:dyDescent="0.15">
      <c r="A7" s="57" t="s">
        <v>16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2"/>
      <c r="P7" s="13"/>
      <c r="Q7" s="13"/>
      <c r="R7" s="13"/>
      <c r="S7" s="13"/>
      <c r="T7" s="13"/>
      <c r="U7" s="13"/>
    </row>
    <row r="8" spans="1:21" s="58" customFormat="1" ht="12.75" customHeight="1" x14ac:dyDescent="0.15">
      <c r="A8" s="121"/>
      <c r="B8" s="122"/>
      <c r="C8" s="127" t="s">
        <v>18</v>
      </c>
      <c r="D8" s="127"/>
      <c r="E8" s="127"/>
      <c r="F8" s="127"/>
      <c r="G8" s="127"/>
      <c r="H8" s="127"/>
      <c r="I8" s="127"/>
      <c r="J8" s="127"/>
      <c r="K8" s="127"/>
    </row>
    <row r="9" spans="1:21" s="58" customFormat="1" ht="12.75" customHeight="1" x14ac:dyDescent="0.15">
      <c r="A9" s="123"/>
      <c r="B9" s="124"/>
      <c r="C9" s="59" t="s">
        <v>198</v>
      </c>
      <c r="D9" s="59" t="str">
        <f t="shared" ref="D9:J9" si="0">IF(D$3&lt;&gt;"",D$3,"")</f>
        <v>No.6</v>
      </c>
      <c r="E9" s="59" t="str">
        <f t="shared" si="0"/>
        <v>No.7</v>
      </c>
      <c r="F9" s="59" t="str">
        <f t="shared" si="0"/>
        <v>No.8</v>
      </c>
      <c r="G9" s="59" t="str">
        <f t="shared" si="0"/>
        <v>No.9</v>
      </c>
      <c r="H9" s="59" t="str">
        <f t="shared" si="0"/>
        <v>No.10</v>
      </c>
      <c r="I9" s="59" t="str">
        <f t="shared" si="0"/>
        <v/>
      </c>
      <c r="J9" s="59" t="str">
        <f t="shared" si="0"/>
        <v/>
      </c>
      <c r="K9" s="60" t="s">
        <v>199</v>
      </c>
    </row>
    <row r="10" spans="1:21" ht="12.75" customHeight="1" x14ac:dyDescent="0.15">
      <c r="A10" s="109" t="s">
        <v>22</v>
      </c>
      <c r="B10" s="110"/>
      <c r="C10" s="15">
        <f ca="1">ROUND(AVERAGE(D10:J10),0)</f>
        <v>24</v>
      </c>
      <c r="D10" s="52">
        <f t="shared" ref="D10:J10" ca="1" si="1">IF(D$2&lt;&gt;"",INDIRECT(D$2&amp;"!C47"),"")</f>
        <v>21</v>
      </c>
      <c r="E10" s="52">
        <f t="shared" ca="1" si="1"/>
        <v>29</v>
      </c>
      <c r="F10" s="52">
        <f t="shared" ca="1" si="1"/>
        <v>26</v>
      </c>
      <c r="G10" s="52">
        <f t="shared" ca="1" si="1"/>
        <v>24</v>
      </c>
      <c r="H10" s="52">
        <f t="shared" ca="1" si="1"/>
        <v>21</v>
      </c>
      <c r="I10" s="52" t="str">
        <f t="shared" ca="1" si="1"/>
        <v/>
      </c>
      <c r="J10" s="52" t="str">
        <f t="shared" ca="1" si="1"/>
        <v/>
      </c>
      <c r="K10" s="61">
        <f ca="1">C10*100</f>
        <v>2400</v>
      </c>
    </row>
    <row r="11" spans="1:21" ht="12.75" customHeight="1" x14ac:dyDescent="0.15">
      <c r="A11" s="109" t="s">
        <v>23</v>
      </c>
      <c r="B11" s="110"/>
      <c r="C11" s="15">
        <f ca="1">ROUND(AVERAGE(D11:J11),0)</f>
        <v>13</v>
      </c>
      <c r="D11" s="52">
        <f t="shared" ref="D11:J11" ca="1" si="2">IF(D$2&lt;&gt;"",INDIRECT(D$2&amp;"!C48"),"")</f>
        <v>13</v>
      </c>
      <c r="E11" s="52">
        <f t="shared" ca="1" si="2"/>
        <v>13</v>
      </c>
      <c r="F11" s="52">
        <f t="shared" ca="1" si="2"/>
        <v>10</v>
      </c>
      <c r="G11" s="52">
        <f t="shared" ca="1" si="2"/>
        <v>13</v>
      </c>
      <c r="H11" s="52">
        <f t="shared" ca="1" si="2"/>
        <v>14</v>
      </c>
      <c r="I11" s="52" t="str">
        <f t="shared" ca="1" si="2"/>
        <v/>
      </c>
      <c r="J11" s="52" t="str">
        <f t="shared" ca="1" si="2"/>
        <v/>
      </c>
      <c r="K11" s="62">
        <f ca="1">C11</f>
        <v>13</v>
      </c>
    </row>
    <row r="12" spans="1:21" ht="12.75" customHeight="1" x14ac:dyDescent="0.15">
      <c r="A12" s="109" t="s">
        <v>24</v>
      </c>
      <c r="B12" s="110"/>
      <c r="C12" s="15">
        <f ca="1">ROUND(AVERAGE(D12:J12),0)</f>
        <v>12</v>
      </c>
      <c r="D12" s="52">
        <f t="shared" ref="D12:J12" ca="1" si="3">IF(D$2&lt;&gt;"",INDIRECT(D$2&amp;"!C49"),"")</f>
        <v>11</v>
      </c>
      <c r="E12" s="52">
        <f t="shared" ca="1" si="3"/>
        <v>13</v>
      </c>
      <c r="F12" s="52">
        <f t="shared" ca="1" si="3"/>
        <v>10</v>
      </c>
      <c r="G12" s="52">
        <f t="shared" ca="1" si="3"/>
        <v>15</v>
      </c>
      <c r="H12" s="52">
        <f t="shared" ca="1" si="3"/>
        <v>12</v>
      </c>
      <c r="I12" s="52" t="str">
        <f t="shared" ca="1" si="3"/>
        <v/>
      </c>
      <c r="J12" s="52" t="str">
        <f t="shared" ca="1" si="3"/>
        <v/>
      </c>
      <c r="K12" s="62">
        <f ca="1">C12</f>
        <v>12</v>
      </c>
    </row>
    <row r="13" spans="1:21" ht="12.75" customHeight="1" x14ac:dyDescent="0.15">
      <c r="A13" s="109" t="s">
        <v>25</v>
      </c>
      <c r="B13" s="110"/>
      <c r="C13" s="4">
        <f ca="1">ROUND(AVERAGE(D13:J13),3)</f>
        <v>2.3239999999999998</v>
      </c>
      <c r="D13" s="63">
        <f t="shared" ref="D13:J13" ca="1" si="4">IF(D$2&lt;&gt;"",INDIRECT(D$2&amp;"!C50"),"")</f>
        <v>1.54</v>
      </c>
      <c r="E13" s="63">
        <f t="shared" ca="1" si="4"/>
        <v>3.1099999999999994</v>
      </c>
      <c r="F13" s="63">
        <f t="shared" ca="1" si="4"/>
        <v>1.3000000000000003</v>
      </c>
      <c r="G13" s="63">
        <f t="shared" ca="1" si="4"/>
        <v>3.8599999999999985</v>
      </c>
      <c r="H13" s="63">
        <f t="shared" ca="1" si="4"/>
        <v>1.8100000000000003</v>
      </c>
      <c r="I13" s="63" t="str">
        <f t="shared" ca="1" si="4"/>
        <v/>
      </c>
      <c r="J13" s="63" t="str">
        <f t="shared" ca="1" si="4"/>
        <v/>
      </c>
      <c r="K13" s="64">
        <f ca="1">C13*100</f>
        <v>232.39999999999998</v>
      </c>
    </row>
    <row r="14" spans="1:21" ht="12.75" customHeight="1" x14ac:dyDescent="0.15">
      <c r="A14" s="12"/>
      <c r="B14" s="13"/>
      <c r="C14" s="13"/>
      <c r="D14" s="13"/>
      <c r="E14" s="13"/>
      <c r="F14" s="13"/>
      <c r="G14" s="13"/>
      <c r="H14" s="13"/>
      <c r="I14" s="12"/>
      <c r="J14" s="13"/>
      <c r="K14" s="19" t="str">
        <f ca="1">"形状比＝"&amp;ROUND(K11/K12*100,0)&amp;"、Sr＝"&amp;ROUND((10000/K10)^0.5/K11*100,0)</f>
        <v>形状比＝108、Sr＝16</v>
      </c>
      <c r="L14" s="13"/>
      <c r="M14" s="13"/>
      <c r="N14" s="13"/>
    </row>
    <row r="15" spans="1:21" ht="12.75" customHeight="1" x14ac:dyDescent="0.15">
      <c r="A15" s="12"/>
      <c r="B15" s="13"/>
      <c r="C15" s="13"/>
      <c r="D15" s="13"/>
      <c r="E15" s="13"/>
      <c r="F15" s="13"/>
      <c r="G15" s="13"/>
      <c r="H15" s="13"/>
      <c r="I15" s="12"/>
      <c r="J15" s="13"/>
      <c r="K15" s="19"/>
      <c r="L15" s="13"/>
      <c r="M15" s="13"/>
      <c r="N15" s="13"/>
    </row>
    <row r="16" spans="1:21" ht="12.75" customHeight="1" x14ac:dyDescent="0.15">
      <c r="A16" s="121"/>
      <c r="B16" s="122"/>
      <c r="C16" s="118" t="s">
        <v>19</v>
      </c>
      <c r="D16" s="119"/>
      <c r="E16" s="119"/>
      <c r="F16" s="119"/>
      <c r="G16" s="119"/>
      <c r="H16" s="119"/>
      <c r="I16" s="119"/>
      <c r="J16" s="120"/>
    </row>
    <row r="17" spans="1:21" ht="12.75" customHeight="1" x14ac:dyDescent="0.15">
      <c r="A17" s="123"/>
      <c r="B17" s="124"/>
      <c r="C17" s="59" t="str">
        <f>C$9</f>
        <v>平均</v>
      </c>
      <c r="D17" s="59" t="str">
        <f t="shared" ref="D17:J17" si="5">IF(D$3&lt;&gt;"",D$3,"")</f>
        <v>No.6</v>
      </c>
      <c r="E17" s="59" t="str">
        <f t="shared" si="5"/>
        <v>No.7</v>
      </c>
      <c r="F17" s="59" t="str">
        <f t="shared" si="5"/>
        <v>No.8</v>
      </c>
      <c r="G17" s="59" t="str">
        <f t="shared" si="5"/>
        <v>No.9</v>
      </c>
      <c r="H17" s="59" t="str">
        <f t="shared" si="5"/>
        <v>No.10</v>
      </c>
      <c r="I17" s="59" t="str">
        <f t="shared" si="5"/>
        <v/>
      </c>
      <c r="J17" s="59" t="str">
        <f t="shared" si="5"/>
        <v/>
      </c>
    </row>
    <row r="18" spans="1:21" ht="12.75" customHeight="1" x14ac:dyDescent="0.15">
      <c r="A18" s="109" t="s">
        <v>22</v>
      </c>
      <c r="B18" s="110"/>
      <c r="C18" s="15">
        <f ca="1">ROUND(AVERAGE(D18:J18),0)</f>
        <v>0</v>
      </c>
      <c r="D18" s="52">
        <f t="shared" ref="D18:J18" ca="1" si="6">IF(D$2&lt;&gt;"",INDIRECT(D$2&amp;"!D47"),"")</f>
        <v>0</v>
      </c>
      <c r="E18" s="52">
        <f t="shared" ca="1" si="6"/>
        <v>0</v>
      </c>
      <c r="F18" s="52">
        <f t="shared" ca="1" si="6"/>
        <v>0</v>
      </c>
      <c r="G18" s="52">
        <f t="shared" ca="1" si="6"/>
        <v>0</v>
      </c>
      <c r="H18" s="52">
        <f t="shared" ca="1" si="6"/>
        <v>0</v>
      </c>
      <c r="I18" s="52" t="str">
        <f t="shared" ca="1" si="6"/>
        <v/>
      </c>
      <c r="J18" s="52" t="str">
        <f t="shared" ca="1" si="6"/>
        <v/>
      </c>
    </row>
    <row r="19" spans="1:21" ht="12.75" customHeight="1" x14ac:dyDescent="0.15">
      <c r="A19" s="109" t="s">
        <v>23</v>
      </c>
      <c r="B19" s="110"/>
      <c r="C19" s="15" t="str">
        <f ca="1">IF($C$18=0,"",ROUND(AVERAGE(D19:J19),0))</f>
        <v/>
      </c>
      <c r="D19" s="52" t="str">
        <f ca="1">IF(D$2&lt;&gt;"",INDIRECT(D$2&amp;"!D48"),"")</f>
        <v/>
      </c>
      <c r="E19" s="52" t="str">
        <f t="shared" ref="E19:J19" ca="1" si="7">IF(E$2&lt;&gt;"",INDIRECT(E$2&amp;"!D48"),"")</f>
        <v/>
      </c>
      <c r="F19" s="52" t="str">
        <f t="shared" ca="1" si="7"/>
        <v/>
      </c>
      <c r="G19" s="52" t="str">
        <f t="shared" ca="1" si="7"/>
        <v/>
      </c>
      <c r="H19" s="52" t="str">
        <f t="shared" ca="1" si="7"/>
        <v/>
      </c>
      <c r="I19" s="52" t="str">
        <f t="shared" ca="1" si="7"/>
        <v/>
      </c>
      <c r="J19" s="52" t="str">
        <f t="shared" ca="1" si="7"/>
        <v/>
      </c>
    </row>
    <row r="20" spans="1:21" ht="12.75" customHeight="1" x14ac:dyDescent="0.15">
      <c r="A20" s="109" t="s">
        <v>24</v>
      </c>
      <c r="B20" s="110"/>
      <c r="C20" s="15" t="str">
        <f ca="1">IF($C$18=0,"",ROUND(AVERAGE(D20:J20),0))</f>
        <v/>
      </c>
      <c r="D20" s="52" t="str">
        <f t="shared" ref="D20:J20" ca="1" si="8">IF(D$2&lt;&gt;"",INDIRECT(D$2&amp;"!D49"),"")</f>
        <v/>
      </c>
      <c r="E20" s="52" t="str">
        <f t="shared" ca="1" si="8"/>
        <v/>
      </c>
      <c r="F20" s="52" t="str">
        <f t="shared" ca="1" si="8"/>
        <v/>
      </c>
      <c r="G20" s="52" t="str">
        <f t="shared" ca="1" si="8"/>
        <v/>
      </c>
      <c r="H20" s="52" t="str">
        <f t="shared" ca="1" si="8"/>
        <v/>
      </c>
      <c r="I20" s="52" t="str">
        <f t="shared" ca="1" si="8"/>
        <v/>
      </c>
      <c r="J20" s="52" t="str">
        <f t="shared" ca="1" si="8"/>
        <v/>
      </c>
    </row>
    <row r="21" spans="1:21" ht="12.75" customHeight="1" x14ac:dyDescent="0.15">
      <c r="A21" s="109" t="s">
        <v>25</v>
      </c>
      <c r="B21" s="110"/>
      <c r="C21" s="4" t="str">
        <f ca="1">IF($C$18=0,"",ROUND(AVERAGE(D21:J21),3))</f>
        <v/>
      </c>
      <c r="D21" s="65">
        <f t="shared" ref="D21:J21" ca="1" si="9">IF(D$2&lt;&gt;"",INDIRECT(D$2&amp;"!D50"),"")</f>
        <v>0</v>
      </c>
      <c r="E21" s="65">
        <f t="shared" ca="1" si="9"/>
        <v>0</v>
      </c>
      <c r="F21" s="65">
        <f t="shared" ca="1" si="9"/>
        <v>0</v>
      </c>
      <c r="G21" s="65">
        <f t="shared" ca="1" si="9"/>
        <v>0</v>
      </c>
      <c r="H21" s="65">
        <f t="shared" ca="1" si="9"/>
        <v>0</v>
      </c>
      <c r="I21" s="65" t="str">
        <f t="shared" ca="1" si="9"/>
        <v/>
      </c>
      <c r="J21" s="65" t="str">
        <f t="shared" ca="1" si="9"/>
        <v/>
      </c>
    </row>
    <row r="22" spans="1:21" ht="12.75" customHeight="1" x14ac:dyDescent="0.15">
      <c r="A22" s="12"/>
      <c r="B22" s="13"/>
      <c r="C22" s="13"/>
      <c r="D22" s="13"/>
      <c r="E22" s="13"/>
      <c r="F22" s="13"/>
      <c r="G22" s="13"/>
      <c r="H22" s="13"/>
      <c r="I22" s="12"/>
      <c r="J22" s="13"/>
      <c r="K22" s="13"/>
      <c r="L22" s="13"/>
      <c r="M22" s="13"/>
      <c r="N22" s="13"/>
    </row>
    <row r="23" spans="1:21" ht="12.75" customHeight="1" x14ac:dyDescent="0.15">
      <c r="A23" s="121"/>
      <c r="B23" s="122"/>
      <c r="C23" s="115" t="s">
        <v>20</v>
      </c>
      <c r="D23" s="116"/>
      <c r="E23" s="116"/>
      <c r="F23" s="116"/>
      <c r="G23" s="116"/>
      <c r="H23" s="116"/>
      <c r="I23" s="116"/>
      <c r="J23" s="117"/>
      <c r="O23" s="12"/>
      <c r="P23" s="13"/>
      <c r="Q23" s="13"/>
      <c r="S23" s="19"/>
      <c r="T23" s="19"/>
    </row>
    <row r="24" spans="1:21" ht="12.75" customHeight="1" x14ac:dyDescent="0.15">
      <c r="A24" s="123"/>
      <c r="B24" s="124"/>
      <c r="C24" s="59" t="str">
        <f>C$9</f>
        <v>平均</v>
      </c>
      <c r="D24" s="59" t="str">
        <f t="shared" ref="D24:J24" si="10">IF(D$3&lt;&gt;"",D$3,"")</f>
        <v>No.6</v>
      </c>
      <c r="E24" s="59" t="str">
        <f t="shared" si="10"/>
        <v>No.7</v>
      </c>
      <c r="F24" s="59" t="str">
        <f t="shared" si="10"/>
        <v>No.8</v>
      </c>
      <c r="G24" s="59" t="str">
        <f t="shared" si="10"/>
        <v>No.9</v>
      </c>
      <c r="H24" s="59" t="str">
        <f t="shared" si="10"/>
        <v>No.10</v>
      </c>
      <c r="I24" s="59" t="str">
        <f t="shared" si="10"/>
        <v/>
      </c>
      <c r="J24" s="59" t="str">
        <f t="shared" si="10"/>
        <v/>
      </c>
      <c r="O24" s="12"/>
      <c r="P24" s="13"/>
      <c r="Q24" s="13"/>
      <c r="S24" s="19"/>
      <c r="T24" s="19"/>
    </row>
    <row r="25" spans="1:21" ht="12.75" customHeight="1" x14ac:dyDescent="0.15">
      <c r="A25" s="109" t="s">
        <v>22</v>
      </c>
      <c r="B25" s="110"/>
      <c r="C25" s="15">
        <f ca="1">ROUND(AVERAGE(D25:J25),0)</f>
        <v>24</v>
      </c>
      <c r="D25" s="52">
        <f t="shared" ref="D25:J25" ca="1" si="11">IF(D$2&lt;&gt;"",INDIRECT(D$2&amp;"!E47"),"")</f>
        <v>21</v>
      </c>
      <c r="E25" s="52">
        <f t="shared" ca="1" si="11"/>
        <v>29</v>
      </c>
      <c r="F25" s="52">
        <f t="shared" ca="1" si="11"/>
        <v>26</v>
      </c>
      <c r="G25" s="52">
        <f t="shared" ca="1" si="11"/>
        <v>24</v>
      </c>
      <c r="H25" s="52">
        <f t="shared" ca="1" si="11"/>
        <v>21</v>
      </c>
      <c r="I25" s="52" t="str">
        <f t="shared" ca="1" si="11"/>
        <v/>
      </c>
      <c r="J25" s="52" t="str">
        <f t="shared" ca="1" si="11"/>
        <v/>
      </c>
      <c r="O25" s="12"/>
      <c r="P25" s="13"/>
      <c r="Q25" s="13"/>
      <c r="S25" s="19"/>
      <c r="T25" s="19"/>
    </row>
    <row r="26" spans="1:21" ht="12.75" customHeight="1" x14ac:dyDescent="0.15">
      <c r="A26" s="109" t="s">
        <v>23</v>
      </c>
      <c r="B26" s="110"/>
      <c r="C26" s="15">
        <f ca="1">ROUND(AVERAGE(D26:J26),0)</f>
        <v>13</v>
      </c>
      <c r="D26" s="52">
        <f t="shared" ref="D26:J26" ca="1" si="12">IF(D$2&lt;&gt;"",INDIRECT(D$2&amp;"!E48"),"")</f>
        <v>13</v>
      </c>
      <c r="E26" s="52">
        <f t="shared" ca="1" si="12"/>
        <v>13</v>
      </c>
      <c r="F26" s="52">
        <f t="shared" ca="1" si="12"/>
        <v>10</v>
      </c>
      <c r="G26" s="52">
        <f t="shared" ca="1" si="12"/>
        <v>13</v>
      </c>
      <c r="H26" s="52">
        <f t="shared" ca="1" si="12"/>
        <v>14</v>
      </c>
      <c r="I26" s="52" t="str">
        <f t="shared" ca="1" si="12"/>
        <v/>
      </c>
      <c r="J26" s="52" t="str">
        <f t="shared" ca="1" si="12"/>
        <v/>
      </c>
      <c r="O26" s="12"/>
      <c r="P26" s="13"/>
      <c r="Q26" s="13"/>
      <c r="S26" s="19"/>
      <c r="T26" s="19"/>
    </row>
    <row r="27" spans="1:21" ht="12.75" customHeight="1" x14ac:dyDescent="0.15">
      <c r="A27" s="109" t="s">
        <v>24</v>
      </c>
      <c r="B27" s="110"/>
      <c r="C27" s="15">
        <f ca="1">ROUND(AVERAGE(D27:J27),0)</f>
        <v>12</v>
      </c>
      <c r="D27" s="52">
        <f t="shared" ref="D27:J27" ca="1" si="13">IF(D$2&lt;&gt;"",INDIRECT(D$2&amp;"!E49"),"")</f>
        <v>11</v>
      </c>
      <c r="E27" s="52">
        <f t="shared" ca="1" si="13"/>
        <v>13</v>
      </c>
      <c r="F27" s="52">
        <f t="shared" ca="1" si="13"/>
        <v>10</v>
      </c>
      <c r="G27" s="52">
        <f t="shared" ca="1" si="13"/>
        <v>15</v>
      </c>
      <c r="H27" s="52">
        <f t="shared" ca="1" si="13"/>
        <v>12</v>
      </c>
      <c r="I27" s="52" t="str">
        <f t="shared" ca="1" si="13"/>
        <v/>
      </c>
      <c r="J27" s="52" t="str">
        <f t="shared" ca="1" si="13"/>
        <v/>
      </c>
      <c r="O27" s="12"/>
      <c r="P27" s="13"/>
      <c r="Q27" s="13"/>
      <c r="S27" s="19"/>
      <c r="T27" s="19"/>
    </row>
    <row r="28" spans="1:21" ht="12.75" customHeight="1" x14ac:dyDescent="0.15">
      <c r="A28" s="109" t="s">
        <v>25</v>
      </c>
      <c r="B28" s="110"/>
      <c r="C28" s="4">
        <f ca="1">ROUND(AVERAGE(D28:J28),3)</f>
        <v>2.3239999999999998</v>
      </c>
      <c r="D28" s="63">
        <f t="shared" ref="D28:J28" ca="1" si="14">IF(D$2&lt;&gt;"",INDIRECT(D$2&amp;"!E50"),"")</f>
        <v>1.54</v>
      </c>
      <c r="E28" s="63">
        <f t="shared" ca="1" si="14"/>
        <v>3.1099999999999994</v>
      </c>
      <c r="F28" s="63">
        <f t="shared" ca="1" si="14"/>
        <v>1.3000000000000003</v>
      </c>
      <c r="G28" s="63">
        <f t="shared" ca="1" si="14"/>
        <v>3.8599999999999985</v>
      </c>
      <c r="H28" s="63">
        <f t="shared" ca="1" si="14"/>
        <v>1.8100000000000003</v>
      </c>
      <c r="I28" s="63" t="str">
        <f t="shared" ca="1" si="14"/>
        <v/>
      </c>
      <c r="J28" s="63" t="str">
        <f t="shared" ca="1" si="14"/>
        <v/>
      </c>
      <c r="O28" s="12"/>
      <c r="P28" s="13"/>
      <c r="Q28" s="13"/>
      <c r="S28" s="19"/>
      <c r="T28" s="19"/>
    </row>
    <row r="29" spans="1:21" ht="12.75" customHeight="1" x14ac:dyDescent="0.15">
      <c r="A29" s="12"/>
      <c r="B29" s="13"/>
      <c r="C29" s="12"/>
      <c r="D29" s="13"/>
      <c r="E29" s="13"/>
      <c r="J29" s="13"/>
      <c r="K29" s="13"/>
      <c r="L29" s="13"/>
      <c r="M29" s="19"/>
      <c r="O29" s="12"/>
      <c r="P29" s="13"/>
      <c r="Q29" s="13"/>
      <c r="S29" s="19"/>
      <c r="T29" s="19"/>
    </row>
    <row r="30" spans="1:21" ht="12.75" customHeight="1" x14ac:dyDescent="0.15">
      <c r="A30" s="57" t="s">
        <v>26</v>
      </c>
      <c r="B30" s="13"/>
      <c r="C30" s="13"/>
      <c r="D30" s="13"/>
      <c r="E30" s="13"/>
      <c r="F30" s="13"/>
      <c r="G30" s="13"/>
      <c r="H30" s="13"/>
      <c r="I30" s="12"/>
      <c r="J30" s="13"/>
      <c r="K30" s="13"/>
      <c r="L30" s="13"/>
      <c r="M30" s="13"/>
      <c r="N30" s="13"/>
      <c r="O30" s="12"/>
      <c r="P30" s="13"/>
      <c r="Q30" s="13"/>
      <c r="R30" s="13"/>
      <c r="S30" s="13"/>
      <c r="T30" s="13"/>
      <c r="U30" s="12"/>
    </row>
    <row r="31" spans="1:21" s="58" customFormat="1" ht="12.75" customHeight="1" x14ac:dyDescent="0.15">
      <c r="A31" s="121"/>
      <c r="B31" s="122"/>
      <c r="C31" s="127" t="s">
        <v>18</v>
      </c>
      <c r="D31" s="127"/>
      <c r="E31" s="127"/>
      <c r="F31" s="127"/>
      <c r="G31" s="127"/>
      <c r="H31" s="127"/>
      <c r="I31" s="127"/>
      <c r="J31" s="127"/>
      <c r="K31" s="127"/>
    </row>
    <row r="32" spans="1:21" s="58" customFormat="1" ht="12.75" customHeight="1" x14ac:dyDescent="0.15">
      <c r="A32" s="123"/>
      <c r="B32" s="124"/>
      <c r="C32" s="59" t="s">
        <v>198</v>
      </c>
      <c r="D32" s="59" t="str">
        <f t="shared" ref="D32:J32" si="15">IF(D$3&lt;&gt;"",D$3,"")</f>
        <v>No.6</v>
      </c>
      <c r="E32" s="59" t="str">
        <f t="shared" si="15"/>
        <v>No.7</v>
      </c>
      <c r="F32" s="59" t="str">
        <f t="shared" si="15"/>
        <v>No.8</v>
      </c>
      <c r="G32" s="59" t="str">
        <f t="shared" si="15"/>
        <v>No.9</v>
      </c>
      <c r="H32" s="59" t="str">
        <f t="shared" si="15"/>
        <v>No.10</v>
      </c>
      <c r="I32" s="59" t="str">
        <f t="shared" si="15"/>
        <v/>
      </c>
      <c r="J32" s="59" t="str">
        <f t="shared" si="15"/>
        <v/>
      </c>
      <c r="K32" s="60" t="s">
        <v>199</v>
      </c>
    </row>
    <row r="33" spans="1:21" ht="12.75" customHeight="1" x14ac:dyDescent="0.15">
      <c r="A33" s="109" t="s">
        <v>27</v>
      </c>
      <c r="B33" s="110"/>
      <c r="C33" s="15">
        <f ca="1">ROUND(AVERAGE(D33:J33),0)</f>
        <v>17</v>
      </c>
      <c r="D33" s="52">
        <f t="shared" ref="D33:J33" ca="1" si="16">IF(D$2&lt;&gt;"",INDIRECT(D$2&amp;"!C54"),"")</f>
        <v>15</v>
      </c>
      <c r="E33" s="52">
        <f t="shared" ca="1" si="16"/>
        <v>19</v>
      </c>
      <c r="F33" s="52">
        <f t="shared" ca="1" si="16"/>
        <v>19</v>
      </c>
      <c r="G33" s="52">
        <f t="shared" ca="1" si="16"/>
        <v>18</v>
      </c>
      <c r="H33" s="52">
        <f t="shared" ca="1" si="16"/>
        <v>16</v>
      </c>
      <c r="I33" s="52" t="str">
        <f t="shared" ca="1" si="16"/>
        <v/>
      </c>
      <c r="J33" s="52" t="str">
        <f t="shared" ca="1" si="16"/>
        <v/>
      </c>
      <c r="K33" s="61">
        <f ca="1">C33*100</f>
        <v>1700</v>
      </c>
    </row>
    <row r="34" spans="1:21" ht="12.75" customHeight="1" x14ac:dyDescent="0.15">
      <c r="A34" s="109" t="s">
        <v>23</v>
      </c>
      <c r="B34" s="110"/>
      <c r="C34" s="15">
        <f ca="1">ROUND(AVERAGE(D34:J34),0)</f>
        <v>11</v>
      </c>
      <c r="D34" s="52">
        <f t="shared" ref="D34:J34" ca="1" si="17">IF(D$2&lt;&gt;"",INDIRECT(D$2&amp;"!C55"),"")</f>
        <v>11</v>
      </c>
      <c r="E34" s="52">
        <f t="shared" ca="1" si="17"/>
        <v>11</v>
      </c>
      <c r="F34" s="52">
        <f t="shared" ca="1" si="17"/>
        <v>9</v>
      </c>
      <c r="G34" s="52">
        <f t="shared" ca="1" si="17"/>
        <v>11</v>
      </c>
      <c r="H34" s="52">
        <f t="shared" ca="1" si="17"/>
        <v>14</v>
      </c>
      <c r="I34" s="52" t="str">
        <f t="shared" ca="1" si="17"/>
        <v/>
      </c>
      <c r="J34" s="52" t="str">
        <f t="shared" ca="1" si="17"/>
        <v/>
      </c>
      <c r="K34" s="62">
        <f ca="1">C34</f>
        <v>11</v>
      </c>
    </row>
    <row r="35" spans="1:21" ht="12.75" customHeight="1" x14ac:dyDescent="0.15">
      <c r="A35" s="109" t="s">
        <v>24</v>
      </c>
      <c r="B35" s="110"/>
      <c r="C35" s="15">
        <f ca="1">ROUND(AVERAGE(D35:J35),0)</f>
        <v>10</v>
      </c>
      <c r="D35" s="52">
        <f t="shared" ref="D35:J35" ca="1" si="18">IF(D$2&lt;&gt;"",INDIRECT(D$2&amp;"!C56"),"")</f>
        <v>9</v>
      </c>
      <c r="E35" s="52">
        <f t="shared" ca="1" si="18"/>
        <v>11</v>
      </c>
      <c r="F35" s="52">
        <f t="shared" ca="1" si="18"/>
        <v>8</v>
      </c>
      <c r="G35" s="52">
        <f t="shared" ca="1" si="18"/>
        <v>11</v>
      </c>
      <c r="H35" s="52">
        <f t="shared" ca="1" si="18"/>
        <v>10</v>
      </c>
      <c r="I35" s="52" t="str">
        <f t="shared" ca="1" si="18"/>
        <v/>
      </c>
      <c r="J35" s="52" t="str">
        <f t="shared" ca="1" si="18"/>
        <v/>
      </c>
      <c r="K35" s="62">
        <f ca="1">C35</f>
        <v>10</v>
      </c>
    </row>
    <row r="36" spans="1:21" ht="12.75" customHeight="1" x14ac:dyDescent="0.15">
      <c r="A36" s="109" t="s">
        <v>25</v>
      </c>
      <c r="B36" s="110"/>
      <c r="C36" s="4">
        <f ca="1">ROUND(AVERAGE(D36:J36),3)</f>
        <v>0.98799999999999999</v>
      </c>
      <c r="D36" s="63">
        <f t="shared" ref="D36:J36" ca="1" si="19">IF(D$2&lt;&gt;"",INDIRECT(D$2&amp;"!C57"),"")</f>
        <v>0.57999999999999996</v>
      </c>
      <c r="E36" s="63">
        <f t="shared" ca="1" si="19"/>
        <v>1.4200000000000004</v>
      </c>
      <c r="F36" s="63">
        <f t="shared" ca="1" si="19"/>
        <v>0.57000000000000006</v>
      </c>
      <c r="G36" s="63">
        <f t="shared" ca="1" si="19"/>
        <v>1.3800000000000001</v>
      </c>
      <c r="H36" s="63">
        <f t="shared" ca="1" si="19"/>
        <v>0.99000000000000021</v>
      </c>
      <c r="I36" s="63" t="str">
        <f t="shared" ca="1" si="19"/>
        <v/>
      </c>
      <c r="J36" s="63" t="str">
        <f t="shared" ca="1" si="19"/>
        <v/>
      </c>
      <c r="K36" s="64">
        <f ca="1">C36*100</f>
        <v>98.8</v>
      </c>
    </row>
    <row r="37" spans="1:21" ht="12.75" customHeight="1" x14ac:dyDescent="0.15">
      <c r="A37" s="12"/>
      <c r="B37" s="13"/>
      <c r="C37" s="13"/>
      <c r="D37" s="13"/>
      <c r="E37" s="13"/>
      <c r="F37" s="13"/>
      <c r="G37" s="13"/>
      <c r="H37" s="13"/>
      <c r="I37" s="12"/>
      <c r="J37" s="13"/>
      <c r="K37" s="13"/>
      <c r="L37" s="13"/>
      <c r="M37" s="13"/>
      <c r="N37" s="13"/>
      <c r="O37" s="12"/>
      <c r="P37" s="13"/>
      <c r="Q37" s="13"/>
      <c r="R37" s="13"/>
      <c r="S37" s="13"/>
      <c r="T37" s="13"/>
      <c r="U37" s="12"/>
    </row>
    <row r="38" spans="1:21" ht="12.75" customHeight="1" x14ac:dyDescent="0.15">
      <c r="A38" s="121"/>
      <c r="B38" s="122"/>
      <c r="C38" s="118" t="s">
        <v>19</v>
      </c>
      <c r="D38" s="119"/>
      <c r="E38" s="119"/>
      <c r="F38" s="119"/>
      <c r="G38" s="119"/>
      <c r="H38" s="119"/>
      <c r="I38" s="119"/>
      <c r="J38" s="120"/>
      <c r="L38" s="13"/>
      <c r="M38" s="13"/>
      <c r="N38" s="13"/>
      <c r="O38" s="12"/>
      <c r="P38" s="13"/>
      <c r="Q38" s="13"/>
      <c r="R38" s="13"/>
      <c r="S38" s="13"/>
      <c r="T38" s="13"/>
      <c r="U38" s="12"/>
    </row>
    <row r="39" spans="1:21" ht="12.75" customHeight="1" x14ac:dyDescent="0.15">
      <c r="A39" s="123"/>
      <c r="B39" s="124"/>
      <c r="C39" s="59" t="str">
        <f>C$9</f>
        <v>平均</v>
      </c>
      <c r="D39" s="59" t="str">
        <f t="shared" ref="D39:J39" si="20">IF(D$3&lt;&gt;"",D$3,"")</f>
        <v>No.6</v>
      </c>
      <c r="E39" s="59" t="str">
        <f t="shared" si="20"/>
        <v>No.7</v>
      </c>
      <c r="F39" s="59" t="str">
        <f t="shared" si="20"/>
        <v>No.8</v>
      </c>
      <c r="G39" s="59" t="str">
        <f t="shared" si="20"/>
        <v>No.9</v>
      </c>
      <c r="H39" s="59" t="str">
        <f t="shared" si="20"/>
        <v>No.10</v>
      </c>
      <c r="I39" s="59" t="str">
        <f t="shared" si="20"/>
        <v/>
      </c>
      <c r="J39" s="59" t="str">
        <f t="shared" si="20"/>
        <v/>
      </c>
      <c r="L39" s="13"/>
      <c r="M39" s="13"/>
      <c r="N39" s="13"/>
      <c r="O39" s="12"/>
      <c r="P39" s="13"/>
      <c r="Q39" s="13"/>
      <c r="R39" s="13"/>
      <c r="S39" s="13"/>
      <c r="T39" s="13"/>
      <c r="U39" s="12"/>
    </row>
    <row r="40" spans="1:21" ht="12.75" customHeight="1" x14ac:dyDescent="0.15">
      <c r="A40" s="109" t="s">
        <v>27</v>
      </c>
      <c r="B40" s="110"/>
      <c r="C40" s="15">
        <f ca="1">ROUND(AVERAGE(D40:J40),0)</f>
        <v>0</v>
      </c>
      <c r="D40" s="52">
        <f t="shared" ref="D40:J40" ca="1" si="21">IF(D$2&lt;&gt;"",INDIRECT(D$2&amp;"!D54"),"")</f>
        <v>0</v>
      </c>
      <c r="E40" s="52">
        <f ca="1">IF(E$2&lt;&gt;"",INDIRECT(E$2&amp;"!D54"),"")</f>
        <v>0</v>
      </c>
      <c r="F40" s="52">
        <f t="shared" ca="1" si="21"/>
        <v>0</v>
      </c>
      <c r="G40" s="52">
        <f t="shared" ca="1" si="21"/>
        <v>0</v>
      </c>
      <c r="H40" s="52">
        <f t="shared" ca="1" si="21"/>
        <v>0</v>
      </c>
      <c r="I40" s="52" t="str">
        <f t="shared" ca="1" si="21"/>
        <v/>
      </c>
      <c r="J40" s="52" t="str">
        <f t="shared" ca="1" si="21"/>
        <v/>
      </c>
      <c r="L40" s="13"/>
      <c r="M40" s="13"/>
      <c r="N40" s="13"/>
      <c r="O40" s="12"/>
      <c r="P40" s="13"/>
      <c r="Q40" s="13"/>
      <c r="R40" s="13"/>
      <c r="S40" s="13"/>
      <c r="T40" s="13"/>
      <c r="U40" s="12"/>
    </row>
    <row r="41" spans="1:21" ht="12.75" customHeight="1" x14ac:dyDescent="0.15">
      <c r="A41" s="109" t="s">
        <v>23</v>
      </c>
      <c r="B41" s="110"/>
      <c r="C41" s="15" t="e">
        <f ca="1">IF($C$20=0,"",ROUND(AVERAGE(D41:J41),0))</f>
        <v>#DIV/0!</v>
      </c>
      <c r="D41" s="52" t="str">
        <f ca="1">IF(D$2&lt;&gt;"",INDIRECT(D$2&amp;"!D55"),"")</f>
        <v/>
      </c>
      <c r="E41" s="52" t="str">
        <f t="shared" ref="E41:J41" ca="1" si="22">IF(E$2&lt;&gt;"",INDIRECT(E$2&amp;"!D55"),"")</f>
        <v/>
      </c>
      <c r="F41" s="52" t="str">
        <f t="shared" ca="1" si="22"/>
        <v/>
      </c>
      <c r="G41" s="52" t="str">
        <f t="shared" ca="1" si="22"/>
        <v/>
      </c>
      <c r="H41" s="52" t="str">
        <f t="shared" ca="1" si="22"/>
        <v/>
      </c>
      <c r="I41" s="52" t="str">
        <f t="shared" ca="1" si="22"/>
        <v/>
      </c>
      <c r="J41" s="52" t="str">
        <f t="shared" ca="1" si="22"/>
        <v/>
      </c>
      <c r="L41" s="13"/>
      <c r="M41" s="13"/>
      <c r="N41" s="13"/>
      <c r="O41" s="12"/>
      <c r="P41" s="13"/>
      <c r="Q41" s="13"/>
      <c r="R41" s="13"/>
      <c r="S41" s="13"/>
      <c r="T41" s="13"/>
      <c r="U41" s="12"/>
    </row>
    <row r="42" spans="1:21" ht="12.75" customHeight="1" x14ac:dyDescent="0.15">
      <c r="A42" s="109" t="s">
        <v>24</v>
      </c>
      <c r="B42" s="110"/>
      <c r="C42" s="15" t="e">
        <f ca="1">IF($C$20=0,"",ROUND(AVERAGE(D42:J42),0))</f>
        <v>#DIV/0!</v>
      </c>
      <c r="D42" s="52" t="str">
        <f t="shared" ref="D42:J42" ca="1" si="23">IF(D$2&lt;&gt;"",INDIRECT(D$2&amp;"!D56"),"")</f>
        <v/>
      </c>
      <c r="E42" s="52" t="str">
        <f t="shared" ca="1" si="23"/>
        <v/>
      </c>
      <c r="F42" s="52" t="str">
        <f t="shared" ca="1" si="23"/>
        <v/>
      </c>
      <c r="G42" s="52" t="str">
        <f t="shared" ca="1" si="23"/>
        <v/>
      </c>
      <c r="H42" s="52" t="str">
        <f t="shared" ca="1" si="23"/>
        <v/>
      </c>
      <c r="I42" s="52" t="str">
        <f t="shared" ca="1" si="23"/>
        <v/>
      </c>
      <c r="J42" s="52" t="str">
        <f t="shared" ca="1" si="23"/>
        <v/>
      </c>
      <c r="L42" s="13"/>
      <c r="M42" s="13"/>
      <c r="N42" s="13"/>
      <c r="O42" s="12"/>
      <c r="P42" s="13"/>
      <c r="Q42" s="13"/>
      <c r="R42" s="13"/>
      <c r="S42" s="13"/>
      <c r="T42" s="13"/>
      <c r="U42" s="12"/>
    </row>
    <row r="43" spans="1:21" ht="12.75" customHeight="1" x14ac:dyDescent="0.15">
      <c r="A43" s="109" t="s">
        <v>25</v>
      </c>
      <c r="B43" s="110"/>
      <c r="C43" s="4">
        <f ca="1">IF($C$20=0,"",ROUND(AVERAGE(D43:J43),3))</f>
        <v>0</v>
      </c>
      <c r="D43" s="65">
        <f t="shared" ref="D43:J43" ca="1" si="24">IF(D$2&lt;&gt;"",INDIRECT(D$2&amp;"!D57"),"")</f>
        <v>0</v>
      </c>
      <c r="E43" s="65">
        <f t="shared" ca="1" si="24"/>
        <v>0</v>
      </c>
      <c r="F43" s="65">
        <f t="shared" ca="1" si="24"/>
        <v>0</v>
      </c>
      <c r="G43" s="65">
        <f t="shared" ca="1" si="24"/>
        <v>0</v>
      </c>
      <c r="H43" s="65">
        <f t="shared" ca="1" si="24"/>
        <v>0</v>
      </c>
      <c r="I43" s="65" t="str">
        <f t="shared" ca="1" si="24"/>
        <v/>
      </c>
      <c r="J43" s="65" t="str">
        <f t="shared" ca="1" si="24"/>
        <v/>
      </c>
      <c r="L43" s="13"/>
      <c r="M43" s="13"/>
      <c r="N43" s="13"/>
      <c r="O43" s="12"/>
      <c r="P43" s="13"/>
      <c r="Q43" s="13"/>
      <c r="R43" s="13"/>
      <c r="S43" s="13"/>
      <c r="T43" s="13"/>
      <c r="U43" s="12"/>
    </row>
    <row r="44" spans="1:21" ht="12.75" customHeight="1" x14ac:dyDescent="0.15">
      <c r="A44" s="12"/>
      <c r="B44" s="13"/>
      <c r="C44" s="13"/>
      <c r="D44" s="13"/>
      <c r="E44" s="13"/>
      <c r="F44" s="13"/>
      <c r="G44" s="13"/>
      <c r="H44" s="13"/>
      <c r="I44" s="12"/>
      <c r="J44" s="13"/>
      <c r="K44" s="13"/>
      <c r="L44" s="13"/>
      <c r="M44" s="13"/>
      <c r="N44" s="13"/>
      <c r="O44" s="12"/>
      <c r="P44" s="13"/>
      <c r="Q44" s="13"/>
      <c r="R44" s="13"/>
      <c r="S44" s="13"/>
      <c r="T44" s="13"/>
      <c r="U44" s="12"/>
    </row>
    <row r="45" spans="1:21" ht="12.75" customHeight="1" x14ac:dyDescent="0.15">
      <c r="A45" s="121"/>
      <c r="B45" s="122"/>
      <c r="C45" s="115" t="s">
        <v>20</v>
      </c>
      <c r="D45" s="116"/>
      <c r="E45" s="116"/>
      <c r="F45" s="116"/>
      <c r="G45" s="116"/>
      <c r="H45" s="116"/>
      <c r="I45" s="116"/>
      <c r="J45" s="117"/>
      <c r="L45" s="13"/>
      <c r="M45" s="13"/>
      <c r="N45" s="13"/>
      <c r="O45" s="12"/>
      <c r="P45" s="13"/>
      <c r="Q45" s="13"/>
      <c r="R45" s="13"/>
      <c r="S45" s="13"/>
      <c r="T45" s="13"/>
      <c r="U45" s="12"/>
    </row>
    <row r="46" spans="1:21" ht="12.75" customHeight="1" x14ac:dyDescent="0.15">
      <c r="A46" s="123"/>
      <c r="B46" s="124"/>
      <c r="C46" s="59" t="str">
        <f>C$9</f>
        <v>平均</v>
      </c>
      <c r="D46" s="59" t="str">
        <f t="shared" ref="D46:J46" si="25">IF(D$3&lt;&gt;"",D$3,"")</f>
        <v>No.6</v>
      </c>
      <c r="E46" s="59" t="str">
        <f t="shared" si="25"/>
        <v>No.7</v>
      </c>
      <c r="F46" s="59" t="str">
        <f t="shared" si="25"/>
        <v>No.8</v>
      </c>
      <c r="G46" s="59" t="str">
        <f t="shared" si="25"/>
        <v>No.9</v>
      </c>
      <c r="H46" s="59" t="str">
        <f t="shared" si="25"/>
        <v>No.10</v>
      </c>
      <c r="I46" s="59" t="str">
        <f t="shared" si="25"/>
        <v/>
      </c>
      <c r="J46" s="59" t="str">
        <f t="shared" si="25"/>
        <v/>
      </c>
      <c r="L46" s="13"/>
      <c r="M46" s="13"/>
      <c r="N46" s="13"/>
      <c r="O46" s="12"/>
      <c r="P46" s="13"/>
      <c r="Q46" s="13"/>
      <c r="R46" s="13"/>
      <c r="S46" s="13"/>
      <c r="T46" s="13"/>
      <c r="U46" s="12"/>
    </row>
    <row r="47" spans="1:21" ht="12.75" customHeight="1" x14ac:dyDescent="0.15">
      <c r="A47" s="109" t="s">
        <v>27</v>
      </c>
      <c r="B47" s="110"/>
      <c r="C47" s="15">
        <f ca="1">ROUND(AVERAGE(D47:J47),0)</f>
        <v>18</v>
      </c>
      <c r="D47" s="52">
        <f t="shared" ref="D47:J47" ca="1" si="26">IF(D$2&lt;&gt;"",INDIRECT(D$2&amp;"!E54"),"")</f>
        <v>15</v>
      </c>
      <c r="E47" s="52">
        <f t="shared" ca="1" si="26"/>
        <v>19</v>
      </c>
      <c r="F47" s="52">
        <f t="shared" ca="1" si="26"/>
        <v>19</v>
      </c>
      <c r="G47" s="52">
        <f t="shared" ca="1" si="26"/>
        <v>18</v>
      </c>
      <c r="H47" s="52">
        <f t="shared" ca="1" si="26"/>
        <v>17</v>
      </c>
      <c r="I47" s="52" t="str">
        <f t="shared" ca="1" si="26"/>
        <v/>
      </c>
      <c r="J47" s="52" t="str">
        <f t="shared" ca="1" si="26"/>
        <v/>
      </c>
      <c r="L47" s="13"/>
      <c r="M47" s="13"/>
      <c r="N47" s="13"/>
      <c r="O47" s="12"/>
      <c r="P47" s="13"/>
      <c r="Q47" s="13"/>
      <c r="R47" s="13"/>
      <c r="S47" s="13"/>
      <c r="T47" s="13"/>
      <c r="U47" s="12"/>
    </row>
    <row r="48" spans="1:21" ht="12.75" customHeight="1" x14ac:dyDescent="0.15">
      <c r="A48" s="109" t="s">
        <v>23</v>
      </c>
      <c r="B48" s="110"/>
      <c r="C48" s="15">
        <f ca="1">ROUND(AVERAGE(D48:J48),0)</f>
        <v>11</v>
      </c>
      <c r="D48" s="52">
        <f t="shared" ref="D48:J48" ca="1" si="27">IF(D$2&lt;&gt;"",INDIRECT(D$2&amp;"!E55"),"")</f>
        <v>11</v>
      </c>
      <c r="E48" s="52">
        <f t="shared" ca="1" si="27"/>
        <v>11</v>
      </c>
      <c r="F48" s="52">
        <f t="shared" ca="1" si="27"/>
        <v>9</v>
      </c>
      <c r="G48" s="52">
        <f t="shared" ca="1" si="27"/>
        <v>11</v>
      </c>
      <c r="H48" s="52">
        <f t="shared" ca="1" si="27"/>
        <v>14</v>
      </c>
      <c r="I48" s="52" t="str">
        <f t="shared" ca="1" si="27"/>
        <v/>
      </c>
      <c r="J48" s="52" t="str">
        <f t="shared" ca="1" si="27"/>
        <v/>
      </c>
      <c r="L48" s="13"/>
      <c r="M48" s="13"/>
      <c r="N48" s="13"/>
      <c r="O48" s="12"/>
      <c r="P48" s="13"/>
      <c r="Q48" s="13"/>
      <c r="R48" s="13"/>
      <c r="S48" s="13"/>
      <c r="T48" s="13"/>
      <c r="U48" s="12"/>
    </row>
    <row r="49" spans="1:21" ht="12.75" customHeight="1" x14ac:dyDescent="0.15">
      <c r="A49" s="109" t="s">
        <v>24</v>
      </c>
      <c r="B49" s="110"/>
      <c r="C49" s="15">
        <f ca="1">ROUND(AVERAGE(D49:J49),0)</f>
        <v>10</v>
      </c>
      <c r="D49" s="52">
        <f t="shared" ref="D49:J49" ca="1" si="28">IF(D$2&lt;&gt;"",INDIRECT(D$2&amp;"!E56"),"")</f>
        <v>9</v>
      </c>
      <c r="E49" s="52">
        <f t="shared" ca="1" si="28"/>
        <v>11</v>
      </c>
      <c r="F49" s="52">
        <f t="shared" ca="1" si="28"/>
        <v>8</v>
      </c>
      <c r="G49" s="52">
        <f t="shared" ca="1" si="28"/>
        <v>11</v>
      </c>
      <c r="H49" s="52">
        <f t="shared" ca="1" si="28"/>
        <v>10</v>
      </c>
      <c r="I49" s="52" t="str">
        <f t="shared" ca="1" si="28"/>
        <v/>
      </c>
      <c r="J49" s="52" t="str">
        <f t="shared" ca="1" si="28"/>
        <v/>
      </c>
      <c r="L49" s="13"/>
      <c r="M49" s="13"/>
      <c r="N49" s="13"/>
      <c r="O49" s="12"/>
      <c r="P49" s="13"/>
      <c r="Q49" s="13"/>
      <c r="R49" s="13"/>
      <c r="S49" s="13"/>
      <c r="T49" s="13"/>
      <c r="U49" s="12"/>
    </row>
    <row r="50" spans="1:21" ht="12.75" customHeight="1" x14ac:dyDescent="0.15">
      <c r="A50" s="109" t="s">
        <v>25</v>
      </c>
      <c r="B50" s="110"/>
      <c r="C50" s="4">
        <f ca="1">ROUND(AVERAGE(D50:J50),3)</f>
        <v>0.98799999999999999</v>
      </c>
      <c r="D50" s="63">
        <f t="shared" ref="D50:J50" ca="1" si="29">IF(D$2&lt;&gt;"",INDIRECT(D$2&amp;"!E57"),"")</f>
        <v>0.57999999999999996</v>
      </c>
      <c r="E50" s="63">
        <f t="shared" ca="1" si="29"/>
        <v>1.4200000000000004</v>
      </c>
      <c r="F50" s="63">
        <f t="shared" ca="1" si="29"/>
        <v>0.57000000000000006</v>
      </c>
      <c r="G50" s="63">
        <f t="shared" ca="1" si="29"/>
        <v>1.3800000000000001</v>
      </c>
      <c r="H50" s="63">
        <f t="shared" ca="1" si="29"/>
        <v>0.99000000000000021</v>
      </c>
      <c r="I50" s="63" t="str">
        <f t="shared" ca="1" si="29"/>
        <v/>
      </c>
      <c r="J50" s="63" t="str">
        <f t="shared" ca="1" si="29"/>
        <v/>
      </c>
      <c r="L50" s="13"/>
      <c r="M50" s="13"/>
      <c r="N50" s="13"/>
      <c r="O50" s="12"/>
      <c r="P50" s="13"/>
      <c r="Q50" s="13"/>
      <c r="R50" s="13"/>
      <c r="S50" s="13"/>
      <c r="T50" s="13"/>
      <c r="U50" s="12"/>
    </row>
    <row r="51" spans="1:21" ht="12.75" customHeight="1" x14ac:dyDescent="0.15">
      <c r="A51" s="12"/>
      <c r="B51" s="13"/>
      <c r="C51" s="13"/>
      <c r="D51" s="13"/>
      <c r="E51" s="13"/>
      <c r="F51" s="13"/>
      <c r="G51" s="13"/>
      <c r="H51" s="13"/>
      <c r="I51" s="12"/>
      <c r="J51" s="13"/>
      <c r="K51" s="13"/>
      <c r="L51" s="13"/>
      <c r="M51" s="13"/>
      <c r="N51" s="13"/>
      <c r="O51" s="12"/>
      <c r="P51" s="13"/>
      <c r="Q51" s="13"/>
      <c r="R51" s="13"/>
      <c r="S51" s="13"/>
      <c r="T51" s="13"/>
      <c r="U51" s="12"/>
    </row>
    <row r="52" spans="1:21" ht="12.75" customHeight="1" x14ac:dyDescent="0.15">
      <c r="A52" s="57" t="s">
        <v>28</v>
      </c>
      <c r="B52" s="13"/>
      <c r="C52" s="13"/>
      <c r="D52" s="13"/>
      <c r="E52" s="13"/>
      <c r="F52" s="13"/>
      <c r="G52" s="13"/>
      <c r="H52" s="13"/>
      <c r="O52" s="12"/>
      <c r="P52" s="13"/>
      <c r="Q52" s="13"/>
      <c r="R52" s="13"/>
      <c r="S52" s="13"/>
      <c r="T52" s="13"/>
    </row>
    <row r="53" spans="1:21" s="58" customFormat="1" ht="12.75" customHeight="1" x14ac:dyDescent="0.15">
      <c r="A53" s="125"/>
      <c r="B53" s="126"/>
      <c r="C53" s="5" t="s">
        <v>18</v>
      </c>
      <c r="D53" s="5" t="s">
        <v>19</v>
      </c>
      <c r="E53" s="5" t="s">
        <v>20</v>
      </c>
      <c r="F53" s="66"/>
      <c r="G53" s="66"/>
      <c r="H53" s="66"/>
      <c r="P53" s="66"/>
      <c r="Q53" s="66"/>
      <c r="R53" s="66"/>
      <c r="S53" s="66"/>
      <c r="T53" s="66"/>
    </row>
    <row r="54" spans="1:21" ht="12.75" customHeight="1" x14ac:dyDescent="0.15">
      <c r="A54" s="109" t="s">
        <v>29</v>
      </c>
      <c r="B54" s="110"/>
      <c r="C54" s="67">
        <f ca="1">ROUND((C33/C10*100),1)</f>
        <v>70.8</v>
      </c>
      <c r="D54" s="15" t="str">
        <f ca="1">IF($C$18=0,"",ROUND((C40/C18*100),1))</f>
        <v/>
      </c>
      <c r="E54" s="68">
        <f ca="1">ROUND((C47/C25*100),1)</f>
        <v>75</v>
      </c>
      <c r="F54" s="69"/>
      <c r="G54" s="69"/>
      <c r="H54" s="69"/>
      <c r="O54" s="70"/>
      <c r="P54" s="69"/>
      <c r="Q54" s="69"/>
      <c r="R54" s="69"/>
      <c r="S54" s="69"/>
      <c r="T54" s="69"/>
      <c r="U54" s="70"/>
    </row>
    <row r="55" spans="1:21" ht="12.75" customHeight="1" x14ac:dyDescent="0.15">
      <c r="A55" s="109" t="s">
        <v>30</v>
      </c>
      <c r="B55" s="110"/>
      <c r="C55" s="67">
        <f ca="1">ROUND((C36/C13)*100,1)</f>
        <v>42.5</v>
      </c>
      <c r="D55" s="15" t="str">
        <f ca="1">IF($C$18=0,"",ROUND((C43/C21)*100,1))</f>
        <v/>
      </c>
      <c r="E55" s="68">
        <f ca="1">ROUND((C50/C28)*100,1)</f>
        <v>42.5</v>
      </c>
      <c r="F55" s="69"/>
      <c r="G55" s="69"/>
      <c r="H55" s="69"/>
      <c r="O55" s="70"/>
      <c r="P55" s="69"/>
      <c r="Q55" s="69"/>
      <c r="R55" s="69"/>
      <c r="S55" s="69"/>
      <c r="T55" s="69"/>
      <c r="U55" s="70"/>
    </row>
    <row r="56" spans="1:21" ht="12.75" customHeight="1" x14ac:dyDescent="0.15">
      <c r="A56" s="22"/>
      <c r="B56" s="22"/>
      <c r="C56" s="22"/>
      <c r="D56" s="71"/>
      <c r="E56" s="71"/>
      <c r="F56" s="71"/>
      <c r="G56" s="71"/>
      <c r="H56" s="71"/>
      <c r="I56" s="22"/>
      <c r="J56" s="71"/>
      <c r="K56" s="71"/>
      <c r="L56" s="71"/>
      <c r="M56" s="71"/>
      <c r="N56" s="71"/>
      <c r="O56" s="22"/>
      <c r="P56" s="71"/>
      <c r="Q56" s="71"/>
      <c r="R56" s="71"/>
      <c r="S56" s="71"/>
      <c r="T56" s="71"/>
      <c r="U56" s="22"/>
    </row>
    <row r="57" spans="1:21" ht="12.75" customHeight="1" x14ac:dyDescent="0.15">
      <c r="A57" s="57" t="s">
        <v>31</v>
      </c>
      <c r="B57" s="13"/>
      <c r="C57" s="13"/>
      <c r="D57" s="13"/>
      <c r="E57" s="13"/>
      <c r="F57" s="13"/>
      <c r="G57" s="13"/>
      <c r="H57" s="13"/>
      <c r="I57" s="12"/>
      <c r="J57" s="13"/>
      <c r="K57" s="13"/>
      <c r="L57" s="13"/>
      <c r="M57" s="13"/>
      <c r="N57" s="13"/>
      <c r="O57" s="12"/>
      <c r="P57" s="13"/>
      <c r="Q57" s="13"/>
      <c r="R57" s="13"/>
      <c r="S57" s="13"/>
      <c r="T57" s="13"/>
      <c r="U57" s="12"/>
    </row>
    <row r="58" spans="1:21" s="58" customFormat="1" ht="12.75" customHeight="1" x14ac:dyDescent="0.15">
      <c r="A58" s="121"/>
      <c r="B58" s="122"/>
      <c r="C58" s="127" t="s">
        <v>18</v>
      </c>
      <c r="D58" s="127"/>
      <c r="E58" s="127"/>
      <c r="F58" s="127"/>
      <c r="G58" s="127"/>
      <c r="H58" s="127"/>
      <c r="I58" s="127"/>
      <c r="J58" s="127"/>
      <c r="K58" s="127"/>
    </row>
    <row r="59" spans="1:21" s="58" customFormat="1" ht="12.75" customHeight="1" x14ac:dyDescent="0.15">
      <c r="A59" s="123"/>
      <c r="B59" s="124"/>
      <c r="C59" s="59" t="s">
        <v>198</v>
      </c>
      <c r="D59" s="59" t="str">
        <f t="shared" ref="D59:J59" si="30">IF(D$3&lt;&gt;"",D$3,"")</f>
        <v>No.6</v>
      </c>
      <c r="E59" s="59" t="str">
        <f t="shared" si="30"/>
        <v>No.7</v>
      </c>
      <c r="F59" s="59" t="str">
        <f t="shared" si="30"/>
        <v>No.8</v>
      </c>
      <c r="G59" s="59" t="str">
        <f t="shared" si="30"/>
        <v>No.9</v>
      </c>
      <c r="H59" s="59" t="str">
        <f t="shared" si="30"/>
        <v>No.10</v>
      </c>
      <c r="I59" s="59" t="str">
        <f t="shared" si="30"/>
        <v/>
      </c>
      <c r="J59" s="59" t="str">
        <f t="shared" si="30"/>
        <v/>
      </c>
      <c r="K59" s="60" t="s">
        <v>199</v>
      </c>
    </row>
    <row r="60" spans="1:21" ht="12.75" customHeight="1" x14ac:dyDescent="0.15">
      <c r="A60" s="109" t="s">
        <v>27</v>
      </c>
      <c r="B60" s="110"/>
      <c r="C60" s="15">
        <f ca="1">C10-C33</f>
        <v>7</v>
      </c>
      <c r="D60" s="52">
        <f t="shared" ref="D60:J60" ca="1" si="31">IF(D$2&lt;&gt;"",INDIRECT(D$2&amp;"!C66"),"")</f>
        <v>6</v>
      </c>
      <c r="E60" s="52">
        <f t="shared" ca="1" si="31"/>
        <v>10</v>
      </c>
      <c r="F60" s="52">
        <f ca="1">IF(F$2&lt;&gt;"",INDIRECT(F$2&amp;"!C66"),"")</f>
        <v>7</v>
      </c>
      <c r="G60" s="52">
        <f t="shared" ca="1" si="31"/>
        <v>6</v>
      </c>
      <c r="H60" s="52">
        <f t="shared" ca="1" si="31"/>
        <v>5</v>
      </c>
      <c r="I60" s="52" t="str">
        <f t="shared" ca="1" si="31"/>
        <v/>
      </c>
      <c r="J60" s="52" t="str">
        <f t="shared" ca="1" si="31"/>
        <v/>
      </c>
      <c r="K60" s="61">
        <f ca="1">C60*100</f>
        <v>700</v>
      </c>
    </row>
    <row r="61" spans="1:21" ht="12.75" customHeight="1" x14ac:dyDescent="0.15">
      <c r="A61" s="109" t="s">
        <v>23</v>
      </c>
      <c r="B61" s="110"/>
      <c r="C61" s="15">
        <f ca="1">ROUND(AVERAGE(D61:J61),0)</f>
        <v>15</v>
      </c>
      <c r="D61" s="52">
        <f ca="1">IF(D$2&lt;&gt;"",INDIRECT(D$2&amp;"!C67"),"")</f>
        <v>16</v>
      </c>
      <c r="E61" s="52">
        <f ca="1">IF(E$2&lt;&gt;"",INDIRECT(E$2&amp;"!C67"),"")</f>
        <v>15</v>
      </c>
      <c r="F61" s="52">
        <f ca="1">IF(F$2&lt;&gt;"",INDIRECT(F$2&amp;"!C67"),"")</f>
        <v>13</v>
      </c>
      <c r="G61" s="52">
        <f t="shared" ref="G61:J61" ca="1" si="32">IF(G$2&lt;&gt;"",INDIRECT(G$2&amp;"!C67"),"")</f>
        <v>18</v>
      </c>
      <c r="H61" s="52">
        <f t="shared" ca="1" si="32"/>
        <v>11</v>
      </c>
      <c r="I61" s="52" t="str">
        <f t="shared" ca="1" si="32"/>
        <v/>
      </c>
      <c r="J61" s="52" t="str">
        <f t="shared" ca="1" si="32"/>
        <v/>
      </c>
      <c r="K61" s="62">
        <f ca="1">C61</f>
        <v>15</v>
      </c>
    </row>
    <row r="62" spans="1:21" ht="12.75" customHeight="1" x14ac:dyDescent="0.15">
      <c r="A62" s="109" t="s">
        <v>24</v>
      </c>
      <c r="B62" s="110"/>
      <c r="C62" s="15">
        <f ca="1">ROUND(AVERAGE(D62:J62),0)</f>
        <v>17</v>
      </c>
      <c r="D62" s="52">
        <f t="shared" ref="D62:J62" ca="1" si="33">IF(D$2&lt;&gt;"",INDIRECT(D$2&amp;"!C68"),"")</f>
        <v>16</v>
      </c>
      <c r="E62" s="52">
        <f t="shared" ca="1" si="33"/>
        <v>17</v>
      </c>
      <c r="F62" s="52">
        <f t="shared" ca="1" si="33"/>
        <v>14</v>
      </c>
      <c r="G62" s="52">
        <f t="shared" ca="1" si="33"/>
        <v>25</v>
      </c>
      <c r="H62" s="52">
        <f t="shared" ca="1" si="33"/>
        <v>14</v>
      </c>
      <c r="I62" s="52" t="str">
        <f t="shared" ca="1" si="33"/>
        <v/>
      </c>
      <c r="J62" s="52" t="str">
        <f t="shared" ca="1" si="33"/>
        <v/>
      </c>
      <c r="K62" s="62">
        <f ca="1">C62</f>
        <v>17</v>
      </c>
    </row>
    <row r="63" spans="1:21" ht="12.75" customHeight="1" x14ac:dyDescent="0.15">
      <c r="A63" s="109" t="s">
        <v>25</v>
      </c>
      <c r="B63" s="110"/>
      <c r="C63" s="4">
        <f ca="1">ROUND(AVERAGE(D63:J63),3)</f>
        <v>1.3360000000000001</v>
      </c>
      <c r="D63" s="63">
        <f t="shared" ref="D63:J63" ca="1" si="34">IF(D$2&lt;&gt;"",INDIRECT(D$2&amp;"!C69"),"")</f>
        <v>0.96000000000000008</v>
      </c>
      <c r="E63" s="63">
        <f t="shared" ca="1" si="34"/>
        <v>1.6899999999999991</v>
      </c>
      <c r="F63" s="63">
        <f t="shared" ca="1" si="34"/>
        <v>0.7300000000000002</v>
      </c>
      <c r="G63" s="63">
        <f t="shared" ca="1" si="34"/>
        <v>2.4799999999999986</v>
      </c>
      <c r="H63" s="63">
        <f t="shared" ca="1" si="34"/>
        <v>0.82000000000000006</v>
      </c>
      <c r="I63" s="63" t="str">
        <f t="shared" ca="1" si="34"/>
        <v/>
      </c>
      <c r="J63" s="63" t="str">
        <f t="shared" ca="1" si="34"/>
        <v/>
      </c>
      <c r="K63" s="64">
        <f ca="1">C63*100</f>
        <v>133.6</v>
      </c>
    </row>
    <row r="64" spans="1:21" ht="12.75" customHeight="1" x14ac:dyDescent="0.15">
      <c r="K64" s="19" t="str">
        <f ca="1">"形状比＝"&amp;ROUND(K61/K62*100,0)&amp;"、Sr＝"&amp;ROUND((10000/K60)^0.5/K61*100,0)</f>
        <v>形状比＝88、Sr＝25</v>
      </c>
    </row>
    <row r="65" spans="1:21" ht="12.75" customHeight="1" x14ac:dyDescent="0.15">
      <c r="K65" s="19"/>
    </row>
    <row r="66" spans="1:21" ht="12.75" customHeight="1" x14ac:dyDescent="0.15">
      <c r="A66" s="121"/>
      <c r="B66" s="122"/>
      <c r="C66" s="118" t="s">
        <v>19</v>
      </c>
      <c r="D66" s="119"/>
      <c r="E66" s="119"/>
      <c r="F66" s="119"/>
      <c r="G66" s="119"/>
      <c r="H66" s="119"/>
      <c r="I66" s="119"/>
      <c r="J66" s="120"/>
    </row>
    <row r="67" spans="1:21" ht="12.75" customHeight="1" x14ac:dyDescent="0.15">
      <c r="A67" s="123"/>
      <c r="B67" s="124"/>
      <c r="C67" s="59" t="str">
        <f>C$9</f>
        <v>平均</v>
      </c>
      <c r="D67" s="59" t="str">
        <f t="shared" ref="D67:J67" si="35">IF(D$3&lt;&gt;"",D$3,"")</f>
        <v>No.6</v>
      </c>
      <c r="E67" s="59" t="str">
        <f t="shared" si="35"/>
        <v>No.7</v>
      </c>
      <c r="F67" s="59" t="str">
        <f t="shared" si="35"/>
        <v>No.8</v>
      </c>
      <c r="G67" s="59" t="str">
        <f t="shared" si="35"/>
        <v>No.9</v>
      </c>
      <c r="H67" s="59" t="str">
        <f t="shared" si="35"/>
        <v>No.10</v>
      </c>
      <c r="I67" s="59" t="str">
        <f t="shared" si="35"/>
        <v/>
      </c>
      <c r="J67" s="59" t="str">
        <f t="shared" si="35"/>
        <v/>
      </c>
    </row>
    <row r="68" spans="1:21" ht="12.75" customHeight="1" x14ac:dyDescent="0.15">
      <c r="A68" s="109" t="s">
        <v>27</v>
      </c>
      <c r="B68" s="110"/>
      <c r="C68" s="15">
        <f ca="1">C18-C40</f>
        <v>0</v>
      </c>
      <c r="D68" s="52">
        <f ca="1">IF(D$2&lt;&gt;"",INDIRECT(D$2&amp;"!D66"),"")</f>
        <v>0</v>
      </c>
      <c r="E68" s="52">
        <f ca="1">IF(E$2&lt;&gt;"",INDIRECT(E$2&amp;"!D66"),"")</f>
        <v>0</v>
      </c>
      <c r="F68" s="52">
        <f t="shared" ref="F68:J68" ca="1" si="36">IF(F$2&lt;&gt;"",INDIRECT(F$2&amp;"!D66"),"")</f>
        <v>0</v>
      </c>
      <c r="G68" s="52">
        <f t="shared" ca="1" si="36"/>
        <v>0</v>
      </c>
      <c r="H68" s="52">
        <f t="shared" ca="1" si="36"/>
        <v>0</v>
      </c>
      <c r="I68" s="52" t="str">
        <f t="shared" ca="1" si="36"/>
        <v/>
      </c>
      <c r="J68" s="52" t="str">
        <f t="shared" ca="1" si="36"/>
        <v/>
      </c>
    </row>
    <row r="69" spans="1:21" ht="12.75" customHeight="1" x14ac:dyDescent="0.15">
      <c r="A69" s="109" t="s">
        <v>23</v>
      </c>
      <c r="B69" s="110"/>
      <c r="C69" s="15"/>
      <c r="D69" s="52" t="str">
        <f t="shared" ref="D69:J69" ca="1" si="37">IF(D$2&lt;&gt;"",INDIRECT(D$2&amp;"!D67"),"")</f>
        <v/>
      </c>
      <c r="E69" s="52" t="str">
        <f t="shared" ca="1" si="37"/>
        <v/>
      </c>
      <c r="F69" s="52" t="str">
        <f t="shared" ca="1" si="37"/>
        <v/>
      </c>
      <c r="G69" s="52" t="str">
        <f t="shared" ca="1" si="37"/>
        <v/>
      </c>
      <c r="H69" s="52" t="str">
        <f t="shared" ca="1" si="37"/>
        <v/>
      </c>
      <c r="I69" s="52" t="str">
        <f t="shared" ca="1" si="37"/>
        <v/>
      </c>
      <c r="J69" s="52" t="str">
        <f t="shared" ca="1" si="37"/>
        <v/>
      </c>
    </row>
    <row r="70" spans="1:21" ht="12.75" customHeight="1" x14ac:dyDescent="0.15">
      <c r="A70" s="109" t="s">
        <v>24</v>
      </c>
      <c r="B70" s="110"/>
      <c r="C70" s="15"/>
      <c r="D70" s="52" t="str">
        <f t="shared" ref="D70:J70" ca="1" si="38">IF(D$2&lt;&gt;"",INDIRECT(D$2&amp;"!D68"),"")</f>
        <v/>
      </c>
      <c r="E70" s="52" t="str">
        <f t="shared" ca="1" si="38"/>
        <v/>
      </c>
      <c r="F70" s="52" t="str">
        <f t="shared" ca="1" si="38"/>
        <v/>
      </c>
      <c r="G70" s="52" t="str">
        <f t="shared" ca="1" si="38"/>
        <v/>
      </c>
      <c r="H70" s="52" t="str">
        <f t="shared" ca="1" si="38"/>
        <v/>
      </c>
      <c r="I70" s="52" t="str">
        <f t="shared" ca="1" si="38"/>
        <v/>
      </c>
      <c r="J70" s="52" t="str">
        <f t="shared" ca="1" si="38"/>
        <v/>
      </c>
    </row>
    <row r="71" spans="1:21" ht="12.75" customHeight="1" x14ac:dyDescent="0.15">
      <c r="A71" s="109" t="s">
        <v>25</v>
      </c>
      <c r="B71" s="110"/>
      <c r="C71" s="4"/>
      <c r="D71" s="65" t="str">
        <f t="shared" ref="D71:J71" ca="1" si="39">IF(D$2&lt;&gt;"",INDIRECT(D$2&amp;"!D69"),"")</f>
        <v/>
      </c>
      <c r="E71" s="65" t="str">
        <f t="shared" ca="1" si="39"/>
        <v/>
      </c>
      <c r="F71" s="65" t="str">
        <f t="shared" ca="1" si="39"/>
        <v/>
      </c>
      <c r="G71" s="65" t="str">
        <f t="shared" ca="1" si="39"/>
        <v/>
      </c>
      <c r="H71" s="65" t="str">
        <f t="shared" ca="1" si="39"/>
        <v/>
      </c>
      <c r="I71" s="65" t="str">
        <f t="shared" ca="1" si="39"/>
        <v/>
      </c>
      <c r="J71" s="65" t="str">
        <f t="shared" ca="1" si="39"/>
        <v/>
      </c>
    </row>
    <row r="72" spans="1:21" ht="12.75" customHeight="1" x14ac:dyDescent="0.15"/>
    <row r="73" spans="1:21" ht="12.75" customHeight="1" x14ac:dyDescent="0.15">
      <c r="A73" s="121"/>
      <c r="B73" s="122"/>
      <c r="C73" s="115" t="s">
        <v>20</v>
      </c>
      <c r="D73" s="116"/>
      <c r="E73" s="116"/>
      <c r="F73" s="116"/>
      <c r="G73" s="116"/>
      <c r="H73" s="116"/>
      <c r="I73" s="116"/>
      <c r="J73" s="117"/>
    </row>
    <row r="74" spans="1:21" ht="12.75" customHeight="1" x14ac:dyDescent="0.15">
      <c r="A74" s="123"/>
      <c r="B74" s="124"/>
      <c r="C74" s="59" t="str">
        <f>C$9</f>
        <v>平均</v>
      </c>
      <c r="D74" s="59" t="str">
        <f t="shared" ref="D74:J74" si="40">IF(D$3&lt;&gt;"",D$3,"")</f>
        <v>No.6</v>
      </c>
      <c r="E74" s="59" t="str">
        <f t="shared" si="40"/>
        <v>No.7</v>
      </c>
      <c r="F74" s="59" t="str">
        <f t="shared" si="40"/>
        <v>No.8</v>
      </c>
      <c r="G74" s="59" t="str">
        <f t="shared" si="40"/>
        <v>No.9</v>
      </c>
      <c r="H74" s="59" t="str">
        <f t="shared" si="40"/>
        <v>No.10</v>
      </c>
      <c r="I74" s="59" t="str">
        <f t="shared" si="40"/>
        <v/>
      </c>
      <c r="J74" s="59" t="str">
        <f t="shared" si="40"/>
        <v/>
      </c>
      <c r="L74" s="13"/>
      <c r="M74" s="13"/>
      <c r="N74" s="13"/>
      <c r="U74" s="13"/>
    </row>
    <row r="75" spans="1:21" ht="12.75" customHeight="1" x14ac:dyDescent="0.15">
      <c r="A75" s="109" t="s">
        <v>27</v>
      </c>
      <c r="B75" s="110"/>
      <c r="C75" s="15">
        <f ca="1">C25-C47</f>
        <v>6</v>
      </c>
      <c r="D75" s="52">
        <f t="shared" ref="D75:J75" ca="1" si="41">IF(D$2&lt;&gt;"",INDIRECT(D$2&amp;"!E66"),"")</f>
        <v>6</v>
      </c>
      <c r="E75" s="52">
        <f t="shared" ca="1" si="41"/>
        <v>10</v>
      </c>
      <c r="F75" s="52">
        <f t="shared" ca="1" si="41"/>
        <v>7</v>
      </c>
      <c r="G75" s="52">
        <f t="shared" ca="1" si="41"/>
        <v>6</v>
      </c>
      <c r="H75" s="52">
        <f t="shared" ca="1" si="41"/>
        <v>5</v>
      </c>
      <c r="I75" s="52" t="str">
        <f t="shared" ca="1" si="41"/>
        <v/>
      </c>
      <c r="J75" s="52" t="str">
        <f t="shared" ca="1" si="41"/>
        <v/>
      </c>
      <c r="L75" s="72"/>
      <c r="M75" s="72"/>
      <c r="N75" s="72"/>
    </row>
    <row r="76" spans="1:21" ht="12.75" customHeight="1" x14ac:dyDescent="0.15">
      <c r="A76" s="109" t="s">
        <v>23</v>
      </c>
      <c r="B76" s="110"/>
      <c r="C76" s="15">
        <f ca="1">ROUND(AVERAGE(D76:J76),0)</f>
        <v>15</v>
      </c>
      <c r="D76" s="52">
        <f t="shared" ref="D76:J76" ca="1" si="42">IF(D$2&lt;&gt;"",INDIRECT(D$2&amp;"!E67"),"")</f>
        <v>16</v>
      </c>
      <c r="E76" s="52">
        <f t="shared" ca="1" si="42"/>
        <v>15</v>
      </c>
      <c r="F76" s="52">
        <f t="shared" ca="1" si="42"/>
        <v>13</v>
      </c>
      <c r="G76" s="52">
        <f t="shared" ca="1" si="42"/>
        <v>18</v>
      </c>
      <c r="H76" s="52">
        <f t="shared" ca="1" si="42"/>
        <v>11</v>
      </c>
      <c r="I76" s="52" t="str">
        <f t="shared" ca="1" si="42"/>
        <v/>
      </c>
      <c r="J76" s="52" t="str">
        <f t="shared" ca="1" si="42"/>
        <v/>
      </c>
    </row>
    <row r="77" spans="1:21" ht="12.75" customHeight="1" x14ac:dyDescent="0.15">
      <c r="A77" s="109" t="s">
        <v>24</v>
      </c>
      <c r="B77" s="110"/>
      <c r="C77" s="15">
        <f ca="1">ROUND(AVERAGE(D77:J77),0)</f>
        <v>17</v>
      </c>
      <c r="D77" s="52">
        <f t="shared" ref="D77:J77" ca="1" si="43">IF(D$2&lt;&gt;"",INDIRECT(D$2&amp;"!E68"),"")</f>
        <v>16</v>
      </c>
      <c r="E77" s="52">
        <f t="shared" ca="1" si="43"/>
        <v>17</v>
      </c>
      <c r="F77" s="52">
        <f t="shared" ca="1" si="43"/>
        <v>14</v>
      </c>
      <c r="G77" s="52">
        <f t="shared" ca="1" si="43"/>
        <v>25</v>
      </c>
      <c r="H77" s="52">
        <f t="shared" ca="1" si="43"/>
        <v>14</v>
      </c>
      <c r="I77" s="52" t="str">
        <f t="shared" ca="1" si="43"/>
        <v/>
      </c>
      <c r="J77" s="52" t="str">
        <f t="shared" ca="1" si="43"/>
        <v/>
      </c>
    </row>
    <row r="78" spans="1:21" ht="12.75" customHeight="1" x14ac:dyDescent="0.15">
      <c r="A78" s="109" t="s">
        <v>25</v>
      </c>
      <c r="B78" s="110"/>
      <c r="C78" s="4">
        <f ca="1">ROUND(AVERAGE(D78:J78),3)</f>
        <v>1.3360000000000001</v>
      </c>
      <c r="D78" s="63">
        <f t="shared" ref="D78:J78" ca="1" si="44">IF(D$2&lt;&gt;"",INDIRECT(D$2&amp;"!E69"),"")</f>
        <v>0.96000000000000008</v>
      </c>
      <c r="E78" s="63">
        <f t="shared" ca="1" si="44"/>
        <v>1.6899999999999991</v>
      </c>
      <c r="F78" s="63">
        <f t="shared" ca="1" si="44"/>
        <v>0.7300000000000002</v>
      </c>
      <c r="G78" s="63">
        <f t="shared" ca="1" si="44"/>
        <v>2.4799999999999986</v>
      </c>
      <c r="H78" s="63">
        <f t="shared" ca="1" si="44"/>
        <v>0.82000000000000006</v>
      </c>
      <c r="I78" s="63" t="str">
        <f t="shared" ca="1" si="44"/>
        <v/>
      </c>
      <c r="J78" s="63" t="str">
        <f t="shared" ca="1" si="44"/>
        <v/>
      </c>
    </row>
    <row r="79" spans="1:21" ht="12" customHeight="1" x14ac:dyDescent="0.15">
      <c r="H79" s="19"/>
    </row>
    <row r="82" spans="1:11" ht="22.5" customHeight="1" x14ac:dyDescent="0.15">
      <c r="A82" s="73" t="s">
        <v>200</v>
      </c>
    </row>
    <row r="83" spans="1:11" x14ac:dyDescent="0.15">
      <c r="A83" s="11" t="s">
        <v>201</v>
      </c>
    </row>
    <row r="84" spans="1:11" x14ac:dyDescent="0.15">
      <c r="A84" s="74" t="s">
        <v>202</v>
      </c>
      <c r="B84" s="114" t="s">
        <v>203</v>
      </c>
      <c r="C84" s="114"/>
      <c r="D84" s="114"/>
      <c r="E84" s="114"/>
      <c r="F84" s="114"/>
      <c r="G84" s="114"/>
      <c r="H84" s="114"/>
      <c r="I84" s="114"/>
      <c r="J84" s="114"/>
      <c r="K84" s="114"/>
    </row>
    <row r="85" spans="1:11" x14ac:dyDescent="0.15">
      <c r="A85" s="74" t="s">
        <v>204</v>
      </c>
      <c r="B85" s="114" t="s">
        <v>205</v>
      </c>
      <c r="C85" s="114"/>
      <c r="D85" s="114"/>
      <c r="E85" s="114"/>
      <c r="F85" s="114"/>
      <c r="G85" s="114"/>
      <c r="H85" s="114"/>
      <c r="I85" s="114"/>
      <c r="J85" s="114"/>
      <c r="K85" s="114"/>
    </row>
    <row r="86" spans="1:11" x14ac:dyDescent="0.15">
      <c r="A86" s="74" t="s">
        <v>206</v>
      </c>
      <c r="B86" s="114" t="s">
        <v>207</v>
      </c>
      <c r="C86" s="114"/>
      <c r="D86" s="114"/>
      <c r="E86" s="114"/>
      <c r="F86" s="114"/>
      <c r="G86" s="114"/>
      <c r="H86" s="114"/>
      <c r="I86" s="114"/>
      <c r="J86" s="114"/>
      <c r="K86" s="114"/>
    </row>
    <row r="87" spans="1:11" x14ac:dyDescent="0.15">
      <c r="A87" s="74" t="s">
        <v>208</v>
      </c>
      <c r="B87" s="114" t="s">
        <v>209</v>
      </c>
      <c r="C87" s="114"/>
      <c r="D87" s="114"/>
      <c r="E87" s="114"/>
      <c r="F87" s="114"/>
      <c r="G87" s="114"/>
      <c r="H87" s="114"/>
      <c r="I87" s="114"/>
      <c r="J87" s="114"/>
      <c r="K87" s="114"/>
    </row>
    <row r="88" spans="1:11" x14ac:dyDescent="0.15">
      <c r="A88" s="75" t="s">
        <v>210</v>
      </c>
    </row>
    <row r="90" spans="1:11" x14ac:dyDescent="0.15">
      <c r="A90" s="75" t="s">
        <v>211</v>
      </c>
    </row>
    <row r="92" spans="1:11" x14ac:dyDescent="0.15">
      <c r="A92" s="11" t="s">
        <v>212</v>
      </c>
    </row>
    <row r="93" spans="1:11" x14ac:dyDescent="0.15">
      <c r="A93" s="11" t="s">
        <v>213</v>
      </c>
    </row>
    <row r="94" spans="1:11" x14ac:dyDescent="0.15">
      <c r="A94" s="11" t="s">
        <v>214</v>
      </c>
    </row>
    <row r="96" spans="1:11" x14ac:dyDescent="0.15">
      <c r="A96" s="11" t="s">
        <v>215</v>
      </c>
    </row>
  </sheetData>
  <mergeCells count="66">
    <mergeCell ref="C45:J45"/>
    <mergeCell ref="A33:B33"/>
    <mergeCell ref="A34:B34"/>
    <mergeCell ref="C16:J16"/>
    <mergeCell ref="A1:C1"/>
    <mergeCell ref="D1:G1"/>
    <mergeCell ref="A2:C2"/>
    <mergeCell ref="A3:C3"/>
    <mergeCell ref="A5:C5"/>
    <mergeCell ref="A8:B9"/>
    <mergeCell ref="C8:K8"/>
    <mergeCell ref="A10:B10"/>
    <mergeCell ref="A11:B11"/>
    <mergeCell ref="A12:B12"/>
    <mergeCell ref="A13:B13"/>
    <mergeCell ref="A16:B17"/>
    <mergeCell ref="C31:K31"/>
    <mergeCell ref="A18:B18"/>
    <mergeCell ref="A19:B19"/>
    <mergeCell ref="A20:B20"/>
    <mergeCell ref="A21:B21"/>
    <mergeCell ref="A23:B24"/>
    <mergeCell ref="C23:J23"/>
    <mergeCell ref="A25:B25"/>
    <mergeCell ref="A26:B26"/>
    <mergeCell ref="A27:B27"/>
    <mergeCell ref="A28:B28"/>
    <mergeCell ref="A31:B32"/>
    <mergeCell ref="A35:B35"/>
    <mergeCell ref="A36:B36"/>
    <mergeCell ref="A38:B39"/>
    <mergeCell ref="C38:J38"/>
    <mergeCell ref="A40:B40"/>
    <mergeCell ref="A41:B41"/>
    <mergeCell ref="A42:B42"/>
    <mergeCell ref="A43:B43"/>
    <mergeCell ref="A45:B46"/>
    <mergeCell ref="A48:B48"/>
    <mergeCell ref="A47:B47"/>
    <mergeCell ref="A49:B49"/>
    <mergeCell ref="A50:B50"/>
    <mergeCell ref="A53:B53"/>
    <mergeCell ref="C58:K58"/>
    <mergeCell ref="A54:B54"/>
    <mergeCell ref="A55:B55"/>
    <mergeCell ref="A58:B59"/>
    <mergeCell ref="A60:B60"/>
    <mergeCell ref="A61:B61"/>
    <mergeCell ref="A77:B77"/>
    <mergeCell ref="A63:B63"/>
    <mergeCell ref="A66:B67"/>
    <mergeCell ref="A73:B74"/>
    <mergeCell ref="A62:B62"/>
    <mergeCell ref="C66:J66"/>
    <mergeCell ref="A68:B68"/>
    <mergeCell ref="A69:B69"/>
    <mergeCell ref="A70:B70"/>
    <mergeCell ref="A71:B71"/>
    <mergeCell ref="B84:K84"/>
    <mergeCell ref="B85:K85"/>
    <mergeCell ref="B86:K86"/>
    <mergeCell ref="B87:K87"/>
    <mergeCell ref="C73:J73"/>
    <mergeCell ref="A75:B75"/>
    <mergeCell ref="A76:B76"/>
    <mergeCell ref="A78:B78"/>
  </mergeCells>
  <phoneticPr fontId="3"/>
  <pageMargins left="0.98425196850393704" right="0.39370078740157483" top="0.59055118110236227" bottom="0.59055118110236227" header="0.31496062992125984" footer="0.15748031496062992"/>
  <pageSetup paperSize="9" scale="85" fitToHeight="0"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J120"/>
  <sheetViews>
    <sheetView showGridLines="0" view="pageBreakPreview" zoomScaleNormal="85" zoomScaleSheetLayoutView="100" workbookViewId="0">
      <selection activeCell="I1" sqref="I1:I1048576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317</v>
      </c>
      <c r="B2" s="100"/>
      <c r="C2" s="100"/>
      <c r="D2" s="100"/>
      <c r="E2" s="100"/>
      <c r="F2" s="100"/>
      <c r="G2" s="100"/>
      <c r="H2" s="101" t="s">
        <v>61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37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36">
        <v>0</v>
      </c>
      <c r="L3" s="36">
        <v>12</v>
      </c>
      <c r="M3" s="36">
        <v>22</v>
      </c>
      <c r="N3" s="36">
        <v>32</v>
      </c>
      <c r="O3" s="36">
        <v>42</v>
      </c>
      <c r="P3" s="36" t="s">
        <v>14</v>
      </c>
      <c r="Q3" s="36">
        <v>0</v>
      </c>
      <c r="R3" s="36">
        <v>12</v>
      </c>
      <c r="S3" s="36">
        <v>22</v>
      </c>
      <c r="T3" s="36">
        <v>32</v>
      </c>
      <c r="U3" s="36" t="s">
        <v>14</v>
      </c>
      <c r="V3" s="36">
        <v>0</v>
      </c>
      <c r="W3" s="36">
        <v>12</v>
      </c>
      <c r="X3" s="36">
        <v>22</v>
      </c>
      <c r="Y3" s="36">
        <v>42</v>
      </c>
      <c r="Z3" s="36" t="s">
        <v>14</v>
      </c>
      <c r="AA3" s="36">
        <v>0</v>
      </c>
      <c r="AB3" s="36">
        <v>12</v>
      </c>
      <c r="AC3" s="36">
        <v>22</v>
      </c>
      <c r="AD3" s="36">
        <v>32</v>
      </c>
      <c r="AE3" s="36">
        <v>42</v>
      </c>
      <c r="AF3" s="36" t="s">
        <v>14</v>
      </c>
      <c r="AG3" s="36">
        <v>0</v>
      </c>
      <c r="AH3" s="36">
        <v>12</v>
      </c>
      <c r="AI3" s="36">
        <v>42</v>
      </c>
      <c r="AJ3" s="36" t="s">
        <v>14</v>
      </c>
    </row>
    <row r="4" spans="1:36" ht="12.95" customHeight="1" x14ac:dyDescent="0.15">
      <c r="A4" s="35">
        <v>141</v>
      </c>
      <c r="B4" s="99" t="s">
        <v>136</v>
      </c>
      <c r="C4" s="99"/>
      <c r="D4" s="35">
        <v>16</v>
      </c>
      <c r="E4" s="35">
        <v>13</v>
      </c>
      <c r="F4" s="4">
        <f t="shared" ref="F4:F43" si="0">IF(D4&gt;0,IF(B4="スギ",P4,IF(B4="ヒノキ",U4,IF(B4="アカマツ",Z4,IF(B4="カラマツ",AF4,AJ4)))),"")</f>
        <v>0.13</v>
      </c>
      <c r="G4" s="5"/>
      <c r="H4" s="35"/>
      <c r="I4" s="35" t="s">
        <v>52</v>
      </c>
      <c r="J4" s="1" t="s">
        <v>15</v>
      </c>
      <c r="K4" s="36">
        <f t="shared" ref="K4:K43" si="1">IF(ROUND(10^(-5+0.8769+1.7454*LOG(D4)+1.014*LOG(E4)),2)&gt;=0.01,ROUND(10^(-5+0.8769+1.7454*LOG(D4)+1.014*LOG(E4)),2),ROUND(10^(-5+0.8769+1.7454*LOG(D4)+1.014*LOG(E4)),3))</f>
        <v>0.13</v>
      </c>
      <c r="L4" s="36">
        <f t="shared" ref="L4:L43" si="2">ROUND(10^(-5+0.73504+1.83346*LOG(D4)+1.06569*LOG(E4)),2)</f>
        <v>0.13</v>
      </c>
      <c r="M4" s="36">
        <f t="shared" ref="M4:M43" si="3">ROUND(10^(-5+0.71514+1.74357*LOG(D4)+1.17719*LOG(E4)),2)</f>
        <v>0.13</v>
      </c>
      <c r="N4" s="36">
        <f t="shared" ref="N4:N43" si="4">ROUND(10^(-5+0.82956+1.76381*LOG(D4)+1.06412*LOG(E4)),2)</f>
        <v>0.14000000000000001</v>
      </c>
      <c r="O4" s="36">
        <f t="shared" ref="O4:O43" si="5">ROUND(10^(-5+0.88226+1.79204*LOG(D4)+0.99303*LOG(E4)),2)</f>
        <v>0.14000000000000001</v>
      </c>
      <c r="P4" s="36">
        <f>HLOOKUP($D4,K$3:O$43,MATCH($A4,$A$3:$A$43,0),1)</f>
        <v>0.13</v>
      </c>
      <c r="Q4" s="36">
        <f t="shared" ref="Q4:Q43" si="6">IF(ROUND(10^(1.810672*LOG(D4)+0.982833*LOG(E4)-4.173533),2)&gt;=0.01,ROUND(10^(1.810672*LOG(D4)+0.982833*LOG(E4)-4.173533),2),ROUND(10^(1.810672*LOG(D4)+0.982833*LOG(E4)-4.173533),3))</f>
        <v>0.13</v>
      </c>
      <c r="R4" s="36">
        <f t="shared" ref="R4:R43" si="7">ROUND(10^(1.905709*LOG(D4)+1.011385*LOG(E4)-4.293729),2)</f>
        <v>0.13</v>
      </c>
      <c r="S4" s="36">
        <f t="shared" ref="S4:S43" si="8">ROUND(10^(1.771888*LOG(D4)+1.138415*LOG(E4)-4.271259),2)</f>
        <v>0.14000000000000001</v>
      </c>
      <c r="T4" s="36">
        <f t="shared" ref="T4:T43" si="9">ROUND(10^(1.671519*LOG(D4)+1.363617*LOG(E4)-4.404407),2)</f>
        <v>0.13</v>
      </c>
      <c r="U4" s="36">
        <f t="shared" ref="U4:U43" si="10">HLOOKUP($D4,Q$3:T$43,MATCH($A4,$A$3:$A$43,0),1)</f>
        <v>0.13</v>
      </c>
      <c r="V4" s="36">
        <f t="shared" ref="V4:V43" si="11">IF(ROUND(10^(-4.249503+1.946501*LOG(D4)+0.942682*LOG(E4)),2)&gt;=0.01,ROUND(10^(-4.249503+1.946501*LOG(D4)+0.942682*LOG(E4)),2),ROUND(10^(-4.249503+1.946501*LOG(D4)+0.942682*LOG(E4)),3))</f>
        <v>0.14000000000000001</v>
      </c>
      <c r="W4" s="36">
        <f t="shared" ref="W4:W43" si="12">ROUND(10^(-4.155639+1.847898*LOG(D4)+0.951955*LOG(E4)),2)</f>
        <v>0.13</v>
      </c>
      <c r="X4" s="36">
        <f t="shared" ref="X4:X43" si="13">ROUND(10^(-4.194535+1.804172*LOG(D4)+1.034248*LOG(E4)),2)</f>
        <v>0.13</v>
      </c>
      <c r="Y4" s="36">
        <f t="shared" ref="Y4:Y43" si="14">ROUND(10^(-4.42347+2.006485*LOG(D4)+0.967757*LOG(E4)),2)</f>
        <v>0.12</v>
      </c>
      <c r="Z4" s="36">
        <f t="shared" ref="Z4:Z43" si="15">HLOOKUP($D4,V$3:Y$43,MATCH($A4,$A$3:$A$43,0),1)</f>
        <v>0.13</v>
      </c>
      <c r="AA4" s="36">
        <f t="shared" ref="AA4:AA43" si="16">IF(ROUND(10^(1.80389*LOG(D4)+0.962587*LOG(E4)-4.155099),2)&gt;=0.01,ROUND(10^(1.80389*LOG(D4)+0.962587*LOG(E4)-4.155099),2),ROUND(10^(1.80389*LOG(D4)+0.962587*LOG(E4)-4.155099),3))</f>
        <v>0.12</v>
      </c>
      <c r="AB4" s="36">
        <f t="shared" ref="AB4:AB43" si="17">ROUND(10^(1.979213*LOG(D4)+0.998347*LOG(E4)-4.369281),2)</f>
        <v>0.13</v>
      </c>
      <c r="AC4" s="36">
        <f t="shared" ref="AC4:AC43" si="18">ROUND(10^(1.904401*LOG(D4)+1.062478*LOG(E4)-4.348104),2)</f>
        <v>0.13</v>
      </c>
      <c r="AD4" s="36">
        <f t="shared" ref="AD4:AD43" si="19">ROUND(10^(1.640825*LOG(D4)+1.080387*LOG(E4)-3.976731),2)</f>
        <v>0.16</v>
      </c>
      <c r="AE4" s="36">
        <f t="shared" ref="AE4:AE43" si="20">ROUND(10^(1.90887*LOG(D4)+1.088002*LOG(E4)-4.431495),2)</f>
        <v>0.12</v>
      </c>
      <c r="AF4" s="36">
        <f t="shared" ref="AF4:AF43" si="21">HLOOKUP($D4,AA$3:AE$43,MATCH($A4,$A$3:$A$43,0),1)</f>
        <v>0.13</v>
      </c>
      <c r="AG4" s="36">
        <f t="shared" ref="AG4:AG43" si="22">IF(ROUND(10^(1.94019664*LOG(D4)+0.84689666*LOG(E4)-4.20067295),2)&gt;=0.01,ROUND(10^(1.94019664*LOG(D4)+0.84689666*LOG(E4)-4.20067295),2),ROUND(10^(1.94019664*LOG(D4)+0.84689666*LOG(E4)-4.20067295),3))</f>
        <v>0.12</v>
      </c>
      <c r="AH4" s="36">
        <f t="shared" ref="AH4:AH43" si="23">ROUND(10^(1.93813902*LOG(D4)+0.96697002*LOG(E4)-4.32216295),2)</f>
        <v>0.12</v>
      </c>
      <c r="AI4" s="36">
        <f t="shared" ref="AI4:AI43" si="24">ROUND(10^(1.82464098*LOG(D4)+0.97625989*LOG(E4)-4.15096808),2)</f>
        <v>0.14000000000000001</v>
      </c>
      <c r="AJ4" s="36">
        <f t="shared" ref="AJ4:AJ43" si="25">HLOOKUP($D4,AG$3:AI$43,MATCH($A4,$A$3:$A$43,0),1)</f>
        <v>0.12</v>
      </c>
    </row>
    <row r="5" spans="1:36" ht="12.95" customHeight="1" x14ac:dyDescent="0.15">
      <c r="A5" s="35">
        <v>142</v>
      </c>
      <c r="B5" s="99" t="s">
        <v>136</v>
      </c>
      <c r="C5" s="99"/>
      <c r="D5" s="35">
        <v>14</v>
      </c>
      <c r="E5" s="35">
        <v>11</v>
      </c>
      <c r="F5" s="4">
        <f t="shared" si="0"/>
        <v>0.09</v>
      </c>
      <c r="G5" s="5"/>
      <c r="H5" s="35"/>
      <c r="I5" s="35"/>
      <c r="J5" s="1" t="s">
        <v>15</v>
      </c>
      <c r="K5" s="36">
        <f t="shared" si="1"/>
        <v>0.09</v>
      </c>
      <c r="L5" s="36">
        <f t="shared" si="2"/>
        <v>0.09</v>
      </c>
      <c r="M5" s="36">
        <f t="shared" si="3"/>
        <v>0.09</v>
      </c>
      <c r="N5" s="36">
        <f t="shared" si="4"/>
        <v>0.09</v>
      </c>
      <c r="O5" s="36">
        <f t="shared" si="5"/>
        <v>0.09</v>
      </c>
      <c r="P5" s="36">
        <f t="shared" ref="P5:P43" si="26">HLOOKUP($D5,K$3:O$43,MATCH(A5,$A$3:$A$43,0),1)</f>
        <v>0.09</v>
      </c>
      <c r="Q5" s="36">
        <f t="shared" si="6"/>
        <v>0.08</v>
      </c>
      <c r="R5" s="36">
        <f t="shared" si="7"/>
        <v>0.09</v>
      </c>
      <c r="S5" s="36">
        <f t="shared" si="8"/>
        <v>0.09</v>
      </c>
      <c r="T5" s="36">
        <f t="shared" si="9"/>
        <v>0.09</v>
      </c>
      <c r="U5" s="36">
        <f t="shared" si="10"/>
        <v>0.09</v>
      </c>
      <c r="V5" s="36">
        <f t="shared" si="11"/>
        <v>0.09</v>
      </c>
      <c r="W5" s="36">
        <f t="shared" si="12"/>
        <v>0.09</v>
      </c>
      <c r="X5" s="36">
        <f t="shared" si="13"/>
        <v>0.09</v>
      </c>
      <c r="Y5" s="36">
        <f t="shared" si="14"/>
        <v>0.08</v>
      </c>
      <c r="Z5" s="36">
        <f t="shared" si="15"/>
        <v>0.09</v>
      </c>
      <c r="AA5" s="36">
        <f t="shared" si="16"/>
        <v>0.08</v>
      </c>
      <c r="AB5" s="36">
        <f t="shared" si="17"/>
        <v>0.09</v>
      </c>
      <c r="AC5" s="36">
        <f t="shared" si="18"/>
        <v>0.09</v>
      </c>
      <c r="AD5" s="36">
        <f t="shared" si="19"/>
        <v>0.11</v>
      </c>
      <c r="AE5" s="36">
        <f t="shared" si="20"/>
        <v>0.08</v>
      </c>
      <c r="AF5" s="36">
        <f t="shared" si="21"/>
        <v>0.09</v>
      </c>
      <c r="AG5" s="36">
        <f t="shared" si="22"/>
        <v>0.08</v>
      </c>
      <c r="AH5" s="36">
        <f t="shared" si="23"/>
        <v>0.08</v>
      </c>
      <c r="AI5" s="36">
        <f t="shared" si="24"/>
        <v>0.09</v>
      </c>
      <c r="AJ5" s="36">
        <f t="shared" si="25"/>
        <v>0.08</v>
      </c>
    </row>
    <row r="6" spans="1:36" ht="12.95" customHeight="1" x14ac:dyDescent="0.15">
      <c r="A6" s="44">
        <v>143</v>
      </c>
      <c r="B6" s="99" t="s">
        <v>136</v>
      </c>
      <c r="C6" s="99"/>
      <c r="D6" s="35">
        <v>4</v>
      </c>
      <c r="E6" s="35">
        <v>3</v>
      </c>
      <c r="F6" s="4">
        <f t="shared" si="0"/>
        <v>3.0000000000000001E-3</v>
      </c>
      <c r="G6" s="5" t="s">
        <v>257</v>
      </c>
      <c r="H6" s="35" t="s">
        <v>36</v>
      </c>
      <c r="I6" s="5" t="s">
        <v>258</v>
      </c>
      <c r="J6" s="1" t="s">
        <v>15</v>
      </c>
      <c r="K6" s="36">
        <f t="shared" si="1"/>
        <v>3.0000000000000001E-3</v>
      </c>
      <c r="L6" s="36">
        <f t="shared" si="2"/>
        <v>0</v>
      </c>
      <c r="M6" s="36">
        <f t="shared" si="3"/>
        <v>0</v>
      </c>
      <c r="N6" s="36">
        <f t="shared" si="4"/>
        <v>0</v>
      </c>
      <c r="O6" s="36">
        <f t="shared" si="5"/>
        <v>0</v>
      </c>
      <c r="P6" s="36">
        <f t="shared" si="26"/>
        <v>3.0000000000000001E-3</v>
      </c>
      <c r="Q6" s="36">
        <f t="shared" si="6"/>
        <v>2E-3</v>
      </c>
      <c r="R6" s="36">
        <f t="shared" si="7"/>
        <v>0</v>
      </c>
      <c r="S6" s="36">
        <f t="shared" si="8"/>
        <v>0</v>
      </c>
      <c r="T6" s="36">
        <f t="shared" si="9"/>
        <v>0</v>
      </c>
      <c r="U6" s="36">
        <f t="shared" si="10"/>
        <v>2E-3</v>
      </c>
      <c r="V6" s="36">
        <f t="shared" si="11"/>
        <v>2E-3</v>
      </c>
      <c r="W6" s="36">
        <f t="shared" si="12"/>
        <v>0</v>
      </c>
      <c r="X6" s="36">
        <f t="shared" si="13"/>
        <v>0</v>
      </c>
      <c r="Y6" s="36">
        <f t="shared" si="14"/>
        <v>0</v>
      </c>
      <c r="Z6" s="36">
        <f t="shared" si="15"/>
        <v>2E-3</v>
      </c>
      <c r="AA6" s="36">
        <f t="shared" si="16"/>
        <v>2E-3</v>
      </c>
      <c r="AB6" s="36">
        <f t="shared" si="17"/>
        <v>0</v>
      </c>
      <c r="AC6" s="36">
        <f t="shared" si="18"/>
        <v>0</v>
      </c>
      <c r="AD6" s="36">
        <f t="shared" si="19"/>
        <v>0</v>
      </c>
      <c r="AE6" s="36">
        <f t="shared" si="20"/>
        <v>0</v>
      </c>
      <c r="AF6" s="36">
        <f t="shared" si="21"/>
        <v>2E-3</v>
      </c>
      <c r="AG6" s="36">
        <f t="shared" si="22"/>
        <v>2E-3</v>
      </c>
      <c r="AH6" s="36">
        <f t="shared" si="23"/>
        <v>0</v>
      </c>
      <c r="AI6" s="36">
        <f t="shared" si="24"/>
        <v>0</v>
      </c>
      <c r="AJ6" s="36">
        <f t="shared" si="25"/>
        <v>2E-3</v>
      </c>
    </row>
    <row r="7" spans="1:36" ht="12.95" customHeight="1" x14ac:dyDescent="0.15">
      <c r="A7" s="44">
        <v>144</v>
      </c>
      <c r="B7" s="99" t="s">
        <v>136</v>
      </c>
      <c r="C7" s="99"/>
      <c r="D7" s="35">
        <v>8</v>
      </c>
      <c r="E7" s="35">
        <v>9</v>
      </c>
      <c r="F7" s="4">
        <f t="shared" si="0"/>
        <v>0.03</v>
      </c>
      <c r="G7" s="5"/>
      <c r="H7" s="35" t="s">
        <v>53</v>
      </c>
      <c r="I7" s="5" t="s">
        <v>260</v>
      </c>
      <c r="J7" s="1" t="s">
        <v>15</v>
      </c>
      <c r="K7" s="36">
        <f t="shared" si="1"/>
        <v>0.03</v>
      </c>
      <c r="L7" s="36">
        <f t="shared" si="2"/>
        <v>0.03</v>
      </c>
      <c r="M7" s="36">
        <f t="shared" si="3"/>
        <v>0.03</v>
      </c>
      <c r="N7" s="36">
        <f t="shared" si="4"/>
        <v>0.03</v>
      </c>
      <c r="O7" s="36">
        <f t="shared" si="5"/>
        <v>0.03</v>
      </c>
      <c r="P7" s="36">
        <f t="shared" si="26"/>
        <v>0.03</v>
      </c>
      <c r="Q7" s="36">
        <f t="shared" si="6"/>
        <v>0.03</v>
      </c>
      <c r="R7" s="36">
        <f t="shared" si="7"/>
        <v>0.02</v>
      </c>
      <c r="S7" s="36">
        <f t="shared" si="8"/>
        <v>0.03</v>
      </c>
      <c r="T7" s="36">
        <f t="shared" si="9"/>
        <v>0.03</v>
      </c>
      <c r="U7" s="36">
        <f t="shared" si="10"/>
        <v>0.03</v>
      </c>
      <c r="V7" s="36">
        <f t="shared" si="11"/>
        <v>0.03</v>
      </c>
      <c r="W7" s="36">
        <f t="shared" si="12"/>
        <v>0.03</v>
      </c>
      <c r="X7" s="36">
        <f t="shared" si="13"/>
        <v>0.03</v>
      </c>
      <c r="Y7" s="36">
        <f t="shared" si="14"/>
        <v>0.02</v>
      </c>
      <c r="Z7" s="36">
        <f t="shared" si="15"/>
        <v>0.03</v>
      </c>
      <c r="AA7" s="36">
        <f t="shared" si="16"/>
        <v>0.02</v>
      </c>
      <c r="AB7" s="36">
        <f t="shared" si="17"/>
        <v>0.02</v>
      </c>
      <c r="AC7" s="36">
        <f t="shared" si="18"/>
        <v>0.02</v>
      </c>
      <c r="AD7" s="36">
        <f t="shared" si="19"/>
        <v>0.03</v>
      </c>
      <c r="AE7" s="36">
        <f t="shared" si="20"/>
        <v>0.02</v>
      </c>
      <c r="AF7" s="36">
        <f t="shared" si="21"/>
        <v>0.02</v>
      </c>
      <c r="AG7" s="36">
        <f t="shared" si="22"/>
        <v>0.02</v>
      </c>
      <c r="AH7" s="36">
        <f t="shared" si="23"/>
        <v>0.02</v>
      </c>
      <c r="AI7" s="36">
        <f t="shared" si="24"/>
        <v>0.03</v>
      </c>
      <c r="AJ7" s="36">
        <f t="shared" si="25"/>
        <v>0.02</v>
      </c>
    </row>
    <row r="8" spans="1:36" ht="12.95" customHeight="1" x14ac:dyDescent="0.15">
      <c r="A8" s="44">
        <v>145</v>
      </c>
      <c r="B8" s="99" t="s">
        <v>136</v>
      </c>
      <c r="C8" s="99"/>
      <c r="D8" s="35">
        <v>6</v>
      </c>
      <c r="E8" s="35">
        <v>4</v>
      </c>
      <c r="F8" s="4">
        <f t="shared" si="0"/>
        <v>0.01</v>
      </c>
      <c r="G8" s="5" t="s">
        <v>257</v>
      </c>
      <c r="H8" s="35" t="s">
        <v>137</v>
      </c>
      <c r="I8" s="5" t="s">
        <v>258</v>
      </c>
      <c r="J8" s="1" t="s">
        <v>15</v>
      </c>
      <c r="K8" s="36">
        <f t="shared" si="1"/>
        <v>0.01</v>
      </c>
      <c r="L8" s="36">
        <f t="shared" si="2"/>
        <v>0.01</v>
      </c>
      <c r="M8" s="36">
        <f t="shared" si="3"/>
        <v>0.01</v>
      </c>
      <c r="N8" s="36">
        <f t="shared" si="4"/>
        <v>0.01</v>
      </c>
      <c r="O8" s="36">
        <f t="shared" si="5"/>
        <v>0.01</v>
      </c>
      <c r="P8" s="36">
        <f t="shared" si="26"/>
        <v>0.01</v>
      </c>
      <c r="Q8" s="36">
        <f t="shared" si="6"/>
        <v>0.01</v>
      </c>
      <c r="R8" s="36">
        <f t="shared" si="7"/>
        <v>0.01</v>
      </c>
      <c r="S8" s="36">
        <f t="shared" si="8"/>
        <v>0.01</v>
      </c>
      <c r="T8" s="36">
        <f t="shared" si="9"/>
        <v>0.01</v>
      </c>
      <c r="U8" s="36">
        <f t="shared" si="10"/>
        <v>0.01</v>
      </c>
      <c r="V8" s="36">
        <f t="shared" si="11"/>
        <v>0.01</v>
      </c>
      <c r="W8" s="36">
        <f t="shared" si="12"/>
        <v>0.01</v>
      </c>
      <c r="X8" s="36">
        <f t="shared" si="13"/>
        <v>0.01</v>
      </c>
      <c r="Y8" s="36">
        <f t="shared" si="14"/>
        <v>0.01</v>
      </c>
      <c r="Z8" s="36">
        <f t="shared" si="15"/>
        <v>0.01</v>
      </c>
      <c r="AA8" s="36">
        <f t="shared" si="16"/>
        <v>0.01</v>
      </c>
      <c r="AB8" s="36">
        <f t="shared" si="17"/>
        <v>0.01</v>
      </c>
      <c r="AC8" s="36">
        <f t="shared" si="18"/>
        <v>0.01</v>
      </c>
      <c r="AD8" s="36">
        <f t="shared" si="19"/>
        <v>0.01</v>
      </c>
      <c r="AE8" s="36">
        <f t="shared" si="20"/>
        <v>0.01</v>
      </c>
      <c r="AF8" s="36">
        <f t="shared" si="21"/>
        <v>0.01</v>
      </c>
      <c r="AG8" s="36">
        <f t="shared" si="22"/>
        <v>0.01</v>
      </c>
      <c r="AH8" s="36">
        <f t="shared" si="23"/>
        <v>0.01</v>
      </c>
      <c r="AI8" s="36">
        <f t="shared" si="24"/>
        <v>0.01</v>
      </c>
      <c r="AJ8" s="36">
        <f t="shared" si="25"/>
        <v>0.01</v>
      </c>
    </row>
    <row r="9" spans="1:36" ht="12.95" customHeight="1" x14ac:dyDescent="0.15">
      <c r="A9" s="44">
        <v>146</v>
      </c>
      <c r="B9" s="99" t="s">
        <v>136</v>
      </c>
      <c r="C9" s="99"/>
      <c r="D9" s="35">
        <v>4</v>
      </c>
      <c r="E9" s="35">
        <v>3</v>
      </c>
      <c r="F9" s="4">
        <f t="shared" si="0"/>
        <v>3.0000000000000001E-3</v>
      </c>
      <c r="G9" s="5" t="s">
        <v>257</v>
      </c>
      <c r="H9" s="35" t="s">
        <v>36</v>
      </c>
      <c r="I9" s="5" t="s">
        <v>258</v>
      </c>
      <c r="J9" s="1" t="s">
        <v>15</v>
      </c>
      <c r="K9" s="36">
        <f t="shared" si="1"/>
        <v>3.0000000000000001E-3</v>
      </c>
      <c r="L9" s="36">
        <f t="shared" si="2"/>
        <v>0</v>
      </c>
      <c r="M9" s="36">
        <f t="shared" si="3"/>
        <v>0</v>
      </c>
      <c r="N9" s="36">
        <f t="shared" si="4"/>
        <v>0</v>
      </c>
      <c r="O9" s="36">
        <f t="shared" si="5"/>
        <v>0</v>
      </c>
      <c r="P9" s="36">
        <f t="shared" si="26"/>
        <v>3.0000000000000001E-3</v>
      </c>
      <c r="Q9" s="36">
        <f t="shared" si="6"/>
        <v>2E-3</v>
      </c>
      <c r="R9" s="36">
        <f t="shared" si="7"/>
        <v>0</v>
      </c>
      <c r="S9" s="36">
        <f t="shared" si="8"/>
        <v>0</v>
      </c>
      <c r="T9" s="36">
        <f t="shared" si="9"/>
        <v>0</v>
      </c>
      <c r="U9" s="36">
        <f t="shared" si="10"/>
        <v>2E-3</v>
      </c>
      <c r="V9" s="36">
        <f t="shared" si="11"/>
        <v>2E-3</v>
      </c>
      <c r="W9" s="36">
        <f t="shared" si="12"/>
        <v>0</v>
      </c>
      <c r="X9" s="36">
        <f t="shared" si="13"/>
        <v>0</v>
      </c>
      <c r="Y9" s="36">
        <f t="shared" si="14"/>
        <v>0</v>
      </c>
      <c r="Z9" s="36">
        <f t="shared" si="15"/>
        <v>2E-3</v>
      </c>
      <c r="AA9" s="36">
        <f t="shared" si="16"/>
        <v>2E-3</v>
      </c>
      <c r="AB9" s="36">
        <f t="shared" si="17"/>
        <v>0</v>
      </c>
      <c r="AC9" s="36">
        <f t="shared" si="18"/>
        <v>0</v>
      </c>
      <c r="AD9" s="36">
        <f t="shared" si="19"/>
        <v>0</v>
      </c>
      <c r="AE9" s="36">
        <f t="shared" si="20"/>
        <v>0</v>
      </c>
      <c r="AF9" s="36">
        <f t="shared" si="21"/>
        <v>2E-3</v>
      </c>
      <c r="AG9" s="36">
        <f t="shared" si="22"/>
        <v>2E-3</v>
      </c>
      <c r="AH9" s="36">
        <f t="shared" si="23"/>
        <v>0</v>
      </c>
      <c r="AI9" s="36">
        <f t="shared" si="24"/>
        <v>0</v>
      </c>
      <c r="AJ9" s="36">
        <f t="shared" si="25"/>
        <v>2E-3</v>
      </c>
    </row>
    <row r="10" spans="1:36" ht="12.95" customHeight="1" x14ac:dyDescent="0.15">
      <c r="A10" s="44">
        <v>147</v>
      </c>
      <c r="B10" s="99" t="s">
        <v>136</v>
      </c>
      <c r="C10" s="99"/>
      <c r="D10" s="35">
        <v>6</v>
      </c>
      <c r="E10" s="35">
        <v>5</v>
      </c>
      <c r="F10" s="4">
        <f t="shared" si="0"/>
        <v>0.01</v>
      </c>
      <c r="G10" s="5" t="s">
        <v>257</v>
      </c>
      <c r="H10" s="35" t="s">
        <v>36</v>
      </c>
      <c r="I10" s="5" t="s">
        <v>258</v>
      </c>
      <c r="J10" s="1" t="s">
        <v>15</v>
      </c>
      <c r="K10" s="36">
        <f t="shared" si="1"/>
        <v>0.01</v>
      </c>
      <c r="L10" s="36">
        <f t="shared" si="2"/>
        <v>0.01</v>
      </c>
      <c r="M10" s="36">
        <f t="shared" si="3"/>
        <v>0.01</v>
      </c>
      <c r="N10" s="36">
        <f t="shared" si="4"/>
        <v>0.01</v>
      </c>
      <c r="O10" s="36">
        <f t="shared" si="5"/>
        <v>0.01</v>
      </c>
      <c r="P10" s="36">
        <f t="shared" si="26"/>
        <v>0.01</v>
      </c>
      <c r="Q10" s="36">
        <f t="shared" si="6"/>
        <v>0.01</v>
      </c>
      <c r="R10" s="36">
        <f t="shared" si="7"/>
        <v>0.01</v>
      </c>
      <c r="S10" s="36">
        <f t="shared" si="8"/>
        <v>0.01</v>
      </c>
      <c r="T10" s="36">
        <f t="shared" si="9"/>
        <v>0.01</v>
      </c>
      <c r="U10" s="36">
        <f t="shared" si="10"/>
        <v>0.01</v>
      </c>
      <c r="V10" s="36">
        <f t="shared" si="11"/>
        <v>0.01</v>
      </c>
      <c r="W10" s="36">
        <f t="shared" si="12"/>
        <v>0.01</v>
      </c>
      <c r="X10" s="36">
        <f t="shared" si="13"/>
        <v>0.01</v>
      </c>
      <c r="Y10" s="36">
        <f t="shared" si="14"/>
        <v>0.01</v>
      </c>
      <c r="Z10" s="36">
        <f t="shared" si="15"/>
        <v>0.01</v>
      </c>
      <c r="AA10" s="36">
        <f t="shared" si="16"/>
        <v>0.01</v>
      </c>
      <c r="AB10" s="36">
        <f t="shared" si="17"/>
        <v>0.01</v>
      </c>
      <c r="AC10" s="36">
        <f t="shared" si="18"/>
        <v>0.01</v>
      </c>
      <c r="AD10" s="36">
        <f t="shared" si="19"/>
        <v>0.01</v>
      </c>
      <c r="AE10" s="36">
        <f t="shared" si="20"/>
        <v>0.01</v>
      </c>
      <c r="AF10" s="36">
        <f t="shared" si="21"/>
        <v>0.01</v>
      </c>
      <c r="AG10" s="36">
        <f t="shared" si="22"/>
        <v>0.01</v>
      </c>
      <c r="AH10" s="36">
        <f t="shared" si="23"/>
        <v>0.01</v>
      </c>
      <c r="AI10" s="36">
        <f t="shared" si="24"/>
        <v>0.01</v>
      </c>
      <c r="AJ10" s="36">
        <f t="shared" si="25"/>
        <v>0.01</v>
      </c>
    </row>
    <row r="11" spans="1:36" ht="12.95" customHeight="1" x14ac:dyDescent="0.15">
      <c r="A11" s="44">
        <v>148</v>
      </c>
      <c r="B11" s="99" t="s">
        <v>136</v>
      </c>
      <c r="C11" s="99"/>
      <c r="D11" s="35">
        <v>20</v>
      </c>
      <c r="E11" s="35">
        <v>12</v>
      </c>
      <c r="F11" s="4">
        <f t="shared" si="0"/>
        <v>0.19</v>
      </c>
      <c r="G11" s="5"/>
      <c r="H11" s="35"/>
      <c r="I11" s="35"/>
      <c r="J11" s="1" t="s">
        <v>15</v>
      </c>
      <c r="K11" s="36">
        <f t="shared" si="1"/>
        <v>0.17</v>
      </c>
      <c r="L11" s="36">
        <f t="shared" si="2"/>
        <v>0.19</v>
      </c>
      <c r="M11" s="36">
        <f t="shared" si="3"/>
        <v>0.18</v>
      </c>
      <c r="N11" s="36">
        <f t="shared" si="4"/>
        <v>0.19</v>
      </c>
      <c r="O11" s="36">
        <f t="shared" si="5"/>
        <v>0.19</v>
      </c>
      <c r="P11" s="36">
        <f t="shared" si="26"/>
        <v>0.19</v>
      </c>
      <c r="Q11" s="36">
        <f t="shared" si="6"/>
        <v>0.17</v>
      </c>
      <c r="R11" s="36">
        <f t="shared" si="7"/>
        <v>0.19</v>
      </c>
      <c r="S11" s="36">
        <f t="shared" si="8"/>
        <v>0.18</v>
      </c>
      <c r="T11" s="36">
        <f t="shared" si="9"/>
        <v>0.17</v>
      </c>
      <c r="U11" s="36">
        <f t="shared" si="10"/>
        <v>0.19</v>
      </c>
      <c r="V11" s="36">
        <f t="shared" si="11"/>
        <v>0.2</v>
      </c>
      <c r="W11" s="36">
        <f t="shared" si="12"/>
        <v>0.19</v>
      </c>
      <c r="X11" s="36">
        <f t="shared" si="13"/>
        <v>0.19</v>
      </c>
      <c r="Y11" s="36">
        <f t="shared" si="14"/>
        <v>0.17</v>
      </c>
      <c r="Z11" s="36">
        <f t="shared" si="15"/>
        <v>0.19</v>
      </c>
      <c r="AA11" s="36">
        <f t="shared" si="16"/>
        <v>0.17</v>
      </c>
      <c r="AB11" s="36">
        <f t="shared" si="17"/>
        <v>0.19</v>
      </c>
      <c r="AC11" s="36">
        <f t="shared" si="18"/>
        <v>0.19</v>
      </c>
      <c r="AD11" s="36">
        <f t="shared" si="19"/>
        <v>0.21</v>
      </c>
      <c r="AE11" s="36">
        <f t="shared" si="20"/>
        <v>0.17</v>
      </c>
      <c r="AF11" s="36">
        <f t="shared" si="21"/>
        <v>0.19</v>
      </c>
      <c r="AG11" s="36">
        <f t="shared" si="22"/>
        <v>0.17</v>
      </c>
      <c r="AH11" s="36">
        <f t="shared" si="23"/>
        <v>0.17</v>
      </c>
      <c r="AI11" s="36">
        <f t="shared" si="24"/>
        <v>0.19</v>
      </c>
      <c r="AJ11" s="36">
        <f t="shared" si="25"/>
        <v>0.17</v>
      </c>
    </row>
    <row r="12" spans="1:36" ht="12.95" customHeight="1" x14ac:dyDescent="0.15">
      <c r="A12" s="44">
        <v>149</v>
      </c>
      <c r="B12" s="99" t="s">
        <v>136</v>
      </c>
      <c r="C12" s="99"/>
      <c r="D12" s="35">
        <v>16</v>
      </c>
      <c r="E12" s="35">
        <v>12</v>
      </c>
      <c r="F12" s="4">
        <f t="shared" si="0"/>
        <v>0.12</v>
      </c>
      <c r="G12" s="5"/>
      <c r="H12" s="35"/>
      <c r="I12" s="5"/>
      <c r="J12" s="1" t="s">
        <v>15</v>
      </c>
      <c r="K12" s="36">
        <f t="shared" si="1"/>
        <v>0.12</v>
      </c>
      <c r="L12" s="36">
        <f t="shared" si="2"/>
        <v>0.12</v>
      </c>
      <c r="M12" s="36">
        <f t="shared" si="3"/>
        <v>0.12</v>
      </c>
      <c r="N12" s="36">
        <f t="shared" si="4"/>
        <v>0.13</v>
      </c>
      <c r="O12" s="36">
        <f t="shared" si="5"/>
        <v>0.13</v>
      </c>
      <c r="P12" s="36">
        <f t="shared" si="26"/>
        <v>0.12</v>
      </c>
      <c r="Q12" s="36">
        <f t="shared" si="6"/>
        <v>0.12</v>
      </c>
      <c r="R12" s="36">
        <f t="shared" si="7"/>
        <v>0.12</v>
      </c>
      <c r="S12" s="36">
        <f t="shared" si="8"/>
        <v>0.12</v>
      </c>
      <c r="T12" s="36">
        <f t="shared" si="9"/>
        <v>0.12</v>
      </c>
      <c r="U12" s="36">
        <f t="shared" si="10"/>
        <v>0.12</v>
      </c>
      <c r="V12" s="36">
        <f t="shared" si="11"/>
        <v>0.13</v>
      </c>
      <c r="W12" s="36">
        <f t="shared" si="12"/>
        <v>0.12</v>
      </c>
      <c r="X12" s="36">
        <f t="shared" si="13"/>
        <v>0.12</v>
      </c>
      <c r="Y12" s="36">
        <f t="shared" si="14"/>
        <v>0.11</v>
      </c>
      <c r="Z12" s="36">
        <f t="shared" si="15"/>
        <v>0.12</v>
      </c>
      <c r="AA12" s="36">
        <f t="shared" si="16"/>
        <v>0.11</v>
      </c>
      <c r="AB12" s="36">
        <f t="shared" si="17"/>
        <v>0.12</v>
      </c>
      <c r="AC12" s="36">
        <f t="shared" si="18"/>
        <v>0.12</v>
      </c>
      <c r="AD12" s="36">
        <f t="shared" si="19"/>
        <v>0.15</v>
      </c>
      <c r="AE12" s="36">
        <f t="shared" si="20"/>
        <v>0.11</v>
      </c>
      <c r="AF12" s="36">
        <f t="shared" si="21"/>
        <v>0.12</v>
      </c>
      <c r="AG12" s="36">
        <f t="shared" si="22"/>
        <v>0.11</v>
      </c>
      <c r="AH12" s="36">
        <f t="shared" si="23"/>
        <v>0.11</v>
      </c>
      <c r="AI12" s="36">
        <f t="shared" si="24"/>
        <v>0.13</v>
      </c>
      <c r="AJ12" s="36">
        <f t="shared" si="25"/>
        <v>0.11</v>
      </c>
    </row>
    <row r="13" spans="1:36" ht="12.95" customHeight="1" x14ac:dyDescent="0.15">
      <c r="A13" s="44">
        <v>150</v>
      </c>
      <c r="B13" s="99" t="s">
        <v>136</v>
      </c>
      <c r="C13" s="99"/>
      <c r="D13" s="35">
        <v>14</v>
      </c>
      <c r="E13" s="35">
        <v>12</v>
      </c>
      <c r="F13" s="4">
        <f t="shared" si="0"/>
        <v>0.1</v>
      </c>
      <c r="G13" s="5"/>
      <c r="H13" s="35"/>
      <c r="I13" s="5"/>
      <c r="J13" s="1" t="s">
        <v>15</v>
      </c>
      <c r="K13" s="36">
        <f t="shared" si="1"/>
        <v>0.09</v>
      </c>
      <c r="L13" s="36">
        <f t="shared" si="2"/>
        <v>0.1</v>
      </c>
      <c r="M13" s="36">
        <f t="shared" si="3"/>
        <v>0.1</v>
      </c>
      <c r="N13" s="36">
        <f t="shared" si="4"/>
        <v>0.1</v>
      </c>
      <c r="O13" s="36">
        <f t="shared" si="5"/>
        <v>0.1</v>
      </c>
      <c r="P13" s="36">
        <f t="shared" si="26"/>
        <v>0.1</v>
      </c>
      <c r="Q13" s="36">
        <f t="shared" si="6"/>
        <v>0.09</v>
      </c>
      <c r="R13" s="36">
        <f t="shared" si="7"/>
        <v>0.1</v>
      </c>
      <c r="S13" s="36">
        <f t="shared" si="8"/>
        <v>0.1</v>
      </c>
      <c r="T13" s="36">
        <f t="shared" si="9"/>
        <v>0.1</v>
      </c>
      <c r="U13" s="36">
        <f t="shared" si="10"/>
        <v>0.1</v>
      </c>
      <c r="V13" s="36">
        <f t="shared" si="11"/>
        <v>0.1</v>
      </c>
      <c r="W13" s="36">
        <f t="shared" si="12"/>
        <v>0.1</v>
      </c>
      <c r="X13" s="36">
        <f t="shared" si="13"/>
        <v>0.1</v>
      </c>
      <c r="Y13" s="36">
        <f t="shared" si="14"/>
        <v>0.08</v>
      </c>
      <c r="Z13" s="36">
        <f t="shared" si="15"/>
        <v>0.1</v>
      </c>
      <c r="AA13" s="36">
        <f t="shared" si="16"/>
        <v>0.09</v>
      </c>
      <c r="AB13" s="36">
        <f t="shared" si="17"/>
        <v>0.09</v>
      </c>
      <c r="AC13" s="36">
        <f t="shared" si="18"/>
        <v>0.1</v>
      </c>
      <c r="AD13" s="36">
        <f t="shared" si="19"/>
        <v>0.12</v>
      </c>
      <c r="AE13" s="36">
        <f t="shared" si="20"/>
        <v>0.09</v>
      </c>
      <c r="AF13" s="36">
        <f t="shared" si="21"/>
        <v>0.09</v>
      </c>
      <c r="AG13" s="36">
        <f t="shared" si="22"/>
        <v>0.09</v>
      </c>
      <c r="AH13" s="36">
        <f t="shared" si="23"/>
        <v>0.09</v>
      </c>
      <c r="AI13" s="36">
        <f t="shared" si="24"/>
        <v>0.1</v>
      </c>
      <c r="AJ13" s="36">
        <f t="shared" si="25"/>
        <v>0.09</v>
      </c>
    </row>
    <row r="14" spans="1:36" ht="12.95" customHeight="1" x14ac:dyDescent="0.15">
      <c r="A14" s="44">
        <v>151</v>
      </c>
      <c r="B14" s="99" t="s">
        <v>136</v>
      </c>
      <c r="C14" s="99"/>
      <c r="D14" s="35">
        <v>12</v>
      </c>
      <c r="E14" s="35">
        <v>9</v>
      </c>
      <c r="F14" s="4">
        <f t="shared" si="0"/>
        <v>0.05</v>
      </c>
      <c r="G14" s="5" t="s">
        <v>71</v>
      </c>
      <c r="H14" s="35" t="s">
        <v>77</v>
      </c>
      <c r="I14" s="35" t="s">
        <v>259</v>
      </c>
      <c r="J14" s="1" t="s">
        <v>15</v>
      </c>
      <c r="K14" s="36">
        <f t="shared" si="1"/>
        <v>0.05</v>
      </c>
      <c r="L14" s="36">
        <f t="shared" si="2"/>
        <v>0.05</v>
      </c>
      <c r="M14" s="36">
        <f t="shared" si="3"/>
        <v>0.05</v>
      </c>
      <c r="N14" s="36">
        <f t="shared" si="4"/>
        <v>0.06</v>
      </c>
      <c r="O14" s="36">
        <f t="shared" si="5"/>
        <v>0.06</v>
      </c>
      <c r="P14" s="36">
        <f t="shared" si="26"/>
        <v>0.05</v>
      </c>
      <c r="Q14" s="36">
        <f t="shared" si="6"/>
        <v>0.05</v>
      </c>
      <c r="R14" s="36">
        <f t="shared" si="7"/>
        <v>0.05</v>
      </c>
      <c r="S14" s="36">
        <f t="shared" si="8"/>
        <v>0.05</v>
      </c>
      <c r="T14" s="36">
        <f t="shared" si="9"/>
        <v>0.05</v>
      </c>
      <c r="U14" s="36">
        <f t="shared" si="10"/>
        <v>0.05</v>
      </c>
      <c r="V14" s="36">
        <f t="shared" si="11"/>
        <v>0.06</v>
      </c>
      <c r="W14" s="36">
        <f t="shared" si="12"/>
        <v>0.06</v>
      </c>
      <c r="X14" s="36">
        <f t="shared" si="13"/>
        <v>0.05</v>
      </c>
      <c r="Y14" s="36">
        <f t="shared" si="14"/>
        <v>0.05</v>
      </c>
      <c r="Z14" s="36">
        <f t="shared" si="15"/>
        <v>0.06</v>
      </c>
      <c r="AA14" s="36">
        <f t="shared" si="16"/>
        <v>0.05</v>
      </c>
      <c r="AB14" s="36">
        <f t="shared" si="17"/>
        <v>0.05</v>
      </c>
      <c r="AC14" s="36">
        <f t="shared" si="18"/>
        <v>0.05</v>
      </c>
      <c r="AD14" s="36">
        <f t="shared" si="19"/>
        <v>7.0000000000000007E-2</v>
      </c>
      <c r="AE14" s="36">
        <f t="shared" si="20"/>
        <v>0.05</v>
      </c>
      <c r="AF14" s="36">
        <f t="shared" si="21"/>
        <v>0.05</v>
      </c>
      <c r="AG14" s="36">
        <f t="shared" si="22"/>
        <v>0.05</v>
      </c>
      <c r="AH14" s="36">
        <f t="shared" si="23"/>
        <v>0.05</v>
      </c>
      <c r="AI14" s="36">
        <f t="shared" si="24"/>
        <v>0.06</v>
      </c>
      <c r="AJ14" s="36">
        <f t="shared" si="25"/>
        <v>0.05</v>
      </c>
    </row>
    <row r="15" spans="1:36" ht="12.95" customHeight="1" x14ac:dyDescent="0.15">
      <c r="A15" s="44">
        <v>152</v>
      </c>
      <c r="B15" s="99" t="s">
        <v>136</v>
      </c>
      <c r="C15" s="99"/>
      <c r="D15" s="35">
        <v>8</v>
      </c>
      <c r="E15" s="35">
        <v>7</v>
      </c>
      <c r="F15" s="4">
        <f t="shared" si="0"/>
        <v>0.02</v>
      </c>
      <c r="G15" s="5"/>
      <c r="H15" s="35" t="s">
        <v>77</v>
      </c>
      <c r="I15" s="5" t="s">
        <v>260</v>
      </c>
      <c r="J15" s="1" t="s">
        <v>15</v>
      </c>
      <c r="K15" s="36">
        <f t="shared" si="1"/>
        <v>0.02</v>
      </c>
      <c r="L15" s="36">
        <f t="shared" si="2"/>
        <v>0.02</v>
      </c>
      <c r="M15" s="36">
        <f t="shared" si="3"/>
        <v>0.02</v>
      </c>
      <c r="N15" s="36">
        <f t="shared" si="4"/>
        <v>0.02</v>
      </c>
      <c r="O15" s="36">
        <f t="shared" si="5"/>
        <v>0.02</v>
      </c>
      <c r="P15" s="36">
        <f t="shared" si="26"/>
        <v>0.02</v>
      </c>
      <c r="Q15" s="36">
        <f t="shared" si="6"/>
        <v>0.02</v>
      </c>
      <c r="R15" s="36">
        <f t="shared" si="7"/>
        <v>0.02</v>
      </c>
      <c r="S15" s="36">
        <f t="shared" si="8"/>
        <v>0.02</v>
      </c>
      <c r="T15" s="36">
        <f t="shared" si="9"/>
        <v>0.02</v>
      </c>
      <c r="U15" s="36">
        <f t="shared" si="10"/>
        <v>0.02</v>
      </c>
      <c r="V15" s="36">
        <f t="shared" si="11"/>
        <v>0.02</v>
      </c>
      <c r="W15" s="36">
        <f t="shared" si="12"/>
        <v>0.02</v>
      </c>
      <c r="X15" s="36">
        <f t="shared" si="13"/>
        <v>0.02</v>
      </c>
      <c r="Y15" s="36">
        <f t="shared" si="14"/>
        <v>0.02</v>
      </c>
      <c r="Z15" s="36">
        <f t="shared" si="15"/>
        <v>0.02</v>
      </c>
      <c r="AA15" s="36">
        <f t="shared" si="16"/>
        <v>0.02</v>
      </c>
      <c r="AB15" s="36">
        <f t="shared" si="17"/>
        <v>0.02</v>
      </c>
      <c r="AC15" s="36">
        <f t="shared" si="18"/>
        <v>0.02</v>
      </c>
      <c r="AD15" s="36">
        <f t="shared" si="19"/>
        <v>0.03</v>
      </c>
      <c r="AE15" s="36">
        <f t="shared" si="20"/>
        <v>0.02</v>
      </c>
      <c r="AF15" s="36">
        <f t="shared" si="21"/>
        <v>0.02</v>
      </c>
      <c r="AG15" s="36">
        <f t="shared" si="22"/>
        <v>0.02</v>
      </c>
      <c r="AH15" s="36">
        <f t="shared" si="23"/>
        <v>0.02</v>
      </c>
      <c r="AI15" s="36">
        <f t="shared" si="24"/>
        <v>0.02</v>
      </c>
      <c r="AJ15" s="36">
        <f t="shared" si="25"/>
        <v>0.02</v>
      </c>
    </row>
    <row r="16" spans="1:36" ht="12.95" customHeight="1" x14ac:dyDescent="0.15">
      <c r="A16" s="44">
        <v>153</v>
      </c>
      <c r="B16" s="99" t="s">
        <v>136</v>
      </c>
      <c r="C16" s="99"/>
      <c r="D16" s="35">
        <v>10</v>
      </c>
      <c r="E16" s="35">
        <v>8</v>
      </c>
      <c r="F16" s="4">
        <f t="shared" si="0"/>
        <v>0.03</v>
      </c>
      <c r="G16" s="5"/>
      <c r="H16" s="35" t="s">
        <v>53</v>
      </c>
      <c r="I16" s="5" t="s">
        <v>260</v>
      </c>
      <c r="J16" s="1" t="s">
        <v>15</v>
      </c>
      <c r="K16" s="36">
        <f t="shared" si="1"/>
        <v>0.03</v>
      </c>
      <c r="L16" s="36">
        <f t="shared" si="2"/>
        <v>0.03</v>
      </c>
      <c r="M16" s="36">
        <f t="shared" si="3"/>
        <v>0.03</v>
      </c>
      <c r="N16" s="36">
        <f t="shared" si="4"/>
        <v>0.04</v>
      </c>
      <c r="O16" s="36">
        <f t="shared" si="5"/>
        <v>0.04</v>
      </c>
      <c r="P16" s="36">
        <f t="shared" si="26"/>
        <v>0.03</v>
      </c>
      <c r="Q16" s="36">
        <f t="shared" si="6"/>
        <v>0.03</v>
      </c>
      <c r="R16" s="36">
        <f t="shared" si="7"/>
        <v>0.03</v>
      </c>
      <c r="S16" s="36">
        <f t="shared" si="8"/>
        <v>0.03</v>
      </c>
      <c r="T16" s="36">
        <f t="shared" si="9"/>
        <v>0.03</v>
      </c>
      <c r="U16" s="36">
        <f t="shared" si="10"/>
        <v>0.03</v>
      </c>
      <c r="V16" s="36">
        <f t="shared" si="11"/>
        <v>0.04</v>
      </c>
      <c r="W16" s="36">
        <f t="shared" si="12"/>
        <v>0.04</v>
      </c>
      <c r="X16" s="36">
        <f t="shared" si="13"/>
        <v>0.03</v>
      </c>
      <c r="Y16" s="36">
        <f t="shared" si="14"/>
        <v>0.03</v>
      </c>
      <c r="Z16" s="36">
        <f t="shared" si="15"/>
        <v>0.04</v>
      </c>
      <c r="AA16" s="36">
        <f t="shared" si="16"/>
        <v>0.03</v>
      </c>
      <c r="AB16" s="36">
        <f t="shared" si="17"/>
        <v>0.03</v>
      </c>
      <c r="AC16" s="36">
        <f t="shared" si="18"/>
        <v>0.03</v>
      </c>
      <c r="AD16" s="36">
        <f t="shared" si="19"/>
        <v>0.04</v>
      </c>
      <c r="AE16" s="36">
        <f t="shared" si="20"/>
        <v>0.03</v>
      </c>
      <c r="AF16" s="36">
        <f t="shared" si="21"/>
        <v>0.03</v>
      </c>
      <c r="AG16" s="36">
        <f t="shared" si="22"/>
        <v>0.03</v>
      </c>
      <c r="AH16" s="36">
        <f t="shared" si="23"/>
        <v>0.03</v>
      </c>
      <c r="AI16" s="36">
        <f t="shared" si="24"/>
        <v>0.04</v>
      </c>
      <c r="AJ16" s="36">
        <f t="shared" si="25"/>
        <v>0.03</v>
      </c>
    </row>
    <row r="17" spans="1:36" ht="12.95" customHeight="1" x14ac:dyDescent="0.15">
      <c r="A17" s="44">
        <v>154</v>
      </c>
      <c r="B17" s="99" t="s">
        <v>136</v>
      </c>
      <c r="C17" s="99"/>
      <c r="D17" s="35">
        <v>18</v>
      </c>
      <c r="E17" s="35">
        <v>12</v>
      </c>
      <c r="F17" s="4">
        <f t="shared" si="0"/>
        <v>0.15</v>
      </c>
      <c r="G17" s="5"/>
      <c r="H17" s="35"/>
      <c r="I17" s="35"/>
      <c r="J17" s="1" t="s">
        <v>15</v>
      </c>
      <c r="K17" s="36">
        <f t="shared" si="1"/>
        <v>0.15</v>
      </c>
      <c r="L17" s="36">
        <f t="shared" si="2"/>
        <v>0.15</v>
      </c>
      <c r="M17" s="36">
        <f t="shared" si="3"/>
        <v>0.15</v>
      </c>
      <c r="N17" s="36">
        <f t="shared" si="4"/>
        <v>0.16</v>
      </c>
      <c r="O17" s="36">
        <f t="shared" si="5"/>
        <v>0.16</v>
      </c>
      <c r="P17" s="36">
        <f t="shared" si="26"/>
        <v>0.15</v>
      </c>
      <c r="Q17" s="36">
        <f t="shared" si="6"/>
        <v>0.14000000000000001</v>
      </c>
      <c r="R17" s="36">
        <f t="shared" si="7"/>
        <v>0.15</v>
      </c>
      <c r="S17" s="36">
        <f t="shared" si="8"/>
        <v>0.15</v>
      </c>
      <c r="T17" s="36">
        <f t="shared" si="9"/>
        <v>0.15</v>
      </c>
      <c r="U17" s="36">
        <f t="shared" si="10"/>
        <v>0.15</v>
      </c>
      <c r="V17" s="36">
        <f t="shared" si="11"/>
        <v>0.16</v>
      </c>
      <c r="W17" s="36">
        <f t="shared" si="12"/>
        <v>0.16</v>
      </c>
      <c r="X17" s="36">
        <f t="shared" si="13"/>
        <v>0.15</v>
      </c>
      <c r="Y17" s="36">
        <f t="shared" si="14"/>
        <v>0.14000000000000001</v>
      </c>
      <c r="Z17" s="36">
        <f t="shared" si="15"/>
        <v>0.16</v>
      </c>
      <c r="AA17" s="36">
        <f t="shared" si="16"/>
        <v>0.14000000000000001</v>
      </c>
      <c r="AB17" s="36">
        <f t="shared" si="17"/>
        <v>0.16</v>
      </c>
      <c r="AC17" s="36">
        <f t="shared" si="18"/>
        <v>0.15</v>
      </c>
      <c r="AD17" s="36">
        <f t="shared" si="19"/>
        <v>0.18</v>
      </c>
      <c r="AE17" s="36">
        <f t="shared" si="20"/>
        <v>0.14000000000000001</v>
      </c>
      <c r="AF17" s="36">
        <f t="shared" si="21"/>
        <v>0.16</v>
      </c>
      <c r="AG17" s="36">
        <f t="shared" si="22"/>
        <v>0.14000000000000001</v>
      </c>
      <c r="AH17" s="36">
        <f t="shared" si="23"/>
        <v>0.14000000000000001</v>
      </c>
      <c r="AI17" s="36">
        <f t="shared" si="24"/>
        <v>0.16</v>
      </c>
      <c r="AJ17" s="36">
        <f t="shared" si="25"/>
        <v>0.14000000000000001</v>
      </c>
    </row>
    <row r="18" spans="1:36" ht="12.95" customHeight="1" x14ac:dyDescent="0.15">
      <c r="A18" s="44">
        <v>155</v>
      </c>
      <c r="B18" s="99" t="s">
        <v>136</v>
      </c>
      <c r="C18" s="99"/>
      <c r="D18" s="35">
        <v>14</v>
      </c>
      <c r="E18" s="35">
        <v>9</v>
      </c>
      <c r="F18" s="4">
        <f t="shared" si="0"/>
        <v>7.0000000000000007E-2</v>
      </c>
      <c r="G18" s="5"/>
      <c r="H18" s="35"/>
      <c r="I18" s="35"/>
      <c r="J18" s="1" t="s">
        <v>15</v>
      </c>
      <c r="K18" s="36">
        <f t="shared" si="1"/>
        <v>7.0000000000000007E-2</v>
      </c>
      <c r="L18" s="36">
        <f t="shared" si="2"/>
        <v>7.0000000000000007E-2</v>
      </c>
      <c r="M18" s="36">
        <f t="shared" si="3"/>
        <v>7.0000000000000007E-2</v>
      </c>
      <c r="N18" s="36">
        <f t="shared" si="4"/>
        <v>7.0000000000000007E-2</v>
      </c>
      <c r="O18" s="36">
        <f t="shared" si="5"/>
        <v>0.08</v>
      </c>
      <c r="P18" s="36">
        <f t="shared" si="26"/>
        <v>7.0000000000000007E-2</v>
      </c>
      <c r="Q18" s="36">
        <f t="shared" si="6"/>
        <v>7.0000000000000007E-2</v>
      </c>
      <c r="R18" s="36">
        <f t="shared" si="7"/>
        <v>7.0000000000000007E-2</v>
      </c>
      <c r="S18" s="36">
        <f t="shared" si="8"/>
        <v>7.0000000000000007E-2</v>
      </c>
      <c r="T18" s="36">
        <f t="shared" si="9"/>
        <v>0.06</v>
      </c>
      <c r="U18" s="36">
        <f t="shared" si="10"/>
        <v>7.0000000000000007E-2</v>
      </c>
      <c r="V18" s="36">
        <f t="shared" si="11"/>
        <v>0.08</v>
      </c>
      <c r="W18" s="36">
        <f t="shared" si="12"/>
        <v>7.0000000000000007E-2</v>
      </c>
      <c r="X18" s="36">
        <f t="shared" si="13"/>
        <v>7.0000000000000007E-2</v>
      </c>
      <c r="Y18" s="36">
        <f t="shared" si="14"/>
        <v>0.06</v>
      </c>
      <c r="Z18" s="36">
        <f t="shared" si="15"/>
        <v>7.0000000000000007E-2</v>
      </c>
      <c r="AA18" s="36">
        <f t="shared" si="16"/>
        <v>7.0000000000000007E-2</v>
      </c>
      <c r="AB18" s="36">
        <f t="shared" si="17"/>
        <v>7.0000000000000007E-2</v>
      </c>
      <c r="AC18" s="36">
        <f t="shared" si="18"/>
        <v>7.0000000000000007E-2</v>
      </c>
      <c r="AD18" s="36">
        <f t="shared" si="19"/>
        <v>0.09</v>
      </c>
      <c r="AE18" s="36">
        <f t="shared" si="20"/>
        <v>0.06</v>
      </c>
      <c r="AF18" s="36">
        <f t="shared" si="21"/>
        <v>7.0000000000000007E-2</v>
      </c>
      <c r="AG18" s="36">
        <f t="shared" si="22"/>
        <v>7.0000000000000007E-2</v>
      </c>
      <c r="AH18" s="36">
        <f t="shared" si="23"/>
        <v>7.0000000000000007E-2</v>
      </c>
      <c r="AI18" s="36">
        <f t="shared" si="24"/>
        <v>7.0000000000000007E-2</v>
      </c>
      <c r="AJ18" s="36">
        <f t="shared" si="25"/>
        <v>7.0000000000000007E-2</v>
      </c>
    </row>
    <row r="19" spans="1:36" ht="12.95" customHeight="1" x14ac:dyDescent="0.15">
      <c r="A19" s="44">
        <v>156</v>
      </c>
      <c r="B19" s="99" t="s">
        <v>136</v>
      </c>
      <c r="C19" s="99"/>
      <c r="D19" s="35">
        <v>10</v>
      </c>
      <c r="E19" s="35">
        <v>8</v>
      </c>
      <c r="F19" s="4">
        <f t="shared" si="0"/>
        <v>0.03</v>
      </c>
      <c r="G19" s="5" t="s">
        <v>71</v>
      </c>
      <c r="H19" s="35" t="s">
        <v>53</v>
      </c>
      <c r="I19" s="76" t="s">
        <v>259</v>
      </c>
      <c r="J19" s="1" t="s">
        <v>15</v>
      </c>
      <c r="K19" s="36">
        <f t="shared" si="1"/>
        <v>0.03</v>
      </c>
      <c r="L19" s="36">
        <f t="shared" si="2"/>
        <v>0.03</v>
      </c>
      <c r="M19" s="36">
        <f t="shared" si="3"/>
        <v>0.03</v>
      </c>
      <c r="N19" s="36">
        <f t="shared" si="4"/>
        <v>0.04</v>
      </c>
      <c r="O19" s="36">
        <f t="shared" si="5"/>
        <v>0.04</v>
      </c>
      <c r="P19" s="36">
        <f t="shared" si="26"/>
        <v>0.03</v>
      </c>
      <c r="Q19" s="36">
        <f t="shared" si="6"/>
        <v>0.03</v>
      </c>
      <c r="R19" s="36">
        <f t="shared" si="7"/>
        <v>0.03</v>
      </c>
      <c r="S19" s="36">
        <f t="shared" si="8"/>
        <v>0.03</v>
      </c>
      <c r="T19" s="36">
        <f t="shared" si="9"/>
        <v>0.03</v>
      </c>
      <c r="U19" s="36">
        <f t="shared" si="10"/>
        <v>0.03</v>
      </c>
      <c r="V19" s="36">
        <f t="shared" si="11"/>
        <v>0.04</v>
      </c>
      <c r="W19" s="36">
        <f t="shared" si="12"/>
        <v>0.04</v>
      </c>
      <c r="X19" s="36">
        <f t="shared" si="13"/>
        <v>0.03</v>
      </c>
      <c r="Y19" s="36">
        <f t="shared" si="14"/>
        <v>0.03</v>
      </c>
      <c r="Z19" s="36">
        <f t="shared" si="15"/>
        <v>0.04</v>
      </c>
      <c r="AA19" s="36">
        <f t="shared" si="16"/>
        <v>0.03</v>
      </c>
      <c r="AB19" s="36">
        <f t="shared" si="17"/>
        <v>0.03</v>
      </c>
      <c r="AC19" s="36">
        <f t="shared" si="18"/>
        <v>0.03</v>
      </c>
      <c r="AD19" s="36">
        <f t="shared" si="19"/>
        <v>0.04</v>
      </c>
      <c r="AE19" s="36">
        <f t="shared" si="20"/>
        <v>0.03</v>
      </c>
      <c r="AF19" s="36">
        <f t="shared" si="21"/>
        <v>0.03</v>
      </c>
      <c r="AG19" s="36">
        <f t="shared" si="22"/>
        <v>0.03</v>
      </c>
      <c r="AH19" s="36">
        <f t="shared" si="23"/>
        <v>0.03</v>
      </c>
      <c r="AI19" s="36">
        <f t="shared" si="24"/>
        <v>0.04</v>
      </c>
      <c r="AJ19" s="36">
        <f t="shared" si="25"/>
        <v>0.03</v>
      </c>
    </row>
    <row r="20" spans="1:36" ht="12.95" customHeight="1" x14ac:dyDescent="0.15">
      <c r="A20" s="44">
        <v>157</v>
      </c>
      <c r="B20" s="99" t="s">
        <v>136</v>
      </c>
      <c r="C20" s="99"/>
      <c r="D20" s="35">
        <v>16</v>
      </c>
      <c r="E20" s="35">
        <v>12</v>
      </c>
      <c r="F20" s="4">
        <f t="shared" si="0"/>
        <v>0.12</v>
      </c>
      <c r="G20" s="5"/>
      <c r="H20" s="35"/>
      <c r="I20" s="35"/>
      <c r="J20" s="1" t="s">
        <v>15</v>
      </c>
      <c r="K20" s="36">
        <f t="shared" si="1"/>
        <v>0.12</v>
      </c>
      <c r="L20" s="36">
        <f t="shared" si="2"/>
        <v>0.12</v>
      </c>
      <c r="M20" s="36">
        <f t="shared" si="3"/>
        <v>0.12</v>
      </c>
      <c r="N20" s="36">
        <f t="shared" si="4"/>
        <v>0.13</v>
      </c>
      <c r="O20" s="36">
        <f t="shared" si="5"/>
        <v>0.13</v>
      </c>
      <c r="P20" s="36">
        <f t="shared" si="26"/>
        <v>0.12</v>
      </c>
      <c r="Q20" s="36">
        <f t="shared" si="6"/>
        <v>0.12</v>
      </c>
      <c r="R20" s="36">
        <f t="shared" si="7"/>
        <v>0.12</v>
      </c>
      <c r="S20" s="36">
        <f t="shared" si="8"/>
        <v>0.12</v>
      </c>
      <c r="T20" s="36">
        <f t="shared" si="9"/>
        <v>0.12</v>
      </c>
      <c r="U20" s="36">
        <f t="shared" si="10"/>
        <v>0.12</v>
      </c>
      <c r="V20" s="36">
        <f t="shared" si="11"/>
        <v>0.13</v>
      </c>
      <c r="W20" s="36">
        <f t="shared" si="12"/>
        <v>0.12</v>
      </c>
      <c r="X20" s="36">
        <f t="shared" si="13"/>
        <v>0.12</v>
      </c>
      <c r="Y20" s="36">
        <f t="shared" si="14"/>
        <v>0.11</v>
      </c>
      <c r="Z20" s="36">
        <f t="shared" si="15"/>
        <v>0.12</v>
      </c>
      <c r="AA20" s="36">
        <f t="shared" si="16"/>
        <v>0.11</v>
      </c>
      <c r="AB20" s="36">
        <f t="shared" si="17"/>
        <v>0.12</v>
      </c>
      <c r="AC20" s="36">
        <f t="shared" si="18"/>
        <v>0.12</v>
      </c>
      <c r="AD20" s="36">
        <f t="shared" si="19"/>
        <v>0.15</v>
      </c>
      <c r="AE20" s="36">
        <f t="shared" si="20"/>
        <v>0.11</v>
      </c>
      <c r="AF20" s="36">
        <f t="shared" si="21"/>
        <v>0.12</v>
      </c>
      <c r="AG20" s="36">
        <f t="shared" si="22"/>
        <v>0.11</v>
      </c>
      <c r="AH20" s="36">
        <f t="shared" si="23"/>
        <v>0.11</v>
      </c>
      <c r="AI20" s="36">
        <f t="shared" si="24"/>
        <v>0.13</v>
      </c>
      <c r="AJ20" s="36">
        <f t="shared" si="25"/>
        <v>0.11</v>
      </c>
    </row>
    <row r="21" spans="1:36" ht="12.95" customHeight="1" x14ac:dyDescent="0.15">
      <c r="A21" s="44">
        <v>158</v>
      </c>
      <c r="B21" s="99" t="s">
        <v>97</v>
      </c>
      <c r="C21" s="99"/>
      <c r="D21" s="35">
        <v>10</v>
      </c>
      <c r="E21" s="35">
        <v>9</v>
      </c>
      <c r="F21" s="4">
        <f t="shared" si="0"/>
        <v>0.04</v>
      </c>
      <c r="G21" s="5"/>
      <c r="H21" s="35"/>
      <c r="I21" s="35"/>
      <c r="J21" s="1" t="s">
        <v>15</v>
      </c>
      <c r="K21" s="36">
        <f t="shared" si="1"/>
        <v>0.04</v>
      </c>
      <c r="L21" s="36">
        <f t="shared" si="2"/>
        <v>0.04</v>
      </c>
      <c r="M21" s="36">
        <f t="shared" si="3"/>
        <v>0.04</v>
      </c>
      <c r="N21" s="36">
        <f t="shared" si="4"/>
        <v>0.04</v>
      </c>
      <c r="O21" s="36">
        <f t="shared" si="5"/>
        <v>0.04</v>
      </c>
      <c r="P21" s="36">
        <f t="shared" si="26"/>
        <v>0.04</v>
      </c>
      <c r="Q21" s="36">
        <f t="shared" si="6"/>
        <v>0.04</v>
      </c>
      <c r="R21" s="36">
        <f t="shared" si="7"/>
        <v>0.04</v>
      </c>
      <c r="S21" s="36">
        <f t="shared" si="8"/>
        <v>0.04</v>
      </c>
      <c r="T21" s="36">
        <f t="shared" si="9"/>
        <v>0.04</v>
      </c>
      <c r="U21" s="36">
        <f t="shared" si="10"/>
        <v>0.04</v>
      </c>
      <c r="V21" s="36">
        <f t="shared" si="11"/>
        <v>0.04</v>
      </c>
      <c r="W21" s="36">
        <f t="shared" si="12"/>
        <v>0.04</v>
      </c>
      <c r="X21" s="36">
        <f t="shared" si="13"/>
        <v>0.04</v>
      </c>
      <c r="Y21" s="36">
        <f t="shared" si="14"/>
        <v>0.03</v>
      </c>
      <c r="Z21" s="36">
        <f t="shared" si="15"/>
        <v>0.04</v>
      </c>
      <c r="AA21" s="36">
        <f t="shared" si="16"/>
        <v>0.04</v>
      </c>
      <c r="AB21" s="36">
        <f t="shared" si="17"/>
        <v>0.04</v>
      </c>
      <c r="AC21" s="36">
        <f t="shared" si="18"/>
        <v>0.04</v>
      </c>
      <c r="AD21" s="36">
        <f t="shared" si="19"/>
        <v>0.05</v>
      </c>
      <c r="AE21" s="36">
        <f t="shared" si="20"/>
        <v>0.03</v>
      </c>
      <c r="AF21" s="36">
        <f t="shared" si="21"/>
        <v>0.04</v>
      </c>
      <c r="AG21" s="36">
        <f t="shared" si="22"/>
        <v>0.04</v>
      </c>
      <c r="AH21" s="36">
        <f t="shared" si="23"/>
        <v>0.03</v>
      </c>
      <c r="AI21" s="36">
        <f t="shared" si="24"/>
        <v>0.04</v>
      </c>
      <c r="AJ21" s="36">
        <f t="shared" si="25"/>
        <v>0.04</v>
      </c>
    </row>
    <row r="22" spans="1:36" ht="12.95" customHeight="1" x14ac:dyDescent="0.15">
      <c r="A22" s="35"/>
      <c r="B22" s="99"/>
      <c r="C22" s="99"/>
      <c r="D22" s="35"/>
      <c r="E22" s="35"/>
      <c r="F22" s="4" t="str">
        <f t="shared" si="0"/>
        <v/>
      </c>
      <c r="G22" s="26"/>
      <c r="H22" s="35"/>
      <c r="I22" s="35"/>
      <c r="J22" s="1" t="s">
        <v>15</v>
      </c>
      <c r="K22" s="36" t="e">
        <f t="shared" si="1"/>
        <v>#NUM!</v>
      </c>
      <c r="L22" s="36" t="e">
        <f t="shared" si="2"/>
        <v>#NUM!</v>
      </c>
      <c r="M22" s="36" t="e">
        <f t="shared" si="3"/>
        <v>#NUM!</v>
      </c>
      <c r="N22" s="36" t="e">
        <f t="shared" si="4"/>
        <v>#NUM!</v>
      </c>
      <c r="O22" s="36" t="e">
        <f t="shared" si="5"/>
        <v>#NUM!</v>
      </c>
      <c r="P22" s="36" t="e">
        <f t="shared" si="26"/>
        <v>#N/A</v>
      </c>
      <c r="Q22" s="36" t="e">
        <f t="shared" si="6"/>
        <v>#NUM!</v>
      </c>
      <c r="R22" s="36" t="e">
        <f t="shared" si="7"/>
        <v>#NUM!</v>
      </c>
      <c r="S22" s="36" t="e">
        <f t="shared" si="8"/>
        <v>#NUM!</v>
      </c>
      <c r="T22" s="36" t="e">
        <f t="shared" si="9"/>
        <v>#NUM!</v>
      </c>
      <c r="U22" s="36" t="e">
        <f t="shared" si="10"/>
        <v>#N/A</v>
      </c>
      <c r="V22" s="36" t="e">
        <f t="shared" si="11"/>
        <v>#NUM!</v>
      </c>
      <c r="W22" s="36" t="e">
        <f t="shared" si="12"/>
        <v>#NUM!</v>
      </c>
      <c r="X22" s="36" t="e">
        <f t="shared" si="13"/>
        <v>#NUM!</v>
      </c>
      <c r="Y22" s="36" t="e">
        <f t="shared" si="14"/>
        <v>#NUM!</v>
      </c>
      <c r="Z22" s="36" t="e">
        <f t="shared" si="15"/>
        <v>#N/A</v>
      </c>
      <c r="AA22" s="36" t="e">
        <f t="shared" si="16"/>
        <v>#NUM!</v>
      </c>
      <c r="AB22" s="36" t="e">
        <f t="shared" si="17"/>
        <v>#NUM!</v>
      </c>
      <c r="AC22" s="36" t="e">
        <f t="shared" si="18"/>
        <v>#NUM!</v>
      </c>
      <c r="AD22" s="36" t="e">
        <f t="shared" si="19"/>
        <v>#NUM!</v>
      </c>
      <c r="AE22" s="36" t="e">
        <f t="shared" si="20"/>
        <v>#NUM!</v>
      </c>
      <c r="AF22" s="36" t="e">
        <f t="shared" si="21"/>
        <v>#N/A</v>
      </c>
      <c r="AG22" s="36" t="e">
        <f t="shared" si="22"/>
        <v>#NUM!</v>
      </c>
      <c r="AH22" s="36" t="e">
        <f t="shared" si="23"/>
        <v>#NUM!</v>
      </c>
      <c r="AI22" s="36" t="e">
        <f t="shared" si="24"/>
        <v>#NUM!</v>
      </c>
      <c r="AJ22" s="36" t="e">
        <f t="shared" si="25"/>
        <v>#N/A</v>
      </c>
    </row>
    <row r="23" spans="1:36" ht="12.95" customHeight="1" x14ac:dyDescent="0.15">
      <c r="A23" s="35"/>
      <c r="B23" s="99"/>
      <c r="C23" s="99"/>
      <c r="D23" s="35"/>
      <c r="E23" s="35"/>
      <c r="F23" s="4" t="str">
        <f t="shared" si="0"/>
        <v/>
      </c>
      <c r="G23" s="26"/>
      <c r="H23" s="35"/>
      <c r="I23" s="35"/>
      <c r="J23" s="1" t="s">
        <v>15</v>
      </c>
      <c r="K23" s="36" t="e">
        <f t="shared" si="1"/>
        <v>#NUM!</v>
      </c>
      <c r="L23" s="36" t="e">
        <f t="shared" si="2"/>
        <v>#NUM!</v>
      </c>
      <c r="M23" s="36" t="e">
        <f t="shared" si="3"/>
        <v>#NUM!</v>
      </c>
      <c r="N23" s="36" t="e">
        <f t="shared" si="4"/>
        <v>#NUM!</v>
      </c>
      <c r="O23" s="36" t="e">
        <f t="shared" si="5"/>
        <v>#NUM!</v>
      </c>
      <c r="P23" s="36" t="e">
        <f t="shared" si="26"/>
        <v>#N/A</v>
      </c>
      <c r="Q23" s="36" t="e">
        <f t="shared" si="6"/>
        <v>#NUM!</v>
      </c>
      <c r="R23" s="36" t="e">
        <f t="shared" si="7"/>
        <v>#NUM!</v>
      </c>
      <c r="S23" s="36" t="e">
        <f t="shared" si="8"/>
        <v>#NUM!</v>
      </c>
      <c r="T23" s="36" t="e">
        <f t="shared" si="9"/>
        <v>#NUM!</v>
      </c>
      <c r="U23" s="36" t="e">
        <f t="shared" si="10"/>
        <v>#N/A</v>
      </c>
      <c r="V23" s="36" t="e">
        <f t="shared" si="11"/>
        <v>#NUM!</v>
      </c>
      <c r="W23" s="36" t="e">
        <f t="shared" si="12"/>
        <v>#NUM!</v>
      </c>
      <c r="X23" s="36" t="e">
        <f t="shared" si="13"/>
        <v>#NUM!</v>
      </c>
      <c r="Y23" s="36" t="e">
        <f t="shared" si="14"/>
        <v>#NUM!</v>
      </c>
      <c r="Z23" s="36" t="e">
        <f t="shared" si="15"/>
        <v>#N/A</v>
      </c>
      <c r="AA23" s="36" t="e">
        <f t="shared" si="16"/>
        <v>#NUM!</v>
      </c>
      <c r="AB23" s="36" t="e">
        <f t="shared" si="17"/>
        <v>#NUM!</v>
      </c>
      <c r="AC23" s="36" t="e">
        <f t="shared" si="18"/>
        <v>#NUM!</v>
      </c>
      <c r="AD23" s="36" t="e">
        <f t="shared" si="19"/>
        <v>#NUM!</v>
      </c>
      <c r="AE23" s="36" t="e">
        <f t="shared" si="20"/>
        <v>#NUM!</v>
      </c>
      <c r="AF23" s="36" t="e">
        <f t="shared" si="21"/>
        <v>#N/A</v>
      </c>
      <c r="AG23" s="36" t="e">
        <f t="shared" si="22"/>
        <v>#NUM!</v>
      </c>
      <c r="AH23" s="36" t="e">
        <f t="shared" si="23"/>
        <v>#NUM!</v>
      </c>
      <c r="AI23" s="36" t="e">
        <f t="shared" si="24"/>
        <v>#NUM!</v>
      </c>
      <c r="AJ23" s="36" t="e">
        <f t="shared" si="25"/>
        <v>#N/A</v>
      </c>
    </row>
    <row r="24" spans="1:36" ht="12.95" customHeight="1" x14ac:dyDescent="0.15">
      <c r="A24" s="35"/>
      <c r="B24" s="99"/>
      <c r="C24" s="99"/>
      <c r="D24" s="35"/>
      <c r="E24" s="35"/>
      <c r="F24" s="4" t="str">
        <f t="shared" si="0"/>
        <v/>
      </c>
      <c r="G24" s="5"/>
      <c r="H24" s="35"/>
      <c r="I24" s="35"/>
      <c r="J24" s="1" t="s">
        <v>15</v>
      </c>
      <c r="K24" s="36" t="e">
        <f t="shared" si="1"/>
        <v>#NUM!</v>
      </c>
      <c r="L24" s="36" t="e">
        <f t="shared" si="2"/>
        <v>#NUM!</v>
      </c>
      <c r="M24" s="36" t="e">
        <f t="shared" si="3"/>
        <v>#NUM!</v>
      </c>
      <c r="N24" s="36" t="e">
        <f t="shared" si="4"/>
        <v>#NUM!</v>
      </c>
      <c r="O24" s="36" t="e">
        <f t="shared" si="5"/>
        <v>#NUM!</v>
      </c>
      <c r="P24" s="36" t="e">
        <f t="shared" si="26"/>
        <v>#N/A</v>
      </c>
      <c r="Q24" s="36" t="e">
        <f t="shared" si="6"/>
        <v>#NUM!</v>
      </c>
      <c r="R24" s="36" t="e">
        <f t="shared" si="7"/>
        <v>#NUM!</v>
      </c>
      <c r="S24" s="36" t="e">
        <f t="shared" si="8"/>
        <v>#NUM!</v>
      </c>
      <c r="T24" s="36" t="e">
        <f t="shared" si="9"/>
        <v>#NUM!</v>
      </c>
      <c r="U24" s="36" t="e">
        <f t="shared" si="10"/>
        <v>#N/A</v>
      </c>
      <c r="V24" s="36" t="e">
        <f t="shared" si="11"/>
        <v>#NUM!</v>
      </c>
      <c r="W24" s="36" t="e">
        <f t="shared" si="12"/>
        <v>#NUM!</v>
      </c>
      <c r="X24" s="36" t="e">
        <f t="shared" si="13"/>
        <v>#NUM!</v>
      </c>
      <c r="Y24" s="36" t="e">
        <f t="shared" si="14"/>
        <v>#NUM!</v>
      </c>
      <c r="Z24" s="36" t="e">
        <f t="shared" si="15"/>
        <v>#N/A</v>
      </c>
      <c r="AA24" s="36" t="e">
        <f t="shared" si="16"/>
        <v>#NUM!</v>
      </c>
      <c r="AB24" s="36" t="e">
        <f t="shared" si="17"/>
        <v>#NUM!</v>
      </c>
      <c r="AC24" s="36" t="e">
        <f t="shared" si="18"/>
        <v>#NUM!</v>
      </c>
      <c r="AD24" s="36" t="e">
        <f t="shared" si="19"/>
        <v>#NUM!</v>
      </c>
      <c r="AE24" s="36" t="e">
        <f t="shared" si="20"/>
        <v>#NUM!</v>
      </c>
      <c r="AF24" s="36" t="e">
        <f t="shared" si="21"/>
        <v>#N/A</v>
      </c>
      <c r="AG24" s="36" t="e">
        <f t="shared" si="22"/>
        <v>#NUM!</v>
      </c>
      <c r="AH24" s="36" t="e">
        <f t="shared" si="23"/>
        <v>#NUM!</v>
      </c>
      <c r="AI24" s="36" t="e">
        <f t="shared" si="24"/>
        <v>#NUM!</v>
      </c>
      <c r="AJ24" s="36" t="e">
        <f t="shared" si="25"/>
        <v>#N/A</v>
      </c>
    </row>
    <row r="25" spans="1:36" ht="12.95" customHeight="1" x14ac:dyDescent="0.15">
      <c r="A25" s="35"/>
      <c r="B25" s="99"/>
      <c r="C25" s="99"/>
      <c r="D25" s="35"/>
      <c r="E25" s="35"/>
      <c r="F25" s="4" t="str">
        <f t="shared" si="0"/>
        <v/>
      </c>
      <c r="G25" s="5"/>
      <c r="H25" s="35"/>
      <c r="I25" s="35"/>
      <c r="J25" s="1" t="s">
        <v>15</v>
      </c>
      <c r="K25" s="36" t="e">
        <f t="shared" si="1"/>
        <v>#NUM!</v>
      </c>
      <c r="L25" s="36" t="e">
        <f t="shared" si="2"/>
        <v>#NUM!</v>
      </c>
      <c r="M25" s="36" t="e">
        <f t="shared" si="3"/>
        <v>#NUM!</v>
      </c>
      <c r="N25" s="36" t="e">
        <f t="shared" si="4"/>
        <v>#NUM!</v>
      </c>
      <c r="O25" s="36" t="e">
        <f t="shared" si="5"/>
        <v>#NUM!</v>
      </c>
      <c r="P25" s="36" t="e">
        <f t="shared" si="26"/>
        <v>#N/A</v>
      </c>
      <c r="Q25" s="36" t="e">
        <f t="shared" si="6"/>
        <v>#NUM!</v>
      </c>
      <c r="R25" s="36" t="e">
        <f t="shared" si="7"/>
        <v>#NUM!</v>
      </c>
      <c r="S25" s="36" t="e">
        <f t="shared" si="8"/>
        <v>#NUM!</v>
      </c>
      <c r="T25" s="36" t="e">
        <f t="shared" si="9"/>
        <v>#NUM!</v>
      </c>
      <c r="U25" s="36" t="e">
        <f t="shared" si="10"/>
        <v>#N/A</v>
      </c>
      <c r="V25" s="36" t="e">
        <f t="shared" si="11"/>
        <v>#NUM!</v>
      </c>
      <c r="W25" s="36" t="e">
        <f t="shared" si="12"/>
        <v>#NUM!</v>
      </c>
      <c r="X25" s="36" t="e">
        <f t="shared" si="13"/>
        <v>#NUM!</v>
      </c>
      <c r="Y25" s="36" t="e">
        <f t="shared" si="14"/>
        <v>#NUM!</v>
      </c>
      <c r="Z25" s="36" t="e">
        <f t="shared" si="15"/>
        <v>#N/A</v>
      </c>
      <c r="AA25" s="36" t="e">
        <f t="shared" si="16"/>
        <v>#NUM!</v>
      </c>
      <c r="AB25" s="36" t="e">
        <f t="shared" si="17"/>
        <v>#NUM!</v>
      </c>
      <c r="AC25" s="36" t="e">
        <f t="shared" si="18"/>
        <v>#NUM!</v>
      </c>
      <c r="AD25" s="36" t="e">
        <f t="shared" si="19"/>
        <v>#NUM!</v>
      </c>
      <c r="AE25" s="36" t="e">
        <f t="shared" si="20"/>
        <v>#NUM!</v>
      </c>
      <c r="AF25" s="36" t="e">
        <f t="shared" si="21"/>
        <v>#N/A</v>
      </c>
      <c r="AG25" s="36" t="e">
        <f t="shared" si="22"/>
        <v>#NUM!</v>
      </c>
      <c r="AH25" s="36" t="e">
        <f t="shared" si="23"/>
        <v>#NUM!</v>
      </c>
      <c r="AI25" s="36" t="e">
        <f t="shared" si="24"/>
        <v>#NUM!</v>
      </c>
      <c r="AJ25" s="36" t="e">
        <f t="shared" si="25"/>
        <v>#N/A</v>
      </c>
    </row>
    <row r="26" spans="1:36" ht="12.95" customHeight="1" x14ac:dyDescent="0.15">
      <c r="A26" s="35"/>
      <c r="B26" s="99"/>
      <c r="C26" s="99"/>
      <c r="D26" s="35"/>
      <c r="E26" s="35"/>
      <c r="F26" s="4" t="str">
        <f t="shared" si="0"/>
        <v/>
      </c>
      <c r="G26" s="26"/>
      <c r="H26" s="35"/>
      <c r="I26" s="35"/>
      <c r="J26" s="1" t="s">
        <v>15</v>
      </c>
      <c r="K26" s="36" t="e">
        <f t="shared" si="1"/>
        <v>#NUM!</v>
      </c>
      <c r="L26" s="36" t="e">
        <f t="shared" si="2"/>
        <v>#NUM!</v>
      </c>
      <c r="M26" s="36" t="e">
        <f t="shared" si="3"/>
        <v>#NUM!</v>
      </c>
      <c r="N26" s="36" t="e">
        <f t="shared" si="4"/>
        <v>#NUM!</v>
      </c>
      <c r="O26" s="36" t="e">
        <f t="shared" si="5"/>
        <v>#NUM!</v>
      </c>
      <c r="P26" s="36" t="e">
        <f t="shared" si="26"/>
        <v>#N/A</v>
      </c>
      <c r="Q26" s="36" t="e">
        <f t="shared" si="6"/>
        <v>#NUM!</v>
      </c>
      <c r="R26" s="36" t="e">
        <f t="shared" si="7"/>
        <v>#NUM!</v>
      </c>
      <c r="S26" s="36" t="e">
        <f t="shared" si="8"/>
        <v>#NUM!</v>
      </c>
      <c r="T26" s="36" t="e">
        <f t="shared" si="9"/>
        <v>#NUM!</v>
      </c>
      <c r="U26" s="36" t="e">
        <f t="shared" si="10"/>
        <v>#N/A</v>
      </c>
      <c r="V26" s="36" t="e">
        <f t="shared" si="11"/>
        <v>#NUM!</v>
      </c>
      <c r="W26" s="36" t="e">
        <f t="shared" si="12"/>
        <v>#NUM!</v>
      </c>
      <c r="X26" s="36" t="e">
        <f t="shared" si="13"/>
        <v>#NUM!</v>
      </c>
      <c r="Y26" s="36" t="e">
        <f t="shared" si="14"/>
        <v>#NUM!</v>
      </c>
      <c r="Z26" s="36" t="e">
        <f t="shared" si="15"/>
        <v>#N/A</v>
      </c>
      <c r="AA26" s="36" t="e">
        <f t="shared" si="16"/>
        <v>#NUM!</v>
      </c>
      <c r="AB26" s="36" t="e">
        <f t="shared" si="17"/>
        <v>#NUM!</v>
      </c>
      <c r="AC26" s="36" t="e">
        <f t="shared" si="18"/>
        <v>#NUM!</v>
      </c>
      <c r="AD26" s="36" t="e">
        <f t="shared" si="19"/>
        <v>#NUM!</v>
      </c>
      <c r="AE26" s="36" t="e">
        <f t="shared" si="20"/>
        <v>#NUM!</v>
      </c>
      <c r="AF26" s="36" t="e">
        <f t="shared" si="21"/>
        <v>#N/A</v>
      </c>
      <c r="AG26" s="36" t="e">
        <f t="shared" si="22"/>
        <v>#NUM!</v>
      </c>
      <c r="AH26" s="36" t="e">
        <f t="shared" si="23"/>
        <v>#NUM!</v>
      </c>
      <c r="AI26" s="36" t="e">
        <f t="shared" si="24"/>
        <v>#NUM!</v>
      </c>
      <c r="AJ26" s="36" t="e">
        <f t="shared" si="25"/>
        <v>#N/A</v>
      </c>
    </row>
    <row r="27" spans="1:36" ht="12.95" customHeight="1" x14ac:dyDescent="0.15">
      <c r="A27" s="35"/>
      <c r="B27" s="99"/>
      <c r="C27" s="99"/>
      <c r="D27" s="35"/>
      <c r="E27" s="35"/>
      <c r="F27" s="4" t="str">
        <f t="shared" si="0"/>
        <v/>
      </c>
      <c r="G27" s="5"/>
      <c r="H27" s="35"/>
      <c r="I27" s="35"/>
      <c r="J27" s="1" t="s">
        <v>15</v>
      </c>
      <c r="K27" s="36" t="e">
        <f t="shared" si="1"/>
        <v>#NUM!</v>
      </c>
      <c r="L27" s="36" t="e">
        <f t="shared" si="2"/>
        <v>#NUM!</v>
      </c>
      <c r="M27" s="36" t="e">
        <f t="shared" si="3"/>
        <v>#NUM!</v>
      </c>
      <c r="N27" s="36" t="e">
        <f t="shared" si="4"/>
        <v>#NUM!</v>
      </c>
      <c r="O27" s="36" t="e">
        <f t="shared" si="5"/>
        <v>#NUM!</v>
      </c>
      <c r="P27" s="36" t="e">
        <f t="shared" si="26"/>
        <v>#N/A</v>
      </c>
      <c r="Q27" s="36" t="e">
        <f t="shared" si="6"/>
        <v>#NUM!</v>
      </c>
      <c r="R27" s="36" t="e">
        <f t="shared" si="7"/>
        <v>#NUM!</v>
      </c>
      <c r="S27" s="36" t="e">
        <f t="shared" si="8"/>
        <v>#NUM!</v>
      </c>
      <c r="T27" s="36" t="e">
        <f t="shared" si="9"/>
        <v>#NUM!</v>
      </c>
      <c r="U27" s="36" t="e">
        <f t="shared" si="10"/>
        <v>#N/A</v>
      </c>
      <c r="V27" s="36" t="e">
        <f t="shared" si="11"/>
        <v>#NUM!</v>
      </c>
      <c r="W27" s="36" t="e">
        <f t="shared" si="12"/>
        <v>#NUM!</v>
      </c>
      <c r="X27" s="36" t="e">
        <f t="shared" si="13"/>
        <v>#NUM!</v>
      </c>
      <c r="Y27" s="36" t="e">
        <f t="shared" si="14"/>
        <v>#NUM!</v>
      </c>
      <c r="Z27" s="36" t="e">
        <f t="shared" si="15"/>
        <v>#N/A</v>
      </c>
      <c r="AA27" s="36" t="e">
        <f t="shared" si="16"/>
        <v>#NUM!</v>
      </c>
      <c r="AB27" s="36" t="e">
        <f t="shared" si="17"/>
        <v>#NUM!</v>
      </c>
      <c r="AC27" s="36" t="e">
        <f t="shared" si="18"/>
        <v>#NUM!</v>
      </c>
      <c r="AD27" s="36" t="e">
        <f t="shared" si="19"/>
        <v>#NUM!</v>
      </c>
      <c r="AE27" s="36" t="e">
        <f t="shared" si="20"/>
        <v>#NUM!</v>
      </c>
      <c r="AF27" s="36" t="e">
        <f t="shared" si="21"/>
        <v>#N/A</v>
      </c>
      <c r="AG27" s="36" t="e">
        <f t="shared" si="22"/>
        <v>#NUM!</v>
      </c>
      <c r="AH27" s="36" t="e">
        <f t="shared" si="23"/>
        <v>#NUM!</v>
      </c>
      <c r="AI27" s="36" t="e">
        <f t="shared" si="24"/>
        <v>#NUM!</v>
      </c>
      <c r="AJ27" s="36" t="e">
        <f t="shared" si="25"/>
        <v>#N/A</v>
      </c>
    </row>
    <row r="28" spans="1:36" ht="12.95" customHeight="1" x14ac:dyDescent="0.15">
      <c r="A28" s="35"/>
      <c r="B28" s="99"/>
      <c r="C28" s="99"/>
      <c r="D28" s="35"/>
      <c r="E28" s="35"/>
      <c r="F28" s="4" t="str">
        <f t="shared" si="0"/>
        <v/>
      </c>
      <c r="G28" s="5"/>
      <c r="H28" s="35"/>
      <c r="I28" s="35"/>
      <c r="J28" s="1" t="s">
        <v>15</v>
      </c>
      <c r="K28" s="36" t="e">
        <f t="shared" si="1"/>
        <v>#NUM!</v>
      </c>
      <c r="L28" s="36" t="e">
        <f t="shared" si="2"/>
        <v>#NUM!</v>
      </c>
      <c r="M28" s="36" t="e">
        <f t="shared" si="3"/>
        <v>#NUM!</v>
      </c>
      <c r="N28" s="8" t="e">
        <f t="shared" si="4"/>
        <v>#NUM!</v>
      </c>
      <c r="O28" s="36" t="e">
        <f t="shared" si="5"/>
        <v>#NUM!</v>
      </c>
      <c r="P28" s="36" t="e">
        <f t="shared" si="26"/>
        <v>#N/A</v>
      </c>
      <c r="Q28" s="36" t="e">
        <f t="shared" si="6"/>
        <v>#NUM!</v>
      </c>
      <c r="R28" s="36" t="e">
        <f t="shared" si="7"/>
        <v>#NUM!</v>
      </c>
      <c r="S28" s="36" t="e">
        <f t="shared" si="8"/>
        <v>#NUM!</v>
      </c>
      <c r="T28" s="36" t="e">
        <f t="shared" si="9"/>
        <v>#NUM!</v>
      </c>
      <c r="U28" s="36" t="e">
        <f t="shared" si="10"/>
        <v>#N/A</v>
      </c>
      <c r="V28" s="36" t="e">
        <f t="shared" si="11"/>
        <v>#NUM!</v>
      </c>
      <c r="W28" s="36" t="e">
        <f t="shared" si="12"/>
        <v>#NUM!</v>
      </c>
      <c r="X28" s="36" t="e">
        <f t="shared" si="13"/>
        <v>#NUM!</v>
      </c>
      <c r="Y28" s="36" t="e">
        <f t="shared" si="14"/>
        <v>#NUM!</v>
      </c>
      <c r="Z28" s="36" t="e">
        <f t="shared" si="15"/>
        <v>#N/A</v>
      </c>
      <c r="AA28" s="36" t="e">
        <f t="shared" si="16"/>
        <v>#NUM!</v>
      </c>
      <c r="AB28" s="36" t="e">
        <f t="shared" si="17"/>
        <v>#NUM!</v>
      </c>
      <c r="AC28" s="36" t="e">
        <f t="shared" si="18"/>
        <v>#NUM!</v>
      </c>
      <c r="AD28" s="36" t="e">
        <f t="shared" si="19"/>
        <v>#NUM!</v>
      </c>
      <c r="AE28" s="36" t="e">
        <f t="shared" si="20"/>
        <v>#NUM!</v>
      </c>
      <c r="AF28" s="36" t="e">
        <f t="shared" si="21"/>
        <v>#N/A</v>
      </c>
      <c r="AG28" s="36" t="e">
        <f t="shared" si="22"/>
        <v>#NUM!</v>
      </c>
      <c r="AH28" s="36" t="e">
        <f t="shared" si="23"/>
        <v>#NUM!</v>
      </c>
      <c r="AI28" s="36" t="e">
        <f t="shared" si="24"/>
        <v>#NUM!</v>
      </c>
      <c r="AJ28" s="36" t="e">
        <f t="shared" si="25"/>
        <v>#N/A</v>
      </c>
    </row>
    <row r="29" spans="1:36" ht="12.95" customHeight="1" x14ac:dyDescent="0.15">
      <c r="A29" s="35"/>
      <c r="B29" s="99"/>
      <c r="C29" s="99"/>
      <c r="D29" s="35"/>
      <c r="E29" s="35"/>
      <c r="F29" s="4" t="str">
        <f t="shared" si="0"/>
        <v/>
      </c>
      <c r="G29" s="5"/>
      <c r="H29" s="35"/>
      <c r="I29" s="35"/>
      <c r="J29" s="1" t="s">
        <v>15</v>
      </c>
      <c r="K29" s="36" t="e">
        <f t="shared" si="1"/>
        <v>#NUM!</v>
      </c>
      <c r="L29" s="36" t="e">
        <f t="shared" si="2"/>
        <v>#NUM!</v>
      </c>
      <c r="M29" s="36" t="e">
        <f t="shared" si="3"/>
        <v>#NUM!</v>
      </c>
      <c r="N29" s="36" t="e">
        <f t="shared" si="4"/>
        <v>#NUM!</v>
      </c>
      <c r="O29" s="36" t="e">
        <f t="shared" si="5"/>
        <v>#NUM!</v>
      </c>
      <c r="P29" s="36" t="e">
        <f t="shared" si="26"/>
        <v>#N/A</v>
      </c>
      <c r="Q29" s="36" t="e">
        <f t="shared" si="6"/>
        <v>#NUM!</v>
      </c>
      <c r="R29" s="36" t="e">
        <f t="shared" si="7"/>
        <v>#NUM!</v>
      </c>
      <c r="S29" s="36" t="e">
        <f t="shared" si="8"/>
        <v>#NUM!</v>
      </c>
      <c r="T29" s="36" t="e">
        <f t="shared" si="9"/>
        <v>#NUM!</v>
      </c>
      <c r="U29" s="36" t="e">
        <f t="shared" si="10"/>
        <v>#N/A</v>
      </c>
      <c r="V29" s="36" t="e">
        <f t="shared" si="11"/>
        <v>#NUM!</v>
      </c>
      <c r="W29" s="36" t="e">
        <f t="shared" si="12"/>
        <v>#NUM!</v>
      </c>
      <c r="X29" s="36" t="e">
        <f t="shared" si="13"/>
        <v>#NUM!</v>
      </c>
      <c r="Y29" s="36" t="e">
        <f t="shared" si="14"/>
        <v>#NUM!</v>
      </c>
      <c r="Z29" s="36" t="e">
        <f t="shared" si="15"/>
        <v>#N/A</v>
      </c>
      <c r="AA29" s="36" t="e">
        <f t="shared" si="16"/>
        <v>#NUM!</v>
      </c>
      <c r="AB29" s="36" t="e">
        <f t="shared" si="17"/>
        <v>#NUM!</v>
      </c>
      <c r="AC29" s="36" t="e">
        <f t="shared" si="18"/>
        <v>#NUM!</v>
      </c>
      <c r="AD29" s="36" t="e">
        <f t="shared" si="19"/>
        <v>#NUM!</v>
      </c>
      <c r="AE29" s="36" t="e">
        <f t="shared" si="20"/>
        <v>#NUM!</v>
      </c>
      <c r="AF29" s="36" t="e">
        <f t="shared" si="21"/>
        <v>#N/A</v>
      </c>
      <c r="AG29" s="36" t="e">
        <f t="shared" si="22"/>
        <v>#NUM!</v>
      </c>
      <c r="AH29" s="36" t="e">
        <f t="shared" si="23"/>
        <v>#NUM!</v>
      </c>
      <c r="AI29" s="36" t="e">
        <f t="shared" si="24"/>
        <v>#NUM!</v>
      </c>
      <c r="AJ29" s="36" t="e">
        <f t="shared" si="25"/>
        <v>#N/A</v>
      </c>
    </row>
    <row r="30" spans="1:36" ht="12.95" customHeight="1" x14ac:dyDescent="0.15">
      <c r="A30" s="35"/>
      <c r="B30" s="99"/>
      <c r="C30" s="99"/>
      <c r="D30" s="35"/>
      <c r="E30" s="35"/>
      <c r="F30" s="4" t="str">
        <f t="shared" si="0"/>
        <v/>
      </c>
      <c r="G30" s="5"/>
      <c r="H30" s="35"/>
      <c r="I30" s="35"/>
      <c r="J30" s="1" t="s">
        <v>15</v>
      </c>
      <c r="K30" s="36" t="e">
        <f t="shared" si="1"/>
        <v>#NUM!</v>
      </c>
      <c r="L30" s="36" t="e">
        <f t="shared" si="2"/>
        <v>#NUM!</v>
      </c>
      <c r="M30" s="36" t="e">
        <f t="shared" si="3"/>
        <v>#NUM!</v>
      </c>
      <c r="N30" s="36" t="e">
        <f t="shared" si="4"/>
        <v>#NUM!</v>
      </c>
      <c r="O30" s="36" t="e">
        <f t="shared" si="5"/>
        <v>#NUM!</v>
      </c>
      <c r="P30" s="36" t="e">
        <f t="shared" si="26"/>
        <v>#N/A</v>
      </c>
      <c r="Q30" s="36" t="e">
        <f t="shared" si="6"/>
        <v>#NUM!</v>
      </c>
      <c r="R30" s="36" t="e">
        <f t="shared" si="7"/>
        <v>#NUM!</v>
      </c>
      <c r="S30" s="36" t="e">
        <f t="shared" si="8"/>
        <v>#NUM!</v>
      </c>
      <c r="T30" s="36" t="e">
        <f t="shared" si="9"/>
        <v>#NUM!</v>
      </c>
      <c r="U30" s="36" t="e">
        <f t="shared" si="10"/>
        <v>#N/A</v>
      </c>
      <c r="V30" s="36" t="e">
        <f t="shared" si="11"/>
        <v>#NUM!</v>
      </c>
      <c r="W30" s="36" t="e">
        <f t="shared" si="12"/>
        <v>#NUM!</v>
      </c>
      <c r="X30" s="36" t="e">
        <f t="shared" si="13"/>
        <v>#NUM!</v>
      </c>
      <c r="Y30" s="36" t="e">
        <f t="shared" si="14"/>
        <v>#NUM!</v>
      </c>
      <c r="Z30" s="36" t="e">
        <f t="shared" si="15"/>
        <v>#N/A</v>
      </c>
      <c r="AA30" s="36" t="e">
        <f t="shared" si="16"/>
        <v>#NUM!</v>
      </c>
      <c r="AB30" s="36" t="e">
        <f t="shared" si="17"/>
        <v>#NUM!</v>
      </c>
      <c r="AC30" s="36" t="e">
        <f t="shared" si="18"/>
        <v>#NUM!</v>
      </c>
      <c r="AD30" s="36" t="e">
        <f t="shared" si="19"/>
        <v>#NUM!</v>
      </c>
      <c r="AE30" s="36" t="e">
        <f t="shared" si="20"/>
        <v>#NUM!</v>
      </c>
      <c r="AF30" s="36" t="e">
        <f t="shared" si="21"/>
        <v>#N/A</v>
      </c>
      <c r="AG30" s="36" t="e">
        <f t="shared" si="22"/>
        <v>#NUM!</v>
      </c>
      <c r="AH30" s="36" t="e">
        <f t="shared" si="23"/>
        <v>#NUM!</v>
      </c>
      <c r="AI30" s="36" t="e">
        <f t="shared" si="24"/>
        <v>#NUM!</v>
      </c>
      <c r="AJ30" s="36" t="e">
        <f t="shared" si="25"/>
        <v>#N/A</v>
      </c>
    </row>
    <row r="31" spans="1:36" ht="12.95" customHeight="1" x14ac:dyDescent="0.15">
      <c r="A31" s="35"/>
      <c r="B31" s="99"/>
      <c r="C31" s="99"/>
      <c r="D31" s="35"/>
      <c r="E31" s="35"/>
      <c r="F31" s="4" t="str">
        <f t="shared" si="0"/>
        <v/>
      </c>
      <c r="G31" s="5"/>
      <c r="H31" s="35"/>
      <c r="I31" s="35"/>
      <c r="J31" s="1" t="s">
        <v>15</v>
      </c>
      <c r="K31" s="36" t="e">
        <f t="shared" si="1"/>
        <v>#NUM!</v>
      </c>
      <c r="L31" s="36" t="e">
        <f t="shared" si="2"/>
        <v>#NUM!</v>
      </c>
      <c r="M31" s="36" t="e">
        <f t="shared" si="3"/>
        <v>#NUM!</v>
      </c>
      <c r="N31" s="36" t="e">
        <f t="shared" si="4"/>
        <v>#NUM!</v>
      </c>
      <c r="O31" s="36" t="e">
        <f t="shared" si="5"/>
        <v>#NUM!</v>
      </c>
      <c r="P31" s="36" t="e">
        <f t="shared" si="26"/>
        <v>#N/A</v>
      </c>
      <c r="Q31" s="36" t="e">
        <f t="shared" si="6"/>
        <v>#NUM!</v>
      </c>
      <c r="R31" s="36" t="e">
        <f t="shared" si="7"/>
        <v>#NUM!</v>
      </c>
      <c r="S31" s="36" t="e">
        <f t="shared" si="8"/>
        <v>#NUM!</v>
      </c>
      <c r="T31" s="36" t="e">
        <f t="shared" si="9"/>
        <v>#NUM!</v>
      </c>
      <c r="U31" s="36" t="e">
        <f t="shared" si="10"/>
        <v>#N/A</v>
      </c>
      <c r="V31" s="36" t="e">
        <f t="shared" si="11"/>
        <v>#NUM!</v>
      </c>
      <c r="W31" s="36" t="e">
        <f t="shared" si="12"/>
        <v>#NUM!</v>
      </c>
      <c r="X31" s="36" t="e">
        <f t="shared" si="13"/>
        <v>#NUM!</v>
      </c>
      <c r="Y31" s="36" t="e">
        <f t="shared" si="14"/>
        <v>#NUM!</v>
      </c>
      <c r="Z31" s="36" t="e">
        <f t="shared" si="15"/>
        <v>#N/A</v>
      </c>
      <c r="AA31" s="36" t="e">
        <f t="shared" si="16"/>
        <v>#NUM!</v>
      </c>
      <c r="AB31" s="36" t="e">
        <f t="shared" si="17"/>
        <v>#NUM!</v>
      </c>
      <c r="AC31" s="36" t="e">
        <f t="shared" si="18"/>
        <v>#NUM!</v>
      </c>
      <c r="AD31" s="36" t="e">
        <f t="shared" si="19"/>
        <v>#NUM!</v>
      </c>
      <c r="AE31" s="36" t="e">
        <f t="shared" si="20"/>
        <v>#NUM!</v>
      </c>
      <c r="AF31" s="36" t="e">
        <f t="shared" si="21"/>
        <v>#N/A</v>
      </c>
      <c r="AG31" s="36" t="e">
        <f t="shared" si="22"/>
        <v>#NUM!</v>
      </c>
      <c r="AH31" s="36" t="e">
        <f t="shared" si="23"/>
        <v>#NUM!</v>
      </c>
      <c r="AI31" s="36" t="e">
        <f t="shared" si="24"/>
        <v>#NUM!</v>
      </c>
      <c r="AJ31" s="36" t="e">
        <f t="shared" si="25"/>
        <v>#N/A</v>
      </c>
    </row>
    <row r="32" spans="1:36" ht="12.95" customHeight="1" x14ac:dyDescent="0.15">
      <c r="A32" s="35"/>
      <c r="B32" s="99"/>
      <c r="C32" s="99"/>
      <c r="D32" s="35"/>
      <c r="E32" s="35"/>
      <c r="F32" s="4" t="str">
        <f t="shared" si="0"/>
        <v/>
      </c>
      <c r="G32" s="5"/>
      <c r="H32" s="35"/>
      <c r="I32" s="35"/>
      <c r="J32" s="1" t="s">
        <v>15</v>
      </c>
      <c r="K32" s="36" t="e">
        <f t="shared" si="1"/>
        <v>#NUM!</v>
      </c>
      <c r="L32" s="36" t="e">
        <f t="shared" si="2"/>
        <v>#NUM!</v>
      </c>
      <c r="M32" s="36" t="e">
        <f t="shared" si="3"/>
        <v>#NUM!</v>
      </c>
      <c r="N32" s="36" t="e">
        <f t="shared" si="4"/>
        <v>#NUM!</v>
      </c>
      <c r="O32" s="36" t="e">
        <f t="shared" si="5"/>
        <v>#NUM!</v>
      </c>
      <c r="P32" s="36" t="e">
        <f t="shared" si="26"/>
        <v>#N/A</v>
      </c>
      <c r="Q32" s="36" t="e">
        <f t="shared" si="6"/>
        <v>#NUM!</v>
      </c>
      <c r="R32" s="36" t="e">
        <f t="shared" si="7"/>
        <v>#NUM!</v>
      </c>
      <c r="S32" s="36" t="e">
        <f t="shared" si="8"/>
        <v>#NUM!</v>
      </c>
      <c r="T32" s="36" t="e">
        <f t="shared" si="9"/>
        <v>#NUM!</v>
      </c>
      <c r="U32" s="36" t="e">
        <f t="shared" si="10"/>
        <v>#N/A</v>
      </c>
      <c r="V32" s="36" t="e">
        <f t="shared" si="11"/>
        <v>#NUM!</v>
      </c>
      <c r="W32" s="36" t="e">
        <f t="shared" si="12"/>
        <v>#NUM!</v>
      </c>
      <c r="X32" s="36" t="e">
        <f t="shared" si="13"/>
        <v>#NUM!</v>
      </c>
      <c r="Y32" s="36" t="e">
        <f t="shared" si="14"/>
        <v>#NUM!</v>
      </c>
      <c r="Z32" s="36" t="e">
        <f t="shared" si="15"/>
        <v>#N/A</v>
      </c>
      <c r="AA32" s="36" t="e">
        <f t="shared" si="16"/>
        <v>#NUM!</v>
      </c>
      <c r="AB32" s="36" t="e">
        <f t="shared" si="17"/>
        <v>#NUM!</v>
      </c>
      <c r="AC32" s="36" t="e">
        <f t="shared" si="18"/>
        <v>#NUM!</v>
      </c>
      <c r="AD32" s="36" t="e">
        <f t="shared" si="19"/>
        <v>#NUM!</v>
      </c>
      <c r="AE32" s="36" t="e">
        <f t="shared" si="20"/>
        <v>#NUM!</v>
      </c>
      <c r="AF32" s="36" t="e">
        <f t="shared" si="21"/>
        <v>#N/A</v>
      </c>
      <c r="AG32" s="36" t="e">
        <f t="shared" si="22"/>
        <v>#NUM!</v>
      </c>
      <c r="AH32" s="36" t="e">
        <f t="shared" si="23"/>
        <v>#NUM!</v>
      </c>
      <c r="AI32" s="36" t="e">
        <f t="shared" si="24"/>
        <v>#NUM!</v>
      </c>
      <c r="AJ32" s="36" t="e">
        <f t="shared" si="25"/>
        <v>#N/A</v>
      </c>
    </row>
    <row r="33" spans="1:36" ht="12.95" customHeight="1" x14ac:dyDescent="0.15">
      <c r="A33" s="35"/>
      <c r="B33" s="99"/>
      <c r="C33" s="99"/>
      <c r="D33" s="35"/>
      <c r="E33" s="35"/>
      <c r="F33" s="4" t="str">
        <f t="shared" si="0"/>
        <v/>
      </c>
      <c r="G33" s="35"/>
      <c r="H33" s="35"/>
      <c r="I33" s="35"/>
      <c r="J33" s="1" t="s">
        <v>15</v>
      </c>
      <c r="K33" s="36" t="e">
        <f t="shared" si="1"/>
        <v>#NUM!</v>
      </c>
      <c r="L33" s="36" t="e">
        <f t="shared" si="2"/>
        <v>#NUM!</v>
      </c>
      <c r="M33" s="36" t="e">
        <f t="shared" si="3"/>
        <v>#NUM!</v>
      </c>
      <c r="N33" s="36" t="e">
        <f t="shared" si="4"/>
        <v>#NUM!</v>
      </c>
      <c r="O33" s="36" t="e">
        <f t="shared" si="5"/>
        <v>#NUM!</v>
      </c>
      <c r="P33" s="36" t="e">
        <f t="shared" si="26"/>
        <v>#N/A</v>
      </c>
      <c r="Q33" s="36" t="e">
        <f t="shared" si="6"/>
        <v>#NUM!</v>
      </c>
      <c r="R33" s="36" t="e">
        <f t="shared" si="7"/>
        <v>#NUM!</v>
      </c>
      <c r="S33" s="36" t="e">
        <f t="shared" si="8"/>
        <v>#NUM!</v>
      </c>
      <c r="T33" s="36" t="e">
        <f t="shared" si="9"/>
        <v>#NUM!</v>
      </c>
      <c r="U33" s="36" t="e">
        <f t="shared" si="10"/>
        <v>#N/A</v>
      </c>
      <c r="V33" s="36" t="e">
        <f t="shared" si="11"/>
        <v>#NUM!</v>
      </c>
      <c r="W33" s="36" t="e">
        <f t="shared" si="12"/>
        <v>#NUM!</v>
      </c>
      <c r="X33" s="36" t="e">
        <f t="shared" si="13"/>
        <v>#NUM!</v>
      </c>
      <c r="Y33" s="36" t="e">
        <f t="shared" si="14"/>
        <v>#NUM!</v>
      </c>
      <c r="Z33" s="36" t="e">
        <f t="shared" si="15"/>
        <v>#N/A</v>
      </c>
      <c r="AA33" s="36" t="e">
        <f t="shared" si="16"/>
        <v>#NUM!</v>
      </c>
      <c r="AB33" s="36" t="e">
        <f t="shared" si="17"/>
        <v>#NUM!</v>
      </c>
      <c r="AC33" s="36" t="e">
        <f t="shared" si="18"/>
        <v>#NUM!</v>
      </c>
      <c r="AD33" s="36" t="e">
        <f t="shared" si="19"/>
        <v>#NUM!</v>
      </c>
      <c r="AE33" s="36" t="e">
        <f t="shared" si="20"/>
        <v>#NUM!</v>
      </c>
      <c r="AF33" s="36" t="e">
        <f t="shared" si="21"/>
        <v>#N/A</v>
      </c>
      <c r="AG33" s="36" t="e">
        <f t="shared" si="22"/>
        <v>#NUM!</v>
      </c>
      <c r="AH33" s="36" t="e">
        <f t="shared" si="23"/>
        <v>#NUM!</v>
      </c>
      <c r="AI33" s="36" t="e">
        <f t="shared" si="24"/>
        <v>#NUM!</v>
      </c>
      <c r="AJ33" s="36" t="e">
        <f t="shared" si="25"/>
        <v>#N/A</v>
      </c>
    </row>
    <row r="34" spans="1:36" ht="12.95" customHeight="1" x14ac:dyDescent="0.15">
      <c r="A34" s="35"/>
      <c r="B34" s="99"/>
      <c r="C34" s="99"/>
      <c r="D34" s="35"/>
      <c r="E34" s="35"/>
      <c r="F34" s="4" t="str">
        <f t="shared" si="0"/>
        <v/>
      </c>
      <c r="G34" s="35"/>
      <c r="H34" s="35"/>
      <c r="I34" s="35"/>
      <c r="K34" s="36" t="e">
        <f t="shared" si="1"/>
        <v>#NUM!</v>
      </c>
      <c r="L34" s="36" t="e">
        <f t="shared" si="2"/>
        <v>#NUM!</v>
      </c>
      <c r="M34" s="36" t="e">
        <f t="shared" si="3"/>
        <v>#NUM!</v>
      </c>
      <c r="N34" s="36" t="e">
        <f t="shared" si="4"/>
        <v>#NUM!</v>
      </c>
      <c r="O34" s="36" t="e">
        <f t="shared" si="5"/>
        <v>#NUM!</v>
      </c>
      <c r="P34" s="36" t="e">
        <f t="shared" si="26"/>
        <v>#N/A</v>
      </c>
      <c r="Q34" s="36" t="e">
        <f t="shared" si="6"/>
        <v>#NUM!</v>
      </c>
      <c r="R34" s="36" t="e">
        <f t="shared" si="7"/>
        <v>#NUM!</v>
      </c>
      <c r="S34" s="36" t="e">
        <f t="shared" si="8"/>
        <v>#NUM!</v>
      </c>
      <c r="T34" s="36" t="e">
        <f t="shared" si="9"/>
        <v>#NUM!</v>
      </c>
      <c r="U34" s="36" t="e">
        <f t="shared" si="10"/>
        <v>#N/A</v>
      </c>
      <c r="V34" s="36" t="e">
        <f t="shared" si="11"/>
        <v>#NUM!</v>
      </c>
      <c r="W34" s="36" t="e">
        <f t="shared" si="12"/>
        <v>#NUM!</v>
      </c>
      <c r="X34" s="36" t="e">
        <f t="shared" si="13"/>
        <v>#NUM!</v>
      </c>
      <c r="Y34" s="36" t="e">
        <f t="shared" si="14"/>
        <v>#NUM!</v>
      </c>
      <c r="Z34" s="36" t="e">
        <f t="shared" si="15"/>
        <v>#N/A</v>
      </c>
      <c r="AA34" s="36" t="e">
        <f t="shared" si="16"/>
        <v>#NUM!</v>
      </c>
      <c r="AB34" s="36" t="e">
        <f t="shared" si="17"/>
        <v>#NUM!</v>
      </c>
      <c r="AC34" s="36" t="e">
        <f t="shared" si="18"/>
        <v>#NUM!</v>
      </c>
      <c r="AD34" s="36" t="e">
        <f t="shared" si="19"/>
        <v>#NUM!</v>
      </c>
      <c r="AE34" s="36" t="e">
        <f t="shared" si="20"/>
        <v>#NUM!</v>
      </c>
      <c r="AF34" s="36" t="e">
        <f t="shared" si="21"/>
        <v>#N/A</v>
      </c>
      <c r="AG34" s="36" t="e">
        <f t="shared" si="22"/>
        <v>#NUM!</v>
      </c>
      <c r="AH34" s="36" t="e">
        <f t="shared" si="23"/>
        <v>#NUM!</v>
      </c>
      <c r="AI34" s="36" t="e">
        <f t="shared" si="24"/>
        <v>#NUM!</v>
      </c>
      <c r="AJ34" s="36" t="e">
        <f t="shared" si="25"/>
        <v>#N/A</v>
      </c>
    </row>
    <row r="35" spans="1:36" ht="12.95" customHeight="1" x14ac:dyDescent="0.15">
      <c r="A35" s="35"/>
      <c r="B35" s="99"/>
      <c r="C35" s="99"/>
      <c r="D35" s="35"/>
      <c r="E35" s="35"/>
      <c r="F35" s="4" t="str">
        <f t="shared" si="0"/>
        <v/>
      </c>
      <c r="G35" s="35"/>
      <c r="H35" s="35"/>
      <c r="I35" s="35"/>
      <c r="K35" s="36" t="e">
        <f t="shared" si="1"/>
        <v>#NUM!</v>
      </c>
      <c r="L35" s="36" t="e">
        <f t="shared" si="2"/>
        <v>#NUM!</v>
      </c>
      <c r="M35" s="36" t="e">
        <f t="shared" si="3"/>
        <v>#NUM!</v>
      </c>
      <c r="N35" s="36" t="e">
        <f t="shared" si="4"/>
        <v>#NUM!</v>
      </c>
      <c r="O35" s="36" t="e">
        <f t="shared" si="5"/>
        <v>#NUM!</v>
      </c>
      <c r="P35" s="36" t="e">
        <f t="shared" si="26"/>
        <v>#N/A</v>
      </c>
      <c r="Q35" s="36" t="e">
        <f t="shared" si="6"/>
        <v>#NUM!</v>
      </c>
      <c r="R35" s="36" t="e">
        <f t="shared" si="7"/>
        <v>#NUM!</v>
      </c>
      <c r="S35" s="36" t="e">
        <f t="shared" si="8"/>
        <v>#NUM!</v>
      </c>
      <c r="T35" s="36" t="e">
        <f t="shared" si="9"/>
        <v>#NUM!</v>
      </c>
      <c r="U35" s="36" t="e">
        <f t="shared" si="10"/>
        <v>#N/A</v>
      </c>
      <c r="V35" s="36" t="e">
        <f t="shared" si="11"/>
        <v>#NUM!</v>
      </c>
      <c r="W35" s="36" t="e">
        <f t="shared" si="12"/>
        <v>#NUM!</v>
      </c>
      <c r="X35" s="36" t="e">
        <f t="shared" si="13"/>
        <v>#NUM!</v>
      </c>
      <c r="Y35" s="36" t="e">
        <f t="shared" si="14"/>
        <v>#NUM!</v>
      </c>
      <c r="Z35" s="36" t="e">
        <f t="shared" si="15"/>
        <v>#N/A</v>
      </c>
      <c r="AA35" s="36" t="e">
        <f t="shared" si="16"/>
        <v>#NUM!</v>
      </c>
      <c r="AB35" s="36" t="e">
        <f t="shared" si="17"/>
        <v>#NUM!</v>
      </c>
      <c r="AC35" s="36" t="e">
        <f t="shared" si="18"/>
        <v>#NUM!</v>
      </c>
      <c r="AD35" s="36" t="e">
        <f t="shared" si="19"/>
        <v>#NUM!</v>
      </c>
      <c r="AE35" s="36" t="e">
        <f t="shared" si="20"/>
        <v>#NUM!</v>
      </c>
      <c r="AF35" s="36" t="e">
        <f t="shared" si="21"/>
        <v>#N/A</v>
      </c>
      <c r="AG35" s="36" t="e">
        <f t="shared" si="22"/>
        <v>#NUM!</v>
      </c>
      <c r="AH35" s="36" t="e">
        <f t="shared" si="23"/>
        <v>#NUM!</v>
      </c>
      <c r="AI35" s="36" t="e">
        <f t="shared" si="24"/>
        <v>#NUM!</v>
      </c>
      <c r="AJ35" s="36" t="e">
        <f t="shared" si="25"/>
        <v>#N/A</v>
      </c>
    </row>
    <row r="36" spans="1:36" ht="12.95" customHeight="1" x14ac:dyDescent="0.15">
      <c r="A36" s="35"/>
      <c r="B36" s="99"/>
      <c r="C36" s="99"/>
      <c r="D36" s="35"/>
      <c r="E36" s="35"/>
      <c r="F36" s="4" t="str">
        <f t="shared" si="0"/>
        <v/>
      </c>
      <c r="G36" s="35"/>
      <c r="H36" s="35"/>
      <c r="I36" s="35"/>
      <c r="K36" s="36" t="e">
        <f t="shared" si="1"/>
        <v>#NUM!</v>
      </c>
      <c r="L36" s="36" t="e">
        <f t="shared" si="2"/>
        <v>#NUM!</v>
      </c>
      <c r="M36" s="36" t="e">
        <f t="shared" si="3"/>
        <v>#NUM!</v>
      </c>
      <c r="N36" s="36" t="e">
        <f t="shared" si="4"/>
        <v>#NUM!</v>
      </c>
      <c r="O36" s="36" t="e">
        <f t="shared" si="5"/>
        <v>#NUM!</v>
      </c>
      <c r="P36" s="36" t="e">
        <f t="shared" si="26"/>
        <v>#N/A</v>
      </c>
      <c r="Q36" s="36" t="e">
        <f t="shared" si="6"/>
        <v>#NUM!</v>
      </c>
      <c r="R36" s="36" t="e">
        <f t="shared" si="7"/>
        <v>#NUM!</v>
      </c>
      <c r="S36" s="36" t="e">
        <f t="shared" si="8"/>
        <v>#NUM!</v>
      </c>
      <c r="T36" s="36" t="e">
        <f t="shared" si="9"/>
        <v>#NUM!</v>
      </c>
      <c r="U36" s="36" t="e">
        <f t="shared" si="10"/>
        <v>#N/A</v>
      </c>
      <c r="V36" s="36" t="e">
        <f t="shared" si="11"/>
        <v>#NUM!</v>
      </c>
      <c r="W36" s="36" t="e">
        <f t="shared" si="12"/>
        <v>#NUM!</v>
      </c>
      <c r="X36" s="36" t="e">
        <f t="shared" si="13"/>
        <v>#NUM!</v>
      </c>
      <c r="Y36" s="36" t="e">
        <f t="shared" si="14"/>
        <v>#NUM!</v>
      </c>
      <c r="Z36" s="36" t="e">
        <f t="shared" si="15"/>
        <v>#N/A</v>
      </c>
      <c r="AA36" s="36" t="e">
        <f t="shared" si="16"/>
        <v>#NUM!</v>
      </c>
      <c r="AB36" s="36" t="e">
        <f t="shared" si="17"/>
        <v>#NUM!</v>
      </c>
      <c r="AC36" s="36" t="e">
        <f t="shared" si="18"/>
        <v>#NUM!</v>
      </c>
      <c r="AD36" s="36" t="e">
        <f t="shared" si="19"/>
        <v>#NUM!</v>
      </c>
      <c r="AE36" s="36" t="e">
        <f t="shared" si="20"/>
        <v>#NUM!</v>
      </c>
      <c r="AF36" s="36" t="e">
        <f t="shared" si="21"/>
        <v>#N/A</v>
      </c>
      <c r="AG36" s="36" t="e">
        <f t="shared" si="22"/>
        <v>#NUM!</v>
      </c>
      <c r="AH36" s="36" t="e">
        <f t="shared" si="23"/>
        <v>#NUM!</v>
      </c>
      <c r="AI36" s="36" t="e">
        <f t="shared" si="24"/>
        <v>#NUM!</v>
      </c>
      <c r="AJ36" s="36" t="e">
        <f t="shared" si="25"/>
        <v>#N/A</v>
      </c>
    </row>
    <row r="37" spans="1:36" ht="12.95" customHeight="1" x14ac:dyDescent="0.15">
      <c r="A37" s="35"/>
      <c r="B37" s="99"/>
      <c r="C37" s="99"/>
      <c r="D37" s="35"/>
      <c r="E37" s="35"/>
      <c r="F37" s="4" t="str">
        <f t="shared" si="0"/>
        <v/>
      </c>
      <c r="G37" s="35"/>
      <c r="H37" s="35"/>
      <c r="I37" s="35"/>
      <c r="K37" s="36" t="e">
        <f t="shared" si="1"/>
        <v>#NUM!</v>
      </c>
      <c r="L37" s="36" t="e">
        <f t="shared" si="2"/>
        <v>#NUM!</v>
      </c>
      <c r="M37" s="36" t="e">
        <f t="shared" si="3"/>
        <v>#NUM!</v>
      </c>
      <c r="N37" s="36" t="e">
        <f t="shared" si="4"/>
        <v>#NUM!</v>
      </c>
      <c r="O37" s="36" t="e">
        <f t="shared" si="5"/>
        <v>#NUM!</v>
      </c>
      <c r="P37" s="36" t="e">
        <f t="shared" si="26"/>
        <v>#N/A</v>
      </c>
      <c r="Q37" s="36" t="e">
        <f t="shared" si="6"/>
        <v>#NUM!</v>
      </c>
      <c r="R37" s="36" t="e">
        <f t="shared" si="7"/>
        <v>#NUM!</v>
      </c>
      <c r="S37" s="36" t="e">
        <f t="shared" si="8"/>
        <v>#NUM!</v>
      </c>
      <c r="T37" s="36" t="e">
        <f t="shared" si="9"/>
        <v>#NUM!</v>
      </c>
      <c r="U37" s="36" t="e">
        <f t="shared" si="10"/>
        <v>#N/A</v>
      </c>
      <c r="V37" s="36" t="e">
        <f t="shared" si="11"/>
        <v>#NUM!</v>
      </c>
      <c r="W37" s="36" t="e">
        <f t="shared" si="12"/>
        <v>#NUM!</v>
      </c>
      <c r="X37" s="36" t="e">
        <f t="shared" si="13"/>
        <v>#NUM!</v>
      </c>
      <c r="Y37" s="36" t="e">
        <f t="shared" si="14"/>
        <v>#NUM!</v>
      </c>
      <c r="Z37" s="36" t="e">
        <f t="shared" si="15"/>
        <v>#N/A</v>
      </c>
      <c r="AA37" s="36" t="e">
        <f t="shared" si="16"/>
        <v>#NUM!</v>
      </c>
      <c r="AB37" s="36" t="e">
        <f t="shared" si="17"/>
        <v>#NUM!</v>
      </c>
      <c r="AC37" s="36" t="e">
        <f t="shared" si="18"/>
        <v>#NUM!</v>
      </c>
      <c r="AD37" s="36" t="e">
        <f t="shared" si="19"/>
        <v>#NUM!</v>
      </c>
      <c r="AE37" s="36" t="e">
        <f t="shared" si="20"/>
        <v>#NUM!</v>
      </c>
      <c r="AF37" s="36" t="e">
        <f t="shared" si="21"/>
        <v>#N/A</v>
      </c>
      <c r="AG37" s="36" t="e">
        <f t="shared" si="22"/>
        <v>#NUM!</v>
      </c>
      <c r="AH37" s="36" t="e">
        <f t="shared" si="23"/>
        <v>#NUM!</v>
      </c>
      <c r="AI37" s="36" t="e">
        <f t="shared" si="24"/>
        <v>#NUM!</v>
      </c>
      <c r="AJ37" s="36" t="e">
        <f t="shared" si="25"/>
        <v>#N/A</v>
      </c>
    </row>
    <row r="38" spans="1:36" ht="12.95" customHeight="1" x14ac:dyDescent="0.15">
      <c r="A38" s="35"/>
      <c r="B38" s="99"/>
      <c r="C38" s="99"/>
      <c r="D38" s="35"/>
      <c r="E38" s="35"/>
      <c r="F38" s="4" t="str">
        <f t="shared" si="0"/>
        <v/>
      </c>
      <c r="G38" s="35"/>
      <c r="H38" s="35"/>
      <c r="I38" s="35"/>
      <c r="K38" s="36" t="e">
        <f t="shared" si="1"/>
        <v>#NUM!</v>
      </c>
      <c r="L38" s="36" t="e">
        <f t="shared" si="2"/>
        <v>#NUM!</v>
      </c>
      <c r="M38" s="36" t="e">
        <f t="shared" si="3"/>
        <v>#NUM!</v>
      </c>
      <c r="N38" s="36" t="e">
        <f t="shared" si="4"/>
        <v>#NUM!</v>
      </c>
      <c r="O38" s="36" t="e">
        <f t="shared" si="5"/>
        <v>#NUM!</v>
      </c>
      <c r="P38" s="36" t="e">
        <f t="shared" si="26"/>
        <v>#N/A</v>
      </c>
      <c r="Q38" s="36" t="e">
        <f t="shared" si="6"/>
        <v>#NUM!</v>
      </c>
      <c r="R38" s="36" t="e">
        <f t="shared" si="7"/>
        <v>#NUM!</v>
      </c>
      <c r="S38" s="36" t="e">
        <f t="shared" si="8"/>
        <v>#NUM!</v>
      </c>
      <c r="T38" s="36" t="e">
        <f t="shared" si="9"/>
        <v>#NUM!</v>
      </c>
      <c r="U38" s="36" t="e">
        <f t="shared" si="10"/>
        <v>#N/A</v>
      </c>
      <c r="V38" s="36" t="e">
        <f t="shared" si="11"/>
        <v>#NUM!</v>
      </c>
      <c r="W38" s="36" t="e">
        <f t="shared" si="12"/>
        <v>#NUM!</v>
      </c>
      <c r="X38" s="36" t="e">
        <f t="shared" si="13"/>
        <v>#NUM!</v>
      </c>
      <c r="Y38" s="36" t="e">
        <f t="shared" si="14"/>
        <v>#NUM!</v>
      </c>
      <c r="Z38" s="36" t="e">
        <f t="shared" si="15"/>
        <v>#N/A</v>
      </c>
      <c r="AA38" s="36" t="e">
        <f t="shared" si="16"/>
        <v>#NUM!</v>
      </c>
      <c r="AB38" s="36" t="e">
        <f t="shared" si="17"/>
        <v>#NUM!</v>
      </c>
      <c r="AC38" s="36" t="e">
        <f t="shared" si="18"/>
        <v>#NUM!</v>
      </c>
      <c r="AD38" s="36" t="e">
        <f t="shared" si="19"/>
        <v>#NUM!</v>
      </c>
      <c r="AE38" s="36" t="e">
        <f t="shared" si="20"/>
        <v>#NUM!</v>
      </c>
      <c r="AF38" s="36" t="e">
        <f t="shared" si="21"/>
        <v>#N/A</v>
      </c>
      <c r="AG38" s="36" t="e">
        <f t="shared" si="22"/>
        <v>#NUM!</v>
      </c>
      <c r="AH38" s="36" t="e">
        <f t="shared" si="23"/>
        <v>#NUM!</v>
      </c>
      <c r="AI38" s="36" t="e">
        <f t="shared" si="24"/>
        <v>#NUM!</v>
      </c>
      <c r="AJ38" s="36" t="e">
        <f t="shared" si="25"/>
        <v>#N/A</v>
      </c>
    </row>
    <row r="39" spans="1:36" ht="12.95" customHeight="1" x14ac:dyDescent="0.15">
      <c r="A39" s="35"/>
      <c r="B39" s="99"/>
      <c r="C39" s="99"/>
      <c r="D39" s="35"/>
      <c r="E39" s="35"/>
      <c r="F39" s="4" t="str">
        <f t="shared" si="0"/>
        <v/>
      </c>
      <c r="G39" s="35"/>
      <c r="H39" s="35"/>
      <c r="I39" s="35"/>
      <c r="K39" s="36" t="e">
        <f t="shared" si="1"/>
        <v>#NUM!</v>
      </c>
      <c r="L39" s="36" t="e">
        <f t="shared" si="2"/>
        <v>#NUM!</v>
      </c>
      <c r="M39" s="36" t="e">
        <f t="shared" si="3"/>
        <v>#NUM!</v>
      </c>
      <c r="N39" s="36" t="e">
        <f t="shared" si="4"/>
        <v>#NUM!</v>
      </c>
      <c r="O39" s="36" t="e">
        <f t="shared" si="5"/>
        <v>#NUM!</v>
      </c>
      <c r="P39" s="36" t="e">
        <f t="shared" si="26"/>
        <v>#N/A</v>
      </c>
      <c r="Q39" s="36" t="e">
        <f t="shared" si="6"/>
        <v>#NUM!</v>
      </c>
      <c r="R39" s="36" t="e">
        <f t="shared" si="7"/>
        <v>#NUM!</v>
      </c>
      <c r="S39" s="36" t="e">
        <f t="shared" si="8"/>
        <v>#NUM!</v>
      </c>
      <c r="T39" s="36" t="e">
        <f t="shared" si="9"/>
        <v>#NUM!</v>
      </c>
      <c r="U39" s="36" t="e">
        <f t="shared" si="10"/>
        <v>#N/A</v>
      </c>
      <c r="V39" s="36" t="e">
        <f t="shared" si="11"/>
        <v>#NUM!</v>
      </c>
      <c r="W39" s="36" t="e">
        <f t="shared" si="12"/>
        <v>#NUM!</v>
      </c>
      <c r="X39" s="36" t="e">
        <f t="shared" si="13"/>
        <v>#NUM!</v>
      </c>
      <c r="Y39" s="36" t="e">
        <f t="shared" si="14"/>
        <v>#NUM!</v>
      </c>
      <c r="Z39" s="36" t="e">
        <f t="shared" si="15"/>
        <v>#N/A</v>
      </c>
      <c r="AA39" s="36" t="e">
        <f t="shared" si="16"/>
        <v>#NUM!</v>
      </c>
      <c r="AB39" s="36" t="e">
        <f t="shared" si="17"/>
        <v>#NUM!</v>
      </c>
      <c r="AC39" s="36" t="e">
        <f t="shared" si="18"/>
        <v>#NUM!</v>
      </c>
      <c r="AD39" s="36" t="e">
        <f t="shared" si="19"/>
        <v>#NUM!</v>
      </c>
      <c r="AE39" s="36" t="e">
        <f t="shared" si="20"/>
        <v>#NUM!</v>
      </c>
      <c r="AF39" s="36" t="e">
        <f t="shared" si="21"/>
        <v>#N/A</v>
      </c>
      <c r="AG39" s="36" t="e">
        <f t="shared" si="22"/>
        <v>#NUM!</v>
      </c>
      <c r="AH39" s="36" t="e">
        <f t="shared" si="23"/>
        <v>#NUM!</v>
      </c>
      <c r="AI39" s="36" t="e">
        <f t="shared" si="24"/>
        <v>#NUM!</v>
      </c>
      <c r="AJ39" s="36" t="e">
        <f t="shared" si="25"/>
        <v>#N/A</v>
      </c>
    </row>
    <row r="40" spans="1:36" ht="12.95" customHeight="1" x14ac:dyDescent="0.15">
      <c r="A40" s="35"/>
      <c r="B40" s="99"/>
      <c r="C40" s="99"/>
      <c r="D40" s="35"/>
      <c r="E40" s="35"/>
      <c r="F40" s="4" t="str">
        <f t="shared" si="0"/>
        <v/>
      </c>
      <c r="G40" s="35"/>
      <c r="H40" s="35"/>
      <c r="I40" s="35"/>
      <c r="K40" s="36" t="e">
        <f t="shared" si="1"/>
        <v>#NUM!</v>
      </c>
      <c r="L40" s="36" t="e">
        <f t="shared" si="2"/>
        <v>#NUM!</v>
      </c>
      <c r="M40" s="36" t="e">
        <f t="shared" si="3"/>
        <v>#NUM!</v>
      </c>
      <c r="N40" s="36" t="e">
        <f t="shared" si="4"/>
        <v>#NUM!</v>
      </c>
      <c r="O40" s="36" t="e">
        <f t="shared" si="5"/>
        <v>#NUM!</v>
      </c>
      <c r="P40" s="36" t="e">
        <f t="shared" si="26"/>
        <v>#N/A</v>
      </c>
      <c r="Q40" s="36" t="e">
        <f t="shared" si="6"/>
        <v>#NUM!</v>
      </c>
      <c r="R40" s="36" t="e">
        <f t="shared" si="7"/>
        <v>#NUM!</v>
      </c>
      <c r="S40" s="36" t="e">
        <f t="shared" si="8"/>
        <v>#NUM!</v>
      </c>
      <c r="T40" s="36" t="e">
        <f t="shared" si="9"/>
        <v>#NUM!</v>
      </c>
      <c r="U40" s="36" t="e">
        <f t="shared" si="10"/>
        <v>#N/A</v>
      </c>
      <c r="V40" s="36" t="e">
        <f t="shared" si="11"/>
        <v>#NUM!</v>
      </c>
      <c r="W40" s="36" t="e">
        <f t="shared" si="12"/>
        <v>#NUM!</v>
      </c>
      <c r="X40" s="36" t="e">
        <f t="shared" si="13"/>
        <v>#NUM!</v>
      </c>
      <c r="Y40" s="36" t="e">
        <f t="shared" si="14"/>
        <v>#NUM!</v>
      </c>
      <c r="Z40" s="36" t="e">
        <f t="shared" si="15"/>
        <v>#N/A</v>
      </c>
      <c r="AA40" s="36" t="e">
        <f t="shared" si="16"/>
        <v>#NUM!</v>
      </c>
      <c r="AB40" s="36" t="e">
        <f t="shared" si="17"/>
        <v>#NUM!</v>
      </c>
      <c r="AC40" s="36" t="e">
        <f t="shared" si="18"/>
        <v>#NUM!</v>
      </c>
      <c r="AD40" s="36" t="e">
        <f t="shared" si="19"/>
        <v>#NUM!</v>
      </c>
      <c r="AE40" s="36" t="e">
        <f t="shared" si="20"/>
        <v>#NUM!</v>
      </c>
      <c r="AF40" s="36" t="e">
        <f t="shared" si="21"/>
        <v>#N/A</v>
      </c>
      <c r="AG40" s="36" t="e">
        <f t="shared" si="22"/>
        <v>#NUM!</v>
      </c>
      <c r="AH40" s="36" t="e">
        <f t="shared" si="23"/>
        <v>#NUM!</v>
      </c>
      <c r="AI40" s="36" t="e">
        <f t="shared" si="24"/>
        <v>#NUM!</v>
      </c>
      <c r="AJ40" s="36" t="e">
        <f t="shared" si="25"/>
        <v>#N/A</v>
      </c>
    </row>
    <row r="41" spans="1:36" ht="12.95" customHeight="1" x14ac:dyDescent="0.15">
      <c r="A41" s="35"/>
      <c r="B41" s="99"/>
      <c r="C41" s="99"/>
      <c r="D41" s="35"/>
      <c r="E41" s="35"/>
      <c r="F41" s="4" t="str">
        <f t="shared" si="0"/>
        <v/>
      </c>
      <c r="G41" s="35"/>
      <c r="H41" s="35"/>
      <c r="I41" s="35"/>
      <c r="K41" s="36" t="e">
        <f t="shared" si="1"/>
        <v>#NUM!</v>
      </c>
      <c r="L41" s="36" t="e">
        <f t="shared" si="2"/>
        <v>#NUM!</v>
      </c>
      <c r="M41" s="36" t="e">
        <f t="shared" si="3"/>
        <v>#NUM!</v>
      </c>
      <c r="N41" s="36" t="e">
        <f t="shared" si="4"/>
        <v>#NUM!</v>
      </c>
      <c r="O41" s="36" t="e">
        <f t="shared" si="5"/>
        <v>#NUM!</v>
      </c>
      <c r="P41" s="36" t="e">
        <f t="shared" si="26"/>
        <v>#N/A</v>
      </c>
      <c r="Q41" s="36" t="e">
        <f t="shared" si="6"/>
        <v>#NUM!</v>
      </c>
      <c r="R41" s="36" t="e">
        <f t="shared" si="7"/>
        <v>#NUM!</v>
      </c>
      <c r="S41" s="36" t="e">
        <f t="shared" si="8"/>
        <v>#NUM!</v>
      </c>
      <c r="T41" s="36" t="e">
        <f t="shared" si="9"/>
        <v>#NUM!</v>
      </c>
      <c r="U41" s="36" t="e">
        <f t="shared" si="10"/>
        <v>#N/A</v>
      </c>
      <c r="V41" s="36" t="e">
        <f t="shared" si="11"/>
        <v>#NUM!</v>
      </c>
      <c r="W41" s="36" t="e">
        <f t="shared" si="12"/>
        <v>#NUM!</v>
      </c>
      <c r="X41" s="36" t="e">
        <f t="shared" si="13"/>
        <v>#NUM!</v>
      </c>
      <c r="Y41" s="36" t="e">
        <f t="shared" si="14"/>
        <v>#NUM!</v>
      </c>
      <c r="Z41" s="36" t="e">
        <f t="shared" si="15"/>
        <v>#N/A</v>
      </c>
      <c r="AA41" s="36" t="e">
        <f t="shared" si="16"/>
        <v>#NUM!</v>
      </c>
      <c r="AB41" s="36" t="e">
        <f t="shared" si="17"/>
        <v>#NUM!</v>
      </c>
      <c r="AC41" s="36" t="e">
        <f t="shared" si="18"/>
        <v>#NUM!</v>
      </c>
      <c r="AD41" s="36" t="e">
        <f t="shared" si="19"/>
        <v>#NUM!</v>
      </c>
      <c r="AE41" s="36" t="e">
        <f t="shared" si="20"/>
        <v>#NUM!</v>
      </c>
      <c r="AF41" s="36" t="e">
        <f t="shared" si="21"/>
        <v>#N/A</v>
      </c>
      <c r="AG41" s="36" t="e">
        <f t="shared" si="22"/>
        <v>#NUM!</v>
      </c>
      <c r="AH41" s="36" t="e">
        <f t="shared" si="23"/>
        <v>#NUM!</v>
      </c>
      <c r="AI41" s="36" t="e">
        <f t="shared" si="24"/>
        <v>#NUM!</v>
      </c>
      <c r="AJ41" s="36" t="e">
        <f t="shared" si="25"/>
        <v>#N/A</v>
      </c>
    </row>
    <row r="42" spans="1:36" ht="12.95" customHeight="1" x14ac:dyDescent="0.15">
      <c r="A42" s="35"/>
      <c r="B42" s="99"/>
      <c r="C42" s="99"/>
      <c r="D42" s="35"/>
      <c r="E42" s="35"/>
      <c r="F42" s="4" t="str">
        <f t="shared" si="0"/>
        <v/>
      </c>
      <c r="G42" s="35"/>
      <c r="H42" s="35"/>
      <c r="I42" s="35"/>
      <c r="K42" s="36" t="e">
        <f t="shared" si="1"/>
        <v>#NUM!</v>
      </c>
      <c r="L42" s="36" t="e">
        <f t="shared" si="2"/>
        <v>#NUM!</v>
      </c>
      <c r="M42" s="36" t="e">
        <f t="shared" si="3"/>
        <v>#NUM!</v>
      </c>
      <c r="N42" s="36" t="e">
        <f t="shared" si="4"/>
        <v>#NUM!</v>
      </c>
      <c r="O42" s="36" t="e">
        <f t="shared" si="5"/>
        <v>#NUM!</v>
      </c>
      <c r="P42" s="36" t="e">
        <f t="shared" si="26"/>
        <v>#N/A</v>
      </c>
      <c r="Q42" s="36" t="e">
        <f t="shared" si="6"/>
        <v>#NUM!</v>
      </c>
      <c r="R42" s="36" t="e">
        <f t="shared" si="7"/>
        <v>#NUM!</v>
      </c>
      <c r="S42" s="36" t="e">
        <f t="shared" si="8"/>
        <v>#NUM!</v>
      </c>
      <c r="T42" s="36" t="e">
        <f t="shared" si="9"/>
        <v>#NUM!</v>
      </c>
      <c r="U42" s="36" t="e">
        <f t="shared" si="10"/>
        <v>#N/A</v>
      </c>
      <c r="V42" s="36" t="e">
        <f t="shared" si="11"/>
        <v>#NUM!</v>
      </c>
      <c r="W42" s="36" t="e">
        <f t="shared" si="12"/>
        <v>#NUM!</v>
      </c>
      <c r="X42" s="36" t="e">
        <f t="shared" si="13"/>
        <v>#NUM!</v>
      </c>
      <c r="Y42" s="36" t="e">
        <f t="shared" si="14"/>
        <v>#NUM!</v>
      </c>
      <c r="Z42" s="36" t="e">
        <f t="shared" si="15"/>
        <v>#N/A</v>
      </c>
      <c r="AA42" s="36" t="e">
        <f t="shared" si="16"/>
        <v>#NUM!</v>
      </c>
      <c r="AB42" s="36" t="e">
        <f t="shared" si="17"/>
        <v>#NUM!</v>
      </c>
      <c r="AC42" s="36" t="e">
        <f t="shared" si="18"/>
        <v>#NUM!</v>
      </c>
      <c r="AD42" s="36" t="e">
        <f t="shared" si="19"/>
        <v>#NUM!</v>
      </c>
      <c r="AE42" s="36" t="e">
        <f t="shared" si="20"/>
        <v>#NUM!</v>
      </c>
      <c r="AF42" s="36" t="e">
        <f t="shared" si="21"/>
        <v>#N/A</v>
      </c>
      <c r="AG42" s="36" t="e">
        <f t="shared" si="22"/>
        <v>#NUM!</v>
      </c>
      <c r="AH42" s="36" t="e">
        <f t="shared" si="23"/>
        <v>#NUM!</v>
      </c>
      <c r="AI42" s="36" t="e">
        <f t="shared" si="24"/>
        <v>#NUM!</v>
      </c>
      <c r="AJ42" s="36" t="e">
        <f t="shared" si="25"/>
        <v>#N/A</v>
      </c>
    </row>
    <row r="43" spans="1:36" ht="12.95" customHeight="1" x14ac:dyDescent="0.15">
      <c r="A43" s="35"/>
      <c r="B43" s="99"/>
      <c r="C43" s="99"/>
      <c r="D43" s="35"/>
      <c r="E43" s="35"/>
      <c r="F43" s="4" t="str">
        <f t="shared" si="0"/>
        <v/>
      </c>
      <c r="G43" s="35"/>
      <c r="H43" s="35"/>
      <c r="I43" s="35"/>
      <c r="K43" s="36" t="e">
        <f t="shared" si="1"/>
        <v>#NUM!</v>
      </c>
      <c r="L43" s="36" t="e">
        <f t="shared" si="2"/>
        <v>#NUM!</v>
      </c>
      <c r="M43" s="36" t="e">
        <f t="shared" si="3"/>
        <v>#NUM!</v>
      </c>
      <c r="N43" s="36" t="e">
        <f t="shared" si="4"/>
        <v>#NUM!</v>
      </c>
      <c r="O43" s="36" t="e">
        <f t="shared" si="5"/>
        <v>#NUM!</v>
      </c>
      <c r="P43" s="36" t="e">
        <f t="shared" si="26"/>
        <v>#N/A</v>
      </c>
      <c r="Q43" s="36" t="e">
        <f t="shared" si="6"/>
        <v>#NUM!</v>
      </c>
      <c r="R43" s="36" t="e">
        <f t="shared" si="7"/>
        <v>#NUM!</v>
      </c>
      <c r="S43" s="36" t="e">
        <f t="shared" si="8"/>
        <v>#NUM!</v>
      </c>
      <c r="T43" s="36" t="e">
        <f t="shared" si="9"/>
        <v>#NUM!</v>
      </c>
      <c r="U43" s="36" t="e">
        <f t="shared" si="10"/>
        <v>#N/A</v>
      </c>
      <c r="V43" s="36" t="e">
        <f t="shared" si="11"/>
        <v>#NUM!</v>
      </c>
      <c r="W43" s="36" t="e">
        <f t="shared" si="12"/>
        <v>#NUM!</v>
      </c>
      <c r="X43" s="36" t="e">
        <f t="shared" si="13"/>
        <v>#NUM!</v>
      </c>
      <c r="Y43" s="36" t="e">
        <f t="shared" si="14"/>
        <v>#NUM!</v>
      </c>
      <c r="Z43" s="36" t="e">
        <f t="shared" si="15"/>
        <v>#N/A</v>
      </c>
      <c r="AA43" s="36" t="e">
        <f t="shared" si="16"/>
        <v>#NUM!</v>
      </c>
      <c r="AB43" s="36" t="e">
        <f t="shared" si="17"/>
        <v>#NUM!</v>
      </c>
      <c r="AC43" s="36" t="e">
        <f t="shared" si="18"/>
        <v>#NUM!</v>
      </c>
      <c r="AD43" s="36" t="e">
        <f t="shared" si="19"/>
        <v>#NUM!</v>
      </c>
      <c r="AE43" s="36" t="e">
        <f t="shared" si="20"/>
        <v>#NUM!</v>
      </c>
      <c r="AF43" s="36" t="e">
        <f t="shared" si="21"/>
        <v>#N/A</v>
      </c>
      <c r="AG43" s="36" t="e">
        <f t="shared" si="22"/>
        <v>#NUM!</v>
      </c>
      <c r="AH43" s="36" t="e">
        <f t="shared" si="23"/>
        <v>#NUM!</v>
      </c>
      <c r="AI43" s="36" t="e">
        <f t="shared" si="24"/>
        <v>#NUM!</v>
      </c>
      <c r="AJ43" s="36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35" t="s">
        <v>18</v>
      </c>
      <c r="D46" s="35" t="s">
        <v>19</v>
      </c>
      <c r="E46" s="35" t="s">
        <v>20</v>
      </c>
      <c r="F46" s="11"/>
      <c r="G46" s="5" t="s">
        <v>21</v>
      </c>
      <c r="H46" s="13"/>
      <c r="I46" s="111" t="s">
        <v>138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14</v>
      </c>
      <c r="D47" s="15">
        <f>COUNTIF(G4:G43,"*下層*")</f>
        <v>4</v>
      </c>
      <c r="E47" s="15">
        <f>COUNTA(A4:A43)</f>
        <v>18</v>
      </c>
      <c r="F47" s="11"/>
      <c r="G47" s="16">
        <f>C47*100</f>
        <v>1400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10</v>
      </c>
      <c r="D48" s="15">
        <f>IF(D47&gt;0,ROUND(SUMIF(G4:G43,"*下層*",E4:E43)/D47,0),"")</f>
        <v>4</v>
      </c>
      <c r="E48" s="15">
        <f>ROUND(SUM(E4:E43)/E47,0)</f>
        <v>9</v>
      </c>
      <c r="F48" s="14"/>
      <c r="G48" s="16">
        <f>C48</f>
        <v>10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13</v>
      </c>
      <c r="D49" s="15">
        <f>IF(D47&gt;0,ROUND(SUMIF(G4:G43,"*下層*",D4:D43)/D47,0),"")</f>
        <v>5</v>
      </c>
      <c r="E49" s="15">
        <f>ROUND(SUM(D4:D43)/E47,0)</f>
        <v>11</v>
      </c>
      <c r="F49" s="14"/>
      <c r="G49" s="16">
        <f>C49</f>
        <v>13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1.1700000000000002</v>
      </c>
      <c r="D50" s="17">
        <f>SUMIF(G4:G43,"*下層*",F4:F43)</f>
        <v>2.6000000000000002E-2</v>
      </c>
      <c r="E50" s="4">
        <f>SUM(F4:F43)</f>
        <v>1.1960000000000002</v>
      </c>
      <c r="F50" s="14"/>
      <c r="G50" s="18">
        <f>C50*100</f>
        <v>117.00000000000001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形状比＝77、Sr＝27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35" t="s">
        <v>18</v>
      </c>
      <c r="D53" s="35" t="s">
        <v>19</v>
      </c>
      <c r="E53" s="35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5</v>
      </c>
      <c r="D54" s="15">
        <f>COUNTIF(H4:H43,"▲")</f>
        <v>4</v>
      </c>
      <c r="E54" s="15">
        <f>COUNTA(H4:H43)</f>
        <v>9</v>
      </c>
      <c r="F54" s="11"/>
      <c r="G54" s="16">
        <f>C54*100</f>
        <v>500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8</v>
      </c>
      <c r="D55" s="15">
        <f>IF(D54&gt;0,ROUND(SUMIF(H4:H43,"▲",E4:E43)/D54,0),"")</f>
        <v>4</v>
      </c>
      <c r="E55" s="15">
        <f>ROUND(SUMIF(H4:H43,"*",E4:E43)/E54,0)</f>
        <v>6</v>
      </c>
      <c r="F55" s="14"/>
      <c r="G55" s="16">
        <f>C55</f>
        <v>8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10</v>
      </c>
      <c r="D56" s="15">
        <f>IF(D54&gt;0,ROUND(SUMIF(H4:H43,"▲",D4:D43)/D54,0),"")</f>
        <v>5</v>
      </c>
      <c r="E56" s="15">
        <f>ROUND(SUMIF(H4:H43,"*",D4:D43)/E54,0)</f>
        <v>8</v>
      </c>
      <c r="F56" s="14"/>
      <c r="G56" s="16">
        <f>C56</f>
        <v>10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0.16</v>
      </c>
      <c r="D57" s="17">
        <f>SUMIF(H4:H43,"▲",F4:F43)</f>
        <v>2.6000000000000002E-2</v>
      </c>
      <c r="E57" s="17">
        <f>SUM(C57:D57)</f>
        <v>0.186</v>
      </c>
      <c r="F57" s="14"/>
      <c r="G57" s="20">
        <f>C57*100</f>
        <v>16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35" t="s">
        <v>18</v>
      </c>
      <c r="D60" s="35" t="s">
        <v>19</v>
      </c>
      <c r="E60" s="35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35.700000000000003</v>
      </c>
      <c r="D61" s="21">
        <f>IF(D47&gt;0,ROUND(D54/D47*100,1),"")</f>
        <v>100</v>
      </c>
      <c r="E61" s="21">
        <f>ROUND(E54/E47*100,1)</f>
        <v>50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13.7</v>
      </c>
      <c r="D62" s="21">
        <f>IF(D47&gt;0,ROUND(D57/D50*100,1),"")</f>
        <v>100</v>
      </c>
      <c r="E62" s="21">
        <f>ROUND(E57/E50*100,1)</f>
        <v>15.6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35" t="s">
        <v>18</v>
      </c>
      <c r="D65" s="35" t="s">
        <v>19</v>
      </c>
      <c r="E65" s="35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9</v>
      </c>
      <c r="D66" s="15">
        <f>D47-D54</f>
        <v>0</v>
      </c>
      <c r="E66" s="15">
        <f>SUM(C66:D66)</f>
        <v>9</v>
      </c>
      <c r="F66" s="11"/>
      <c r="G66" s="16">
        <f>C66*100</f>
        <v>900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11</v>
      </c>
      <c r="D67" s="15" t="str">
        <f>IF(D66&gt;0,ROUND(SUMIFS(E4:E43,G7:G43,"*下層*",H4:H43,"")/D66,0),"")</f>
        <v/>
      </c>
      <c r="E67" s="15">
        <f>IF(E66&gt;0,ROUND(SUMIF(H4:H43,"",E4:E43)/E66,0),"")</f>
        <v>11</v>
      </c>
      <c r="F67" s="14"/>
      <c r="G67" s="16">
        <f>C67</f>
        <v>11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15</v>
      </c>
      <c r="D68" s="15" t="str">
        <f>IF(D66&gt;0,ROUND(SUMIFS(D4:D43,G7:G43,"*下層*",H4:H43,"")/D66,0),"")</f>
        <v/>
      </c>
      <c r="E68" s="15">
        <f>IF(E66&gt;0,ROUND(SUMIF(H4:H43,"",D4:D43)/E66,0),"")</f>
        <v>15</v>
      </c>
      <c r="F68" s="14"/>
      <c r="G68" s="16">
        <f>C68</f>
        <v>15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1.0100000000000002</v>
      </c>
      <c r="D69" s="17" t="str">
        <f>IF(D66&gt;0,D50-D57,"")</f>
        <v/>
      </c>
      <c r="E69" s="4">
        <f>SUM(C69:D69)</f>
        <v>1.0100000000000002</v>
      </c>
      <c r="F69" s="14"/>
      <c r="G69" s="18">
        <f>C69*100</f>
        <v>101.00000000000003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形状比＝73、Sr＝30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0D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959" priority="16" stopIfTrue="1">
      <formula>AND(($H4="スギ"),(#REF!&lt;12))</formula>
    </cfRule>
  </conditionalFormatting>
  <conditionalFormatting sqref="L4:L43">
    <cfRule type="expression" dxfId="958" priority="15" stopIfTrue="1">
      <formula>AND(($H4="スギ"),(#REF!&lt;22),(#REF!&gt;=12))</formula>
    </cfRule>
  </conditionalFormatting>
  <conditionalFormatting sqref="M4:M43">
    <cfRule type="expression" dxfId="957" priority="14" stopIfTrue="1">
      <formula>AND(($H4="スギ"),(#REF!&lt;32),(#REF!&gt;=22))</formula>
    </cfRule>
  </conditionalFormatting>
  <conditionalFormatting sqref="N4:N43">
    <cfRule type="expression" dxfId="956" priority="13" stopIfTrue="1">
      <formula>AND(($H4="スギ"),(#REF!&lt;42),(#REF!&gt;=32))</formula>
    </cfRule>
  </conditionalFormatting>
  <conditionalFormatting sqref="U4:U43 Z4:AF43 AJ4:AJ43 O4:P43">
    <cfRule type="expression" dxfId="955" priority="12" stopIfTrue="1">
      <formula>AND(($H4="スギ"),(#REF!&gt;=42))</formula>
    </cfRule>
  </conditionalFormatting>
  <conditionalFormatting sqref="Q4:Q43 AA4:AA43">
    <cfRule type="expression" dxfId="954" priority="11" stopIfTrue="1">
      <formula>AND(($H4="ヒノキ"),(#REF!&lt;12))</formula>
    </cfRule>
  </conditionalFormatting>
  <conditionalFormatting sqref="R4:R43 AB4:AE43">
    <cfRule type="expression" dxfId="953" priority="10" stopIfTrue="1">
      <formula>AND(($H4="ヒノキ"),(#REF!&lt;22),(#REF!&gt;=12))</formula>
    </cfRule>
  </conditionalFormatting>
  <conditionalFormatting sqref="S4:S43">
    <cfRule type="expression" dxfId="952" priority="9" stopIfTrue="1">
      <formula>AND(($H4="ヒノキ"),(#REF!&lt;32),(#REF!&gt;=22))</formula>
    </cfRule>
  </conditionalFormatting>
  <conditionalFormatting sqref="T4:U43 Z4:AF43 AJ4:AJ43">
    <cfRule type="expression" dxfId="951" priority="8" stopIfTrue="1">
      <formula>AND(($H4="ヒノキ"),(#REF!&gt;=32))</formula>
    </cfRule>
  </conditionalFormatting>
  <conditionalFormatting sqref="V4:V43 AA4:AA43">
    <cfRule type="expression" dxfId="950" priority="7" stopIfTrue="1">
      <formula>AND(($H4="アカマツ"),(#REF!&lt;12))</formula>
    </cfRule>
  </conditionalFormatting>
  <conditionalFormatting sqref="W4:W43 AB4:AB43">
    <cfRule type="expression" dxfId="949" priority="6" stopIfTrue="1">
      <formula>AND(($H4="アカマツ"),(#REF!&lt;22),(#REF!&gt;=12))</formula>
    </cfRule>
  </conditionalFormatting>
  <conditionalFormatting sqref="X4:X43 AC4:AC43">
    <cfRule type="expression" dxfId="948" priority="5" stopIfTrue="1">
      <formula>AND(($H4="アカマツ"),(#REF!&lt;42),(#REF!&gt;=22))</formula>
    </cfRule>
  </conditionalFormatting>
  <conditionalFormatting sqref="Y4:AF43 AJ4:AJ43">
    <cfRule type="expression" dxfId="947" priority="4" stopIfTrue="1">
      <formula>AND(($H4="アカマツ"),(#REF!&gt;=42))</formula>
    </cfRule>
  </conditionalFormatting>
  <conditionalFormatting sqref="AG4:AG43">
    <cfRule type="expression" dxfId="946" priority="3" stopIfTrue="1">
      <formula>AND(($H4&lt;&gt;"スギ"),($H4&lt;&gt;"ヒノキ"),($H4&lt;&gt;"アカマツ"),(#REF!&lt;12))</formula>
    </cfRule>
  </conditionalFormatting>
  <conditionalFormatting sqref="AH4:AH43">
    <cfRule type="expression" dxfId="945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944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1:AJ120"/>
  <sheetViews>
    <sheetView showGridLines="0" view="pageBreakPreview" zoomScaleNormal="85" zoomScaleSheetLayoutView="100" workbookViewId="0">
      <selection activeCell="I1" sqref="I1:I1048576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318</v>
      </c>
      <c r="B2" s="100"/>
      <c r="C2" s="100"/>
      <c r="D2" s="100"/>
      <c r="E2" s="100"/>
      <c r="F2" s="100"/>
      <c r="G2" s="100"/>
      <c r="H2" s="101" t="s">
        <v>61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46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45">
        <v>0</v>
      </c>
      <c r="L3" s="45">
        <v>12</v>
      </c>
      <c r="M3" s="45">
        <v>22</v>
      </c>
      <c r="N3" s="45">
        <v>32</v>
      </c>
      <c r="O3" s="45">
        <v>42</v>
      </c>
      <c r="P3" s="45" t="s">
        <v>14</v>
      </c>
      <c r="Q3" s="45">
        <v>0</v>
      </c>
      <c r="R3" s="45">
        <v>12</v>
      </c>
      <c r="S3" s="45">
        <v>22</v>
      </c>
      <c r="T3" s="45">
        <v>32</v>
      </c>
      <c r="U3" s="45" t="s">
        <v>14</v>
      </c>
      <c r="V3" s="45">
        <v>0</v>
      </c>
      <c r="W3" s="45">
        <v>12</v>
      </c>
      <c r="X3" s="45">
        <v>22</v>
      </c>
      <c r="Y3" s="45">
        <v>42</v>
      </c>
      <c r="Z3" s="45" t="s">
        <v>14</v>
      </c>
      <c r="AA3" s="45">
        <v>0</v>
      </c>
      <c r="AB3" s="45">
        <v>12</v>
      </c>
      <c r="AC3" s="45">
        <v>22</v>
      </c>
      <c r="AD3" s="45">
        <v>32</v>
      </c>
      <c r="AE3" s="45">
        <v>42</v>
      </c>
      <c r="AF3" s="45" t="s">
        <v>14</v>
      </c>
      <c r="AG3" s="45">
        <v>0</v>
      </c>
      <c r="AH3" s="45">
        <v>12</v>
      </c>
      <c r="AI3" s="45">
        <v>42</v>
      </c>
      <c r="AJ3" s="45" t="s">
        <v>14</v>
      </c>
    </row>
    <row r="4" spans="1:36" ht="12.95" customHeight="1" x14ac:dyDescent="0.15">
      <c r="A4" s="44">
        <v>191</v>
      </c>
      <c r="B4" s="99" t="s">
        <v>43</v>
      </c>
      <c r="C4" s="99"/>
      <c r="D4" s="44">
        <v>14</v>
      </c>
      <c r="E4" s="44">
        <v>16</v>
      </c>
      <c r="F4" s="4">
        <f t="shared" ref="F4:F43" si="0">IF(D4&gt;0,IF(B4="スギ",P4,IF(B4="ヒノキ",U4,IF(B4="アカマツ",Z4,IF(B4="カラマツ",AF4,AJ4)))),"")</f>
        <v>0.12</v>
      </c>
      <c r="G4" s="5" t="s">
        <v>42</v>
      </c>
      <c r="H4" s="44"/>
      <c r="I4" s="44" t="s">
        <v>38</v>
      </c>
      <c r="J4" s="1" t="s">
        <v>15</v>
      </c>
      <c r="K4" s="45">
        <f t="shared" ref="K4:K43" si="1">IF(ROUND(10^(-5+0.8769+1.7454*LOG(D4)+1.014*LOG(E4)),2)&gt;=0.01,ROUND(10^(-5+0.8769+1.7454*LOG(D4)+1.014*LOG(E4)),2),ROUND(10^(-5+0.8769+1.7454*LOG(D4)+1.014*LOG(E4)),3))</f>
        <v>0.13</v>
      </c>
      <c r="L4" s="45">
        <f t="shared" ref="L4:L43" si="2">ROUND(10^(-5+0.73504+1.83346*LOG(D4)+1.06569*LOG(E4)),2)</f>
        <v>0.13</v>
      </c>
      <c r="M4" s="45">
        <f t="shared" ref="M4:M43" si="3">ROUND(10^(-5+0.71514+1.74357*LOG(D4)+1.17719*LOG(E4)),2)</f>
        <v>0.14000000000000001</v>
      </c>
      <c r="N4" s="45">
        <f t="shared" ref="N4:N43" si="4">ROUND(10^(-5+0.82956+1.76381*LOG(D4)+1.06412*LOG(E4)),2)</f>
        <v>0.14000000000000001</v>
      </c>
      <c r="O4" s="45">
        <f t="shared" ref="O4:O43" si="5">ROUND(10^(-5+0.88226+1.79204*LOG(D4)+0.99303*LOG(E4)),2)</f>
        <v>0.14000000000000001</v>
      </c>
      <c r="P4" s="45">
        <f>HLOOKUP($D4,K$3:O$43,MATCH($A4,$A$3:$A$43,0),1)</f>
        <v>0.13</v>
      </c>
      <c r="Q4" s="45">
        <f t="shared" ref="Q4:Q43" si="6">IF(ROUND(10^(1.810672*LOG(D4)+0.982833*LOG(E4)-4.173533),2)&gt;=0.01,ROUND(10^(1.810672*LOG(D4)+0.982833*LOG(E4)-4.173533),2),ROUND(10^(1.810672*LOG(D4)+0.982833*LOG(E4)-4.173533),3))</f>
        <v>0.12</v>
      </c>
      <c r="R4" s="45">
        <f t="shared" ref="R4:R43" si="7">ROUND(10^(1.905709*LOG(D4)+1.011385*LOG(E4)-4.293729),2)</f>
        <v>0.13</v>
      </c>
      <c r="S4" s="45">
        <f t="shared" ref="S4:S43" si="8">ROUND(10^(1.771888*LOG(D4)+1.138415*LOG(E4)-4.271259),2)</f>
        <v>0.14000000000000001</v>
      </c>
      <c r="T4" s="45">
        <f t="shared" ref="T4:T43" si="9">ROUND(10^(1.671519*LOG(D4)+1.363617*LOG(E4)-4.404407),2)</f>
        <v>0.14000000000000001</v>
      </c>
      <c r="U4" s="45">
        <f t="shared" ref="U4:U43" si="10">HLOOKUP($D4,Q$3:T$43,MATCH($A4,$A$3:$A$43,0),1)</f>
        <v>0.13</v>
      </c>
      <c r="V4" s="45">
        <f t="shared" ref="V4:V43" si="11">IF(ROUND(10^(-4.249503+1.946501*LOG(D4)+0.942682*LOG(E4)),2)&gt;=0.01,ROUND(10^(-4.249503+1.946501*LOG(D4)+0.942682*LOG(E4)),2),ROUND(10^(-4.249503+1.946501*LOG(D4)+0.942682*LOG(E4)),3))</f>
        <v>0.13</v>
      </c>
      <c r="W4" s="45">
        <f t="shared" ref="W4:W43" si="12">ROUND(10^(-4.155639+1.847898*LOG(D4)+0.951955*LOG(E4)),2)</f>
        <v>0.13</v>
      </c>
      <c r="X4" s="45">
        <f t="shared" ref="X4:X43" si="13">ROUND(10^(-4.194535+1.804172*LOG(D4)+1.034248*LOG(E4)),2)</f>
        <v>0.13</v>
      </c>
      <c r="Y4" s="45">
        <f t="shared" ref="Y4:Y43" si="14">ROUND(10^(-4.42347+2.006485*LOG(D4)+0.967757*LOG(E4)),2)</f>
        <v>0.11</v>
      </c>
      <c r="Z4" s="45">
        <f t="shared" ref="Z4:Z43" si="15">HLOOKUP($D4,V$3:Y$43,MATCH($A4,$A$3:$A$43,0),1)</f>
        <v>0.13</v>
      </c>
      <c r="AA4" s="45">
        <f t="shared" ref="AA4:AA43" si="16">IF(ROUND(10^(1.80389*LOG(D4)+0.962587*LOG(E4)-4.155099),2)&gt;=0.01,ROUND(10^(1.80389*LOG(D4)+0.962587*LOG(E4)-4.155099),2),ROUND(10^(1.80389*LOG(D4)+0.962587*LOG(E4)-4.155099),3))</f>
        <v>0.12</v>
      </c>
      <c r="AB4" s="45">
        <f t="shared" ref="AB4:AB43" si="17">ROUND(10^(1.979213*LOG(D4)+0.998347*LOG(E4)-4.369281),2)</f>
        <v>0.13</v>
      </c>
      <c r="AC4" s="45">
        <f t="shared" ref="AC4:AC43" si="18">ROUND(10^(1.904401*LOG(D4)+1.062478*LOG(E4)-4.348104),2)</f>
        <v>0.13</v>
      </c>
      <c r="AD4" s="45">
        <f t="shared" ref="AD4:AD43" si="19">ROUND(10^(1.640825*LOG(D4)+1.080387*LOG(E4)-3.976731),2)</f>
        <v>0.16</v>
      </c>
      <c r="AE4" s="45">
        <f t="shared" ref="AE4:AE43" si="20">ROUND(10^(1.90887*LOG(D4)+1.088002*LOG(E4)-4.431495),2)</f>
        <v>0.12</v>
      </c>
      <c r="AF4" s="45">
        <f t="shared" ref="AF4:AF43" si="21">HLOOKUP($D4,AA$3:AE$43,MATCH($A4,$A$3:$A$43,0),1)</f>
        <v>0.13</v>
      </c>
      <c r="AG4" s="45">
        <f t="shared" ref="AG4:AG43" si="22">IF(ROUND(10^(1.94019664*LOG(D4)+0.84689666*LOG(E4)-4.20067295),2)&gt;=0.01,ROUND(10^(1.94019664*LOG(D4)+0.84689666*LOG(E4)-4.20067295),2),ROUND(10^(1.94019664*LOG(D4)+0.84689666*LOG(E4)-4.20067295),3))</f>
        <v>0.11</v>
      </c>
      <c r="AH4" s="45">
        <f t="shared" ref="AH4:AH43" si="23">ROUND(10^(1.93813902*LOG(D4)+0.96697002*LOG(E4)-4.32216295),2)</f>
        <v>0.12</v>
      </c>
      <c r="AI4" s="45">
        <f t="shared" ref="AI4:AI43" si="24">ROUND(10^(1.82464098*LOG(D4)+0.97625989*LOG(E4)-4.15096808),2)</f>
        <v>0.13</v>
      </c>
      <c r="AJ4" s="45">
        <f t="shared" ref="AJ4:AJ43" si="25">HLOOKUP($D4,AG$3:AI$43,MATCH($A4,$A$3:$A$43,0),1)</f>
        <v>0.12</v>
      </c>
    </row>
    <row r="5" spans="1:36" ht="12.95" customHeight="1" x14ac:dyDescent="0.15">
      <c r="A5" s="44">
        <v>192</v>
      </c>
      <c r="B5" s="99" t="s">
        <v>43</v>
      </c>
      <c r="C5" s="99"/>
      <c r="D5" s="44">
        <v>12</v>
      </c>
      <c r="E5" s="44">
        <v>15</v>
      </c>
      <c r="F5" s="4">
        <f t="shared" si="0"/>
        <v>0.08</v>
      </c>
      <c r="G5" s="5" t="s">
        <v>42</v>
      </c>
      <c r="H5" s="44" t="s">
        <v>32</v>
      </c>
      <c r="I5" s="44"/>
      <c r="J5" s="1" t="s">
        <v>15</v>
      </c>
      <c r="K5" s="45">
        <f t="shared" si="1"/>
        <v>0.09</v>
      </c>
      <c r="L5" s="45">
        <f t="shared" si="2"/>
        <v>0.09</v>
      </c>
      <c r="M5" s="45">
        <f t="shared" si="3"/>
        <v>0.1</v>
      </c>
      <c r="N5" s="45">
        <f t="shared" si="4"/>
        <v>0.1</v>
      </c>
      <c r="O5" s="45">
        <f t="shared" si="5"/>
        <v>0.1</v>
      </c>
      <c r="P5" s="45">
        <f t="shared" ref="P5:P43" si="26">HLOOKUP($D5,K$3:O$43,MATCH(A5,$A$3:$A$43,0),1)</f>
        <v>0.09</v>
      </c>
      <c r="Q5" s="45">
        <f t="shared" si="6"/>
        <v>0.09</v>
      </c>
      <c r="R5" s="45">
        <f t="shared" si="7"/>
        <v>0.09</v>
      </c>
      <c r="S5" s="45">
        <f t="shared" si="8"/>
        <v>0.1</v>
      </c>
      <c r="T5" s="45">
        <f t="shared" si="9"/>
        <v>0.1</v>
      </c>
      <c r="U5" s="45">
        <f t="shared" si="10"/>
        <v>0.09</v>
      </c>
      <c r="V5" s="45">
        <f t="shared" si="11"/>
        <v>0.09</v>
      </c>
      <c r="W5" s="45">
        <f t="shared" si="12"/>
        <v>0.09</v>
      </c>
      <c r="X5" s="45">
        <f t="shared" si="13"/>
        <v>0.09</v>
      </c>
      <c r="Y5" s="45">
        <f t="shared" si="14"/>
        <v>0.08</v>
      </c>
      <c r="Z5" s="45">
        <f t="shared" si="15"/>
        <v>0.09</v>
      </c>
      <c r="AA5" s="45">
        <f t="shared" si="16"/>
        <v>0.08</v>
      </c>
      <c r="AB5" s="45">
        <f t="shared" si="17"/>
        <v>0.09</v>
      </c>
      <c r="AC5" s="45">
        <f t="shared" si="18"/>
        <v>0.09</v>
      </c>
      <c r="AD5" s="45">
        <f t="shared" si="19"/>
        <v>0.12</v>
      </c>
      <c r="AE5" s="45">
        <f t="shared" si="20"/>
        <v>0.08</v>
      </c>
      <c r="AF5" s="45">
        <f t="shared" si="21"/>
        <v>0.09</v>
      </c>
      <c r="AG5" s="45">
        <f t="shared" si="22"/>
        <v>0.08</v>
      </c>
      <c r="AH5" s="45">
        <f t="shared" si="23"/>
        <v>0.08</v>
      </c>
      <c r="AI5" s="45">
        <f t="shared" si="24"/>
        <v>0.09</v>
      </c>
      <c r="AJ5" s="45">
        <f t="shared" si="25"/>
        <v>0.08</v>
      </c>
    </row>
    <row r="6" spans="1:36" ht="12.95" customHeight="1" x14ac:dyDescent="0.15">
      <c r="A6" s="44">
        <v>193</v>
      </c>
      <c r="B6" s="99" t="s">
        <v>43</v>
      </c>
      <c r="C6" s="99"/>
      <c r="D6" s="44">
        <v>8</v>
      </c>
      <c r="E6" s="44">
        <v>13</v>
      </c>
      <c r="F6" s="4">
        <f t="shared" si="0"/>
        <v>0.03</v>
      </c>
      <c r="G6" s="5" t="s">
        <v>42</v>
      </c>
      <c r="H6" s="44" t="s">
        <v>32</v>
      </c>
      <c r="I6" s="5"/>
      <c r="J6" s="1" t="s">
        <v>15</v>
      </c>
      <c r="K6" s="45">
        <f t="shared" si="1"/>
        <v>0.04</v>
      </c>
      <c r="L6" s="45">
        <f t="shared" si="2"/>
        <v>0.04</v>
      </c>
      <c r="M6" s="45">
        <f t="shared" si="3"/>
        <v>0.04</v>
      </c>
      <c r="N6" s="45">
        <f t="shared" si="4"/>
        <v>0.04</v>
      </c>
      <c r="O6" s="45">
        <f t="shared" si="5"/>
        <v>0.04</v>
      </c>
      <c r="P6" s="45">
        <f t="shared" si="26"/>
        <v>0.04</v>
      </c>
      <c r="Q6" s="45">
        <f t="shared" si="6"/>
        <v>0.04</v>
      </c>
      <c r="R6" s="45">
        <f t="shared" si="7"/>
        <v>0.04</v>
      </c>
      <c r="S6" s="45">
        <f t="shared" si="8"/>
        <v>0.04</v>
      </c>
      <c r="T6" s="45">
        <f t="shared" si="9"/>
        <v>0.04</v>
      </c>
      <c r="U6" s="45">
        <f t="shared" si="10"/>
        <v>0.04</v>
      </c>
      <c r="V6" s="45">
        <f t="shared" si="11"/>
        <v>0.04</v>
      </c>
      <c r="W6" s="45">
        <f t="shared" si="12"/>
        <v>0.04</v>
      </c>
      <c r="X6" s="45">
        <f t="shared" si="13"/>
        <v>0.04</v>
      </c>
      <c r="Y6" s="45">
        <f t="shared" si="14"/>
        <v>0.03</v>
      </c>
      <c r="Z6" s="45">
        <f t="shared" si="15"/>
        <v>0.04</v>
      </c>
      <c r="AA6" s="45">
        <f t="shared" si="16"/>
        <v>0.04</v>
      </c>
      <c r="AB6" s="45">
        <f t="shared" si="17"/>
        <v>0.03</v>
      </c>
      <c r="AC6" s="45">
        <f t="shared" si="18"/>
        <v>0.04</v>
      </c>
      <c r="AD6" s="45">
        <f t="shared" si="19"/>
        <v>0.05</v>
      </c>
      <c r="AE6" s="45">
        <f t="shared" si="20"/>
        <v>0.03</v>
      </c>
      <c r="AF6" s="45">
        <f t="shared" si="21"/>
        <v>0.04</v>
      </c>
      <c r="AG6" s="45">
        <f t="shared" si="22"/>
        <v>0.03</v>
      </c>
      <c r="AH6" s="45">
        <f t="shared" si="23"/>
        <v>0.03</v>
      </c>
      <c r="AI6" s="45">
        <f t="shared" si="24"/>
        <v>0.04</v>
      </c>
      <c r="AJ6" s="45">
        <f t="shared" si="25"/>
        <v>0.03</v>
      </c>
    </row>
    <row r="7" spans="1:36" ht="12.95" customHeight="1" x14ac:dyDescent="0.15">
      <c r="A7" s="44">
        <v>194</v>
      </c>
      <c r="B7" s="99" t="s">
        <v>43</v>
      </c>
      <c r="C7" s="99"/>
      <c r="D7" s="44">
        <v>10</v>
      </c>
      <c r="E7" s="44">
        <v>14</v>
      </c>
      <c r="F7" s="4">
        <f t="shared" si="0"/>
        <v>0.05</v>
      </c>
      <c r="G7" s="5" t="s">
        <v>42</v>
      </c>
      <c r="H7" s="44" t="s">
        <v>32</v>
      </c>
      <c r="I7" s="5"/>
      <c r="J7" s="1" t="s">
        <v>15</v>
      </c>
      <c r="K7" s="45">
        <f t="shared" si="1"/>
        <v>0.06</v>
      </c>
      <c r="L7" s="45">
        <f t="shared" si="2"/>
        <v>0.06</v>
      </c>
      <c r="M7" s="45">
        <f t="shared" si="3"/>
        <v>0.06</v>
      </c>
      <c r="N7" s="45">
        <f t="shared" si="4"/>
        <v>7.0000000000000007E-2</v>
      </c>
      <c r="O7" s="45">
        <f t="shared" si="5"/>
        <v>0.06</v>
      </c>
      <c r="P7" s="45">
        <f t="shared" si="26"/>
        <v>0.06</v>
      </c>
      <c r="Q7" s="45">
        <f t="shared" si="6"/>
        <v>0.06</v>
      </c>
      <c r="R7" s="45">
        <f t="shared" si="7"/>
        <v>0.06</v>
      </c>
      <c r="S7" s="45">
        <f t="shared" si="8"/>
        <v>0.06</v>
      </c>
      <c r="T7" s="45">
        <f t="shared" si="9"/>
        <v>7.0000000000000007E-2</v>
      </c>
      <c r="U7" s="45">
        <f t="shared" si="10"/>
        <v>0.06</v>
      </c>
      <c r="V7" s="45">
        <f t="shared" si="11"/>
        <v>0.06</v>
      </c>
      <c r="W7" s="45">
        <f t="shared" si="12"/>
        <v>0.06</v>
      </c>
      <c r="X7" s="45">
        <f t="shared" si="13"/>
        <v>0.06</v>
      </c>
      <c r="Y7" s="45">
        <f t="shared" si="14"/>
        <v>0.05</v>
      </c>
      <c r="Z7" s="45">
        <f t="shared" si="15"/>
        <v>0.06</v>
      </c>
      <c r="AA7" s="45">
        <f t="shared" si="16"/>
        <v>0.06</v>
      </c>
      <c r="AB7" s="45">
        <f t="shared" si="17"/>
        <v>0.06</v>
      </c>
      <c r="AC7" s="45">
        <f t="shared" si="18"/>
        <v>0.06</v>
      </c>
      <c r="AD7" s="45">
        <f t="shared" si="19"/>
        <v>0.08</v>
      </c>
      <c r="AE7" s="45">
        <f t="shared" si="20"/>
        <v>0.05</v>
      </c>
      <c r="AF7" s="45">
        <f t="shared" si="21"/>
        <v>0.06</v>
      </c>
      <c r="AG7" s="45">
        <f t="shared" si="22"/>
        <v>0.05</v>
      </c>
      <c r="AH7" s="45">
        <f t="shared" si="23"/>
        <v>0.05</v>
      </c>
      <c r="AI7" s="45">
        <f t="shared" si="24"/>
        <v>0.06</v>
      </c>
      <c r="AJ7" s="45">
        <f t="shared" si="25"/>
        <v>0.05</v>
      </c>
    </row>
    <row r="8" spans="1:36" ht="12.95" customHeight="1" x14ac:dyDescent="0.15">
      <c r="A8" s="44">
        <v>195</v>
      </c>
      <c r="B8" s="99" t="s">
        <v>139</v>
      </c>
      <c r="C8" s="99"/>
      <c r="D8" s="44">
        <v>8</v>
      </c>
      <c r="E8" s="44">
        <v>9</v>
      </c>
      <c r="F8" s="4">
        <f t="shared" si="0"/>
        <v>0.02</v>
      </c>
      <c r="G8" s="5" t="s">
        <v>42</v>
      </c>
      <c r="H8" s="44" t="s">
        <v>32</v>
      </c>
      <c r="I8" s="44"/>
      <c r="J8" s="1" t="s">
        <v>15</v>
      </c>
      <c r="K8" s="45">
        <f t="shared" si="1"/>
        <v>0.03</v>
      </c>
      <c r="L8" s="45">
        <f t="shared" si="2"/>
        <v>0.03</v>
      </c>
      <c r="M8" s="45">
        <f t="shared" si="3"/>
        <v>0.03</v>
      </c>
      <c r="N8" s="45">
        <f t="shared" si="4"/>
        <v>0.03</v>
      </c>
      <c r="O8" s="45">
        <f t="shared" si="5"/>
        <v>0.03</v>
      </c>
      <c r="P8" s="45">
        <f t="shared" si="26"/>
        <v>0.03</v>
      </c>
      <c r="Q8" s="45">
        <f t="shared" si="6"/>
        <v>0.03</v>
      </c>
      <c r="R8" s="45">
        <f t="shared" si="7"/>
        <v>0.02</v>
      </c>
      <c r="S8" s="45">
        <f t="shared" si="8"/>
        <v>0.03</v>
      </c>
      <c r="T8" s="45">
        <f t="shared" si="9"/>
        <v>0.03</v>
      </c>
      <c r="U8" s="45">
        <f t="shared" si="10"/>
        <v>0.03</v>
      </c>
      <c r="V8" s="45">
        <f t="shared" si="11"/>
        <v>0.03</v>
      </c>
      <c r="W8" s="45">
        <f t="shared" si="12"/>
        <v>0.03</v>
      </c>
      <c r="X8" s="45">
        <f t="shared" si="13"/>
        <v>0.03</v>
      </c>
      <c r="Y8" s="45">
        <f t="shared" si="14"/>
        <v>0.02</v>
      </c>
      <c r="Z8" s="45">
        <f t="shared" si="15"/>
        <v>0.03</v>
      </c>
      <c r="AA8" s="45">
        <f t="shared" si="16"/>
        <v>0.02</v>
      </c>
      <c r="AB8" s="45">
        <f t="shared" si="17"/>
        <v>0.02</v>
      </c>
      <c r="AC8" s="45">
        <f t="shared" si="18"/>
        <v>0.02</v>
      </c>
      <c r="AD8" s="45">
        <f t="shared" si="19"/>
        <v>0.03</v>
      </c>
      <c r="AE8" s="45">
        <f t="shared" si="20"/>
        <v>0.02</v>
      </c>
      <c r="AF8" s="45">
        <f t="shared" si="21"/>
        <v>0.02</v>
      </c>
      <c r="AG8" s="45">
        <f t="shared" si="22"/>
        <v>0.02</v>
      </c>
      <c r="AH8" s="45">
        <f t="shared" si="23"/>
        <v>0.02</v>
      </c>
      <c r="AI8" s="45">
        <f t="shared" si="24"/>
        <v>0.03</v>
      </c>
      <c r="AJ8" s="45">
        <f t="shared" si="25"/>
        <v>0.02</v>
      </c>
    </row>
    <row r="9" spans="1:36" ht="12.95" customHeight="1" x14ac:dyDescent="0.15">
      <c r="A9" s="44">
        <v>196</v>
      </c>
      <c r="B9" s="99" t="s">
        <v>49</v>
      </c>
      <c r="C9" s="99"/>
      <c r="D9" s="44">
        <v>10</v>
      </c>
      <c r="E9" s="44">
        <v>11</v>
      </c>
      <c r="F9" s="4">
        <f t="shared" si="0"/>
        <v>0.04</v>
      </c>
      <c r="G9" s="5" t="s">
        <v>42</v>
      </c>
      <c r="H9" s="44"/>
      <c r="I9" s="5"/>
      <c r="J9" s="1" t="s">
        <v>15</v>
      </c>
      <c r="K9" s="45">
        <f t="shared" si="1"/>
        <v>0.05</v>
      </c>
      <c r="L9" s="45">
        <f t="shared" si="2"/>
        <v>0.05</v>
      </c>
      <c r="M9" s="45">
        <f t="shared" si="3"/>
        <v>0.05</v>
      </c>
      <c r="N9" s="45">
        <f t="shared" si="4"/>
        <v>0.05</v>
      </c>
      <c r="O9" s="45">
        <f t="shared" si="5"/>
        <v>0.05</v>
      </c>
      <c r="P9" s="45">
        <f t="shared" si="26"/>
        <v>0.05</v>
      </c>
      <c r="Q9" s="45">
        <f t="shared" si="6"/>
        <v>0.05</v>
      </c>
      <c r="R9" s="45">
        <f t="shared" si="7"/>
        <v>0.05</v>
      </c>
      <c r="S9" s="45">
        <f t="shared" si="8"/>
        <v>0.05</v>
      </c>
      <c r="T9" s="45">
        <f t="shared" si="9"/>
        <v>0.05</v>
      </c>
      <c r="U9" s="45">
        <f t="shared" si="10"/>
        <v>0.05</v>
      </c>
      <c r="V9" s="45">
        <f t="shared" si="11"/>
        <v>0.05</v>
      </c>
      <c r="W9" s="45">
        <f t="shared" si="12"/>
        <v>0.05</v>
      </c>
      <c r="X9" s="45">
        <f t="shared" si="13"/>
        <v>0.05</v>
      </c>
      <c r="Y9" s="45">
        <f t="shared" si="14"/>
        <v>0.04</v>
      </c>
      <c r="Z9" s="45">
        <f t="shared" si="15"/>
        <v>0.05</v>
      </c>
      <c r="AA9" s="45">
        <f t="shared" si="16"/>
        <v>0.04</v>
      </c>
      <c r="AB9" s="45">
        <f t="shared" si="17"/>
        <v>0.04</v>
      </c>
      <c r="AC9" s="45">
        <f t="shared" si="18"/>
        <v>0.05</v>
      </c>
      <c r="AD9" s="45">
        <f t="shared" si="19"/>
        <v>0.06</v>
      </c>
      <c r="AE9" s="45">
        <f t="shared" si="20"/>
        <v>0.04</v>
      </c>
      <c r="AF9" s="45">
        <f t="shared" si="21"/>
        <v>0.04</v>
      </c>
      <c r="AG9" s="45">
        <f t="shared" si="22"/>
        <v>0.04</v>
      </c>
      <c r="AH9" s="45">
        <f t="shared" si="23"/>
        <v>0.04</v>
      </c>
      <c r="AI9" s="45">
        <f t="shared" si="24"/>
        <v>0.05</v>
      </c>
      <c r="AJ9" s="45">
        <f t="shared" si="25"/>
        <v>0.04</v>
      </c>
    </row>
    <row r="10" spans="1:36" ht="12.95" customHeight="1" x14ac:dyDescent="0.15">
      <c r="A10" s="44">
        <v>197</v>
      </c>
      <c r="B10" s="99" t="s">
        <v>49</v>
      </c>
      <c r="C10" s="99"/>
      <c r="D10" s="44">
        <v>10</v>
      </c>
      <c r="E10" s="44">
        <v>11</v>
      </c>
      <c r="F10" s="4">
        <f t="shared" si="0"/>
        <v>0.04</v>
      </c>
      <c r="G10" s="5" t="s">
        <v>42</v>
      </c>
      <c r="H10" s="44" t="s">
        <v>32</v>
      </c>
      <c r="I10" s="5"/>
      <c r="J10" s="1" t="s">
        <v>15</v>
      </c>
      <c r="K10" s="45">
        <f t="shared" si="1"/>
        <v>0.05</v>
      </c>
      <c r="L10" s="45">
        <f t="shared" si="2"/>
        <v>0.05</v>
      </c>
      <c r="M10" s="45">
        <f t="shared" si="3"/>
        <v>0.05</v>
      </c>
      <c r="N10" s="45">
        <f t="shared" si="4"/>
        <v>0.05</v>
      </c>
      <c r="O10" s="45">
        <f t="shared" si="5"/>
        <v>0.05</v>
      </c>
      <c r="P10" s="45">
        <f t="shared" si="26"/>
        <v>0.05</v>
      </c>
      <c r="Q10" s="45">
        <f t="shared" si="6"/>
        <v>0.05</v>
      </c>
      <c r="R10" s="45">
        <f t="shared" si="7"/>
        <v>0.05</v>
      </c>
      <c r="S10" s="45">
        <f t="shared" si="8"/>
        <v>0.05</v>
      </c>
      <c r="T10" s="45">
        <f t="shared" si="9"/>
        <v>0.05</v>
      </c>
      <c r="U10" s="45">
        <f t="shared" si="10"/>
        <v>0.05</v>
      </c>
      <c r="V10" s="45">
        <f t="shared" si="11"/>
        <v>0.05</v>
      </c>
      <c r="W10" s="45">
        <f t="shared" si="12"/>
        <v>0.05</v>
      </c>
      <c r="X10" s="45">
        <f t="shared" si="13"/>
        <v>0.05</v>
      </c>
      <c r="Y10" s="45">
        <f t="shared" si="14"/>
        <v>0.04</v>
      </c>
      <c r="Z10" s="45">
        <f t="shared" si="15"/>
        <v>0.05</v>
      </c>
      <c r="AA10" s="45">
        <f t="shared" si="16"/>
        <v>0.04</v>
      </c>
      <c r="AB10" s="45">
        <f t="shared" si="17"/>
        <v>0.04</v>
      </c>
      <c r="AC10" s="45">
        <f t="shared" si="18"/>
        <v>0.05</v>
      </c>
      <c r="AD10" s="45">
        <f t="shared" si="19"/>
        <v>0.06</v>
      </c>
      <c r="AE10" s="45">
        <f t="shared" si="20"/>
        <v>0.04</v>
      </c>
      <c r="AF10" s="45">
        <f t="shared" si="21"/>
        <v>0.04</v>
      </c>
      <c r="AG10" s="45">
        <f t="shared" si="22"/>
        <v>0.04</v>
      </c>
      <c r="AH10" s="45">
        <f t="shared" si="23"/>
        <v>0.04</v>
      </c>
      <c r="AI10" s="45">
        <f t="shared" si="24"/>
        <v>0.05</v>
      </c>
      <c r="AJ10" s="45">
        <f t="shared" si="25"/>
        <v>0.04</v>
      </c>
    </row>
    <row r="11" spans="1:36" ht="12.95" customHeight="1" x14ac:dyDescent="0.15">
      <c r="A11" s="44">
        <v>198</v>
      </c>
      <c r="B11" s="99" t="s">
        <v>69</v>
      </c>
      <c r="C11" s="99"/>
      <c r="D11" s="44">
        <v>6</v>
      </c>
      <c r="E11" s="44">
        <v>8</v>
      </c>
      <c r="F11" s="4">
        <f t="shared" si="0"/>
        <v>0.01</v>
      </c>
      <c r="G11" s="5" t="s">
        <v>42</v>
      </c>
      <c r="H11" s="44" t="s">
        <v>32</v>
      </c>
      <c r="I11" s="44"/>
      <c r="J11" s="1" t="s">
        <v>15</v>
      </c>
      <c r="K11" s="45">
        <f t="shared" si="1"/>
        <v>0.01</v>
      </c>
      <c r="L11" s="45">
        <f t="shared" si="2"/>
        <v>0.01</v>
      </c>
      <c r="M11" s="45">
        <f t="shared" si="3"/>
        <v>0.01</v>
      </c>
      <c r="N11" s="45">
        <f t="shared" si="4"/>
        <v>0.01</v>
      </c>
      <c r="O11" s="45">
        <f t="shared" si="5"/>
        <v>0.01</v>
      </c>
      <c r="P11" s="45">
        <f t="shared" si="26"/>
        <v>0.01</v>
      </c>
      <c r="Q11" s="45">
        <f t="shared" si="6"/>
        <v>0.01</v>
      </c>
      <c r="R11" s="45">
        <f t="shared" si="7"/>
        <v>0.01</v>
      </c>
      <c r="S11" s="45">
        <f t="shared" si="8"/>
        <v>0.01</v>
      </c>
      <c r="T11" s="45">
        <f t="shared" si="9"/>
        <v>0.01</v>
      </c>
      <c r="U11" s="45">
        <f t="shared" si="10"/>
        <v>0.01</v>
      </c>
      <c r="V11" s="45">
        <f t="shared" si="11"/>
        <v>0.01</v>
      </c>
      <c r="W11" s="45">
        <f t="shared" si="12"/>
        <v>0.01</v>
      </c>
      <c r="X11" s="45">
        <f t="shared" si="13"/>
        <v>0.01</v>
      </c>
      <c r="Y11" s="45">
        <f t="shared" si="14"/>
        <v>0.01</v>
      </c>
      <c r="Z11" s="45">
        <f t="shared" si="15"/>
        <v>0.01</v>
      </c>
      <c r="AA11" s="45">
        <f t="shared" si="16"/>
        <v>0.01</v>
      </c>
      <c r="AB11" s="45">
        <f t="shared" si="17"/>
        <v>0.01</v>
      </c>
      <c r="AC11" s="45">
        <f t="shared" si="18"/>
        <v>0.01</v>
      </c>
      <c r="AD11" s="45">
        <f t="shared" si="19"/>
        <v>0.02</v>
      </c>
      <c r="AE11" s="45">
        <f t="shared" si="20"/>
        <v>0.01</v>
      </c>
      <c r="AF11" s="45">
        <f t="shared" si="21"/>
        <v>0.01</v>
      </c>
      <c r="AG11" s="45">
        <f t="shared" si="22"/>
        <v>0.01</v>
      </c>
      <c r="AH11" s="45">
        <f t="shared" si="23"/>
        <v>0.01</v>
      </c>
      <c r="AI11" s="45">
        <f t="shared" si="24"/>
        <v>0.01</v>
      </c>
      <c r="AJ11" s="45">
        <f t="shared" si="25"/>
        <v>0.01</v>
      </c>
    </row>
    <row r="12" spans="1:36" ht="12.95" customHeight="1" x14ac:dyDescent="0.15">
      <c r="A12" s="44">
        <v>199</v>
      </c>
      <c r="B12" s="99" t="s">
        <v>69</v>
      </c>
      <c r="C12" s="99"/>
      <c r="D12" s="44">
        <v>10</v>
      </c>
      <c r="E12" s="44">
        <v>12</v>
      </c>
      <c r="F12" s="4">
        <f t="shared" si="0"/>
        <v>0.05</v>
      </c>
      <c r="G12" s="5" t="s">
        <v>42</v>
      </c>
      <c r="H12" s="44" t="s">
        <v>32</v>
      </c>
      <c r="I12" s="5"/>
      <c r="J12" s="1" t="s">
        <v>15</v>
      </c>
      <c r="K12" s="45">
        <f t="shared" si="1"/>
        <v>0.05</v>
      </c>
      <c r="L12" s="45">
        <f t="shared" si="2"/>
        <v>0.05</v>
      </c>
      <c r="M12" s="45">
        <f t="shared" si="3"/>
        <v>0.05</v>
      </c>
      <c r="N12" s="45">
        <f t="shared" si="4"/>
        <v>0.06</v>
      </c>
      <c r="O12" s="45">
        <f t="shared" si="5"/>
        <v>0.06</v>
      </c>
      <c r="P12" s="45">
        <f t="shared" si="26"/>
        <v>0.05</v>
      </c>
      <c r="Q12" s="45">
        <f t="shared" si="6"/>
        <v>0.05</v>
      </c>
      <c r="R12" s="45">
        <f t="shared" si="7"/>
        <v>0.05</v>
      </c>
      <c r="S12" s="45">
        <f t="shared" si="8"/>
        <v>0.05</v>
      </c>
      <c r="T12" s="45">
        <f t="shared" si="9"/>
        <v>0.05</v>
      </c>
      <c r="U12" s="45">
        <f t="shared" si="10"/>
        <v>0.05</v>
      </c>
      <c r="V12" s="45">
        <f t="shared" si="11"/>
        <v>0.05</v>
      </c>
      <c r="W12" s="45">
        <f t="shared" si="12"/>
        <v>0.05</v>
      </c>
      <c r="X12" s="45">
        <f t="shared" si="13"/>
        <v>0.05</v>
      </c>
      <c r="Y12" s="45">
        <f t="shared" si="14"/>
        <v>0.04</v>
      </c>
      <c r="Z12" s="45">
        <f t="shared" si="15"/>
        <v>0.05</v>
      </c>
      <c r="AA12" s="45">
        <f t="shared" si="16"/>
        <v>0.05</v>
      </c>
      <c r="AB12" s="45">
        <f t="shared" si="17"/>
        <v>0.05</v>
      </c>
      <c r="AC12" s="45">
        <f t="shared" si="18"/>
        <v>0.05</v>
      </c>
      <c r="AD12" s="45">
        <f t="shared" si="19"/>
        <v>7.0000000000000007E-2</v>
      </c>
      <c r="AE12" s="45">
        <f t="shared" si="20"/>
        <v>0.04</v>
      </c>
      <c r="AF12" s="45">
        <f t="shared" si="21"/>
        <v>0.05</v>
      </c>
      <c r="AG12" s="45">
        <f t="shared" si="22"/>
        <v>0.05</v>
      </c>
      <c r="AH12" s="45">
        <f t="shared" si="23"/>
        <v>0.05</v>
      </c>
      <c r="AI12" s="45">
        <f t="shared" si="24"/>
        <v>0.05</v>
      </c>
      <c r="AJ12" s="45">
        <f t="shared" si="25"/>
        <v>0.05</v>
      </c>
    </row>
    <row r="13" spans="1:36" ht="12.95" customHeight="1" x14ac:dyDescent="0.15">
      <c r="A13" s="44">
        <v>200</v>
      </c>
      <c r="B13" s="99" t="s">
        <v>43</v>
      </c>
      <c r="C13" s="99"/>
      <c r="D13" s="44">
        <v>6</v>
      </c>
      <c r="E13" s="44">
        <v>6</v>
      </c>
      <c r="F13" s="4">
        <f t="shared" si="0"/>
        <v>0.01</v>
      </c>
      <c r="G13" s="5" t="s">
        <v>42</v>
      </c>
      <c r="H13" s="44" t="s">
        <v>32</v>
      </c>
      <c r="I13" s="5"/>
      <c r="J13" s="1" t="s">
        <v>15</v>
      </c>
      <c r="K13" s="45">
        <f t="shared" si="1"/>
        <v>0.01</v>
      </c>
      <c r="L13" s="45">
        <f t="shared" si="2"/>
        <v>0.01</v>
      </c>
      <c r="M13" s="45">
        <f t="shared" si="3"/>
        <v>0.01</v>
      </c>
      <c r="N13" s="45">
        <f t="shared" si="4"/>
        <v>0.01</v>
      </c>
      <c r="O13" s="45">
        <f t="shared" si="5"/>
        <v>0.01</v>
      </c>
      <c r="P13" s="45">
        <f t="shared" si="26"/>
        <v>0.01</v>
      </c>
      <c r="Q13" s="45">
        <f t="shared" si="6"/>
        <v>0.01</v>
      </c>
      <c r="R13" s="45">
        <f t="shared" si="7"/>
        <v>0.01</v>
      </c>
      <c r="S13" s="45">
        <f t="shared" si="8"/>
        <v>0.01</v>
      </c>
      <c r="T13" s="45">
        <f t="shared" si="9"/>
        <v>0.01</v>
      </c>
      <c r="U13" s="45">
        <f t="shared" si="10"/>
        <v>0.01</v>
      </c>
      <c r="V13" s="45">
        <f t="shared" si="11"/>
        <v>0.01</v>
      </c>
      <c r="W13" s="45">
        <f t="shared" si="12"/>
        <v>0.01</v>
      </c>
      <c r="X13" s="45">
        <f t="shared" si="13"/>
        <v>0.01</v>
      </c>
      <c r="Y13" s="45">
        <f t="shared" si="14"/>
        <v>0.01</v>
      </c>
      <c r="Z13" s="45">
        <f t="shared" si="15"/>
        <v>0.01</v>
      </c>
      <c r="AA13" s="45">
        <f t="shared" si="16"/>
        <v>0.01</v>
      </c>
      <c r="AB13" s="45">
        <f t="shared" si="17"/>
        <v>0.01</v>
      </c>
      <c r="AC13" s="45">
        <f t="shared" si="18"/>
        <v>0.01</v>
      </c>
      <c r="AD13" s="45">
        <f t="shared" si="19"/>
        <v>0.01</v>
      </c>
      <c r="AE13" s="45">
        <f t="shared" si="20"/>
        <v>0.01</v>
      </c>
      <c r="AF13" s="45">
        <f t="shared" si="21"/>
        <v>0.01</v>
      </c>
      <c r="AG13" s="45">
        <f t="shared" si="22"/>
        <v>0.01</v>
      </c>
      <c r="AH13" s="45">
        <f t="shared" si="23"/>
        <v>0.01</v>
      </c>
      <c r="AI13" s="45">
        <f t="shared" si="24"/>
        <v>0.01</v>
      </c>
      <c r="AJ13" s="45">
        <f t="shared" si="25"/>
        <v>0.01</v>
      </c>
    </row>
    <row r="14" spans="1:36" ht="12.95" customHeight="1" x14ac:dyDescent="0.15">
      <c r="A14" s="44">
        <v>201</v>
      </c>
      <c r="B14" s="99" t="s">
        <v>43</v>
      </c>
      <c r="C14" s="99"/>
      <c r="D14" s="44">
        <v>16</v>
      </c>
      <c r="E14" s="44">
        <v>13</v>
      </c>
      <c r="F14" s="4">
        <f t="shared" si="0"/>
        <v>0.12</v>
      </c>
      <c r="G14" s="5" t="s">
        <v>42</v>
      </c>
      <c r="H14" s="44"/>
      <c r="I14" s="44"/>
      <c r="J14" s="1" t="s">
        <v>15</v>
      </c>
      <c r="K14" s="45">
        <f t="shared" si="1"/>
        <v>0.13</v>
      </c>
      <c r="L14" s="45">
        <f t="shared" si="2"/>
        <v>0.13</v>
      </c>
      <c r="M14" s="45">
        <f t="shared" si="3"/>
        <v>0.13</v>
      </c>
      <c r="N14" s="45">
        <f t="shared" si="4"/>
        <v>0.14000000000000001</v>
      </c>
      <c r="O14" s="45">
        <f t="shared" si="5"/>
        <v>0.14000000000000001</v>
      </c>
      <c r="P14" s="45">
        <f t="shared" si="26"/>
        <v>0.13</v>
      </c>
      <c r="Q14" s="45">
        <f t="shared" si="6"/>
        <v>0.13</v>
      </c>
      <c r="R14" s="45">
        <f t="shared" si="7"/>
        <v>0.13</v>
      </c>
      <c r="S14" s="45">
        <f t="shared" si="8"/>
        <v>0.14000000000000001</v>
      </c>
      <c r="T14" s="45">
        <f t="shared" si="9"/>
        <v>0.13</v>
      </c>
      <c r="U14" s="45">
        <f t="shared" si="10"/>
        <v>0.13</v>
      </c>
      <c r="V14" s="45">
        <f t="shared" si="11"/>
        <v>0.14000000000000001</v>
      </c>
      <c r="W14" s="45">
        <f t="shared" si="12"/>
        <v>0.13</v>
      </c>
      <c r="X14" s="45">
        <f t="shared" si="13"/>
        <v>0.13</v>
      </c>
      <c r="Y14" s="45">
        <f t="shared" si="14"/>
        <v>0.12</v>
      </c>
      <c r="Z14" s="45">
        <f t="shared" si="15"/>
        <v>0.13</v>
      </c>
      <c r="AA14" s="45">
        <f t="shared" si="16"/>
        <v>0.12</v>
      </c>
      <c r="AB14" s="45">
        <f t="shared" si="17"/>
        <v>0.13</v>
      </c>
      <c r="AC14" s="45">
        <f t="shared" si="18"/>
        <v>0.13</v>
      </c>
      <c r="AD14" s="45">
        <f t="shared" si="19"/>
        <v>0.16</v>
      </c>
      <c r="AE14" s="45">
        <f t="shared" si="20"/>
        <v>0.12</v>
      </c>
      <c r="AF14" s="45">
        <f t="shared" si="21"/>
        <v>0.13</v>
      </c>
      <c r="AG14" s="45">
        <f t="shared" si="22"/>
        <v>0.12</v>
      </c>
      <c r="AH14" s="45">
        <f t="shared" si="23"/>
        <v>0.12</v>
      </c>
      <c r="AI14" s="45">
        <f t="shared" si="24"/>
        <v>0.14000000000000001</v>
      </c>
      <c r="AJ14" s="45">
        <f t="shared" si="25"/>
        <v>0.12</v>
      </c>
    </row>
    <row r="15" spans="1:36" ht="12.95" customHeight="1" x14ac:dyDescent="0.15">
      <c r="A15" s="44">
        <v>202</v>
      </c>
      <c r="B15" s="99" t="s">
        <v>43</v>
      </c>
      <c r="C15" s="99"/>
      <c r="D15" s="44">
        <v>8</v>
      </c>
      <c r="E15" s="44">
        <v>9</v>
      </c>
      <c r="F15" s="4">
        <f t="shared" si="0"/>
        <v>0.02</v>
      </c>
      <c r="G15" s="5" t="s">
        <v>42</v>
      </c>
      <c r="H15" s="44" t="s">
        <v>32</v>
      </c>
      <c r="I15" s="44"/>
      <c r="J15" s="1" t="s">
        <v>15</v>
      </c>
      <c r="K15" s="45">
        <f t="shared" si="1"/>
        <v>0.03</v>
      </c>
      <c r="L15" s="45">
        <f t="shared" si="2"/>
        <v>0.03</v>
      </c>
      <c r="M15" s="45">
        <f t="shared" si="3"/>
        <v>0.03</v>
      </c>
      <c r="N15" s="45">
        <f t="shared" si="4"/>
        <v>0.03</v>
      </c>
      <c r="O15" s="45">
        <f t="shared" si="5"/>
        <v>0.03</v>
      </c>
      <c r="P15" s="45">
        <f t="shared" si="26"/>
        <v>0.03</v>
      </c>
      <c r="Q15" s="45">
        <f t="shared" si="6"/>
        <v>0.03</v>
      </c>
      <c r="R15" s="45">
        <f t="shared" si="7"/>
        <v>0.02</v>
      </c>
      <c r="S15" s="45">
        <f t="shared" si="8"/>
        <v>0.03</v>
      </c>
      <c r="T15" s="45">
        <f t="shared" si="9"/>
        <v>0.03</v>
      </c>
      <c r="U15" s="45">
        <f t="shared" si="10"/>
        <v>0.03</v>
      </c>
      <c r="V15" s="45">
        <f t="shared" si="11"/>
        <v>0.03</v>
      </c>
      <c r="W15" s="45">
        <f t="shared" si="12"/>
        <v>0.03</v>
      </c>
      <c r="X15" s="45">
        <f t="shared" si="13"/>
        <v>0.03</v>
      </c>
      <c r="Y15" s="45">
        <f t="shared" si="14"/>
        <v>0.02</v>
      </c>
      <c r="Z15" s="45">
        <f t="shared" si="15"/>
        <v>0.03</v>
      </c>
      <c r="AA15" s="45">
        <f t="shared" si="16"/>
        <v>0.02</v>
      </c>
      <c r="AB15" s="45">
        <f t="shared" si="17"/>
        <v>0.02</v>
      </c>
      <c r="AC15" s="45">
        <f t="shared" si="18"/>
        <v>0.02</v>
      </c>
      <c r="AD15" s="45">
        <f t="shared" si="19"/>
        <v>0.03</v>
      </c>
      <c r="AE15" s="45">
        <f t="shared" si="20"/>
        <v>0.02</v>
      </c>
      <c r="AF15" s="45">
        <f t="shared" si="21"/>
        <v>0.02</v>
      </c>
      <c r="AG15" s="45">
        <f t="shared" si="22"/>
        <v>0.02</v>
      </c>
      <c r="AH15" s="45">
        <f t="shared" si="23"/>
        <v>0.02</v>
      </c>
      <c r="AI15" s="45">
        <f t="shared" si="24"/>
        <v>0.03</v>
      </c>
      <c r="AJ15" s="45">
        <f t="shared" si="25"/>
        <v>0.02</v>
      </c>
    </row>
    <row r="16" spans="1:36" ht="12.95" customHeight="1" x14ac:dyDescent="0.15">
      <c r="A16" s="44">
        <v>203</v>
      </c>
      <c r="B16" s="99" t="s">
        <v>43</v>
      </c>
      <c r="C16" s="99"/>
      <c r="D16" s="44">
        <v>10</v>
      </c>
      <c r="E16" s="44">
        <v>12</v>
      </c>
      <c r="F16" s="4">
        <f t="shared" si="0"/>
        <v>0.05</v>
      </c>
      <c r="G16" s="5"/>
      <c r="H16" s="44" t="s">
        <v>32</v>
      </c>
      <c r="I16" s="44"/>
      <c r="J16" s="1" t="s">
        <v>15</v>
      </c>
      <c r="K16" s="45">
        <f t="shared" si="1"/>
        <v>0.05</v>
      </c>
      <c r="L16" s="45">
        <f t="shared" si="2"/>
        <v>0.05</v>
      </c>
      <c r="M16" s="45">
        <f t="shared" si="3"/>
        <v>0.05</v>
      </c>
      <c r="N16" s="45">
        <f t="shared" si="4"/>
        <v>0.06</v>
      </c>
      <c r="O16" s="45">
        <f t="shared" si="5"/>
        <v>0.06</v>
      </c>
      <c r="P16" s="45">
        <f t="shared" si="26"/>
        <v>0.05</v>
      </c>
      <c r="Q16" s="45">
        <f t="shared" si="6"/>
        <v>0.05</v>
      </c>
      <c r="R16" s="45">
        <f t="shared" si="7"/>
        <v>0.05</v>
      </c>
      <c r="S16" s="45">
        <f t="shared" si="8"/>
        <v>0.05</v>
      </c>
      <c r="T16" s="45">
        <f t="shared" si="9"/>
        <v>0.05</v>
      </c>
      <c r="U16" s="45">
        <f t="shared" si="10"/>
        <v>0.05</v>
      </c>
      <c r="V16" s="45">
        <f t="shared" si="11"/>
        <v>0.05</v>
      </c>
      <c r="W16" s="45">
        <f t="shared" si="12"/>
        <v>0.05</v>
      </c>
      <c r="X16" s="45">
        <f t="shared" si="13"/>
        <v>0.05</v>
      </c>
      <c r="Y16" s="45">
        <f t="shared" si="14"/>
        <v>0.04</v>
      </c>
      <c r="Z16" s="45">
        <f t="shared" si="15"/>
        <v>0.05</v>
      </c>
      <c r="AA16" s="45">
        <f t="shared" si="16"/>
        <v>0.05</v>
      </c>
      <c r="AB16" s="45">
        <f t="shared" si="17"/>
        <v>0.05</v>
      </c>
      <c r="AC16" s="45">
        <f t="shared" si="18"/>
        <v>0.05</v>
      </c>
      <c r="AD16" s="45">
        <f t="shared" si="19"/>
        <v>7.0000000000000007E-2</v>
      </c>
      <c r="AE16" s="45">
        <f t="shared" si="20"/>
        <v>0.04</v>
      </c>
      <c r="AF16" s="45">
        <f t="shared" si="21"/>
        <v>0.05</v>
      </c>
      <c r="AG16" s="45">
        <f t="shared" si="22"/>
        <v>0.05</v>
      </c>
      <c r="AH16" s="45">
        <f t="shared" si="23"/>
        <v>0.05</v>
      </c>
      <c r="AI16" s="45">
        <f t="shared" si="24"/>
        <v>0.05</v>
      </c>
      <c r="AJ16" s="45">
        <f t="shared" si="25"/>
        <v>0.05</v>
      </c>
    </row>
    <row r="17" spans="1:36" ht="12.95" customHeight="1" x14ac:dyDescent="0.15">
      <c r="A17" s="44">
        <v>204</v>
      </c>
      <c r="B17" s="99" t="s">
        <v>43</v>
      </c>
      <c r="C17" s="99"/>
      <c r="D17" s="44">
        <v>12</v>
      </c>
      <c r="E17" s="44">
        <v>14</v>
      </c>
      <c r="F17" s="4">
        <f t="shared" si="0"/>
        <v>0.08</v>
      </c>
      <c r="G17" s="5" t="s">
        <v>42</v>
      </c>
      <c r="H17" s="44"/>
      <c r="I17" s="44"/>
      <c r="J17" s="1" t="s">
        <v>15</v>
      </c>
      <c r="K17" s="45">
        <f t="shared" si="1"/>
        <v>0.08</v>
      </c>
      <c r="L17" s="45">
        <f t="shared" si="2"/>
        <v>0.09</v>
      </c>
      <c r="M17" s="45">
        <f t="shared" si="3"/>
        <v>0.09</v>
      </c>
      <c r="N17" s="45">
        <f t="shared" si="4"/>
        <v>0.09</v>
      </c>
      <c r="O17" s="45">
        <f t="shared" si="5"/>
        <v>0.09</v>
      </c>
      <c r="P17" s="45">
        <f t="shared" si="26"/>
        <v>0.09</v>
      </c>
      <c r="Q17" s="45">
        <f t="shared" si="6"/>
        <v>0.08</v>
      </c>
      <c r="R17" s="45">
        <f t="shared" si="7"/>
        <v>0.08</v>
      </c>
      <c r="S17" s="45">
        <f t="shared" si="8"/>
        <v>0.09</v>
      </c>
      <c r="T17" s="45">
        <f t="shared" si="9"/>
        <v>0.09</v>
      </c>
      <c r="U17" s="45">
        <f t="shared" si="10"/>
        <v>0.08</v>
      </c>
      <c r="V17" s="45">
        <f t="shared" si="11"/>
        <v>0.09</v>
      </c>
      <c r="W17" s="45">
        <f t="shared" si="12"/>
        <v>0.09</v>
      </c>
      <c r="X17" s="45">
        <f t="shared" si="13"/>
        <v>0.09</v>
      </c>
      <c r="Y17" s="45">
        <f t="shared" si="14"/>
        <v>7.0000000000000007E-2</v>
      </c>
      <c r="Z17" s="45">
        <f t="shared" si="15"/>
        <v>0.09</v>
      </c>
      <c r="AA17" s="45">
        <f t="shared" si="16"/>
        <v>0.08</v>
      </c>
      <c r="AB17" s="45">
        <f t="shared" si="17"/>
        <v>0.08</v>
      </c>
      <c r="AC17" s="45">
        <f t="shared" si="18"/>
        <v>0.08</v>
      </c>
      <c r="AD17" s="45">
        <f t="shared" si="19"/>
        <v>0.11</v>
      </c>
      <c r="AE17" s="45">
        <f t="shared" si="20"/>
        <v>0.08</v>
      </c>
      <c r="AF17" s="45">
        <f t="shared" si="21"/>
        <v>0.08</v>
      </c>
      <c r="AG17" s="45">
        <f t="shared" si="22"/>
        <v>7.0000000000000007E-2</v>
      </c>
      <c r="AH17" s="45">
        <f t="shared" si="23"/>
        <v>0.08</v>
      </c>
      <c r="AI17" s="45">
        <f t="shared" si="24"/>
        <v>0.09</v>
      </c>
      <c r="AJ17" s="45">
        <f t="shared" si="25"/>
        <v>0.08</v>
      </c>
    </row>
    <row r="18" spans="1:36" ht="12.95" customHeight="1" x14ac:dyDescent="0.15">
      <c r="A18" s="44">
        <v>205</v>
      </c>
      <c r="B18" s="99" t="s">
        <v>43</v>
      </c>
      <c r="C18" s="99"/>
      <c r="D18" s="44">
        <v>6</v>
      </c>
      <c r="E18" s="44">
        <v>10</v>
      </c>
      <c r="F18" s="4">
        <f t="shared" si="0"/>
        <v>0.01</v>
      </c>
      <c r="G18" s="5" t="s">
        <v>42</v>
      </c>
      <c r="H18" s="44" t="s">
        <v>32</v>
      </c>
      <c r="I18" s="44"/>
      <c r="J18" s="1" t="s">
        <v>15</v>
      </c>
      <c r="K18" s="45">
        <f t="shared" si="1"/>
        <v>0.02</v>
      </c>
      <c r="L18" s="45">
        <f t="shared" si="2"/>
        <v>0.02</v>
      </c>
      <c r="M18" s="45">
        <f t="shared" si="3"/>
        <v>0.02</v>
      </c>
      <c r="N18" s="45">
        <f t="shared" si="4"/>
        <v>0.02</v>
      </c>
      <c r="O18" s="45">
        <f t="shared" si="5"/>
        <v>0.02</v>
      </c>
      <c r="P18" s="45">
        <f t="shared" si="26"/>
        <v>0.02</v>
      </c>
      <c r="Q18" s="45">
        <f t="shared" si="6"/>
        <v>0.02</v>
      </c>
      <c r="R18" s="45">
        <f t="shared" si="7"/>
        <v>0.02</v>
      </c>
      <c r="S18" s="45">
        <f t="shared" si="8"/>
        <v>0.02</v>
      </c>
      <c r="T18" s="45">
        <f t="shared" si="9"/>
        <v>0.02</v>
      </c>
      <c r="U18" s="45">
        <f t="shared" si="10"/>
        <v>0.02</v>
      </c>
      <c r="V18" s="45">
        <f t="shared" si="11"/>
        <v>0.02</v>
      </c>
      <c r="W18" s="45">
        <f t="shared" si="12"/>
        <v>0.02</v>
      </c>
      <c r="X18" s="45">
        <f t="shared" si="13"/>
        <v>0.02</v>
      </c>
      <c r="Y18" s="45">
        <f t="shared" si="14"/>
        <v>0.01</v>
      </c>
      <c r="Z18" s="45">
        <f t="shared" si="15"/>
        <v>0.02</v>
      </c>
      <c r="AA18" s="45">
        <f t="shared" si="16"/>
        <v>0.02</v>
      </c>
      <c r="AB18" s="45">
        <f t="shared" si="17"/>
        <v>0.01</v>
      </c>
      <c r="AC18" s="45">
        <f t="shared" si="18"/>
        <v>0.02</v>
      </c>
      <c r="AD18" s="45">
        <f t="shared" si="19"/>
        <v>0.02</v>
      </c>
      <c r="AE18" s="45">
        <f t="shared" si="20"/>
        <v>0.01</v>
      </c>
      <c r="AF18" s="45">
        <f t="shared" si="21"/>
        <v>0.02</v>
      </c>
      <c r="AG18" s="45">
        <f t="shared" si="22"/>
        <v>0.01</v>
      </c>
      <c r="AH18" s="45">
        <f t="shared" si="23"/>
        <v>0.01</v>
      </c>
      <c r="AI18" s="45">
        <f t="shared" si="24"/>
        <v>0.02</v>
      </c>
      <c r="AJ18" s="45">
        <f t="shared" si="25"/>
        <v>0.01</v>
      </c>
    </row>
    <row r="19" spans="1:36" ht="12.95" customHeight="1" x14ac:dyDescent="0.15">
      <c r="A19" s="44">
        <v>206</v>
      </c>
      <c r="B19" s="99" t="s">
        <v>43</v>
      </c>
      <c r="C19" s="99"/>
      <c r="D19" s="44">
        <v>12</v>
      </c>
      <c r="E19" s="44">
        <v>14</v>
      </c>
      <c r="F19" s="4">
        <f t="shared" si="0"/>
        <v>0.08</v>
      </c>
      <c r="G19" s="5" t="s">
        <v>42</v>
      </c>
      <c r="H19" s="44"/>
      <c r="I19" s="44"/>
      <c r="J19" s="1" t="s">
        <v>15</v>
      </c>
      <c r="K19" s="45">
        <f t="shared" si="1"/>
        <v>0.08</v>
      </c>
      <c r="L19" s="45">
        <f t="shared" si="2"/>
        <v>0.09</v>
      </c>
      <c r="M19" s="45">
        <f t="shared" si="3"/>
        <v>0.09</v>
      </c>
      <c r="N19" s="45">
        <f t="shared" si="4"/>
        <v>0.09</v>
      </c>
      <c r="O19" s="45">
        <f t="shared" si="5"/>
        <v>0.09</v>
      </c>
      <c r="P19" s="45">
        <f t="shared" si="26"/>
        <v>0.09</v>
      </c>
      <c r="Q19" s="45">
        <f t="shared" si="6"/>
        <v>0.08</v>
      </c>
      <c r="R19" s="45">
        <f t="shared" si="7"/>
        <v>0.08</v>
      </c>
      <c r="S19" s="45">
        <f t="shared" si="8"/>
        <v>0.09</v>
      </c>
      <c r="T19" s="45">
        <f t="shared" si="9"/>
        <v>0.09</v>
      </c>
      <c r="U19" s="45">
        <f t="shared" si="10"/>
        <v>0.08</v>
      </c>
      <c r="V19" s="45">
        <f t="shared" si="11"/>
        <v>0.09</v>
      </c>
      <c r="W19" s="45">
        <f t="shared" si="12"/>
        <v>0.09</v>
      </c>
      <c r="X19" s="45">
        <f t="shared" si="13"/>
        <v>0.09</v>
      </c>
      <c r="Y19" s="45">
        <f t="shared" si="14"/>
        <v>7.0000000000000007E-2</v>
      </c>
      <c r="Z19" s="45">
        <f t="shared" si="15"/>
        <v>0.09</v>
      </c>
      <c r="AA19" s="45">
        <f t="shared" si="16"/>
        <v>0.08</v>
      </c>
      <c r="AB19" s="45">
        <f t="shared" si="17"/>
        <v>0.08</v>
      </c>
      <c r="AC19" s="45">
        <f t="shared" si="18"/>
        <v>0.08</v>
      </c>
      <c r="AD19" s="45">
        <f t="shared" si="19"/>
        <v>0.11</v>
      </c>
      <c r="AE19" s="45">
        <f t="shared" si="20"/>
        <v>0.08</v>
      </c>
      <c r="AF19" s="45">
        <f t="shared" si="21"/>
        <v>0.08</v>
      </c>
      <c r="AG19" s="45">
        <f t="shared" si="22"/>
        <v>7.0000000000000007E-2</v>
      </c>
      <c r="AH19" s="45">
        <f t="shared" si="23"/>
        <v>0.08</v>
      </c>
      <c r="AI19" s="45">
        <f t="shared" si="24"/>
        <v>0.09</v>
      </c>
      <c r="AJ19" s="45">
        <f t="shared" si="25"/>
        <v>0.08</v>
      </c>
    </row>
    <row r="20" spans="1:36" ht="12.95" customHeight="1" x14ac:dyDescent="0.15">
      <c r="A20" s="44">
        <v>207</v>
      </c>
      <c r="B20" s="99" t="s">
        <v>43</v>
      </c>
      <c r="C20" s="99"/>
      <c r="D20" s="44">
        <v>6</v>
      </c>
      <c r="E20" s="44">
        <v>7</v>
      </c>
      <c r="F20" s="4">
        <f t="shared" si="0"/>
        <v>0.01</v>
      </c>
      <c r="G20" s="5" t="s">
        <v>42</v>
      </c>
      <c r="H20" s="44" t="s">
        <v>32</v>
      </c>
      <c r="I20" s="44"/>
      <c r="J20" s="1" t="s">
        <v>15</v>
      </c>
      <c r="K20" s="45">
        <f t="shared" si="1"/>
        <v>0.01</v>
      </c>
      <c r="L20" s="45">
        <f t="shared" si="2"/>
        <v>0.01</v>
      </c>
      <c r="M20" s="45">
        <f t="shared" si="3"/>
        <v>0.01</v>
      </c>
      <c r="N20" s="45">
        <f t="shared" si="4"/>
        <v>0.01</v>
      </c>
      <c r="O20" s="45">
        <f t="shared" si="5"/>
        <v>0.01</v>
      </c>
      <c r="P20" s="45">
        <f t="shared" si="26"/>
        <v>0.01</v>
      </c>
      <c r="Q20" s="45">
        <f t="shared" si="6"/>
        <v>0.01</v>
      </c>
      <c r="R20" s="45">
        <f t="shared" si="7"/>
        <v>0.01</v>
      </c>
      <c r="S20" s="45">
        <f t="shared" si="8"/>
        <v>0.01</v>
      </c>
      <c r="T20" s="45">
        <f t="shared" si="9"/>
        <v>0.01</v>
      </c>
      <c r="U20" s="45">
        <f t="shared" si="10"/>
        <v>0.01</v>
      </c>
      <c r="V20" s="45">
        <f t="shared" si="11"/>
        <v>0.01</v>
      </c>
      <c r="W20" s="45">
        <f t="shared" si="12"/>
        <v>0.01</v>
      </c>
      <c r="X20" s="45">
        <f t="shared" si="13"/>
        <v>0.01</v>
      </c>
      <c r="Y20" s="45">
        <f t="shared" si="14"/>
        <v>0.01</v>
      </c>
      <c r="Z20" s="45">
        <f t="shared" si="15"/>
        <v>0.01</v>
      </c>
      <c r="AA20" s="45">
        <f t="shared" si="16"/>
        <v>0.01</v>
      </c>
      <c r="AB20" s="45">
        <f t="shared" si="17"/>
        <v>0.01</v>
      </c>
      <c r="AC20" s="45">
        <f t="shared" si="18"/>
        <v>0.01</v>
      </c>
      <c r="AD20" s="45">
        <f t="shared" si="19"/>
        <v>0.02</v>
      </c>
      <c r="AE20" s="45">
        <f t="shared" si="20"/>
        <v>0.01</v>
      </c>
      <c r="AF20" s="45">
        <f t="shared" si="21"/>
        <v>0.01</v>
      </c>
      <c r="AG20" s="45">
        <f t="shared" si="22"/>
        <v>0.01</v>
      </c>
      <c r="AH20" s="45">
        <f t="shared" si="23"/>
        <v>0.01</v>
      </c>
      <c r="AI20" s="45">
        <f t="shared" si="24"/>
        <v>0.01</v>
      </c>
      <c r="AJ20" s="45">
        <f t="shared" si="25"/>
        <v>0.01</v>
      </c>
    </row>
    <row r="21" spans="1:36" ht="12.95" customHeight="1" x14ac:dyDescent="0.15">
      <c r="A21" s="44">
        <v>208</v>
      </c>
      <c r="B21" s="99" t="s">
        <v>43</v>
      </c>
      <c r="C21" s="99"/>
      <c r="D21" s="44">
        <v>10</v>
      </c>
      <c r="E21" s="44">
        <v>13</v>
      </c>
      <c r="F21" s="4">
        <f t="shared" si="0"/>
        <v>0.05</v>
      </c>
      <c r="G21" s="5" t="s">
        <v>42</v>
      </c>
      <c r="H21" s="44" t="s">
        <v>32</v>
      </c>
      <c r="I21" s="44"/>
      <c r="J21" s="1" t="s">
        <v>15</v>
      </c>
      <c r="K21" s="45">
        <f t="shared" si="1"/>
        <v>0.06</v>
      </c>
      <c r="L21" s="45">
        <f t="shared" si="2"/>
        <v>0.06</v>
      </c>
      <c r="M21" s="45">
        <f t="shared" si="3"/>
        <v>0.06</v>
      </c>
      <c r="N21" s="45">
        <f t="shared" si="4"/>
        <v>0.06</v>
      </c>
      <c r="O21" s="45">
        <f t="shared" si="5"/>
        <v>0.06</v>
      </c>
      <c r="P21" s="45">
        <f t="shared" si="26"/>
        <v>0.06</v>
      </c>
      <c r="Q21" s="45">
        <f t="shared" si="6"/>
        <v>0.05</v>
      </c>
      <c r="R21" s="45">
        <f t="shared" si="7"/>
        <v>0.05</v>
      </c>
      <c r="S21" s="45">
        <f t="shared" si="8"/>
        <v>0.06</v>
      </c>
      <c r="T21" s="45">
        <f t="shared" si="9"/>
        <v>0.06</v>
      </c>
      <c r="U21" s="45">
        <f t="shared" si="10"/>
        <v>0.05</v>
      </c>
      <c r="V21" s="45">
        <f t="shared" si="11"/>
        <v>0.06</v>
      </c>
      <c r="W21" s="45">
        <f t="shared" si="12"/>
        <v>0.06</v>
      </c>
      <c r="X21" s="45">
        <f t="shared" si="13"/>
        <v>0.06</v>
      </c>
      <c r="Y21" s="45">
        <f t="shared" si="14"/>
        <v>0.05</v>
      </c>
      <c r="Z21" s="45">
        <f t="shared" si="15"/>
        <v>0.06</v>
      </c>
      <c r="AA21" s="45">
        <f t="shared" si="16"/>
        <v>0.05</v>
      </c>
      <c r="AB21" s="45">
        <f t="shared" si="17"/>
        <v>0.05</v>
      </c>
      <c r="AC21" s="45">
        <f t="shared" si="18"/>
        <v>0.05</v>
      </c>
      <c r="AD21" s="45">
        <f t="shared" si="19"/>
        <v>7.0000000000000007E-2</v>
      </c>
      <c r="AE21" s="45">
        <f t="shared" si="20"/>
        <v>0.05</v>
      </c>
      <c r="AF21" s="45">
        <f t="shared" si="21"/>
        <v>0.05</v>
      </c>
      <c r="AG21" s="45">
        <f t="shared" si="22"/>
        <v>0.05</v>
      </c>
      <c r="AH21" s="45">
        <f t="shared" si="23"/>
        <v>0.05</v>
      </c>
      <c r="AI21" s="45">
        <f t="shared" si="24"/>
        <v>0.06</v>
      </c>
      <c r="AJ21" s="45">
        <f t="shared" si="25"/>
        <v>0.05</v>
      </c>
    </row>
    <row r="22" spans="1:36" ht="12.95" customHeight="1" x14ac:dyDescent="0.15">
      <c r="A22" s="44">
        <v>209</v>
      </c>
      <c r="B22" s="99" t="s">
        <v>43</v>
      </c>
      <c r="C22" s="99"/>
      <c r="D22" s="44">
        <v>6</v>
      </c>
      <c r="E22" s="44">
        <v>7</v>
      </c>
      <c r="F22" s="4">
        <f t="shared" si="0"/>
        <v>0.01</v>
      </c>
      <c r="G22" s="5" t="s">
        <v>42</v>
      </c>
      <c r="H22" s="44" t="s">
        <v>32</v>
      </c>
      <c r="I22" s="44"/>
      <c r="J22" s="1" t="s">
        <v>15</v>
      </c>
      <c r="K22" s="45">
        <f t="shared" si="1"/>
        <v>0.01</v>
      </c>
      <c r="L22" s="45">
        <f t="shared" si="2"/>
        <v>0.01</v>
      </c>
      <c r="M22" s="45">
        <f t="shared" si="3"/>
        <v>0.01</v>
      </c>
      <c r="N22" s="45">
        <f t="shared" si="4"/>
        <v>0.01</v>
      </c>
      <c r="O22" s="45">
        <f t="shared" si="5"/>
        <v>0.01</v>
      </c>
      <c r="P22" s="45">
        <f t="shared" si="26"/>
        <v>0.01</v>
      </c>
      <c r="Q22" s="45">
        <f t="shared" si="6"/>
        <v>0.01</v>
      </c>
      <c r="R22" s="45">
        <f t="shared" si="7"/>
        <v>0.01</v>
      </c>
      <c r="S22" s="45">
        <f t="shared" si="8"/>
        <v>0.01</v>
      </c>
      <c r="T22" s="45">
        <f t="shared" si="9"/>
        <v>0.01</v>
      </c>
      <c r="U22" s="45">
        <f t="shared" si="10"/>
        <v>0.01</v>
      </c>
      <c r="V22" s="45">
        <f t="shared" si="11"/>
        <v>0.01</v>
      </c>
      <c r="W22" s="45">
        <f t="shared" si="12"/>
        <v>0.01</v>
      </c>
      <c r="X22" s="45">
        <f t="shared" si="13"/>
        <v>0.01</v>
      </c>
      <c r="Y22" s="45">
        <f t="shared" si="14"/>
        <v>0.01</v>
      </c>
      <c r="Z22" s="45">
        <f t="shared" si="15"/>
        <v>0.01</v>
      </c>
      <c r="AA22" s="45">
        <f t="shared" si="16"/>
        <v>0.01</v>
      </c>
      <c r="AB22" s="45">
        <f t="shared" si="17"/>
        <v>0.01</v>
      </c>
      <c r="AC22" s="45">
        <f t="shared" si="18"/>
        <v>0.01</v>
      </c>
      <c r="AD22" s="45">
        <f t="shared" si="19"/>
        <v>0.02</v>
      </c>
      <c r="AE22" s="45">
        <f t="shared" si="20"/>
        <v>0.01</v>
      </c>
      <c r="AF22" s="45">
        <f t="shared" si="21"/>
        <v>0.01</v>
      </c>
      <c r="AG22" s="45">
        <f t="shared" si="22"/>
        <v>0.01</v>
      </c>
      <c r="AH22" s="45">
        <f t="shared" si="23"/>
        <v>0.01</v>
      </c>
      <c r="AI22" s="45">
        <f t="shared" si="24"/>
        <v>0.01</v>
      </c>
      <c r="AJ22" s="45">
        <f t="shared" si="25"/>
        <v>0.01</v>
      </c>
    </row>
    <row r="23" spans="1:36" ht="12.95" customHeight="1" x14ac:dyDescent="0.15">
      <c r="A23" s="44">
        <v>210</v>
      </c>
      <c r="B23" s="99" t="s">
        <v>43</v>
      </c>
      <c r="C23" s="99"/>
      <c r="D23" s="44">
        <v>12</v>
      </c>
      <c r="E23" s="44">
        <v>14</v>
      </c>
      <c r="F23" s="4">
        <f t="shared" si="0"/>
        <v>0.08</v>
      </c>
      <c r="G23" s="5" t="s">
        <v>42</v>
      </c>
      <c r="H23" s="44"/>
      <c r="I23" s="44"/>
      <c r="J23" s="1" t="s">
        <v>15</v>
      </c>
      <c r="K23" s="45">
        <f t="shared" si="1"/>
        <v>0.08</v>
      </c>
      <c r="L23" s="45">
        <f t="shared" si="2"/>
        <v>0.09</v>
      </c>
      <c r="M23" s="45">
        <f t="shared" si="3"/>
        <v>0.09</v>
      </c>
      <c r="N23" s="45">
        <f t="shared" si="4"/>
        <v>0.09</v>
      </c>
      <c r="O23" s="45">
        <f t="shared" si="5"/>
        <v>0.09</v>
      </c>
      <c r="P23" s="45">
        <f t="shared" si="26"/>
        <v>0.09</v>
      </c>
      <c r="Q23" s="45">
        <f t="shared" si="6"/>
        <v>0.08</v>
      </c>
      <c r="R23" s="45">
        <f t="shared" si="7"/>
        <v>0.08</v>
      </c>
      <c r="S23" s="45">
        <f t="shared" si="8"/>
        <v>0.09</v>
      </c>
      <c r="T23" s="45">
        <f t="shared" si="9"/>
        <v>0.09</v>
      </c>
      <c r="U23" s="45">
        <f t="shared" si="10"/>
        <v>0.08</v>
      </c>
      <c r="V23" s="45">
        <f t="shared" si="11"/>
        <v>0.09</v>
      </c>
      <c r="W23" s="45">
        <f t="shared" si="12"/>
        <v>0.09</v>
      </c>
      <c r="X23" s="45">
        <f t="shared" si="13"/>
        <v>0.09</v>
      </c>
      <c r="Y23" s="45">
        <f t="shared" si="14"/>
        <v>7.0000000000000007E-2</v>
      </c>
      <c r="Z23" s="45">
        <f t="shared" si="15"/>
        <v>0.09</v>
      </c>
      <c r="AA23" s="45">
        <f t="shared" si="16"/>
        <v>0.08</v>
      </c>
      <c r="AB23" s="45">
        <f t="shared" si="17"/>
        <v>0.08</v>
      </c>
      <c r="AC23" s="45">
        <f t="shared" si="18"/>
        <v>0.08</v>
      </c>
      <c r="AD23" s="45">
        <f t="shared" si="19"/>
        <v>0.11</v>
      </c>
      <c r="AE23" s="45">
        <f t="shared" si="20"/>
        <v>0.08</v>
      </c>
      <c r="AF23" s="45">
        <f t="shared" si="21"/>
        <v>0.08</v>
      </c>
      <c r="AG23" s="45">
        <f t="shared" si="22"/>
        <v>7.0000000000000007E-2</v>
      </c>
      <c r="AH23" s="45">
        <f t="shared" si="23"/>
        <v>0.08</v>
      </c>
      <c r="AI23" s="45">
        <f t="shared" si="24"/>
        <v>0.09</v>
      </c>
      <c r="AJ23" s="45">
        <f t="shared" si="25"/>
        <v>0.08</v>
      </c>
    </row>
    <row r="24" spans="1:36" ht="12.95" customHeight="1" x14ac:dyDescent="0.15">
      <c r="A24" s="44">
        <v>211</v>
      </c>
      <c r="B24" s="99" t="s">
        <v>43</v>
      </c>
      <c r="C24" s="99"/>
      <c r="D24" s="44">
        <v>14</v>
      </c>
      <c r="E24" s="44">
        <v>14</v>
      </c>
      <c r="F24" s="4">
        <f t="shared" si="0"/>
        <v>0.1</v>
      </c>
      <c r="G24" s="5" t="s">
        <v>42</v>
      </c>
      <c r="H24" s="44" t="s">
        <v>32</v>
      </c>
      <c r="I24" s="44"/>
      <c r="J24" s="1" t="s">
        <v>15</v>
      </c>
      <c r="K24" s="45">
        <f t="shared" si="1"/>
        <v>0.11</v>
      </c>
      <c r="L24" s="45">
        <f t="shared" si="2"/>
        <v>0.11</v>
      </c>
      <c r="M24" s="45">
        <f t="shared" si="3"/>
        <v>0.12</v>
      </c>
      <c r="N24" s="45">
        <f t="shared" si="4"/>
        <v>0.12</v>
      </c>
      <c r="O24" s="45">
        <f t="shared" si="5"/>
        <v>0.12</v>
      </c>
      <c r="P24" s="45">
        <f t="shared" si="26"/>
        <v>0.11</v>
      </c>
      <c r="Q24" s="45">
        <f t="shared" si="6"/>
        <v>0.11</v>
      </c>
      <c r="R24" s="45">
        <f t="shared" si="7"/>
        <v>0.11</v>
      </c>
      <c r="S24" s="45">
        <f t="shared" si="8"/>
        <v>0.12</v>
      </c>
      <c r="T24" s="45">
        <f t="shared" si="9"/>
        <v>0.12</v>
      </c>
      <c r="U24" s="45">
        <f t="shared" si="10"/>
        <v>0.11</v>
      </c>
      <c r="V24" s="45">
        <f t="shared" si="11"/>
        <v>0.12</v>
      </c>
      <c r="W24" s="45">
        <f t="shared" si="12"/>
        <v>0.11</v>
      </c>
      <c r="X24" s="45">
        <f t="shared" si="13"/>
        <v>0.11</v>
      </c>
      <c r="Y24" s="45">
        <f t="shared" si="14"/>
        <v>0.1</v>
      </c>
      <c r="Z24" s="45">
        <f t="shared" si="15"/>
        <v>0.11</v>
      </c>
      <c r="AA24" s="45">
        <f t="shared" si="16"/>
        <v>0.1</v>
      </c>
      <c r="AB24" s="45">
        <f t="shared" si="17"/>
        <v>0.11</v>
      </c>
      <c r="AC24" s="45">
        <f t="shared" si="18"/>
        <v>0.11</v>
      </c>
      <c r="AD24" s="45">
        <f t="shared" si="19"/>
        <v>0.14000000000000001</v>
      </c>
      <c r="AE24" s="45">
        <f t="shared" si="20"/>
        <v>0.1</v>
      </c>
      <c r="AF24" s="45">
        <f t="shared" si="21"/>
        <v>0.11</v>
      </c>
      <c r="AG24" s="45">
        <f t="shared" si="22"/>
        <v>0.1</v>
      </c>
      <c r="AH24" s="45">
        <f t="shared" si="23"/>
        <v>0.1</v>
      </c>
      <c r="AI24" s="45">
        <f t="shared" si="24"/>
        <v>0.11</v>
      </c>
      <c r="AJ24" s="45">
        <f t="shared" si="25"/>
        <v>0.1</v>
      </c>
    </row>
    <row r="25" spans="1:36" ht="12.95" customHeight="1" x14ac:dyDescent="0.15">
      <c r="A25" s="44">
        <v>212</v>
      </c>
      <c r="B25" s="99" t="s">
        <v>43</v>
      </c>
      <c r="C25" s="99"/>
      <c r="D25" s="44">
        <v>8</v>
      </c>
      <c r="E25" s="44">
        <v>11</v>
      </c>
      <c r="F25" s="4">
        <f t="shared" si="0"/>
        <v>0.03</v>
      </c>
      <c r="G25" s="5" t="s">
        <v>42</v>
      </c>
      <c r="H25" s="44" t="s">
        <v>32</v>
      </c>
      <c r="I25" s="44"/>
      <c r="J25" s="1" t="s">
        <v>15</v>
      </c>
      <c r="K25" s="45">
        <f t="shared" si="1"/>
        <v>0.03</v>
      </c>
      <c r="L25" s="45">
        <f t="shared" si="2"/>
        <v>0.03</v>
      </c>
      <c r="M25" s="45">
        <f t="shared" si="3"/>
        <v>0.03</v>
      </c>
      <c r="N25" s="45">
        <f t="shared" si="4"/>
        <v>0.03</v>
      </c>
      <c r="O25" s="45">
        <f t="shared" si="5"/>
        <v>0.03</v>
      </c>
      <c r="P25" s="45">
        <f t="shared" si="26"/>
        <v>0.03</v>
      </c>
      <c r="Q25" s="45">
        <f t="shared" si="6"/>
        <v>0.03</v>
      </c>
      <c r="R25" s="45">
        <f t="shared" si="7"/>
        <v>0.03</v>
      </c>
      <c r="S25" s="45">
        <f t="shared" si="8"/>
        <v>0.03</v>
      </c>
      <c r="T25" s="45">
        <f t="shared" si="9"/>
        <v>0.03</v>
      </c>
      <c r="U25" s="45">
        <f t="shared" si="10"/>
        <v>0.03</v>
      </c>
      <c r="V25" s="45">
        <f t="shared" si="11"/>
        <v>0.03</v>
      </c>
      <c r="W25" s="45">
        <f t="shared" si="12"/>
        <v>0.03</v>
      </c>
      <c r="X25" s="45">
        <f t="shared" si="13"/>
        <v>0.03</v>
      </c>
      <c r="Y25" s="45">
        <f t="shared" si="14"/>
        <v>0.02</v>
      </c>
      <c r="Z25" s="45">
        <f t="shared" si="15"/>
        <v>0.03</v>
      </c>
      <c r="AA25" s="45">
        <f t="shared" si="16"/>
        <v>0.03</v>
      </c>
      <c r="AB25" s="45">
        <f t="shared" si="17"/>
        <v>0.03</v>
      </c>
      <c r="AC25" s="45">
        <f t="shared" si="18"/>
        <v>0.03</v>
      </c>
      <c r="AD25" s="45">
        <f t="shared" si="19"/>
        <v>0.04</v>
      </c>
      <c r="AE25" s="45">
        <f t="shared" si="20"/>
        <v>0.03</v>
      </c>
      <c r="AF25" s="45">
        <f t="shared" si="21"/>
        <v>0.03</v>
      </c>
      <c r="AG25" s="45">
        <f t="shared" si="22"/>
        <v>0.03</v>
      </c>
      <c r="AH25" s="45">
        <f t="shared" si="23"/>
        <v>0.03</v>
      </c>
      <c r="AI25" s="45">
        <f t="shared" si="24"/>
        <v>0.03</v>
      </c>
      <c r="AJ25" s="45">
        <f t="shared" si="25"/>
        <v>0.03</v>
      </c>
    </row>
    <row r="26" spans="1:36" ht="12.95" customHeight="1" x14ac:dyDescent="0.15">
      <c r="A26" s="44">
        <v>213</v>
      </c>
      <c r="B26" s="99" t="s">
        <v>43</v>
      </c>
      <c r="C26" s="99"/>
      <c r="D26" s="44">
        <v>6</v>
      </c>
      <c r="E26" s="44">
        <v>7</v>
      </c>
      <c r="F26" s="4">
        <f t="shared" si="0"/>
        <v>0.01</v>
      </c>
      <c r="G26" s="5"/>
      <c r="H26" s="44" t="s">
        <v>32</v>
      </c>
      <c r="I26" s="44"/>
      <c r="J26" s="1" t="s">
        <v>15</v>
      </c>
      <c r="K26" s="45">
        <f t="shared" si="1"/>
        <v>0.01</v>
      </c>
      <c r="L26" s="45">
        <f t="shared" si="2"/>
        <v>0.01</v>
      </c>
      <c r="M26" s="45">
        <f t="shared" si="3"/>
        <v>0.01</v>
      </c>
      <c r="N26" s="45">
        <f t="shared" si="4"/>
        <v>0.01</v>
      </c>
      <c r="O26" s="45">
        <f t="shared" si="5"/>
        <v>0.01</v>
      </c>
      <c r="P26" s="45">
        <f t="shared" si="26"/>
        <v>0.01</v>
      </c>
      <c r="Q26" s="45">
        <f t="shared" si="6"/>
        <v>0.01</v>
      </c>
      <c r="R26" s="45">
        <f t="shared" si="7"/>
        <v>0.01</v>
      </c>
      <c r="S26" s="45">
        <f t="shared" si="8"/>
        <v>0.01</v>
      </c>
      <c r="T26" s="45">
        <f t="shared" si="9"/>
        <v>0.01</v>
      </c>
      <c r="U26" s="45">
        <f t="shared" si="10"/>
        <v>0.01</v>
      </c>
      <c r="V26" s="45">
        <f t="shared" si="11"/>
        <v>0.01</v>
      </c>
      <c r="W26" s="45">
        <f t="shared" si="12"/>
        <v>0.01</v>
      </c>
      <c r="X26" s="45">
        <f t="shared" si="13"/>
        <v>0.01</v>
      </c>
      <c r="Y26" s="45">
        <f t="shared" si="14"/>
        <v>0.01</v>
      </c>
      <c r="Z26" s="45">
        <f t="shared" si="15"/>
        <v>0.01</v>
      </c>
      <c r="AA26" s="45">
        <f t="shared" si="16"/>
        <v>0.01</v>
      </c>
      <c r="AB26" s="45">
        <f t="shared" si="17"/>
        <v>0.01</v>
      </c>
      <c r="AC26" s="45">
        <f t="shared" si="18"/>
        <v>0.01</v>
      </c>
      <c r="AD26" s="45">
        <f t="shared" si="19"/>
        <v>0.02</v>
      </c>
      <c r="AE26" s="45">
        <f t="shared" si="20"/>
        <v>0.01</v>
      </c>
      <c r="AF26" s="45">
        <f t="shared" si="21"/>
        <v>0.01</v>
      </c>
      <c r="AG26" s="45">
        <f t="shared" si="22"/>
        <v>0.01</v>
      </c>
      <c r="AH26" s="45">
        <f t="shared" si="23"/>
        <v>0.01</v>
      </c>
      <c r="AI26" s="45">
        <f t="shared" si="24"/>
        <v>0.01</v>
      </c>
      <c r="AJ26" s="45">
        <f t="shared" si="25"/>
        <v>0.01</v>
      </c>
    </row>
    <row r="27" spans="1:36" ht="12.95" customHeight="1" x14ac:dyDescent="0.15">
      <c r="A27" s="44">
        <v>214</v>
      </c>
      <c r="B27" s="99" t="s">
        <v>69</v>
      </c>
      <c r="C27" s="99"/>
      <c r="D27" s="44">
        <v>12</v>
      </c>
      <c r="E27" s="44">
        <v>14</v>
      </c>
      <c r="F27" s="4">
        <f t="shared" si="0"/>
        <v>0.08</v>
      </c>
      <c r="G27" s="5"/>
      <c r="H27" s="44" t="s">
        <v>32</v>
      </c>
      <c r="I27" s="44"/>
      <c r="J27" s="1" t="s">
        <v>15</v>
      </c>
      <c r="K27" s="45">
        <f t="shared" si="1"/>
        <v>0.08</v>
      </c>
      <c r="L27" s="45">
        <f t="shared" si="2"/>
        <v>0.09</v>
      </c>
      <c r="M27" s="45">
        <f t="shared" si="3"/>
        <v>0.09</v>
      </c>
      <c r="N27" s="45">
        <f t="shared" si="4"/>
        <v>0.09</v>
      </c>
      <c r="O27" s="45">
        <f t="shared" si="5"/>
        <v>0.09</v>
      </c>
      <c r="P27" s="45">
        <f t="shared" si="26"/>
        <v>0.09</v>
      </c>
      <c r="Q27" s="45">
        <f t="shared" si="6"/>
        <v>0.08</v>
      </c>
      <c r="R27" s="45">
        <f t="shared" si="7"/>
        <v>0.08</v>
      </c>
      <c r="S27" s="45">
        <f t="shared" si="8"/>
        <v>0.09</v>
      </c>
      <c r="T27" s="45">
        <f t="shared" si="9"/>
        <v>0.09</v>
      </c>
      <c r="U27" s="45">
        <f t="shared" si="10"/>
        <v>0.08</v>
      </c>
      <c r="V27" s="45">
        <f t="shared" si="11"/>
        <v>0.09</v>
      </c>
      <c r="W27" s="45">
        <f t="shared" si="12"/>
        <v>0.09</v>
      </c>
      <c r="X27" s="45">
        <f t="shared" si="13"/>
        <v>0.09</v>
      </c>
      <c r="Y27" s="45">
        <f t="shared" si="14"/>
        <v>7.0000000000000007E-2</v>
      </c>
      <c r="Z27" s="45">
        <f t="shared" si="15"/>
        <v>0.09</v>
      </c>
      <c r="AA27" s="45">
        <f t="shared" si="16"/>
        <v>0.08</v>
      </c>
      <c r="AB27" s="45">
        <f t="shared" si="17"/>
        <v>0.08</v>
      </c>
      <c r="AC27" s="45">
        <f t="shared" si="18"/>
        <v>0.08</v>
      </c>
      <c r="AD27" s="45">
        <f t="shared" si="19"/>
        <v>0.11</v>
      </c>
      <c r="AE27" s="45">
        <f t="shared" si="20"/>
        <v>0.08</v>
      </c>
      <c r="AF27" s="45">
        <f t="shared" si="21"/>
        <v>0.08</v>
      </c>
      <c r="AG27" s="45">
        <f t="shared" si="22"/>
        <v>7.0000000000000007E-2</v>
      </c>
      <c r="AH27" s="45">
        <f t="shared" si="23"/>
        <v>0.08</v>
      </c>
      <c r="AI27" s="45">
        <f t="shared" si="24"/>
        <v>0.09</v>
      </c>
      <c r="AJ27" s="45">
        <f t="shared" si="25"/>
        <v>0.08</v>
      </c>
    </row>
    <row r="28" spans="1:36" ht="12.95" customHeight="1" x14ac:dyDescent="0.15">
      <c r="A28" s="44"/>
      <c r="B28" s="99"/>
      <c r="C28" s="99"/>
      <c r="D28" s="44"/>
      <c r="E28" s="44"/>
      <c r="F28" s="4" t="str">
        <f t="shared" si="0"/>
        <v/>
      </c>
      <c r="G28" s="5"/>
      <c r="H28" s="44"/>
      <c r="I28" s="44"/>
      <c r="J28" s="1" t="s">
        <v>15</v>
      </c>
      <c r="K28" s="45" t="e">
        <f t="shared" si="1"/>
        <v>#NUM!</v>
      </c>
      <c r="L28" s="45" t="e">
        <f t="shared" si="2"/>
        <v>#NUM!</v>
      </c>
      <c r="M28" s="45" t="e">
        <f t="shared" si="3"/>
        <v>#NUM!</v>
      </c>
      <c r="N28" s="8" t="e">
        <f t="shared" si="4"/>
        <v>#NUM!</v>
      </c>
      <c r="O28" s="45" t="e">
        <f t="shared" si="5"/>
        <v>#NUM!</v>
      </c>
      <c r="P28" s="45" t="e">
        <f t="shared" si="26"/>
        <v>#N/A</v>
      </c>
      <c r="Q28" s="45" t="e">
        <f t="shared" si="6"/>
        <v>#NUM!</v>
      </c>
      <c r="R28" s="45" t="e">
        <f t="shared" si="7"/>
        <v>#NUM!</v>
      </c>
      <c r="S28" s="45" t="e">
        <f t="shared" si="8"/>
        <v>#NUM!</v>
      </c>
      <c r="T28" s="45" t="e">
        <f t="shared" si="9"/>
        <v>#NUM!</v>
      </c>
      <c r="U28" s="45" t="e">
        <f t="shared" si="10"/>
        <v>#N/A</v>
      </c>
      <c r="V28" s="45" t="e">
        <f t="shared" si="11"/>
        <v>#NUM!</v>
      </c>
      <c r="W28" s="45" t="e">
        <f t="shared" si="12"/>
        <v>#NUM!</v>
      </c>
      <c r="X28" s="45" t="e">
        <f t="shared" si="13"/>
        <v>#NUM!</v>
      </c>
      <c r="Y28" s="45" t="e">
        <f t="shared" si="14"/>
        <v>#NUM!</v>
      </c>
      <c r="Z28" s="45" t="e">
        <f t="shared" si="15"/>
        <v>#N/A</v>
      </c>
      <c r="AA28" s="45" t="e">
        <f t="shared" si="16"/>
        <v>#NUM!</v>
      </c>
      <c r="AB28" s="45" t="e">
        <f t="shared" si="17"/>
        <v>#NUM!</v>
      </c>
      <c r="AC28" s="45" t="e">
        <f t="shared" si="18"/>
        <v>#NUM!</v>
      </c>
      <c r="AD28" s="45" t="e">
        <f t="shared" si="19"/>
        <v>#NUM!</v>
      </c>
      <c r="AE28" s="45" t="e">
        <f t="shared" si="20"/>
        <v>#NUM!</v>
      </c>
      <c r="AF28" s="45" t="e">
        <f t="shared" si="21"/>
        <v>#N/A</v>
      </c>
      <c r="AG28" s="45" t="e">
        <f t="shared" si="22"/>
        <v>#NUM!</v>
      </c>
      <c r="AH28" s="45" t="e">
        <f t="shared" si="23"/>
        <v>#NUM!</v>
      </c>
      <c r="AI28" s="45" t="e">
        <f t="shared" si="24"/>
        <v>#NUM!</v>
      </c>
      <c r="AJ28" s="45" t="e">
        <f t="shared" si="25"/>
        <v>#N/A</v>
      </c>
    </row>
    <row r="29" spans="1:36" ht="12.95" customHeight="1" x14ac:dyDescent="0.15">
      <c r="A29" s="44"/>
      <c r="B29" s="99"/>
      <c r="C29" s="99"/>
      <c r="D29" s="44"/>
      <c r="E29" s="44"/>
      <c r="F29" s="4" t="str">
        <f t="shared" si="0"/>
        <v/>
      </c>
      <c r="G29" s="5"/>
      <c r="H29" s="44"/>
      <c r="I29" s="44"/>
      <c r="J29" s="1" t="s">
        <v>15</v>
      </c>
      <c r="K29" s="45" t="e">
        <f t="shared" si="1"/>
        <v>#NUM!</v>
      </c>
      <c r="L29" s="45" t="e">
        <f t="shared" si="2"/>
        <v>#NUM!</v>
      </c>
      <c r="M29" s="45" t="e">
        <f t="shared" si="3"/>
        <v>#NUM!</v>
      </c>
      <c r="N29" s="45" t="e">
        <f t="shared" si="4"/>
        <v>#NUM!</v>
      </c>
      <c r="O29" s="45" t="e">
        <f t="shared" si="5"/>
        <v>#NUM!</v>
      </c>
      <c r="P29" s="45" t="e">
        <f t="shared" si="26"/>
        <v>#N/A</v>
      </c>
      <c r="Q29" s="45" t="e">
        <f t="shared" si="6"/>
        <v>#NUM!</v>
      </c>
      <c r="R29" s="45" t="e">
        <f t="shared" si="7"/>
        <v>#NUM!</v>
      </c>
      <c r="S29" s="45" t="e">
        <f t="shared" si="8"/>
        <v>#NUM!</v>
      </c>
      <c r="T29" s="45" t="e">
        <f t="shared" si="9"/>
        <v>#NUM!</v>
      </c>
      <c r="U29" s="45" t="e">
        <f t="shared" si="10"/>
        <v>#N/A</v>
      </c>
      <c r="V29" s="45" t="e">
        <f t="shared" si="11"/>
        <v>#NUM!</v>
      </c>
      <c r="W29" s="45" t="e">
        <f t="shared" si="12"/>
        <v>#NUM!</v>
      </c>
      <c r="X29" s="45" t="e">
        <f t="shared" si="13"/>
        <v>#NUM!</v>
      </c>
      <c r="Y29" s="45" t="e">
        <f t="shared" si="14"/>
        <v>#NUM!</v>
      </c>
      <c r="Z29" s="45" t="e">
        <f t="shared" si="15"/>
        <v>#N/A</v>
      </c>
      <c r="AA29" s="45" t="e">
        <f t="shared" si="16"/>
        <v>#NUM!</v>
      </c>
      <c r="AB29" s="45" t="e">
        <f t="shared" si="17"/>
        <v>#NUM!</v>
      </c>
      <c r="AC29" s="45" t="e">
        <f t="shared" si="18"/>
        <v>#NUM!</v>
      </c>
      <c r="AD29" s="45" t="e">
        <f t="shared" si="19"/>
        <v>#NUM!</v>
      </c>
      <c r="AE29" s="45" t="e">
        <f t="shared" si="20"/>
        <v>#NUM!</v>
      </c>
      <c r="AF29" s="45" t="e">
        <f t="shared" si="21"/>
        <v>#N/A</v>
      </c>
      <c r="AG29" s="45" t="e">
        <f t="shared" si="22"/>
        <v>#NUM!</v>
      </c>
      <c r="AH29" s="45" t="e">
        <f t="shared" si="23"/>
        <v>#NUM!</v>
      </c>
      <c r="AI29" s="45" t="e">
        <f t="shared" si="24"/>
        <v>#NUM!</v>
      </c>
      <c r="AJ29" s="45" t="e">
        <f t="shared" si="25"/>
        <v>#N/A</v>
      </c>
    </row>
    <row r="30" spans="1:36" ht="12.95" customHeight="1" x14ac:dyDescent="0.15">
      <c r="A30" s="44"/>
      <c r="B30" s="99"/>
      <c r="C30" s="99"/>
      <c r="D30" s="44"/>
      <c r="E30" s="44"/>
      <c r="F30" s="4" t="str">
        <f t="shared" si="0"/>
        <v/>
      </c>
      <c r="G30" s="5"/>
      <c r="H30" s="44"/>
      <c r="I30" s="44"/>
      <c r="J30" s="1" t="s">
        <v>15</v>
      </c>
      <c r="K30" s="45" t="e">
        <f t="shared" si="1"/>
        <v>#NUM!</v>
      </c>
      <c r="L30" s="45" t="e">
        <f t="shared" si="2"/>
        <v>#NUM!</v>
      </c>
      <c r="M30" s="45" t="e">
        <f t="shared" si="3"/>
        <v>#NUM!</v>
      </c>
      <c r="N30" s="45" t="e">
        <f t="shared" si="4"/>
        <v>#NUM!</v>
      </c>
      <c r="O30" s="45" t="e">
        <f t="shared" si="5"/>
        <v>#NUM!</v>
      </c>
      <c r="P30" s="45" t="e">
        <f t="shared" si="26"/>
        <v>#N/A</v>
      </c>
      <c r="Q30" s="45" t="e">
        <f t="shared" si="6"/>
        <v>#NUM!</v>
      </c>
      <c r="R30" s="45" t="e">
        <f t="shared" si="7"/>
        <v>#NUM!</v>
      </c>
      <c r="S30" s="45" t="e">
        <f t="shared" si="8"/>
        <v>#NUM!</v>
      </c>
      <c r="T30" s="45" t="e">
        <f t="shared" si="9"/>
        <v>#NUM!</v>
      </c>
      <c r="U30" s="45" t="e">
        <f t="shared" si="10"/>
        <v>#N/A</v>
      </c>
      <c r="V30" s="45" t="e">
        <f t="shared" si="11"/>
        <v>#NUM!</v>
      </c>
      <c r="W30" s="45" t="e">
        <f t="shared" si="12"/>
        <v>#NUM!</v>
      </c>
      <c r="X30" s="45" t="e">
        <f t="shared" si="13"/>
        <v>#NUM!</v>
      </c>
      <c r="Y30" s="45" t="e">
        <f t="shared" si="14"/>
        <v>#NUM!</v>
      </c>
      <c r="Z30" s="45" t="e">
        <f t="shared" si="15"/>
        <v>#N/A</v>
      </c>
      <c r="AA30" s="45" t="e">
        <f t="shared" si="16"/>
        <v>#NUM!</v>
      </c>
      <c r="AB30" s="45" t="e">
        <f t="shared" si="17"/>
        <v>#NUM!</v>
      </c>
      <c r="AC30" s="45" t="e">
        <f t="shared" si="18"/>
        <v>#NUM!</v>
      </c>
      <c r="AD30" s="45" t="e">
        <f t="shared" si="19"/>
        <v>#NUM!</v>
      </c>
      <c r="AE30" s="45" t="e">
        <f t="shared" si="20"/>
        <v>#NUM!</v>
      </c>
      <c r="AF30" s="45" t="e">
        <f t="shared" si="21"/>
        <v>#N/A</v>
      </c>
      <c r="AG30" s="45" t="e">
        <f t="shared" si="22"/>
        <v>#NUM!</v>
      </c>
      <c r="AH30" s="45" t="e">
        <f t="shared" si="23"/>
        <v>#NUM!</v>
      </c>
      <c r="AI30" s="45" t="e">
        <f t="shared" si="24"/>
        <v>#NUM!</v>
      </c>
      <c r="AJ30" s="45" t="e">
        <f t="shared" si="25"/>
        <v>#N/A</v>
      </c>
    </row>
    <row r="31" spans="1:36" ht="12.95" customHeight="1" x14ac:dyDescent="0.15">
      <c r="A31" s="44"/>
      <c r="B31" s="99"/>
      <c r="C31" s="99"/>
      <c r="D31" s="44"/>
      <c r="E31" s="44"/>
      <c r="F31" s="4" t="str">
        <f t="shared" si="0"/>
        <v/>
      </c>
      <c r="G31" s="5"/>
      <c r="H31" s="44"/>
      <c r="I31" s="44"/>
      <c r="J31" s="1" t="s">
        <v>15</v>
      </c>
      <c r="K31" s="45" t="e">
        <f t="shared" si="1"/>
        <v>#NUM!</v>
      </c>
      <c r="L31" s="45" t="e">
        <f t="shared" si="2"/>
        <v>#NUM!</v>
      </c>
      <c r="M31" s="45" t="e">
        <f t="shared" si="3"/>
        <v>#NUM!</v>
      </c>
      <c r="N31" s="45" t="e">
        <f t="shared" si="4"/>
        <v>#NUM!</v>
      </c>
      <c r="O31" s="45" t="e">
        <f t="shared" si="5"/>
        <v>#NUM!</v>
      </c>
      <c r="P31" s="45" t="e">
        <f t="shared" si="26"/>
        <v>#N/A</v>
      </c>
      <c r="Q31" s="45" t="e">
        <f t="shared" si="6"/>
        <v>#NUM!</v>
      </c>
      <c r="R31" s="45" t="e">
        <f t="shared" si="7"/>
        <v>#NUM!</v>
      </c>
      <c r="S31" s="45" t="e">
        <f t="shared" si="8"/>
        <v>#NUM!</v>
      </c>
      <c r="T31" s="45" t="e">
        <f t="shared" si="9"/>
        <v>#NUM!</v>
      </c>
      <c r="U31" s="45" t="e">
        <f t="shared" si="10"/>
        <v>#N/A</v>
      </c>
      <c r="V31" s="45" t="e">
        <f t="shared" si="11"/>
        <v>#NUM!</v>
      </c>
      <c r="W31" s="45" t="e">
        <f t="shared" si="12"/>
        <v>#NUM!</v>
      </c>
      <c r="X31" s="45" t="e">
        <f t="shared" si="13"/>
        <v>#NUM!</v>
      </c>
      <c r="Y31" s="45" t="e">
        <f t="shared" si="14"/>
        <v>#NUM!</v>
      </c>
      <c r="Z31" s="45" t="e">
        <f t="shared" si="15"/>
        <v>#N/A</v>
      </c>
      <c r="AA31" s="45" t="e">
        <f t="shared" si="16"/>
        <v>#NUM!</v>
      </c>
      <c r="AB31" s="45" t="e">
        <f t="shared" si="17"/>
        <v>#NUM!</v>
      </c>
      <c r="AC31" s="45" t="e">
        <f t="shared" si="18"/>
        <v>#NUM!</v>
      </c>
      <c r="AD31" s="45" t="e">
        <f t="shared" si="19"/>
        <v>#NUM!</v>
      </c>
      <c r="AE31" s="45" t="e">
        <f t="shared" si="20"/>
        <v>#NUM!</v>
      </c>
      <c r="AF31" s="45" t="e">
        <f t="shared" si="21"/>
        <v>#N/A</v>
      </c>
      <c r="AG31" s="45" t="e">
        <f t="shared" si="22"/>
        <v>#NUM!</v>
      </c>
      <c r="AH31" s="45" t="e">
        <f t="shared" si="23"/>
        <v>#NUM!</v>
      </c>
      <c r="AI31" s="45" t="e">
        <f t="shared" si="24"/>
        <v>#NUM!</v>
      </c>
      <c r="AJ31" s="45" t="e">
        <f t="shared" si="25"/>
        <v>#N/A</v>
      </c>
    </row>
    <row r="32" spans="1:36" ht="12.95" customHeight="1" x14ac:dyDescent="0.15">
      <c r="A32" s="44"/>
      <c r="B32" s="99"/>
      <c r="C32" s="99"/>
      <c r="D32" s="44"/>
      <c r="E32" s="44"/>
      <c r="F32" s="4" t="str">
        <f t="shared" si="0"/>
        <v/>
      </c>
      <c r="G32" s="5"/>
      <c r="H32" s="44"/>
      <c r="I32" s="44"/>
      <c r="J32" s="1" t="s">
        <v>15</v>
      </c>
      <c r="K32" s="45" t="e">
        <f t="shared" si="1"/>
        <v>#NUM!</v>
      </c>
      <c r="L32" s="45" t="e">
        <f t="shared" si="2"/>
        <v>#NUM!</v>
      </c>
      <c r="M32" s="45" t="e">
        <f t="shared" si="3"/>
        <v>#NUM!</v>
      </c>
      <c r="N32" s="45" t="e">
        <f t="shared" si="4"/>
        <v>#NUM!</v>
      </c>
      <c r="O32" s="45" t="e">
        <f t="shared" si="5"/>
        <v>#NUM!</v>
      </c>
      <c r="P32" s="45" t="e">
        <f t="shared" si="26"/>
        <v>#N/A</v>
      </c>
      <c r="Q32" s="45" t="e">
        <f t="shared" si="6"/>
        <v>#NUM!</v>
      </c>
      <c r="R32" s="45" t="e">
        <f t="shared" si="7"/>
        <v>#NUM!</v>
      </c>
      <c r="S32" s="45" t="e">
        <f t="shared" si="8"/>
        <v>#NUM!</v>
      </c>
      <c r="T32" s="45" t="e">
        <f t="shared" si="9"/>
        <v>#NUM!</v>
      </c>
      <c r="U32" s="45" t="e">
        <f t="shared" si="10"/>
        <v>#N/A</v>
      </c>
      <c r="V32" s="45" t="e">
        <f t="shared" si="11"/>
        <v>#NUM!</v>
      </c>
      <c r="W32" s="45" t="e">
        <f t="shared" si="12"/>
        <v>#NUM!</v>
      </c>
      <c r="X32" s="45" t="e">
        <f t="shared" si="13"/>
        <v>#NUM!</v>
      </c>
      <c r="Y32" s="45" t="e">
        <f t="shared" si="14"/>
        <v>#NUM!</v>
      </c>
      <c r="Z32" s="45" t="e">
        <f t="shared" si="15"/>
        <v>#N/A</v>
      </c>
      <c r="AA32" s="45" t="e">
        <f t="shared" si="16"/>
        <v>#NUM!</v>
      </c>
      <c r="AB32" s="45" t="e">
        <f t="shared" si="17"/>
        <v>#NUM!</v>
      </c>
      <c r="AC32" s="45" t="e">
        <f t="shared" si="18"/>
        <v>#NUM!</v>
      </c>
      <c r="AD32" s="45" t="e">
        <f t="shared" si="19"/>
        <v>#NUM!</v>
      </c>
      <c r="AE32" s="45" t="e">
        <f t="shared" si="20"/>
        <v>#NUM!</v>
      </c>
      <c r="AF32" s="45" t="e">
        <f t="shared" si="21"/>
        <v>#N/A</v>
      </c>
      <c r="AG32" s="45" t="e">
        <f t="shared" si="22"/>
        <v>#NUM!</v>
      </c>
      <c r="AH32" s="45" t="e">
        <f t="shared" si="23"/>
        <v>#NUM!</v>
      </c>
      <c r="AI32" s="45" t="e">
        <f t="shared" si="24"/>
        <v>#NUM!</v>
      </c>
      <c r="AJ32" s="45" t="e">
        <f t="shared" si="25"/>
        <v>#N/A</v>
      </c>
    </row>
    <row r="33" spans="1:36" ht="12.95" customHeight="1" x14ac:dyDescent="0.15">
      <c r="A33" s="44"/>
      <c r="B33" s="99"/>
      <c r="C33" s="99"/>
      <c r="D33" s="44"/>
      <c r="E33" s="44"/>
      <c r="F33" s="4" t="str">
        <f t="shared" si="0"/>
        <v/>
      </c>
      <c r="G33" s="44"/>
      <c r="H33" s="44"/>
      <c r="I33" s="44"/>
      <c r="J33" s="1" t="s">
        <v>15</v>
      </c>
      <c r="K33" s="45" t="e">
        <f t="shared" si="1"/>
        <v>#NUM!</v>
      </c>
      <c r="L33" s="45" t="e">
        <f t="shared" si="2"/>
        <v>#NUM!</v>
      </c>
      <c r="M33" s="45" t="e">
        <f t="shared" si="3"/>
        <v>#NUM!</v>
      </c>
      <c r="N33" s="45" t="e">
        <f t="shared" si="4"/>
        <v>#NUM!</v>
      </c>
      <c r="O33" s="45" t="e">
        <f t="shared" si="5"/>
        <v>#NUM!</v>
      </c>
      <c r="P33" s="45" t="e">
        <f t="shared" si="26"/>
        <v>#N/A</v>
      </c>
      <c r="Q33" s="45" t="e">
        <f t="shared" si="6"/>
        <v>#NUM!</v>
      </c>
      <c r="R33" s="45" t="e">
        <f t="shared" si="7"/>
        <v>#NUM!</v>
      </c>
      <c r="S33" s="45" t="e">
        <f t="shared" si="8"/>
        <v>#NUM!</v>
      </c>
      <c r="T33" s="45" t="e">
        <f t="shared" si="9"/>
        <v>#NUM!</v>
      </c>
      <c r="U33" s="45" t="e">
        <f t="shared" si="10"/>
        <v>#N/A</v>
      </c>
      <c r="V33" s="45" t="e">
        <f t="shared" si="11"/>
        <v>#NUM!</v>
      </c>
      <c r="W33" s="45" t="e">
        <f t="shared" si="12"/>
        <v>#NUM!</v>
      </c>
      <c r="X33" s="45" t="e">
        <f t="shared" si="13"/>
        <v>#NUM!</v>
      </c>
      <c r="Y33" s="45" t="e">
        <f t="shared" si="14"/>
        <v>#NUM!</v>
      </c>
      <c r="Z33" s="45" t="e">
        <f t="shared" si="15"/>
        <v>#N/A</v>
      </c>
      <c r="AA33" s="45" t="e">
        <f t="shared" si="16"/>
        <v>#NUM!</v>
      </c>
      <c r="AB33" s="45" t="e">
        <f t="shared" si="17"/>
        <v>#NUM!</v>
      </c>
      <c r="AC33" s="45" t="e">
        <f t="shared" si="18"/>
        <v>#NUM!</v>
      </c>
      <c r="AD33" s="45" t="e">
        <f t="shared" si="19"/>
        <v>#NUM!</v>
      </c>
      <c r="AE33" s="45" t="e">
        <f t="shared" si="20"/>
        <v>#NUM!</v>
      </c>
      <c r="AF33" s="45" t="e">
        <f t="shared" si="21"/>
        <v>#N/A</v>
      </c>
      <c r="AG33" s="45" t="e">
        <f t="shared" si="22"/>
        <v>#NUM!</v>
      </c>
      <c r="AH33" s="45" t="e">
        <f t="shared" si="23"/>
        <v>#NUM!</v>
      </c>
      <c r="AI33" s="45" t="e">
        <f t="shared" si="24"/>
        <v>#NUM!</v>
      </c>
      <c r="AJ33" s="45" t="e">
        <f t="shared" si="25"/>
        <v>#N/A</v>
      </c>
    </row>
    <row r="34" spans="1:36" ht="12.95" customHeight="1" x14ac:dyDescent="0.15">
      <c r="A34" s="44"/>
      <c r="B34" s="99"/>
      <c r="C34" s="99"/>
      <c r="D34" s="44"/>
      <c r="E34" s="44"/>
      <c r="F34" s="4" t="str">
        <f t="shared" si="0"/>
        <v/>
      </c>
      <c r="G34" s="44"/>
      <c r="H34" s="44"/>
      <c r="I34" s="44"/>
      <c r="K34" s="45" t="e">
        <f t="shared" si="1"/>
        <v>#NUM!</v>
      </c>
      <c r="L34" s="45" t="e">
        <f t="shared" si="2"/>
        <v>#NUM!</v>
      </c>
      <c r="M34" s="45" t="e">
        <f t="shared" si="3"/>
        <v>#NUM!</v>
      </c>
      <c r="N34" s="45" t="e">
        <f t="shared" si="4"/>
        <v>#NUM!</v>
      </c>
      <c r="O34" s="45" t="e">
        <f t="shared" si="5"/>
        <v>#NUM!</v>
      </c>
      <c r="P34" s="45" t="e">
        <f t="shared" si="26"/>
        <v>#N/A</v>
      </c>
      <c r="Q34" s="45" t="e">
        <f t="shared" si="6"/>
        <v>#NUM!</v>
      </c>
      <c r="R34" s="45" t="e">
        <f t="shared" si="7"/>
        <v>#NUM!</v>
      </c>
      <c r="S34" s="45" t="e">
        <f t="shared" si="8"/>
        <v>#NUM!</v>
      </c>
      <c r="T34" s="45" t="e">
        <f t="shared" si="9"/>
        <v>#NUM!</v>
      </c>
      <c r="U34" s="45" t="e">
        <f t="shared" si="10"/>
        <v>#N/A</v>
      </c>
      <c r="V34" s="45" t="e">
        <f t="shared" si="11"/>
        <v>#NUM!</v>
      </c>
      <c r="W34" s="45" t="e">
        <f t="shared" si="12"/>
        <v>#NUM!</v>
      </c>
      <c r="X34" s="45" t="e">
        <f t="shared" si="13"/>
        <v>#NUM!</v>
      </c>
      <c r="Y34" s="45" t="e">
        <f t="shared" si="14"/>
        <v>#NUM!</v>
      </c>
      <c r="Z34" s="45" t="e">
        <f t="shared" si="15"/>
        <v>#N/A</v>
      </c>
      <c r="AA34" s="45" t="e">
        <f t="shared" si="16"/>
        <v>#NUM!</v>
      </c>
      <c r="AB34" s="45" t="e">
        <f t="shared" si="17"/>
        <v>#NUM!</v>
      </c>
      <c r="AC34" s="45" t="e">
        <f t="shared" si="18"/>
        <v>#NUM!</v>
      </c>
      <c r="AD34" s="45" t="e">
        <f t="shared" si="19"/>
        <v>#NUM!</v>
      </c>
      <c r="AE34" s="45" t="e">
        <f t="shared" si="20"/>
        <v>#NUM!</v>
      </c>
      <c r="AF34" s="45" t="e">
        <f t="shared" si="21"/>
        <v>#N/A</v>
      </c>
      <c r="AG34" s="45" t="e">
        <f t="shared" si="22"/>
        <v>#NUM!</v>
      </c>
      <c r="AH34" s="45" t="e">
        <f t="shared" si="23"/>
        <v>#NUM!</v>
      </c>
      <c r="AI34" s="45" t="e">
        <f t="shared" si="24"/>
        <v>#NUM!</v>
      </c>
      <c r="AJ34" s="45" t="e">
        <f t="shared" si="25"/>
        <v>#N/A</v>
      </c>
    </row>
    <row r="35" spans="1:36" ht="12.95" customHeight="1" x14ac:dyDescent="0.15">
      <c r="A35" s="44"/>
      <c r="B35" s="99"/>
      <c r="C35" s="99"/>
      <c r="D35" s="44"/>
      <c r="E35" s="44"/>
      <c r="F35" s="4" t="str">
        <f t="shared" si="0"/>
        <v/>
      </c>
      <c r="G35" s="44"/>
      <c r="H35" s="44"/>
      <c r="I35" s="44"/>
      <c r="K35" s="45" t="e">
        <f t="shared" si="1"/>
        <v>#NUM!</v>
      </c>
      <c r="L35" s="45" t="e">
        <f t="shared" si="2"/>
        <v>#NUM!</v>
      </c>
      <c r="M35" s="45" t="e">
        <f t="shared" si="3"/>
        <v>#NUM!</v>
      </c>
      <c r="N35" s="45" t="e">
        <f t="shared" si="4"/>
        <v>#NUM!</v>
      </c>
      <c r="O35" s="45" t="e">
        <f t="shared" si="5"/>
        <v>#NUM!</v>
      </c>
      <c r="P35" s="45" t="e">
        <f t="shared" si="26"/>
        <v>#N/A</v>
      </c>
      <c r="Q35" s="45" t="e">
        <f t="shared" si="6"/>
        <v>#NUM!</v>
      </c>
      <c r="R35" s="45" t="e">
        <f t="shared" si="7"/>
        <v>#NUM!</v>
      </c>
      <c r="S35" s="45" t="e">
        <f t="shared" si="8"/>
        <v>#NUM!</v>
      </c>
      <c r="T35" s="45" t="e">
        <f t="shared" si="9"/>
        <v>#NUM!</v>
      </c>
      <c r="U35" s="45" t="e">
        <f t="shared" si="10"/>
        <v>#N/A</v>
      </c>
      <c r="V35" s="45" t="e">
        <f t="shared" si="11"/>
        <v>#NUM!</v>
      </c>
      <c r="W35" s="45" t="e">
        <f t="shared" si="12"/>
        <v>#NUM!</v>
      </c>
      <c r="X35" s="45" t="e">
        <f t="shared" si="13"/>
        <v>#NUM!</v>
      </c>
      <c r="Y35" s="45" t="e">
        <f t="shared" si="14"/>
        <v>#NUM!</v>
      </c>
      <c r="Z35" s="45" t="e">
        <f t="shared" si="15"/>
        <v>#N/A</v>
      </c>
      <c r="AA35" s="45" t="e">
        <f t="shared" si="16"/>
        <v>#NUM!</v>
      </c>
      <c r="AB35" s="45" t="e">
        <f t="shared" si="17"/>
        <v>#NUM!</v>
      </c>
      <c r="AC35" s="45" t="e">
        <f t="shared" si="18"/>
        <v>#NUM!</v>
      </c>
      <c r="AD35" s="45" t="e">
        <f t="shared" si="19"/>
        <v>#NUM!</v>
      </c>
      <c r="AE35" s="45" t="e">
        <f t="shared" si="20"/>
        <v>#NUM!</v>
      </c>
      <c r="AF35" s="45" t="e">
        <f t="shared" si="21"/>
        <v>#N/A</v>
      </c>
      <c r="AG35" s="45" t="e">
        <f t="shared" si="22"/>
        <v>#NUM!</v>
      </c>
      <c r="AH35" s="45" t="e">
        <f t="shared" si="23"/>
        <v>#NUM!</v>
      </c>
      <c r="AI35" s="45" t="e">
        <f t="shared" si="24"/>
        <v>#NUM!</v>
      </c>
      <c r="AJ35" s="45" t="e">
        <f t="shared" si="25"/>
        <v>#N/A</v>
      </c>
    </row>
    <row r="36" spans="1:36" ht="12.95" customHeight="1" x14ac:dyDescent="0.15">
      <c r="A36" s="44"/>
      <c r="B36" s="99"/>
      <c r="C36" s="99"/>
      <c r="D36" s="44"/>
      <c r="E36" s="44"/>
      <c r="F36" s="4" t="str">
        <f t="shared" si="0"/>
        <v/>
      </c>
      <c r="G36" s="44"/>
      <c r="H36" s="44"/>
      <c r="I36" s="44"/>
      <c r="K36" s="45" t="e">
        <f t="shared" si="1"/>
        <v>#NUM!</v>
      </c>
      <c r="L36" s="45" t="e">
        <f t="shared" si="2"/>
        <v>#NUM!</v>
      </c>
      <c r="M36" s="45" t="e">
        <f t="shared" si="3"/>
        <v>#NUM!</v>
      </c>
      <c r="N36" s="45" t="e">
        <f t="shared" si="4"/>
        <v>#NUM!</v>
      </c>
      <c r="O36" s="45" t="e">
        <f t="shared" si="5"/>
        <v>#NUM!</v>
      </c>
      <c r="P36" s="45" t="e">
        <f t="shared" si="26"/>
        <v>#N/A</v>
      </c>
      <c r="Q36" s="45" t="e">
        <f t="shared" si="6"/>
        <v>#NUM!</v>
      </c>
      <c r="R36" s="45" t="e">
        <f t="shared" si="7"/>
        <v>#NUM!</v>
      </c>
      <c r="S36" s="45" t="e">
        <f t="shared" si="8"/>
        <v>#NUM!</v>
      </c>
      <c r="T36" s="45" t="e">
        <f t="shared" si="9"/>
        <v>#NUM!</v>
      </c>
      <c r="U36" s="45" t="e">
        <f t="shared" si="10"/>
        <v>#N/A</v>
      </c>
      <c r="V36" s="45" t="e">
        <f t="shared" si="11"/>
        <v>#NUM!</v>
      </c>
      <c r="W36" s="45" t="e">
        <f t="shared" si="12"/>
        <v>#NUM!</v>
      </c>
      <c r="X36" s="45" t="e">
        <f t="shared" si="13"/>
        <v>#NUM!</v>
      </c>
      <c r="Y36" s="45" t="e">
        <f t="shared" si="14"/>
        <v>#NUM!</v>
      </c>
      <c r="Z36" s="45" t="e">
        <f t="shared" si="15"/>
        <v>#N/A</v>
      </c>
      <c r="AA36" s="45" t="e">
        <f t="shared" si="16"/>
        <v>#NUM!</v>
      </c>
      <c r="AB36" s="45" t="e">
        <f t="shared" si="17"/>
        <v>#NUM!</v>
      </c>
      <c r="AC36" s="45" t="e">
        <f t="shared" si="18"/>
        <v>#NUM!</v>
      </c>
      <c r="AD36" s="45" t="e">
        <f t="shared" si="19"/>
        <v>#NUM!</v>
      </c>
      <c r="AE36" s="45" t="e">
        <f t="shared" si="20"/>
        <v>#NUM!</v>
      </c>
      <c r="AF36" s="45" t="e">
        <f t="shared" si="21"/>
        <v>#N/A</v>
      </c>
      <c r="AG36" s="45" t="e">
        <f t="shared" si="22"/>
        <v>#NUM!</v>
      </c>
      <c r="AH36" s="45" t="e">
        <f t="shared" si="23"/>
        <v>#NUM!</v>
      </c>
      <c r="AI36" s="45" t="e">
        <f t="shared" si="24"/>
        <v>#NUM!</v>
      </c>
      <c r="AJ36" s="45" t="e">
        <f t="shared" si="25"/>
        <v>#N/A</v>
      </c>
    </row>
    <row r="37" spans="1:36" ht="12.95" customHeight="1" x14ac:dyDescent="0.15">
      <c r="A37" s="44"/>
      <c r="B37" s="99"/>
      <c r="C37" s="99"/>
      <c r="D37" s="44"/>
      <c r="E37" s="44"/>
      <c r="F37" s="4" t="str">
        <f t="shared" si="0"/>
        <v/>
      </c>
      <c r="G37" s="44"/>
      <c r="H37" s="44"/>
      <c r="I37" s="44"/>
      <c r="K37" s="45" t="e">
        <f t="shared" si="1"/>
        <v>#NUM!</v>
      </c>
      <c r="L37" s="45" t="e">
        <f t="shared" si="2"/>
        <v>#NUM!</v>
      </c>
      <c r="M37" s="45" t="e">
        <f t="shared" si="3"/>
        <v>#NUM!</v>
      </c>
      <c r="N37" s="45" t="e">
        <f t="shared" si="4"/>
        <v>#NUM!</v>
      </c>
      <c r="O37" s="45" t="e">
        <f t="shared" si="5"/>
        <v>#NUM!</v>
      </c>
      <c r="P37" s="45" t="e">
        <f t="shared" si="26"/>
        <v>#N/A</v>
      </c>
      <c r="Q37" s="45" t="e">
        <f t="shared" si="6"/>
        <v>#NUM!</v>
      </c>
      <c r="R37" s="45" t="e">
        <f t="shared" si="7"/>
        <v>#NUM!</v>
      </c>
      <c r="S37" s="45" t="e">
        <f t="shared" si="8"/>
        <v>#NUM!</v>
      </c>
      <c r="T37" s="45" t="e">
        <f t="shared" si="9"/>
        <v>#NUM!</v>
      </c>
      <c r="U37" s="45" t="e">
        <f t="shared" si="10"/>
        <v>#N/A</v>
      </c>
      <c r="V37" s="45" t="e">
        <f t="shared" si="11"/>
        <v>#NUM!</v>
      </c>
      <c r="W37" s="45" t="e">
        <f t="shared" si="12"/>
        <v>#NUM!</v>
      </c>
      <c r="X37" s="45" t="e">
        <f t="shared" si="13"/>
        <v>#NUM!</v>
      </c>
      <c r="Y37" s="45" t="e">
        <f t="shared" si="14"/>
        <v>#NUM!</v>
      </c>
      <c r="Z37" s="45" t="e">
        <f t="shared" si="15"/>
        <v>#N/A</v>
      </c>
      <c r="AA37" s="45" t="e">
        <f t="shared" si="16"/>
        <v>#NUM!</v>
      </c>
      <c r="AB37" s="45" t="e">
        <f t="shared" si="17"/>
        <v>#NUM!</v>
      </c>
      <c r="AC37" s="45" t="e">
        <f t="shared" si="18"/>
        <v>#NUM!</v>
      </c>
      <c r="AD37" s="45" t="e">
        <f t="shared" si="19"/>
        <v>#NUM!</v>
      </c>
      <c r="AE37" s="45" t="e">
        <f t="shared" si="20"/>
        <v>#NUM!</v>
      </c>
      <c r="AF37" s="45" t="e">
        <f t="shared" si="21"/>
        <v>#N/A</v>
      </c>
      <c r="AG37" s="45" t="e">
        <f t="shared" si="22"/>
        <v>#NUM!</v>
      </c>
      <c r="AH37" s="45" t="e">
        <f t="shared" si="23"/>
        <v>#NUM!</v>
      </c>
      <c r="AI37" s="45" t="e">
        <f t="shared" si="24"/>
        <v>#NUM!</v>
      </c>
      <c r="AJ37" s="45" t="e">
        <f t="shared" si="25"/>
        <v>#N/A</v>
      </c>
    </row>
    <row r="38" spans="1:36" ht="12.95" customHeight="1" x14ac:dyDescent="0.15">
      <c r="A38" s="44"/>
      <c r="B38" s="99"/>
      <c r="C38" s="99"/>
      <c r="D38" s="44"/>
      <c r="E38" s="44"/>
      <c r="F38" s="4" t="str">
        <f t="shared" si="0"/>
        <v/>
      </c>
      <c r="G38" s="44"/>
      <c r="H38" s="44"/>
      <c r="I38" s="44"/>
      <c r="K38" s="45" t="e">
        <f t="shared" si="1"/>
        <v>#NUM!</v>
      </c>
      <c r="L38" s="45" t="e">
        <f t="shared" si="2"/>
        <v>#NUM!</v>
      </c>
      <c r="M38" s="45" t="e">
        <f t="shared" si="3"/>
        <v>#NUM!</v>
      </c>
      <c r="N38" s="45" t="e">
        <f t="shared" si="4"/>
        <v>#NUM!</v>
      </c>
      <c r="O38" s="45" t="e">
        <f t="shared" si="5"/>
        <v>#NUM!</v>
      </c>
      <c r="P38" s="45" t="e">
        <f t="shared" si="26"/>
        <v>#N/A</v>
      </c>
      <c r="Q38" s="45" t="e">
        <f t="shared" si="6"/>
        <v>#NUM!</v>
      </c>
      <c r="R38" s="45" t="e">
        <f t="shared" si="7"/>
        <v>#NUM!</v>
      </c>
      <c r="S38" s="45" t="e">
        <f t="shared" si="8"/>
        <v>#NUM!</v>
      </c>
      <c r="T38" s="45" t="e">
        <f t="shared" si="9"/>
        <v>#NUM!</v>
      </c>
      <c r="U38" s="45" t="e">
        <f t="shared" si="10"/>
        <v>#N/A</v>
      </c>
      <c r="V38" s="45" t="e">
        <f t="shared" si="11"/>
        <v>#NUM!</v>
      </c>
      <c r="W38" s="45" t="e">
        <f t="shared" si="12"/>
        <v>#NUM!</v>
      </c>
      <c r="X38" s="45" t="e">
        <f t="shared" si="13"/>
        <v>#NUM!</v>
      </c>
      <c r="Y38" s="45" t="e">
        <f t="shared" si="14"/>
        <v>#NUM!</v>
      </c>
      <c r="Z38" s="45" t="e">
        <f t="shared" si="15"/>
        <v>#N/A</v>
      </c>
      <c r="AA38" s="45" t="e">
        <f t="shared" si="16"/>
        <v>#NUM!</v>
      </c>
      <c r="AB38" s="45" t="e">
        <f t="shared" si="17"/>
        <v>#NUM!</v>
      </c>
      <c r="AC38" s="45" t="e">
        <f t="shared" si="18"/>
        <v>#NUM!</v>
      </c>
      <c r="AD38" s="45" t="e">
        <f t="shared" si="19"/>
        <v>#NUM!</v>
      </c>
      <c r="AE38" s="45" t="e">
        <f t="shared" si="20"/>
        <v>#NUM!</v>
      </c>
      <c r="AF38" s="45" t="e">
        <f t="shared" si="21"/>
        <v>#N/A</v>
      </c>
      <c r="AG38" s="45" t="e">
        <f t="shared" si="22"/>
        <v>#NUM!</v>
      </c>
      <c r="AH38" s="45" t="e">
        <f t="shared" si="23"/>
        <v>#NUM!</v>
      </c>
      <c r="AI38" s="45" t="e">
        <f t="shared" si="24"/>
        <v>#NUM!</v>
      </c>
      <c r="AJ38" s="45" t="e">
        <f t="shared" si="25"/>
        <v>#N/A</v>
      </c>
    </row>
    <row r="39" spans="1:36" ht="12.95" customHeight="1" x14ac:dyDescent="0.15">
      <c r="A39" s="44"/>
      <c r="B39" s="99"/>
      <c r="C39" s="99"/>
      <c r="D39" s="44"/>
      <c r="E39" s="44"/>
      <c r="F39" s="4" t="str">
        <f t="shared" si="0"/>
        <v/>
      </c>
      <c r="G39" s="44"/>
      <c r="H39" s="44"/>
      <c r="I39" s="44"/>
      <c r="K39" s="45" t="e">
        <f t="shared" si="1"/>
        <v>#NUM!</v>
      </c>
      <c r="L39" s="45" t="e">
        <f t="shared" si="2"/>
        <v>#NUM!</v>
      </c>
      <c r="M39" s="45" t="e">
        <f t="shared" si="3"/>
        <v>#NUM!</v>
      </c>
      <c r="N39" s="45" t="e">
        <f t="shared" si="4"/>
        <v>#NUM!</v>
      </c>
      <c r="O39" s="45" t="e">
        <f t="shared" si="5"/>
        <v>#NUM!</v>
      </c>
      <c r="P39" s="45" t="e">
        <f t="shared" si="26"/>
        <v>#N/A</v>
      </c>
      <c r="Q39" s="45" t="e">
        <f t="shared" si="6"/>
        <v>#NUM!</v>
      </c>
      <c r="R39" s="45" t="e">
        <f t="shared" si="7"/>
        <v>#NUM!</v>
      </c>
      <c r="S39" s="45" t="e">
        <f t="shared" si="8"/>
        <v>#NUM!</v>
      </c>
      <c r="T39" s="45" t="e">
        <f t="shared" si="9"/>
        <v>#NUM!</v>
      </c>
      <c r="U39" s="45" t="e">
        <f t="shared" si="10"/>
        <v>#N/A</v>
      </c>
      <c r="V39" s="45" t="e">
        <f t="shared" si="11"/>
        <v>#NUM!</v>
      </c>
      <c r="W39" s="45" t="e">
        <f t="shared" si="12"/>
        <v>#NUM!</v>
      </c>
      <c r="X39" s="45" t="e">
        <f t="shared" si="13"/>
        <v>#NUM!</v>
      </c>
      <c r="Y39" s="45" t="e">
        <f t="shared" si="14"/>
        <v>#NUM!</v>
      </c>
      <c r="Z39" s="45" t="e">
        <f t="shared" si="15"/>
        <v>#N/A</v>
      </c>
      <c r="AA39" s="45" t="e">
        <f t="shared" si="16"/>
        <v>#NUM!</v>
      </c>
      <c r="AB39" s="45" t="e">
        <f t="shared" si="17"/>
        <v>#NUM!</v>
      </c>
      <c r="AC39" s="45" t="e">
        <f t="shared" si="18"/>
        <v>#NUM!</v>
      </c>
      <c r="AD39" s="45" t="e">
        <f t="shared" si="19"/>
        <v>#NUM!</v>
      </c>
      <c r="AE39" s="45" t="e">
        <f t="shared" si="20"/>
        <v>#NUM!</v>
      </c>
      <c r="AF39" s="45" t="e">
        <f t="shared" si="21"/>
        <v>#N/A</v>
      </c>
      <c r="AG39" s="45" t="e">
        <f t="shared" si="22"/>
        <v>#NUM!</v>
      </c>
      <c r="AH39" s="45" t="e">
        <f t="shared" si="23"/>
        <v>#NUM!</v>
      </c>
      <c r="AI39" s="45" t="e">
        <f t="shared" si="24"/>
        <v>#NUM!</v>
      </c>
      <c r="AJ39" s="45" t="e">
        <f t="shared" si="25"/>
        <v>#N/A</v>
      </c>
    </row>
    <row r="40" spans="1:36" ht="12.95" customHeight="1" x14ac:dyDescent="0.15">
      <c r="A40" s="44"/>
      <c r="B40" s="99"/>
      <c r="C40" s="99"/>
      <c r="D40" s="44"/>
      <c r="E40" s="44"/>
      <c r="F40" s="4" t="str">
        <f t="shared" si="0"/>
        <v/>
      </c>
      <c r="G40" s="44"/>
      <c r="H40" s="44"/>
      <c r="I40" s="44"/>
      <c r="K40" s="45" t="e">
        <f t="shared" si="1"/>
        <v>#NUM!</v>
      </c>
      <c r="L40" s="45" t="e">
        <f t="shared" si="2"/>
        <v>#NUM!</v>
      </c>
      <c r="M40" s="45" t="e">
        <f t="shared" si="3"/>
        <v>#NUM!</v>
      </c>
      <c r="N40" s="45" t="e">
        <f t="shared" si="4"/>
        <v>#NUM!</v>
      </c>
      <c r="O40" s="45" t="e">
        <f t="shared" si="5"/>
        <v>#NUM!</v>
      </c>
      <c r="P40" s="45" t="e">
        <f t="shared" si="26"/>
        <v>#N/A</v>
      </c>
      <c r="Q40" s="45" t="e">
        <f t="shared" si="6"/>
        <v>#NUM!</v>
      </c>
      <c r="R40" s="45" t="e">
        <f t="shared" si="7"/>
        <v>#NUM!</v>
      </c>
      <c r="S40" s="45" t="e">
        <f t="shared" si="8"/>
        <v>#NUM!</v>
      </c>
      <c r="T40" s="45" t="e">
        <f t="shared" si="9"/>
        <v>#NUM!</v>
      </c>
      <c r="U40" s="45" t="e">
        <f t="shared" si="10"/>
        <v>#N/A</v>
      </c>
      <c r="V40" s="45" t="e">
        <f t="shared" si="11"/>
        <v>#NUM!</v>
      </c>
      <c r="W40" s="45" t="e">
        <f t="shared" si="12"/>
        <v>#NUM!</v>
      </c>
      <c r="X40" s="45" t="e">
        <f t="shared" si="13"/>
        <v>#NUM!</v>
      </c>
      <c r="Y40" s="45" t="e">
        <f t="shared" si="14"/>
        <v>#NUM!</v>
      </c>
      <c r="Z40" s="45" t="e">
        <f t="shared" si="15"/>
        <v>#N/A</v>
      </c>
      <c r="AA40" s="45" t="e">
        <f t="shared" si="16"/>
        <v>#NUM!</v>
      </c>
      <c r="AB40" s="45" t="e">
        <f t="shared" si="17"/>
        <v>#NUM!</v>
      </c>
      <c r="AC40" s="45" t="e">
        <f t="shared" si="18"/>
        <v>#NUM!</v>
      </c>
      <c r="AD40" s="45" t="e">
        <f t="shared" si="19"/>
        <v>#NUM!</v>
      </c>
      <c r="AE40" s="45" t="e">
        <f t="shared" si="20"/>
        <v>#NUM!</v>
      </c>
      <c r="AF40" s="45" t="e">
        <f t="shared" si="21"/>
        <v>#N/A</v>
      </c>
      <c r="AG40" s="45" t="e">
        <f t="shared" si="22"/>
        <v>#NUM!</v>
      </c>
      <c r="AH40" s="45" t="e">
        <f t="shared" si="23"/>
        <v>#NUM!</v>
      </c>
      <c r="AI40" s="45" t="e">
        <f t="shared" si="24"/>
        <v>#NUM!</v>
      </c>
      <c r="AJ40" s="45" t="e">
        <f t="shared" si="25"/>
        <v>#N/A</v>
      </c>
    </row>
    <row r="41" spans="1:36" ht="12.95" customHeight="1" x14ac:dyDescent="0.15">
      <c r="A41" s="44"/>
      <c r="B41" s="99"/>
      <c r="C41" s="99"/>
      <c r="D41" s="44"/>
      <c r="E41" s="44"/>
      <c r="F41" s="4" t="str">
        <f t="shared" si="0"/>
        <v/>
      </c>
      <c r="G41" s="44"/>
      <c r="H41" s="44"/>
      <c r="I41" s="44"/>
      <c r="K41" s="45" t="e">
        <f t="shared" si="1"/>
        <v>#NUM!</v>
      </c>
      <c r="L41" s="45" t="e">
        <f t="shared" si="2"/>
        <v>#NUM!</v>
      </c>
      <c r="M41" s="45" t="e">
        <f t="shared" si="3"/>
        <v>#NUM!</v>
      </c>
      <c r="N41" s="45" t="e">
        <f t="shared" si="4"/>
        <v>#NUM!</v>
      </c>
      <c r="O41" s="45" t="e">
        <f t="shared" si="5"/>
        <v>#NUM!</v>
      </c>
      <c r="P41" s="45" t="e">
        <f t="shared" si="26"/>
        <v>#N/A</v>
      </c>
      <c r="Q41" s="45" t="e">
        <f t="shared" si="6"/>
        <v>#NUM!</v>
      </c>
      <c r="R41" s="45" t="e">
        <f t="shared" si="7"/>
        <v>#NUM!</v>
      </c>
      <c r="S41" s="45" t="e">
        <f t="shared" si="8"/>
        <v>#NUM!</v>
      </c>
      <c r="T41" s="45" t="e">
        <f t="shared" si="9"/>
        <v>#NUM!</v>
      </c>
      <c r="U41" s="45" t="e">
        <f t="shared" si="10"/>
        <v>#N/A</v>
      </c>
      <c r="V41" s="45" t="e">
        <f t="shared" si="11"/>
        <v>#NUM!</v>
      </c>
      <c r="W41" s="45" t="e">
        <f t="shared" si="12"/>
        <v>#NUM!</v>
      </c>
      <c r="X41" s="45" t="e">
        <f t="shared" si="13"/>
        <v>#NUM!</v>
      </c>
      <c r="Y41" s="45" t="e">
        <f t="shared" si="14"/>
        <v>#NUM!</v>
      </c>
      <c r="Z41" s="45" t="e">
        <f t="shared" si="15"/>
        <v>#N/A</v>
      </c>
      <c r="AA41" s="45" t="e">
        <f t="shared" si="16"/>
        <v>#NUM!</v>
      </c>
      <c r="AB41" s="45" t="e">
        <f t="shared" si="17"/>
        <v>#NUM!</v>
      </c>
      <c r="AC41" s="45" t="e">
        <f t="shared" si="18"/>
        <v>#NUM!</v>
      </c>
      <c r="AD41" s="45" t="e">
        <f t="shared" si="19"/>
        <v>#NUM!</v>
      </c>
      <c r="AE41" s="45" t="e">
        <f t="shared" si="20"/>
        <v>#NUM!</v>
      </c>
      <c r="AF41" s="45" t="e">
        <f t="shared" si="21"/>
        <v>#N/A</v>
      </c>
      <c r="AG41" s="45" t="e">
        <f t="shared" si="22"/>
        <v>#NUM!</v>
      </c>
      <c r="AH41" s="45" t="e">
        <f t="shared" si="23"/>
        <v>#NUM!</v>
      </c>
      <c r="AI41" s="45" t="e">
        <f t="shared" si="24"/>
        <v>#NUM!</v>
      </c>
      <c r="AJ41" s="45" t="e">
        <f t="shared" si="25"/>
        <v>#N/A</v>
      </c>
    </row>
    <row r="42" spans="1:36" ht="12.95" customHeight="1" x14ac:dyDescent="0.15">
      <c r="A42" s="44"/>
      <c r="B42" s="99"/>
      <c r="C42" s="99"/>
      <c r="D42" s="44"/>
      <c r="E42" s="44"/>
      <c r="F42" s="4" t="str">
        <f t="shared" si="0"/>
        <v/>
      </c>
      <c r="G42" s="44"/>
      <c r="H42" s="44"/>
      <c r="I42" s="44"/>
      <c r="K42" s="45" t="e">
        <f t="shared" si="1"/>
        <v>#NUM!</v>
      </c>
      <c r="L42" s="45" t="e">
        <f t="shared" si="2"/>
        <v>#NUM!</v>
      </c>
      <c r="M42" s="45" t="e">
        <f t="shared" si="3"/>
        <v>#NUM!</v>
      </c>
      <c r="N42" s="45" t="e">
        <f t="shared" si="4"/>
        <v>#NUM!</v>
      </c>
      <c r="O42" s="45" t="e">
        <f t="shared" si="5"/>
        <v>#NUM!</v>
      </c>
      <c r="P42" s="45" t="e">
        <f t="shared" si="26"/>
        <v>#N/A</v>
      </c>
      <c r="Q42" s="45" t="e">
        <f t="shared" si="6"/>
        <v>#NUM!</v>
      </c>
      <c r="R42" s="45" t="e">
        <f t="shared" si="7"/>
        <v>#NUM!</v>
      </c>
      <c r="S42" s="45" t="e">
        <f t="shared" si="8"/>
        <v>#NUM!</v>
      </c>
      <c r="T42" s="45" t="e">
        <f t="shared" si="9"/>
        <v>#NUM!</v>
      </c>
      <c r="U42" s="45" t="e">
        <f t="shared" si="10"/>
        <v>#N/A</v>
      </c>
      <c r="V42" s="45" t="e">
        <f t="shared" si="11"/>
        <v>#NUM!</v>
      </c>
      <c r="W42" s="45" t="e">
        <f t="shared" si="12"/>
        <v>#NUM!</v>
      </c>
      <c r="X42" s="45" t="e">
        <f t="shared" si="13"/>
        <v>#NUM!</v>
      </c>
      <c r="Y42" s="45" t="e">
        <f t="shared" si="14"/>
        <v>#NUM!</v>
      </c>
      <c r="Z42" s="45" t="e">
        <f t="shared" si="15"/>
        <v>#N/A</v>
      </c>
      <c r="AA42" s="45" t="e">
        <f t="shared" si="16"/>
        <v>#NUM!</v>
      </c>
      <c r="AB42" s="45" t="e">
        <f t="shared" si="17"/>
        <v>#NUM!</v>
      </c>
      <c r="AC42" s="45" t="e">
        <f t="shared" si="18"/>
        <v>#NUM!</v>
      </c>
      <c r="AD42" s="45" t="e">
        <f t="shared" si="19"/>
        <v>#NUM!</v>
      </c>
      <c r="AE42" s="45" t="e">
        <f t="shared" si="20"/>
        <v>#NUM!</v>
      </c>
      <c r="AF42" s="45" t="e">
        <f t="shared" si="21"/>
        <v>#N/A</v>
      </c>
      <c r="AG42" s="45" t="e">
        <f t="shared" si="22"/>
        <v>#NUM!</v>
      </c>
      <c r="AH42" s="45" t="e">
        <f t="shared" si="23"/>
        <v>#NUM!</v>
      </c>
      <c r="AI42" s="45" t="e">
        <f t="shared" si="24"/>
        <v>#NUM!</v>
      </c>
      <c r="AJ42" s="45" t="e">
        <f t="shared" si="25"/>
        <v>#N/A</v>
      </c>
    </row>
    <row r="43" spans="1:36" ht="12.95" customHeight="1" x14ac:dyDescent="0.15">
      <c r="A43" s="44"/>
      <c r="B43" s="99"/>
      <c r="C43" s="99"/>
      <c r="D43" s="44"/>
      <c r="E43" s="44"/>
      <c r="F43" s="4" t="str">
        <f t="shared" si="0"/>
        <v/>
      </c>
      <c r="G43" s="44"/>
      <c r="H43" s="44"/>
      <c r="I43" s="44"/>
      <c r="K43" s="45" t="e">
        <f t="shared" si="1"/>
        <v>#NUM!</v>
      </c>
      <c r="L43" s="45" t="e">
        <f t="shared" si="2"/>
        <v>#NUM!</v>
      </c>
      <c r="M43" s="45" t="e">
        <f t="shared" si="3"/>
        <v>#NUM!</v>
      </c>
      <c r="N43" s="45" t="e">
        <f t="shared" si="4"/>
        <v>#NUM!</v>
      </c>
      <c r="O43" s="45" t="e">
        <f t="shared" si="5"/>
        <v>#NUM!</v>
      </c>
      <c r="P43" s="45" t="e">
        <f t="shared" si="26"/>
        <v>#N/A</v>
      </c>
      <c r="Q43" s="45" t="e">
        <f t="shared" si="6"/>
        <v>#NUM!</v>
      </c>
      <c r="R43" s="45" t="e">
        <f t="shared" si="7"/>
        <v>#NUM!</v>
      </c>
      <c r="S43" s="45" t="e">
        <f t="shared" si="8"/>
        <v>#NUM!</v>
      </c>
      <c r="T43" s="45" t="e">
        <f t="shared" si="9"/>
        <v>#NUM!</v>
      </c>
      <c r="U43" s="45" t="e">
        <f t="shared" si="10"/>
        <v>#N/A</v>
      </c>
      <c r="V43" s="45" t="e">
        <f t="shared" si="11"/>
        <v>#NUM!</v>
      </c>
      <c r="W43" s="45" t="e">
        <f t="shared" si="12"/>
        <v>#NUM!</v>
      </c>
      <c r="X43" s="45" t="e">
        <f t="shared" si="13"/>
        <v>#NUM!</v>
      </c>
      <c r="Y43" s="45" t="e">
        <f t="shared" si="14"/>
        <v>#NUM!</v>
      </c>
      <c r="Z43" s="45" t="e">
        <f t="shared" si="15"/>
        <v>#N/A</v>
      </c>
      <c r="AA43" s="45" t="e">
        <f t="shared" si="16"/>
        <v>#NUM!</v>
      </c>
      <c r="AB43" s="45" t="e">
        <f t="shared" si="17"/>
        <v>#NUM!</v>
      </c>
      <c r="AC43" s="45" t="e">
        <f t="shared" si="18"/>
        <v>#NUM!</v>
      </c>
      <c r="AD43" s="45" t="e">
        <f t="shared" si="19"/>
        <v>#NUM!</v>
      </c>
      <c r="AE43" s="45" t="e">
        <f t="shared" si="20"/>
        <v>#NUM!</v>
      </c>
      <c r="AF43" s="45" t="e">
        <f t="shared" si="21"/>
        <v>#N/A</v>
      </c>
      <c r="AG43" s="45" t="e">
        <f t="shared" si="22"/>
        <v>#NUM!</v>
      </c>
      <c r="AH43" s="45" t="e">
        <f t="shared" si="23"/>
        <v>#NUM!</v>
      </c>
      <c r="AI43" s="45" t="e">
        <f t="shared" si="24"/>
        <v>#NUM!</v>
      </c>
      <c r="AJ43" s="45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44" t="s">
        <v>18</v>
      </c>
      <c r="D46" s="44" t="s">
        <v>19</v>
      </c>
      <c r="E46" s="44" t="s">
        <v>20</v>
      </c>
      <c r="F46" s="11"/>
      <c r="G46" s="5" t="s">
        <v>21</v>
      </c>
      <c r="H46" s="13"/>
      <c r="I46" s="111" t="s">
        <v>186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24</v>
      </c>
      <c r="D47" s="15">
        <f>COUNTIF(G4:G43,"*下層*")</f>
        <v>0</v>
      </c>
      <c r="E47" s="15">
        <f>COUNTA(A4:A43)</f>
        <v>24</v>
      </c>
      <c r="F47" s="11"/>
      <c r="G47" s="16">
        <f>C47*100</f>
        <v>2400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11</v>
      </c>
      <c r="D48" s="15" t="str">
        <f>IF(D47&gt;0,ROUND(SUMIF(G4:G43,"*下層*",E4:E43)/D47,0),"")</f>
        <v/>
      </c>
      <c r="E48" s="15">
        <f>ROUND(SUM(E4:E43)/E47,0)</f>
        <v>11</v>
      </c>
      <c r="F48" s="14"/>
      <c r="G48" s="16">
        <f>C48</f>
        <v>11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10</v>
      </c>
      <c r="D49" s="15" t="str">
        <f>IF(D47&gt;0,ROUND(SUMIF(G4:G43,"*下層*",D4:D43)/D47,0),"")</f>
        <v/>
      </c>
      <c r="E49" s="15">
        <f>ROUND(SUM(D4:D43)/E47,0)</f>
        <v>10</v>
      </c>
      <c r="F49" s="14"/>
      <c r="G49" s="16">
        <f>C49</f>
        <v>10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1.1800000000000002</v>
      </c>
      <c r="D50" s="17">
        <f>SUMIF(G4:G43,"*下層*",F4:F43)</f>
        <v>0</v>
      </c>
      <c r="E50" s="4">
        <f>SUM(F4:F43)</f>
        <v>1.1800000000000002</v>
      </c>
      <c r="F50" s="14"/>
      <c r="G50" s="18">
        <f>C50*100</f>
        <v>118.00000000000001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形状比＝110、Sr＝19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44" t="s">
        <v>18</v>
      </c>
      <c r="D53" s="44" t="s">
        <v>19</v>
      </c>
      <c r="E53" s="44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18</v>
      </c>
      <c r="D54" s="15">
        <f>COUNTIF(H4:H43,"▲")</f>
        <v>0</v>
      </c>
      <c r="E54" s="15">
        <f>COUNTA(H4:H43)</f>
        <v>18</v>
      </c>
      <c r="F54" s="11"/>
      <c r="G54" s="16">
        <f>C54*100</f>
        <v>1800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11</v>
      </c>
      <c r="D55" s="15" t="str">
        <f>IF(D54&gt;0,ROUND(SUMIF(H4:H43,"▲",E4:E43)/D54,0),"")</f>
        <v/>
      </c>
      <c r="E55" s="15">
        <f>ROUND(SUMIF(H4:H43,"*",E4:E43)/E54,0)</f>
        <v>11</v>
      </c>
      <c r="F55" s="14"/>
      <c r="G55" s="16">
        <f>C55</f>
        <v>11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9</v>
      </c>
      <c r="D56" s="15" t="str">
        <f>IF(D54&gt;0,ROUND(SUMIF(H4:H43,"▲",D4:D43)/D54,0),"")</f>
        <v/>
      </c>
      <c r="E56" s="15">
        <f>ROUND(SUMIF(H4:H43,"*",D4:D43)/E54,0)</f>
        <v>9</v>
      </c>
      <c r="F56" s="14"/>
      <c r="G56" s="16">
        <f>C56</f>
        <v>9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0.66</v>
      </c>
      <c r="D57" s="17">
        <f>SUMIF(H4:H43,"▲",F4:F43)</f>
        <v>0</v>
      </c>
      <c r="E57" s="17">
        <f>SUM(C57:D57)</f>
        <v>0.66</v>
      </c>
      <c r="F57" s="14"/>
      <c r="G57" s="20">
        <f>C57*100</f>
        <v>66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44" t="s">
        <v>18</v>
      </c>
      <c r="D60" s="44" t="s">
        <v>19</v>
      </c>
      <c r="E60" s="44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75</v>
      </c>
      <c r="D61" s="21" t="str">
        <f>IF(D47&gt;0,ROUND(D54/D47*100,1),"")</f>
        <v/>
      </c>
      <c r="E61" s="21">
        <f>ROUND(E54/E47*100,1)</f>
        <v>75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55.9</v>
      </c>
      <c r="D62" s="21" t="str">
        <f>IF(D47&gt;0,ROUND(D57/D50*100,1),"")</f>
        <v/>
      </c>
      <c r="E62" s="21">
        <f>ROUND(E57/E50*100,1)</f>
        <v>55.9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44" t="s">
        <v>18</v>
      </c>
      <c r="D65" s="44" t="s">
        <v>19</v>
      </c>
      <c r="E65" s="44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6</v>
      </c>
      <c r="D66" s="15">
        <f>D47-D54</f>
        <v>0</v>
      </c>
      <c r="E66" s="15">
        <f>SUM(C66:D66)</f>
        <v>6</v>
      </c>
      <c r="F66" s="11"/>
      <c r="G66" s="16">
        <f>C66*100</f>
        <v>600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14</v>
      </c>
      <c r="D67" s="15" t="str">
        <f>IF(D66&gt;0,ROUND(SUMIFS(E4:E43,G7:G43,"*下層*",H4:H43,"")/D66,0),"")</f>
        <v/>
      </c>
      <c r="E67" s="15">
        <f>IF(E66&gt;0,ROUND(SUMIF(H4:H43,"",E4:E43)/E66,0),"")</f>
        <v>14</v>
      </c>
      <c r="F67" s="14"/>
      <c r="G67" s="16">
        <f>C67</f>
        <v>14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13</v>
      </c>
      <c r="D68" s="15" t="str">
        <f>IF(D66&gt;0,ROUND(SUMIFS(D4:D43,G7:G43,"*下層*",H4:H43,"")/D66,0),"")</f>
        <v/>
      </c>
      <c r="E68" s="15">
        <f>IF(E66&gt;0,ROUND(SUMIF(H4:H43,"",D4:D43)/E66,0),"")</f>
        <v>13</v>
      </c>
      <c r="F68" s="14"/>
      <c r="G68" s="16">
        <f>C68</f>
        <v>13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0.52000000000000013</v>
      </c>
      <c r="D69" s="17" t="str">
        <f>IF(D66&gt;0,D50-D57,"")</f>
        <v/>
      </c>
      <c r="E69" s="4">
        <f>SUM(C69:D69)</f>
        <v>0.52000000000000013</v>
      </c>
      <c r="F69" s="14"/>
      <c r="G69" s="18">
        <f>C69*100</f>
        <v>52.000000000000014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形状比＝108、Sr＝29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0E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943" priority="16" stopIfTrue="1">
      <formula>AND(($H4="スギ"),(#REF!&lt;12))</formula>
    </cfRule>
  </conditionalFormatting>
  <conditionalFormatting sqref="L4:L43">
    <cfRule type="expression" dxfId="942" priority="15" stopIfTrue="1">
      <formula>AND(($H4="スギ"),(#REF!&lt;22),(#REF!&gt;=12))</formula>
    </cfRule>
  </conditionalFormatting>
  <conditionalFormatting sqref="M4:M43">
    <cfRule type="expression" dxfId="941" priority="14" stopIfTrue="1">
      <formula>AND(($H4="スギ"),(#REF!&lt;32),(#REF!&gt;=22))</formula>
    </cfRule>
  </conditionalFormatting>
  <conditionalFormatting sqref="N4:N43">
    <cfRule type="expression" dxfId="940" priority="13" stopIfTrue="1">
      <formula>AND(($H4="スギ"),(#REF!&lt;42),(#REF!&gt;=32))</formula>
    </cfRule>
  </conditionalFormatting>
  <conditionalFormatting sqref="U4:U43 Z4:AF43 AJ4:AJ43 O4:P43">
    <cfRule type="expression" dxfId="939" priority="12" stopIfTrue="1">
      <formula>AND(($H4="スギ"),(#REF!&gt;=42))</formula>
    </cfRule>
  </conditionalFormatting>
  <conditionalFormatting sqref="Q4:Q43 AA4:AA43">
    <cfRule type="expression" dxfId="938" priority="11" stopIfTrue="1">
      <formula>AND(($H4="ヒノキ"),(#REF!&lt;12))</formula>
    </cfRule>
  </conditionalFormatting>
  <conditionalFormatting sqref="R4:R43 AB4:AE43">
    <cfRule type="expression" dxfId="937" priority="10" stopIfTrue="1">
      <formula>AND(($H4="ヒノキ"),(#REF!&lt;22),(#REF!&gt;=12))</formula>
    </cfRule>
  </conditionalFormatting>
  <conditionalFormatting sqref="S4:S43">
    <cfRule type="expression" dxfId="936" priority="9" stopIfTrue="1">
      <formula>AND(($H4="ヒノキ"),(#REF!&lt;32),(#REF!&gt;=22))</formula>
    </cfRule>
  </conditionalFormatting>
  <conditionalFormatting sqref="T4:U43 Z4:AF43 AJ4:AJ43">
    <cfRule type="expression" dxfId="935" priority="8" stopIfTrue="1">
      <formula>AND(($H4="ヒノキ"),(#REF!&gt;=32))</formula>
    </cfRule>
  </conditionalFormatting>
  <conditionalFormatting sqref="V4:V43 AA4:AA43">
    <cfRule type="expression" dxfId="934" priority="7" stopIfTrue="1">
      <formula>AND(($H4="アカマツ"),(#REF!&lt;12))</formula>
    </cfRule>
  </conditionalFormatting>
  <conditionalFormatting sqref="W4:W43 AB4:AB43">
    <cfRule type="expression" dxfId="933" priority="6" stopIfTrue="1">
      <formula>AND(($H4="アカマツ"),(#REF!&lt;22),(#REF!&gt;=12))</formula>
    </cfRule>
  </conditionalFormatting>
  <conditionalFormatting sqref="X4:X43 AC4:AC43">
    <cfRule type="expression" dxfId="932" priority="5" stopIfTrue="1">
      <formula>AND(($H4="アカマツ"),(#REF!&lt;42),(#REF!&gt;=22))</formula>
    </cfRule>
  </conditionalFormatting>
  <conditionalFormatting sqref="Y4:AF43 AJ4:AJ43">
    <cfRule type="expression" dxfId="931" priority="4" stopIfTrue="1">
      <formula>AND(($H4="アカマツ"),(#REF!&gt;=42))</formula>
    </cfRule>
  </conditionalFormatting>
  <conditionalFormatting sqref="AG4:AG43">
    <cfRule type="expression" dxfId="930" priority="3" stopIfTrue="1">
      <formula>AND(($H4&lt;&gt;"スギ"),($H4&lt;&gt;"ヒノキ"),($H4&lt;&gt;"アカマツ"),(#REF!&lt;12))</formula>
    </cfRule>
  </conditionalFormatting>
  <conditionalFormatting sqref="AH4:AH43">
    <cfRule type="expression" dxfId="929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928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AJ120"/>
  <sheetViews>
    <sheetView showGridLines="0" view="pageBreakPreview" zoomScaleNormal="85" zoomScaleSheetLayoutView="100" workbookViewId="0">
      <selection activeCell="I1" sqref="I1:I1048576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319</v>
      </c>
      <c r="B2" s="100"/>
      <c r="C2" s="100"/>
      <c r="D2" s="100"/>
      <c r="E2" s="100"/>
      <c r="F2" s="100"/>
      <c r="G2" s="100"/>
      <c r="H2" s="101" t="s">
        <v>61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46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45">
        <v>0</v>
      </c>
      <c r="L3" s="45">
        <v>12</v>
      </c>
      <c r="M3" s="45">
        <v>22</v>
      </c>
      <c r="N3" s="45">
        <v>32</v>
      </c>
      <c r="O3" s="45">
        <v>42</v>
      </c>
      <c r="P3" s="45" t="s">
        <v>14</v>
      </c>
      <c r="Q3" s="45">
        <v>0</v>
      </c>
      <c r="R3" s="45">
        <v>12</v>
      </c>
      <c r="S3" s="45">
        <v>22</v>
      </c>
      <c r="T3" s="45">
        <v>32</v>
      </c>
      <c r="U3" s="45" t="s">
        <v>14</v>
      </c>
      <c r="V3" s="45">
        <v>0</v>
      </c>
      <c r="W3" s="45">
        <v>12</v>
      </c>
      <c r="X3" s="45">
        <v>22</v>
      </c>
      <c r="Y3" s="45">
        <v>42</v>
      </c>
      <c r="Z3" s="45" t="s">
        <v>14</v>
      </c>
      <c r="AA3" s="45">
        <v>0</v>
      </c>
      <c r="AB3" s="45">
        <v>12</v>
      </c>
      <c r="AC3" s="45">
        <v>22</v>
      </c>
      <c r="AD3" s="45">
        <v>32</v>
      </c>
      <c r="AE3" s="45">
        <v>42</v>
      </c>
      <c r="AF3" s="45" t="s">
        <v>14</v>
      </c>
      <c r="AG3" s="45">
        <v>0</v>
      </c>
      <c r="AH3" s="45">
        <v>12</v>
      </c>
      <c r="AI3" s="45">
        <v>42</v>
      </c>
      <c r="AJ3" s="45" t="s">
        <v>14</v>
      </c>
    </row>
    <row r="4" spans="1:36" ht="12.95" customHeight="1" x14ac:dyDescent="0.15">
      <c r="A4" s="44">
        <v>221</v>
      </c>
      <c r="B4" s="99" t="s">
        <v>140</v>
      </c>
      <c r="C4" s="99"/>
      <c r="D4" s="44">
        <v>20</v>
      </c>
      <c r="E4" s="44">
        <v>16</v>
      </c>
      <c r="F4" s="4">
        <f t="shared" ref="F4:F43" si="0">IF(D4&gt;0,IF(B4="スギ",P4,IF(B4="ヒノキ",U4,IF(B4="アカマツ",Z4,IF(B4="カラマツ",AF4,AJ4)))),"")</f>
        <v>0.23</v>
      </c>
      <c r="G4" s="5" t="s">
        <v>42</v>
      </c>
      <c r="H4" s="44"/>
      <c r="I4" s="44" t="s">
        <v>38</v>
      </c>
      <c r="J4" s="1" t="s">
        <v>15</v>
      </c>
      <c r="K4" s="45">
        <f t="shared" ref="K4:K43" si="1">IF(ROUND(10^(-5+0.8769+1.7454*LOG(D4)+1.014*LOG(E4)),2)&gt;=0.01,ROUND(10^(-5+0.8769+1.7454*LOG(D4)+1.014*LOG(E4)),2),ROUND(10^(-5+0.8769+1.7454*LOG(D4)+1.014*LOG(E4)),3))</f>
        <v>0.23</v>
      </c>
      <c r="L4" s="45">
        <f t="shared" ref="L4:L43" si="2">ROUND(10^(-5+0.73504+1.83346*LOG(D4)+1.06569*LOG(E4)),2)</f>
        <v>0.25</v>
      </c>
      <c r="M4" s="45">
        <f t="shared" ref="M4:M43" si="3">ROUND(10^(-5+0.71514+1.74357*LOG(D4)+1.17719*LOG(E4)),2)</f>
        <v>0.25</v>
      </c>
      <c r="N4" s="45">
        <f t="shared" ref="N4:N43" si="4">ROUND(10^(-5+0.82956+1.76381*LOG(D4)+1.06412*LOG(E4)),2)</f>
        <v>0.25</v>
      </c>
      <c r="O4" s="45">
        <f t="shared" ref="O4:O43" si="5">ROUND(10^(-5+0.88226+1.79204*LOG(D4)+0.99303*LOG(E4)),2)</f>
        <v>0.26</v>
      </c>
      <c r="P4" s="45">
        <f>HLOOKUP($D4,K$3:O$43,MATCH($A4,$A$3:$A$43,0),1)</f>
        <v>0.25</v>
      </c>
      <c r="Q4" s="45">
        <f t="shared" ref="Q4:Q43" si="6">IF(ROUND(10^(1.810672*LOG(D4)+0.982833*LOG(E4)-4.173533),2)&gt;=0.01,ROUND(10^(1.810672*LOG(D4)+0.982833*LOG(E4)-4.173533),2),ROUND(10^(1.810672*LOG(D4)+0.982833*LOG(E4)-4.173533),3))</f>
        <v>0.23</v>
      </c>
      <c r="R4" s="45">
        <f t="shared" ref="R4:R43" si="7">ROUND(10^(1.905709*LOG(D4)+1.011385*LOG(E4)-4.293729),2)</f>
        <v>0.25</v>
      </c>
      <c r="S4" s="45">
        <f t="shared" ref="S4:S43" si="8">ROUND(10^(1.771888*LOG(D4)+1.138415*LOG(E4)-4.271259),2)</f>
        <v>0.25</v>
      </c>
      <c r="T4" s="45">
        <f t="shared" ref="T4:T43" si="9">ROUND(10^(1.671519*LOG(D4)+1.363617*LOG(E4)-4.404407),2)</f>
        <v>0.26</v>
      </c>
      <c r="U4" s="45">
        <f t="shared" ref="U4:U43" si="10">HLOOKUP($D4,Q$3:T$43,MATCH($A4,$A$3:$A$43,0),1)</f>
        <v>0.25</v>
      </c>
      <c r="V4" s="45">
        <f t="shared" ref="V4:V43" si="11">IF(ROUND(10^(-4.249503+1.946501*LOG(D4)+0.942682*LOG(E4)),2)&gt;=0.01,ROUND(10^(-4.249503+1.946501*LOG(D4)+0.942682*LOG(E4)),2),ROUND(10^(-4.249503+1.946501*LOG(D4)+0.942682*LOG(E4)),3))</f>
        <v>0.26</v>
      </c>
      <c r="W4" s="45">
        <f t="shared" ref="W4:W43" si="12">ROUND(10^(-4.155639+1.847898*LOG(D4)+0.951955*LOG(E4)),2)</f>
        <v>0.25</v>
      </c>
      <c r="X4" s="45">
        <f t="shared" ref="X4:X43" si="13">ROUND(10^(-4.194535+1.804172*LOG(D4)+1.034248*LOG(E4)),2)</f>
        <v>0.25</v>
      </c>
      <c r="Y4" s="45">
        <f t="shared" ref="Y4:Y43" si="14">ROUND(10^(-4.42347+2.006485*LOG(D4)+0.967757*LOG(E4)),2)</f>
        <v>0.23</v>
      </c>
      <c r="Z4" s="45">
        <f t="shared" ref="Z4:Z43" si="15">HLOOKUP($D4,V$3:Y$43,MATCH($A4,$A$3:$A$43,0),1)</f>
        <v>0.25</v>
      </c>
      <c r="AA4" s="45">
        <f t="shared" ref="AA4:AA43" si="16">IF(ROUND(10^(1.80389*LOG(D4)+0.962587*LOG(E4)-4.155099),2)&gt;=0.01,ROUND(10^(1.80389*LOG(D4)+0.962587*LOG(E4)-4.155099),2),ROUND(10^(1.80389*LOG(D4)+0.962587*LOG(E4)-4.155099),3))</f>
        <v>0.22</v>
      </c>
      <c r="AB4" s="45">
        <f t="shared" ref="AB4:AB43" si="17">ROUND(10^(1.979213*LOG(D4)+0.998347*LOG(E4)-4.369281),2)</f>
        <v>0.26</v>
      </c>
      <c r="AC4" s="45">
        <f t="shared" ref="AC4:AC43" si="18">ROUND(10^(1.904401*LOG(D4)+1.062478*LOG(E4)-4.348104),2)</f>
        <v>0.26</v>
      </c>
      <c r="AD4" s="45">
        <f t="shared" ref="AD4:AD43" si="19">ROUND(10^(1.640825*LOG(D4)+1.080387*LOG(E4)-3.976731),2)</f>
        <v>0.28999999999999998</v>
      </c>
      <c r="AE4" s="45">
        <f t="shared" ref="AE4:AE43" si="20">ROUND(10^(1.90887*LOG(D4)+1.088002*LOG(E4)-4.431495),2)</f>
        <v>0.23</v>
      </c>
      <c r="AF4" s="45">
        <f t="shared" ref="AF4:AF43" si="21">HLOOKUP($D4,AA$3:AE$43,MATCH($A4,$A$3:$A$43,0),1)</f>
        <v>0.26</v>
      </c>
      <c r="AG4" s="45">
        <f t="shared" ref="AG4:AG43" si="22">IF(ROUND(10^(1.94019664*LOG(D4)+0.84689666*LOG(E4)-4.20067295),2)&gt;=0.01,ROUND(10^(1.94019664*LOG(D4)+0.84689666*LOG(E4)-4.20067295),2),ROUND(10^(1.94019664*LOG(D4)+0.84689666*LOG(E4)-4.20067295),3))</f>
        <v>0.22</v>
      </c>
      <c r="AH4" s="45">
        <f t="shared" ref="AH4:AH43" si="23">ROUND(10^(1.93813902*LOG(D4)+0.96697002*LOG(E4)-4.32216295),2)</f>
        <v>0.23</v>
      </c>
      <c r="AI4" s="45">
        <f t="shared" ref="AI4:AI43" si="24">ROUND(10^(1.82464098*LOG(D4)+0.97625989*LOG(E4)-4.15096808),2)</f>
        <v>0.25</v>
      </c>
      <c r="AJ4" s="45">
        <f t="shared" ref="AJ4:AJ43" si="25">HLOOKUP($D4,AG$3:AI$43,MATCH($A4,$A$3:$A$43,0),1)</f>
        <v>0.23</v>
      </c>
    </row>
    <row r="5" spans="1:36" ht="12.95" customHeight="1" x14ac:dyDescent="0.15">
      <c r="A5" s="44">
        <v>222</v>
      </c>
      <c r="B5" s="99" t="s">
        <v>46</v>
      </c>
      <c r="C5" s="99"/>
      <c r="D5" s="44">
        <v>10</v>
      </c>
      <c r="E5" s="44">
        <v>13</v>
      </c>
      <c r="F5" s="4">
        <f t="shared" si="0"/>
        <v>0.05</v>
      </c>
      <c r="G5" s="5" t="s">
        <v>42</v>
      </c>
      <c r="H5" s="44" t="s">
        <v>32</v>
      </c>
      <c r="I5" s="44"/>
      <c r="J5" s="1" t="s">
        <v>15</v>
      </c>
      <c r="K5" s="45">
        <f t="shared" si="1"/>
        <v>0.06</v>
      </c>
      <c r="L5" s="45">
        <f t="shared" si="2"/>
        <v>0.06</v>
      </c>
      <c r="M5" s="45">
        <f t="shared" si="3"/>
        <v>0.06</v>
      </c>
      <c r="N5" s="45">
        <f t="shared" si="4"/>
        <v>0.06</v>
      </c>
      <c r="O5" s="45">
        <f t="shared" si="5"/>
        <v>0.06</v>
      </c>
      <c r="P5" s="45">
        <f t="shared" ref="P5:P43" si="26">HLOOKUP($D5,K$3:O$43,MATCH(A5,$A$3:$A$43,0),1)</f>
        <v>0.06</v>
      </c>
      <c r="Q5" s="45">
        <f t="shared" si="6"/>
        <v>0.05</v>
      </c>
      <c r="R5" s="45">
        <f t="shared" si="7"/>
        <v>0.05</v>
      </c>
      <c r="S5" s="45">
        <f t="shared" si="8"/>
        <v>0.06</v>
      </c>
      <c r="T5" s="45">
        <f t="shared" si="9"/>
        <v>0.06</v>
      </c>
      <c r="U5" s="45">
        <f t="shared" si="10"/>
        <v>0.05</v>
      </c>
      <c r="V5" s="45">
        <f t="shared" si="11"/>
        <v>0.06</v>
      </c>
      <c r="W5" s="45">
        <f t="shared" si="12"/>
        <v>0.06</v>
      </c>
      <c r="X5" s="45">
        <f t="shared" si="13"/>
        <v>0.06</v>
      </c>
      <c r="Y5" s="45">
        <f t="shared" si="14"/>
        <v>0.05</v>
      </c>
      <c r="Z5" s="45">
        <f t="shared" si="15"/>
        <v>0.06</v>
      </c>
      <c r="AA5" s="45">
        <f t="shared" si="16"/>
        <v>0.05</v>
      </c>
      <c r="AB5" s="45">
        <f t="shared" si="17"/>
        <v>0.05</v>
      </c>
      <c r="AC5" s="45">
        <f t="shared" si="18"/>
        <v>0.05</v>
      </c>
      <c r="AD5" s="45">
        <f t="shared" si="19"/>
        <v>7.0000000000000007E-2</v>
      </c>
      <c r="AE5" s="45">
        <f t="shared" si="20"/>
        <v>0.05</v>
      </c>
      <c r="AF5" s="45">
        <f t="shared" si="21"/>
        <v>0.05</v>
      </c>
      <c r="AG5" s="45">
        <f t="shared" si="22"/>
        <v>0.05</v>
      </c>
      <c r="AH5" s="45">
        <f t="shared" si="23"/>
        <v>0.05</v>
      </c>
      <c r="AI5" s="45">
        <f t="shared" si="24"/>
        <v>0.06</v>
      </c>
      <c r="AJ5" s="45">
        <f t="shared" si="25"/>
        <v>0.05</v>
      </c>
    </row>
    <row r="6" spans="1:36" ht="12.95" customHeight="1" x14ac:dyDescent="0.15">
      <c r="A6" s="44">
        <v>223</v>
      </c>
      <c r="B6" s="99" t="s">
        <v>46</v>
      </c>
      <c r="C6" s="99"/>
      <c r="D6" s="44">
        <v>16</v>
      </c>
      <c r="E6" s="44">
        <v>15</v>
      </c>
      <c r="F6" s="4">
        <f t="shared" si="0"/>
        <v>0.14000000000000001</v>
      </c>
      <c r="G6" s="5" t="s">
        <v>42</v>
      </c>
      <c r="H6" s="44" t="s">
        <v>32</v>
      </c>
      <c r="I6" s="5"/>
      <c r="J6" s="1" t="s">
        <v>15</v>
      </c>
      <c r="K6" s="45">
        <f t="shared" si="1"/>
        <v>0.15</v>
      </c>
      <c r="L6" s="45">
        <f t="shared" si="2"/>
        <v>0.16</v>
      </c>
      <c r="M6" s="45">
        <f t="shared" si="3"/>
        <v>0.16</v>
      </c>
      <c r="N6" s="45">
        <f t="shared" si="4"/>
        <v>0.16</v>
      </c>
      <c r="O6" s="45">
        <f t="shared" si="5"/>
        <v>0.16</v>
      </c>
      <c r="P6" s="45">
        <f t="shared" si="26"/>
        <v>0.16</v>
      </c>
      <c r="Q6" s="45">
        <f t="shared" si="6"/>
        <v>0.15</v>
      </c>
      <c r="R6" s="45">
        <f t="shared" si="7"/>
        <v>0.16</v>
      </c>
      <c r="S6" s="45">
        <f t="shared" si="8"/>
        <v>0.16</v>
      </c>
      <c r="T6" s="45">
        <f t="shared" si="9"/>
        <v>0.16</v>
      </c>
      <c r="U6" s="45">
        <f t="shared" si="10"/>
        <v>0.16</v>
      </c>
      <c r="V6" s="45">
        <f t="shared" si="11"/>
        <v>0.16</v>
      </c>
      <c r="W6" s="45">
        <f t="shared" si="12"/>
        <v>0.15</v>
      </c>
      <c r="X6" s="45">
        <f t="shared" si="13"/>
        <v>0.16</v>
      </c>
      <c r="Y6" s="45">
        <f t="shared" si="14"/>
        <v>0.14000000000000001</v>
      </c>
      <c r="Z6" s="45">
        <f t="shared" si="15"/>
        <v>0.15</v>
      </c>
      <c r="AA6" s="45">
        <f t="shared" si="16"/>
        <v>0.14000000000000001</v>
      </c>
      <c r="AB6" s="45">
        <f t="shared" si="17"/>
        <v>0.15</v>
      </c>
      <c r="AC6" s="45">
        <f t="shared" si="18"/>
        <v>0.16</v>
      </c>
      <c r="AD6" s="45">
        <f t="shared" si="19"/>
        <v>0.19</v>
      </c>
      <c r="AE6" s="45">
        <f t="shared" si="20"/>
        <v>0.14000000000000001</v>
      </c>
      <c r="AF6" s="45">
        <f t="shared" si="21"/>
        <v>0.15</v>
      </c>
      <c r="AG6" s="45">
        <f t="shared" si="22"/>
        <v>0.14000000000000001</v>
      </c>
      <c r="AH6" s="45">
        <f t="shared" si="23"/>
        <v>0.14000000000000001</v>
      </c>
      <c r="AI6" s="45">
        <f t="shared" si="24"/>
        <v>0.16</v>
      </c>
      <c r="AJ6" s="45">
        <f t="shared" si="25"/>
        <v>0.14000000000000001</v>
      </c>
    </row>
    <row r="7" spans="1:36" ht="12.95" customHeight="1" x14ac:dyDescent="0.15">
      <c r="A7" s="44">
        <v>224</v>
      </c>
      <c r="B7" s="99" t="s">
        <v>46</v>
      </c>
      <c r="C7" s="99"/>
      <c r="D7" s="44">
        <v>12</v>
      </c>
      <c r="E7" s="44">
        <v>16</v>
      </c>
      <c r="F7" s="4">
        <f t="shared" si="0"/>
        <v>0.09</v>
      </c>
      <c r="G7" s="5" t="s">
        <v>42</v>
      </c>
      <c r="H7" s="44" t="s">
        <v>32</v>
      </c>
      <c r="I7" s="5"/>
      <c r="J7" s="1" t="s">
        <v>15</v>
      </c>
      <c r="K7" s="45">
        <f t="shared" si="1"/>
        <v>0.1</v>
      </c>
      <c r="L7" s="45">
        <f t="shared" si="2"/>
        <v>0.1</v>
      </c>
      <c r="M7" s="45">
        <f t="shared" si="3"/>
        <v>0.1</v>
      </c>
      <c r="N7" s="45">
        <f t="shared" si="4"/>
        <v>0.1</v>
      </c>
      <c r="O7" s="45">
        <f t="shared" si="5"/>
        <v>0.1</v>
      </c>
      <c r="P7" s="45">
        <f t="shared" si="26"/>
        <v>0.1</v>
      </c>
      <c r="Q7" s="45">
        <f t="shared" si="6"/>
        <v>0.09</v>
      </c>
      <c r="R7" s="45">
        <f t="shared" si="7"/>
        <v>0.1</v>
      </c>
      <c r="S7" s="45">
        <f t="shared" si="8"/>
        <v>0.1</v>
      </c>
      <c r="T7" s="45">
        <f t="shared" si="9"/>
        <v>0.11</v>
      </c>
      <c r="U7" s="45">
        <f t="shared" si="10"/>
        <v>0.1</v>
      </c>
      <c r="V7" s="45">
        <f t="shared" si="11"/>
        <v>0.1</v>
      </c>
      <c r="W7" s="45">
        <f t="shared" si="12"/>
        <v>0.1</v>
      </c>
      <c r="X7" s="45">
        <f t="shared" si="13"/>
        <v>0.1</v>
      </c>
      <c r="Y7" s="45">
        <f t="shared" si="14"/>
        <v>0.08</v>
      </c>
      <c r="Z7" s="45">
        <f t="shared" si="15"/>
        <v>0.1</v>
      </c>
      <c r="AA7" s="45">
        <f t="shared" si="16"/>
        <v>0.09</v>
      </c>
      <c r="AB7" s="45">
        <f t="shared" si="17"/>
        <v>0.09</v>
      </c>
      <c r="AC7" s="45">
        <f t="shared" si="18"/>
        <v>0.1</v>
      </c>
      <c r="AD7" s="45">
        <f t="shared" si="19"/>
        <v>0.12</v>
      </c>
      <c r="AE7" s="45">
        <f t="shared" si="20"/>
        <v>0.09</v>
      </c>
      <c r="AF7" s="45">
        <f t="shared" si="21"/>
        <v>0.09</v>
      </c>
      <c r="AG7" s="45">
        <f t="shared" si="22"/>
        <v>0.08</v>
      </c>
      <c r="AH7" s="45">
        <f t="shared" si="23"/>
        <v>0.09</v>
      </c>
      <c r="AI7" s="45">
        <f t="shared" si="24"/>
        <v>0.1</v>
      </c>
      <c r="AJ7" s="45">
        <f t="shared" si="25"/>
        <v>0.09</v>
      </c>
    </row>
    <row r="8" spans="1:36" ht="12.95" customHeight="1" x14ac:dyDescent="0.15">
      <c r="A8" s="44">
        <v>225</v>
      </c>
      <c r="B8" s="99" t="s">
        <v>46</v>
      </c>
      <c r="C8" s="99"/>
      <c r="D8" s="44">
        <v>14</v>
      </c>
      <c r="E8" s="44">
        <v>15</v>
      </c>
      <c r="F8" s="4">
        <f t="shared" si="0"/>
        <v>0.11</v>
      </c>
      <c r="G8" s="5" t="s">
        <v>42</v>
      </c>
      <c r="H8" s="44"/>
      <c r="I8" s="44"/>
      <c r="J8" s="1" t="s">
        <v>15</v>
      </c>
      <c r="K8" s="45">
        <f t="shared" si="1"/>
        <v>0.12</v>
      </c>
      <c r="L8" s="45">
        <f t="shared" si="2"/>
        <v>0.12</v>
      </c>
      <c r="M8" s="45">
        <f t="shared" si="3"/>
        <v>0.13</v>
      </c>
      <c r="N8" s="45">
        <f t="shared" si="4"/>
        <v>0.13</v>
      </c>
      <c r="O8" s="45">
        <f t="shared" si="5"/>
        <v>0.13</v>
      </c>
      <c r="P8" s="45">
        <f t="shared" si="26"/>
        <v>0.12</v>
      </c>
      <c r="Q8" s="45">
        <f t="shared" si="6"/>
        <v>0.11</v>
      </c>
      <c r="R8" s="45">
        <f t="shared" si="7"/>
        <v>0.12</v>
      </c>
      <c r="S8" s="45">
        <f t="shared" si="8"/>
        <v>0.13</v>
      </c>
      <c r="T8" s="45">
        <f t="shared" si="9"/>
        <v>0.13</v>
      </c>
      <c r="U8" s="45">
        <f t="shared" si="10"/>
        <v>0.12</v>
      </c>
      <c r="V8" s="45">
        <f t="shared" si="11"/>
        <v>0.12</v>
      </c>
      <c r="W8" s="45">
        <f t="shared" si="12"/>
        <v>0.12</v>
      </c>
      <c r="X8" s="45">
        <f t="shared" si="13"/>
        <v>0.12</v>
      </c>
      <c r="Y8" s="45">
        <f t="shared" si="14"/>
        <v>0.1</v>
      </c>
      <c r="Z8" s="45">
        <f t="shared" si="15"/>
        <v>0.12</v>
      </c>
      <c r="AA8" s="45">
        <f t="shared" si="16"/>
        <v>0.11</v>
      </c>
      <c r="AB8" s="45">
        <f t="shared" si="17"/>
        <v>0.12</v>
      </c>
      <c r="AC8" s="45">
        <f t="shared" si="18"/>
        <v>0.12</v>
      </c>
      <c r="AD8" s="45">
        <f t="shared" si="19"/>
        <v>0.15</v>
      </c>
      <c r="AE8" s="45">
        <f t="shared" si="20"/>
        <v>0.11</v>
      </c>
      <c r="AF8" s="45">
        <f t="shared" si="21"/>
        <v>0.12</v>
      </c>
      <c r="AG8" s="45">
        <f t="shared" si="22"/>
        <v>0.1</v>
      </c>
      <c r="AH8" s="45">
        <f t="shared" si="23"/>
        <v>0.11</v>
      </c>
      <c r="AI8" s="45">
        <f t="shared" si="24"/>
        <v>0.12</v>
      </c>
      <c r="AJ8" s="45">
        <f t="shared" si="25"/>
        <v>0.11</v>
      </c>
    </row>
    <row r="9" spans="1:36" ht="12.95" customHeight="1" x14ac:dyDescent="0.15">
      <c r="A9" s="44">
        <v>226</v>
      </c>
      <c r="B9" s="99" t="s">
        <v>46</v>
      </c>
      <c r="C9" s="99"/>
      <c r="D9" s="44">
        <v>14</v>
      </c>
      <c r="E9" s="44">
        <v>13</v>
      </c>
      <c r="F9" s="4">
        <f t="shared" si="0"/>
        <v>0.09</v>
      </c>
      <c r="G9" s="5" t="s">
        <v>42</v>
      </c>
      <c r="H9" s="44" t="s">
        <v>32</v>
      </c>
      <c r="I9" s="5"/>
      <c r="J9" s="1" t="s">
        <v>15</v>
      </c>
      <c r="K9" s="45">
        <f t="shared" si="1"/>
        <v>0.1</v>
      </c>
      <c r="L9" s="45">
        <f t="shared" si="2"/>
        <v>0.11</v>
      </c>
      <c r="M9" s="45">
        <f t="shared" si="3"/>
        <v>0.11</v>
      </c>
      <c r="N9" s="45">
        <f t="shared" si="4"/>
        <v>0.11</v>
      </c>
      <c r="O9" s="45">
        <f t="shared" si="5"/>
        <v>0.11</v>
      </c>
      <c r="P9" s="45">
        <f t="shared" si="26"/>
        <v>0.11</v>
      </c>
      <c r="Q9" s="45">
        <f t="shared" si="6"/>
        <v>0.1</v>
      </c>
      <c r="R9" s="45">
        <f t="shared" si="7"/>
        <v>0.1</v>
      </c>
      <c r="S9" s="45">
        <f t="shared" si="8"/>
        <v>0.11</v>
      </c>
      <c r="T9" s="45">
        <f t="shared" si="9"/>
        <v>0.11</v>
      </c>
      <c r="U9" s="45">
        <f t="shared" si="10"/>
        <v>0.1</v>
      </c>
      <c r="V9" s="45">
        <f t="shared" si="11"/>
        <v>0.11</v>
      </c>
      <c r="W9" s="45">
        <f t="shared" si="12"/>
        <v>0.11</v>
      </c>
      <c r="X9" s="45">
        <f t="shared" si="13"/>
        <v>0.11</v>
      </c>
      <c r="Y9" s="45">
        <f t="shared" si="14"/>
        <v>0.09</v>
      </c>
      <c r="Z9" s="45">
        <f t="shared" si="15"/>
        <v>0.11</v>
      </c>
      <c r="AA9" s="45">
        <f t="shared" si="16"/>
        <v>0.1</v>
      </c>
      <c r="AB9" s="45">
        <f t="shared" si="17"/>
        <v>0.1</v>
      </c>
      <c r="AC9" s="45">
        <f t="shared" si="18"/>
        <v>0.1</v>
      </c>
      <c r="AD9" s="45">
        <f t="shared" si="19"/>
        <v>0.13</v>
      </c>
      <c r="AE9" s="45">
        <f t="shared" si="20"/>
        <v>0.09</v>
      </c>
      <c r="AF9" s="45">
        <f t="shared" si="21"/>
        <v>0.1</v>
      </c>
      <c r="AG9" s="45">
        <f t="shared" si="22"/>
        <v>0.09</v>
      </c>
      <c r="AH9" s="45">
        <f t="shared" si="23"/>
        <v>0.09</v>
      </c>
      <c r="AI9" s="45">
        <f t="shared" si="24"/>
        <v>0.11</v>
      </c>
      <c r="AJ9" s="45">
        <f t="shared" si="25"/>
        <v>0.09</v>
      </c>
    </row>
    <row r="10" spans="1:36" ht="12.95" customHeight="1" x14ac:dyDescent="0.15">
      <c r="A10" s="44">
        <v>227</v>
      </c>
      <c r="B10" s="99" t="s">
        <v>141</v>
      </c>
      <c r="C10" s="99"/>
      <c r="D10" s="44">
        <v>18</v>
      </c>
      <c r="E10" s="44">
        <v>17</v>
      </c>
      <c r="F10" s="4">
        <f t="shared" si="0"/>
        <v>0.2</v>
      </c>
      <c r="G10" s="5"/>
      <c r="H10" s="44"/>
      <c r="I10" s="5"/>
      <c r="J10" s="1" t="s">
        <v>15</v>
      </c>
      <c r="K10" s="45">
        <f t="shared" si="1"/>
        <v>0.21</v>
      </c>
      <c r="L10" s="45">
        <f t="shared" si="2"/>
        <v>0.22</v>
      </c>
      <c r="M10" s="45">
        <f t="shared" si="3"/>
        <v>0.23</v>
      </c>
      <c r="N10" s="45">
        <f t="shared" si="4"/>
        <v>0.23</v>
      </c>
      <c r="O10" s="45">
        <f t="shared" si="5"/>
        <v>0.23</v>
      </c>
      <c r="P10" s="45">
        <f t="shared" si="26"/>
        <v>0.22</v>
      </c>
      <c r="Q10" s="45">
        <f t="shared" si="6"/>
        <v>0.2</v>
      </c>
      <c r="R10" s="45">
        <f t="shared" si="7"/>
        <v>0.22</v>
      </c>
      <c r="S10" s="45">
        <f t="shared" si="8"/>
        <v>0.23</v>
      </c>
      <c r="T10" s="45">
        <f t="shared" si="9"/>
        <v>0.24</v>
      </c>
      <c r="U10" s="45">
        <f t="shared" si="10"/>
        <v>0.22</v>
      </c>
      <c r="V10" s="45">
        <f t="shared" si="11"/>
        <v>0.23</v>
      </c>
      <c r="W10" s="45">
        <f t="shared" si="12"/>
        <v>0.22</v>
      </c>
      <c r="X10" s="45">
        <f t="shared" si="13"/>
        <v>0.22</v>
      </c>
      <c r="Y10" s="45">
        <f t="shared" si="14"/>
        <v>0.19</v>
      </c>
      <c r="Z10" s="45">
        <f t="shared" si="15"/>
        <v>0.22</v>
      </c>
      <c r="AA10" s="45">
        <f t="shared" si="16"/>
        <v>0.2</v>
      </c>
      <c r="AB10" s="45">
        <f t="shared" si="17"/>
        <v>0.22</v>
      </c>
      <c r="AC10" s="45">
        <f t="shared" si="18"/>
        <v>0.22</v>
      </c>
      <c r="AD10" s="45">
        <f t="shared" si="19"/>
        <v>0.26</v>
      </c>
      <c r="AE10" s="45">
        <f t="shared" si="20"/>
        <v>0.2</v>
      </c>
      <c r="AF10" s="45">
        <f t="shared" si="21"/>
        <v>0.22</v>
      </c>
      <c r="AG10" s="45">
        <f t="shared" si="22"/>
        <v>0.19</v>
      </c>
      <c r="AH10" s="45">
        <f t="shared" si="23"/>
        <v>0.2</v>
      </c>
      <c r="AI10" s="45">
        <f t="shared" si="24"/>
        <v>0.22</v>
      </c>
      <c r="AJ10" s="45">
        <f t="shared" si="25"/>
        <v>0.2</v>
      </c>
    </row>
    <row r="11" spans="1:36" ht="12.95" customHeight="1" x14ac:dyDescent="0.15">
      <c r="A11" s="44">
        <v>228</v>
      </c>
      <c r="B11" s="99" t="s">
        <v>40</v>
      </c>
      <c r="C11" s="99"/>
      <c r="D11" s="44">
        <v>10</v>
      </c>
      <c r="E11" s="44">
        <v>13</v>
      </c>
      <c r="F11" s="4">
        <f t="shared" si="0"/>
        <v>0.05</v>
      </c>
      <c r="G11" s="5"/>
      <c r="H11" s="44" t="s">
        <v>32</v>
      </c>
      <c r="I11" s="44"/>
      <c r="J11" s="1" t="s">
        <v>15</v>
      </c>
      <c r="K11" s="45">
        <f t="shared" si="1"/>
        <v>0.06</v>
      </c>
      <c r="L11" s="45">
        <f t="shared" si="2"/>
        <v>0.06</v>
      </c>
      <c r="M11" s="45">
        <f t="shared" si="3"/>
        <v>0.06</v>
      </c>
      <c r="N11" s="45">
        <f t="shared" si="4"/>
        <v>0.06</v>
      </c>
      <c r="O11" s="45">
        <f t="shared" si="5"/>
        <v>0.06</v>
      </c>
      <c r="P11" s="45">
        <f t="shared" si="26"/>
        <v>0.06</v>
      </c>
      <c r="Q11" s="45">
        <f t="shared" si="6"/>
        <v>0.05</v>
      </c>
      <c r="R11" s="45">
        <f t="shared" si="7"/>
        <v>0.05</v>
      </c>
      <c r="S11" s="45">
        <f t="shared" si="8"/>
        <v>0.06</v>
      </c>
      <c r="T11" s="45">
        <f t="shared" si="9"/>
        <v>0.06</v>
      </c>
      <c r="U11" s="45">
        <f t="shared" si="10"/>
        <v>0.05</v>
      </c>
      <c r="V11" s="45">
        <f t="shared" si="11"/>
        <v>0.06</v>
      </c>
      <c r="W11" s="45">
        <f t="shared" si="12"/>
        <v>0.06</v>
      </c>
      <c r="X11" s="45">
        <f t="shared" si="13"/>
        <v>0.06</v>
      </c>
      <c r="Y11" s="45">
        <f t="shared" si="14"/>
        <v>0.05</v>
      </c>
      <c r="Z11" s="45">
        <f t="shared" si="15"/>
        <v>0.06</v>
      </c>
      <c r="AA11" s="45">
        <f t="shared" si="16"/>
        <v>0.05</v>
      </c>
      <c r="AB11" s="45">
        <f t="shared" si="17"/>
        <v>0.05</v>
      </c>
      <c r="AC11" s="45">
        <f t="shared" si="18"/>
        <v>0.05</v>
      </c>
      <c r="AD11" s="45">
        <f t="shared" si="19"/>
        <v>7.0000000000000007E-2</v>
      </c>
      <c r="AE11" s="45">
        <f t="shared" si="20"/>
        <v>0.05</v>
      </c>
      <c r="AF11" s="45">
        <f t="shared" si="21"/>
        <v>0.05</v>
      </c>
      <c r="AG11" s="45">
        <f t="shared" si="22"/>
        <v>0.05</v>
      </c>
      <c r="AH11" s="45">
        <f t="shared" si="23"/>
        <v>0.05</v>
      </c>
      <c r="AI11" s="45">
        <f t="shared" si="24"/>
        <v>0.06</v>
      </c>
      <c r="AJ11" s="45">
        <f t="shared" si="25"/>
        <v>0.05</v>
      </c>
    </row>
    <row r="12" spans="1:36" ht="12.95" customHeight="1" x14ac:dyDescent="0.15">
      <c r="A12" s="44">
        <v>229</v>
      </c>
      <c r="B12" s="99" t="s">
        <v>51</v>
      </c>
      <c r="C12" s="99"/>
      <c r="D12" s="44">
        <v>6</v>
      </c>
      <c r="E12" s="44">
        <v>8</v>
      </c>
      <c r="F12" s="4">
        <f t="shared" si="0"/>
        <v>0.01</v>
      </c>
      <c r="G12" s="5"/>
      <c r="H12" s="44" t="s">
        <v>32</v>
      </c>
      <c r="I12" s="5"/>
      <c r="J12" s="1" t="s">
        <v>15</v>
      </c>
      <c r="K12" s="45">
        <f t="shared" si="1"/>
        <v>0.01</v>
      </c>
      <c r="L12" s="45">
        <f t="shared" si="2"/>
        <v>0.01</v>
      </c>
      <c r="M12" s="45">
        <f t="shared" si="3"/>
        <v>0.01</v>
      </c>
      <c r="N12" s="45">
        <f t="shared" si="4"/>
        <v>0.01</v>
      </c>
      <c r="O12" s="45">
        <f t="shared" si="5"/>
        <v>0.01</v>
      </c>
      <c r="P12" s="45">
        <f t="shared" si="26"/>
        <v>0.01</v>
      </c>
      <c r="Q12" s="45">
        <f t="shared" si="6"/>
        <v>0.01</v>
      </c>
      <c r="R12" s="45">
        <f t="shared" si="7"/>
        <v>0.01</v>
      </c>
      <c r="S12" s="45">
        <f t="shared" si="8"/>
        <v>0.01</v>
      </c>
      <c r="T12" s="45">
        <f t="shared" si="9"/>
        <v>0.01</v>
      </c>
      <c r="U12" s="45">
        <f t="shared" si="10"/>
        <v>0.01</v>
      </c>
      <c r="V12" s="45">
        <f t="shared" si="11"/>
        <v>0.01</v>
      </c>
      <c r="W12" s="45">
        <f t="shared" si="12"/>
        <v>0.01</v>
      </c>
      <c r="X12" s="45">
        <f t="shared" si="13"/>
        <v>0.01</v>
      </c>
      <c r="Y12" s="45">
        <f t="shared" si="14"/>
        <v>0.01</v>
      </c>
      <c r="Z12" s="45">
        <f t="shared" si="15"/>
        <v>0.01</v>
      </c>
      <c r="AA12" s="45">
        <f t="shared" si="16"/>
        <v>0.01</v>
      </c>
      <c r="AB12" s="45">
        <f t="shared" si="17"/>
        <v>0.01</v>
      </c>
      <c r="AC12" s="45">
        <f t="shared" si="18"/>
        <v>0.01</v>
      </c>
      <c r="AD12" s="45">
        <f t="shared" si="19"/>
        <v>0.02</v>
      </c>
      <c r="AE12" s="45">
        <f t="shared" si="20"/>
        <v>0.01</v>
      </c>
      <c r="AF12" s="45">
        <f t="shared" si="21"/>
        <v>0.01</v>
      </c>
      <c r="AG12" s="45">
        <f t="shared" si="22"/>
        <v>0.01</v>
      </c>
      <c r="AH12" s="45">
        <f t="shared" si="23"/>
        <v>0.01</v>
      </c>
      <c r="AI12" s="45">
        <f t="shared" si="24"/>
        <v>0.01</v>
      </c>
      <c r="AJ12" s="45">
        <f t="shared" si="25"/>
        <v>0.01</v>
      </c>
    </row>
    <row r="13" spans="1:36" ht="12.95" customHeight="1" x14ac:dyDescent="0.15">
      <c r="A13" s="44">
        <v>230</v>
      </c>
      <c r="B13" s="99" t="s">
        <v>142</v>
      </c>
      <c r="C13" s="99"/>
      <c r="D13" s="44">
        <v>20</v>
      </c>
      <c r="E13" s="44">
        <v>17</v>
      </c>
      <c r="F13" s="4">
        <f t="shared" si="0"/>
        <v>0.25</v>
      </c>
      <c r="G13" s="5" t="s">
        <v>42</v>
      </c>
      <c r="H13" s="44"/>
      <c r="I13" s="5"/>
      <c r="J13" s="1" t="s">
        <v>15</v>
      </c>
      <c r="K13" s="45">
        <f t="shared" si="1"/>
        <v>0.25</v>
      </c>
      <c r="L13" s="45">
        <f t="shared" si="2"/>
        <v>0.27</v>
      </c>
      <c r="M13" s="45">
        <f t="shared" si="3"/>
        <v>0.27</v>
      </c>
      <c r="N13" s="45">
        <f t="shared" si="4"/>
        <v>0.27</v>
      </c>
      <c r="O13" s="45">
        <f t="shared" si="5"/>
        <v>0.27</v>
      </c>
      <c r="P13" s="45">
        <f t="shared" si="26"/>
        <v>0.27</v>
      </c>
      <c r="Q13" s="45">
        <f t="shared" si="6"/>
        <v>0.25</v>
      </c>
      <c r="R13" s="45">
        <f t="shared" si="7"/>
        <v>0.27</v>
      </c>
      <c r="S13" s="45">
        <f t="shared" si="8"/>
        <v>0.27</v>
      </c>
      <c r="T13" s="45">
        <f t="shared" si="9"/>
        <v>0.28000000000000003</v>
      </c>
      <c r="U13" s="45">
        <f t="shared" si="10"/>
        <v>0.27</v>
      </c>
      <c r="V13" s="45">
        <f t="shared" si="11"/>
        <v>0.28000000000000003</v>
      </c>
      <c r="W13" s="45">
        <f t="shared" si="12"/>
        <v>0.26</v>
      </c>
      <c r="X13" s="45">
        <f t="shared" si="13"/>
        <v>0.27</v>
      </c>
      <c r="Y13" s="45">
        <f t="shared" si="14"/>
        <v>0.24</v>
      </c>
      <c r="Z13" s="45">
        <f t="shared" si="15"/>
        <v>0.26</v>
      </c>
      <c r="AA13" s="45">
        <f t="shared" si="16"/>
        <v>0.24</v>
      </c>
      <c r="AB13" s="45">
        <f t="shared" si="17"/>
        <v>0.27</v>
      </c>
      <c r="AC13" s="45">
        <f t="shared" si="18"/>
        <v>0.27</v>
      </c>
      <c r="AD13" s="45">
        <f t="shared" si="19"/>
        <v>0.31</v>
      </c>
      <c r="AE13" s="45">
        <f t="shared" si="20"/>
        <v>0.25</v>
      </c>
      <c r="AF13" s="45">
        <f t="shared" si="21"/>
        <v>0.27</v>
      </c>
      <c r="AG13" s="45">
        <f t="shared" si="22"/>
        <v>0.23</v>
      </c>
      <c r="AH13" s="45">
        <f t="shared" si="23"/>
        <v>0.25</v>
      </c>
      <c r="AI13" s="45">
        <f t="shared" si="24"/>
        <v>0.27</v>
      </c>
      <c r="AJ13" s="45">
        <f t="shared" si="25"/>
        <v>0.25</v>
      </c>
    </row>
    <row r="14" spans="1:36" ht="12.95" customHeight="1" x14ac:dyDescent="0.15">
      <c r="A14" s="44">
        <v>231</v>
      </c>
      <c r="B14" s="99" t="s">
        <v>41</v>
      </c>
      <c r="C14" s="99"/>
      <c r="D14" s="44">
        <v>16</v>
      </c>
      <c r="E14" s="44">
        <v>16</v>
      </c>
      <c r="F14" s="4">
        <f t="shared" si="0"/>
        <v>0.15</v>
      </c>
      <c r="G14" s="5" t="s">
        <v>42</v>
      </c>
      <c r="H14" s="44" t="s">
        <v>32</v>
      </c>
      <c r="I14" s="44"/>
      <c r="J14" s="1" t="s">
        <v>15</v>
      </c>
      <c r="K14" s="45">
        <f t="shared" si="1"/>
        <v>0.16</v>
      </c>
      <c r="L14" s="45">
        <f t="shared" si="2"/>
        <v>0.17</v>
      </c>
      <c r="M14" s="45">
        <f t="shared" si="3"/>
        <v>0.17</v>
      </c>
      <c r="N14" s="45">
        <f t="shared" si="4"/>
        <v>0.17</v>
      </c>
      <c r="O14" s="45">
        <f t="shared" si="5"/>
        <v>0.17</v>
      </c>
      <c r="P14" s="45">
        <f t="shared" si="26"/>
        <v>0.17</v>
      </c>
      <c r="Q14" s="45">
        <f t="shared" si="6"/>
        <v>0.15</v>
      </c>
      <c r="R14" s="45">
        <f t="shared" si="7"/>
        <v>0.17</v>
      </c>
      <c r="S14" s="45">
        <f t="shared" si="8"/>
        <v>0.17</v>
      </c>
      <c r="T14" s="45">
        <f t="shared" si="9"/>
        <v>0.18</v>
      </c>
      <c r="U14" s="45">
        <f t="shared" si="10"/>
        <v>0.17</v>
      </c>
      <c r="V14" s="45">
        <f t="shared" si="11"/>
        <v>0.17</v>
      </c>
      <c r="W14" s="45">
        <f t="shared" si="12"/>
        <v>0.16</v>
      </c>
      <c r="X14" s="45">
        <f t="shared" si="13"/>
        <v>0.17</v>
      </c>
      <c r="Y14" s="45">
        <f t="shared" si="14"/>
        <v>0.14000000000000001</v>
      </c>
      <c r="Z14" s="45">
        <f t="shared" si="15"/>
        <v>0.16</v>
      </c>
      <c r="AA14" s="45">
        <f t="shared" si="16"/>
        <v>0.15</v>
      </c>
      <c r="AB14" s="45">
        <f t="shared" si="17"/>
        <v>0.16</v>
      </c>
      <c r="AC14" s="45">
        <f t="shared" si="18"/>
        <v>0.17</v>
      </c>
      <c r="AD14" s="45">
        <f t="shared" si="19"/>
        <v>0.2</v>
      </c>
      <c r="AE14" s="45">
        <f t="shared" si="20"/>
        <v>0.15</v>
      </c>
      <c r="AF14" s="45">
        <f t="shared" si="21"/>
        <v>0.16</v>
      </c>
      <c r="AG14" s="45">
        <f t="shared" si="22"/>
        <v>0.14000000000000001</v>
      </c>
      <c r="AH14" s="45">
        <f t="shared" si="23"/>
        <v>0.15</v>
      </c>
      <c r="AI14" s="45">
        <f t="shared" si="24"/>
        <v>0.17</v>
      </c>
      <c r="AJ14" s="45">
        <f t="shared" si="25"/>
        <v>0.15</v>
      </c>
    </row>
    <row r="15" spans="1:36" ht="12.95" customHeight="1" x14ac:dyDescent="0.15">
      <c r="A15" s="44">
        <v>232</v>
      </c>
      <c r="B15" s="99" t="s">
        <v>41</v>
      </c>
      <c r="C15" s="99"/>
      <c r="D15" s="44">
        <v>18</v>
      </c>
      <c r="E15" s="44">
        <v>15</v>
      </c>
      <c r="F15" s="4">
        <f t="shared" si="0"/>
        <v>0.18</v>
      </c>
      <c r="G15" s="5" t="s">
        <v>42</v>
      </c>
      <c r="H15" s="44" t="s">
        <v>32</v>
      </c>
      <c r="I15" s="44"/>
      <c r="J15" s="1" t="s">
        <v>15</v>
      </c>
      <c r="K15" s="45">
        <f t="shared" si="1"/>
        <v>0.18</v>
      </c>
      <c r="L15" s="45">
        <f t="shared" si="2"/>
        <v>0.19</v>
      </c>
      <c r="M15" s="45">
        <f t="shared" si="3"/>
        <v>0.19</v>
      </c>
      <c r="N15" s="45">
        <f t="shared" si="4"/>
        <v>0.2</v>
      </c>
      <c r="O15" s="45">
        <f t="shared" si="5"/>
        <v>0.2</v>
      </c>
      <c r="P15" s="45">
        <f t="shared" si="26"/>
        <v>0.19</v>
      </c>
      <c r="Q15" s="45">
        <f t="shared" si="6"/>
        <v>0.18</v>
      </c>
      <c r="R15" s="45">
        <f t="shared" si="7"/>
        <v>0.19</v>
      </c>
      <c r="S15" s="45">
        <f t="shared" si="8"/>
        <v>0.2</v>
      </c>
      <c r="T15" s="45">
        <f t="shared" si="9"/>
        <v>0.2</v>
      </c>
      <c r="U15" s="45">
        <f t="shared" si="10"/>
        <v>0.19</v>
      </c>
      <c r="V15" s="45">
        <f t="shared" si="11"/>
        <v>0.2</v>
      </c>
      <c r="W15" s="45">
        <f t="shared" si="12"/>
        <v>0.19</v>
      </c>
      <c r="X15" s="45">
        <f t="shared" si="13"/>
        <v>0.19</v>
      </c>
      <c r="Y15" s="45">
        <f t="shared" si="14"/>
        <v>0.17</v>
      </c>
      <c r="Z15" s="45">
        <f t="shared" si="15"/>
        <v>0.19</v>
      </c>
      <c r="AA15" s="45">
        <f t="shared" si="16"/>
        <v>0.17</v>
      </c>
      <c r="AB15" s="45">
        <f t="shared" si="17"/>
        <v>0.19</v>
      </c>
      <c r="AC15" s="45">
        <f t="shared" si="18"/>
        <v>0.2</v>
      </c>
      <c r="AD15" s="45">
        <f t="shared" si="19"/>
        <v>0.23</v>
      </c>
      <c r="AE15" s="45">
        <f t="shared" si="20"/>
        <v>0.18</v>
      </c>
      <c r="AF15" s="45">
        <f t="shared" si="21"/>
        <v>0.19</v>
      </c>
      <c r="AG15" s="45">
        <f t="shared" si="22"/>
        <v>0.17</v>
      </c>
      <c r="AH15" s="45">
        <f t="shared" si="23"/>
        <v>0.18</v>
      </c>
      <c r="AI15" s="45">
        <f t="shared" si="24"/>
        <v>0.19</v>
      </c>
      <c r="AJ15" s="45">
        <f t="shared" si="25"/>
        <v>0.18</v>
      </c>
    </row>
    <row r="16" spans="1:36" ht="12.95" customHeight="1" x14ac:dyDescent="0.15">
      <c r="A16" s="44">
        <v>233</v>
      </c>
      <c r="B16" s="99" t="s">
        <v>41</v>
      </c>
      <c r="C16" s="99"/>
      <c r="D16" s="44">
        <v>16</v>
      </c>
      <c r="E16" s="44">
        <v>16</v>
      </c>
      <c r="F16" s="4">
        <f t="shared" si="0"/>
        <v>0.15</v>
      </c>
      <c r="G16" s="5" t="s">
        <v>42</v>
      </c>
      <c r="H16" s="44" t="s">
        <v>32</v>
      </c>
      <c r="I16" s="44"/>
      <c r="J16" s="1" t="s">
        <v>15</v>
      </c>
      <c r="K16" s="45">
        <f t="shared" si="1"/>
        <v>0.16</v>
      </c>
      <c r="L16" s="45">
        <f t="shared" si="2"/>
        <v>0.17</v>
      </c>
      <c r="M16" s="45">
        <f t="shared" si="3"/>
        <v>0.17</v>
      </c>
      <c r="N16" s="45">
        <f t="shared" si="4"/>
        <v>0.17</v>
      </c>
      <c r="O16" s="45">
        <f t="shared" si="5"/>
        <v>0.17</v>
      </c>
      <c r="P16" s="45">
        <f t="shared" si="26"/>
        <v>0.17</v>
      </c>
      <c r="Q16" s="45">
        <f t="shared" si="6"/>
        <v>0.15</v>
      </c>
      <c r="R16" s="45">
        <f t="shared" si="7"/>
        <v>0.17</v>
      </c>
      <c r="S16" s="45">
        <f t="shared" si="8"/>
        <v>0.17</v>
      </c>
      <c r="T16" s="45">
        <f t="shared" si="9"/>
        <v>0.18</v>
      </c>
      <c r="U16" s="45">
        <f t="shared" si="10"/>
        <v>0.17</v>
      </c>
      <c r="V16" s="45">
        <f t="shared" si="11"/>
        <v>0.17</v>
      </c>
      <c r="W16" s="45">
        <f t="shared" si="12"/>
        <v>0.16</v>
      </c>
      <c r="X16" s="45">
        <f t="shared" si="13"/>
        <v>0.17</v>
      </c>
      <c r="Y16" s="45">
        <f t="shared" si="14"/>
        <v>0.14000000000000001</v>
      </c>
      <c r="Z16" s="45">
        <f t="shared" si="15"/>
        <v>0.16</v>
      </c>
      <c r="AA16" s="45">
        <f t="shared" si="16"/>
        <v>0.15</v>
      </c>
      <c r="AB16" s="45">
        <f t="shared" si="17"/>
        <v>0.16</v>
      </c>
      <c r="AC16" s="45">
        <f t="shared" si="18"/>
        <v>0.17</v>
      </c>
      <c r="AD16" s="45">
        <f t="shared" si="19"/>
        <v>0.2</v>
      </c>
      <c r="AE16" s="45">
        <f t="shared" si="20"/>
        <v>0.15</v>
      </c>
      <c r="AF16" s="45">
        <f t="shared" si="21"/>
        <v>0.16</v>
      </c>
      <c r="AG16" s="45">
        <f t="shared" si="22"/>
        <v>0.14000000000000001</v>
      </c>
      <c r="AH16" s="45">
        <f t="shared" si="23"/>
        <v>0.15</v>
      </c>
      <c r="AI16" s="45">
        <f t="shared" si="24"/>
        <v>0.17</v>
      </c>
      <c r="AJ16" s="45">
        <f t="shared" si="25"/>
        <v>0.15</v>
      </c>
    </row>
    <row r="17" spans="1:36" ht="12.95" customHeight="1" x14ac:dyDescent="0.15">
      <c r="A17" s="44">
        <v>234</v>
      </c>
      <c r="B17" s="99" t="s">
        <v>143</v>
      </c>
      <c r="C17" s="99"/>
      <c r="D17" s="44">
        <v>14</v>
      </c>
      <c r="E17" s="44">
        <v>14</v>
      </c>
      <c r="F17" s="4">
        <f t="shared" si="0"/>
        <v>0.1</v>
      </c>
      <c r="G17" s="5"/>
      <c r="H17" s="44" t="s">
        <v>32</v>
      </c>
      <c r="I17" s="44"/>
      <c r="J17" s="1" t="s">
        <v>15</v>
      </c>
      <c r="K17" s="45">
        <f t="shared" si="1"/>
        <v>0.11</v>
      </c>
      <c r="L17" s="45">
        <f t="shared" si="2"/>
        <v>0.11</v>
      </c>
      <c r="M17" s="45">
        <f t="shared" si="3"/>
        <v>0.12</v>
      </c>
      <c r="N17" s="45">
        <f t="shared" si="4"/>
        <v>0.12</v>
      </c>
      <c r="O17" s="45">
        <f t="shared" si="5"/>
        <v>0.12</v>
      </c>
      <c r="P17" s="45">
        <f t="shared" si="26"/>
        <v>0.11</v>
      </c>
      <c r="Q17" s="45">
        <f t="shared" si="6"/>
        <v>0.11</v>
      </c>
      <c r="R17" s="45">
        <f t="shared" si="7"/>
        <v>0.11</v>
      </c>
      <c r="S17" s="45">
        <f t="shared" si="8"/>
        <v>0.12</v>
      </c>
      <c r="T17" s="45">
        <f t="shared" si="9"/>
        <v>0.12</v>
      </c>
      <c r="U17" s="45">
        <f t="shared" si="10"/>
        <v>0.11</v>
      </c>
      <c r="V17" s="45">
        <f t="shared" si="11"/>
        <v>0.12</v>
      </c>
      <c r="W17" s="45">
        <f t="shared" si="12"/>
        <v>0.11</v>
      </c>
      <c r="X17" s="45">
        <f t="shared" si="13"/>
        <v>0.11</v>
      </c>
      <c r="Y17" s="45">
        <f t="shared" si="14"/>
        <v>0.1</v>
      </c>
      <c r="Z17" s="45">
        <f t="shared" si="15"/>
        <v>0.11</v>
      </c>
      <c r="AA17" s="45">
        <f t="shared" si="16"/>
        <v>0.1</v>
      </c>
      <c r="AB17" s="45">
        <f t="shared" si="17"/>
        <v>0.11</v>
      </c>
      <c r="AC17" s="45">
        <f t="shared" si="18"/>
        <v>0.11</v>
      </c>
      <c r="AD17" s="45">
        <f t="shared" si="19"/>
        <v>0.14000000000000001</v>
      </c>
      <c r="AE17" s="45">
        <f t="shared" si="20"/>
        <v>0.1</v>
      </c>
      <c r="AF17" s="45">
        <f t="shared" si="21"/>
        <v>0.11</v>
      </c>
      <c r="AG17" s="45">
        <f t="shared" si="22"/>
        <v>0.1</v>
      </c>
      <c r="AH17" s="45">
        <f t="shared" si="23"/>
        <v>0.1</v>
      </c>
      <c r="AI17" s="45">
        <f t="shared" si="24"/>
        <v>0.11</v>
      </c>
      <c r="AJ17" s="45">
        <f t="shared" si="25"/>
        <v>0.1</v>
      </c>
    </row>
    <row r="18" spans="1:36" ht="12.95" customHeight="1" x14ac:dyDescent="0.15">
      <c r="A18" s="44">
        <v>235</v>
      </c>
      <c r="B18" s="99" t="s">
        <v>45</v>
      </c>
      <c r="C18" s="99"/>
      <c r="D18" s="44">
        <v>6</v>
      </c>
      <c r="E18" s="44">
        <v>8</v>
      </c>
      <c r="F18" s="4">
        <f t="shared" si="0"/>
        <v>0.01</v>
      </c>
      <c r="G18" s="5" t="s">
        <v>42</v>
      </c>
      <c r="H18" s="44" t="s">
        <v>32</v>
      </c>
      <c r="I18" s="44"/>
      <c r="J18" s="1" t="s">
        <v>15</v>
      </c>
      <c r="K18" s="45">
        <f t="shared" si="1"/>
        <v>0.01</v>
      </c>
      <c r="L18" s="45">
        <f t="shared" si="2"/>
        <v>0.01</v>
      </c>
      <c r="M18" s="45">
        <f t="shared" si="3"/>
        <v>0.01</v>
      </c>
      <c r="N18" s="45">
        <f t="shared" si="4"/>
        <v>0.01</v>
      </c>
      <c r="O18" s="45">
        <f t="shared" si="5"/>
        <v>0.01</v>
      </c>
      <c r="P18" s="45">
        <f t="shared" si="26"/>
        <v>0.01</v>
      </c>
      <c r="Q18" s="45">
        <f t="shared" si="6"/>
        <v>0.01</v>
      </c>
      <c r="R18" s="45">
        <f t="shared" si="7"/>
        <v>0.01</v>
      </c>
      <c r="S18" s="45">
        <f t="shared" si="8"/>
        <v>0.01</v>
      </c>
      <c r="T18" s="45">
        <f t="shared" si="9"/>
        <v>0.01</v>
      </c>
      <c r="U18" s="45">
        <f t="shared" si="10"/>
        <v>0.01</v>
      </c>
      <c r="V18" s="45">
        <f t="shared" si="11"/>
        <v>0.01</v>
      </c>
      <c r="W18" s="45">
        <f t="shared" si="12"/>
        <v>0.01</v>
      </c>
      <c r="X18" s="45">
        <f t="shared" si="13"/>
        <v>0.01</v>
      </c>
      <c r="Y18" s="45">
        <f t="shared" si="14"/>
        <v>0.01</v>
      </c>
      <c r="Z18" s="45">
        <f t="shared" si="15"/>
        <v>0.01</v>
      </c>
      <c r="AA18" s="45">
        <f t="shared" si="16"/>
        <v>0.01</v>
      </c>
      <c r="AB18" s="45">
        <f t="shared" si="17"/>
        <v>0.01</v>
      </c>
      <c r="AC18" s="45">
        <f t="shared" si="18"/>
        <v>0.01</v>
      </c>
      <c r="AD18" s="45">
        <f t="shared" si="19"/>
        <v>0.02</v>
      </c>
      <c r="AE18" s="45">
        <f t="shared" si="20"/>
        <v>0.01</v>
      </c>
      <c r="AF18" s="45">
        <f t="shared" si="21"/>
        <v>0.01</v>
      </c>
      <c r="AG18" s="45">
        <f t="shared" si="22"/>
        <v>0.01</v>
      </c>
      <c r="AH18" s="45">
        <f t="shared" si="23"/>
        <v>0.01</v>
      </c>
      <c r="AI18" s="45">
        <f t="shared" si="24"/>
        <v>0.01</v>
      </c>
      <c r="AJ18" s="45">
        <f t="shared" si="25"/>
        <v>0.01</v>
      </c>
    </row>
    <row r="19" spans="1:36" ht="12.95" customHeight="1" x14ac:dyDescent="0.15">
      <c r="A19" s="44">
        <v>236</v>
      </c>
      <c r="B19" s="99" t="s">
        <v>45</v>
      </c>
      <c r="C19" s="99"/>
      <c r="D19" s="44">
        <v>8</v>
      </c>
      <c r="E19" s="44">
        <v>10</v>
      </c>
      <c r="F19" s="4">
        <f t="shared" si="0"/>
        <v>0.03</v>
      </c>
      <c r="G19" s="5" t="s">
        <v>42</v>
      </c>
      <c r="H19" s="44" t="s">
        <v>32</v>
      </c>
      <c r="I19" s="44"/>
      <c r="J19" s="1" t="s">
        <v>15</v>
      </c>
      <c r="K19" s="45">
        <f t="shared" si="1"/>
        <v>0.03</v>
      </c>
      <c r="L19" s="45">
        <f t="shared" si="2"/>
        <v>0.03</v>
      </c>
      <c r="M19" s="45">
        <f t="shared" si="3"/>
        <v>0.03</v>
      </c>
      <c r="N19" s="45">
        <f t="shared" si="4"/>
        <v>0.03</v>
      </c>
      <c r="O19" s="45">
        <f t="shared" si="5"/>
        <v>0.03</v>
      </c>
      <c r="P19" s="45">
        <f t="shared" si="26"/>
        <v>0.03</v>
      </c>
      <c r="Q19" s="45">
        <f t="shared" si="6"/>
        <v>0.03</v>
      </c>
      <c r="R19" s="45">
        <f t="shared" si="7"/>
        <v>0.03</v>
      </c>
      <c r="S19" s="45">
        <f t="shared" si="8"/>
        <v>0.03</v>
      </c>
      <c r="T19" s="45">
        <f t="shared" si="9"/>
        <v>0.03</v>
      </c>
      <c r="U19" s="45">
        <f t="shared" si="10"/>
        <v>0.03</v>
      </c>
      <c r="V19" s="45">
        <f t="shared" si="11"/>
        <v>0.03</v>
      </c>
      <c r="W19" s="45">
        <f t="shared" si="12"/>
        <v>0.03</v>
      </c>
      <c r="X19" s="45">
        <f t="shared" si="13"/>
        <v>0.03</v>
      </c>
      <c r="Y19" s="45">
        <f t="shared" si="14"/>
        <v>0.02</v>
      </c>
      <c r="Z19" s="45">
        <f t="shared" si="15"/>
        <v>0.03</v>
      </c>
      <c r="AA19" s="45">
        <f t="shared" si="16"/>
        <v>0.03</v>
      </c>
      <c r="AB19" s="45">
        <f t="shared" si="17"/>
        <v>0.03</v>
      </c>
      <c r="AC19" s="45">
        <f t="shared" si="18"/>
        <v>0.03</v>
      </c>
      <c r="AD19" s="45">
        <f t="shared" si="19"/>
        <v>0.04</v>
      </c>
      <c r="AE19" s="45">
        <f t="shared" si="20"/>
        <v>0.02</v>
      </c>
      <c r="AF19" s="45">
        <f t="shared" si="21"/>
        <v>0.03</v>
      </c>
      <c r="AG19" s="45">
        <f t="shared" si="22"/>
        <v>0.03</v>
      </c>
      <c r="AH19" s="45">
        <f t="shared" si="23"/>
        <v>0.02</v>
      </c>
      <c r="AI19" s="45">
        <f t="shared" si="24"/>
        <v>0.03</v>
      </c>
      <c r="AJ19" s="45">
        <f t="shared" si="25"/>
        <v>0.03</v>
      </c>
    </row>
    <row r="20" spans="1:36" ht="12.95" customHeight="1" x14ac:dyDescent="0.15">
      <c r="A20" s="44">
        <v>237</v>
      </c>
      <c r="B20" s="99" t="s">
        <v>45</v>
      </c>
      <c r="C20" s="99"/>
      <c r="D20" s="44">
        <v>8</v>
      </c>
      <c r="E20" s="44">
        <v>9</v>
      </c>
      <c r="F20" s="4">
        <f t="shared" si="0"/>
        <v>0.02</v>
      </c>
      <c r="G20" s="5" t="s">
        <v>42</v>
      </c>
      <c r="H20" s="44" t="s">
        <v>32</v>
      </c>
      <c r="I20" s="44"/>
      <c r="J20" s="1" t="s">
        <v>15</v>
      </c>
      <c r="K20" s="45">
        <f t="shared" si="1"/>
        <v>0.03</v>
      </c>
      <c r="L20" s="45">
        <f t="shared" si="2"/>
        <v>0.03</v>
      </c>
      <c r="M20" s="45">
        <f t="shared" si="3"/>
        <v>0.03</v>
      </c>
      <c r="N20" s="45">
        <f t="shared" si="4"/>
        <v>0.03</v>
      </c>
      <c r="O20" s="45">
        <f t="shared" si="5"/>
        <v>0.03</v>
      </c>
      <c r="P20" s="45">
        <f t="shared" si="26"/>
        <v>0.03</v>
      </c>
      <c r="Q20" s="45">
        <f t="shared" si="6"/>
        <v>0.03</v>
      </c>
      <c r="R20" s="45">
        <f t="shared" si="7"/>
        <v>0.02</v>
      </c>
      <c r="S20" s="45">
        <f t="shared" si="8"/>
        <v>0.03</v>
      </c>
      <c r="T20" s="45">
        <f t="shared" si="9"/>
        <v>0.03</v>
      </c>
      <c r="U20" s="45">
        <f t="shared" si="10"/>
        <v>0.03</v>
      </c>
      <c r="V20" s="45">
        <f t="shared" si="11"/>
        <v>0.03</v>
      </c>
      <c r="W20" s="45">
        <f t="shared" si="12"/>
        <v>0.03</v>
      </c>
      <c r="X20" s="45">
        <f t="shared" si="13"/>
        <v>0.03</v>
      </c>
      <c r="Y20" s="45">
        <f t="shared" si="14"/>
        <v>0.02</v>
      </c>
      <c r="Z20" s="45">
        <f t="shared" si="15"/>
        <v>0.03</v>
      </c>
      <c r="AA20" s="45">
        <f t="shared" si="16"/>
        <v>0.02</v>
      </c>
      <c r="AB20" s="45">
        <f t="shared" si="17"/>
        <v>0.02</v>
      </c>
      <c r="AC20" s="45">
        <f t="shared" si="18"/>
        <v>0.02</v>
      </c>
      <c r="AD20" s="45">
        <f t="shared" si="19"/>
        <v>0.03</v>
      </c>
      <c r="AE20" s="45">
        <f t="shared" si="20"/>
        <v>0.02</v>
      </c>
      <c r="AF20" s="45">
        <f t="shared" si="21"/>
        <v>0.02</v>
      </c>
      <c r="AG20" s="45">
        <f t="shared" si="22"/>
        <v>0.02</v>
      </c>
      <c r="AH20" s="45">
        <f t="shared" si="23"/>
        <v>0.02</v>
      </c>
      <c r="AI20" s="45">
        <f t="shared" si="24"/>
        <v>0.03</v>
      </c>
      <c r="AJ20" s="45">
        <f t="shared" si="25"/>
        <v>0.02</v>
      </c>
    </row>
    <row r="21" spans="1:36" ht="12.95" customHeight="1" x14ac:dyDescent="0.15">
      <c r="A21" s="44">
        <v>238</v>
      </c>
      <c r="B21" s="99" t="s">
        <v>144</v>
      </c>
      <c r="C21" s="99"/>
      <c r="D21" s="44">
        <v>10</v>
      </c>
      <c r="E21" s="44">
        <v>9</v>
      </c>
      <c r="F21" s="4">
        <f t="shared" si="0"/>
        <v>0.04</v>
      </c>
      <c r="G21" s="5" t="s">
        <v>42</v>
      </c>
      <c r="H21" s="44" t="s">
        <v>32</v>
      </c>
      <c r="I21" s="44"/>
      <c r="J21" s="1" t="s">
        <v>15</v>
      </c>
      <c r="K21" s="45">
        <f t="shared" si="1"/>
        <v>0.04</v>
      </c>
      <c r="L21" s="45">
        <f t="shared" si="2"/>
        <v>0.04</v>
      </c>
      <c r="M21" s="45">
        <f t="shared" si="3"/>
        <v>0.04</v>
      </c>
      <c r="N21" s="45">
        <f t="shared" si="4"/>
        <v>0.04</v>
      </c>
      <c r="O21" s="45">
        <f t="shared" si="5"/>
        <v>0.04</v>
      </c>
      <c r="P21" s="45">
        <f t="shared" si="26"/>
        <v>0.04</v>
      </c>
      <c r="Q21" s="45">
        <f t="shared" si="6"/>
        <v>0.04</v>
      </c>
      <c r="R21" s="45">
        <f t="shared" si="7"/>
        <v>0.04</v>
      </c>
      <c r="S21" s="45">
        <f t="shared" si="8"/>
        <v>0.04</v>
      </c>
      <c r="T21" s="45">
        <f t="shared" si="9"/>
        <v>0.04</v>
      </c>
      <c r="U21" s="45">
        <f t="shared" si="10"/>
        <v>0.04</v>
      </c>
      <c r="V21" s="45">
        <f t="shared" si="11"/>
        <v>0.04</v>
      </c>
      <c r="W21" s="45">
        <f t="shared" si="12"/>
        <v>0.04</v>
      </c>
      <c r="X21" s="45">
        <f t="shared" si="13"/>
        <v>0.04</v>
      </c>
      <c r="Y21" s="45">
        <f t="shared" si="14"/>
        <v>0.03</v>
      </c>
      <c r="Z21" s="45">
        <f t="shared" si="15"/>
        <v>0.04</v>
      </c>
      <c r="AA21" s="45">
        <f t="shared" si="16"/>
        <v>0.04</v>
      </c>
      <c r="AB21" s="45">
        <f t="shared" si="17"/>
        <v>0.04</v>
      </c>
      <c r="AC21" s="45">
        <f t="shared" si="18"/>
        <v>0.04</v>
      </c>
      <c r="AD21" s="45">
        <f t="shared" si="19"/>
        <v>0.05</v>
      </c>
      <c r="AE21" s="45">
        <f t="shared" si="20"/>
        <v>0.03</v>
      </c>
      <c r="AF21" s="45">
        <f t="shared" si="21"/>
        <v>0.04</v>
      </c>
      <c r="AG21" s="45">
        <f t="shared" si="22"/>
        <v>0.04</v>
      </c>
      <c r="AH21" s="45">
        <f t="shared" si="23"/>
        <v>0.03</v>
      </c>
      <c r="AI21" s="45">
        <f t="shared" si="24"/>
        <v>0.04</v>
      </c>
      <c r="AJ21" s="45">
        <f t="shared" si="25"/>
        <v>0.04</v>
      </c>
    </row>
    <row r="22" spans="1:36" ht="12.95" customHeight="1" x14ac:dyDescent="0.15">
      <c r="A22" s="44">
        <v>239</v>
      </c>
      <c r="B22" s="99" t="s">
        <v>145</v>
      </c>
      <c r="C22" s="99"/>
      <c r="D22" s="44">
        <v>10</v>
      </c>
      <c r="E22" s="44">
        <v>7</v>
      </c>
      <c r="F22" s="4">
        <f t="shared" si="0"/>
        <v>0.03</v>
      </c>
      <c r="G22" s="5"/>
      <c r="H22" s="44" t="s">
        <v>32</v>
      </c>
      <c r="I22" s="44"/>
      <c r="J22" s="1" t="s">
        <v>15</v>
      </c>
      <c r="K22" s="45">
        <f t="shared" si="1"/>
        <v>0.03</v>
      </c>
      <c r="L22" s="45">
        <f t="shared" si="2"/>
        <v>0.03</v>
      </c>
      <c r="M22" s="45">
        <f t="shared" si="3"/>
        <v>0.03</v>
      </c>
      <c r="N22" s="45">
        <f t="shared" si="4"/>
        <v>0.03</v>
      </c>
      <c r="O22" s="45">
        <f t="shared" si="5"/>
        <v>0.03</v>
      </c>
      <c r="P22" s="45">
        <f t="shared" si="26"/>
        <v>0.03</v>
      </c>
      <c r="Q22" s="45">
        <f t="shared" si="6"/>
        <v>0.03</v>
      </c>
      <c r="R22" s="45">
        <f t="shared" si="7"/>
        <v>0.03</v>
      </c>
      <c r="S22" s="45">
        <f t="shared" si="8"/>
        <v>0.03</v>
      </c>
      <c r="T22" s="45">
        <f t="shared" si="9"/>
        <v>0.03</v>
      </c>
      <c r="U22" s="45">
        <f t="shared" si="10"/>
        <v>0.03</v>
      </c>
      <c r="V22" s="45">
        <f t="shared" si="11"/>
        <v>0.03</v>
      </c>
      <c r="W22" s="45">
        <f t="shared" si="12"/>
        <v>0.03</v>
      </c>
      <c r="X22" s="45">
        <f t="shared" si="13"/>
        <v>0.03</v>
      </c>
      <c r="Y22" s="45">
        <f t="shared" si="14"/>
        <v>0.03</v>
      </c>
      <c r="Z22" s="45">
        <f t="shared" si="15"/>
        <v>0.03</v>
      </c>
      <c r="AA22" s="45">
        <f t="shared" si="16"/>
        <v>0.03</v>
      </c>
      <c r="AB22" s="45">
        <f t="shared" si="17"/>
        <v>0.03</v>
      </c>
      <c r="AC22" s="45">
        <f t="shared" si="18"/>
        <v>0.03</v>
      </c>
      <c r="AD22" s="45">
        <f t="shared" si="19"/>
        <v>0.04</v>
      </c>
      <c r="AE22" s="45">
        <f t="shared" si="20"/>
        <v>0.02</v>
      </c>
      <c r="AF22" s="45">
        <f t="shared" si="21"/>
        <v>0.03</v>
      </c>
      <c r="AG22" s="45">
        <f t="shared" si="22"/>
        <v>0.03</v>
      </c>
      <c r="AH22" s="45">
        <f t="shared" si="23"/>
        <v>0.03</v>
      </c>
      <c r="AI22" s="45">
        <f t="shared" si="24"/>
        <v>0.03</v>
      </c>
      <c r="AJ22" s="45">
        <f t="shared" si="25"/>
        <v>0.03</v>
      </c>
    </row>
    <row r="23" spans="1:36" ht="12.95" customHeight="1" x14ac:dyDescent="0.15">
      <c r="A23" s="44">
        <v>240</v>
      </c>
      <c r="B23" s="99" t="s">
        <v>40</v>
      </c>
      <c r="C23" s="99"/>
      <c r="D23" s="44">
        <v>20</v>
      </c>
      <c r="E23" s="44">
        <v>17</v>
      </c>
      <c r="F23" s="4">
        <f t="shared" si="0"/>
        <v>0.25</v>
      </c>
      <c r="G23" s="5"/>
      <c r="H23" s="44"/>
      <c r="I23" s="44"/>
      <c r="J23" s="1" t="s">
        <v>15</v>
      </c>
      <c r="K23" s="45">
        <f t="shared" si="1"/>
        <v>0.25</v>
      </c>
      <c r="L23" s="45">
        <f t="shared" si="2"/>
        <v>0.27</v>
      </c>
      <c r="M23" s="45">
        <f t="shared" si="3"/>
        <v>0.27</v>
      </c>
      <c r="N23" s="45">
        <f t="shared" si="4"/>
        <v>0.27</v>
      </c>
      <c r="O23" s="45">
        <f t="shared" si="5"/>
        <v>0.27</v>
      </c>
      <c r="P23" s="45">
        <f t="shared" si="26"/>
        <v>0.27</v>
      </c>
      <c r="Q23" s="45">
        <f t="shared" si="6"/>
        <v>0.25</v>
      </c>
      <c r="R23" s="45">
        <f t="shared" si="7"/>
        <v>0.27</v>
      </c>
      <c r="S23" s="45">
        <f t="shared" si="8"/>
        <v>0.27</v>
      </c>
      <c r="T23" s="45">
        <f t="shared" si="9"/>
        <v>0.28000000000000003</v>
      </c>
      <c r="U23" s="45">
        <f t="shared" si="10"/>
        <v>0.27</v>
      </c>
      <c r="V23" s="45">
        <f t="shared" si="11"/>
        <v>0.28000000000000003</v>
      </c>
      <c r="W23" s="45">
        <f t="shared" si="12"/>
        <v>0.26</v>
      </c>
      <c r="X23" s="45">
        <f t="shared" si="13"/>
        <v>0.27</v>
      </c>
      <c r="Y23" s="45">
        <f t="shared" si="14"/>
        <v>0.24</v>
      </c>
      <c r="Z23" s="45">
        <f t="shared" si="15"/>
        <v>0.26</v>
      </c>
      <c r="AA23" s="45">
        <f t="shared" si="16"/>
        <v>0.24</v>
      </c>
      <c r="AB23" s="45">
        <f t="shared" si="17"/>
        <v>0.27</v>
      </c>
      <c r="AC23" s="45">
        <f t="shared" si="18"/>
        <v>0.27</v>
      </c>
      <c r="AD23" s="45">
        <f t="shared" si="19"/>
        <v>0.31</v>
      </c>
      <c r="AE23" s="45">
        <f t="shared" si="20"/>
        <v>0.25</v>
      </c>
      <c r="AF23" s="45">
        <f t="shared" si="21"/>
        <v>0.27</v>
      </c>
      <c r="AG23" s="45">
        <f t="shared" si="22"/>
        <v>0.23</v>
      </c>
      <c r="AH23" s="45">
        <f t="shared" si="23"/>
        <v>0.25</v>
      </c>
      <c r="AI23" s="45">
        <f t="shared" si="24"/>
        <v>0.27</v>
      </c>
      <c r="AJ23" s="45">
        <f t="shared" si="25"/>
        <v>0.25</v>
      </c>
    </row>
    <row r="24" spans="1:36" ht="12.95" customHeight="1" x14ac:dyDescent="0.15">
      <c r="A24" s="44"/>
      <c r="B24" s="99"/>
      <c r="C24" s="99"/>
      <c r="D24" s="44"/>
      <c r="E24" s="44"/>
      <c r="F24" s="4" t="str">
        <f t="shared" si="0"/>
        <v/>
      </c>
      <c r="G24" s="5"/>
      <c r="H24" s="44"/>
      <c r="I24" s="44"/>
      <c r="J24" s="1" t="s">
        <v>15</v>
      </c>
      <c r="K24" s="45" t="e">
        <f t="shared" si="1"/>
        <v>#NUM!</v>
      </c>
      <c r="L24" s="45" t="e">
        <f t="shared" si="2"/>
        <v>#NUM!</v>
      </c>
      <c r="M24" s="45" t="e">
        <f t="shared" si="3"/>
        <v>#NUM!</v>
      </c>
      <c r="N24" s="45" t="e">
        <f t="shared" si="4"/>
        <v>#NUM!</v>
      </c>
      <c r="O24" s="45" t="e">
        <f t="shared" si="5"/>
        <v>#NUM!</v>
      </c>
      <c r="P24" s="45" t="e">
        <f t="shared" si="26"/>
        <v>#N/A</v>
      </c>
      <c r="Q24" s="45" t="e">
        <f t="shared" si="6"/>
        <v>#NUM!</v>
      </c>
      <c r="R24" s="45" t="e">
        <f t="shared" si="7"/>
        <v>#NUM!</v>
      </c>
      <c r="S24" s="45" t="e">
        <f t="shared" si="8"/>
        <v>#NUM!</v>
      </c>
      <c r="T24" s="45" t="e">
        <f t="shared" si="9"/>
        <v>#NUM!</v>
      </c>
      <c r="U24" s="45" t="e">
        <f t="shared" si="10"/>
        <v>#N/A</v>
      </c>
      <c r="V24" s="45" t="e">
        <f t="shared" si="11"/>
        <v>#NUM!</v>
      </c>
      <c r="W24" s="45" t="e">
        <f t="shared" si="12"/>
        <v>#NUM!</v>
      </c>
      <c r="X24" s="45" t="e">
        <f t="shared" si="13"/>
        <v>#NUM!</v>
      </c>
      <c r="Y24" s="45" t="e">
        <f t="shared" si="14"/>
        <v>#NUM!</v>
      </c>
      <c r="Z24" s="45" t="e">
        <f t="shared" si="15"/>
        <v>#N/A</v>
      </c>
      <c r="AA24" s="45" t="e">
        <f t="shared" si="16"/>
        <v>#NUM!</v>
      </c>
      <c r="AB24" s="45" t="e">
        <f t="shared" si="17"/>
        <v>#NUM!</v>
      </c>
      <c r="AC24" s="45" t="e">
        <f t="shared" si="18"/>
        <v>#NUM!</v>
      </c>
      <c r="AD24" s="45" t="e">
        <f t="shared" si="19"/>
        <v>#NUM!</v>
      </c>
      <c r="AE24" s="45" t="e">
        <f t="shared" si="20"/>
        <v>#NUM!</v>
      </c>
      <c r="AF24" s="45" t="e">
        <f t="shared" si="21"/>
        <v>#N/A</v>
      </c>
      <c r="AG24" s="45" t="e">
        <f t="shared" si="22"/>
        <v>#NUM!</v>
      </c>
      <c r="AH24" s="45" t="e">
        <f t="shared" si="23"/>
        <v>#NUM!</v>
      </c>
      <c r="AI24" s="45" t="e">
        <f t="shared" si="24"/>
        <v>#NUM!</v>
      </c>
      <c r="AJ24" s="45" t="e">
        <f t="shared" si="25"/>
        <v>#N/A</v>
      </c>
    </row>
    <row r="25" spans="1:36" ht="12.95" customHeight="1" x14ac:dyDescent="0.15">
      <c r="A25" s="44"/>
      <c r="B25" s="99"/>
      <c r="C25" s="99"/>
      <c r="D25" s="44"/>
      <c r="E25" s="44"/>
      <c r="F25" s="4" t="str">
        <f t="shared" si="0"/>
        <v/>
      </c>
      <c r="G25" s="5"/>
      <c r="H25" s="44"/>
      <c r="I25" s="44"/>
      <c r="J25" s="1" t="s">
        <v>15</v>
      </c>
      <c r="K25" s="45" t="e">
        <f t="shared" si="1"/>
        <v>#NUM!</v>
      </c>
      <c r="L25" s="45" t="e">
        <f t="shared" si="2"/>
        <v>#NUM!</v>
      </c>
      <c r="M25" s="45" t="e">
        <f t="shared" si="3"/>
        <v>#NUM!</v>
      </c>
      <c r="N25" s="45" t="e">
        <f t="shared" si="4"/>
        <v>#NUM!</v>
      </c>
      <c r="O25" s="45" t="e">
        <f t="shared" si="5"/>
        <v>#NUM!</v>
      </c>
      <c r="P25" s="45" t="e">
        <f t="shared" si="26"/>
        <v>#N/A</v>
      </c>
      <c r="Q25" s="45" t="e">
        <f t="shared" si="6"/>
        <v>#NUM!</v>
      </c>
      <c r="R25" s="45" t="e">
        <f t="shared" si="7"/>
        <v>#NUM!</v>
      </c>
      <c r="S25" s="45" t="e">
        <f t="shared" si="8"/>
        <v>#NUM!</v>
      </c>
      <c r="T25" s="45" t="e">
        <f t="shared" si="9"/>
        <v>#NUM!</v>
      </c>
      <c r="U25" s="45" t="e">
        <f t="shared" si="10"/>
        <v>#N/A</v>
      </c>
      <c r="V25" s="45" t="e">
        <f t="shared" si="11"/>
        <v>#NUM!</v>
      </c>
      <c r="W25" s="45" t="e">
        <f t="shared" si="12"/>
        <v>#NUM!</v>
      </c>
      <c r="X25" s="45" t="e">
        <f t="shared" si="13"/>
        <v>#NUM!</v>
      </c>
      <c r="Y25" s="45" t="e">
        <f t="shared" si="14"/>
        <v>#NUM!</v>
      </c>
      <c r="Z25" s="45" t="e">
        <f t="shared" si="15"/>
        <v>#N/A</v>
      </c>
      <c r="AA25" s="45" t="e">
        <f t="shared" si="16"/>
        <v>#NUM!</v>
      </c>
      <c r="AB25" s="45" t="e">
        <f t="shared" si="17"/>
        <v>#NUM!</v>
      </c>
      <c r="AC25" s="45" t="e">
        <f t="shared" si="18"/>
        <v>#NUM!</v>
      </c>
      <c r="AD25" s="45" t="e">
        <f t="shared" si="19"/>
        <v>#NUM!</v>
      </c>
      <c r="AE25" s="45" t="e">
        <f t="shared" si="20"/>
        <v>#NUM!</v>
      </c>
      <c r="AF25" s="45" t="e">
        <f t="shared" si="21"/>
        <v>#N/A</v>
      </c>
      <c r="AG25" s="45" t="e">
        <f t="shared" si="22"/>
        <v>#NUM!</v>
      </c>
      <c r="AH25" s="45" t="e">
        <f t="shared" si="23"/>
        <v>#NUM!</v>
      </c>
      <c r="AI25" s="45" t="e">
        <f t="shared" si="24"/>
        <v>#NUM!</v>
      </c>
      <c r="AJ25" s="45" t="e">
        <f t="shared" si="25"/>
        <v>#N/A</v>
      </c>
    </row>
    <row r="26" spans="1:36" ht="12.95" customHeight="1" x14ac:dyDescent="0.15">
      <c r="A26" s="44"/>
      <c r="B26" s="99"/>
      <c r="C26" s="99"/>
      <c r="D26" s="44"/>
      <c r="E26" s="44"/>
      <c r="F26" s="4" t="str">
        <f t="shared" si="0"/>
        <v/>
      </c>
      <c r="G26" s="5"/>
      <c r="H26" s="44"/>
      <c r="I26" s="44"/>
      <c r="J26" s="1" t="s">
        <v>15</v>
      </c>
      <c r="K26" s="45" t="e">
        <f t="shared" si="1"/>
        <v>#NUM!</v>
      </c>
      <c r="L26" s="45" t="e">
        <f t="shared" si="2"/>
        <v>#NUM!</v>
      </c>
      <c r="M26" s="45" t="e">
        <f t="shared" si="3"/>
        <v>#NUM!</v>
      </c>
      <c r="N26" s="45" t="e">
        <f t="shared" si="4"/>
        <v>#NUM!</v>
      </c>
      <c r="O26" s="45" t="e">
        <f t="shared" si="5"/>
        <v>#NUM!</v>
      </c>
      <c r="P26" s="45" t="e">
        <f t="shared" si="26"/>
        <v>#N/A</v>
      </c>
      <c r="Q26" s="45" t="e">
        <f t="shared" si="6"/>
        <v>#NUM!</v>
      </c>
      <c r="R26" s="45" t="e">
        <f t="shared" si="7"/>
        <v>#NUM!</v>
      </c>
      <c r="S26" s="45" t="e">
        <f t="shared" si="8"/>
        <v>#NUM!</v>
      </c>
      <c r="T26" s="45" t="e">
        <f t="shared" si="9"/>
        <v>#NUM!</v>
      </c>
      <c r="U26" s="45" t="e">
        <f t="shared" si="10"/>
        <v>#N/A</v>
      </c>
      <c r="V26" s="45" t="e">
        <f t="shared" si="11"/>
        <v>#NUM!</v>
      </c>
      <c r="W26" s="45" t="e">
        <f t="shared" si="12"/>
        <v>#NUM!</v>
      </c>
      <c r="X26" s="45" t="e">
        <f t="shared" si="13"/>
        <v>#NUM!</v>
      </c>
      <c r="Y26" s="45" t="e">
        <f t="shared" si="14"/>
        <v>#NUM!</v>
      </c>
      <c r="Z26" s="45" t="e">
        <f t="shared" si="15"/>
        <v>#N/A</v>
      </c>
      <c r="AA26" s="45" t="e">
        <f t="shared" si="16"/>
        <v>#NUM!</v>
      </c>
      <c r="AB26" s="45" t="e">
        <f t="shared" si="17"/>
        <v>#NUM!</v>
      </c>
      <c r="AC26" s="45" t="e">
        <f t="shared" si="18"/>
        <v>#NUM!</v>
      </c>
      <c r="AD26" s="45" t="e">
        <f t="shared" si="19"/>
        <v>#NUM!</v>
      </c>
      <c r="AE26" s="45" t="e">
        <f t="shared" si="20"/>
        <v>#NUM!</v>
      </c>
      <c r="AF26" s="45" t="e">
        <f t="shared" si="21"/>
        <v>#N/A</v>
      </c>
      <c r="AG26" s="45" t="e">
        <f t="shared" si="22"/>
        <v>#NUM!</v>
      </c>
      <c r="AH26" s="45" t="e">
        <f t="shared" si="23"/>
        <v>#NUM!</v>
      </c>
      <c r="AI26" s="45" t="e">
        <f t="shared" si="24"/>
        <v>#NUM!</v>
      </c>
      <c r="AJ26" s="45" t="e">
        <f t="shared" si="25"/>
        <v>#N/A</v>
      </c>
    </row>
    <row r="27" spans="1:36" ht="12.95" customHeight="1" x14ac:dyDescent="0.15">
      <c r="A27" s="44"/>
      <c r="B27" s="99"/>
      <c r="C27" s="99"/>
      <c r="D27" s="44"/>
      <c r="E27" s="44"/>
      <c r="F27" s="4" t="str">
        <f t="shared" si="0"/>
        <v/>
      </c>
      <c r="G27" s="5"/>
      <c r="H27" s="44"/>
      <c r="I27" s="44"/>
      <c r="J27" s="1" t="s">
        <v>15</v>
      </c>
      <c r="K27" s="45" t="e">
        <f t="shared" si="1"/>
        <v>#NUM!</v>
      </c>
      <c r="L27" s="45" t="e">
        <f t="shared" si="2"/>
        <v>#NUM!</v>
      </c>
      <c r="M27" s="45" t="e">
        <f t="shared" si="3"/>
        <v>#NUM!</v>
      </c>
      <c r="N27" s="45" t="e">
        <f t="shared" si="4"/>
        <v>#NUM!</v>
      </c>
      <c r="O27" s="45" t="e">
        <f t="shared" si="5"/>
        <v>#NUM!</v>
      </c>
      <c r="P27" s="45" t="e">
        <f t="shared" si="26"/>
        <v>#N/A</v>
      </c>
      <c r="Q27" s="45" t="e">
        <f t="shared" si="6"/>
        <v>#NUM!</v>
      </c>
      <c r="R27" s="45" t="e">
        <f t="shared" si="7"/>
        <v>#NUM!</v>
      </c>
      <c r="S27" s="45" t="e">
        <f t="shared" si="8"/>
        <v>#NUM!</v>
      </c>
      <c r="T27" s="45" t="e">
        <f t="shared" si="9"/>
        <v>#NUM!</v>
      </c>
      <c r="U27" s="45" t="e">
        <f t="shared" si="10"/>
        <v>#N/A</v>
      </c>
      <c r="V27" s="45" t="e">
        <f t="shared" si="11"/>
        <v>#NUM!</v>
      </c>
      <c r="W27" s="45" t="e">
        <f t="shared" si="12"/>
        <v>#NUM!</v>
      </c>
      <c r="X27" s="45" t="e">
        <f t="shared" si="13"/>
        <v>#NUM!</v>
      </c>
      <c r="Y27" s="45" t="e">
        <f t="shared" si="14"/>
        <v>#NUM!</v>
      </c>
      <c r="Z27" s="45" t="e">
        <f t="shared" si="15"/>
        <v>#N/A</v>
      </c>
      <c r="AA27" s="45" t="e">
        <f t="shared" si="16"/>
        <v>#NUM!</v>
      </c>
      <c r="AB27" s="45" t="e">
        <f t="shared" si="17"/>
        <v>#NUM!</v>
      </c>
      <c r="AC27" s="45" t="e">
        <f t="shared" si="18"/>
        <v>#NUM!</v>
      </c>
      <c r="AD27" s="45" t="e">
        <f t="shared" si="19"/>
        <v>#NUM!</v>
      </c>
      <c r="AE27" s="45" t="e">
        <f t="shared" si="20"/>
        <v>#NUM!</v>
      </c>
      <c r="AF27" s="45" t="e">
        <f t="shared" si="21"/>
        <v>#N/A</v>
      </c>
      <c r="AG27" s="45" t="e">
        <f t="shared" si="22"/>
        <v>#NUM!</v>
      </c>
      <c r="AH27" s="45" t="e">
        <f t="shared" si="23"/>
        <v>#NUM!</v>
      </c>
      <c r="AI27" s="45" t="e">
        <f t="shared" si="24"/>
        <v>#NUM!</v>
      </c>
      <c r="AJ27" s="45" t="e">
        <f t="shared" si="25"/>
        <v>#N/A</v>
      </c>
    </row>
    <row r="28" spans="1:36" ht="12.95" customHeight="1" x14ac:dyDescent="0.15">
      <c r="A28" s="44"/>
      <c r="B28" s="99"/>
      <c r="C28" s="99"/>
      <c r="D28" s="44"/>
      <c r="E28" s="44"/>
      <c r="F28" s="4" t="str">
        <f t="shared" si="0"/>
        <v/>
      </c>
      <c r="G28" s="5"/>
      <c r="H28" s="44"/>
      <c r="I28" s="44"/>
      <c r="J28" s="1" t="s">
        <v>15</v>
      </c>
      <c r="K28" s="45" t="e">
        <f t="shared" si="1"/>
        <v>#NUM!</v>
      </c>
      <c r="L28" s="45" t="e">
        <f t="shared" si="2"/>
        <v>#NUM!</v>
      </c>
      <c r="M28" s="45" t="e">
        <f t="shared" si="3"/>
        <v>#NUM!</v>
      </c>
      <c r="N28" s="8" t="e">
        <f t="shared" si="4"/>
        <v>#NUM!</v>
      </c>
      <c r="O28" s="45" t="e">
        <f t="shared" si="5"/>
        <v>#NUM!</v>
      </c>
      <c r="P28" s="45" t="e">
        <f t="shared" si="26"/>
        <v>#N/A</v>
      </c>
      <c r="Q28" s="45" t="e">
        <f t="shared" si="6"/>
        <v>#NUM!</v>
      </c>
      <c r="R28" s="45" t="e">
        <f t="shared" si="7"/>
        <v>#NUM!</v>
      </c>
      <c r="S28" s="45" t="e">
        <f t="shared" si="8"/>
        <v>#NUM!</v>
      </c>
      <c r="T28" s="45" t="e">
        <f t="shared" si="9"/>
        <v>#NUM!</v>
      </c>
      <c r="U28" s="45" t="e">
        <f t="shared" si="10"/>
        <v>#N/A</v>
      </c>
      <c r="V28" s="45" t="e">
        <f t="shared" si="11"/>
        <v>#NUM!</v>
      </c>
      <c r="W28" s="45" t="e">
        <f t="shared" si="12"/>
        <v>#NUM!</v>
      </c>
      <c r="X28" s="45" t="e">
        <f t="shared" si="13"/>
        <v>#NUM!</v>
      </c>
      <c r="Y28" s="45" t="e">
        <f t="shared" si="14"/>
        <v>#NUM!</v>
      </c>
      <c r="Z28" s="45" t="e">
        <f t="shared" si="15"/>
        <v>#N/A</v>
      </c>
      <c r="AA28" s="45" t="e">
        <f t="shared" si="16"/>
        <v>#NUM!</v>
      </c>
      <c r="AB28" s="45" t="e">
        <f t="shared" si="17"/>
        <v>#NUM!</v>
      </c>
      <c r="AC28" s="45" t="e">
        <f t="shared" si="18"/>
        <v>#NUM!</v>
      </c>
      <c r="AD28" s="45" t="e">
        <f t="shared" si="19"/>
        <v>#NUM!</v>
      </c>
      <c r="AE28" s="45" t="e">
        <f t="shared" si="20"/>
        <v>#NUM!</v>
      </c>
      <c r="AF28" s="45" t="e">
        <f t="shared" si="21"/>
        <v>#N/A</v>
      </c>
      <c r="AG28" s="45" t="e">
        <f t="shared" si="22"/>
        <v>#NUM!</v>
      </c>
      <c r="AH28" s="45" t="e">
        <f t="shared" si="23"/>
        <v>#NUM!</v>
      </c>
      <c r="AI28" s="45" t="e">
        <f t="shared" si="24"/>
        <v>#NUM!</v>
      </c>
      <c r="AJ28" s="45" t="e">
        <f t="shared" si="25"/>
        <v>#N/A</v>
      </c>
    </row>
    <row r="29" spans="1:36" ht="12.95" customHeight="1" x14ac:dyDescent="0.15">
      <c r="A29" s="44"/>
      <c r="B29" s="99"/>
      <c r="C29" s="99"/>
      <c r="D29" s="44"/>
      <c r="E29" s="44"/>
      <c r="F29" s="4" t="str">
        <f t="shared" si="0"/>
        <v/>
      </c>
      <c r="G29" s="5"/>
      <c r="H29" s="44"/>
      <c r="I29" s="44"/>
      <c r="J29" s="1" t="s">
        <v>15</v>
      </c>
      <c r="K29" s="45" t="e">
        <f t="shared" si="1"/>
        <v>#NUM!</v>
      </c>
      <c r="L29" s="45" t="e">
        <f t="shared" si="2"/>
        <v>#NUM!</v>
      </c>
      <c r="M29" s="45" t="e">
        <f t="shared" si="3"/>
        <v>#NUM!</v>
      </c>
      <c r="N29" s="45" t="e">
        <f t="shared" si="4"/>
        <v>#NUM!</v>
      </c>
      <c r="O29" s="45" t="e">
        <f t="shared" si="5"/>
        <v>#NUM!</v>
      </c>
      <c r="P29" s="45" t="e">
        <f t="shared" si="26"/>
        <v>#N/A</v>
      </c>
      <c r="Q29" s="45" t="e">
        <f t="shared" si="6"/>
        <v>#NUM!</v>
      </c>
      <c r="R29" s="45" t="e">
        <f t="shared" si="7"/>
        <v>#NUM!</v>
      </c>
      <c r="S29" s="45" t="e">
        <f t="shared" si="8"/>
        <v>#NUM!</v>
      </c>
      <c r="T29" s="45" t="e">
        <f t="shared" si="9"/>
        <v>#NUM!</v>
      </c>
      <c r="U29" s="45" t="e">
        <f t="shared" si="10"/>
        <v>#N/A</v>
      </c>
      <c r="V29" s="45" t="e">
        <f t="shared" si="11"/>
        <v>#NUM!</v>
      </c>
      <c r="W29" s="45" t="e">
        <f t="shared" si="12"/>
        <v>#NUM!</v>
      </c>
      <c r="X29" s="45" t="e">
        <f t="shared" si="13"/>
        <v>#NUM!</v>
      </c>
      <c r="Y29" s="45" t="e">
        <f t="shared" si="14"/>
        <v>#NUM!</v>
      </c>
      <c r="Z29" s="45" t="e">
        <f t="shared" si="15"/>
        <v>#N/A</v>
      </c>
      <c r="AA29" s="45" t="e">
        <f t="shared" si="16"/>
        <v>#NUM!</v>
      </c>
      <c r="AB29" s="45" t="e">
        <f t="shared" si="17"/>
        <v>#NUM!</v>
      </c>
      <c r="AC29" s="45" t="e">
        <f t="shared" si="18"/>
        <v>#NUM!</v>
      </c>
      <c r="AD29" s="45" t="e">
        <f t="shared" si="19"/>
        <v>#NUM!</v>
      </c>
      <c r="AE29" s="45" t="e">
        <f t="shared" si="20"/>
        <v>#NUM!</v>
      </c>
      <c r="AF29" s="45" t="e">
        <f t="shared" si="21"/>
        <v>#N/A</v>
      </c>
      <c r="AG29" s="45" t="e">
        <f t="shared" si="22"/>
        <v>#NUM!</v>
      </c>
      <c r="AH29" s="45" t="e">
        <f t="shared" si="23"/>
        <v>#NUM!</v>
      </c>
      <c r="AI29" s="45" t="e">
        <f t="shared" si="24"/>
        <v>#NUM!</v>
      </c>
      <c r="AJ29" s="45" t="e">
        <f t="shared" si="25"/>
        <v>#N/A</v>
      </c>
    </row>
    <row r="30" spans="1:36" ht="12.95" customHeight="1" x14ac:dyDescent="0.15">
      <c r="A30" s="44"/>
      <c r="B30" s="99"/>
      <c r="C30" s="99"/>
      <c r="D30" s="44"/>
      <c r="E30" s="44"/>
      <c r="F30" s="4" t="str">
        <f t="shared" si="0"/>
        <v/>
      </c>
      <c r="G30" s="5"/>
      <c r="H30" s="44"/>
      <c r="I30" s="44"/>
      <c r="J30" s="1" t="s">
        <v>15</v>
      </c>
      <c r="K30" s="45" t="e">
        <f t="shared" si="1"/>
        <v>#NUM!</v>
      </c>
      <c r="L30" s="45" t="e">
        <f t="shared" si="2"/>
        <v>#NUM!</v>
      </c>
      <c r="M30" s="45" t="e">
        <f t="shared" si="3"/>
        <v>#NUM!</v>
      </c>
      <c r="N30" s="45" t="e">
        <f t="shared" si="4"/>
        <v>#NUM!</v>
      </c>
      <c r="O30" s="45" t="e">
        <f t="shared" si="5"/>
        <v>#NUM!</v>
      </c>
      <c r="P30" s="45" t="e">
        <f t="shared" si="26"/>
        <v>#N/A</v>
      </c>
      <c r="Q30" s="45" t="e">
        <f t="shared" si="6"/>
        <v>#NUM!</v>
      </c>
      <c r="R30" s="45" t="e">
        <f t="shared" si="7"/>
        <v>#NUM!</v>
      </c>
      <c r="S30" s="45" t="e">
        <f t="shared" si="8"/>
        <v>#NUM!</v>
      </c>
      <c r="T30" s="45" t="e">
        <f t="shared" si="9"/>
        <v>#NUM!</v>
      </c>
      <c r="U30" s="45" t="e">
        <f t="shared" si="10"/>
        <v>#N/A</v>
      </c>
      <c r="V30" s="45" t="e">
        <f t="shared" si="11"/>
        <v>#NUM!</v>
      </c>
      <c r="W30" s="45" t="e">
        <f t="shared" si="12"/>
        <v>#NUM!</v>
      </c>
      <c r="X30" s="45" t="e">
        <f t="shared" si="13"/>
        <v>#NUM!</v>
      </c>
      <c r="Y30" s="45" t="e">
        <f t="shared" si="14"/>
        <v>#NUM!</v>
      </c>
      <c r="Z30" s="45" t="e">
        <f t="shared" si="15"/>
        <v>#N/A</v>
      </c>
      <c r="AA30" s="45" t="e">
        <f t="shared" si="16"/>
        <v>#NUM!</v>
      </c>
      <c r="AB30" s="45" t="e">
        <f t="shared" si="17"/>
        <v>#NUM!</v>
      </c>
      <c r="AC30" s="45" t="e">
        <f t="shared" si="18"/>
        <v>#NUM!</v>
      </c>
      <c r="AD30" s="45" t="e">
        <f t="shared" si="19"/>
        <v>#NUM!</v>
      </c>
      <c r="AE30" s="45" t="e">
        <f t="shared" si="20"/>
        <v>#NUM!</v>
      </c>
      <c r="AF30" s="45" t="e">
        <f t="shared" si="21"/>
        <v>#N/A</v>
      </c>
      <c r="AG30" s="45" t="e">
        <f t="shared" si="22"/>
        <v>#NUM!</v>
      </c>
      <c r="AH30" s="45" t="e">
        <f t="shared" si="23"/>
        <v>#NUM!</v>
      </c>
      <c r="AI30" s="45" t="e">
        <f t="shared" si="24"/>
        <v>#NUM!</v>
      </c>
      <c r="AJ30" s="45" t="e">
        <f t="shared" si="25"/>
        <v>#N/A</v>
      </c>
    </row>
    <row r="31" spans="1:36" ht="12.95" customHeight="1" x14ac:dyDescent="0.15">
      <c r="A31" s="44"/>
      <c r="B31" s="99"/>
      <c r="C31" s="99"/>
      <c r="D31" s="44"/>
      <c r="E31" s="44"/>
      <c r="F31" s="4" t="str">
        <f t="shared" si="0"/>
        <v/>
      </c>
      <c r="G31" s="5"/>
      <c r="H31" s="44"/>
      <c r="I31" s="44"/>
      <c r="J31" s="1" t="s">
        <v>15</v>
      </c>
      <c r="K31" s="45" t="e">
        <f t="shared" si="1"/>
        <v>#NUM!</v>
      </c>
      <c r="L31" s="45" t="e">
        <f t="shared" si="2"/>
        <v>#NUM!</v>
      </c>
      <c r="M31" s="45" t="e">
        <f t="shared" si="3"/>
        <v>#NUM!</v>
      </c>
      <c r="N31" s="45" t="e">
        <f t="shared" si="4"/>
        <v>#NUM!</v>
      </c>
      <c r="O31" s="45" t="e">
        <f t="shared" si="5"/>
        <v>#NUM!</v>
      </c>
      <c r="P31" s="45" t="e">
        <f t="shared" si="26"/>
        <v>#N/A</v>
      </c>
      <c r="Q31" s="45" t="e">
        <f t="shared" si="6"/>
        <v>#NUM!</v>
      </c>
      <c r="R31" s="45" t="e">
        <f t="shared" si="7"/>
        <v>#NUM!</v>
      </c>
      <c r="S31" s="45" t="e">
        <f t="shared" si="8"/>
        <v>#NUM!</v>
      </c>
      <c r="T31" s="45" t="e">
        <f t="shared" si="9"/>
        <v>#NUM!</v>
      </c>
      <c r="U31" s="45" t="e">
        <f t="shared" si="10"/>
        <v>#N/A</v>
      </c>
      <c r="V31" s="45" t="e">
        <f t="shared" si="11"/>
        <v>#NUM!</v>
      </c>
      <c r="W31" s="45" t="e">
        <f t="shared" si="12"/>
        <v>#NUM!</v>
      </c>
      <c r="X31" s="45" t="e">
        <f t="shared" si="13"/>
        <v>#NUM!</v>
      </c>
      <c r="Y31" s="45" t="e">
        <f t="shared" si="14"/>
        <v>#NUM!</v>
      </c>
      <c r="Z31" s="45" t="e">
        <f t="shared" si="15"/>
        <v>#N/A</v>
      </c>
      <c r="AA31" s="45" t="e">
        <f t="shared" si="16"/>
        <v>#NUM!</v>
      </c>
      <c r="AB31" s="45" t="e">
        <f t="shared" si="17"/>
        <v>#NUM!</v>
      </c>
      <c r="AC31" s="45" t="e">
        <f t="shared" si="18"/>
        <v>#NUM!</v>
      </c>
      <c r="AD31" s="45" t="e">
        <f t="shared" si="19"/>
        <v>#NUM!</v>
      </c>
      <c r="AE31" s="45" t="e">
        <f t="shared" si="20"/>
        <v>#NUM!</v>
      </c>
      <c r="AF31" s="45" t="e">
        <f t="shared" si="21"/>
        <v>#N/A</v>
      </c>
      <c r="AG31" s="45" t="e">
        <f t="shared" si="22"/>
        <v>#NUM!</v>
      </c>
      <c r="AH31" s="45" t="e">
        <f t="shared" si="23"/>
        <v>#NUM!</v>
      </c>
      <c r="AI31" s="45" t="e">
        <f t="shared" si="24"/>
        <v>#NUM!</v>
      </c>
      <c r="AJ31" s="45" t="e">
        <f t="shared" si="25"/>
        <v>#N/A</v>
      </c>
    </row>
    <row r="32" spans="1:36" ht="12.95" customHeight="1" x14ac:dyDescent="0.15">
      <c r="A32" s="44"/>
      <c r="B32" s="99"/>
      <c r="C32" s="99"/>
      <c r="D32" s="44"/>
      <c r="E32" s="44"/>
      <c r="F32" s="4" t="str">
        <f t="shared" si="0"/>
        <v/>
      </c>
      <c r="G32" s="5"/>
      <c r="H32" s="44"/>
      <c r="I32" s="44"/>
      <c r="J32" s="1" t="s">
        <v>15</v>
      </c>
      <c r="K32" s="45" t="e">
        <f t="shared" si="1"/>
        <v>#NUM!</v>
      </c>
      <c r="L32" s="45" t="e">
        <f t="shared" si="2"/>
        <v>#NUM!</v>
      </c>
      <c r="M32" s="45" t="e">
        <f t="shared" si="3"/>
        <v>#NUM!</v>
      </c>
      <c r="N32" s="45" t="e">
        <f t="shared" si="4"/>
        <v>#NUM!</v>
      </c>
      <c r="O32" s="45" t="e">
        <f t="shared" si="5"/>
        <v>#NUM!</v>
      </c>
      <c r="P32" s="45" t="e">
        <f t="shared" si="26"/>
        <v>#N/A</v>
      </c>
      <c r="Q32" s="45" t="e">
        <f t="shared" si="6"/>
        <v>#NUM!</v>
      </c>
      <c r="R32" s="45" t="e">
        <f t="shared" si="7"/>
        <v>#NUM!</v>
      </c>
      <c r="S32" s="45" t="e">
        <f t="shared" si="8"/>
        <v>#NUM!</v>
      </c>
      <c r="T32" s="45" t="e">
        <f t="shared" si="9"/>
        <v>#NUM!</v>
      </c>
      <c r="U32" s="45" t="e">
        <f t="shared" si="10"/>
        <v>#N/A</v>
      </c>
      <c r="V32" s="45" t="e">
        <f t="shared" si="11"/>
        <v>#NUM!</v>
      </c>
      <c r="W32" s="45" t="e">
        <f t="shared" si="12"/>
        <v>#NUM!</v>
      </c>
      <c r="X32" s="45" t="e">
        <f t="shared" si="13"/>
        <v>#NUM!</v>
      </c>
      <c r="Y32" s="45" t="e">
        <f t="shared" si="14"/>
        <v>#NUM!</v>
      </c>
      <c r="Z32" s="45" t="e">
        <f t="shared" si="15"/>
        <v>#N/A</v>
      </c>
      <c r="AA32" s="45" t="e">
        <f t="shared" si="16"/>
        <v>#NUM!</v>
      </c>
      <c r="AB32" s="45" t="e">
        <f t="shared" si="17"/>
        <v>#NUM!</v>
      </c>
      <c r="AC32" s="45" t="e">
        <f t="shared" si="18"/>
        <v>#NUM!</v>
      </c>
      <c r="AD32" s="45" t="e">
        <f t="shared" si="19"/>
        <v>#NUM!</v>
      </c>
      <c r="AE32" s="45" t="e">
        <f t="shared" si="20"/>
        <v>#NUM!</v>
      </c>
      <c r="AF32" s="45" t="e">
        <f t="shared" si="21"/>
        <v>#N/A</v>
      </c>
      <c r="AG32" s="45" t="e">
        <f t="shared" si="22"/>
        <v>#NUM!</v>
      </c>
      <c r="AH32" s="45" t="e">
        <f t="shared" si="23"/>
        <v>#NUM!</v>
      </c>
      <c r="AI32" s="45" t="e">
        <f t="shared" si="24"/>
        <v>#NUM!</v>
      </c>
      <c r="AJ32" s="45" t="e">
        <f t="shared" si="25"/>
        <v>#N/A</v>
      </c>
    </row>
    <row r="33" spans="1:36" ht="12.95" customHeight="1" x14ac:dyDescent="0.15">
      <c r="A33" s="44"/>
      <c r="B33" s="99"/>
      <c r="C33" s="99"/>
      <c r="D33" s="44"/>
      <c r="E33" s="44"/>
      <c r="F33" s="4" t="str">
        <f t="shared" si="0"/>
        <v/>
      </c>
      <c r="G33" s="44"/>
      <c r="H33" s="44"/>
      <c r="I33" s="44"/>
      <c r="J33" s="1" t="s">
        <v>15</v>
      </c>
      <c r="K33" s="45" t="e">
        <f t="shared" si="1"/>
        <v>#NUM!</v>
      </c>
      <c r="L33" s="45" t="e">
        <f t="shared" si="2"/>
        <v>#NUM!</v>
      </c>
      <c r="M33" s="45" t="e">
        <f t="shared" si="3"/>
        <v>#NUM!</v>
      </c>
      <c r="N33" s="45" t="e">
        <f t="shared" si="4"/>
        <v>#NUM!</v>
      </c>
      <c r="O33" s="45" t="e">
        <f t="shared" si="5"/>
        <v>#NUM!</v>
      </c>
      <c r="P33" s="45" t="e">
        <f t="shared" si="26"/>
        <v>#N/A</v>
      </c>
      <c r="Q33" s="45" t="e">
        <f t="shared" si="6"/>
        <v>#NUM!</v>
      </c>
      <c r="R33" s="45" t="e">
        <f t="shared" si="7"/>
        <v>#NUM!</v>
      </c>
      <c r="S33" s="45" t="e">
        <f t="shared" si="8"/>
        <v>#NUM!</v>
      </c>
      <c r="T33" s="45" t="e">
        <f t="shared" si="9"/>
        <v>#NUM!</v>
      </c>
      <c r="U33" s="45" t="e">
        <f t="shared" si="10"/>
        <v>#N/A</v>
      </c>
      <c r="V33" s="45" t="e">
        <f t="shared" si="11"/>
        <v>#NUM!</v>
      </c>
      <c r="W33" s="45" t="e">
        <f t="shared" si="12"/>
        <v>#NUM!</v>
      </c>
      <c r="X33" s="45" t="e">
        <f t="shared" si="13"/>
        <v>#NUM!</v>
      </c>
      <c r="Y33" s="45" t="e">
        <f t="shared" si="14"/>
        <v>#NUM!</v>
      </c>
      <c r="Z33" s="45" t="e">
        <f t="shared" si="15"/>
        <v>#N/A</v>
      </c>
      <c r="AA33" s="45" t="e">
        <f t="shared" si="16"/>
        <v>#NUM!</v>
      </c>
      <c r="AB33" s="45" t="e">
        <f t="shared" si="17"/>
        <v>#NUM!</v>
      </c>
      <c r="AC33" s="45" t="e">
        <f t="shared" si="18"/>
        <v>#NUM!</v>
      </c>
      <c r="AD33" s="45" t="e">
        <f t="shared" si="19"/>
        <v>#NUM!</v>
      </c>
      <c r="AE33" s="45" t="e">
        <f t="shared" si="20"/>
        <v>#NUM!</v>
      </c>
      <c r="AF33" s="45" t="e">
        <f t="shared" si="21"/>
        <v>#N/A</v>
      </c>
      <c r="AG33" s="45" t="e">
        <f t="shared" si="22"/>
        <v>#NUM!</v>
      </c>
      <c r="AH33" s="45" t="e">
        <f t="shared" si="23"/>
        <v>#NUM!</v>
      </c>
      <c r="AI33" s="45" t="e">
        <f t="shared" si="24"/>
        <v>#NUM!</v>
      </c>
      <c r="AJ33" s="45" t="e">
        <f t="shared" si="25"/>
        <v>#N/A</v>
      </c>
    </row>
    <row r="34" spans="1:36" ht="12.95" customHeight="1" x14ac:dyDescent="0.15">
      <c r="A34" s="44"/>
      <c r="B34" s="99"/>
      <c r="C34" s="99"/>
      <c r="D34" s="44"/>
      <c r="E34" s="44"/>
      <c r="F34" s="4" t="str">
        <f t="shared" si="0"/>
        <v/>
      </c>
      <c r="G34" s="44"/>
      <c r="H34" s="44"/>
      <c r="I34" s="44"/>
      <c r="K34" s="45" t="e">
        <f t="shared" si="1"/>
        <v>#NUM!</v>
      </c>
      <c r="L34" s="45" t="e">
        <f t="shared" si="2"/>
        <v>#NUM!</v>
      </c>
      <c r="M34" s="45" t="e">
        <f t="shared" si="3"/>
        <v>#NUM!</v>
      </c>
      <c r="N34" s="45" t="e">
        <f t="shared" si="4"/>
        <v>#NUM!</v>
      </c>
      <c r="O34" s="45" t="e">
        <f t="shared" si="5"/>
        <v>#NUM!</v>
      </c>
      <c r="P34" s="45" t="e">
        <f t="shared" si="26"/>
        <v>#N/A</v>
      </c>
      <c r="Q34" s="45" t="e">
        <f t="shared" si="6"/>
        <v>#NUM!</v>
      </c>
      <c r="R34" s="45" t="e">
        <f t="shared" si="7"/>
        <v>#NUM!</v>
      </c>
      <c r="S34" s="45" t="e">
        <f t="shared" si="8"/>
        <v>#NUM!</v>
      </c>
      <c r="T34" s="45" t="e">
        <f t="shared" si="9"/>
        <v>#NUM!</v>
      </c>
      <c r="U34" s="45" t="e">
        <f t="shared" si="10"/>
        <v>#N/A</v>
      </c>
      <c r="V34" s="45" t="e">
        <f t="shared" si="11"/>
        <v>#NUM!</v>
      </c>
      <c r="W34" s="45" t="e">
        <f t="shared" si="12"/>
        <v>#NUM!</v>
      </c>
      <c r="X34" s="45" t="e">
        <f t="shared" si="13"/>
        <v>#NUM!</v>
      </c>
      <c r="Y34" s="45" t="e">
        <f t="shared" si="14"/>
        <v>#NUM!</v>
      </c>
      <c r="Z34" s="45" t="e">
        <f t="shared" si="15"/>
        <v>#N/A</v>
      </c>
      <c r="AA34" s="45" t="e">
        <f t="shared" si="16"/>
        <v>#NUM!</v>
      </c>
      <c r="AB34" s="45" t="e">
        <f t="shared" si="17"/>
        <v>#NUM!</v>
      </c>
      <c r="AC34" s="45" t="e">
        <f t="shared" si="18"/>
        <v>#NUM!</v>
      </c>
      <c r="AD34" s="45" t="e">
        <f t="shared" si="19"/>
        <v>#NUM!</v>
      </c>
      <c r="AE34" s="45" t="e">
        <f t="shared" si="20"/>
        <v>#NUM!</v>
      </c>
      <c r="AF34" s="45" t="e">
        <f t="shared" si="21"/>
        <v>#N/A</v>
      </c>
      <c r="AG34" s="45" t="e">
        <f t="shared" si="22"/>
        <v>#NUM!</v>
      </c>
      <c r="AH34" s="45" t="e">
        <f t="shared" si="23"/>
        <v>#NUM!</v>
      </c>
      <c r="AI34" s="45" t="e">
        <f t="shared" si="24"/>
        <v>#NUM!</v>
      </c>
      <c r="AJ34" s="45" t="e">
        <f t="shared" si="25"/>
        <v>#N/A</v>
      </c>
    </row>
    <row r="35" spans="1:36" ht="12.95" customHeight="1" x14ac:dyDescent="0.15">
      <c r="A35" s="44"/>
      <c r="B35" s="99"/>
      <c r="C35" s="99"/>
      <c r="D35" s="44"/>
      <c r="E35" s="44"/>
      <c r="F35" s="4" t="str">
        <f t="shared" si="0"/>
        <v/>
      </c>
      <c r="G35" s="44"/>
      <c r="H35" s="44"/>
      <c r="I35" s="44"/>
      <c r="K35" s="45" t="e">
        <f t="shared" si="1"/>
        <v>#NUM!</v>
      </c>
      <c r="L35" s="45" t="e">
        <f t="shared" si="2"/>
        <v>#NUM!</v>
      </c>
      <c r="M35" s="45" t="e">
        <f t="shared" si="3"/>
        <v>#NUM!</v>
      </c>
      <c r="N35" s="45" t="e">
        <f t="shared" si="4"/>
        <v>#NUM!</v>
      </c>
      <c r="O35" s="45" t="e">
        <f t="shared" si="5"/>
        <v>#NUM!</v>
      </c>
      <c r="P35" s="45" t="e">
        <f t="shared" si="26"/>
        <v>#N/A</v>
      </c>
      <c r="Q35" s="45" t="e">
        <f t="shared" si="6"/>
        <v>#NUM!</v>
      </c>
      <c r="R35" s="45" t="e">
        <f t="shared" si="7"/>
        <v>#NUM!</v>
      </c>
      <c r="S35" s="45" t="e">
        <f t="shared" si="8"/>
        <v>#NUM!</v>
      </c>
      <c r="T35" s="45" t="e">
        <f t="shared" si="9"/>
        <v>#NUM!</v>
      </c>
      <c r="U35" s="45" t="e">
        <f t="shared" si="10"/>
        <v>#N/A</v>
      </c>
      <c r="V35" s="45" t="e">
        <f t="shared" si="11"/>
        <v>#NUM!</v>
      </c>
      <c r="W35" s="45" t="e">
        <f t="shared" si="12"/>
        <v>#NUM!</v>
      </c>
      <c r="X35" s="45" t="e">
        <f t="shared" si="13"/>
        <v>#NUM!</v>
      </c>
      <c r="Y35" s="45" t="e">
        <f t="shared" si="14"/>
        <v>#NUM!</v>
      </c>
      <c r="Z35" s="45" t="e">
        <f t="shared" si="15"/>
        <v>#N/A</v>
      </c>
      <c r="AA35" s="45" t="e">
        <f t="shared" si="16"/>
        <v>#NUM!</v>
      </c>
      <c r="AB35" s="45" t="e">
        <f t="shared" si="17"/>
        <v>#NUM!</v>
      </c>
      <c r="AC35" s="45" t="e">
        <f t="shared" si="18"/>
        <v>#NUM!</v>
      </c>
      <c r="AD35" s="45" t="e">
        <f t="shared" si="19"/>
        <v>#NUM!</v>
      </c>
      <c r="AE35" s="45" t="e">
        <f t="shared" si="20"/>
        <v>#NUM!</v>
      </c>
      <c r="AF35" s="45" t="e">
        <f t="shared" si="21"/>
        <v>#N/A</v>
      </c>
      <c r="AG35" s="45" t="e">
        <f t="shared" si="22"/>
        <v>#NUM!</v>
      </c>
      <c r="AH35" s="45" t="e">
        <f t="shared" si="23"/>
        <v>#NUM!</v>
      </c>
      <c r="AI35" s="45" t="e">
        <f t="shared" si="24"/>
        <v>#NUM!</v>
      </c>
      <c r="AJ35" s="45" t="e">
        <f t="shared" si="25"/>
        <v>#N/A</v>
      </c>
    </row>
    <row r="36" spans="1:36" ht="12.95" customHeight="1" x14ac:dyDescent="0.15">
      <c r="A36" s="44"/>
      <c r="B36" s="99"/>
      <c r="C36" s="99"/>
      <c r="D36" s="44"/>
      <c r="E36" s="44"/>
      <c r="F36" s="4" t="str">
        <f t="shared" si="0"/>
        <v/>
      </c>
      <c r="G36" s="44"/>
      <c r="H36" s="44"/>
      <c r="I36" s="44"/>
      <c r="K36" s="45" t="e">
        <f t="shared" si="1"/>
        <v>#NUM!</v>
      </c>
      <c r="L36" s="45" t="e">
        <f t="shared" si="2"/>
        <v>#NUM!</v>
      </c>
      <c r="M36" s="45" t="e">
        <f t="shared" si="3"/>
        <v>#NUM!</v>
      </c>
      <c r="N36" s="45" t="e">
        <f t="shared" si="4"/>
        <v>#NUM!</v>
      </c>
      <c r="O36" s="45" t="e">
        <f t="shared" si="5"/>
        <v>#NUM!</v>
      </c>
      <c r="P36" s="45" t="e">
        <f t="shared" si="26"/>
        <v>#N/A</v>
      </c>
      <c r="Q36" s="45" t="e">
        <f t="shared" si="6"/>
        <v>#NUM!</v>
      </c>
      <c r="R36" s="45" t="e">
        <f t="shared" si="7"/>
        <v>#NUM!</v>
      </c>
      <c r="S36" s="45" t="e">
        <f t="shared" si="8"/>
        <v>#NUM!</v>
      </c>
      <c r="T36" s="45" t="e">
        <f t="shared" si="9"/>
        <v>#NUM!</v>
      </c>
      <c r="U36" s="45" t="e">
        <f t="shared" si="10"/>
        <v>#N/A</v>
      </c>
      <c r="V36" s="45" t="e">
        <f t="shared" si="11"/>
        <v>#NUM!</v>
      </c>
      <c r="W36" s="45" t="e">
        <f t="shared" si="12"/>
        <v>#NUM!</v>
      </c>
      <c r="X36" s="45" t="e">
        <f t="shared" si="13"/>
        <v>#NUM!</v>
      </c>
      <c r="Y36" s="45" t="e">
        <f t="shared" si="14"/>
        <v>#NUM!</v>
      </c>
      <c r="Z36" s="45" t="e">
        <f t="shared" si="15"/>
        <v>#N/A</v>
      </c>
      <c r="AA36" s="45" t="e">
        <f t="shared" si="16"/>
        <v>#NUM!</v>
      </c>
      <c r="AB36" s="45" t="e">
        <f t="shared" si="17"/>
        <v>#NUM!</v>
      </c>
      <c r="AC36" s="45" t="e">
        <f t="shared" si="18"/>
        <v>#NUM!</v>
      </c>
      <c r="AD36" s="45" t="e">
        <f t="shared" si="19"/>
        <v>#NUM!</v>
      </c>
      <c r="AE36" s="45" t="e">
        <f t="shared" si="20"/>
        <v>#NUM!</v>
      </c>
      <c r="AF36" s="45" t="e">
        <f t="shared" si="21"/>
        <v>#N/A</v>
      </c>
      <c r="AG36" s="45" t="e">
        <f t="shared" si="22"/>
        <v>#NUM!</v>
      </c>
      <c r="AH36" s="45" t="e">
        <f t="shared" si="23"/>
        <v>#NUM!</v>
      </c>
      <c r="AI36" s="45" t="e">
        <f t="shared" si="24"/>
        <v>#NUM!</v>
      </c>
      <c r="AJ36" s="45" t="e">
        <f t="shared" si="25"/>
        <v>#N/A</v>
      </c>
    </row>
    <row r="37" spans="1:36" ht="12.95" customHeight="1" x14ac:dyDescent="0.15">
      <c r="A37" s="44"/>
      <c r="B37" s="99"/>
      <c r="C37" s="99"/>
      <c r="D37" s="44"/>
      <c r="E37" s="44"/>
      <c r="F37" s="4" t="str">
        <f t="shared" si="0"/>
        <v/>
      </c>
      <c r="G37" s="44"/>
      <c r="H37" s="44"/>
      <c r="I37" s="44"/>
      <c r="K37" s="45" t="e">
        <f t="shared" si="1"/>
        <v>#NUM!</v>
      </c>
      <c r="L37" s="45" t="e">
        <f t="shared" si="2"/>
        <v>#NUM!</v>
      </c>
      <c r="M37" s="45" t="e">
        <f t="shared" si="3"/>
        <v>#NUM!</v>
      </c>
      <c r="N37" s="45" t="e">
        <f t="shared" si="4"/>
        <v>#NUM!</v>
      </c>
      <c r="O37" s="45" t="e">
        <f t="shared" si="5"/>
        <v>#NUM!</v>
      </c>
      <c r="P37" s="45" t="e">
        <f t="shared" si="26"/>
        <v>#N/A</v>
      </c>
      <c r="Q37" s="45" t="e">
        <f t="shared" si="6"/>
        <v>#NUM!</v>
      </c>
      <c r="R37" s="45" t="e">
        <f t="shared" si="7"/>
        <v>#NUM!</v>
      </c>
      <c r="S37" s="45" t="e">
        <f t="shared" si="8"/>
        <v>#NUM!</v>
      </c>
      <c r="T37" s="45" t="e">
        <f t="shared" si="9"/>
        <v>#NUM!</v>
      </c>
      <c r="U37" s="45" t="e">
        <f t="shared" si="10"/>
        <v>#N/A</v>
      </c>
      <c r="V37" s="45" t="e">
        <f t="shared" si="11"/>
        <v>#NUM!</v>
      </c>
      <c r="W37" s="45" t="e">
        <f t="shared" si="12"/>
        <v>#NUM!</v>
      </c>
      <c r="X37" s="45" t="e">
        <f t="shared" si="13"/>
        <v>#NUM!</v>
      </c>
      <c r="Y37" s="45" t="e">
        <f t="shared" si="14"/>
        <v>#NUM!</v>
      </c>
      <c r="Z37" s="45" t="e">
        <f t="shared" si="15"/>
        <v>#N/A</v>
      </c>
      <c r="AA37" s="45" t="e">
        <f t="shared" si="16"/>
        <v>#NUM!</v>
      </c>
      <c r="AB37" s="45" t="e">
        <f t="shared" si="17"/>
        <v>#NUM!</v>
      </c>
      <c r="AC37" s="45" t="e">
        <f t="shared" si="18"/>
        <v>#NUM!</v>
      </c>
      <c r="AD37" s="45" t="e">
        <f t="shared" si="19"/>
        <v>#NUM!</v>
      </c>
      <c r="AE37" s="45" t="e">
        <f t="shared" si="20"/>
        <v>#NUM!</v>
      </c>
      <c r="AF37" s="45" t="e">
        <f t="shared" si="21"/>
        <v>#N/A</v>
      </c>
      <c r="AG37" s="45" t="e">
        <f t="shared" si="22"/>
        <v>#NUM!</v>
      </c>
      <c r="AH37" s="45" t="e">
        <f t="shared" si="23"/>
        <v>#NUM!</v>
      </c>
      <c r="AI37" s="45" t="e">
        <f t="shared" si="24"/>
        <v>#NUM!</v>
      </c>
      <c r="AJ37" s="45" t="e">
        <f t="shared" si="25"/>
        <v>#N/A</v>
      </c>
    </row>
    <row r="38" spans="1:36" ht="12.95" customHeight="1" x14ac:dyDescent="0.15">
      <c r="A38" s="44"/>
      <c r="B38" s="99"/>
      <c r="C38" s="99"/>
      <c r="D38" s="44"/>
      <c r="E38" s="44"/>
      <c r="F38" s="4" t="str">
        <f t="shared" si="0"/>
        <v/>
      </c>
      <c r="G38" s="44"/>
      <c r="H38" s="44"/>
      <c r="I38" s="44"/>
      <c r="K38" s="45" t="e">
        <f t="shared" si="1"/>
        <v>#NUM!</v>
      </c>
      <c r="L38" s="45" t="e">
        <f t="shared" si="2"/>
        <v>#NUM!</v>
      </c>
      <c r="M38" s="45" t="e">
        <f t="shared" si="3"/>
        <v>#NUM!</v>
      </c>
      <c r="N38" s="45" t="e">
        <f t="shared" si="4"/>
        <v>#NUM!</v>
      </c>
      <c r="O38" s="45" t="e">
        <f t="shared" si="5"/>
        <v>#NUM!</v>
      </c>
      <c r="P38" s="45" t="e">
        <f t="shared" si="26"/>
        <v>#N/A</v>
      </c>
      <c r="Q38" s="45" t="e">
        <f t="shared" si="6"/>
        <v>#NUM!</v>
      </c>
      <c r="R38" s="45" t="e">
        <f t="shared" si="7"/>
        <v>#NUM!</v>
      </c>
      <c r="S38" s="45" t="e">
        <f t="shared" si="8"/>
        <v>#NUM!</v>
      </c>
      <c r="T38" s="45" t="e">
        <f t="shared" si="9"/>
        <v>#NUM!</v>
      </c>
      <c r="U38" s="45" t="e">
        <f t="shared" si="10"/>
        <v>#N/A</v>
      </c>
      <c r="V38" s="45" t="e">
        <f t="shared" si="11"/>
        <v>#NUM!</v>
      </c>
      <c r="W38" s="45" t="e">
        <f t="shared" si="12"/>
        <v>#NUM!</v>
      </c>
      <c r="X38" s="45" t="e">
        <f t="shared" si="13"/>
        <v>#NUM!</v>
      </c>
      <c r="Y38" s="45" t="e">
        <f t="shared" si="14"/>
        <v>#NUM!</v>
      </c>
      <c r="Z38" s="45" t="e">
        <f t="shared" si="15"/>
        <v>#N/A</v>
      </c>
      <c r="AA38" s="45" t="e">
        <f t="shared" si="16"/>
        <v>#NUM!</v>
      </c>
      <c r="AB38" s="45" t="e">
        <f t="shared" si="17"/>
        <v>#NUM!</v>
      </c>
      <c r="AC38" s="45" t="e">
        <f t="shared" si="18"/>
        <v>#NUM!</v>
      </c>
      <c r="AD38" s="45" t="e">
        <f t="shared" si="19"/>
        <v>#NUM!</v>
      </c>
      <c r="AE38" s="45" t="e">
        <f t="shared" si="20"/>
        <v>#NUM!</v>
      </c>
      <c r="AF38" s="45" t="e">
        <f t="shared" si="21"/>
        <v>#N/A</v>
      </c>
      <c r="AG38" s="45" t="e">
        <f t="shared" si="22"/>
        <v>#NUM!</v>
      </c>
      <c r="AH38" s="45" t="e">
        <f t="shared" si="23"/>
        <v>#NUM!</v>
      </c>
      <c r="AI38" s="45" t="e">
        <f t="shared" si="24"/>
        <v>#NUM!</v>
      </c>
      <c r="AJ38" s="45" t="e">
        <f t="shared" si="25"/>
        <v>#N/A</v>
      </c>
    </row>
    <row r="39" spans="1:36" ht="12.95" customHeight="1" x14ac:dyDescent="0.15">
      <c r="A39" s="44"/>
      <c r="B39" s="99"/>
      <c r="C39" s="99"/>
      <c r="D39" s="44"/>
      <c r="E39" s="44"/>
      <c r="F39" s="4" t="str">
        <f t="shared" si="0"/>
        <v/>
      </c>
      <c r="G39" s="44"/>
      <c r="H39" s="44"/>
      <c r="I39" s="44"/>
      <c r="K39" s="45" t="e">
        <f t="shared" si="1"/>
        <v>#NUM!</v>
      </c>
      <c r="L39" s="45" t="e">
        <f t="shared" si="2"/>
        <v>#NUM!</v>
      </c>
      <c r="M39" s="45" t="e">
        <f t="shared" si="3"/>
        <v>#NUM!</v>
      </c>
      <c r="N39" s="45" t="e">
        <f t="shared" si="4"/>
        <v>#NUM!</v>
      </c>
      <c r="O39" s="45" t="e">
        <f t="shared" si="5"/>
        <v>#NUM!</v>
      </c>
      <c r="P39" s="45" t="e">
        <f t="shared" si="26"/>
        <v>#N/A</v>
      </c>
      <c r="Q39" s="45" t="e">
        <f t="shared" si="6"/>
        <v>#NUM!</v>
      </c>
      <c r="R39" s="45" t="e">
        <f t="shared" si="7"/>
        <v>#NUM!</v>
      </c>
      <c r="S39" s="45" t="e">
        <f t="shared" si="8"/>
        <v>#NUM!</v>
      </c>
      <c r="T39" s="45" t="e">
        <f t="shared" si="9"/>
        <v>#NUM!</v>
      </c>
      <c r="U39" s="45" t="e">
        <f t="shared" si="10"/>
        <v>#N/A</v>
      </c>
      <c r="V39" s="45" t="e">
        <f t="shared" si="11"/>
        <v>#NUM!</v>
      </c>
      <c r="W39" s="45" t="e">
        <f t="shared" si="12"/>
        <v>#NUM!</v>
      </c>
      <c r="X39" s="45" t="e">
        <f t="shared" si="13"/>
        <v>#NUM!</v>
      </c>
      <c r="Y39" s="45" t="e">
        <f t="shared" si="14"/>
        <v>#NUM!</v>
      </c>
      <c r="Z39" s="45" t="e">
        <f t="shared" si="15"/>
        <v>#N/A</v>
      </c>
      <c r="AA39" s="45" t="e">
        <f t="shared" si="16"/>
        <v>#NUM!</v>
      </c>
      <c r="AB39" s="45" t="e">
        <f t="shared" si="17"/>
        <v>#NUM!</v>
      </c>
      <c r="AC39" s="45" t="e">
        <f t="shared" si="18"/>
        <v>#NUM!</v>
      </c>
      <c r="AD39" s="45" t="e">
        <f t="shared" si="19"/>
        <v>#NUM!</v>
      </c>
      <c r="AE39" s="45" t="e">
        <f t="shared" si="20"/>
        <v>#NUM!</v>
      </c>
      <c r="AF39" s="45" t="e">
        <f t="shared" si="21"/>
        <v>#N/A</v>
      </c>
      <c r="AG39" s="45" t="e">
        <f t="shared" si="22"/>
        <v>#NUM!</v>
      </c>
      <c r="AH39" s="45" t="e">
        <f t="shared" si="23"/>
        <v>#NUM!</v>
      </c>
      <c r="AI39" s="45" t="e">
        <f t="shared" si="24"/>
        <v>#NUM!</v>
      </c>
      <c r="AJ39" s="45" t="e">
        <f t="shared" si="25"/>
        <v>#N/A</v>
      </c>
    </row>
    <row r="40" spans="1:36" ht="12.95" customHeight="1" x14ac:dyDescent="0.15">
      <c r="A40" s="44"/>
      <c r="B40" s="99"/>
      <c r="C40" s="99"/>
      <c r="D40" s="44"/>
      <c r="E40" s="44"/>
      <c r="F40" s="4" t="str">
        <f t="shared" si="0"/>
        <v/>
      </c>
      <c r="G40" s="44"/>
      <c r="H40" s="44"/>
      <c r="I40" s="44"/>
      <c r="K40" s="45" t="e">
        <f t="shared" si="1"/>
        <v>#NUM!</v>
      </c>
      <c r="L40" s="45" t="e">
        <f t="shared" si="2"/>
        <v>#NUM!</v>
      </c>
      <c r="M40" s="45" t="e">
        <f t="shared" si="3"/>
        <v>#NUM!</v>
      </c>
      <c r="N40" s="45" t="e">
        <f t="shared" si="4"/>
        <v>#NUM!</v>
      </c>
      <c r="O40" s="45" t="e">
        <f t="shared" si="5"/>
        <v>#NUM!</v>
      </c>
      <c r="P40" s="45" t="e">
        <f t="shared" si="26"/>
        <v>#N/A</v>
      </c>
      <c r="Q40" s="45" t="e">
        <f t="shared" si="6"/>
        <v>#NUM!</v>
      </c>
      <c r="R40" s="45" t="e">
        <f t="shared" si="7"/>
        <v>#NUM!</v>
      </c>
      <c r="S40" s="45" t="e">
        <f t="shared" si="8"/>
        <v>#NUM!</v>
      </c>
      <c r="T40" s="45" t="e">
        <f t="shared" si="9"/>
        <v>#NUM!</v>
      </c>
      <c r="U40" s="45" t="e">
        <f t="shared" si="10"/>
        <v>#N/A</v>
      </c>
      <c r="V40" s="45" t="e">
        <f t="shared" si="11"/>
        <v>#NUM!</v>
      </c>
      <c r="W40" s="45" t="e">
        <f t="shared" si="12"/>
        <v>#NUM!</v>
      </c>
      <c r="X40" s="45" t="e">
        <f t="shared" si="13"/>
        <v>#NUM!</v>
      </c>
      <c r="Y40" s="45" t="e">
        <f t="shared" si="14"/>
        <v>#NUM!</v>
      </c>
      <c r="Z40" s="45" t="e">
        <f t="shared" si="15"/>
        <v>#N/A</v>
      </c>
      <c r="AA40" s="45" t="e">
        <f t="shared" si="16"/>
        <v>#NUM!</v>
      </c>
      <c r="AB40" s="45" t="e">
        <f t="shared" si="17"/>
        <v>#NUM!</v>
      </c>
      <c r="AC40" s="45" t="e">
        <f t="shared" si="18"/>
        <v>#NUM!</v>
      </c>
      <c r="AD40" s="45" t="e">
        <f t="shared" si="19"/>
        <v>#NUM!</v>
      </c>
      <c r="AE40" s="45" t="e">
        <f t="shared" si="20"/>
        <v>#NUM!</v>
      </c>
      <c r="AF40" s="45" t="e">
        <f t="shared" si="21"/>
        <v>#N/A</v>
      </c>
      <c r="AG40" s="45" t="e">
        <f t="shared" si="22"/>
        <v>#NUM!</v>
      </c>
      <c r="AH40" s="45" t="e">
        <f t="shared" si="23"/>
        <v>#NUM!</v>
      </c>
      <c r="AI40" s="45" t="e">
        <f t="shared" si="24"/>
        <v>#NUM!</v>
      </c>
      <c r="AJ40" s="45" t="e">
        <f t="shared" si="25"/>
        <v>#N/A</v>
      </c>
    </row>
    <row r="41" spans="1:36" ht="12.95" customHeight="1" x14ac:dyDescent="0.15">
      <c r="A41" s="44"/>
      <c r="B41" s="99"/>
      <c r="C41" s="99"/>
      <c r="D41" s="44"/>
      <c r="E41" s="44"/>
      <c r="F41" s="4" t="str">
        <f t="shared" si="0"/>
        <v/>
      </c>
      <c r="G41" s="44"/>
      <c r="H41" s="44"/>
      <c r="I41" s="44"/>
      <c r="K41" s="45" t="e">
        <f t="shared" si="1"/>
        <v>#NUM!</v>
      </c>
      <c r="L41" s="45" t="e">
        <f t="shared" si="2"/>
        <v>#NUM!</v>
      </c>
      <c r="M41" s="45" t="e">
        <f t="shared" si="3"/>
        <v>#NUM!</v>
      </c>
      <c r="N41" s="45" t="e">
        <f t="shared" si="4"/>
        <v>#NUM!</v>
      </c>
      <c r="O41" s="45" t="e">
        <f t="shared" si="5"/>
        <v>#NUM!</v>
      </c>
      <c r="P41" s="45" t="e">
        <f t="shared" si="26"/>
        <v>#N/A</v>
      </c>
      <c r="Q41" s="45" t="e">
        <f t="shared" si="6"/>
        <v>#NUM!</v>
      </c>
      <c r="R41" s="45" t="e">
        <f t="shared" si="7"/>
        <v>#NUM!</v>
      </c>
      <c r="S41" s="45" t="e">
        <f t="shared" si="8"/>
        <v>#NUM!</v>
      </c>
      <c r="T41" s="45" t="e">
        <f t="shared" si="9"/>
        <v>#NUM!</v>
      </c>
      <c r="U41" s="45" t="e">
        <f t="shared" si="10"/>
        <v>#N/A</v>
      </c>
      <c r="V41" s="45" t="e">
        <f t="shared" si="11"/>
        <v>#NUM!</v>
      </c>
      <c r="W41" s="45" t="e">
        <f t="shared" si="12"/>
        <v>#NUM!</v>
      </c>
      <c r="X41" s="45" t="e">
        <f t="shared" si="13"/>
        <v>#NUM!</v>
      </c>
      <c r="Y41" s="45" t="e">
        <f t="shared" si="14"/>
        <v>#NUM!</v>
      </c>
      <c r="Z41" s="45" t="e">
        <f t="shared" si="15"/>
        <v>#N/A</v>
      </c>
      <c r="AA41" s="45" t="e">
        <f t="shared" si="16"/>
        <v>#NUM!</v>
      </c>
      <c r="AB41" s="45" t="e">
        <f t="shared" si="17"/>
        <v>#NUM!</v>
      </c>
      <c r="AC41" s="45" t="e">
        <f t="shared" si="18"/>
        <v>#NUM!</v>
      </c>
      <c r="AD41" s="45" t="e">
        <f t="shared" si="19"/>
        <v>#NUM!</v>
      </c>
      <c r="AE41" s="45" t="e">
        <f t="shared" si="20"/>
        <v>#NUM!</v>
      </c>
      <c r="AF41" s="45" t="e">
        <f t="shared" si="21"/>
        <v>#N/A</v>
      </c>
      <c r="AG41" s="45" t="e">
        <f t="shared" si="22"/>
        <v>#NUM!</v>
      </c>
      <c r="AH41" s="45" t="e">
        <f t="shared" si="23"/>
        <v>#NUM!</v>
      </c>
      <c r="AI41" s="45" t="e">
        <f t="shared" si="24"/>
        <v>#NUM!</v>
      </c>
      <c r="AJ41" s="45" t="e">
        <f t="shared" si="25"/>
        <v>#N/A</v>
      </c>
    </row>
    <row r="42" spans="1:36" ht="12.95" customHeight="1" x14ac:dyDescent="0.15">
      <c r="A42" s="44"/>
      <c r="B42" s="99"/>
      <c r="C42" s="99"/>
      <c r="D42" s="44"/>
      <c r="E42" s="44"/>
      <c r="F42" s="4" t="str">
        <f t="shared" si="0"/>
        <v/>
      </c>
      <c r="G42" s="44"/>
      <c r="H42" s="44"/>
      <c r="I42" s="44"/>
      <c r="K42" s="45" t="e">
        <f t="shared" si="1"/>
        <v>#NUM!</v>
      </c>
      <c r="L42" s="45" t="e">
        <f t="shared" si="2"/>
        <v>#NUM!</v>
      </c>
      <c r="M42" s="45" t="e">
        <f t="shared" si="3"/>
        <v>#NUM!</v>
      </c>
      <c r="N42" s="45" t="e">
        <f t="shared" si="4"/>
        <v>#NUM!</v>
      </c>
      <c r="O42" s="45" t="e">
        <f t="shared" si="5"/>
        <v>#NUM!</v>
      </c>
      <c r="P42" s="45" t="e">
        <f t="shared" si="26"/>
        <v>#N/A</v>
      </c>
      <c r="Q42" s="45" t="e">
        <f t="shared" si="6"/>
        <v>#NUM!</v>
      </c>
      <c r="R42" s="45" t="e">
        <f t="shared" si="7"/>
        <v>#NUM!</v>
      </c>
      <c r="S42" s="45" t="e">
        <f t="shared" si="8"/>
        <v>#NUM!</v>
      </c>
      <c r="T42" s="45" t="e">
        <f t="shared" si="9"/>
        <v>#NUM!</v>
      </c>
      <c r="U42" s="45" t="e">
        <f t="shared" si="10"/>
        <v>#N/A</v>
      </c>
      <c r="V42" s="45" t="e">
        <f t="shared" si="11"/>
        <v>#NUM!</v>
      </c>
      <c r="W42" s="45" t="e">
        <f t="shared" si="12"/>
        <v>#NUM!</v>
      </c>
      <c r="X42" s="45" t="e">
        <f t="shared" si="13"/>
        <v>#NUM!</v>
      </c>
      <c r="Y42" s="45" t="e">
        <f t="shared" si="14"/>
        <v>#NUM!</v>
      </c>
      <c r="Z42" s="45" t="e">
        <f t="shared" si="15"/>
        <v>#N/A</v>
      </c>
      <c r="AA42" s="45" t="e">
        <f t="shared" si="16"/>
        <v>#NUM!</v>
      </c>
      <c r="AB42" s="45" t="e">
        <f t="shared" si="17"/>
        <v>#NUM!</v>
      </c>
      <c r="AC42" s="45" t="e">
        <f t="shared" si="18"/>
        <v>#NUM!</v>
      </c>
      <c r="AD42" s="45" t="e">
        <f t="shared" si="19"/>
        <v>#NUM!</v>
      </c>
      <c r="AE42" s="45" t="e">
        <f t="shared" si="20"/>
        <v>#NUM!</v>
      </c>
      <c r="AF42" s="45" t="e">
        <f t="shared" si="21"/>
        <v>#N/A</v>
      </c>
      <c r="AG42" s="45" t="e">
        <f t="shared" si="22"/>
        <v>#NUM!</v>
      </c>
      <c r="AH42" s="45" t="e">
        <f t="shared" si="23"/>
        <v>#NUM!</v>
      </c>
      <c r="AI42" s="45" t="e">
        <f t="shared" si="24"/>
        <v>#NUM!</v>
      </c>
      <c r="AJ42" s="45" t="e">
        <f t="shared" si="25"/>
        <v>#N/A</v>
      </c>
    </row>
    <row r="43" spans="1:36" ht="12.95" customHeight="1" x14ac:dyDescent="0.15">
      <c r="A43" s="44"/>
      <c r="B43" s="99"/>
      <c r="C43" s="99"/>
      <c r="D43" s="44"/>
      <c r="E43" s="44"/>
      <c r="F43" s="4" t="str">
        <f t="shared" si="0"/>
        <v/>
      </c>
      <c r="G43" s="44"/>
      <c r="H43" s="44"/>
      <c r="I43" s="44"/>
      <c r="K43" s="45" t="e">
        <f t="shared" si="1"/>
        <v>#NUM!</v>
      </c>
      <c r="L43" s="45" t="e">
        <f t="shared" si="2"/>
        <v>#NUM!</v>
      </c>
      <c r="M43" s="45" t="e">
        <f t="shared" si="3"/>
        <v>#NUM!</v>
      </c>
      <c r="N43" s="45" t="e">
        <f t="shared" si="4"/>
        <v>#NUM!</v>
      </c>
      <c r="O43" s="45" t="e">
        <f t="shared" si="5"/>
        <v>#NUM!</v>
      </c>
      <c r="P43" s="45" t="e">
        <f t="shared" si="26"/>
        <v>#N/A</v>
      </c>
      <c r="Q43" s="45" t="e">
        <f t="shared" si="6"/>
        <v>#NUM!</v>
      </c>
      <c r="R43" s="45" t="e">
        <f t="shared" si="7"/>
        <v>#NUM!</v>
      </c>
      <c r="S43" s="45" t="e">
        <f t="shared" si="8"/>
        <v>#NUM!</v>
      </c>
      <c r="T43" s="45" t="e">
        <f t="shared" si="9"/>
        <v>#NUM!</v>
      </c>
      <c r="U43" s="45" t="e">
        <f t="shared" si="10"/>
        <v>#N/A</v>
      </c>
      <c r="V43" s="45" t="e">
        <f t="shared" si="11"/>
        <v>#NUM!</v>
      </c>
      <c r="W43" s="45" t="e">
        <f t="shared" si="12"/>
        <v>#NUM!</v>
      </c>
      <c r="X43" s="45" t="e">
        <f t="shared" si="13"/>
        <v>#NUM!</v>
      </c>
      <c r="Y43" s="45" t="e">
        <f t="shared" si="14"/>
        <v>#NUM!</v>
      </c>
      <c r="Z43" s="45" t="e">
        <f t="shared" si="15"/>
        <v>#N/A</v>
      </c>
      <c r="AA43" s="45" t="e">
        <f t="shared" si="16"/>
        <v>#NUM!</v>
      </c>
      <c r="AB43" s="45" t="e">
        <f t="shared" si="17"/>
        <v>#NUM!</v>
      </c>
      <c r="AC43" s="45" t="e">
        <f t="shared" si="18"/>
        <v>#NUM!</v>
      </c>
      <c r="AD43" s="45" t="e">
        <f t="shared" si="19"/>
        <v>#NUM!</v>
      </c>
      <c r="AE43" s="45" t="e">
        <f t="shared" si="20"/>
        <v>#NUM!</v>
      </c>
      <c r="AF43" s="45" t="e">
        <f t="shared" si="21"/>
        <v>#N/A</v>
      </c>
      <c r="AG43" s="45" t="e">
        <f t="shared" si="22"/>
        <v>#NUM!</v>
      </c>
      <c r="AH43" s="45" t="e">
        <f t="shared" si="23"/>
        <v>#NUM!</v>
      </c>
      <c r="AI43" s="45" t="e">
        <f t="shared" si="24"/>
        <v>#NUM!</v>
      </c>
      <c r="AJ43" s="45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44" t="s">
        <v>18</v>
      </c>
      <c r="D46" s="44" t="s">
        <v>19</v>
      </c>
      <c r="E46" s="44" t="s">
        <v>20</v>
      </c>
      <c r="F46" s="11"/>
      <c r="G46" s="5" t="s">
        <v>21</v>
      </c>
      <c r="H46" s="13"/>
      <c r="I46" s="111" t="s">
        <v>146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20</v>
      </c>
      <c r="D47" s="15">
        <f>COUNTIF(G4:G43,"*下層*")</f>
        <v>0</v>
      </c>
      <c r="E47" s="15">
        <f>COUNTA(A4:A43)</f>
        <v>20</v>
      </c>
      <c r="F47" s="11"/>
      <c r="G47" s="16">
        <f>C47*100</f>
        <v>2000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13</v>
      </c>
      <c r="D48" s="15" t="str">
        <f>IF(D47&gt;0,ROUND(SUMIF(G4:G43,"*下層*",E4:E43)/D47,0),"")</f>
        <v/>
      </c>
      <c r="E48" s="15">
        <f>ROUND(SUM(E4:E43)/E47,0)</f>
        <v>13</v>
      </c>
      <c r="F48" s="14"/>
      <c r="G48" s="16">
        <f>C48</f>
        <v>13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13</v>
      </c>
      <c r="D49" s="15" t="str">
        <f>IF(D47&gt;0,ROUND(SUMIF(G4:G43,"*下層*",D4:D43)/D47,0),"")</f>
        <v/>
      </c>
      <c r="E49" s="15">
        <f>ROUND(SUM(D4:D43)/E47,0)</f>
        <v>13</v>
      </c>
      <c r="F49" s="14"/>
      <c r="G49" s="16">
        <f>C49</f>
        <v>13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2.1799999999999997</v>
      </c>
      <c r="D50" s="17">
        <f>SUMIF(G4:G43,"*下層*",F4:F43)</f>
        <v>0</v>
      </c>
      <c r="E50" s="4">
        <f>SUM(F4:F43)</f>
        <v>2.1799999999999997</v>
      </c>
      <c r="F50" s="14"/>
      <c r="G50" s="18">
        <f>C50*100</f>
        <v>217.99999999999997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形状比＝100、Sr＝17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44" t="s">
        <v>18</v>
      </c>
      <c r="D53" s="44" t="s">
        <v>19</v>
      </c>
      <c r="E53" s="44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15</v>
      </c>
      <c r="D54" s="15">
        <f>COUNTIF(H4:H43,"▲")</f>
        <v>0</v>
      </c>
      <c r="E54" s="15">
        <f>COUNTA(H4:H43)</f>
        <v>15</v>
      </c>
      <c r="F54" s="11"/>
      <c r="G54" s="16">
        <f>C54*100</f>
        <v>1500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12</v>
      </c>
      <c r="D55" s="15" t="str">
        <f>IF(D54&gt;0,ROUND(SUMIF(H4:H43,"▲",E4:E43)/D54,0),"")</f>
        <v/>
      </c>
      <c r="E55" s="15">
        <f>ROUND(SUMIF(H4:H43,"*",E4:E43)/E54,0)</f>
        <v>12</v>
      </c>
      <c r="F55" s="14"/>
      <c r="G55" s="16">
        <f>C55</f>
        <v>12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12</v>
      </c>
      <c r="D56" s="15" t="str">
        <f>IF(D54&gt;0,ROUND(SUMIF(H4:H43,"▲",D4:D43)/D54,0),"")</f>
        <v/>
      </c>
      <c r="E56" s="15">
        <f>ROUND(SUMIF(H4:H43,"*",D4:D43)/E54,0)</f>
        <v>12</v>
      </c>
      <c r="F56" s="14"/>
      <c r="G56" s="16">
        <f>C56</f>
        <v>12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1.1400000000000001</v>
      </c>
      <c r="D57" s="17">
        <f>SUMIF(H4:H43,"▲",F4:F43)</f>
        <v>0</v>
      </c>
      <c r="E57" s="17">
        <f>SUM(C57:D57)</f>
        <v>1.1400000000000001</v>
      </c>
      <c r="F57" s="14"/>
      <c r="G57" s="20">
        <f>C57*100</f>
        <v>114.00000000000001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44" t="s">
        <v>18</v>
      </c>
      <c r="D60" s="44" t="s">
        <v>19</v>
      </c>
      <c r="E60" s="44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75</v>
      </c>
      <c r="D61" s="21" t="str">
        <f>IF(D47&gt;0,ROUND(D54/D47*100,1),"")</f>
        <v/>
      </c>
      <c r="E61" s="21">
        <f>ROUND(E54/E47*100,1)</f>
        <v>75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52.3</v>
      </c>
      <c r="D62" s="21" t="str">
        <f>IF(D47&gt;0,ROUND(D57/D50*100,1),"")</f>
        <v/>
      </c>
      <c r="E62" s="21">
        <f>ROUND(E57/E50*100,1)</f>
        <v>52.3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44" t="s">
        <v>18</v>
      </c>
      <c r="D65" s="44" t="s">
        <v>19</v>
      </c>
      <c r="E65" s="44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5</v>
      </c>
      <c r="D66" s="15">
        <f>D47-D54</f>
        <v>0</v>
      </c>
      <c r="E66" s="15">
        <f>SUM(C66:D66)</f>
        <v>5</v>
      </c>
      <c r="F66" s="11"/>
      <c r="G66" s="16">
        <f>C66*100</f>
        <v>500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16</v>
      </c>
      <c r="D67" s="15" t="str">
        <f>IF(D66&gt;0,ROUND(SUMIFS(E4:E43,G7:G43,"*下層*",H4:H43,"")/D66,0),"")</f>
        <v/>
      </c>
      <c r="E67" s="15">
        <f>IF(E66&gt;0,ROUND(SUMIF(H4:H43,"",E4:E43)/E66,0),"")</f>
        <v>16</v>
      </c>
      <c r="F67" s="14"/>
      <c r="G67" s="16">
        <f>C67</f>
        <v>16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18</v>
      </c>
      <c r="D68" s="15" t="str">
        <f>IF(D66&gt;0,ROUND(SUMIFS(D4:D43,G7:G43,"*下層*",H4:H43,"")/D66,0),"")</f>
        <v/>
      </c>
      <c r="E68" s="15">
        <f>IF(E66&gt;0,ROUND(SUMIF(H4:H43,"",D4:D43)/E66,0),"")</f>
        <v>18</v>
      </c>
      <c r="F68" s="14"/>
      <c r="G68" s="16">
        <f>C68</f>
        <v>18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1.0399999999999996</v>
      </c>
      <c r="D69" s="17" t="str">
        <f>IF(D66&gt;0,D50-D57,"")</f>
        <v/>
      </c>
      <c r="E69" s="4">
        <f>SUM(C69:D69)</f>
        <v>1.0399999999999996</v>
      </c>
      <c r="F69" s="14"/>
      <c r="G69" s="18">
        <f>C69*100</f>
        <v>103.99999999999996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形状比＝89、Sr＝28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0F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927" priority="16" stopIfTrue="1">
      <formula>AND(($H4="スギ"),(#REF!&lt;12))</formula>
    </cfRule>
  </conditionalFormatting>
  <conditionalFormatting sqref="L4:L43">
    <cfRule type="expression" dxfId="926" priority="15" stopIfTrue="1">
      <formula>AND(($H4="スギ"),(#REF!&lt;22),(#REF!&gt;=12))</formula>
    </cfRule>
  </conditionalFormatting>
  <conditionalFormatting sqref="M4:M43">
    <cfRule type="expression" dxfId="925" priority="14" stopIfTrue="1">
      <formula>AND(($H4="スギ"),(#REF!&lt;32),(#REF!&gt;=22))</formula>
    </cfRule>
  </conditionalFormatting>
  <conditionalFormatting sqref="N4:N43">
    <cfRule type="expression" dxfId="924" priority="13" stopIfTrue="1">
      <formula>AND(($H4="スギ"),(#REF!&lt;42),(#REF!&gt;=32))</formula>
    </cfRule>
  </conditionalFormatting>
  <conditionalFormatting sqref="U4:U43 Z4:AF43 AJ4:AJ43 O4:P43">
    <cfRule type="expression" dxfId="923" priority="12" stopIfTrue="1">
      <formula>AND(($H4="スギ"),(#REF!&gt;=42))</formula>
    </cfRule>
  </conditionalFormatting>
  <conditionalFormatting sqref="Q4:Q43 AA4:AA43">
    <cfRule type="expression" dxfId="922" priority="11" stopIfTrue="1">
      <formula>AND(($H4="ヒノキ"),(#REF!&lt;12))</formula>
    </cfRule>
  </conditionalFormatting>
  <conditionalFormatting sqref="R4:R43 AB4:AE43">
    <cfRule type="expression" dxfId="921" priority="10" stopIfTrue="1">
      <formula>AND(($H4="ヒノキ"),(#REF!&lt;22),(#REF!&gt;=12))</formula>
    </cfRule>
  </conditionalFormatting>
  <conditionalFormatting sqref="S4:S43">
    <cfRule type="expression" dxfId="920" priority="9" stopIfTrue="1">
      <formula>AND(($H4="ヒノキ"),(#REF!&lt;32),(#REF!&gt;=22))</formula>
    </cfRule>
  </conditionalFormatting>
  <conditionalFormatting sqref="T4:U43 Z4:AF43 AJ4:AJ43">
    <cfRule type="expression" dxfId="919" priority="8" stopIfTrue="1">
      <formula>AND(($H4="ヒノキ"),(#REF!&gt;=32))</formula>
    </cfRule>
  </conditionalFormatting>
  <conditionalFormatting sqref="V4:V43 AA4:AA43">
    <cfRule type="expression" dxfId="918" priority="7" stopIfTrue="1">
      <formula>AND(($H4="アカマツ"),(#REF!&lt;12))</formula>
    </cfRule>
  </conditionalFormatting>
  <conditionalFormatting sqref="W4:W43 AB4:AB43">
    <cfRule type="expression" dxfId="917" priority="6" stopIfTrue="1">
      <formula>AND(($H4="アカマツ"),(#REF!&lt;22),(#REF!&gt;=12))</formula>
    </cfRule>
  </conditionalFormatting>
  <conditionalFormatting sqref="X4:X43 AC4:AC43">
    <cfRule type="expression" dxfId="916" priority="5" stopIfTrue="1">
      <formula>AND(($H4="アカマツ"),(#REF!&lt;42),(#REF!&gt;=22))</formula>
    </cfRule>
  </conditionalFormatting>
  <conditionalFormatting sqref="Y4:AF43 AJ4:AJ43">
    <cfRule type="expression" dxfId="915" priority="4" stopIfTrue="1">
      <formula>AND(($H4="アカマツ"),(#REF!&gt;=42))</formula>
    </cfRule>
  </conditionalFormatting>
  <conditionalFormatting sqref="AG4:AG43">
    <cfRule type="expression" dxfId="914" priority="3" stopIfTrue="1">
      <formula>AND(($H4&lt;&gt;"スギ"),($H4&lt;&gt;"ヒノキ"),($H4&lt;&gt;"アカマツ"),(#REF!&lt;12))</formula>
    </cfRule>
  </conditionalFormatting>
  <conditionalFormatting sqref="AH4:AH43">
    <cfRule type="expression" dxfId="913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912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0" tint="-0.499984740745262"/>
  </sheetPr>
  <dimension ref="A1:U96"/>
  <sheetViews>
    <sheetView zoomScaleNormal="100" zoomScaleSheetLayoutView="100" workbookViewId="0">
      <selection activeCell="E4" sqref="E4"/>
    </sheetView>
  </sheetViews>
  <sheetFormatPr defaultColWidth="8.5" defaultRowHeight="12" x14ac:dyDescent="0.15"/>
  <cols>
    <col min="1" max="11" width="8.5" style="11" customWidth="1"/>
    <col min="12" max="14" width="7.625" style="11" customWidth="1"/>
    <col min="15" max="16384" width="8.5" style="11"/>
  </cols>
  <sheetData>
    <row r="1" spans="1:21" ht="24" customHeight="1" x14ac:dyDescent="0.15">
      <c r="A1" s="128" t="s">
        <v>195</v>
      </c>
      <c r="B1" s="128"/>
      <c r="C1" s="129"/>
      <c r="D1" s="130" t="s">
        <v>227</v>
      </c>
      <c r="E1" s="131"/>
      <c r="F1" s="131"/>
      <c r="G1" s="132"/>
    </row>
    <row r="2" spans="1:21" ht="24" customHeight="1" x14ac:dyDescent="0.15">
      <c r="A2" s="128" t="s">
        <v>196</v>
      </c>
      <c r="B2" s="128"/>
      <c r="C2" s="129"/>
      <c r="D2" s="54" t="s">
        <v>225</v>
      </c>
      <c r="E2" s="54" t="s">
        <v>226</v>
      </c>
      <c r="F2" s="54"/>
      <c r="G2" s="54"/>
      <c r="H2" s="54"/>
      <c r="I2" s="55"/>
      <c r="J2" s="55"/>
    </row>
    <row r="3" spans="1:21" ht="24" customHeight="1" x14ac:dyDescent="0.15">
      <c r="A3" s="128" t="s">
        <v>197</v>
      </c>
      <c r="B3" s="128"/>
      <c r="C3" s="129"/>
      <c r="D3" s="56" t="s">
        <v>291</v>
      </c>
      <c r="E3" s="56" t="s">
        <v>292</v>
      </c>
      <c r="F3" s="56"/>
      <c r="G3" s="56"/>
      <c r="H3" s="56"/>
      <c r="I3" s="56"/>
      <c r="J3" s="56"/>
    </row>
    <row r="5" spans="1:21" ht="14.25" x14ac:dyDescent="0.15">
      <c r="A5" s="133" t="str">
        <f>D1</f>
        <v>S7広葉樹</v>
      </c>
      <c r="B5" s="133"/>
      <c r="C5" s="133"/>
    </row>
    <row r="7" spans="1:21" ht="12.75" customHeight="1" x14ac:dyDescent="0.15">
      <c r="A7" s="57" t="s">
        <v>16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2"/>
      <c r="P7" s="13"/>
      <c r="Q7" s="13"/>
      <c r="R7" s="13"/>
      <c r="S7" s="13"/>
      <c r="T7" s="13"/>
      <c r="U7" s="13"/>
    </row>
    <row r="8" spans="1:21" s="58" customFormat="1" ht="12.75" customHeight="1" x14ac:dyDescent="0.15">
      <c r="A8" s="121"/>
      <c r="B8" s="122"/>
      <c r="C8" s="127" t="s">
        <v>18</v>
      </c>
      <c r="D8" s="127"/>
      <c r="E8" s="127"/>
      <c r="F8" s="127"/>
      <c r="G8" s="127"/>
      <c r="H8" s="127"/>
      <c r="I8" s="127"/>
      <c r="J8" s="127"/>
      <c r="K8" s="127"/>
    </row>
    <row r="9" spans="1:21" s="58" customFormat="1" ht="12.75" customHeight="1" x14ac:dyDescent="0.15">
      <c r="A9" s="123"/>
      <c r="B9" s="124"/>
      <c r="C9" s="59" t="s">
        <v>198</v>
      </c>
      <c r="D9" s="59" t="str">
        <f t="shared" ref="D9:J9" si="0">IF(D$3&lt;&gt;"",D$3,"")</f>
        <v>No.12</v>
      </c>
      <c r="E9" s="59" t="str">
        <f t="shared" si="0"/>
        <v>No.13</v>
      </c>
      <c r="F9" s="59" t="str">
        <f t="shared" si="0"/>
        <v/>
      </c>
      <c r="G9" s="59" t="str">
        <f t="shared" si="0"/>
        <v/>
      </c>
      <c r="H9" s="59" t="str">
        <f t="shared" si="0"/>
        <v/>
      </c>
      <c r="I9" s="59" t="str">
        <f t="shared" si="0"/>
        <v/>
      </c>
      <c r="J9" s="59" t="str">
        <f t="shared" si="0"/>
        <v/>
      </c>
      <c r="K9" s="60" t="s">
        <v>199</v>
      </c>
    </row>
    <row r="10" spans="1:21" ht="12.75" customHeight="1" x14ac:dyDescent="0.15">
      <c r="A10" s="109" t="s">
        <v>22</v>
      </c>
      <c r="B10" s="110"/>
      <c r="C10" s="15">
        <f ca="1">ROUND(AVERAGE(D10:J10),0)</f>
        <v>22</v>
      </c>
      <c r="D10" s="52">
        <f t="shared" ref="D10:J10" ca="1" si="1">IF(D$2&lt;&gt;"",INDIRECT(D$2&amp;"!C47"),"")</f>
        <v>24</v>
      </c>
      <c r="E10" s="52">
        <f t="shared" ca="1" si="1"/>
        <v>20</v>
      </c>
      <c r="F10" s="52" t="str">
        <f t="shared" ca="1" si="1"/>
        <v/>
      </c>
      <c r="G10" s="52" t="str">
        <f t="shared" ca="1" si="1"/>
        <v/>
      </c>
      <c r="H10" s="52" t="str">
        <f t="shared" ca="1" si="1"/>
        <v/>
      </c>
      <c r="I10" s="52" t="str">
        <f t="shared" ca="1" si="1"/>
        <v/>
      </c>
      <c r="J10" s="52" t="str">
        <f t="shared" ca="1" si="1"/>
        <v/>
      </c>
      <c r="K10" s="61">
        <f ca="1">C10*100</f>
        <v>2200</v>
      </c>
    </row>
    <row r="11" spans="1:21" ht="12.75" customHeight="1" x14ac:dyDescent="0.15">
      <c r="A11" s="109" t="s">
        <v>23</v>
      </c>
      <c r="B11" s="110"/>
      <c r="C11" s="15">
        <f ca="1">ROUND(AVERAGE(D11:J11),0)</f>
        <v>12</v>
      </c>
      <c r="D11" s="52">
        <f t="shared" ref="D11:J11" ca="1" si="2">IF(D$2&lt;&gt;"",INDIRECT(D$2&amp;"!C48"),"")</f>
        <v>11</v>
      </c>
      <c r="E11" s="52">
        <f t="shared" ca="1" si="2"/>
        <v>13</v>
      </c>
      <c r="F11" s="52" t="str">
        <f t="shared" ca="1" si="2"/>
        <v/>
      </c>
      <c r="G11" s="52" t="str">
        <f t="shared" ca="1" si="2"/>
        <v/>
      </c>
      <c r="H11" s="52" t="str">
        <f t="shared" ca="1" si="2"/>
        <v/>
      </c>
      <c r="I11" s="52" t="str">
        <f t="shared" ca="1" si="2"/>
        <v/>
      </c>
      <c r="J11" s="52" t="str">
        <f t="shared" ca="1" si="2"/>
        <v/>
      </c>
      <c r="K11" s="62">
        <f ca="1">C11</f>
        <v>12</v>
      </c>
    </row>
    <row r="12" spans="1:21" ht="12.75" customHeight="1" x14ac:dyDescent="0.15">
      <c r="A12" s="109" t="s">
        <v>24</v>
      </c>
      <c r="B12" s="110"/>
      <c r="C12" s="15">
        <f ca="1">ROUND(AVERAGE(D12:J12),0)</f>
        <v>12</v>
      </c>
      <c r="D12" s="52">
        <f t="shared" ref="D12:J12" ca="1" si="3">IF(D$2&lt;&gt;"",INDIRECT(D$2&amp;"!C49"),"")</f>
        <v>10</v>
      </c>
      <c r="E12" s="52">
        <f t="shared" ca="1" si="3"/>
        <v>13</v>
      </c>
      <c r="F12" s="52" t="str">
        <f t="shared" ca="1" si="3"/>
        <v/>
      </c>
      <c r="G12" s="52" t="str">
        <f t="shared" ca="1" si="3"/>
        <v/>
      </c>
      <c r="H12" s="52" t="str">
        <f t="shared" ca="1" si="3"/>
        <v/>
      </c>
      <c r="I12" s="52" t="str">
        <f t="shared" ca="1" si="3"/>
        <v/>
      </c>
      <c r="J12" s="52" t="str">
        <f t="shared" ca="1" si="3"/>
        <v/>
      </c>
      <c r="K12" s="62">
        <f ca="1">C12</f>
        <v>12</v>
      </c>
    </row>
    <row r="13" spans="1:21" ht="12.75" customHeight="1" x14ac:dyDescent="0.15">
      <c r="A13" s="109" t="s">
        <v>25</v>
      </c>
      <c r="B13" s="110"/>
      <c r="C13" s="4">
        <f ca="1">ROUND(AVERAGE(D13:J13),3)</f>
        <v>1.68</v>
      </c>
      <c r="D13" s="63">
        <f t="shared" ref="D13:J13" ca="1" si="4">IF(D$2&lt;&gt;"",INDIRECT(D$2&amp;"!C50"),"")</f>
        <v>1.1800000000000002</v>
      </c>
      <c r="E13" s="63">
        <f t="shared" ca="1" si="4"/>
        <v>2.1799999999999997</v>
      </c>
      <c r="F13" s="63" t="str">
        <f t="shared" ca="1" si="4"/>
        <v/>
      </c>
      <c r="G13" s="63" t="str">
        <f t="shared" ca="1" si="4"/>
        <v/>
      </c>
      <c r="H13" s="63" t="str">
        <f t="shared" ca="1" si="4"/>
        <v/>
      </c>
      <c r="I13" s="63" t="str">
        <f t="shared" ca="1" si="4"/>
        <v/>
      </c>
      <c r="J13" s="63" t="str">
        <f t="shared" ca="1" si="4"/>
        <v/>
      </c>
      <c r="K13" s="64">
        <f ca="1">C13*100</f>
        <v>168</v>
      </c>
    </row>
    <row r="14" spans="1:21" ht="12.75" customHeight="1" x14ac:dyDescent="0.15">
      <c r="A14" s="12"/>
      <c r="B14" s="13"/>
      <c r="C14" s="13"/>
      <c r="D14" s="13"/>
      <c r="E14" s="13"/>
      <c r="F14" s="13"/>
      <c r="G14" s="13"/>
      <c r="H14" s="13"/>
      <c r="I14" s="12"/>
      <c r="J14" s="13"/>
      <c r="K14" s="19" t="str">
        <f ca="1">"形状比＝"&amp;ROUND(K11/K12*100,0)&amp;"、Sr＝"&amp;ROUND((10000/K10)^0.5/K11*100,0)</f>
        <v>形状比＝100、Sr＝18</v>
      </c>
      <c r="L14" s="13"/>
      <c r="M14" s="13"/>
      <c r="N14" s="13"/>
    </row>
    <row r="15" spans="1:21" ht="12.75" customHeight="1" x14ac:dyDescent="0.15">
      <c r="A15" s="12"/>
      <c r="B15" s="13"/>
      <c r="C15" s="13"/>
      <c r="D15" s="13"/>
      <c r="E15" s="13"/>
      <c r="F15" s="13"/>
      <c r="G15" s="13"/>
      <c r="H15" s="13"/>
      <c r="I15" s="12"/>
      <c r="J15" s="13"/>
      <c r="K15" s="19"/>
      <c r="L15" s="13"/>
      <c r="M15" s="13"/>
      <c r="N15" s="13"/>
    </row>
    <row r="16" spans="1:21" ht="12.75" customHeight="1" x14ac:dyDescent="0.15">
      <c r="A16" s="121"/>
      <c r="B16" s="122"/>
      <c r="C16" s="118" t="s">
        <v>19</v>
      </c>
      <c r="D16" s="119"/>
      <c r="E16" s="119"/>
      <c r="F16" s="119"/>
      <c r="G16" s="119"/>
      <c r="H16" s="119"/>
      <c r="I16" s="119"/>
      <c r="J16" s="120"/>
    </row>
    <row r="17" spans="1:21" ht="12.75" customHeight="1" x14ac:dyDescent="0.15">
      <c r="A17" s="123"/>
      <c r="B17" s="124"/>
      <c r="C17" s="59" t="str">
        <f>C$9</f>
        <v>平均</v>
      </c>
      <c r="D17" s="59" t="str">
        <f t="shared" ref="D17:J17" si="5">IF(D$3&lt;&gt;"",D$3,"")</f>
        <v>No.12</v>
      </c>
      <c r="E17" s="59" t="str">
        <f t="shared" si="5"/>
        <v>No.13</v>
      </c>
      <c r="F17" s="59" t="str">
        <f t="shared" si="5"/>
        <v/>
      </c>
      <c r="G17" s="59" t="str">
        <f t="shared" si="5"/>
        <v/>
      </c>
      <c r="H17" s="59" t="str">
        <f t="shared" si="5"/>
        <v/>
      </c>
      <c r="I17" s="59" t="str">
        <f t="shared" si="5"/>
        <v/>
      </c>
      <c r="J17" s="59" t="str">
        <f t="shared" si="5"/>
        <v/>
      </c>
    </row>
    <row r="18" spans="1:21" ht="12.75" customHeight="1" x14ac:dyDescent="0.15">
      <c r="A18" s="109" t="s">
        <v>22</v>
      </c>
      <c r="B18" s="110"/>
      <c r="C18" s="15">
        <f ca="1">ROUND(AVERAGE(D18:J18),0)</f>
        <v>0</v>
      </c>
      <c r="D18" s="52">
        <f t="shared" ref="D18:J18" ca="1" si="6">IF(D$2&lt;&gt;"",INDIRECT(D$2&amp;"!D47"),"")</f>
        <v>0</v>
      </c>
      <c r="E18" s="52">
        <f t="shared" ca="1" si="6"/>
        <v>0</v>
      </c>
      <c r="F18" s="52" t="str">
        <f t="shared" ca="1" si="6"/>
        <v/>
      </c>
      <c r="G18" s="52" t="str">
        <f t="shared" ca="1" si="6"/>
        <v/>
      </c>
      <c r="H18" s="52" t="str">
        <f t="shared" ca="1" si="6"/>
        <v/>
      </c>
      <c r="I18" s="52" t="str">
        <f t="shared" ca="1" si="6"/>
        <v/>
      </c>
      <c r="J18" s="52" t="str">
        <f t="shared" ca="1" si="6"/>
        <v/>
      </c>
    </row>
    <row r="19" spans="1:21" ht="12.75" customHeight="1" x14ac:dyDescent="0.15">
      <c r="A19" s="109" t="s">
        <v>23</v>
      </c>
      <c r="B19" s="110"/>
      <c r="C19" s="15" t="str">
        <f ca="1">IF($C$18=0,"",ROUND(AVERAGE(D19:J19),0))</f>
        <v/>
      </c>
      <c r="D19" s="52" t="str">
        <f ca="1">IF(D$2&lt;&gt;"",INDIRECT(D$2&amp;"!D48"),"")</f>
        <v/>
      </c>
      <c r="E19" s="52" t="str">
        <f t="shared" ref="E19:J19" ca="1" si="7">IF(E$2&lt;&gt;"",INDIRECT(E$2&amp;"!D48"),"")</f>
        <v/>
      </c>
      <c r="F19" s="52" t="str">
        <f t="shared" ca="1" si="7"/>
        <v/>
      </c>
      <c r="G19" s="52" t="str">
        <f t="shared" ca="1" si="7"/>
        <v/>
      </c>
      <c r="H19" s="52" t="str">
        <f t="shared" ca="1" si="7"/>
        <v/>
      </c>
      <c r="I19" s="52" t="str">
        <f t="shared" ca="1" si="7"/>
        <v/>
      </c>
      <c r="J19" s="52" t="str">
        <f t="shared" ca="1" si="7"/>
        <v/>
      </c>
    </row>
    <row r="20" spans="1:21" ht="12.75" customHeight="1" x14ac:dyDescent="0.15">
      <c r="A20" s="109" t="s">
        <v>24</v>
      </c>
      <c r="B20" s="110"/>
      <c r="C20" s="15" t="str">
        <f ca="1">IF($C$18=0,"",ROUND(AVERAGE(D20:J20),0))</f>
        <v/>
      </c>
      <c r="D20" s="52" t="str">
        <f t="shared" ref="D20:J20" ca="1" si="8">IF(D$2&lt;&gt;"",INDIRECT(D$2&amp;"!D49"),"")</f>
        <v/>
      </c>
      <c r="E20" s="52" t="str">
        <f t="shared" ca="1" si="8"/>
        <v/>
      </c>
      <c r="F20" s="52" t="str">
        <f t="shared" ca="1" si="8"/>
        <v/>
      </c>
      <c r="G20" s="52" t="str">
        <f t="shared" ca="1" si="8"/>
        <v/>
      </c>
      <c r="H20" s="52" t="str">
        <f t="shared" ca="1" si="8"/>
        <v/>
      </c>
      <c r="I20" s="52" t="str">
        <f t="shared" ca="1" si="8"/>
        <v/>
      </c>
      <c r="J20" s="52" t="str">
        <f t="shared" ca="1" si="8"/>
        <v/>
      </c>
    </row>
    <row r="21" spans="1:21" ht="12.75" customHeight="1" x14ac:dyDescent="0.15">
      <c r="A21" s="109" t="s">
        <v>25</v>
      </c>
      <c r="B21" s="110"/>
      <c r="C21" s="4" t="str">
        <f ca="1">IF($C$18=0,"",ROUND(AVERAGE(D21:J21),3))</f>
        <v/>
      </c>
      <c r="D21" s="65">
        <f t="shared" ref="D21:J21" ca="1" si="9">IF(D$2&lt;&gt;"",INDIRECT(D$2&amp;"!D50"),"")</f>
        <v>0</v>
      </c>
      <c r="E21" s="65">
        <f t="shared" ca="1" si="9"/>
        <v>0</v>
      </c>
      <c r="F21" s="65" t="str">
        <f t="shared" ca="1" si="9"/>
        <v/>
      </c>
      <c r="G21" s="65" t="str">
        <f t="shared" ca="1" si="9"/>
        <v/>
      </c>
      <c r="H21" s="65" t="str">
        <f t="shared" ca="1" si="9"/>
        <v/>
      </c>
      <c r="I21" s="65" t="str">
        <f t="shared" ca="1" si="9"/>
        <v/>
      </c>
      <c r="J21" s="65" t="str">
        <f t="shared" ca="1" si="9"/>
        <v/>
      </c>
    </row>
    <row r="22" spans="1:21" ht="12.75" customHeight="1" x14ac:dyDescent="0.15">
      <c r="A22" s="12"/>
      <c r="B22" s="13"/>
      <c r="C22" s="13"/>
      <c r="D22" s="13"/>
      <c r="E22" s="13"/>
      <c r="F22" s="13"/>
      <c r="G22" s="13"/>
      <c r="H22" s="13"/>
      <c r="I22" s="12"/>
      <c r="J22" s="13"/>
      <c r="K22" s="13"/>
      <c r="L22" s="13"/>
      <c r="M22" s="13"/>
      <c r="N22" s="13"/>
    </row>
    <row r="23" spans="1:21" ht="12.75" customHeight="1" x14ac:dyDescent="0.15">
      <c r="A23" s="121"/>
      <c r="B23" s="122"/>
      <c r="C23" s="115" t="s">
        <v>20</v>
      </c>
      <c r="D23" s="116"/>
      <c r="E23" s="116"/>
      <c r="F23" s="116"/>
      <c r="G23" s="116"/>
      <c r="H23" s="116"/>
      <c r="I23" s="116"/>
      <c r="J23" s="117"/>
      <c r="O23" s="12"/>
      <c r="P23" s="13"/>
      <c r="Q23" s="13"/>
      <c r="S23" s="19"/>
      <c r="T23" s="19"/>
    </row>
    <row r="24" spans="1:21" ht="12.75" customHeight="1" x14ac:dyDescent="0.15">
      <c r="A24" s="123"/>
      <c r="B24" s="124"/>
      <c r="C24" s="59" t="str">
        <f>C$9</f>
        <v>平均</v>
      </c>
      <c r="D24" s="59" t="str">
        <f t="shared" ref="D24:J24" si="10">IF(D$3&lt;&gt;"",D$3,"")</f>
        <v>No.12</v>
      </c>
      <c r="E24" s="59" t="str">
        <f t="shared" si="10"/>
        <v>No.13</v>
      </c>
      <c r="F24" s="59" t="str">
        <f t="shared" si="10"/>
        <v/>
      </c>
      <c r="G24" s="59" t="str">
        <f t="shared" si="10"/>
        <v/>
      </c>
      <c r="H24" s="59" t="str">
        <f t="shared" si="10"/>
        <v/>
      </c>
      <c r="I24" s="59" t="str">
        <f t="shared" si="10"/>
        <v/>
      </c>
      <c r="J24" s="59" t="str">
        <f t="shared" si="10"/>
        <v/>
      </c>
      <c r="O24" s="12"/>
      <c r="P24" s="13"/>
      <c r="Q24" s="13"/>
      <c r="S24" s="19"/>
      <c r="T24" s="19"/>
    </row>
    <row r="25" spans="1:21" ht="12.75" customHeight="1" x14ac:dyDescent="0.15">
      <c r="A25" s="109" t="s">
        <v>22</v>
      </c>
      <c r="B25" s="110"/>
      <c r="C25" s="15">
        <f ca="1">ROUND(AVERAGE(D25:J25),0)</f>
        <v>22</v>
      </c>
      <c r="D25" s="52">
        <f t="shared" ref="D25:J25" ca="1" si="11">IF(D$2&lt;&gt;"",INDIRECT(D$2&amp;"!E47"),"")</f>
        <v>24</v>
      </c>
      <c r="E25" s="52">
        <f t="shared" ca="1" si="11"/>
        <v>20</v>
      </c>
      <c r="F25" s="52" t="str">
        <f t="shared" ca="1" si="11"/>
        <v/>
      </c>
      <c r="G25" s="52" t="str">
        <f t="shared" ca="1" si="11"/>
        <v/>
      </c>
      <c r="H25" s="52" t="str">
        <f t="shared" ca="1" si="11"/>
        <v/>
      </c>
      <c r="I25" s="52" t="str">
        <f t="shared" ca="1" si="11"/>
        <v/>
      </c>
      <c r="J25" s="52" t="str">
        <f t="shared" ca="1" si="11"/>
        <v/>
      </c>
      <c r="O25" s="12"/>
      <c r="P25" s="13"/>
      <c r="Q25" s="13"/>
      <c r="S25" s="19"/>
      <c r="T25" s="19"/>
    </row>
    <row r="26" spans="1:21" ht="12.75" customHeight="1" x14ac:dyDescent="0.15">
      <c r="A26" s="109" t="s">
        <v>23</v>
      </c>
      <c r="B26" s="110"/>
      <c r="C26" s="15">
        <f ca="1">ROUND(AVERAGE(D26:J26),0)</f>
        <v>12</v>
      </c>
      <c r="D26" s="52">
        <f t="shared" ref="D26:J26" ca="1" si="12">IF(D$2&lt;&gt;"",INDIRECT(D$2&amp;"!E48"),"")</f>
        <v>11</v>
      </c>
      <c r="E26" s="52">
        <f t="shared" ca="1" si="12"/>
        <v>13</v>
      </c>
      <c r="F26" s="52" t="str">
        <f t="shared" ca="1" si="12"/>
        <v/>
      </c>
      <c r="G26" s="52" t="str">
        <f t="shared" ca="1" si="12"/>
        <v/>
      </c>
      <c r="H26" s="52" t="str">
        <f t="shared" ca="1" si="12"/>
        <v/>
      </c>
      <c r="I26" s="52" t="str">
        <f t="shared" ca="1" si="12"/>
        <v/>
      </c>
      <c r="J26" s="52" t="str">
        <f t="shared" ca="1" si="12"/>
        <v/>
      </c>
      <c r="O26" s="12"/>
      <c r="P26" s="13"/>
      <c r="Q26" s="13"/>
      <c r="S26" s="19"/>
      <c r="T26" s="19"/>
    </row>
    <row r="27" spans="1:21" ht="12.75" customHeight="1" x14ac:dyDescent="0.15">
      <c r="A27" s="109" t="s">
        <v>24</v>
      </c>
      <c r="B27" s="110"/>
      <c r="C27" s="15">
        <f ca="1">ROUND(AVERAGE(D27:J27),0)</f>
        <v>12</v>
      </c>
      <c r="D27" s="52">
        <f t="shared" ref="D27:J27" ca="1" si="13">IF(D$2&lt;&gt;"",INDIRECT(D$2&amp;"!E49"),"")</f>
        <v>10</v>
      </c>
      <c r="E27" s="52">
        <f t="shared" ca="1" si="13"/>
        <v>13</v>
      </c>
      <c r="F27" s="52" t="str">
        <f t="shared" ca="1" si="13"/>
        <v/>
      </c>
      <c r="G27" s="52" t="str">
        <f t="shared" ca="1" si="13"/>
        <v/>
      </c>
      <c r="H27" s="52" t="str">
        <f t="shared" ca="1" si="13"/>
        <v/>
      </c>
      <c r="I27" s="52" t="str">
        <f t="shared" ca="1" si="13"/>
        <v/>
      </c>
      <c r="J27" s="52" t="str">
        <f t="shared" ca="1" si="13"/>
        <v/>
      </c>
      <c r="O27" s="12"/>
      <c r="P27" s="13"/>
      <c r="Q27" s="13"/>
      <c r="S27" s="19"/>
      <c r="T27" s="19"/>
    </row>
    <row r="28" spans="1:21" ht="12.75" customHeight="1" x14ac:dyDescent="0.15">
      <c r="A28" s="109" t="s">
        <v>25</v>
      </c>
      <c r="B28" s="110"/>
      <c r="C28" s="4">
        <f ca="1">ROUND(AVERAGE(D28:J28),3)</f>
        <v>1.68</v>
      </c>
      <c r="D28" s="63">
        <f t="shared" ref="D28:J28" ca="1" si="14">IF(D$2&lt;&gt;"",INDIRECT(D$2&amp;"!E50"),"")</f>
        <v>1.1800000000000002</v>
      </c>
      <c r="E28" s="63">
        <f t="shared" ca="1" si="14"/>
        <v>2.1799999999999997</v>
      </c>
      <c r="F28" s="63" t="str">
        <f t="shared" ca="1" si="14"/>
        <v/>
      </c>
      <c r="G28" s="63" t="str">
        <f t="shared" ca="1" si="14"/>
        <v/>
      </c>
      <c r="H28" s="63" t="str">
        <f t="shared" ca="1" si="14"/>
        <v/>
      </c>
      <c r="I28" s="63" t="str">
        <f t="shared" ca="1" si="14"/>
        <v/>
      </c>
      <c r="J28" s="63" t="str">
        <f t="shared" ca="1" si="14"/>
        <v/>
      </c>
      <c r="O28" s="12"/>
      <c r="P28" s="13"/>
      <c r="Q28" s="13"/>
      <c r="S28" s="19"/>
      <c r="T28" s="19"/>
    </row>
    <row r="29" spans="1:21" ht="12.75" customHeight="1" x14ac:dyDescent="0.15">
      <c r="A29" s="12"/>
      <c r="B29" s="13"/>
      <c r="C29" s="12"/>
      <c r="D29" s="13"/>
      <c r="E29" s="13"/>
      <c r="J29" s="13"/>
      <c r="K29" s="13"/>
      <c r="L29" s="13"/>
      <c r="M29" s="19"/>
      <c r="O29" s="12"/>
      <c r="P29" s="13"/>
      <c r="Q29" s="13"/>
      <c r="S29" s="19"/>
      <c r="T29" s="19"/>
    </row>
    <row r="30" spans="1:21" ht="12.75" customHeight="1" x14ac:dyDescent="0.15">
      <c r="A30" s="57" t="s">
        <v>26</v>
      </c>
      <c r="B30" s="13"/>
      <c r="C30" s="13"/>
      <c r="D30" s="13"/>
      <c r="E30" s="13"/>
      <c r="F30" s="13"/>
      <c r="G30" s="13"/>
      <c r="H30" s="13"/>
      <c r="I30" s="12"/>
      <c r="J30" s="13"/>
      <c r="K30" s="13"/>
      <c r="L30" s="13"/>
      <c r="M30" s="13"/>
      <c r="N30" s="13"/>
      <c r="O30" s="12"/>
      <c r="P30" s="13"/>
      <c r="Q30" s="13"/>
      <c r="R30" s="13"/>
      <c r="S30" s="13"/>
      <c r="T30" s="13"/>
      <c r="U30" s="12"/>
    </row>
    <row r="31" spans="1:21" s="58" customFormat="1" ht="12.75" customHeight="1" x14ac:dyDescent="0.15">
      <c r="A31" s="121"/>
      <c r="B31" s="122"/>
      <c r="C31" s="127" t="s">
        <v>18</v>
      </c>
      <c r="D31" s="127"/>
      <c r="E31" s="127"/>
      <c r="F31" s="127"/>
      <c r="G31" s="127"/>
      <c r="H31" s="127"/>
      <c r="I31" s="127"/>
      <c r="J31" s="127"/>
      <c r="K31" s="127"/>
    </row>
    <row r="32" spans="1:21" s="58" customFormat="1" ht="12.75" customHeight="1" x14ac:dyDescent="0.15">
      <c r="A32" s="123"/>
      <c r="B32" s="124"/>
      <c r="C32" s="59" t="s">
        <v>198</v>
      </c>
      <c r="D32" s="59" t="str">
        <f t="shared" ref="D32:J32" si="15">IF(D$3&lt;&gt;"",D$3,"")</f>
        <v>No.12</v>
      </c>
      <c r="E32" s="59" t="str">
        <f t="shared" si="15"/>
        <v>No.13</v>
      </c>
      <c r="F32" s="59" t="str">
        <f t="shared" si="15"/>
        <v/>
      </c>
      <c r="G32" s="59" t="str">
        <f t="shared" si="15"/>
        <v/>
      </c>
      <c r="H32" s="59" t="str">
        <f t="shared" si="15"/>
        <v/>
      </c>
      <c r="I32" s="59" t="str">
        <f t="shared" si="15"/>
        <v/>
      </c>
      <c r="J32" s="59" t="str">
        <f t="shared" si="15"/>
        <v/>
      </c>
      <c r="K32" s="60" t="s">
        <v>199</v>
      </c>
    </row>
    <row r="33" spans="1:21" ht="12.75" customHeight="1" x14ac:dyDescent="0.15">
      <c r="A33" s="109" t="s">
        <v>27</v>
      </c>
      <c r="B33" s="110"/>
      <c r="C33" s="15">
        <f ca="1">ROUND(AVERAGE(D33:J33),0)</f>
        <v>17</v>
      </c>
      <c r="D33" s="52">
        <f t="shared" ref="D33:J33" ca="1" si="16">IF(D$2&lt;&gt;"",INDIRECT(D$2&amp;"!C54"),"")</f>
        <v>18</v>
      </c>
      <c r="E33" s="52">
        <f t="shared" ca="1" si="16"/>
        <v>15</v>
      </c>
      <c r="F33" s="52" t="str">
        <f t="shared" ca="1" si="16"/>
        <v/>
      </c>
      <c r="G33" s="52" t="str">
        <f t="shared" ca="1" si="16"/>
        <v/>
      </c>
      <c r="H33" s="52" t="str">
        <f t="shared" ca="1" si="16"/>
        <v/>
      </c>
      <c r="I33" s="52" t="str">
        <f t="shared" ca="1" si="16"/>
        <v/>
      </c>
      <c r="J33" s="52" t="str">
        <f t="shared" ca="1" si="16"/>
        <v/>
      </c>
      <c r="K33" s="61">
        <f ca="1">C33*100</f>
        <v>1700</v>
      </c>
    </row>
    <row r="34" spans="1:21" ht="12.75" customHeight="1" x14ac:dyDescent="0.15">
      <c r="A34" s="109" t="s">
        <v>23</v>
      </c>
      <c r="B34" s="110"/>
      <c r="C34" s="15">
        <f ca="1">ROUND(AVERAGE(D34:J34),0)</f>
        <v>12</v>
      </c>
      <c r="D34" s="52">
        <f t="shared" ref="D34:J34" ca="1" si="17">IF(D$2&lt;&gt;"",INDIRECT(D$2&amp;"!C55"),"")</f>
        <v>11</v>
      </c>
      <c r="E34" s="52">
        <f t="shared" ca="1" si="17"/>
        <v>12</v>
      </c>
      <c r="F34" s="52" t="str">
        <f t="shared" ca="1" si="17"/>
        <v/>
      </c>
      <c r="G34" s="52" t="str">
        <f t="shared" ca="1" si="17"/>
        <v/>
      </c>
      <c r="H34" s="52" t="str">
        <f t="shared" ca="1" si="17"/>
        <v/>
      </c>
      <c r="I34" s="52" t="str">
        <f t="shared" ca="1" si="17"/>
        <v/>
      </c>
      <c r="J34" s="52" t="str">
        <f t="shared" ca="1" si="17"/>
        <v/>
      </c>
      <c r="K34" s="62">
        <f ca="1">C34</f>
        <v>12</v>
      </c>
    </row>
    <row r="35" spans="1:21" ht="12.75" customHeight="1" x14ac:dyDescent="0.15">
      <c r="A35" s="109" t="s">
        <v>24</v>
      </c>
      <c r="B35" s="110"/>
      <c r="C35" s="15">
        <f ca="1">ROUND(AVERAGE(D35:J35),0)</f>
        <v>11</v>
      </c>
      <c r="D35" s="52">
        <f t="shared" ref="D35:J35" ca="1" si="18">IF(D$2&lt;&gt;"",INDIRECT(D$2&amp;"!C56"),"")</f>
        <v>9</v>
      </c>
      <c r="E35" s="52">
        <f t="shared" ca="1" si="18"/>
        <v>12</v>
      </c>
      <c r="F35" s="52" t="str">
        <f t="shared" ca="1" si="18"/>
        <v/>
      </c>
      <c r="G35" s="52" t="str">
        <f t="shared" ca="1" si="18"/>
        <v/>
      </c>
      <c r="H35" s="52" t="str">
        <f t="shared" ca="1" si="18"/>
        <v/>
      </c>
      <c r="I35" s="52" t="str">
        <f t="shared" ca="1" si="18"/>
        <v/>
      </c>
      <c r="J35" s="52" t="str">
        <f t="shared" ca="1" si="18"/>
        <v/>
      </c>
      <c r="K35" s="62">
        <f ca="1">C35</f>
        <v>11</v>
      </c>
    </row>
    <row r="36" spans="1:21" ht="12.75" customHeight="1" x14ac:dyDescent="0.15">
      <c r="A36" s="109" t="s">
        <v>25</v>
      </c>
      <c r="B36" s="110"/>
      <c r="C36" s="4">
        <f ca="1">ROUND(AVERAGE(D36:J36),3)</f>
        <v>0.9</v>
      </c>
      <c r="D36" s="63">
        <f t="shared" ref="D36:J36" ca="1" si="19">IF(D$2&lt;&gt;"",INDIRECT(D$2&amp;"!C57"),"")</f>
        <v>0.66</v>
      </c>
      <c r="E36" s="63">
        <f t="shared" ca="1" si="19"/>
        <v>1.1400000000000001</v>
      </c>
      <c r="F36" s="63" t="str">
        <f t="shared" ca="1" si="19"/>
        <v/>
      </c>
      <c r="G36" s="63" t="str">
        <f t="shared" ca="1" si="19"/>
        <v/>
      </c>
      <c r="H36" s="63" t="str">
        <f t="shared" ca="1" si="19"/>
        <v/>
      </c>
      <c r="I36" s="63" t="str">
        <f t="shared" ca="1" si="19"/>
        <v/>
      </c>
      <c r="J36" s="63" t="str">
        <f t="shared" ca="1" si="19"/>
        <v/>
      </c>
      <c r="K36" s="64">
        <f ca="1">C36*100</f>
        <v>90</v>
      </c>
    </row>
    <row r="37" spans="1:21" ht="12.75" customHeight="1" x14ac:dyDescent="0.15">
      <c r="A37" s="12"/>
      <c r="B37" s="13"/>
      <c r="C37" s="13"/>
      <c r="D37" s="13"/>
      <c r="E37" s="13"/>
      <c r="F37" s="13"/>
      <c r="G37" s="13"/>
      <c r="H37" s="13"/>
      <c r="I37" s="12"/>
      <c r="J37" s="13"/>
      <c r="K37" s="13"/>
      <c r="L37" s="13"/>
      <c r="M37" s="13"/>
      <c r="N37" s="13"/>
      <c r="O37" s="12"/>
      <c r="P37" s="13"/>
      <c r="Q37" s="13"/>
      <c r="R37" s="13"/>
      <c r="S37" s="13"/>
      <c r="T37" s="13"/>
      <c r="U37" s="12"/>
    </row>
    <row r="38" spans="1:21" ht="12.75" customHeight="1" x14ac:dyDescent="0.15">
      <c r="A38" s="121"/>
      <c r="B38" s="122"/>
      <c r="C38" s="118" t="s">
        <v>19</v>
      </c>
      <c r="D38" s="119"/>
      <c r="E38" s="119"/>
      <c r="F38" s="119"/>
      <c r="G38" s="119"/>
      <c r="H38" s="119"/>
      <c r="I38" s="119"/>
      <c r="J38" s="120"/>
      <c r="L38" s="13"/>
      <c r="M38" s="13"/>
      <c r="N38" s="13"/>
      <c r="O38" s="12"/>
      <c r="P38" s="13"/>
      <c r="Q38" s="13"/>
      <c r="R38" s="13"/>
      <c r="S38" s="13"/>
      <c r="T38" s="13"/>
      <c r="U38" s="12"/>
    </row>
    <row r="39" spans="1:21" ht="12.75" customHeight="1" x14ac:dyDescent="0.15">
      <c r="A39" s="123"/>
      <c r="B39" s="124"/>
      <c r="C39" s="59" t="str">
        <f>C$9</f>
        <v>平均</v>
      </c>
      <c r="D39" s="59" t="str">
        <f t="shared" ref="D39:J39" si="20">IF(D$3&lt;&gt;"",D$3,"")</f>
        <v>No.12</v>
      </c>
      <c r="E39" s="59" t="str">
        <f t="shared" si="20"/>
        <v>No.13</v>
      </c>
      <c r="F39" s="59" t="str">
        <f t="shared" si="20"/>
        <v/>
      </c>
      <c r="G39" s="59" t="str">
        <f t="shared" si="20"/>
        <v/>
      </c>
      <c r="H39" s="59" t="str">
        <f t="shared" si="20"/>
        <v/>
      </c>
      <c r="I39" s="59" t="str">
        <f t="shared" si="20"/>
        <v/>
      </c>
      <c r="J39" s="59" t="str">
        <f t="shared" si="20"/>
        <v/>
      </c>
      <c r="L39" s="13"/>
      <c r="M39" s="13"/>
      <c r="N39" s="13"/>
      <c r="O39" s="12"/>
      <c r="P39" s="13"/>
      <c r="Q39" s="13"/>
      <c r="R39" s="13"/>
      <c r="S39" s="13"/>
      <c r="T39" s="13"/>
      <c r="U39" s="12"/>
    </row>
    <row r="40" spans="1:21" ht="12.75" customHeight="1" x14ac:dyDescent="0.15">
      <c r="A40" s="109" t="s">
        <v>27</v>
      </c>
      <c r="B40" s="110"/>
      <c r="C40" s="15">
        <f ca="1">ROUND(AVERAGE(D40:J40),0)</f>
        <v>0</v>
      </c>
      <c r="D40" s="52">
        <f t="shared" ref="D40:J40" ca="1" si="21">IF(D$2&lt;&gt;"",INDIRECT(D$2&amp;"!D54"),"")</f>
        <v>0</v>
      </c>
      <c r="E40" s="52">
        <f ca="1">IF(E$2&lt;&gt;"",INDIRECT(E$2&amp;"!D54"),"")</f>
        <v>0</v>
      </c>
      <c r="F40" s="52" t="str">
        <f t="shared" ca="1" si="21"/>
        <v/>
      </c>
      <c r="G40" s="52" t="str">
        <f t="shared" ca="1" si="21"/>
        <v/>
      </c>
      <c r="H40" s="52" t="str">
        <f t="shared" ca="1" si="21"/>
        <v/>
      </c>
      <c r="I40" s="52" t="str">
        <f t="shared" ca="1" si="21"/>
        <v/>
      </c>
      <c r="J40" s="52" t="str">
        <f t="shared" ca="1" si="21"/>
        <v/>
      </c>
      <c r="L40" s="13"/>
      <c r="M40" s="13"/>
      <c r="N40" s="13"/>
      <c r="O40" s="12"/>
      <c r="P40" s="13"/>
      <c r="Q40" s="13"/>
      <c r="R40" s="13"/>
      <c r="S40" s="13"/>
      <c r="T40" s="13"/>
      <c r="U40" s="12"/>
    </row>
    <row r="41" spans="1:21" ht="12.75" customHeight="1" x14ac:dyDescent="0.15">
      <c r="A41" s="109" t="s">
        <v>23</v>
      </c>
      <c r="B41" s="110"/>
      <c r="C41" s="15" t="e">
        <f ca="1">IF($C$20=0,"",ROUND(AVERAGE(D41:J41),0))</f>
        <v>#DIV/0!</v>
      </c>
      <c r="D41" s="52" t="str">
        <f ca="1">IF(D$2&lt;&gt;"",INDIRECT(D$2&amp;"!D55"),"")</f>
        <v/>
      </c>
      <c r="E41" s="52" t="str">
        <f t="shared" ref="E41:J41" ca="1" si="22">IF(E$2&lt;&gt;"",INDIRECT(E$2&amp;"!D55"),"")</f>
        <v/>
      </c>
      <c r="F41" s="52" t="str">
        <f t="shared" ca="1" si="22"/>
        <v/>
      </c>
      <c r="G41" s="52" t="str">
        <f t="shared" ca="1" si="22"/>
        <v/>
      </c>
      <c r="H41" s="52" t="str">
        <f t="shared" ca="1" si="22"/>
        <v/>
      </c>
      <c r="I41" s="52" t="str">
        <f t="shared" ca="1" si="22"/>
        <v/>
      </c>
      <c r="J41" s="52" t="str">
        <f t="shared" ca="1" si="22"/>
        <v/>
      </c>
      <c r="L41" s="13"/>
      <c r="M41" s="13"/>
      <c r="N41" s="13"/>
      <c r="O41" s="12"/>
      <c r="P41" s="13"/>
      <c r="Q41" s="13"/>
      <c r="R41" s="13"/>
      <c r="S41" s="13"/>
      <c r="T41" s="13"/>
      <c r="U41" s="12"/>
    </row>
    <row r="42" spans="1:21" ht="12.75" customHeight="1" x14ac:dyDescent="0.15">
      <c r="A42" s="109" t="s">
        <v>24</v>
      </c>
      <c r="B42" s="110"/>
      <c r="C42" s="15" t="e">
        <f ca="1">IF($C$20=0,"",ROUND(AVERAGE(D42:J42),0))</f>
        <v>#DIV/0!</v>
      </c>
      <c r="D42" s="52" t="str">
        <f t="shared" ref="D42:J42" ca="1" si="23">IF(D$2&lt;&gt;"",INDIRECT(D$2&amp;"!D56"),"")</f>
        <v/>
      </c>
      <c r="E42" s="52" t="str">
        <f t="shared" ca="1" si="23"/>
        <v/>
      </c>
      <c r="F42" s="52" t="str">
        <f t="shared" ca="1" si="23"/>
        <v/>
      </c>
      <c r="G42" s="52" t="str">
        <f t="shared" ca="1" si="23"/>
        <v/>
      </c>
      <c r="H42" s="52" t="str">
        <f t="shared" ca="1" si="23"/>
        <v/>
      </c>
      <c r="I42" s="52" t="str">
        <f t="shared" ca="1" si="23"/>
        <v/>
      </c>
      <c r="J42" s="52" t="str">
        <f t="shared" ca="1" si="23"/>
        <v/>
      </c>
      <c r="L42" s="13"/>
      <c r="M42" s="13"/>
      <c r="N42" s="13"/>
      <c r="O42" s="12"/>
      <c r="P42" s="13"/>
      <c r="Q42" s="13"/>
      <c r="R42" s="13"/>
      <c r="S42" s="13"/>
      <c r="T42" s="13"/>
      <c r="U42" s="12"/>
    </row>
    <row r="43" spans="1:21" ht="12.75" customHeight="1" x14ac:dyDescent="0.15">
      <c r="A43" s="109" t="s">
        <v>25</v>
      </c>
      <c r="B43" s="110"/>
      <c r="C43" s="4">
        <f ca="1">IF($C$20=0,"",ROUND(AVERAGE(D43:J43),3))</f>
        <v>0</v>
      </c>
      <c r="D43" s="65">
        <f t="shared" ref="D43:J43" ca="1" si="24">IF(D$2&lt;&gt;"",INDIRECT(D$2&amp;"!D57"),"")</f>
        <v>0</v>
      </c>
      <c r="E43" s="65">
        <f t="shared" ca="1" si="24"/>
        <v>0</v>
      </c>
      <c r="F43" s="65" t="str">
        <f t="shared" ca="1" si="24"/>
        <v/>
      </c>
      <c r="G43" s="65" t="str">
        <f t="shared" ca="1" si="24"/>
        <v/>
      </c>
      <c r="H43" s="65" t="str">
        <f t="shared" ca="1" si="24"/>
        <v/>
      </c>
      <c r="I43" s="65" t="str">
        <f t="shared" ca="1" si="24"/>
        <v/>
      </c>
      <c r="J43" s="65" t="str">
        <f t="shared" ca="1" si="24"/>
        <v/>
      </c>
      <c r="L43" s="13"/>
      <c r="M43" s="13"/>
      <c r="N43" s="13"/>
      <c r="O43" s="12"/>
      <c r="P43" s="13"/>
      <c r="Q43" s="13"/>
      <c r="R43" s="13"/>
      <c r="S43" s="13"/>
      <c r="T43" s="13"/>
      <c r="U43" s="12"/>
    </row>
    <row r="44" spans="1:21" ht="12.75" customHeight="1" x14ac:dyDescent="0.15">
      <c r="A44" s="12"/>
      <c r="B44" s="13"/>
      <c r="C44" s="13"/>
      <c r="D44" s="13"/>
      <c r="E44" s="13"/>
      <c r="F44" s="13"/>
      <c r="G44" s="13"/>
      <c r="H44" s="13"/>
      <c r="I44" s="12"/>
      <c r="J44" s="13"/>
      <c r="K44" s="13"/>
      <c r="L44" s="13"/>
      <c r="M44" s="13"/>
      <c r="N44" s="13"/>
      <c r="O44" s="12"/>
      <c r="P44" s="13"/>
      <c r="Q44" s="13"/>
      <c r="R44" s="13"/>
      <c r="S44" s="13"/>
      <c r="T44" s="13"/>
      <c r="U44" s="12"/>
    </row>
    <row r="45" spans="1:21" ht="12.75" customHeight="1" x14ac:dyDescent="0.15">
      <c r="A45" s="121"/>
      <c r="B45" s="122"/>
      <c r="C45" s="115" t="s">
        <v>20</v>
      </c>
      <c r="D45" s="116"/>
      <c r="E45" s="116"/>
      <c r="F45" s="116"/>
      <c r="G45" s="116"/>
      <c r="H45" s="116"/>
      <c r="I45" s="116"/>
      <c r="J45" s="117"/>
      <c r="L45" s="13"/>
      <c r="M45" s="13"/>
      <c r="N45" s="13"/>
      <c r="O45" s="12"/>
      <c r="P45" s="13"/>
      <c r="Q45" s="13"/>
      <c r="R45" s="13"/>
      <c r="S45" s="13"/>
      <c r="T45" s="13"/>
      <c r="U45" s="12"/>
    </row>
    <row r="46" spans="1:21" ht="12.75" customHeight="1" x14ac:dyDescent="0.15">
      <c r="A46" s="123"/>
      <c r="B46" s="124"/>
      <c r="C46" s="59" t="str">
        <f>C$9</f>
        <v>平均</v>
      </c>
      <c r="D46" s="59" t="str">
        <f t="shared" ref="D46:J46" si="25">IF(D$3&lt;&gt;"",D$3,"")</f>
        <v>No.12</v>
      </c>
      <c r="E46" s="59" t="str">
        <f t="shared" si="25"/>
        <v>No.13</v>
      </c>
      <c r="F46" s="59" t="str">
        <f t="shared" si="25"/>
        <v/>
      </c>
      <c r="G46" s="59" t="str">
        <f t="shared" si="25"/>
        <v/>
      </c>
      <c r="H46" s="59" t="str">
        <f t="shared" si="25"/>
        <v/>
      </c>
      <c r="I46" s="59" t="str">
        <f t="shared" si="25"/>
        <v/>
      </c>
      <c r="J46" s="59" t="str">
        <f t="shared" si="25"/>
        <v/>
      </c>
      <c r="L46" s="13"/>
      <c r="M46" s="13"/>
      <c r="N46" s="13"/>
      <c r="O46" s="12"/>
      <c r="P46" s="13"/>
      <c r="Q46" s="13"/>
      <c r="R46" s="13"/>
      <c r="S46" s="13"/>
      <c r="T46" s="13"/>
      <c r="U46" s="12"/>
    </row>
    <row r="47" spans="1:21" ht="12.75" customHeight="1" x14ac:dyDescent="0.15">
      <c r="A47" s="109" t="s">
        <v>27</v>
      </c>
      <c r="B47" s="110"/>
      <c r="C47" s="15">
        <f ca="1">ROUND(AVERAGE(D47:J47),0)</f>
        <v>17</v>
      </c>
      <c r="D47" s="52">
        <f t="shared" ref="D47:J47" ca="1" si="26">IF(D$2&lt;&gt;"",INDIRECT(D$2&amp;"!E54"),"")</f>
        <v>18</v>
      </c>
      <c r="E47" s="52">
        <f t="shared" ca="1" si="26"/>
        <v>15</v>
      </c>
      <c r="F47" s="52" t="str">
        <f t="shared" ca="1" si="26"/>
        <v/>
      </c>
      <c r="G47" s="52" t="str">
        <f t="shared" ca="1" si="26"/>
        <v/>
      </c>
      <c r="H47" s="52" t="str">
        <f t="shared" ca="1" si="26"/>
        <v/>
      </c>
      <c r="I47" s="52" t="str">
        <f t="shared" ca="1" si="26"/>
        <v/>
      </c>
      <c r="J47" s="52" t="str">
        <f t="shared" ca="1" si="26"/>
        <v/>
      </c>
      <c r="L47" s="13"/>
      <c r="M47" s="13"/>
      <c r="N47" s="13"/>
      <c r="O47" s="12"/>
      <c r="P47" s="13"/>
      <c r="Q47" s="13"/>
      <c r="R47" s="13"/>
      <c r="S47" s="13"/>
      <c r="T47" s="13"/>
      <c r="U47" s="12"/>
    </row>
    <row r="48" spans="1:21" ht="12.75" customHeight="1" x14ac:dyDescent="0.15">
      <c r="A48" s="109" t="s">
        <v>23</v>
      </c>
      <c r="B48" s="110"/>
      <c r="C48" s="15">
        <f ca="1">ROUND(AVERAGE(D48:J48),0)</f>
        <v>12</v>
      </c>
      <c r="D48" s="52">
        <f t="shared" ref="D48:J48" ca="1" si="27">IF(D$2&lt;&gt;"",INDIRECT(D$2&amp;"!E55"),"")</f>
        <v>11</v>
      </c>
      <c r="E48" s="52">
        <f t="shared" ca="1" si="27"/>
        <v>12</v>
      </c>
      <c r="F48" s="52" t="str">
        <f t="shared" ca="1" si="27"/>
        <v/>
      </c>
      <c r="G48" s="52" t="str">
        <f t="shared" ca="1" si="27"/>
        <v/>
      </c>
      <c r="H48" s="52" t="str">
        <f t="shared" ca="1" si="27"/>
        <v/>
      </c>
      <c r="I48" s="52" t="str">
        <f t="shared" ca="1" si="27"/>
        <v/>
      </c>
      <c r="J48" s="52" t="str">
        <f t="shared" ca="1" si="27"/>
        <v/>
      </c>
      <c r="L48" s="13"/>
      <c r="M48" s="13"/>
      <c r="N48" s="13"/>
      <c r="O48" s="12"/>
      <c r="P48" s="13"/>
      <c r="Q48" s="13"/>
      <c r="R48" s="13"/>
      <c r="S48" s="13"/>
      <c r="T48" s="13"/>
      <c r="U48" s="12"/>
    </row>
    <row r="49" spans="1:21" ht="12.75" customHeight="1" x14ac:dyDescent="0.15">
      <c r="A49" s="109" t="s">
        <v>24</v>
      </c>
      <c r="B49" s="110"/>
      <c r="C49" s="15">
        <f ca="1">ROUND(AVERAGE(D49:J49),0)</f>
        <v>11</v>
      </c>
      <c r="D49" s="52">
        <f t="shared" ref="D49:J49" ca="1" si="28">IF(D$2&lt;&gt;"",INDIRECT(D$2&amp;"!E56"),"")</f>
        <v>9</v>
      </c>
      <c r="E49" s="52">
        <f t="shared" ca="1" si="28"/>
        <v>12</v>
      </c>
      <c r="F49" s="52" t="str">
        <f t="shared" ca="1" si="28"/>
        <v/>
      </c>
      <c r="G49" s="52" t="str">
        <f t="shared" ca="1" si="28"/>
        <v/>
      </c>
      <c r="H49" s="52" t="str">
        <f t="shared" ca="1" si="28"/>
        <v/>
      </c>
      <c r="I49" s="52" t="str">
        <f t="shared" ca="1" si="28"/>
        <v/>
      </c>
      <c r="J49" s="52" t="str">
        <f t="shared" ca="1" si="28"/>
        <v/>
      </c>
      <c r="L49" s="13"/>
      <c r="M49" s="13"/>
      <c r="N49" s="13"/>
      <c r="O49" s="12"/>
      <c r="P49" s="13"/>
      <c r="Q49" s="13"/>
      <c r="R49" s="13"/>
      <c r="S49" s="13"/>
      <c r="T49" s="13"/>
      <c r="U49" s="12"/>
    </row>
    <row r="50" spans="1:21" ht="12.75" customHeight="1" x14ac:dyDescent="0.15">
      <c r="A50" s="109" t="s">
        <v>25</v>
      </c>
      <c r="B50" s="110"/>
      <c r="C50" s="4">
        <f ca="1">ROUND(AVERAGE(D50:J50),3)</f>
        <v>0.9</v>
      </c>
      <c r="D50" s="63">
        <f t="shared" ref="D50:J50" ca="1" si="29">IF(D$2&lt;&gt;"",INDIRECT(D$2&amp;"!E57"),"")</f>
        <v>0.66</v>
      </c>
      <c r="E50" s="63">
        <f t="shared" ca="1" si="29"/>
        <v>1.1400000000000001</v>
      </c>
      <c r="F50" s="63" t="str">
        <f t="shared" ca="1" si="29"/>
        <v/>
      </c>
      <c r="G50" s="63" t="str">
        <f t="shared" ca="1" si="29"/>
        <v/>
      </c>
      <c r="H50" s="63" t="str">
        <f t="shared" ca="1" si="29"/>
        <v/>
      </c>
      <c r="I50" s="63" t="str">
        <f t="shared" ca="1" si="29"/>
        <v/>
      </c>
      <c r="J50" s="63" t="str">
        <f t="shared" ca="1" si="29"/>
        <v/>
      </c>
      <c r="L50" s="13"/>
      <c r="M50" s="13"/>
      <c r="N50" s="13"/>
      <c r="O50" s="12"/>
      <c r="P50" s="13"/>
      <c r="Q50" s="13"/>
      <c r="R50" s="13"/>
      <c r="S50" s="13"/>
      <c r="T50" s="13"/>
      <c r="U50" s="12"/>
    </row>
    <row r="51" spans="1:21" ht="12.75" customHeight="1" x14ac:dyDescent="0.15">
      <c r="A51" s="12"/>
      <c r="B51" s="13"/>
      <c r="C51" s="13"/>
      <c r="D51" s="13"/>
      <c r="E51" s="13"/>
      <c r="F51" s="13"/>
      <c r="G51" s="13"/>
      <c r="H51" s="13"/>
      <c r="I51" s="12"/>
      <c r="J51" s="13"/>
      <c r="K51" s="13"/>
      <c r="L51" s="13"/>
      <c r="M51" s="13"/>
      <c r="N51" s="13"/>
      <c r="O51" s="12"/>
      <c r="P51" s="13"/>
      <c r="Q51" s="13"/>
      <c r="R51" s="13"/>
      <c r="S51" s="13"/>
      <c r="T51" s="13"/>
      <c r="U51" s="12"/>
    </row>
    <row r="52" spans="1:21" ht="12.75" customHeight="1" x14ac:dyDescent="0.15">
      <c r="A52" s="57" t="s">
        <v>28</v>
      </c>
      <c r="B52" s="13"/>
      <c r="C52" s="13"/>
      <c r="D52" s="13"/>
      <c r="E52" s="13"/>
      <c r="F52" s="13"/>
      <c r="G52" s="13"/>
      <c r="H52" s="13"/>
      <c r="O52" s="12"/>
      <c r="P52" s="13"/>
      <c r="Q52" s="13"/>
      <c r="R52" s="13"/>
      <c r="S52" s="13"/>
      <c r="T52" s="13"/>
    </row>
    <row r="53" spans="1:21" s="58" customFormat="1" ht="12.75" customHeight="1" x14ac:dyDescent="0.15">
      <c r="A53" s="125"/>
      <c r="B53" s="126"/>
      <c r="C53" s="5" t="s">
        <v>18</v>
      </c>
      <c r="D53" s="5" t="s">
        <v>19</v>
      </c>
      <c r="E53" s="5" t="s">
        <v>20</v>
      </c>
      <c r="F53" s="66"/>
      <c r="G53" s="66"/>
      <c r="H53" s="66"/>
      <c r="P53" s="66"/>
      <c r="Q53" s="66"/>
      <c r="R53" s="66"/>
      <c r="S53" s="66"/>
      <c r="T53" s="66"/>
    </row>
    <row r="54" spans="1:21" ht="12.75" customHeight="1" x14ac:dyDescent="0.15">
      <c r="A54" s="109" t="s">
        <v>29</v>
      </c>
      <c r="B54" s="110"/>
      <c r="C54" s="67">
        <f ca="1">ROUND((C33/C10*100),1)</f>
        <v>77.3</v>
      </c>
      <c r="D54" s="15" t="str">
        <f ca="1">IF($C$18=0,"",ROUND((C40/C18*100),1))</f>
        <v/>
      </c>
      <c r="E54" s="68">
        <f ca="1">ROUND((C47/C25*100),1)</f>
        <v>77.3</v>
      </c>
      <c r="F54" s="69"/>
      <c r="G54" s="69"/>
      <c r="H54" s="69"/>
      <c r="O54" s="70"/>
      <c r="P54" s="69"/>
      <c r="Q54" s="69"/>
      <c r="R54" s="69"/>
      <c r="S54" s="69"/>
      <c r="T54" s="69"/>
      <c r="U54" s="70"/>
    </row>
    <row r="55" spans="1:21" ht="12.75" customHeight="1" x14ac:dyDescent="0.15">
      <c r="A55" s="109" t="s">
        <v>30</v>
      </c>
      <c r="B55" s="110"/>
      <c r="C55" s="67">
        <f ca="1">ROUND((C36/C13)*100,1)</f>
        <v>53.6</v>
      </c>
      <c r="D55" s="15" t="str">
        <f ca="1">IF($C$18=0,"",ROUND((C43/C21)*100,1))</f>
        <v/>
      </c>
      <c r="E55" s="68">
        <f ca="1">ROUND((C50/C28)*100,1)</f>
        <v>53.6</v>
      </c>
      <c r="F55" s="69"/>
      <c r="G55" s="69"/>
      <c r="H55" s="69"/>
      <c r="O55" s="70"/>
      <c r="P55" s="69"/>
      <c r="Q55" s="69"/>
      <c r="R55" s="69"/>
      <c r="S55" s="69"/>
      <c r="T55" s="69"/>
      <c r="U55" s="70"/>
    </row>
    <row r="56" spans="1:21" ht="12.75" customHeight="1" x14ac:dyDescent="0.15">
      <c r="A56" s="22"/>
      <c r="B56" s="22"/>
      <c r="C56" s="22"/>
      <c r="D56" s="71"/>
      <c r="E56" s="71"/>
      <c r="F56" s="71"/>
      <c r="G56" s="71"/>
      <c r="H56" s="71"/>
      <c r="I56" s="22"/>
      <c r="J56" s="71"/>
      <c r="K56" s="71"/>
      <c r="L56" s="71"/>
      <c r="M56" s="71"/>
      <c r="N56" s="71"/>
      <c r="O56" s="22"/>
      <c r="P56" s="71"/>
      <c r="Q56" s="71"/>
      <c r="R56" s="71"/>
      <c r="S56" s="71"/>
      <c r="T56" s="71"/>
      <c r="U56" s="22"/>
    </row>
    <row r="57" spans="1:21" ht="12.75" customHeight="1" x14ac:dyDescent="0.15">
      <c r="A57" s="57" t="s">
        <v>31</v>
      </c>
      <c r="B57" s="13"/>
      <c r="C57" s="13"/>
      <c r="D57" s="13"/>
      <c r="E57" s="13"/>
      <c r="F57" s="13"/>
      <c r="G57" s="13"/>
      <c r="H57" s="13"/>
      <c r="I57" s="12"/>
      <c r="J57" s="13"/>
      <c r="K57" s="13"/>
      <c r="L57" s="13"/>
      <c r="M57" s="13"/>
      <c r="N57" s="13"/>
      <c r="O57" s="12"/>
      <c r="P57" s="13"/>
      <c r="Q57" s="13"/>
      <c r="R57" s="13"/>
      <c r="S57" s="13"/>
      <c r="T57" s="13"/>
      <c r="U57" s="12"/>
    </row>
    <row r="58" spans="1:21" s="58" customFormat="1" ht="12.75" customHeight="1" x14ac:dyDescent="0.15">
      <c r="A58" s="121"/>
      <c r="B58" s="122"/>
      <c r="C58" s="127" t="s">
        <v>18</v>
      </c>
      <c r="D58" s="127"/>
      <c r="E58" s="127"/>
      <c r="F58" s="127"/>
      <c r="G58" s="127"/>
      <c r="H58" s="127"/>
      <c r="I58" s="127"/>
      <c r="J58" s="127"/>
      <c r="K58" s="127"/>
    </row>
    <row r="59" spans="1:21" s="58" customFormat="1" ht="12.75" customHeight="1" x14ac:dyDescent="0.15">
      <c r="A59" s="123"/>
      <c r="B59" s="124"/>
      <c r="C59" s="59" t="s">
        <v>198</v>
      </c>
      <c r="D59" s="59" t="str">
        <f t="shared" ref="D59:J59" si="30">IF(D$3&lt;&gt;"",D$3,"")</f>
        <v>No.12</v>
      </c>
      <c r="E59" s="59" t="str">
        <f t="shared" si="30"/>
        <v>No.13</v>
      </c>
      <c r="F59" s="59" t="str">
        <f t="shared" si="30"/>
        <v/>
      </c>
      <c r="G59" s="59" t="str">
        <f t="shared" si="30"/>
        <v/>
      </c>
      <c r="H59" s="59" t="str">
        <f t="shared" si="30"/>
        <v/>
      </c>
      <c r="I59" s="59" t="str">
        <f t="shared" si="30"/>
        <v/>
      </c>
      <c r="J59" s="59" t="str">
        <f t="shared" si="30"/>
        <v/>
      </c>
      <c r="K59" s="60" t="s">
        <v>199</v>
      </c>
    </row>
    <row r="60" spans="1:21" ht="12.75" customHeight="1" x14ac:dyDescent="0.15">
      <c r="A60" s="109" t="s">
        <v>27</v>
      </c>
      <c r="B60" s="110"/>
      <c r="C60" s="15">
        <f ca="1">C10-C33</f>
        <v>5</v>
      </c>
      <c r="D60" s="52">
        <f t="shared" ref="D60:J60" ca="1" si="31">IF(D$2&lt;&gt;"",INDIRECT(D$2&amp;"!C66"),"")</f>
        <v>6</v>
      </c>
      <c r="E60" s="52">
        <f t="shared" ca="1" si="31"/>
        <v>5</v>
      </c>
      <c r="F60" s="52" t="str">
        <f ca="1">IF(F$2&lt;&gt;"",INDIRECT(F$2&amp;"!C66"),"")</f>
        <v/>
      </c>
      <c r="G60" s="52" t="str">
        <f t="shared" ca="1" si="31"/>
        <v/>
      </c>
      <c r="H60" s="52" t="str">
        <f t="shared" ca="1" si="31"/>
        <v/>
      </c>
      <c r="I60" s="52" t="str">
        <f t="shared" ca="1" si="31"/>
        <v/>
      </c>
      <c r="J60" s="52" t="str">
        <f t="shared" ca="1" si="31"/>
        <v/>
      </c>
      <c r="K60" s="61">
        <f ca="1">C60*100</f>
        <v>500</v>
      </c>
    </row>
    <row r="61" spans="1:21" ht="12.75" customHeight="1" x14ac:dyDescent="0.15">
      <c r="A61" s="109" t="s">
        <v>23</v>
      </c>
      <c r="B61" s="110"/>
      <c r="C61" s="15">
        <f ca="1">ROUND(AVERAGE(D61:J61),0)</f>
        <v>15</v>
      </c>
      <c r="D61" s="52">
        <f ca="1">IF(D$2&lt;&gt;"",INDIRECT(D$2&amp;"!C67"),"")</f>
        <v>14</v>
      </c>
      <c r="E61" s="52">
        <f ca="1">IF(E$2&lt;&gt;"",INDIRECT(E$2&amp;"!C67"),"")</f>
        <v>16</v>
      </c>
      <c r="F61" s="52" t="str">
        <f ca="1">IF(F$2&lt;&gt;"",INDIRECT(F$2&amp;"!C67"),"")</f>
        <v/>
      </c>
      <c r="G61" s="52" t="str">
        <f t="shared" ref="G61:J61" ca="1" si="32">IF(G$2&lt;&gt;"",INDIRECT(G$2&amp;"!C67"),"")</f>
        <v/>
      </c>
      <c r="H61" s="52" t="str">
        <f t="shared" ca="1" si="32"/>
        <v/>
      </c>
      <c r="I61" s="52" t="str">
        <f t="shared" ca="1" si="32"/>
        <v/>
      </c>
      <c r="J61" s="52" t="str">
        <f t="shared" ca="1" si="32"/>
        <v/>
      </c>
      <c r="K61" s="62">
        <f ca="1">C61</f>
        <v>15</v>
      </c>
    </row>
    <row r="62" spans="1:21" ht="12.75" customHeight="1" x14ac:dyDescent="0.15">
      <c r="A62" s="109" t="s">
        <v>24</v>
      </c>
      <c r="B62" s="110"/>
      <c r="C62" s="15">
        <f ca="1">ROUND(AVERAGE(D62:J62),0)</f>
        <v>16</v>
      </c>
      <c r="D62" s="52">
        <f t="shared" ref="D62:J62" ca="1" si="33">IF(D$2&lt;&gt;"",INDIRECT(D$2&amp;"!C68"),"")</f>
        <v>13</v>
      </c>
      <c r="E62" s="52">
        <f t="shared" ca="1" si="33"/>
        <v>18</v>
      </c>
      <c r="F62" s="52" t="str">
        <f t="shared" ca="1" si="33"/>
        <v/>
      </c>
      <c r="G62" s="52" t="str">
        <f t="shared" ca="1" si="33"/>
        <v/>
      </c>
      <c r="H62" s="52" t="str">
        <f t="shared" ca="1" si="33"/>
        <v/>
      </c>
      <c r="I62" s="52" t="str">
        <f t="shared" ca="1" si="33"/>
        <v/>
      </c>
      <c r="J62" s="52" t="str">
        <f t="shared" ca="1" si="33"/>
        <v/>
      </c>
      <c r="K62" s="62">
        <f ca="1">C62</f>
        <v>16</v>
      </c>
    </row>
    <row r="63" spans="1:21" ht="12.75" customHeight="1" x14ac:dyDescent="0.15">
      <c r="A63" s="109" t="s">
        <v>25</v>
      </c>
      <c r="B63" s="110"/>
      <c r="C63" s="4">
        <f ca="1">ROUND(AVERAGE(D63:J63),3)</f>
        <v>0.78</v>
      </c>
      <c r="D63" s="63">
        <f t="shared" ref="D63:J63" ca="1" si="34">IF(D$2&lt;&gt;"",INDIRECT(D$2&amp;"!C69"),"")</f>
        <v>0.52000000000000013</v>
      </c>
      <c r="E63" s="63">
        <f t="shared" ca="1" si="34"/>
        <v>1.0399999999999996</v>
      </c>
      <c r="F63" s="63" t="str">
        <f t="shared" ca="1" si="34"/>
        <v/>
      </c>
      <c r="G63" s="63" t="str">
        <f t="shared" ca="1" si="34"/>
        <v/>
      </c>
      <c r="H63" s="63" t="str">
        <f t="shared" ca="1" si="34"/>
        <v/>
      </c>
      <c r="I63" s="63" t="str">
        <f t="shared" ca="1" si="34"/>
        <v/>
      </c>
      <c r="J63" s="63" t="str">
        <f t="shared" ca="1" si="34"/>
        <v/>
      </c>
      <c r="K63" s="64">
        <f ca="1">C63*100</f>
        <v>78</v>
      </c>
    </row>
    <row r="64" spans="1:21" ht="12.75" customHeight="1" x14ac:dyDescent="0.15">
      <c r="K64" s="19" t="str">
        <f ca="1">"形状比＝"&amp;ROUND(K61/K62*100,0)&amp;"、Sr＝"&amp;ROUND((10000/K60)^0.5/K61*100,0)</f>
        <v>形状比＝94、Sr＝30</v>
      </c>
    </row>
    <row r="65" spans="1:21" ht="12.75" customHeight="1" x14ac:dyDescent="0.15">
      <c r="K65" s="19"/>
    </row>
    <row r="66" spans="1:21" ht="12.75" customHeight="1" x14ac:dyDescent="0.15">
      <c r="A66" s="121"/>
      <c r="B66" s="122"/>
      <c r="C66" s="118" t="s">
        <v>19</v>
      </c>
      <c r="D66" s="119"/>
      <c r="E66" s="119"/>
      <c r="F66" s="119"/>
      <c r="G66" s="119"/>
      <c r="H66" s="119"/>
      <c r="I66" s="119"/>
      <c r="J66" s="120"/>
    </row>
    <row r="67" spans="1:21" ht="12.75" customHeight="1" x14ac:dyDescent="0.15">
      <c r="A67" s="123"/>
      <c r="B67" s="124"/>
      <c r="C67" s="59" t="str">
        <f>C$9</f>
        <v>平均</v>
      </c>
      <c r="D67" s="59" t="str">
        <f t="shared" ref="D67:J67" si="35">IF(D$3&lt;&gt;"",D$3,"")</f>
        <v>No.12</v>
      </c>
      <c r="E67" s="59" t="str">
        <f t="shared" si="35"/>
        <v>No.13</v>
      </c>
      <c r="F67" s="59" t="str">
        <f t="shared" si="35"/>
        <v/>
      </c>
      <c r="G67" s="59" t="str">
        <f t="shared" si="35"/>
        <v/>
      </c>
      <c r="H67" s="59" t="str">
        <f t="shared" si="35"/>
        <v/>
      </c>
      <c r="I67" s="59" t="str">
        <f t="shared" si="35"/>
        <v/>
      </c>
      <c r="J67" s="59" t="str">
        <f t="shared" si="35"/>
        <v/>
      </c>
    </row>
    <row r="68" spans="1:21" ht="12.75" customHeight="1" x14ac:dyDescent="0.15">
      <c r="A68" s="109" t="s">
        <v>27</v>
      </c>
      <c r="B68" s="110"/>
      <c r="C68" s="15">
        <f ca="1">C18-C40</f>
        <v>0</v>
      </c>
      <c r="D68" s="52">
        <f ca="1">IF(D$2&lt;&gt;"",INDIRECT(D$2&amp;"!D66"),"")</f>
        <v>0</v>
      </c>
      <c r="E68" s="52">
        <f ca="1">IF(E$2&lt;&gt;"",INDIRECT(E$2&amp;"!D66"),"")</f>
        <v>0</v>
      </c>
      <c r="F68" s="52" t="str">
        <f t="shared" ref="F68:J68" ca="1" si="36">IF(F$2&lt;&gt;"",INDIRECT(F$2&amp;"!D66"),"")</f>
        <v/>
      </c>
      <c r="G68" s="52" t="str">
        <f t="shared" ca="1" si="36"/>
        <v/>
      </c>
      <c r="H68" s="52" t="str">
        <f t="shared" ca="1" si="36"/>
        <v/>
      </c>
      <c r="I68" s="52" t="str">
        <f t="shared" ca="1" si="36"/>
        <v/>
      </c>
      <c r="J68" s="52" t="str">
        <f t="shared" ca="1" si="36"/>
        <v/>
      </c>
    </row>
    <row r="69" spans="1:21" ht="12.75" customHeight="1" x14ac:dyDescent="0.15">
      <c r="A69" s="109" t="s">
        <v>23</v>
      </c>
      <c r="B69" s="110"/>
      <c r="C69" s="15"/>
      <c r="D69" s="52" t="str">
        <f t="shared" ref="D69:J69" ca="1" si="37">IF(D$2&lt;&gt;"",INDIRECT(D$2&amp;"!D67"),"")</f>
        <v/>
      </c>
      <c r="E69" s="52" t="str">
        <f t="shared" ca="1" si="37"/>
        <v/>
      </c>
      <c r="F69" s="52" t="str">
        <f t="shared" ca="1" si="37"/>
        <v/>
      </c>
      <c r="G69" s="52" t="str">
        <f t="shared" ca="1" si="37"/>
        <v/>
      </c>
      <c r="H69" s="52" t="str">
        <f t="shared" ca="1" si="37"/>
        <v/>
      </c>
      <c r="I69" s="52" t="str">
        <f t="shared" ca="1" si="37"/>
        <v/>
      </c>
      <c r="J69" s="52" t="str">
        <f t="shared" ca="1" si="37"/>
        <v/>
      </c>
    </row>
    <row r="70" spans="1:21" ht="12.75" customHeight="1" x14ac:dyDescent="0.15">
      <c r="A70" s="109" t="s">
        <v>24</v>
      </c>
      <c r="B70" s="110"/>
      <c r="C70" s="15"/>
      <c r="D70" s="52" t="str">
        <f t="shared" ref="D70:J70" ca="1" si="38">IF(D$2&lt;&gt;"",INDIRECT(D$2&amp;"!D68"),"")</f>
        <v/>
      </c>
      <c r="E70" s="52" t="str">
        <f t="shared" ca="1" si="38"/>
        <v/>
      </c>
      <c r="F70" s="52" t="str">
        <f t="shared" ca="1" si="38"/>
        <v/>
      </c>
      <c r="G70" s="52" t="str">
        <f t="shared" ca="1" si="38"/>
        <v/>
      </c>
      <c r="H70" s="52" t="str">
        <f t="shared" ca="1" si="38"/>
        <v/>
      </c>
      <c r="I70" s="52" t="str">
        <f t="shared" ca="1" si="38"/>
        <v/>
      </c>
      <c r="J70" s="52" t="str">
        <f t="shared" ca="1" si="38"/>
        <v/>
      </c>
    </row>
    <row r="71" spans="1:21" ht="12.75" customHeight="1" x14ac:dyDescent="0.15">
      <c r="A71" s="109" t="s">
        <v>25</v>
      </c>
      <c r="B71" s="110"/>
      <c r="C71" s="4"/>
      <c r="D71" s="65" t="str">
        <f t="shared" ref="D71:J71" ca="1" si="39">IF(D$2&lt;&gt;"",INDIRECT(D$2&amp;"!D69"),"")</f>
        <v/>
      </c>
      <c r="E71" s="65" t="str">
        <f t="shared" ca="1" si="39"/>
        <v/>
      </c>
      <c r="F71" s="65" t="str">
        <f t="shared" ca="1" si="39"/>
        <v/>
      </c>
      <c r="G71" s="65" t="str">
        <f t="shared" ca="1" si="39"/>
        <v/>
      </c>
      <c r="H71" s="65" t="str">
        <f t="shared" ca="1" si="39"/>
        <v/>
      </c>
      <c r="I71" s="65" t="str">
        <f t="shared" ca="1" si="39"/>
        <v/>
      </c>
      <c r="J71" s="65" t="str">
        <f t="shared" ca="1" si="39"/>
        <v/>
      </c>
    </row>
    <row r="72" spans="1:21" ht="12.75" customHeight="1" x14ac:dyDescent="0.15"/>
    <row r="73" spans="1:21" ht="12.75" customHeight="1" x14ac:dyDescent="0.15">
      <c r="A73" s="121"/>
      <c r="B73" s="122"/>
      <c r="C73" s="115" t="s">
        <v>20</v>
      </c>
      <c r="D73" s="116"/>
      <c r="E73" s="116"/>
      <c r="F73" s="116"/>
      <c r="G73" s="116"/>
      <c r="H73" s="116"/>
      <c r="I73" s="116"/>
      <c r="J73" s="117"/>
    </row>
    <row r="74" spans="1:21" ht="12.75" customHeight="1" x14ac:dyDescent="0.15">
      <c r="A74" s="123"/>
      <c r="B74" s="124"/>
      <c r="C74" s="59" t="str">
        <f>C$9</f>
        <v>平均</v>
      </c>
      <c r="D74" s="59" t="str">
        <f t="shared" ref="D74:J74" si="40">IF(D$3&lt;&gt;"",D$3,"")</f>
        <v>No.12</v>
      </c>
      <c r="E74" s="59" t="str">
        <f t="shared" si="40"/>
        <v>No.13</v>
      </c>
      <c r="F74" s="59" t="str">
        <f t="shared" si="40"/>
        <v/>
      </c>
      <c r="G74" s="59" t="str">
        <f t="shared" si="40"/>
        <v/>
      </c>
      <c r="H74" s="59" t="str">
        <f t="shared" si="40"/>
        <v/>
      </c>
      <c r="I74" s="59" t="str">
        <f t="shared" si="40"/>
        <v/>
      </c>
      <c r="J74" s="59" t="str">
        <f t="shared" si="40"/>
        <v/>
      </c>
      <c r="L74" s="13"/>
      <c r="M74" s="13"/>
      <c r="N74" s="13"/>
      <c r="U74" s="13"/>
    </row>
    <row r="75" spans="1:21" ht="12.75" customHeight="1" x14ac:dyDescent="0.15">
      <c r="A75" s="109" t="s">
        <v>27</v>
      </c>
      <c r="B75" s="110"/>
      <c r="C75" s="15">
        <f ca="1">C25-C47</f>
        <v>5</v>
      </c>
      <c r="D75" s="52">
        <f t="shared" ref="D75:J75" ca="1" si="41">IF(D$2&lt;&gt;"",INDIRECT(D$2&amp;"!E66"),"")</f>
        <v>6</v>
      </c>
      <c r="E75" s="52">
        <f t="shared" ca="1" si="41"/>
        <v>5</v>
      </c>
      <c r="F75" s="52" t="str">
        <f t="shared" ca="1" si="41"/>
        <v/>
      </c>
      <c r="G75" s="52" t="str">
        <f t="shared" ca="1" si="41"/>
        <v/>
      </c>
      <c r="H75" s="52" t="str">
        <f t="shared" ca="1" si="41"/>
        <v/>
      </c>
      <c r="I75" s="52" t="str">
        <f t="shared" ca="1" si="41"/>
        <v/>
      </c>
      <c r="J75" s="52" t="str">
        <f t="shared" ca="1" si="41"/>
        <v/>
      </c>
      <c r="L75" s="72"/>
      <c r="M75" s="72"/>
      <c r="N75" s="72"/>
    </row>
    <row r="76" spans="1:21" ht="12.75" customHeight="1" x14ac:dyDescent="0.15">
      <c r="A76" s="109" t="s">
        <v>23</v>
      </c>
      <c r="B76" s="110"/>
      <c r="C76" s="15">
        <f ca="1">ROUND(AVERAGE(D76:J76),0)</f>
        <v>15</v>
      </c>
      <c r="D76" s="52">
        <f t="shared" ref="D76:J76" ca="1" si="42">IF(D$2&lt;&gt;"",INDIRECT(D$2&amp;"!E67"),"")</f>
        <v>14</v>
      </c>
      <c r="E76" s="52">
        <f t="shared" ca="1" si="42"/>
        <v>16</v>
      </c>
      <c r="F76" s="52" t="str">
        <f t="shared" ca="1" si="42"/>
        <v/>
      </c>
      <c r="G76" s="52" t="str">
        <f t="shared" ca="1" si="42"/>
        <v/>
      </c>
      <c r="H76" s="52" t="str">
        <f t="shared" ca="1" si="42"/>
        <v/>
      </c>
      <c r="I76" s="52" t="str">
        <f t="shared" ca="1" si="42"/>
        <v/>
      </c>
      <c r="J76" s="52" t="str">
        <f t="shared" ca="1" si="42"/>
        <v/>
      </c>
    </row>
    <row r="77" spans="1:21" ht="12.75" customHeight="1" x14ac:dyDescent="0.15">
      <c r="A77" s="109" t="s">
        <v>24</v>
      </c>
      <c r="B77" s="110"/>
      <c r="C77" s="15">
        <f ca="1">ROUND(AVERAGE(D77:J77),0)</f>
        <v>16</v>
      </c>
      <c r="D77" s="52">
        <f t="shared" ref="D77:J77" ca="1" si="43">IF(D$2&lt;&gt;"",INDIRECT(D$2&amp;"!E68"),"")</f>
        <v>13</v>
      </c>
      <c r="E77" s="52">
        <f t="shared" ca="1" si="43"/>
        <v>18</v>
      </c>
      <c r="F77" s="52" t="str">
        <f t="shared" ca="1" si="43"/>
        <v/>
      </c>
      <c r="G77" s="52" t="str">
        <f t="shared" ca="1" si="43"/>
        <v/>
      </c>
      <c r="H77" s="52" t="str">
        <f t="shared" ca="1" si="43"/>
        <v/>
      </c>
      <c r="I77" s="52" t="str">
        <f t="shared" ca="1" si="43"/>
        <v/>
      </c>
      <c r="J77" s="52" t="str">
        <f t="shared" ca="1" si="43"/>
        <v/>
      </c>
    </row>
    <row r="78" spans="1:21" ht="12.75" customHeight="1" x14ac:dyDescent="0.15">
      <c r="A78" s="109" t="s">
        <v>25</v>
      </c>
      <c r="B78" s="110"/>
      <c r="C78" s="4">
        <f ca="1">ROUND(AVERAGE(D78:J78),3)</f>
        <v>0.78</v>
      </c>
      <c r="D78" s="63">
        <f t="shared" ref="D78:J78" ca="1" si="44">IF(D$2&lt;&gt;"",INDIRECT(D$2&amp;"!E69"),"")</f>
        <v>0.52000000000000013</v>
      </c>
      <c r="E78" s="63">
        <f t="shared" ca="1" si="44"/>
        <v>1.0399999999999996</v>
      </c>
      <c r="F78" s="63" t="str">
        <f t="shared" ca="1" si="44"/>
        <v/>
      </c>
      <c r="G78" s="63" t="str">
        <f t="shared" ca="1" si="44"/>
        <v/>
      </c>
      <c r="H78" s="63" t="str">
        <f t="shared" ca="1" si="44"/>
        <v/>
      </c>
      <c r="I78" s="63" t="str">
        <f t="shared" ca="1" si="44"/>
        <v/>
      </c>
      <c r="J78" s="63" t="str">
        <f t="shared" ca="1" si="44"/>
        <v/>
      </c>
    </row>
    <row r="79" spans="1:21" ht="12" customHeight="1" x14ac:dyDescent="0.15">
      <c r="H79" s="19"/>
    </row>
    <row r="82" spans="1:11" ht="22.5" customHeight="1" x14ac:dyDescent="0.15">
      <c r="A82" s="73" t="s">
        <v>200</v>
      </c>
    </row>
    <row r="83" spans="1:11" x14ac:dyDescent="0.15">
      <c r="A83" s="11" t="s">
        <v>201</v>
      </c>
    </row>
    <row r="84" spans="1:11" x14ac:dyDescent="0.15">
      <c r="A84" s="74" t="s">
        <v>202</v>
      </c>
      <c r="B84" s="114" t="s">
        <v>203</v>
      </c>
      <c r="C84" s="114"/>
      <c r="D84" s="114"/>
      <c r="E84" s="114"/>
      <c r="F84" s="114"/>
      <c r="G84" s="114"/>
      <c r="H84" s="114"/>
      <c r="I84" s="114"/>
      <c r="J84" s="114"/>
      <c r="K84" s="114"/>
    </row>
    <row r="85" spans="1:11" x14ac:dyDescent="0.15">
      <c r="A85" s="74" t="s">
        <v>204</v>
      </c>
      <c r="B85" s="114" t="s">
        <v>205</v>
      </c>
      <c r="C85" s="114"/>
      <c r="D85" s="114"/>
      <c r="E85" s="114"/>
      <c r="F85" s="114"/>
      <c r="G85" s="114"/>
      <c r="H85" s="114"/>
      <c r="I85" s="114"/>
      <c r="J85" s="114"/>
      <c r="K85" s="114"/>
    </row>
    <row r="86" spans="1:11" x14ac:dyDescent="0.15">
      <c r="A86" s="74" t="s">
        <v>206</v>
      </c>
      <c r="B86" s="114" t="s">
        <v>207</v>
      </c>
      <c r="C86" s="114"/>
      <c r="D86" s="114"/>
      <c r="E86" s="114"/>
      <c r="F86" s="114"/>
      <c r="G86" s="114"/>
      <c r="H86" s="114"/>
      <c r="I86" s="114"/>
      <c r="J86" s="114"/>
      <c r="K86" s="114"/>
    </row>
    <row r="87" spans="1:11" x14ac:dyDescent="0.15">
      <c r="A87" s="74" t="s">
        <v>208</v>
      </c>
      <c r="B87" s="114" t="s">
        <v>209</v>
      </c>
      <c r="C87" s="114"/>
      <c r="D87" s="114"/>
      <c r="E87" s="114"/>
      <c r="F87" s="114"/>
      <c r="G87" s="114"/>
      <c r="H87" s="114"/>
      <c r="I87" s="114"/>
      <c r="J87" s="114"/>
      <c r="K87" s="114"/>
    </row>
    <row r="88" spans="1:11" x14ac:dyDescent="0.15">
      <c r="A88" s="75" t="s">
        <v>210</v>
      </c>
    </row>
    <row r="90" spans="1:11" x14ac:dyDescent="0.15">
      <c r="A90" s="75" t="s">
        <v>211</v>
      </c>
    </row>
    <row r="92" spans="1:11" x14ac:dyDescent="0.15">
      <c r="A92" s="11" t="s">
        <v>212</v>
      </c>
    </row>
    <row r="93" spans="1:11" x14ac:dyDescent="0.15">
      <c r="A93" s="11" t="s">
        <v>213</v>
      </c>
    </row>
    <row r="94" spans="1:11" x14ac:dyDescent="0.15">
      <c r="A94" s="11" t="s">
        <v>214</v>
      </c>
    </row>
    <row r="96" spans="1:11" x14ac:dyDescent="0.15">
      <c r="A96" s="11" t="s">
        <v>215</v>
      </c>
    </row>
  </sheetData>
  <mergeCells count="66">
    <mergeCell ref="C45:J45"/>
    <mergeCell ref="A33:B33"/>
    <mergeCell ref="A34:B34"/>
    <mergeCell ref="C16:J16"/>
    <mergeCell ref="A1:C1"/>
    <mergeCell ref="D1:G1"/>
    <mergeCell ref="A2:C2"/>
    <mergeCell ref="A3:C3"/>
    <mergeCell ref="A5:C5"/>
    <mergeCell ref="A8:B9"/>
    <mergeCell ref="C8:K8"/>
    <mergeCell ref="A10:B10"/>
    <mergeCell ref="A11:B11"/>
    <mergeCell ref="A12:B12"/>
    <mergeCell ref="A13:B13"/>
    <mergeCell ref="A16:B17"/>
    <mergeCell ref="C31:K31"/>
    <mergeCell ref="A18:B18"/>
    <mergeCell ref="A19:B19"/>
    <mergeCell ref="A20:B20"/>
    <mergeCell ref="A21:B21"/>
    <mergeCell ref="A23:B24"/>
    <mergeCell ref="C23:J23"/>
    <mergeCell ref="A25:B25"/>
    <mergeCell ref="A26:B26"/>
    <mergeCell ref="A27:B27"/>
    <mergeCell ref="A28:B28"/>
    <mergeCell ref="A31:B32"/>
    <mergeCell ref="A35:B35"/>
    <mergeCell ref="A36:B36"/>
    <mergeCell ref="A38:B39"/>
    <mergeCell ref="C38:J38"/>
    <mergeCell ref="A40:B40"/>
    <mergeCell ref="A41:B41"/>
    <mergeCell ref="A42:B42"/>
    <mergeCell ref="A43:B43"/>
    <mergeCell ref="A45:B46"/>
    <mergeCell ref="A48:B48"/>
    <mergeCell ref="A47:B47"/>
    <mergeCell ref="A49:B49"/>
    <mergeCell ref="A50:B50"/>
    <mergeCell ref="A53:B53"/>
    <mergeCell ref="C58:K58"/>
    <mergeCell ref="A54:B54"/>
    <mergeCell ref="A55:B55"/>
    <mergeCell ref="A58:B59"/>
    <mergeCell ref="A60:B60"/>
    <mergeCell ref="A61:B61"/>
    <mergeCell ref="A77:B77"/>
    <mergeCell ref="A63:B63"/>
    <mergeCell ref="A66:B67"/>
    <mergeCell ref="A73:B74"/>
    <mergeCell ref="A62:B62"/>
    <mergeCell ref="C66:J66"/>
    <mergeCell ref="A68:B68"/>
    <mergeCell ref="A69:B69"/>
    <mergeCell ref="A70:B70"/>
    <mergeCell ref="A71:B71"/>
    <mergeCell ref="B84:K84"/>
    <mergeCell ref="B85:K85"/>
    <mergeCell ref="B86:K86"/>
    <mergeCell ref="B87:K87"/>
    <mergeCell ref="C73:J73"/>
    <mergeCell ref="A75:B75"/>
    <mergeCell ref="A76:B76"/>
    <mergeCell ref="A78:B78"/>
  </mergeCells>
  <phoneticPr fontId="3"/>
  <pageMargins left="0.98425196850393704" right="0.39370078740157483" top="0.59055118110236227" bottom="0.59055118110236227" header="0.31496062992125984" footer="0.15748031496062992"/>
  <pageSetup paperSize="9" scale="85" fitToHeight="0" orientation="portrait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F0"/>
  </sheetPr>
  <dimension ref="A1:AJ120"/>
  <sheetViews>
    <sheetView showGridLines="0" view="pageBreakPreview" zoomScaleNormal="85" zoomScaleSheetLayoutView="100" workbookViewId="0">
      <selection activeCell="I1" sqref="I1:I1048576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320</v>
      </c>
      <c r="B2" s="100"/>
      <c r="C2" s="100"/>
      <c r="D2" s="100"/>
      <c r="E2" s="100"/>
      <c r="F2" s="100"/>
      <c r="G2" s="100"/>
      <c r="H2" s="101" t="s">
        <v>61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46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45">
        <v>0</v>
      </c>
      <c r="L3" s="45">
        <v>12</v>
      </c>
      <c r="M3" s="45">
        <v>22</v>
      </c>
      <c r="N3" s="45">
        <v>32</v>
      </c>
      <c r="O3" s="45">
        <v>42</v>
      </c>
      <c r="P3" s="45" t="s">
        <v>14</v>
      </c>
      <c r="Q3" s="45">
        <v>0</v>
      </c>
      <c r="R3" s="45">
        <v>12</v>
      </c>
      <c r="S3" s="45">
        <v>22</v>
      </c>
      <c r="T3" s="45">
        <v>32</v>
      </c>
      <c r="U3" s="45" t="s">
        <v>14</v>
      </c>
      <c r="V3" s="45">
        <v>0</v>
      </c>
      <c r="W3" s="45">
        <v>12</v>
      </c>
      <c r="X3" s="45">
        <v>22</v>
      </c>
      <c r="Y3" s="45">
        <v>42</v>
      </c>
      <c r="Z3" s="45" t="s">
        <v>14</v>
      </c>
      <c r="AA3" s="45">
        <v>0</v>
      </c>
      <c r="AB3" s="45">
        <v>12</v>
      </c>
      <c r="AC3" s="45">
        <v>22</v>
      </c>
      <c r="AD3" s="45">
        <v>32</v>
      </c>
      <c r="AE3" s="45">
        <v>42</v>
      </c>
      <c r="AF3" s="45" t="s">
        <v>14</v>
      </c>
      <c r="AG3" s="45">
        <v>0</v>
      </c>
      <c r="AH3" s="45">
        <v>12</v>
      </c>
      <c r="AI3" s="45">
        <v>42</v>
      </c>
      <c r="AJ3" s="45" t="s">
        <v>14</v>
      </c>
    </row>
    <row r="4" spans="1:36" ht="12.95" customHeight="1" x14ac:dyDescent="0.15">
      <c r="A4" s="44">
        <v>261</v>
      </c>
      <c r="B4" s="99" t="s">
        <v>147</v>
      </c>
      <c r="C4" s="99"/>
      <c r="D4" s="44">
        <v>16</v>
      </c>
      <c r="E4" s="44">
        <v>13</v>
      </c>
      <c r="F4" s="4">
        <f t="shared" ref="F4:F43" si="0">IF(D4&gt;0,IF(B4="スギ",P4,IF(B4="ヒノキ",U4,IF(B4="アカマツ",Z4,IF(B4="カラマツ",AF4,AJ4)))),"")</f>
        <v>0.13</v>
      </c>
      <c r="G4" s="5"/>
      <c r="H4" s="44"/>
      <c r="I4" s="44" t="s">
        <v>38</v>
      </c>
      <c r="J4" s="1" t="s">
        <v>15</v>
      </c>
      <c r="K4" s="45">
        <f t="shared" ref="K4:K43" si="1">IF(ROUND(10^(-5+0.8769+1.7454*LOG(D4)+1.014*LOG(E4)),2)&gt;=0.01,ROUND(10^(-5+0.8769+1.7454*LOG(D4)+1.014*LOG(E4)),2),ROUND(10^(-5+0.8769+1.7454*LOG(D4)+1.014*LOG(E4)),3))</f>
        <v>0.13</v>
      </c>
      <c r="L4" s="45">
        <f t="shared" ref="L4:L43" si="2">ROUND(10^(-5+0.73504+1.83346*LOG(D4)+1.06569*LOG(E4)),2)</f>
        <v>0.13</v>
      </c>
      <c r="M4" s="45">
        <f t="shared" ref="M4:M43" si="3">ROUND(10^(-5+0.71514+1.74357*LOG(D4)+1.17719*LOG(E4)),2)</f>
        <v>0.13</v>
      </c>
      <c r="N4" s="45">
        <f t="shared" ref="N4:N43" si="4">ROUND(10^(-5+0.82956+1.76381*LOG(D4)+1.06412*LOG(E4)),2)</f>
        <v>0.14000000000000001</v>
      </c>
      <c r="O4" s="45">
        <f t="shared" ref="O4:O43" si="5">ROUND(10^(-5+0.88226+1.79204*LOG(D4)+0.99303*LOG(E4)),2)</f>
        <v>0.14000000000000001</v>
      </c>
      <c r="P4" s="45">
        <f>HLOOKUP($D4,K$3:O$43,MATCH($A4,$A$3:$A$43,0),1)</f>
        <v>0.13</v>
      </c>
      <c r="Q4" s="45">
        <f t="shared" ref="Q4:Q43" si="6">IF(ROUND(10^(1.810672*LOG(D4)+0.982833*LOG(E4)-4.173533),2)&gt;=0.01,ROUND(10^(1.810672*LOG(D4)+0.982833*LOG(E4)-4.173533),2),ROUND(10^(1.810672*LOG(D4)+0.982833*LOG(E4)-4.173533),3))</f>
        <v>0.13</v>
      </c>
      <c r="R4" s="45">
        <f t="shared" ref="R4:R43" si="7">ROUND(10^(1.905709*LOG(D4)+1.011385*LOG(E4)-4.293729),2)</f>
        <v>0.13</v>
      </c>
      <c r="S4" s="45">
        <f t="shared" ref="S4:S43" si="8">ROUND(10^(1.771888*LOG(D4)+1.138415*LOG(E4)-4.271259),2)</f>
        <v>0.14000000000000001</v>
      </c>
      <c r="T4" s="45">
        <f t="shared" ref="T4:T43" si="9">ROUND(10^(1.671519*LOG(D4)+1.363617*LOG(E4)-4.404407),2)</f>
        <v>0.13</v>
      </c>
      <c r="U4" s="45">
        <f t="shared" ref="U4:U43" si="10">HLOOKUP($D4,Q$3:T$43,MATCH($A4,$A$3:$A$43,0),1)</f>
        <v>0.13</v>
      </c>
      <c r="V4" s="45">
        <f t="shared" ref="V4:V43" si="11">IF(ROUND(10^(-4.249503+1.946501*LOG(D4)+0.942682*LOG(E4)),2)&gt;=0.01,ROUND(10^(-4.249503+1.946501*LOG(D4)+0.942682*LOG(E4)),2),ROUND(10^(-4.249503+1.946501*LOG(D4)+0.942682*LOG(E4)),3))</f>
        <v>0.14000000000000001</v>
      </c>
      <c r="W4" s="45">
        <f t="shared" ref="W4:W43" si="12">ROUND(10^(-4.155639+1.847898*LOG(D4)+0.951955*LOG(E4)),2)</f>
        <v>0.13</v>
      </c>
      <c r="X4" s="45">
        <f t="shared" ref="X4:X43" si="13">ROUND(10^(-4.194535+1.804172*LOG(D4)+1.034248*LOG(E4)),2)</f>
        <v>0.13</v>
      </c>
      <c r="Y4" s="45">
        <f t="shared" ref="Y4:Y43" si="14">ROUND(10^(-4.42347+2.006485*LOG(D4)+0.967757*LOG(E4)),2)</f>
        <v>0.12</v>
      </c>
      <c r="Z4" s="45">
        <f t="shared" ref="Z4:Z43" si="15">HLOOKUP($D4,V$3:Y$43,MATCH($A4,$A$3:$A$43,0),1)</f>
        <v>0.13</v>
      </c>
      <c r="AA4" s="45">
        <f t="shared" ref="AA4:AA43" si="16">IF(ROUND(10^(1.80389*LOG(D4)+0.962587*LOG(E4)-4.155099),2)&gt;=0.01,ROUND(10^(1.80389*LOG(D4)+0.962587*LOG(E4)-4.155099),2),ROUND(10^(1.80389*LOG(D4)+0.962587*LOG(E4)-4.155099),3))</f>
        <v>0.12</v>
      </c>
      <c r="AB4" s="45">
        <f t="shared" ref="AB4:AB43" si="17">ROUND(10^(1.979213*LOG(D4)+0.998347*LOG(E4)-4.369281),2)</f>
        <v>0.13</v>
      </c>
      <c r="AC4" s="45">
        <f t="shared" ref="AC4:AC43" si="18">ROUND(10^(1.904401*LOG(D4)+1.062478*LOG(E4)-4.348104),2)</f>
        <v>0.13</v>
      </c>
      <c r="AD4" s="45">
        <f t="shared" ref="AD4:AD43" si="19">ROUND(10^(1.640825*LOG(D4)+1.080387*LOG(E4)-3.976731),2)</f>
        <v>0.16</v>
      </c>
      <c r="AE4" s="45">
        <f t="shared" ref="AE4:AE43" si="20">ROUND(10^(1.90887*LOG(D4)+1.088002*LOG(E4)-4.431495),2)</f>
        <v>0.12</v>
      </c>
      <c r="AF4" s="45">
        <f t="shared" ref="AF4:AF43" si="21">HLOOKUP($D4,AA$3:AE$43,MATCH($A4,$A$3:$A$43,0),1)</f>
        <v>0.13</v>
      </c>
      <c r="AG4" s="45">
        <f t="shared" ref="AG4:AG43" si="22">IF(ROUND(10^(1.94019664*LOG(D4)+0.84689666*LOG(E4)-4.20067295),2)&gt;=0.01,ROUND(10^(1.94019664*LOG(D4)+0.84689666*LOG(E4)-4.20067295),2),ROUND(10^(1.94019664*LOG(D4)+0.84689666*LOG(E4)-4.20067295),3))</f>
        <v>0.12</v>
      </c>
      <c r="AH4" s="45">
        <f t="shared" ref="AH4:AH43" si="23">ROUND(10^(1.93813902*LOG(D4)+0.96697002*LOG(E4)-4.32216295),2)</f>
        <v>0.12</v>
      </c>
      <c r="AI4" s="45">
        <f t="shared" ref="AI4:AI43" si="24">ROUND(10^(1.82464098*LOG(D4)+0.97625989*LOG(E4)-4.15096808),2)</f>
        <v>0.14000000000000001</v>
      </c>
      <c r="AJ4" s="45">
        <f t="shared" ref="AJ4:AJ43" si="25">HLOOKUP($D4,AG$3:AI$43,MATCH($A4,$A$3:$A$43,0),1)</f>
        <v>0.12</v>
      </c>
    </row>
    <row r="5" spans="1:36" ht="12.95" customHeight="1" x14ac:dyDescent="0.15">
      <c r="A5" s="44">
        <v>262</v>
      </c>
      <c r="B5" s="99" t="s">
        <v>147</v>
      </c>
      <c r="C5" s="99"/>
      <c r="D5" s="44">
        <v>8</v>
      </c>
      <c r="E5" s="44">
        <v>8</v>
      </c>
      <c r="F5" s="4">
        <f t="shared" si="0"/>
        <v>0.02</v>
      </c>
      <c r="G5" s="5" t="s">
        <v>257</v>
      </c>
      <c r="H5" s="44" t="s">
        <v>36</v>
      </c>
      <c r="I5" s="44" t="s">
        <v>258</v>
      </c>
      <c r="J5" s="1" t="s">
        <v>15</v>
      </c>
      <c r="K5" s="45">
        <f t="shared" si="1"/>
        <v>0.02</v>
      </c>
      <c r="L5" s="45">
        <f t="shared" si="2"/>
        <v>0.02</v>
      </c>
      <c r="M5" s="45">
        <f t="shared" si="3"/>
        <v>0.02</v>
      </c>
      <c r="N5" s="45">
        <f t="shared" si="4"/>
        <v>0.02</v>
      </c>
      <c r="O5" s="45">
        <f t="shared" si="5"/>
        <v>0.02</v>
      </c>
      <c r="P5" s="45">
        <f t="shared" ref="P5:P43" si="26">HLOOKUP($D5,K$3:O$43,MATCH(A5,$A$3:$A$43,0),1)</f>
        <v>0.02</v>
      </c>
      <c r="Q5" s="45">
        <f t="shared" si="6"/>
        <v>0.02</v>
      </c>
      <c r="R5" s="45">
        <f t="shared" si="7"/>
        <v>0.02</v>
      </c>
      <c r="S5" s="45">
        <f t="shared" si="8"/>
        <v>0.02</v>
      </c>
      <c r="T5" s="45">
        <f t="shared" si="9"/>
        <v>0.02</v>
      </c>
      <c r="U5" s="45">
        <f t="shared" si="10"/>
        <v>0.02</v>
      </c>
      <c r="V5" s="45">
        <f t="shared" si="11"/>
        <v>0.02</v>
      </c>
      <c r="W5" s="45">
        <f t="shared" si="12"/>
        <v>0.02</v>
      </c>
      <c r="X5" s="45">
        <f t="shared" si="13"/>
        <v>0.02</v>
      </c>
      <c r="Y5" s="45">
        <f t="shared" si="14"/>
        <v>0.02</v>
      </c>
      <c r="Z5" s="45">
        <f t="shared" si="15"/>
        <v>0.02</v>
      </c>
      <c r="AA5" s="45">
        <f t="shared" si="16"/>
        <v>0.02</v>
      </c>
      <c r="AB5" s="45">
        <f t="shared" si="17"/>
        <v>0.02</v>
      </c>
      <c r="AC5" s="45">
        <f t="shared" si="18"/>
        <v>0.02</v>
      </c>
      <c r="AD5" s="45">
        <f t="shared" si="19"/>
        <v>0.03</v>
      </c>
      <c r="AE5" s="45">
        <f t="shared" si="20"/>
        <v>0.02</v>
      </c>
      <c r="AF5" s="45">
        <f t="shared" si="21"/>
        <v>0.02</v>
      </c>
      <c r="AG5" s="45">
        <f t="shared" si="22"/>
        <v>0.02</v>
      </c>
      <c r="AH5" s="45">
        <f t="shared" si="23"/>
        <v>0.02</v>
      </c>
      <c r="AI5" s="45">
        <f t="shared" si="24"/>
        <v>0.02</v>
      </c>
      <c r="AJ5" s="45">
        <f t="shared" si="25"/>
        <v>0.02</v>
      </c>
    </row>
    <row r="6" spans="1:36" ht="12.95" customHeight="1" x14ac:dyDescent="0.15">
      <c r="A6" s="44">
        <v>263</v>
      </c>
      <c r="B6" s="99" t="s">
        <v>147</v>
      </c>
      <c r="C6" s="99"/>
      <c r="D6" s="44">
        <v>24</v>
      </c>
      <c r="E6" s="44">
        <v>14</v>
      </c>
      <c r="F6" s="4">
        <f t="shared" si="0"/>
        <v>0.3</v>
      </c>
      <c r="G6" s="5"/>
      <c r="H6" s="44"/>
      <c r="I6" s="5"/>
      <c r="J6" s="1" t="s">
        <v>15</v>
      </c>
      <c r="K6" s="45">
        <f t="shared" si="1"/>
        <v>0.28000000000000003</v>
      </c>
      <c r="L6" s="45">
        <f t="shared" si="2"/>
        <v>0.31</v>
      </c>
      <c r="M6" s="45">
        <f t="shared" si="3"/>
        <v>0.3</v>
      </c>
      <c r="N6" s="45">
        <f t="shared" si="4"/>
        <v>0.3</v>
      </c>
      <c r="O6" s="45">
        <f t="shared" si="5"/>
        <v>0.31</v>
      </c>
      <c r="P6" s="45">
        <f t="shared" si="26"/>
        <v>0.3</v>
      </c>
      <c r="Q6" s="45">
        <f t="shared" si="6"/>
        <v>0.28000000000000003</v>
      </c>
      <c r="R6" s="45">
        <f t="shared" si="7"/>
        <v>0.31</v>
      </c>
      <c r="S6" s="45">
        <f t="shared" si="8"/>
        <v>0.3</v>
      </c>
      <c r="T6" s="45">
        <f t="shared" si="9"/>
        <v>0.28999999999999998</v>
      </c>
      <c r="U6" s="45">
        <f t="shared" si="10"/>
        <v>0.3</v>
      </c>
      <c r="V6" s="45">
        <f t="shared" si="11"/>
        <v>0.33</v>
      </c>
      <c r="W6" s="45">
        <f t="shared" si="12"/>
        <v>0.31</v>
      </c>
      <c r="X6" s="45">
        <f t="shared" si="13"/>
        <v>0.3</v>
      </c>
      <c r="Y6" s="45">
        <f t="shared" si="14"/>
        <v>0.28999999999999998</v>
      </c>
      <c r="Z6" s="45">
        <f t="shared" si="15"/>
        <v>0.3</v>
      </c>
      <c r="AA6" s="45">
        <f t="shared" si="16"/>
        <v>0.27</v>
      </c>
      <c r="AB6" s="45">
        <f t="shared" si="17"/>
        <v>0.32</v>
      </c>
      <c r="AC6" s="45">
        <f t="shared" si="18"/>
        <v>0.31</v>
      </c>
      <c r="AD6" s="45">
        <f t="shared" si="19"/>
        <v>0.34</v>
      </c>
      <c r="AE6" s="45">
        <f t="shared" si="20"/>
        <v>0.28000000000000003</v>
      </c>
      <c r="AF6" s="45">
        <f t="shared" si="21"/>
        <v>0.31</v>
      </c>
      <c r="AG6" s="45">
        <f t="shared" si="22"/>
        <v>0.28000000000000003</v>
      </c>
      <c r="AH6" s="45">
        <f t="shared" si="23"/>
        <v>0.28999999999999998</v>
      </c>
      <c r="AI6" s="45">
        <f t="shared" si="24"/>
        <v>0.31</v>
      </c>
      <c r="AJ6" s="45">
        <f t="shared" si="25"/>
        <v>0.28999999999999998</v>
      </c>
    </row>
    <row r="7" spans="1:36" ht="12.95" customHeight="1" x14ac:dyDescent="0.15">
      <c r="A7" s="44">
        <v>264</v>
      </c>
      <c r="B7" s="99" t="s">
        <v>147</v>
      </c>
      <c r="C7" s="99"/>
      <c r="D7" s="44">
        <v>16</v>
      </c>
      <c r="E7" s="44">
        <v>12</v>
      </c>
      <c r="F7" s="4">
        <f t="shared" si="0"/>
        <v>0.12</v>
      </c>
      <c r="G7" s="5"/>
      <c r="H7" s="44"/>
      <c r="I7" s="5"/>
      <c r="J7" s="1" t="s">
        <v>15</v>
      </c>
      <c r="K7" s="45">
        <f t="shared" si="1"/>
        <v>0.12</v>
      </c>
      <c r="L7" s="45">
        <f t="shared" si="2"/>
        <v>0.12</v>
      </c>
      <c r="M7" s="45">
        <f t="shared" si="3"/>
        <v>0.12</v>
      </c>
      <c r="N7" s="45">
        <f t="shared" si="4"/>
        <v>0.13</v>
      </c>
      <c r="O7" s="45">
        <f t="shared" si="5"/>
        <v>0.13</v>
      </c>
      <c r="P7" s="45">
        <f t="shared" si="26"/>
        <v>0.12</v>
      </c>
      <c r="Q7" s="45">
        <f t="shared" si="6"/>
        <v>0.12</v>
      </c>
      <c r="R7" s="45">
        <f t="shared" si="7"/>
        <v>0.12</v>
      </c>
      <c r="S7" s="45">
        <f t="shared" si="8"/>
        <v>0.12</v>
      </c>
      <c r="T7" s="45">
        <f t="shared" si="9"/>
        <v>0.12</v>
      </c>
      <c r="U7" s="45">
        <f t="shared" si="10"/>
        <v>0.12</v>
      </c>
      <c r="V7" s="45">
        <f t="shared" si="11"/>
        <v>0.13</v>
      </c>
      <c r="W7" s="45">
        <f t="shared" si="12"/>
        <v>0.12</v>
      </c>
      <c r="X7" s="45">
        <f t="shared" si="13"/>
        <v>0.12</v>
      </c>
      <c r="Y7" s="45">
        <f t="shared" si="14"/>
        <v>0.11</v>
      </c>
      <c r="Z7" s="45">
        <f t="shared" si="15"/>
        <v>0.12</v>
      </c>
      <c r="AA7" s="45">
        <f t="shared" si="16"/>
        <v>0.11</v>
      </c>
      <c r="AB7" s="45">
        <f t="shared" si="17"/>
        <v>0.12</v>
      </c>
      <c r="AC7" s="45">
        <f t="shared" si="18"/>
        <v>0.12</v>
      </c>
      <c r="AD7" s="45">
        <f t="shared" si="19"/>
        <v>0.15</v>
      </c>
      <c r="AE7" s="45">
        <f t="shared" si="20"/>
        <v>0.11</v>
      </c>
      <c r="AF7" s="45">
        <f t="shared" si="21"/>
        <v>0.12</v>
      </c>
      <c r="AG7" s="45">
        <f t="shared" si="22"/>
        <v>0.11</v>
      </c>
      <c r="AH7" s="45">
        <f t="shared" si="23"/>
        <v>0.11</v>
      </c>
      <c r="AI7" s="45">
        <f t="shared" si="24"/>
        <v>0.13</v>
      </c>
      <c r="AJ7" s="45">
        <f t="shared" si="25"/>
        <v>0.11</v>
      </c>
    </row>
    <row r="8" spans="1:36" ht="12.95" customHeight="1" x14ac:dyDescent="0.15">
      <c r="A8" s="44">
        <v>265</v>
      </c>
      <c r="B8" s="99" t="s">
        <v>147</v>
      </c>
      <c r="C8" s="99"/>
      <c r="D8" s="44">
        <v>14</v>
      </c>
      <c r="E8" s="44">
        <v>11</v>
      </c>
      <c r="F8" s="4">
        <f t="shared" si="0"/>
        <v>0.09</v>
      </c>
      <c r="G8" s="5"/>
      <c r="H8" s="44"/>
      <c r="I8" s="44"/>
      <c r="J8" s="1" t="s">
        <v>15</v>
      </c>
      <c r="K8" s="45">
        <f t="shared" si="1"/>
        <v>0.09</v>
      </c>
      <c r="L8" s="45">
        <f t="shared" si="2"/>
        <v>0.09</v>
      </c>
      <c r="M8" s="45">
        <f t="shared" si="3"/>
        <v>0.09</v>
      </c>
      <c r="N8" s="45">
        <f t="shared" si="4"/>
        <v>0.09</v>
      </c>
      <c r="O8" s="45">
        <f t="shared" si="5"/>
        <v>0.09</v>
      </c>
      <c r="P8" s="45">
        <f t="shared" si="26"/>
        <v>0.09</v>
      </c>
      <c r="Q8" s="45">
        <f t="shared" si="6"/>
        <v>0.08</v>
      </c>
      <c r="R8" s="45">
        <f t="shared" si="7"/>
        <v>0.09</v>
      </c>
      <c r="S8" s="45">
        <f t="shared" si="8"/>
        <v>0.09</v>
      </c>
      <c r="T8" s="45">
        <f t="shared" si="9"/>
        <v>0.09</v>
      </c>
      <c r="U8" s="45">
        <f t="shared" si="10"/>
        <v>0.09</v>
      </c>
      <c r="V8" s="45">
        <f t="shared" si="11"/>
        <v>0.09</v>
      </c>
      <c r="W8" s="45">
        <f t="shared" si="12"/>
        <v>0.09</v>
      </c>
      <c r="X8" s="45">
        <f t="shared" si="13"/>
        <v>0.09</v>
      </c>
      <c r="Y8" s="45">
        <f t="shared" si="14"/>
        <v>0.08</v>
      </c>
      <c r="Z8" s="45">
        <f t="shared" si="15"/>
        <v>0.09</v>
      </c>
      <c r="AA8" s="45">
        <f t="shared" si="16"/>
        <v>0.08</v>
      </c>
      <c r="AB8" s="45">
        <f t="shared" si="17"/>
        <v>0.09</v>
      </c>
      <c r="AC8" s="45">
        <f t="shared" si="18"/>
        <v>0.09</v>
      </c>
      <c r="AD8" s="45">
        <f t="shared" si="19"/>
        <v>0.11</v>
      </c>
      <c r="AE8" s="45">
        <f t="shared" si="20"/>
        <v>0.08</v>
      </c>
      <c r="AF8" s="45">
        <f t="shared" si="21"/>
        <v>0.09</v>
      </c>
      <c r="AG8" s="45">
        <f t="shared" si="22"/>
        <v>0.08</v>
      </c>
      <c r="AH8" s="45">
        <f t="shared" si="23"/>
        <v>0.08</v>
      </c>
      <c r="AI8" s="45">
        <f t="shared" si="24"/>
        <v>0.09</v>
      </c>
      <c r="AJ8" s="45">
        <f t="shared" si="25"/>
        <v>0.08</v>
      </c>
    </row>
    <row r="9" spans="1:36" ht="12.95" customHeight="1" x14ac:dyDescent="0.15">
      <c r="A9" s="44">
        <v>266</v>
      </c>
      <c r="B9" s="99" t="s">
        <v>147</v>
      </c>
      <c r="C9" s="99"/>
      <c r="D9" s="44">
        <v>18</v>
      </c>
      <c r="E9" s="44">
        <v>12</v>
      </c>
      <c r="F9" s="4">
        <f t="shared" si="0"/>
        <v>0.15</v>
      </c>
      <c r="G9" s="5"/>
      <c r="H9" s="44"/>
      <c r="I9" s="5"/>
      <c r="J9" s="1" t="s">
        <v>15</v>
      </c>
      <c r="K9" s="45">
        <f t="shared" si="1"/>
        <v>0.15</v>
      </c>
      <c r="L9" s="45">
        <f t="shared" si="2"/>
        <v>0.15</v>
      </c>
      <c r="M9" s="45">
        <f t="shared" si="3"/>
        <v>0.15</v>
      </c>
      <c r="N9" s="45">
        <f t="shared" si="4"/>
        <v>0.16</v>
      </c>
      <c r="O9" s="45">
        <f t="shared" si="5"/>
        <v>0.16</v>
      </c>
      <c r="P9" s="45">
        <f t="shared" si="26"/>
        <v>0.15</v>
      </c>
      <c r="Q9" s="45">
        <f t="shared" si="6"/>
        <v>0.14000000000000001</v>
      </c>
      <c r="R9" s="45">
        <f t="shared" si="7"/>
        <v>0.15</v>
      </c>
      <c r="S9" s="45">
        <f t="shared" si="8"/>
        <v>0.15</v>
      </c>
      <c r="T9" s="45">
        <f t="shared" si="9"/>
        <v>0.15</v>
      </c>
      <c r="U9" s="45">
        <f t="shared" si="10"/>
        <v>0.15</v>
      </c>
      <c r="V9" s="45">
        <f t="shared" si="11"/>
        <v>0.16</v>
      </c>
      <c r="W9" s="45">
        <f t="shared" si="12"/>
        <v>0.16</v>
      </c>
      <c r="X9" s="45">
        <f t="shared" si="13"/>
        <v>0.15</v>
      </c>
      <c r="Y9" s="45">
        <f t="shared" si="14"/>
        <v>0.14000000000000001</v>
      </c>
      <c r="Z9" s="45">
        <f t="shared" si="15"/>
        <v>0.16</v>
      </c>
      <c r="AA9" s="45">
        <f t="shared" si="16"/>
        <v>0.14000000000000001</v>
      </c>
      <c r="AB9" s="45">
        <f t="shared" si="17"/>
        <v>0.16</v>
      </c>
      <c r="AC9" s="45">
        <f t="shared" si="18"/>
        <v>0.15</v>
      </c>
      <c r="AD9" s="45">
        <f t="shared" si="19"/>
        <v>0.18</v>
      </c>
      <c r="AE9" s="45">
        <f t="shared" si="20"/>
        <v>0.14000000000000001</v>
      </c>
      <c r="AF9" s="45">
        <f t="shared" si="21"/>
        <v>0.16</v>
      </c>
      <c r="AG9" s="45">
        <f t="shared" si="22"/>
        <v>0.14000000000000001</v>
      </c>
      <c r="AH9" s="45">
        <f t="shared" si="23"/>
        <v>0.14000000000000001</v>
      </c>
      <c r="AI9" s="45">
        <f t="shared" si="24"/>
        <v>0.16</v>
      </c>
      <c r="AJ9" s="45">
        <f t="shared" si="25"/>
        <v>0.14000000000000001</v>
      </c>
    </row>
    <row r="10" spans="1:36" ht="12.95" customHeight="1" x14ac:dyDescent="0.15">
      <c r="A10" s="44">
        <v>267</v>
      </c>
      <c r="B10" s="99" t="s">
        <v>147</v>
      </c>
      <c r="C10" s="99"/>
      <c r="D10" s="44">
        <v>10</v>
      </c>
      <c r="E10" s="44">
        <v>9</v>
      </c>
      <c r="F10" s="4">
        <f t="shared" si="0"/>
        <v>0.04</v>
      </c>
      <c r="G10" s="5" t="s">
        <v>187</v>
      </c>
      <c r="H10" s="50" t="s">
        <v>32</v>
      </c>
      <c r="I10" s="5" t="s">
        <v>259</v>
      </c>
      <c r="J10" s="1" t="s">
        <v>15</v>
      </c>
      <c r="K10" s="45">
        <f t="shared" si="1"/>
        <v>0.04</v>
      </c>
      <c r="L10" s="45">
        <f t="shared" si="2"/>
        <v>0.04</v>
      </c>
      <c r="M10" s="45">
        <f t="shared" si="3"/>
        <v>0.04</v>
      </c>
      <c r="N10" s="45">
        <f t="shared" si="4"/>
        <v>0.04</v>
      </c>
      <c r="O10" s="45">
        <f t="shared" si="5"/>
        <v>0.04</v>
      </c>
      <c r="P10" s="45">
        <f t="shared" si="26"/>
        <v>0.04</v>
      </c>
      <c r="Q10" s="45">
        <f t="shared" si="6"/>
        <v>0.04</v>
      </c>
      <c r="R10" s="45">
        <f t="shared" si="7"/>
        <v>0.04</v>
      </c>
      <c r="S10" s="45">
        <f t="shared" si="8"/>
        <v>0.04</v>
      </c>
      <c r="T10" s="45">
        <f t="shared" si="9"/>
        <v>0.04</v>
      </c>
      <c r="U10" s="45">
        <f t="shared" si="10"/>
        <v>0.04</v>
      </c>
      <c r="V10" s="45">
        <f t="shared" si="11"/>
        <v>0.04</v>
      </c>
      <c r="W10" s="45">
        <f t="shared" si="12"/>
        <v>0.04</v>
      </c>
      <c r="X10" s="45">
        <f t="shared" si="13"/>
        <v>0.04</v>
      </c>
      <c r="Y10" s="45">
        <f t="shared" si="14"/>
        <v>0.03</v>
      </c>
      <c r="Z10" s="45">
        <f t="shared" si="15"/>
        <v>0.04</v>
      </c>
      <c r="AA10" s="45">
        <f t="shared" si="16"/>
        <v>0.04</v>
      </c>
      <c r="AB10" s="45">
        <f t="shared" si="17"/>
        <v>0.04</v>
      </c>
      <c r="AC10" s="45">
        <f t="shared" si="18"/>
        <v>0.04</v>
      </c>
      <c r="AD10" s="45">
        <f t="shared" si="19"/>
        <v>0.05</v>
      </c>
      <c r="AE10" s="45">
        <f t="shared" si="20"/>
        <v>0.03</v>
      </c>
      <c r="AF10" s="45">
        <f t="shared" si="21"/>
        <v>0.04</v>
      </c>
      <c r="AG10" s="45">
        <f t="shared" si="22"/>
        <v>0.04</v>
      </c>
      <c r="AH10" s="45">
        <f t="shared" si="23"/>
        <v>0.03</v>
      </c>
      <c r="AI10" s="45">
        <f t="shared" si="24"/>
        <v>0.04</v>
      </c>
      <c r="AJ10" s="45">
        <f t="shared" si="25"/>
        <v>0.04</v>
      </c>
    </row>
    <row r="11" spans="1:36" ht="12.95" customHeight="1" x14ac:dyDescent="0.15">
      <c r="A11" s="44">
        <v>268</v>
      </c>
      <c r="B11" s="99" t="s">
        <v>147</v>
      </c>
      <c r="C11" s="99"/>
      <c r="D11" s="44">
        <v>10</v>
      </c>
      <c r="E11" s="44">
        <v>9</v>
      </c>
      <c r="F11" s="4">
        <f t="shared" si="0"/>
        <v>0.04</v>
      </c>
      <c r="G11" s="5"/>
      <c r="H11" s="44" t="s">
        <v>32</v>
      </c>
      <c r="I11" s="44" t="s">
        <v>260</v>
      </c>
      <c r="J11" s="1" t="s">
        <v>15</v>
      </c>
      <c r="K11" s="45">
        <f t="shared" si="1"/>
        <v>0.04</v>
      </c>
      <c r="L11" s="45">
        <f t="shared" si="2"/>
        <v>0.04</v>
      </c>
      <c r="M11" s="45">
        <f t="shared" si="3"/>
        <v>0.04</v>
      </c>
      <c r="N11" s="45">
        <f t="shared" si="4"/>
        <v>0.04</v>
      </c>
      <c r="O11" s="45">
        <f t="shared" si="5"/>
        <v>0.04</v>
      </c>
      <c r="P11" s="45">
        <f t="shared" si="26"/>
        <v>0.04</v>
      </c>
      <c r="Q11" s="45">
        <f t="shared" si="6"/>
        <v>0.04</v>
      </c>
      <c r="R11" s="45">
        <f t="shared" si="7"/>
        <v>0.04</v>
      </c>
      <c r="S11" s="45">
        <f t="shared" si="8"/>
        <v>0.04</v>
      </c>
      <c r="T11" s="45">
        <f t="shared" si="9"/>
        <v>0.04</v>
      </c>
      <c r="U11" s="45">
        <f t="shared" si="10"/>
        <v>0.04</v>
      </c>
      <c r="V11" s="45">
        <f t="shared" si="11"/>
        <v>0.04</v>
      </c>
      <c r="W11" s="45">
        <f t="shared" si="12"/>
        <v>0.04</v>
      </c>
      <c r="X11" s="45">
        <f t="shared" si="13"/>
        <v>0.04</v>
      </c>
      <c r="Y11" s="45">
        <f t="shared" si="14"/>
        <v>0.03</v>
      </c>
      <c r="Z11" s="45">
        <f t="shared" si="15"/>
        <v>0.04</v>
      </c>
      <c r="AA11" s="45">
        <f t="shared" si="16"/>
        <v>0.04</v>
      </c>
      <c r="AB11" s="45">
        <f t="shared" si="17"/>
        <v>0.04</v>
      </c>
      <c r="AC11" s="45">
        <f t="shared" si="18"/>
        <v>0.04</v>
      </c>
      <c r="AD11" s="45">
        <f t="shared" si="19"/>
        <v>0.05</v>
      </c>
      <c r="AE11" s="45">
        <f t="shared" si="20"/>
        <v>0.03</v>
      </c>
      <c r="AF11" s="45">
        <f t="shared" si="21"/>
        <v>0.04</v>
      </c>
      <c r="AG11" s="45">
        <f t="shared" si="22"/>
        <v>0.04</v>
      </c>
      <c r="AH11" s="45">
        <f t="shared" si="23"/>
        <v>0.03</v>
      </c>
      <c r="AI11" s="45">
        <f t="shared" si="24"/>
        <v>0.04</v>
      </c>
      <c r="AJ11" s="45">
        <f t="shared" si="25"/>
        <v>0.04</v>
      </c>
    </row>
    <row r="12" spans="1:36" ht="12.95" customHeight="1" x14ac:dyDescent="0.15">
      <c r="A12" s="44">
        <v>269</v>
      </c>
      <c r="B12" s="99" t="s">
        <v>147</v>
      </c>
      <c r="C12" s="99"/>
      <c r="D12" s="44">
        <v>16</v>
      </c>
      <c r="E12" s="44">
        <v>11</v>
      </c>
      <c r="F12" s="4">
        <f t="shared" si="0"/>
        <v>0.11</v>
      </c>
      <c r="G12" s="5"/>
      <c r="H12" s="44"/>
      <c r="I12" s="5"/>
      <c r="J12" s="1" t="s">
        <v>15</v>
      </c>
      <c r="K12" s="45">
        <f t="shared" si="1"/>
        <v>0.11</v>
      </c>
      <c r="L12" s="45">
        <f t="shared" si="2"/>
        <v>0.11</v>
      </c>
      <c r="M12" s="45">
        <f t="shared" si="3"/>
        <v>0.11</v>
      </c>
      <c r="N12" s="45">
        <f t="shared" si="4"/>
        <v>0.12</v>
      </c>
      <c r="O12" s="45">
        <f t="shared" si="5"/>
        <v>0.12</v>
      </c>
      <c r="P12" s="45">
        <f t="shared" si="26"/>
        <v>0.11</v>
      </c>
      <c r="Q12" s="45">
        <f t="shared" si="6"/>
        <v>0.11</v>
      </c>
      <c r="R12" s="45">
        <f t="shared" si="7"/>
        <v>0.11</v>
      </c>
      <c r="S12" s="45">
        <f t="shared" si="8"/>
        <v>0.11</v>
      </c>
      <c r="T12" s="45">
        <f t="shared" si="9"/>
        <v>0.11</v>
      </c>
      <c r="U12" s="45">
        <f t="shared" si="10"/>
        <v>0.11</v>
      </c>
      <c r="V12" s="45">
        <f t="shared" si="11"/>
        <v>0.12</v>
      </c>
      <c r="W12" s="45">
        <f t="shared" si="12"/>
        <v>0.12</v>
      </c>
      <c r="X12" s="45">
        <f t="shared" si="13"/>
        <v>0.11</v>
      </c>
      <c r="Y12" s="45">
        <f t="shared" si="14"/>
        <v>0.1</v>
      </c>
      <c r="Z12" s="45">
        <f t="shared" si="15"/>
        <v>0.12</v>
      </c>
      <c r="AA12" s="45">
        <f t="shared" si="16"/>
        <v>0.1</v>
      </c>
      <c r="AB12" s="45">
        <f t="shared" si="17"/>
        <v>0.11</v>
      </c>
      <c r="AC12" s="45">
        <f t="shared" si="18"/>
        <v>0.11</v>
      </c>
      <c r="AD12" s="45">
        <f t="shared" si="19"/>
        <v>0.13</v>
      </c>
      <c r="AE12" s="45">
        <f t="shared" si="20"/>
        <v>0.1</v>
      </c>
      <c r="AF12" s="45">
        <f t="shared" si="21"/>
        <v>0.11</v>
      </c>
      <c r="AG12" s="45">
        <f t="shared" si="22"/>
        <v>0.1</v>
      </c>
      <c r="AH12" s="45">
        <f t="shared" si="23"/>
        <v>0.1</v>
      </c>
      <c r="AI12" s="45">
        <f t="shared" si="24"/>
        <v>0.12</v>
      </c>
      <c r="AJ12" s="45">
        <f t="shared" si="25"/>
        <v>0.1</v>
      </c>
    </row>
    <row r="13" spans="1:36" ht="12.95" customHeight="1" x14ac:dyDescent="0.15">
      <c r="A13" s="44">
        <v>270</v>
      </c>
      <c r="B13" s="99" t="s">
        <v>147</v>
      </c>
      <c r="C13" s="99"/>
      <c r="D13" s="44">
        <v>14</v>
      </c>
      <c r="E13" s="44">
        <v>10</v>
      </c>
      <c r="F13" s="4">
        <f t="shared" si="0"/>
        <v>0.08</v>
      </c>
      <c r="G13" s="5"/>
      <c r="H13" s="44"/>
      <c r="I13" s="5"/>
      <c r="J13" s="1" t="s">
        <v>15</v>
      </c>
      <c r="K13" s="45">
        <f t="shared" si="1"/>
        <v>0.08</v>
      </c>
      <c r="L13" s="45">
        <f t="shared" si="2"/>
        <v>0.08</v>
      </c>
      <c r="M13" s="45">
        <f t="shared" si="3"/>
        <v>0.08</v>
      </c>
      <c r="N13" s="45">
        <f t="shared" si="4"/>
        <v>0.08</v>
      </c>
      <c r="O13" s="45">
        <f t="shared" si="5"/>
        <v>0.08</v>
      </c>
      <c r="P13" s="45">
        <f t="shared" si="26"/>
        <v>0.08</v>
      </c>
      <c r="Q13" s="45">
        <f t="shared" si="6"/>
        <v>0.08</v>
      </c>
      <c r="R13" s="45">
        <f t="shared" si="7"/>
        <v>0.08</v>
      </c>
      <c r="S13" s="45">
        <f t="shared" si="8"/>
        <v>0.08</v>
      </c>
      <c r="T13" s="45">
        <f t="shared" si="9"/>
        <v>7.0000000000000007E-2</v>
      </c>
      <c r="U13" s="45">
        <f t="shared" si="10"/>
        <v>0.08</v>
      </c>
      <c r="V13" s="45">
        <f t="shared" si="11"/>
        <v>0.08</v>
      </c>
      <c r="W13" s="45">
        <f t="shared" si="12"/>
        <v>0.08</v>
      </c>
      <c r="X13" s="45">
        <f t="shared" si="13"/>
        <v>0.08</v>
      </c>
      <c r="Y13" s="45">
        <f t="shared" si="14"/>
        <v>7.0000000000000007E-2</v>
      </c>
      <c r="Z13" s="45">
        <f t="shared" si="15"/>
        <v>0.08</v>
      </c>
      <c r="AA13" s="45">
        <f t="shared" si="16"/>
        <v>7.0000000000000007E-2</v>
      </c>
      <c r="AB13" s="45">
        <f t="shared" si="17"/>
        <v>0.08</v>
      </c>
      <c r="AC13" s="45">
        <f t="shared" si="18"/>
        <v>0.08</v>
      </c>
      <c r="AD13" s="45">
        <f t="shared" si="19"/>
        <v>0.1</v>
      </c>
      <c r="AE13" s="45">
        <f t="shared" si="20"/>
        <v>7.0000000000000007E-2</v>
      </c>
      <c r="AF13" s="45">
        <f t="shared" si="21"/>
        <v>0.08</v>
      </c>
      <c r="AG13" s="45">
        <f t="shared" si="22"/>
        <v>7.0000000000000007E-2</v>
      </c>
      <c r="AH13" s="45">
        <f t="shared" si="23"/>
        <v>7.0000000000000007E-2</v>
      </c>
      <c r="AI13" s="45">
        <f t="shared" si="24"/>
        <v>0.08</v>
      </c>
      <c r="AJ13" s="45">
        <f t="shared" si="25"/>
        <v>7.0000000000000007E-2</v>
      </c>
    </row>
    <row r="14" spans="1:36" ht="12.95" customHeight="1" x14ac:dyDescent="0.15">
      <c r="A14" s="44">
        <v>271</v>
      </c>
      <c r="B14" s="99" t="s">
        <v>147</v>
      </c>
      <c r="C14" s="99"/>
      <c r="D14" s="44">
        <v>18</v>
      </c>
      <c r="E14" s="44">
        <v>13</v>
      </c>
      <c r="F14" s="4">
        <f t="shared" si="0"/>
        <v>0.17</v>
      </c>
      <c r="G14" s="5"/>
      <c r="H14" s="44"/>
      <c r="I14" s="44"/>
      <c r="J14" s="1" t="s">
        <v>15</v>
      </c>
      <c r="K14" s="45">
        <f t="shared" si="1"/>
        <v>0.16</v>
      </c>
      <c r="L14" s="45">
        <f t="shared" si="2"/>
        <v>0.17</v>
      </c>
      <c r="M14" s="45">
        <f t="shared" si="3"/>
        <v>0.16</v>
      </c>
      <c r="N14" s="45">
        <f t="shared" si="4"/>
        <v>0.17</v>
      </c>
      <c r="O14" s="45">
        <f t="shared" si="5"/>
        <v>0.17</v>
      </c>
      <c r="P14" s="45">
        <f t="shared" si="26"/>
        <v>0.17</v>
      </c>
      <c r="Q14" s="45">
        <f t="shared" si="6"/>
        <v>0.16</v>
      </c>
      <c r="R14" s="45">
        <f t="shared" si="7"/>
        <v>0.17</v>
      </c>
      <c r="S14" s="45">
        <f t="shared" si="8"/>
        <v>0.17</v>
      </c>
      <c r="T14" s="45">
        <f t="shared" si="9"/>
        <v>0.16</v>
      </c>
      <c r="U14" s="45">
        <f t="shared" si="10"/>
        <v>0.17</v>
      </c>
      <c r="V14" s="45">
        <f t="shared" si="11"/>
        <v>0.18</v>
      </c>
      <c r="W14" s="45">
        <f t="shared" si="12"/>
        <v>0.17</v>
      </c>
      <c r="X14" s="45">
        <f t="shared" si="13"/>
        <v>0.17</v>
      </c>
      <c r="Y14" s="45">
        <f t="shared" si="14"/>
        <v>0.15</v>
      </c>
      <c r="Z14" s="45">
        <f t="shared" si="15"/>
        <v>0.17</v>
      </c>
      <c r="AA14" s="45">
        <f t="shared" si="16"/>
        <v>0.15</v>
      </c>
      <c r="AB14" s="45">
        <f t="shared" si="17"/>
        <v>0.17</v>
      </c>
      <c r="AC14" s="45">
        <f t="shared" si="18"/>
        <v>0.17</v>
      </c>
      <c r="AD14" s="45">
        <f t="shared" si="19"/>
        <v>0.19</v>
      </c>
      <c r="AE14" s="45">
        <f t="shared" si="20"/>
        <v>0.15</v>
      </c>
      <c r="AF14" s="45">
        <f t="shared" si="21"/>
        <v>0.17</v>
      </c>
      <c r="AG14" s="45">
        <f t="shared" si="22"/>
        <v>0.15</v>
      </c>
      <c r="AH14" s="45">
        <f t="shared" si="23"/>
        <v>0.15</v>
      </c>
      <c r="AI14" s="45">
        <f t="shared" si="24"/>
        <v>0.17</v>
      </c>
      <c r="AJ14" s="45">
        <f t="shared" si="25"/>
        <v>0.15</v>
      </c>
    </row>
    <row r="15" spans="1:36" ht="12.95" customHeight="1" x14ac:dyDescent="0.15">
      <c r="A15" s="44">
        <v>272</v>
      </c>
      <c r="B15" s="99" t="s">
        <v>147</v>
      </c>
      <c r="C15" s="99"/>
      <c r="D15" s="44">
        <v>12</v>
      </c>
      <c r="E15" s="44">
        <v>8</v>
      </c>
      <c r="F15" s="4">
        <f t="shared" si="0"/>
        <v>0.05</v>
      </c>
      <c r="G15" s="5"/>
      <c r="H15" s="44" t="s">
        <v>32</v>
      </c>
      <c r="I15" s="76" t="s">
        <v>250</v>
      </c>
      <c r="J15" s="1" t="s">
        <v>15</v>
      </c>
      <c r="K15" s="45">
        <f t="shared" si="1"/>
        <v>0.05</v>
      </c>
      <c r="L15" s="45">
        <f t="shared" si="2"/>
        <v>0.05</v>
      </c>
      <c r="M15" s="45">
        <f t="shared" si="3"/>
        <v>0.05</v>
      </c>
      <c r="N15" s="45">
        <f t="shared" si="4"/>
        <v>0.05</v>
      </c>
      <c r="O15" s="45">
        <f t="shared" si="5"/>
        <v>0.05</v>
      </c>
      <c r="P15" s="45">
        <f t="shared" si="26"/>
        <v>0.05</v>
      </c>
      <c r="Q15" s="45">
        <f t="shared" si="6"/>
        <v>0.05</v>
      </c>
      <c r="R15" s="45">
        <f t="shared" si="7"/>
        <v>0.05</v>
      </c>
      <c r="S15" s="45">
        <f t="shared" si="8"/>
        <v>0.05</v>
      </c>
      <c r="T15" s="45">
        <f t="shared" si="9"/>
        <v>0.04</v>
      </c>
      <c r="U15" s="45">
        <f t="shared" si="10"/>
        <v>0.05</v>
      </c>
      <c r="V15" s="45">
        <f t="shared" si="11"/>
        <v>0.05</v>
      </c>
      <c r="W15" s="45">
        <f t="shared" si="12"/>
        <v>0.05</v>
      </c>
      <c r="X15" s="45">
        <f t="shared" si="13"/>
        <v>0.05</v>
      </c>
      <c r="Y15" s="45">
        <f t="shared" si="14"/>
        <v>0.04</v>
      </c>
      <c r="Z15" s="45">
        <f t="shared" si="15"/>
        <v>0.05</v>
      </c>
      <c r="AA15" s="45">
        <f t="shared" si="16"/>
        <v>0.05</v>
      </c>
      <c r="AB15" s="45">
        <f t="shared" si="17"/>
        <v>0.05</v>
      </c>
      <c r="AC15" s="45">
        <f t="shared" si="18"/>
        <v>0.05</v>
      </c>
      <c r="AD15" s="45">
        <f t="shared" si="19"/>
        <v>0.06</v>
      </c>
      <c r="AE15" s="45">
        <f t="shared" si="20"/>
        <v>0.04</v>
      </c>
      <c r="AF15" s="45">
        <f t="shared" si="21"/>
        <v>0.05</v>
      </c>
      <c r="AG15" s="45">
        <f t="shared" si="22"/>
        <v>0.05</v>
      </c>
      <c r="AH15" s="45">
        <f t="shared" si="23"/>
        <v>0.04</v>
      </c>
      <c r="AI15" s="45">
        <f t="shared" si="24"/>
        <v>0.05</v>
      </c>
      <c r="AJ15" s="45">
        <f t="shared" si="25"/>
        <v>0.04</v>
      </c>
    </row>
    <row r="16" spans="1:36" ht="12.95" customHeight="1" x14ac:dyDescent="0.15">
      <c r="A16" s="44">
        <v>273</v>
      </c>
      <c r="B16" s="99" t="s">
        <v>147</v>
      </c>
      <c r="C16" s="99"/>
      <c r="D16" s="44">
        <v>14</v>
      </c>
      <c r="E16" s="44">
        <v>12</v>
      </c>
      <c r="F16" s="4">
        <f t="shared" si="0"/>
        <v>0.1</v>
      </c>
      <c r="G16" s="5"/>
      <c r="H16" s="44"/>
      <c r="I16" s="44"/>
      <c r="J16" s="1" t="s">
        <v>15</v>
      </c>
      <c r="K16" s="45">
        <f t="shared" si="1"/>
        <v>0.09</v>
      </c>
      <c r="L16" s="45">
        <f t="shared" si="2"/>
        <v>0.1</v>
      </c>
      <c r="M16" s="45">
        <f t="shared" si="3"/>
        <v>0.1</v>
      </c>
      <c r="N16" s="45">
        <f t="shared" si="4"/>
        <v>0.1</v>
      </c>
      <c r="O16" s="45">
        <f t="shared" si="5"/>
        <v>0.1</v>
      </c>
      <c r="P16" s="45">
        <f t="shared" si="26"/>
        <v>0.1</v>
      </c>
      <c r="Q16" s="45">
        <f t="shared" si="6"/>
        <v>0.09</v>
      </c>
      <c r="R16" s="45">
        <f t="shared" si="7"/>
        <v>0.1</v>
      </c>
      <c r="S16" s="45">
        <f t="shared" si="8"/>
        <v>0.1</v>
      </c>
      <c r="T16" s="45">
        <f t="shared" si="9"/>
        <v>0.1</v>
      </c>
      <c r="U16" s="45">
        <f t="shared" si="10"/>
        <v>0.1</v>
      </c>
      <c r="V16" s="45">
        <f t="shared" si="11"/>
        <v>0.1</v>
      </c>
      <c r="W16" s="45">
        <f t="shared" si="12"/>
        <v>0.1</v>
      </c>
      <c r="X16" s="45">
        <f t="shared" si="13"/>
        <v>0.1</v>
      </c>
      <c r="Y16" s="45">
        <f t="shared" si="14"/>
        <v>0.08</v>
      </c>
      <c r="Z16" s="45">
        <f t="shared" si="15"/>
        <v>0.1</v>
      </c>
      <c r="AA16" s="45">
        <f t="shared" si="16"/>
        <v>0.09</v>
      </c>
      <c r="AB16" s="45">
        <f t="shared" si="17"/>
        <v>0.09</v>
      </c>
      <c r="AC16" s="45">
        <f t="shared" si="18"/>
        <v>0.1</v>
      </c>
      <c r="AD16" s="45">
        <f t="shared" si="19"/>
        <v>0.12</v>
      </c>
      <c r="AE16" s="45">
        <f t="shared" si="20"/>
        <v>0.09</v>
      </c>
      <c r="AF16" s="45">
        <f t="shared" si="21"/>
        <v>0.09</v>
      </c>
      <c r="AG16" s="45">
        <f t="shared" si="22"/>
        <v>0.09</v>
      </c>
      <c r="AH16" s="45">
        <f t="shared" si="23"/>
        <v>0.09</v>
      </c>
      <c r="AI16" s="45">
        <f t="shared" si="24"/>
        <v>0.1</v>
      </c>
      <c r="AJ16" s="45">
        <f t="shared" si="25"/>
        <v>0.09</v>
      </c>
    </row>
    <row r="17" spans="1:36" ht="12.95" customHeight="1" x14ac:dyDescent="0.15">
      <c r="A17" s="44">
        <v>274</v>
      </c>
      <c r="B17" s="99" t="s">
        <v>147</v>
      </c>
      <c r="C17" s="99"/>
      <c r="D17" s="44">
        <v>16</v>
      </c>
      <c r="E17" s="44">
        <v>10</v>
      </c>
      <c r="F17" s="4">
        <f t="shared" si="0"/>
        <v>0.1</v>
      </c>
      <c r="G17" s="5"/>
      <c r="H17" s="44"/>
      <c r="I17" s="44"/>
      <c r="J17" s="1" t="s">
        <v>15</v>
      </c>
      <c r="K17" s="45">
        <f t="shared" si="1"/>
        <v>0.1</v>
      </c>
      <c r="L17" s="45">
        <f t="shared" si="2"/>
        <v>0.1</v>
      </c>
      <c r="M17" s="45">
        <f t="shared" si="3"/>
        <v>0.1</v>
      </c>
      <c r="N17" s="45">
        <f t="shared" si="4"/>
        <v>0.1</v>
      </c>
      <c r="O17" s="45">
        <f t="shared" si="5"/>
        <v>0.11</v>
      </c>
      <c r="P17" s="45">
        <f t="shared" si="26"/>
        <v>0.1</v>
      </c>
      <c r="Q17" s="45">
        <f t="shared" si="6"/>
        <v>0.1</v>
      </c>
      <c r="R17" s="45">
        <f t="shared" si="7"/>
        <v>0.1</v>
      </c>
      <c r="S17" s="45">
        <f t="shared" si="8"/>
        <v>0.1</v>
      </c>
      <c r="T17" s="45">
        <f t="shared" si="9"/>
        <v>0.09</v>
      </c>
      <c r="U17" s="45">
        <f t="shared" si="10"/>
        <v>0.1</v>
      </c>
      <c r="V17" s="45">
        <f t="shared" si="11"/>
        <v>0.11</v>
      </c>
      <c r="W17" s="45">
        <f t="shared" si="12"/>
        <v>0.11</v>
      </c>
      <c r="X17" s="45">
        <f t="shared" si="13"/>
        <v>0.1</v>
      </c>
      <c r="Y17" s="45">
        <f t="shared" si="14"/>
        <v>0.09</v>
      </c>
      <c r="Z17" s="45">
        <f t="shared" si="15"/>
        <v>0.11</v>
      </c>
      <c r="AA17" s="45">
        <f t="shared" si="16"/>
        <v>0.1</v>
      </c>
      <c r="AB17" s="45">
        <f t="shared" si="17"/>
        <v>0.1</v>
      </c>
      <c r="AC17" s="45">
        <f t="shared" si="18"/>
        <v>0.1</v>
      </c>
      <c r="AD17" s="45">
        <f t="shared" si="19"/>
        <v>0.12</v>
      </c>
      <c r="AE17" s="45">
        <f t="shared" si="20"/>
        <v>0.09</v>
      </c>
      <c r="AF17" s="45">
        <f t="shared" si="21"/>
        <v>0.1</v>
      </c>
      <c r="AG17" s="45">
        <f t="shared" si="22"/>
        <v>0.1</v>
      </c>
      <c r="AH17" s="45">
        <f t="shared" si="23"/>
        <v>0.1</v>
      </c>
      <c r="AI17" s="45">
        <f t="shared" si="24"/>
        <v>0.11</v>
      </c>
      <c r="AJ17" s="45">
        <f t="shared" si="25"/>
        <v>0.1</v>
      </c>
    </row>
    <row r="18" spans="1:36" ht="12.95" customHeight="1" x14ac:dyDescent="0.15">
      <c r="A18" s="44">
        <v>275</v>
      </c>
      <c r="B18" s="99" t="s">
        <v>37</v>
      </c>
      <c r="C18" s="99"/>
      <c r="D18" s="44">
        <v>8</v>
      </c>
      <c r="E18" s="44">
        <v>8</v>
      </c>
      <c r="F18" s="4">
        <f t="shared" si="0"/>
        <v>0.02</v>
      </c>
      <c r="G18" s="5" t="s">
        <v>257</v>
      </c>
      <c r="H18" s="76" t="s">
        <v>36</v>
      </c>
      <c r="I18" s="44" t="s">
        <v>258</v>
      </c>
      <c r="J18" s="1" t="s">
        <v>15</v>
      </c>
      <c r="K18" s="45">
        <f t="shared" si="1"/>
        <v>0.02</v>
      </c>
      <c r="L18" s="45">
        <f t="shared" si="2"/>
        <v>0.02</v>
      </c>
      <c r="M18" s="45">
        <f t="shared" si="3"/>
        <v>0.02</v>
      </c>
      <c r="N18" s="45">
        <f t="shared" si="4"/>
        <v>0.02</v>
      </c>
      <c r="O18" s="45">
        <f t="shared" si="5"/>
        <v>0.02</v>
      </c>
      <c r="P18" s="45">
        <f t="shared" si="26"/>
        <v>0.02</v>
      </c>
      <c r="Q18" s="45">
        <f t="shared" si="6"/>
        <v>0.02</v>
      </c>
      <c r="R18" s="45">
        <f t="shared" si="7"/>
        <v>0.02</v>
      </c>
      <c r="S18" s="45">
        <f t="shared" si="8"/>
        <v>0.02</v>
      </c>
      <c r="T18" s="45">
        <f t="shared" si="9"/>
        <v>0.02</v>
      </c>
      <c r="U18" s="45">
        <f t="shared" si="10"/>
        <v>0.02</v>
      </c>
      <c r="V18" s="45">
        <f t="shared" si="11"/>
        <v>0.02</v>
      </c>
      <c r="W18" s="45">
        <f t="shared" si="12"/>
        <v>0.02</v>
      </c>
      <c r="X18" s="45">
        <f t="shared" si="13"/>
        <v>0.02</v>
      </c>
      <c r="Y18" s="45">
        <f t="shared" si="14"/>
        <v>0.02</v>
      </c>
      <c r="Z18" s="45">
        <f t="shared" si="15"/>
        <v>0.02</v>
      </c>
      <c r="AA18" s="45">
        <f t="shared" si="16"/>
        <v>0.02</v>
      </c>
      <c r="AB18" s="45">
        <f t="shared" si="17"/>
        <v>0.02</v>
      </c>
      <c r="AC18" s="45">
        <f t="shared" si="18"/>
        <v>0.02</v>
      </c>
      <c r="AD18" s="45">
        <f t="shared" si="19"/>
        <v>0.03</v>
      </c>
      <c r="AE18" s="45">
        <f t="shared" si="20"/>
        <v>0.02</v>
      </c>
      <c r="AF18" s="45">
        <f t="shared" si="21"/>
        <v>0.02</v>
      </c>
      <c r="AG18" s="45">
        <f t="shared" si="22"/>
        <v>0.02</v>
      </c>
      <c r="AH18" s="45">
        <f t="shared" si="23"/>
        <v>0.02</v>
      </c>
      <c r="AI18" s="45">
        <f t="shared" si="24"/>
        <v>0.02</v>
      </c>
      <c r="AJ18" s="45">
        <f t="shared" si="25"/>
        <v>0.02</v>
      </c>
    </row>
    <row r="19" spans="1:36" ht="12.95" customHeight="1" x14ac:dyDescent="0.15">
      <c r="A19" s="44"/>
      <c r="B19" s="99"/>
      <c r="C19" s="99"/>
      <c r="D19" s="44"/>
      <c r="E19" s="44"/>
      <c r="F19" s="4" t="str">
        <f t="shared" si="0"/>
        <v/>
      </c>
      <c r="G19" s="5"/>
      <c r="H19" s="44"/>
      <c r="I19" s="44"/>
      <c r="J19" s="1" t="s">
        <v>15</v>
      </c>
      <c r="K19" s="45" t="e">
        <f t="shared" si="1"/>
        <v>#NUM!</v>
      </c>
      <c r="L19" s="45" t="e">
        <f t="shared" si="2"/>
        <v>#NUM!</v>
      </c>
      <c r="M19" s="45" t="e">
        <f t="shared" si="3"/>
        <v>#NUM!</v>
      </c>
      <c r="N19" s="45" t="e">
        <f t="shared" si="4"/>
        <v>#NUM!</v>
      </c>
      <c r="O19" s="45" t="e">
        <f t="shared" si="5"/>
        <v>#NUM!</v>
      </c>
      <c r="P19" s="45" t="e">
        <f t="shared" si="26"/>
        <v>#N/A</v>
      </c>
      <c r="Q19" s="45" t="e">
        <f t="shared" si="6"/>
        <v>#NUM!</v>
      </c>
      <c r="R19" s="45" t="e">
        <f t="shared" si="7"/>
        <v>#NUM!</v>
      </c>
      <c r="S19" s="45" t="e">
        <f t="shared" si="8"/>
        <v>#NUM!</v>
      </c>
      <c r="T19" s="45" t="e">
        <f t="shared" si="9"/>
        <v>#NUM!</v>
      </c>
      <c r="U19" s="45" t="e">
        <f t="shared" si="10"/>
        <v>#N/A</v>
      </c>
      <c r="V19" s="45" t="e">
        <f t="shared" si="11"/>
        <v>#NUM!</v>
      </c>
      <c r="W19" s="45" t="e">
        <f t="shared" si="12"/>
        <v>#NUM!</v>
      </c>
      <c r="X19" s="45" t="e">
        <f t="shared" si="13"/>
        <v>#NUM!</v>
      </c>
      <c r="Y19" s="45" t="e">
        <f t="shared" si="14"/>
        <v>#NUM!</v>
      </c>
      <c r="Z19" s="45" t="e">
        <f t="shared" si="15"/>
        <v>#N/A</v>
      </c>
      <c r="AA19" s="45" t="e">
        <f t="shared" si="16"/>
        <v>#NUM!</v>
      </c>
      <c r="AB19" s="45" t="e">
        <f t="shared" si="17"/>
        <v>#NUM!</v>
      </c>
      <c r="AC19" s="45" t="e">
        <f t="shared" si="18"/>
        <v>#NUM!</v>
      </c>
      <c r="AD19" s="45" t="e">
        <f t="shared" si="19"/>
        <v>#NUM!</v>
      </c>
      <c r="AE19" s="45" t="e">
        <f t="shared" si="20"/>
        <v>#NUM!</v>
      </c>
      <c r="AF19" s="45" t="e">
        <f t="shared" si="21"/>
        <v>#N/A</v>
      </c>
      <c r="AG19" s="45" t="e">
        <f t="shared" si="22"/>
        <v>#NUM!</v>
      </c>
      <c r="AH19" s="45" t="e">
        <f t="shared" si="23"/>
        <v>#NUM!</v>
      </c>
      <c r="AI19" s="45" t="e">
        <f t="shared" si="24"/>
        <v>#NUM!</v>
      </c>
      <c r="AJ19" s="45" t="e">
        <f t="shared" si="25"/>
        <v>#N/A</v>
      </c>
    </row>
    <row r="20" spans="1:36" ht="12.95" customHeight="1" x14ac:dyDescent="0.15">
      <c r="A20" s="44"/>
      <c r="B20" s="99"/>
      <c r="C20" s="99"/>
      <c r="D20" s="44"/>
      <c r="E20" s="44"/>
      <c r="F20" s="4" t="str">
        <f t="shared" si="0"/>
        <v/>
      </c>
      <c r="G20" s="5"/>
      <c r="H20" s="44"/>
      <c r="I20" s="44"/>
      <c r="J20" s="1" t="s">
        <v>15</v>
      </c>
      <c r="K20" s="45" t="e">
        <f t="shared" si="1"/>
        <v>#NUM!</v>
      </c>
      <c r="L20" s="45" t="e">
        <f t="shared" si="2"/>
        <v>#NUM!</v>
      </c>
      <c r="M20" s="45" t="e">
        <f t="shared" si="3"/>
        <v>#NUM!</v>
      </c>
      <c r="N20" s="45" t="e">
        <f t="shared" si="4"/>
        <v>#NUM!</v>
      </c>
      <c r="O20" s="45" t="e">
        <f t="shared" si="5"/>
        <v>#NUM!</v>
      </c>
      <c r="P20" s="45" t="e">
        <f t="shared" si="26"/>
        <v>#N/A</v>
      </c>
      <c r="Q20" s="45" t="e">
        <f t="shared" si="6"/>
        <v>#NUM!</v>
      </c>
      <c r="R20" s="45" t="e">
        <f t="shared" si="7"/>
        <v>#NUM!</v>
      </c>
      <c r="S20" s="45" t="e">
        <f t="shared" si="8"/>
        <v>#NUM!</v>
      </c>
      <c r="T20" s="45" t="e">
        <f t="shared" si="9"/>
        <v>#NUM!</v>
      </c>
      <c r="U20" s="45" t="e">
        <f t="shared" si="10"/>
        <v>#N/A</v>
      </c>
      <c r="V20" s="45" t="e">
        <f t="shared" si="11"/>
        <v>#NUM!</v>
      </c>
      <c r="W20" s="45" t="e">
        <f t="shared" si="12"/>
        <v>#NUM!</v>
      </c>
      <c r="X20" s="45" t="e">
        <f t="shared" si="13"/>
        <v>#NUM!</v>
      </c>
      <c r="Y20" s="45" t="e">
        <f t="shared" si="14"/>
        <v>#NUM!</v>
      </c>
      <c r="Z20" s="45" t="e">
        <f t="shared" si="15"/>
        <v>#N/A</v>
      </c>
      <c r="AA20" s="45" t="e">
        <f t="shared" si="16"/>
        <v>#NUM!</v>
      </c>
      <c r="AB20" s="45" t="e">
        <f t="shared" si="17"/>
        <v>#NUM!</v>
      </c>
      <c r="AC20" s="45" t="e">
        <f t="shared" si="18"/>
        <v>#NUM!</v>
      </c>
      <c r="AD20" s="45" t="e">
        <f t="shared" si="19"/>
        <v>#NUM!</v>
      </c>
      <c r="AE20" s="45" t="e">
        <f t="shared" si="20"/>
        <v>#NUM!</v>
      </c>
      <c r="AF20" s="45" t="e">
        <f t="shared" si="21"/>
        <v>#N/A</v>
      </c>
      <c r="AG20" s="45" t="e">
        <f t="shared" si="22"/>
        <v>#NUM!</v>
      </c>
      <c r="AH20" s="45" t="e">
        <f t="shared" si="23"/>
        <v>#NUM!</v>
      </c>
      <c r="AI20" s="45" t="e">
        <f t="shared" si="24"/>
        <v>#NUM!</v>
      </c>
      <c r="AJ20" s="45" t="e">
        <f t="shared" si="25"/>
        <v>#N/A</v>
      </c>
    </row>
    <row r="21" spans="1:36" ht="12.95" customHeight="1" x14ac:dyDescent="0.15">
      <c r="A21" s="44"/>
      <c r="B21" s="99"/>
      <c r="C21" s="99"/>
      <c r="D21" s="44"/>
      <c r="E21" s="44"/>
      <c r="F21" s="4" t="str">
        <f t="shared" si="0"/>
        <v/>
      </c>
      <c r="G21" s="5"/>
      <c r="H21" s="44"/>
      <c r="I21" s="44"/>
      <c r="J21" s="1" t="s">
        <v>15</v>
      </c>
      <c r="K21" s="45" t="e">
        <f t="shared" si="1"/>
        <v>#NUM!</v>
      </c>
      <c r="L21" s="45" t="e">
        <f t="shared" si="2"/>
        <v>#NUM!</v>
      </c>
      <c r="M21" s="45" t="e">
        <f t="shared" si="3"/>
        <v>#NUM!</v>
      </c>
      <c r="N21" s="45" t="e">
        <f t="shared" si="4"/>
        <v>#NUM!</v>
      </c>
      <c r="O21" s="45" t="e">
        <f t="shared" si="5"/>
        <v>#NUM!</v>
      </c>
      <c r="P21" s="45" t="e">
        <f t="shared" si="26"/>
        <v>#N/A</v>
      </c>
      <c r="Q21" s="45" t="e">
        <f t="shared" si="6"/>
        <v>#NUM!</v>
      </c>
      <c r="R21" s="45" t="e">
        <f t="shared" si="7"/>
        <v>#NUM!</v>
      </c>
      <c r="S21" s="45" t="e">
        <f t="shared" si="8"/>
        <v>#NUM!</v>
      </c>
      <c r="T21" s="45" t="e">
        <f t="shared" si="9"/>
        <v>#NUM!</v>
      </c>
      <c r="U21" s="45" t="e">
        <f t="shared" si="10"/>
        <v>#N/A</v>
      </c>
      <c r="V21" s="45" t="e">
        <f t="shared" si="11"/>
        <v>#NUM!</v>
      </c>
      <c r="W21" s="45" t="e">
        <f t="shared" si="12"/>
        <v>#NUM!</v>
      </c>
      <c r="X21" s="45" t="e">
        <f t="shared" si="13"/>
        <v>#NUM!</v>
      </c>
      <c r="Y21" s="45" t="e">
        <f t="shared" si="14"/>
        <v>#NUM!</v>
      </c>
      <c r="Z21" s="45" t="e">
        <f t="shared" si="15"/>
        <v>#N/A</v>
      </c>
      <c r="AA21" s="45" t="e">
        <f t="shared" si="16"/>
        <v>#NUM!</v>
      </c>
      <c r="AB21" s="45" t="e">
        <f t="shared" si="17"/>
        <v>#NUM!</v>
      </c>
      <c r="AC21" s="45" t="e">
        <f t="shared" si="18"/>
        <v>#NUM!</v>
      </c>
      <c r="AD21" s="45" t="e">
        <f t="shared" si="19"/>
        <v>#NUM!</v>
      </c>
      <c r="AE21" s="45" t="e">
        <f t="shared" si="20"/>
        <v>#NUM!</v>
      </c>
      <c r="AF21" s="45" t="e">
        <f t="shared" si="21"/>
        <v>#N/A</v>
      </c>
      <c r="AG21" s="45" t="e">
        <f t="shared" si="22"/>
        <v>#NUM!</v>
      </c>
      <c r="AH21" s="45" t="e">
        <f t="shared" si="23"/>
        <v>#NUM!</v>
      </c>
      <c r="AI21" s="45" t="e">
        <f t="shared" si="24"/>
        <v>#NUM!</v>
      </c>
      <c r="AJ21" s="45" t="e">
        <f t="shared" si="25"/>
        <v>#N/A</v>
      </c>
    </row>
    <row r="22" spans="1:36" ht="12.95" customHeight="1" x14ac:dyDescent="0.15">
      <c r="A22" s="44"/>
      <c r="B22" s="99"/>
      <c r="C22" s="99"/>
      <c r="D22" s="44"/>
      <c r="E22" s="44"/>
      <c r="F22" s="4" t="str">
        <f t="shared" si="0"/>
        <v/>
      </c>
      <c r="G22" s="5"/>
      <c r="H22" s="44"/>
      <c r="I22" s="44"/>
      <c r="J22" s="1" t="s">
        <v>15</v>
      </c>
      <c r="K22" s="45" t="e">
        <f t="shared" si="1"/>
        <v>#NUM!</v>
      </c>
      <c r="L22" s="45" t="e">
        <f t="shared" si="2"/>
        <v>#NUM!</v>
      </c>
      <c r="M22" s="45" t="e">
        <f t="shared" si="3"/>
        <v>#NUM!</v>
      </c>
      <c r="N22" s="45" t="e">
        <f t="shared" si="4"/>
        <v>#NUM!</v>
      </c>
      <c r="O22" s="45" t="e">
        <f t="shared" si="5"/>
        <v>#NUM!</v>
      </c>
      <c r="P22" s="45" t="e">
        <f t="shared" si="26"/>
        <v>#N/A</v>
      </c>
      <c r="Q22" s="45" t="e">
        <f t="shared" si="6"/>
        <v>#NUM!</v>
      </c>
      <c r="R22" s="45" t="e">
        <f t="shared" si="7"/>
        <v>#NUM!</v>
      </c>
      <c r="S22" s="45" t="e">
        <f t="shared" si="8"/>
        <v>#NUM!</v>
      </c>
      <c r="T22" s="45" t="e">
        <f t="shared" si="9"/>
        <v>#NUM!</v>
      </c>
      <c r="U22" s="45" t="e">
        <f t="shared" si="10"/>
        <v>#N/A</v>
      </c>
      <c r="V22" s="45" t="e">
        <f t="shared" si="11"/>
        <v>#NUM!</v>
      </c>
      <c r="W22" s="45" t="e">
        <f t="shared" si="12"/>
        <v>#NUM!</v>
      </c>
      <c r="X22" s="45" t="e">
        <f t="shared" si="13"/>
        <v>#NUM!</v>
      </c>
      <c r="Y22" s="45" t="e">
        <f t="shared" si="14"/>
        <v>#NUM!</v>
      </c>
      <c r="Z22" s="45" t="e">
        <f t="shared" si="15"/>
        <v>#N/A</v>
      </c>
      <c r="AA22" s="45" t="e">
        <f t="shared" si="16"/>
        <v>#NUM!</v>
      </c>
      <c r="AB22" s="45" t="e">
        <f t="shared" si="17"/>
        <v>#NUM!</v>
      </c>
      <c r="AC22" s="45" t="e">
        <f t="shared" si="18"/>
        <v>#NUM!</v>
      </c>
      <c r="AD22" s="45" t="e">
        <f t="shared" si="19"/>
        <v>#NUM!</v>
      </c>
      <c r="AE22" s="45" t="e">
        <f t="shared" si="20"/>
        <v>#NUM!</v>
      </c>
      <c r="AF22" s="45" t="e">
        <f t="shared" si="21"/>
        <v>#N/A</v>
      </c>
      <c r="AG22" s="45" t="e">
        <f t="shared" si="22"/>
        <v>#NUM!</v>
      </c>
      <c r="AH22" s="45" t="e">
        <f t="shared" si="23"/>
        <v>#NUM!</v>
      </c>
      <c r="AI22" s="45" t="e">
        <f t="shared" si="24"/>
        <v>#NUM!</v>
      </c>
      <c r="AJ22" s="45" t="e">
        <f t="shared" si="25"/>
        <v>#N/A</v>
      </c>
    </row>
    <row r="23" spans="1:36" ht="12.95" customHeight="1" x14ac:dyDescent="0.15">
      <c r="A23" s="44"/>
      <c r="B23" s="99"/>
      <c r="C23" s="99"/>
      <c r="D23" s="44"/>
      <c r="E23" s="44"/>
      <c r="F23" s="4" t="str">
        <f t="shared" si="0"/>
        <v/>
      </c>
      <c r="G23" s="5"/>
      <c r="H23" s="44"/>
      <c r="I23" s="44"/>
      <c r="J23" s="1" t="s">
        <v>15</v>
      </c>
      <c r="K23" s="45" t="e">
        <f t="shared" si="1"/>
        <v>#NUM!</v>
      </c>
      <c r="L23" s="45" t="e">
        <f t="shared" si="2"/>
        <v>#NUM!</v>
      </c>
      <c r="M23" s="45" t="e">
        <f t="shared" si="3"/>
        <v>#NUM!</v>
      </c>
      <c r="N23" s="45" t="e">
        <f t="shared" si="4"/>
        <v>#NUM!</v>
      </c>
      <c r="O23" s="45" t="e">
        <f t="shared" si="5"/>
        <v>#NUM!</v>
      </c>
      <c r="P23" s="45" t="e">
        <f t="shared" si="26"/>
        <v>#N/A</v>
      </c>
      <c r="Q23" s="45" t="e">
        <f t="shared" si="6"/>
        <v>#NUM!</v>
      </c>
      <c r="R23" s="45" t="e">
        <f t="shared" si="7"/>
        <v>#NUM!</v>
      </c>
      <c r="S23" s="45" t="e">
        <f t="shared" si="8"/>
        <v>#NUM!</v>
      </c>
      <c r="T23" s="45" t="e">
        <f t="shared" si="9"/>
        <v>#NUM!</v>
      </c>
      <c r="U23" s="45" t="e">
        <f t="shared" si="10"/>
        <v>#N/A</v>
      </c>
      <c r="V23" s="45" t="e">
        <f t="shared" si="11"/>
        <v>#NUM!</v>
      </c>
      <c r="W23" s="45" t="e">
        <f t="shared" si="12"/>
        <v>#NUM!</v>
      </c>
      <c r="X23" s="45" t="e">
        <f t="shared" si="13"/>
        <v>#NUM!</v>
      </c>
      <c r="Y23" s="45" t="e">
        <f t="shared" si="14"/>
        <v>#NUM!</v>
      </c>
      <c r="Z23" s="45" t="e">
        <f t="shared" si="15"/>
        <v>#N/A</v>
      </c>
      <c r="AA23" s="45" t="e">
        <f t="shared" si="16"/>
        <v>#NUM!</v>
      </c>
      <c r="AB23" s="45" t="e">
        <f t="shared" si="17"/>
        <v>#NUM!</v>
      </c>
      <c r="AC23" s="45" t="e">
        <f t="shared" si="18"/>
        <v>#NUM!</v>
      </c>
      <c r="AD23" s="45" t="e">
        <f t="shared" si="19"/>
        <v>#NUM!</v>
      </c>
      <c r="AE23" s="45" t="e">
        <f t="shared" si="20"/>
        <v>#NUM!</v>
      </c>
      <c r="AF23" s="45" t="e">
        <f t="shared" si="21"/>
        <v>#N/A</v>
      </c>
      <c r="AG23" s="45" t="e">
        <f t="shared" si="22"/>
        <v>#NUM!</v>
      </c>
      <c r="AH23" s="45" t="e">
        <f t="shared" si="23"/>
        <v>#NUM!</v>
      </c>
      <c r="AI23" s="45" t="e">
        <f t="shared" si="24"/>
        <v>#NUM!</v>
      </c>
      <c r="AJ23" s="45" t="e">
        <f t="shared" si="25"/>
        <v>#N/A</v>
      </c>
    </row>
    <row r="24" spans="1:36" ht="12.95" customHeight="1" x14ac:dyDescent="0.15">
      <c r="A24" s="44"/>
      <c r="B24" s="99"/>
      <c r="C24" s="99"/>
      <c r="D24" s="44"/>
      <c r="E24" s="44"/>
      <c r="F24" s="4" t="str">
        <f t="shared" si="0"/>
        <v/>
      </c>
      <c r="G24" s="5"/>
      <c r="H24" s="44"/>
      <c r="I24" s="44"/>
      <c r="J24" s="1" t="s">
        <v>15</v>
      </c>
      <c r="K24" s="45" t="e">
        <f t="shared" si="1"/>
        <v>#NUM!</v>
      </c>
      <c r="L24" s="45" t="e">
        <f t="shared" si="2"/>
        <v>#NUM!</v>
      </c>
      <c r="M24" s="45" t="e">
        <f t="shared" si="3"/>
        <v>#NUM!</v>
      </c>
      <c r="N24" s="45" t="e">
        <f t="shared" si="4"/>
        <v>#NUM!</v>
      </c>
      <c r="O24" s="45" t="e">
        <f t="shared" si="5"/>
        <v>#NUM!</v>
      </c>
      <c r="P24" s="45" t="e">
        <f t="shared" si="26"/>
        <v>#N/A</v>
      </c>
      <c r="Q24" s="45" t="e">
        <f t="shared" si="6"/>
        <v>#NUM!</v>
      </c>
      <c r="R24" s="45" t="e">
        <f t="shared" si="7"/>
        <v>#NUM!</v>
      </c>
      <c r="S24" s="45" t="e">
        <f t="shared" si="8"/>
        <v>#NUM!</v>
      </c>
      <c r="T24" s="45" t="e">
        <f t="shared" si="9"/>
        <v>#NUM!</v>
      </c>
      <c r="U24" s="45" t="e">
        <f t="shared" si="10"/>
        <v>#N/A</v>
      </c>
      <c r="V24" s="45" t="e">
        <f t="shared" si="11"/>
        <v>#NUM!</v>
      </c>
      <c r="W24" s="45" t="e">
        <f t="shared" si="12"/>
        <v>#NUM!</v>
      </c>
      <c r="X24" s="45" t="e">
        <f t="shared" si="13"/>
        <v>#NUM!</v>
      </c>
      <c r="Y24" s="45" t="e">
        <f t="shared" si="14"/>
        <v>#NUM!</v>
      </c>
      <c r="Z24" s="45" t="e">
        <f t="shared" si="15"/>
        <v>#N/A</v>
      </c>
      <c r="AA24" s="45" t="e">
        <f t="shared" si="16"/>
        <v>#NUM!</v>
      </c>
      <c r="AB24" s="45" t="e">
        <f t="shared" si="17"/>
        <v>#NUM!</v>
      </c>
      <c r="AC24" s="45" t="e">
        <f t="shared" si="18"/>
        <v>#NUM!</v>
      </c>
      <c r="AD24" s="45" t="e">
        <f t="shared" si="19"/>
        <v>#NUM!</v>
      </c>
      <c r="AE24" s="45" t="e">
        <f t="shared" si="20"/>
        <v>#NUM!</v>
      </c>
      <c r="AF24" s="45" t="e">
        <f t="shared" si="21"/>
        <v>#N/A</v>
      </c>
      <c r="AG24" s="45" t="e">
        <f t="shared" si="22"/>
        <v>#NUM!</v>
      </c>
      <c r="AH24" s="45" t="e">
        <f t="shared" si="23"/>
        <v>#NUM!</v>
      </c>
      <c r="AI24" s="45" t="e">
        <f t="shared" si="24"/>
        <v>#NUM!</v>
      </c>
      <c r="AJ24" s="45" t="e">
        <f t="shared" si="25"/>
        <v>#N/A</v>
      </c>
    </row>
    <row r="25" spans="1:36" ht="12.95" customHeight="1" x14ac:dyDescent="0.15">
      <c r="A25" s="44"/>
      <c r="B25" s="99"/>
      <c r="C25" s="99"/>
      <c r="D25" s="44"/>
      <c r="E25" s="44"/>
      <c r="F25" s="4" t="str">
        <f t="shared" si="0"/>
        <v/>
      </c>
      <c r="G25" s="5"/>
      <c r="H25" s="44"/>
      <c r="I25" s="44"/>
      <c r="J25" s="1" t="s">
        <v>15</v>
      </c>
      <c r="K25" s="45" t="e">
        <f t="shared" si="1"/>
        <v>#NUM!</v>
      </c>
      <c r="L25" s="45" t="e">
        <f t="shared" si="2"/>
        <v>#NUM!</v>
      </c>
      <c r="M25" s="45" t="e">
        <f t="shared" si="3"/>
        <v>#NUM!</v>
      </c>
      <c r="N25" s="45" t="e">
        <f t="shared" si="4"/>
        <v>#NUM!</v>
      </c>
      <c r="O25" s="45" t="e">
        <f t="shared" si="5"/>
        <v>#NUM!</v>
      </c>
      <c r="P25" s="45" t="e">
        <f t="shared" si="26"/>
        <v>#N/A</v>
      </c>
      <c r="Q25" s="45" t="e">
        <f t="shared" si="6"/>
        <v>#NUM!</v>
      </c>
      <c r="R25" s="45" t="e">
        <f t="shared" si="7"/>
        <v>#NUM!</v>
      </c>
      <c r="S25" s="45" t="e">
        <f t="shared" si="8"/>
        <v>#NUM!</v>
      </c>
      <c r="T25" s="45" t="e">
        <f t="shared" si="9"/>
        <v>#NUM!</v>
      </c>
      <c r="U25" s="45" t="e">
        <f t="shared" si="10"/>
        <v>#N/A</v>
      </c>
      <c r="V25" s="45" t="e">
        <f t="shared" si="11"/>
        <v>#NUM!</v>
      </c>
      <c r="W25" s="45" t="e">
        <f t="shared" si="12"/>
        <v>#NUM!</v>
      </c>
      <c r="X25" s="45" t="e">
        <f t="shared" si="13"/>
        <v>#NUM!</v>
      </c>
      <c r="Y25" s="45" t="e">
        <f t="shared" si="14"/>
        <v>#NUM!</v>
      </c>
      <c r="Z25" s="45" t="e">
        <f t="shared" si="15"/>
        <v>#N/A</v>
      </c>
      <c r="AA25" s="45" t="e">
        <f t="shared" si="16"/>
        <v>#NUM!</v>
      </c>
      <c r="AB25" s="45" t="e">
        <f t="shared" si="17"/>
        <v>#NUM!</v>
      </c>
      <c r="AC25" s="45" t="e">
        <f t="shared" si="18"/>
        <v>#NUM!</v>
      </c>
      <c r="AD25" s="45" t="e">
        <f t="shared" si="19"/>
        <v>#NUM!</v>
      </c>
      <c r="AE25" s="45" t="e">
        <f t="shared" si="20"/>
        <v>#NUM!</v>
      </c>
      <c r="AF25" s="45" t="e">
        <f t="shared" si="21"/>
        <v>#N/A</v>
      </c>
      <c r="AG25" s="45" t="e">
        <f t="shared" si="22"/>
        <v>#NUM!</v>
      </c>
      <c r="AH25" s="45" t="e">
        <f t="shared" si="23"/>
        <v>#NUM!</v>
      </c>
      <c r="AI25" s="45" t="e">
        <f t="shared" si="24"/>
        <v>#NUM!</v>
      </c>
      <c r="AJ25" s="45" t="e">
        <f t="shared" si="25"/>
        <v>#N/A</v>
      </c>
    </row>
    <row r="26" spans="1:36" ht="12.95" customHeight="1" x14ac:dyDescent="0.15">
      <c r="A26" s="44"/>
      <c r="B26" s="99"/>
      <c r="C26" s="99"/>
      <c r="D26" s="44"/>
      <c r="E26" s="44"/>
      <c r="F26" s="4" t="str">
        <f t="shared" si="0"/>
        <v/>
      </c>
      <c r="G26" s="5"/>
      <c r="H26" s="44"/>
      <c r="I26" s="44"/>
      <c r="J26" s="1" t="s">
        <v>15</v>
      </c>
      <c r="K26" s="45" t="e">
        <f t="shared" si="1"/>
        <v>#NUM!</v>
      </c>
      <c r="L26" s="45" t="e">
        <f t="shared" si="2"/>
        <v>#NUM!</v>
      </c>
      <c r="M26" s="45" t="e">
        <f t="shared" si="3"/>
        <v>#NUM!</v>
      </c>
      <c r="N26" s="45" t="e">
        <f t="shared" si="4"/>
        <v>#NUM!</v>
      </c>
      <c r="O26" s="45" t="e">
        <f t="shared" si="5"/>
        <v>#NUM!</v>
      </c>
      <c r="P26" s="45" t="e">
        <f t="shared" si="26"/>
        <v>#N/A</v>
      </c>
      <c r="Q26" s="45" t="e">
        <f t="shared" si="6"/>
        <v>#NUM!</v>
      </c>
      <c r="R26" s="45" t="e">
        <f t="shared" si="7"/>
        <v>#NUM!</v>
      </c>
      <c r="S26" s="45" t="e">
        <f t="shared" si="8"/>
        <v>#NUM!</v>
      </c>
      <c r="T26" s="45" t="e">
        <f t="shared" si="9"/>
        <v>#NUM!</v>
      </c>
      <c r="U26" s="45" t="e">
        <f t="shared" si="10"/>
        <v>#N/A</v>
      </c>
      <c r="V26" s="45" t="e">
        <f t="shared" si="11"/>
        <v>#NUM!</v>
      </c>
      <c r="W26" s="45" t="e">
        <f t="shared" si="12"/>
        <v>#NUM!</v>
      </c>
      <c r="X26" s="45" t="e">
        <f t="shared" si="13"/>
        <v>#NUM!</v>
      </c>
      <c r="Y26" s="45" t="e">
        <f t="shared" si="14"/>
        <v>#NUM!</v>
      </c>
      <c r="Z26" s="45" t="e">
        <f t="shared" si="15"/>
        <v>#N/A</v>
      </c>
      <c r="AA26" s="45" t="e">
        <f t="shared" si="16"/>
        <v>#NUM!</v>
      </c>
      <c r="AB26" s="45" t="e">
        <f t="shared" si="17"/>
        <v>#NUM!</v>
      </c>
      <c r="AC26" s="45" t="e">
        <f t="shared" si="18"/>
        <v>#NUM!</v>
      </c>
      <c r="AD26" s="45" t="e">
        <f t="shared" si="19"/>
        <v>#NUM!</v>
      </c>
      <c r="AE26" s="45" t="e">
        <f t="shared" si="20"/>
        <v>#NUM!</v>
      </c>
      <c r="AF26" s="45" t="e">
        <f t="shared" si="21"/>
        <v>#N/A</v>
      </c>
      <c r="AG26" s="45" t="e">
        <f t="shared" si="22"/>
        <v>#NUM!</v>
      </c>
      <c r="AH26" s="45" t="e">
        <f t="shared" si="23"/>
        <v>#NUM!</v>
      </c>
      <c r="AI26" s="45" t="e">
        <f t="shared" si="24"/>
        <v>#NUM!</v>
      </c>
      <c r="AJ26" s="45" t="e">
        <f t="shared" si="25"/>
        <v>#N/A</v>
      </c>
    </row>
    <row r="27" spans="1:36" ht="12.95" customHeight="1" x14ac:dyDescent="0.15">
      <c r="A27" s="44"/>
      <c r="B27" s="99"/>
      <c r="C27" s="99"/>
      <c r="D27" s="44"/>
      <c r="E27" s="44"/>
      <c r="F27" s="4" t="str">
        <f t="shared" si="0"/>
        <v/>
      </c>
      <c r="G27" s="5"/>
      <c r="H27" s="44"/>
      <c r="I27" s="44"/>
      <c r="J27" s="1" t="s">
        <v>15</v>
      </c>
      <c r="K27" s="45" t="e">
        <f t="shared" si="1"/>
        <v>#NUM!</v>
      </c>
      <c r="L27" s="45" t="e">
        <f t="shared" si="2"/>
        <v>#NUM!</v>
      </c>
      <c r="M27" s="45" t="e">
        <f t="shared" si="3"/>
        <v>#NUM!</v>
      </c>
      <c r="N27" s="45" t="e">
        <f t="shared" si="4"/>
        <v>#NUM!</v>
      </c>
      <c r="O27" s="45" t="e">
        <f t="shared" si="5"/>
        <v>#NUM!</v>
      </c>
      <c r="P27" s="45" t="e">
        <f t="shared" si="26"/>
        <v>#N/A</v>
      </c>
      <c r="Q27" s="45" t="e">
        <f t="shared" si="6"/>
        <v>#NUM!</v>
      </c>
      <c r="R27" s="45" t="e">
        <f t="shared" si="7"/>
        <v>#NUM!</v>
      </c>
      <c r="S27" s="45" t="e">
        <f t="shared" si="8"/>
        <v>#NUM!</v>
      </c>
      <c r="T27" s="45" t="e">
        <f t="shared" si="9"/>
        <v>#NUM!</v>
      </c>
      <c r="U27" s="45" t="e">
        <f t="shared" si="10"/>
        <v>#N/A</v>
      </c>
      <c r="V27" s="45" t="e">
        <f t="shared" si="11"/>
        <v>#NUM!</v>
      </c>
      <c r="W27" s="45" t="e">
        <f t="shared" si="12"/>
        <v>#NUM!</v>
      </c>
      <c r="X27" s="45" t="e">
        <f t="shared" si="13"/>
        <v>#NUM!</v>
      </c>
      <c r="Y27" s="45" t="e">
        <f t="shared" si="14"/>
        <v>#NUM!</v>
      </c>
      <c r="Z27" s="45" t="e">
        <f t="shared" si="15"/>
        <v>#N/A</v>
      </c>
      <c r="AA27" s="45" t="e">
        <f t="shared" si="16"/>
        <v>#NUM!</v>
      </c>
      <c r="AB27" s="45" t="e">
        <f t="shared" si="17"/>
        <v>#NUM!</v>
      </c>
      <c r="AC27" s="45" t="e">
        <f t="shared" si="18"/>
        <v>#NUM!</v>
      </c>
      <c r="AD27" s="45" t="e">
        <f t="shared" si="19"/>
        <v>#NUM!</v>
      </c>
      <c r="AE27" s="45" t="e">
        <f t="shared" si="20"/>
        <v>#NUM!</v>
      </c>
      <c r="AF27" s="45" t="e">
        <f t="shared" si="21"/>
        <v>#N/A</v>
      </c>
      <c r="AG27" s="45" t="e">
        <f t="shared" si="22"/>
        <v>#NUM!</v>
      </c>
      <c r="AH27" s="45" t="e">
        <f t="shared" si="23"/>
        <v>#NUM!</v>
      </c>
      <c r="AI27" s="45" t="e">
        <f t="shared" si="24"/>
        <v>#NUM!</v>
      </c>
      <c r="AJ27" s="45" t="e">
        <f t="shared" si="25"/>
        <v>#N/A</v>
      </c>
    </row>
    <row r="28" spans="1:36" ht="12.95" customHeight="1" x14ac:dyDescent="0.15">
      <c r="A28" s="44"/>
      <c r="B28" s="99"/>
      <c r="C28" s="99"/>
      <c r="D28" s="44"/>
      <c r="E28" s="44"/>
      <c r="F28" s="4" t="str">
        <f t="shared" si="0"/>
        <v/>
      </c>
      <c r="G28" s="5"/>
      <c r="H28" s="44"/>
      <c r="I28" s="44"/>
      <c r="J28" s="1" t="s">
        <v>15</v>
      </c>
      <c r="K28" s="45" t="e">
        <f t="shared" si="1"/>
        <v>#NUM!</v>
      </c>
      <c r="L28" s="45" t="e">
        <f t="shared" si="2"/>
        <v>#NUM!</v>
      </c>
      <c r="M28" s="45" t="e">
        <f t="shared" si="3"/>
        <v>#NUM!</v>
      </c>
      <c r="N28" s="8" t="e">
        <f t="shared" si="4"/>
        <v>#NUM!</v>
      </c>
      <c r="O28" s="45" t="e">
        <f t="shared" si="5"/>
        <v>#NUM!</v>
      </c>
      <c r="P28" s="45" t="e">
        <f t="shared" si="26"/>
        <v>#N/A</v>
      </c>
      <c r="Q28" s="45" t="e">
        <f t="shared" si="6"/>
        <v>#NUM!</v>
      </c>
      <c r="R28" s="45" t="e">
        <f t="shared" si="7"/>
        <v>#NUM!</v>
      </c>
      <c r="S28" s="45" t="e">
        <f t="shared" si="8"/>
        <v>#NUM!</v>
      </c>
      <c r="T28" s="45" t="e">
        <f t="shared" si="9"/>
        <v>#NUM!</v>
      </c>
      <c r="U28" s="45" t="e">
        <f t="shared" si="10"/>
        <v>#N/A</v>
      </c>
      <c r="V28" s="45" t="e">
        <f t="shared" si="11"/>
        <v>#NUM!</v>
      </c>
      <c r="W28" s="45" t="e">
        <f t="shared" si="12"/>
        <v>#NUM!</v>
      </c>
      <c r="X28" s="45" t="e">
        <f t="shared" si="13"/>
        <v>#NUM!</v>
      </c>
      <c r="Y28" s="45" t="e">
        <f t="shared" si="14"/>
        <v>#NUM!</v>
      </c>
      <c r="Z28" s="45" t="e">
        <f t="shared" si="15"/>
        <v>#N/A</v>
      </c>
      <c r="AA28" s="45" t="e">
        <f t="shared" si="16"/>
        <v>#NUM!</v>
      </c>
      <c r="AB28" s="45" t="e">
        <f t="shared" si="17"/>
        <v>#NUM!</v>
      </c>
      <c r="AC28" s="45" t="e">
        <f t="shared" si="18"/>
        <v>#NUM!</v>
      </c>
      <c r="AD28" s="45" t="e">
        <f t="shared" si="19"/>
        <v>#NUM!</v>
      </c>
      <c r="AE28" s="45" t="e">
        <f t="shared" si="20"/>
        <v>#NUM!</v>
      </c>
      <c r="AF28" s="45" t="e">
        <f t="shared" si="21"/>
        <v>#N/A</v>
      </c>
      <c r="AG28" s="45" t="e">
        <f t="shared" si="22"/>
        <v>#NUM!</v>
      </c>
      <c r="AH28" s="45" t="e">
        <f t="shared" si="23"/>
        <v>#NUM!</v>
      </c>
      <c r="AI28" s="45" t="e">
        <f t="shared" si="24"/>
        <v>#NUM!</v>
      </c>
      <c r="AJ28" s="45" t="e">
        <f t="shared" si="25"/>
        <v>#N/A</v>
      </c>
    </row>
    <row r="29" spans="1:36" ht="12.95" customHeight="1" x14ac:dyDescent="0.15">
      <c r="A29" s="44"/>
      <c r="B29" s="99"/>
      <c r="C29" s="99"/>
      <c r="D29" s="44"/>
      <c r="E29" s="44"/>
      <c r="F29" s="4" t="str">
        <f t="shared" si="0"/>
        <v/>
      </c>
      <c r="G29" s="5"/>
      <c r="H29" s="44"/>
      <c r="I29" s="44"/>
      <c r="J29" s="1" t="s">
        <v>15</v>
      </c>
      <c r="K29" s="45" t="e">
        <f t="shared" si="1"/>
        <v>#NUM!</v>
      </c>
      <c r="L29" s="45" t="e">
        <f t="shared" si="2"/>
        <v>#NUM!</v>
      </c>
      <c r="M29" s="45" t="e">
        <f t="shared" si="3"/>
        <v>#NUM!</v>
      </c>
      <c r="N29" s="45" t="e">
        <f t="shared" si="4"/>
        <v>#NUM!</v>
      </c>
      <c r="O29" s="45" t="e">
        <f t="shared" si="5"/>
        <v>#NUM!</v>
      </c>
      <c r="P29" s="45" t="e">
        <f t="shared" si="26"/>
        <v>#N/A</v>
      </c>
      <c r="Q29" s="45" t="e">
        <f t="shared" si="6"/>
        <v>#NUM!</v>
      </c>
      <c r="R29" s="45" t="e">
        <f t="shared" si="7"/>
        <v>#NUM!</v>
      </c>
      <c r="S29" s="45" t="e">
        <f t="shared" si="8"/>
        <v>#NUM!</v>
      </c>
      <c r="T29" s="45" t="e">
        <f t="shared" si="9"/>
        <v>#NUM!</v>
      </c>
      <c r="U29" s="45" t="e">
        <f t="shared" si="10"/>
        <v>#N/A</v>
      </c>
      <c r="V29" s="45" t="e">
        <f t="shared" si="11"/>
        <v>#NUM!</v>
      </c>
      <c r="W29" s="45" t="e">
        <f t="shared" si="12"/>
        <v>#NUM!</v>
      </c>
      <c r="X29" s="45" t="e">
        <f t="shared" si="13"/>
        <v>#NUM!</v>
      </c>
      <c r="Y29" s="45" t="e">
        <f t="shared" si="14"/>
        <v>#NUM!</v>
      </c>
      <c r="Z29" s="45" t="e">
        <f t="shared" si="15"/>
        <v>#N/A</v>
      </c>
      <c r="AA29" s="45" t="e">
        <f t="shared" si="16"/>
        <v>#NUM!</v>
      </c>
      <c r="AB29" s="45" t="e">
        <f t="shared" si="17"/>
        <v>#NUM!</v>
      </c>
      <c r="AC29" s="45" t="e">
        <f t="shared" si="18"/>
        <v>#NUM!</v>
      </c>
      <c r="AD29" s="45" t="e">
        <f t="shared" si="19"/>
        <v>#NUM!</v>
      </c>
      <c r="AE29" s="45" t="e">
        <f t="shared" si="20"/>
        <v>#NUM!</v>
      </c>
      <c r="AF29" s="45" t="e">
        <f t="shared" si="21"/>
        <v>#N/A</v>
      </c>
      <c r="AG29" s="45" t="e">
        <f t="shared" si="22"/>
        <v>#NUM!</v>
      </c>
      <c r="AH29" s="45" t="e">
        <f t="shared" si="23"/>
        <v>#NUM!</v>
      </c>
      <c r="AI29" s="45" t="e">
        <f t="shared" si="24"/>
        <v>#NUM!</v>
      </c>
      <c r="AJ29" s="45" t="e">
        <f t="shared" si="25"/>
        <v>#N/A</v>
      </c>
    </row>
    <row r="30" spans="1:36" ht="12.95" customHeight="1" x14ac:dyDescent="0.15">
      <c r="A30" s="44"/>
      <c r="B30" s="99"/>
      <c r="C30" s="99"/>
      <c r="D30" s="44"/>
      <c r="E30" s="44"/>
      <c r="F30" s="4" t="str">
        <f t="shared" si="0"/>
        <v/>
      </c>
      <c r="G30" s="5"/>
      <c r="H30" s="44"/>
      <c r="I30" s="44"/>
      <c r="J30" s="1" t="s">
        <v>15</v>
      </c>
      <c r="K30" s="45" t="e">
        <f t="shared" si="1"/>
        <v>#NUM!</v>
      </c>
      <c r="L30" s="45" t="e">
        <f t="shared" si="2"/>
        <v>#NUM!</v>
      </c>
      <c r="M30" s="45" t="e">
        <f t="shared" si="3"/>
        <v>#NUM!</v>
      </c>
      <c r="N30" s="45" t="e">
        <f t="shared" si="4"/>
        <v>#NUM!</v>
      </c>
      <c r="O30" s="45" t="e">
        <f t="shared" si="5"/>
        <v>#NUM!</v>
      </c>
      <c r="P30" s="45" t="e">
        <f t="shared" si="26"/>
        <v>#N/A</v>
      </c>
      <c r="Q30" s="45" t="e">
        <f t="shared" si="6"/>
        <v>#NUM!</v>
      </c>
      <c r="R30" s="45" t="e">
        <f t="shared" si="7"/>
        <v>#NUM!</v>
      </c>
      <c r="S30" s="45" t="e">
        <f t="shared" si="8"/>
        <v>#NUM!</v>
      </c>
      <c r="T30" s="45" t="e">
        <f t="shared" si="9"/>
        <v>#NUM!</v>
      </c>
      <c r="U30" s="45" t="e">
        <f t="shared" si="10"/>
        <v>#N/A</v>
      </c>
      <c r="V30" s="45" t="e">
        <f t="shared" si="11"/>
        <v>#NUM!</v>
      </c>
      <c r="W30" s="45" t="e">
        <f t="shared" si="12"/>
        <v>#NUM!</v>
      </c>
      <c r="X30" s="45" t="e">
        <f t="shared" si="13"/>
        <v>#NUM!</v>
      </c>
      <c r="Y30" s="45" t="e">
        <f t="shared" si="14"/>
        <v>#NUM!</v>
      </c>
      <c r="Z30" s="45" t="e">
        <f t="shared" si="15"/>
        <v>#N/A</v>
      </c>
      <c r="AA30" s="45" t="e">
        <f t="shared" si="16"/>
        <v>#NUM!</v>
      </c>
      <c r="AB30" s="45" t="e">
        <f t="shared" si="17"/>
        <v>#NUM!</v>
      </c>
      <c r="AC30" s="45" t="e">
        <f t="shared" si="18"/>
        <v>#NUM!</v>
      </c>
      <c r="AD30" s="45" t="e">
        <f t="shared" si="19"/>
        <v>#NUM!</v>
      </c>
      <c r="AE30" s="45" t="e">
        <f t="shared" si="20"/>
        <v>#NUM!</v>
      </c>
      <c r="AF30" s="45" t="e">
        <f t="shared" si="21"/>
        <v>#N/A</v>
      </c>
      <c r="AG30" s="45" t="e">
        <f t="shared" si="22"/>
        <v>#NUM!</v>
      </c>
      <c r="AH30" s="45" t="e">
        <f t="shared" si="23"/>
        <v>#NUM!</v>
      </c>
      <c r="AI30" s="45" t="e">
        <f t="shared" si="24"/>
        <v>#NUM!</v>
      </c>
      <c r="AJ30" s="45" t="e">
        <f t="shared" si="25"/>
        <v>#N/A</v>
      </c>
    </row>
    <row r="31" spans="1:36" ht="12.95" customHeight="1" x14ac:dyDescent="0.15">
      <c r="A31" s="44"/>
      <c r="B31" s="99"/>
      <c r="C31" s="99"/>
      <c r="D31" s="44"/>
      <c r="E31" s="44"/>
      <c r="F31" s="4" t="str">
        <f t="shared" si="0"/>
        <v/>
      </c>
      <c r="G31" s="5"/>
      <c r="H31" s="44"/>
      <c r="I31" s="44"/>
      <c r="J31" s="1" t="s">
        <v>15</v>
      </c>
      <c r="K31" s="45" t="e">
        <f t="shared" si="1"/>
        <v>#NUM!</v>
      </c>
      <c r="L31" s="45" t="e">
        <f t="shared" si="2"/>
        <v>#NUM!</v>
      </c>
      <c r="M31" s="45" t="e">
        <f t="shared" si="3"/>
        <v>#NUM!</v>
      </c>
      <c r="N31" s="45" t="e">
        <f t="shared" si="4"/>
        <v>#NUM!</v>
      </c>
      <c r="O31" s="45" t="e">
        <f t="shared" si="5"/>
        <v>#NUM!</v>
      </c>
      <c r="P31" s="45" t="e">
        <f t="shared" si="26"/>
        <v>#N/A</v>
      </c>
      <c r="Q31" s="45" t="e">
        <f t="shared" si="6"/>
        <v>#NUM!</v>
      </c>
      <c r="R31" s="45" t="e">
        <f t="shared" si="7"/>
        <v>#NUM!</v>
      </c>
      <c r="S31" s="45" t="e">
        <f t="shared" si="8"/>
        <v>#NUM!</v>
      </c>
      <c r="T31" s="45" t="e">
        <f t="shared" si="9"/>
        <v>#NUM!</v>
      </c>
      <c r="U31" s="45" t="e">
        <f t="shared" si="10"/>
        <v>#N/A</v>
      </c>
      <c r="V31" s="45" t="e">
        <f t="shared" si="11"/>
        <v>#NUM!</v>
      </c>
      <c r="W31" s="45" t="e">
        <f t="shared" si="12"/>
        <v>#NUM!</v>
      </c>
      <c r="X31" s="45" t="e">
        <f t="shared" si="13"/>
        <v>#NUM!</v>
      </c>
      <c r="Y31" s="45" t="e">
        <f t="shared" si="14"/>
        <v>#NUM!</v>
      </c>
      <c r="Z31" s="45" t="e">
        <f t="shared" si="15"/>
        <v>#N/A</v>
      </c>
      <c r="AA31" s="45" t="e">
        <f t="shared" si="16"/>
        <v>#NUM!</v>
      </c>
      <c r="AB31" s="45" t="e">
        <f t="shared" si="17"/>
        <v>#NUM!</v>
      </c>
      <c r="AC31" s="45" t="e">
        <f t="shared" si="18"/>
        <v>#NUM!</v>
      </c>
      <c r="AD31" s="45" t="e">
        <f t="shared" si="19"/>
        <v>#NUM!</v>
      </c>
      <c r="AE31" s="45" t="e">
        <f t="shared" si="20"/>
        <v>#NUM!</v>
      </c>
      <c r="AF31" s="45" t="e">
        <f t="shared" si="21"/>
        <v>#N/A</v>
      </c>
      <c r="AG31" s="45" t="e">
        <f t="shared" si="22"/>
        <v>#NUM!</v>
      </c>
      <c r="AH31" s="45" t="e">
        <f t="shared" si="23"/>
        <v>#NUM!</v>
      </c>
      <c r="AI31" s="45" t="e">
        <f t="shared" si="24"/>
        <v>#NUM!</v>
      </c>
      <c r="AJ31" s="45" t="e">
        <f t="shared" si="25"/>
        <v>#N/A</v>
      </c>
    </row>
    <row r="32" spans="1:36" ht="12.95" customHeight="1" x14ac:dyDescent="0.15">
      <c r="A32" s="44"/>
      <c r="B32" s="99"/>
      <c r="C32" s="99"/>
      <c r="D32" s="44"/>
      <c r="E32" s="44"/>
      <c r="F32" s="4" t="str">
        <f t="shared" si="0"/>
        <v/>
      </c>
      <c r="G32" s="5"/>
      <c r="H32" s="44"/>
      <c r="I32" s="44"/>
      <c r="J32" s="1" t="s">
        <v>15</v>
      </c>
      <c r="K32" s="45" t="e">
        <f t="shared" si="1"/>
        <v>#NUM!</v>
      </c>
      <c r="L32" s="45" t="e">
        <f t="shared" si="2"/>
        <v>#NUM!</v>
      </c>
      <c r="M32" s="45" t="e">
        <f t="shared" si="3"/>
        <v>#NUM!</v>
      </c>
      <c r="N32" s="45" t="e">
        <f t="shared" si="4"/>
        <v>#NUM!</v>
      </c>
      <c r="O32" s="45" t="e">
        <f t="shared" si="5"/>
        <v>#NUM!</v>
      </c>
      <c r="P32" s="45" t="e">
        <f t="shared" si="26"/>
        <v>#N/A</v>
      </c>
      <c r="Q32" s="45" t="e">
        <f t="shared" si="6"/>
        <v>#NUM!</v>
      </c>
      <c r="R32" s="45" t="e">
        <f t="shared" si="7"/>
        <v>#NUM!</v>
      </c>
      <c r="S32" s="45" t="e">
        <f t="shared" si="8"/>
        <v>#NUM!</v>
      </c>
      <c r="T32" s="45" t="e">
        <f t="shared" si="9"/>
        <v>#NUM!</v>
      </c>
      <c r="U32" s="45" t="e">
        <f t="shared" si="10"/>
        <v>#N/A</v>
      </c>
      <c r="V32" s="45" t="e">
        <f t="shared" si="11"/>
        <v>#NUM!</v>
      </c>
      <c r="W32" s="45" t="e">
        <f t="shared" si="12"/>
        <v>#NUM!</v>
      </c>
      <c r="X32" s="45" t="e">
        <f t="shared" si="13"/>
        <v>#NUM!</v>
      </c>
      <c r="Y32" s="45" t="e">
        <f t="shared" si="14"/>
        <v>#NUM!</v>
      </c>
      <c r="Z32" s="45" t="e">
        <f t="shared" si="15"/>
        <v>#N/A</v>
      </c>
      <c r="AA32" s="45" t="e">
        <f t="shared" si="16"/>
        <v>#NUM!</v>
      </c>
      <c r="AB32" s="45" t="e">
        <f t="shared" si="17"/>
        <v>#NUM!</v>
      </c>
      <c r="AC32" s="45" t="e">
        <f t="shared" si="18"/>
        <v>#NUM!</v>
      </c>
      <c r="AD32" s="45" t="e">
        <f t="shared" si="19"/>
        <v>#NUM!</v>
      </c>
      <c r="AE32" s="45" t="e">
        <f t="shared" si="20"/>
        <v>#NUM!</v>
      </c>
      <c r="AF32" s="45" t="e">
        <f t="shared" si="21"/>
        <v>#N/A</v>
      </c>
      <c r="AG32" s="45" t="e">
        <f t="shared" si="22"/>
        <v>#NUM!</v>
      </c>
      <c r="AH32" s="45" t="e">
        <f t="shared" si="23"/>
        <v>#NUM!</v>
      </c>
      <c r="AI32" s="45" t="e">
        <f t="shared" si="24"/>
        <v>#NUM!</v>
      </c>
      <c r="AJ32" s="45" t="e">
        <f t="shared" si="25"/>
        <v>#N/A</v>
      </c>
    </row>
    <row r="33" spans="1:36" ht="12.95" customHeight="1" x14ac:dyDescent="0.15">
      <c r="A33" s="44"/>
      <c r="B33" s="99"/>
      <c r="C33" s="99"/>
      <c r="D33" s="44"/>
      <c r="E33" s="44"/>
      <c r="F33" s="4" t="str">
        <f t="shared" si="0"/>
        <v/>
      </c>
      <c r="G33" s="44"/>
      <c r="H33" s="44"/>
      <c r="I33" s="44"/>
      <c r="J33" s="1" t="s">
        <v>15</v>
      </c>
      <c r="K33" s="45" t="e">
        <f t="shared" si="1"/>
        <v>#NUM!</v>
      </c>
      <c r="L33" s="45" t="e">
        <f t="shared" si="2"/>
        <v>#NUM!</v>
      </c>
      <c r="M33" s="45" t="e">
        <f t="shared" si="3"/>
        <v>#NUM!</v>
      </c>
      <c r="N33" s="45" t="e">
        <f t="shared" si="4"/>
        <v>#NUM!</v>
      </c>
      <c r="O33" s="45" t="e">
        <f t="shared" si="5"/>
        <v>#NUM!</v>
      </c>
      <c r="P33" s="45" t="e">
        <f t="shared" si="26"/>
        <v>#N/A</v>
      </c>
      <c r="Q33" s="45" t="e">
        <f t="shared" si="6"/>
        <v>#NUM!</v>
      </c>
      <c r="R33" s="45" t="e">
        <f t="shared" si="7"/>
        <v>#NUM!</v>
      </c>
      <c r="S33" s="45" t="e">
        <f t="shared" si="8"/>
        <v>#NUM!</v>
      </c>
      <c r="T33" s="45" t="e">
        <f t="shared" si="9"/>
        <v>#NUM!</v>
      </c>
      <c r="U33" s="45" t="e">
        <f t="shared" si="10"/>
        <v>#N/A</v>
      </c>
      <c r="V33" s="45" t="e">
        <f t="shared" si="11"/>
        <v>#NUM!</v>
      </c>
      <c r="W33" s="45" t="e">
        <f t="shared" si="12"/>
        <v>#NUM!</v>
      </c>
      <c r="X33" s="45" t="e">
        <f t="shared" si="13"/>
        <v>#NUM!</v>
      </c>
      <c r="Y33" s="45" t="e">
        <f t="shared" si="14"/>
        <v>#NUM!</v>
      </c>
      <c r="Z33" s="45" t="e">
        <f t="shared" si="15"/>
        <v>#N/A</v>
      </c>
      <c r="AA33" s="45" t="e">
        <f t="shared" si="16"/>
        <v>#NUM!</v>
      </c>
      <c r="AB33" s="45" t="e">
        <f t="shared" si="17"/>
        <v>#NUM!</v>
      </c>
      <c r="AC33" s="45" t="e">
        <f t="shared" si="18"/>
        <v>#NUM!</v>
      </c>
      <c r="AD33" s="45" t="e">
        <f t="shared" si="19"/>
        <v>#NUM!</v>
      </c>
      <c r="AE33" s="45" t="e">
        <f t="shared" si="20"/>
        <v>#NUM!</v>
      </c>
      <c r="AF33" s="45" t="e">
        <f t="shared" si="21"/>
        <v>#N/A</v>
      </c>
      <c r="AG33" s="45" t="e">
        <f t="shared" si="22"/>
        <v>#NUM!</v>
      </c>
      <c r="AH33" s="45" t="e">
        <f t="shared" si="23"/>
        <v>#NUM!</v>
      </c>
      <c r="AI33" s="45" t="e">
        <f t="shared" si="24"/>
        <v>#NUM!</v>
      </c>
      <c r="AJ33" s="45" t="e">
        <f t="shared" si="25"/>
        <v>#N/A</v>
      </c>
    </row>
    <row r="34" spans="1:36" ht="12.95" customHeight="1" x14ac:dyDescent="0.15">
      <c r="A34" s="44"/>
      <c r="B34" s="99"/>
      <c r="C34" s="99"/>
      <c r="D34" s="44"/>
      <c r="E34" s="44"/>
      <c r="F34" s="4" t="str">
        <f t="shared" si="0"/>
        <v/>
      </c>
      <c r="G34" s="44"/>
      <c r="H34" s="44"/>
      <c r="I34" s="44"/>
      <c r="K34" s="45" t="e">
        <f t="shared" si="1"/>
        <v>#NUM!</v>
      </c>
      <c r="L34" s="45" t="e">
        <f t="shared" si="2"/>
        <v>#NUM!</v>
      </c>
      <c r="M34" s="45" t="e">
        <f t="shared" si="3"/>
        <v>#NUM!</v>
      </c>
      <c r="N34" s="45" t="e">
        <f t="shared" si="4"/>
        <v>#NUM!</v>
      </c>
      <c r="O34" s="45" t="e">
        <f t="shared" si="5"/>
        <v>#NUM!</v>
      </c>
      <c r="P34" s="45" t="e">
        <f t="shared" si="26"/>
        <v>#N/A</v>
      </c>
      <c r="Q34" s="45" t="e">
        <f t="shared" si="6"/>
        <v>#NUM!</v>
      </c>
      <c r="R34" s="45" t="e">
        <f t="shared" si="7"/>
        <v>#NUM!</v>
      </c>
      <c r="S34" s="45" t="e">
        <f t="shared" si="8"/>
        <v>#NUM!</v>
      </c>
      <c r="T34" s="45" t="e">
        <f t="shared" si="9"/>
        <v>#NUM!</v>
      </c>
      <c r="U34" s="45" t="e">
        <f t="shared" si="10"/>
        <v>#N/A</v>
      </c>
      <c r="V34" s="45" t="e">
        <f t="shared" si="11"/>
        <v>#NUM!</v>
      </c>
      <c r="W34" s="45" t="e">
        <f t="shared" si="12"/>
        <v>#NUM!</v>
      </c>
      <c r="X34" s="45" t="e">
        <f t="shared" si="13"/>
        <v>#NUM!</v>
      </c>
      <c r="Y34" s="45" t="e">
        <f t="shared" si="14"/>
        <v>#NUM!</v>
      </c>
      <c r="Z34" s="45" t="e">
        <f t="shared" si="15"/>
        <v>#N/A</v>
      </c>
      <c r="AA34" s="45" t="e">
        <f t="shared" si="16"/>
        <v>#NUM!</v>
      </c>
      <c r="AB34" s="45" t="e">
        <f t="shared" si="17"/>
        <v>#NUM!</v>
      </c>
      <c r="AC34" s="45" t="e">
        <f t="shared" si="18"/>
        <v>#NUM!</v>
      </c>
      <c r="AD34" s="45" t="e">
        <f t="shared" si="19"/>
        <v>#NUM!</v>
      </c>
      <c r="AE34" s="45" t="e">
        <f t="shared" si="20"/>
        <v>#NUM!</v>
      </c>
      <c r="AF34" s="45" t="e">
        <f t="shared" si="21"/>
        <v>#N/A</v>
      </c>
      <c r="AG34" s="45" t="e">
        <f t="shared" si="22"/>
        <v>#NUM!</v>
      </c>
      <c r="AH34" s="45" t="e">
        <f t="shared" si="23"/>
        <v>#NUM!</v>
      </c>
      <c r="AI34" s="45" t="e">
        <f t="shared" si="24"/>
        <v>#NUM!</v>
      </c>
      <c r="AJ34" s="45" t="e">
        <f t="shared" si="25"/>
        <v>#N/A</v>
      </c>
    </row>
    <row r="35" spans="1:36" ht="12.95" customHeight="1" x14ac:dyDescent="0.15">
      <c r="A35" s="44"/>
      <c r="B35" s="99"/>
      <c r="C35" s="99"/>
      <c r="D35" s="44"/>
      <c r="E35" s="44"/>
      <c r="F35" s="4" t="str">
        <f t="shared" si="0"/>
        <v/>
      </c>
      <c r="G35" s="44"/>
      <c r="H35" s="44"/>
      <c r="I35" s="44"/>
      <c r="K35" s="45" t="e">
        <f t="shared" si="1"/>
        <v>#NUM!</v>
      </c>
      <c r="L35" s="45" t="e">
        <f t="shared" si="2"/>
        <v>#NUM!</v>
      </c>
      <c r="M35" s="45" t="e">
        <f t="shared" si="3"/>
        <v>#NUM!</v>
      </c>
      <c r="N35" s="45" t="e">
        <f t="shared" si="4"/>
        <v>#NUM!</v>
      </c>
      <c r="O35" s="45" t="e">
        <f t="shared" si="5"/>
        <v>#NUM!</v>
      </c>
      <c r="P35" s="45" t="e">
        <f t="shared" si="26"/>
        <v>#N/A</v>
      </c>
      <c r="Q35" s="45" t="e">
        <f t="shared" si="6"/>
        <v>#NUM!</v>
      </c>
      <c r="R35" s="45" t="e">
        <f t="shared" si="7"/>
        <v>#NUM!</v>
      </c>
      <c r="S35" s="45" t="e">
        <f t="shared" si="8"/>
        <v>#NUM!</v>
      </c>
      <c r="T35" s="45" t="e">
        <f t="shared" si="9"/>
        <v>#NUM!</v>
      </c>
      <c r="U35" s="45" t="e">
        <f t="shared" si="10"/>
        <v>#N/A</v>
      </c>
      <c r="V35" s="45" t="e">
        <f t="shared" si="11"/>
        <v>#NUM!</v>
      </c>
      <c r="W35" s="45" t="e">
        <f t="shared" si="12"/>
        <v>#NUM!</v>
      </c>
      <c r="X35" s="45" t="e">
        <f t="shared" si="13"/>
        <v>#NUM!</v>
      </c>
      <c r="Y35" s="45" t="e">
        <f t="shared" si="14"/>
        <v>#NUM!</v>
      </c>
      <c r="Z35" s="45" t="e">
        <f t="shared" si="15"/>
        <v>#N/A</v>
      </c>
      <c r="AA35" s="45" t="e">
        <f t="shared" si="16"/>
        <v>#NUM!</v>
      </c>
      <c r="AB35" s="45" t="e">
        <f t="shared" si="17"/>
        <v>#NUM!</v>
      </c>
      <c r="AC35" s="45" t="e">
        <f t="shared" si="18"/>
        <v>#NUM!</v>
      </c>
      <c r="AD35" s="45" t="e">
        <f t="shared" si="19"/>
        <v>#NUM!</v>
      </c>
      <c r="AE35" s="45" t="e">
        <f t="shared" si="20"/>
        <v>#NUM!</v>
      </c>
      <c r="AF35" s="45" t="e">
        <f t="shared" si="21"/>
        <v>#N/A</v>
      </c>
      <c r="AG35" s="45" t="e">
        <f t="shared" si="22"/>
        <v>#NUM!</v>
      </c>
      <c r="AH35" s="45" t="e">
        <f t="shared" si="23"/>
        <v>#NUM!</v>
      </c>
      <c r="AI35" s="45" t="e">
        <f t="shared" si="24"/>
        <v>#NUM!</v>
      </c>
      <c r="AJ35" s="45" t="e">
        <f t="shared" si="25"/>
        <v>#N/A</v>
      </c>
    </row>
    <row r="36" spans="1:36" ht="12.95" customHeight="1" x14ac:dyDescent="0.15">
      <c r="A36" s="44"/>
      <c r="B36" s="99"/>
      <c r="C36" s="99"/>
      <c r="D36" s="44"/>
      <c r="E36" s="44"/>
      <c r="F36" s="4" t="str">
        <f t="shared" si="0"/>
        <v/>
      </c>
      <c r="G36" s="44"/>
      <c r="H36" s="44"/>
      <c r="I36" s="44"/>
      <c r="K36" s="45" t="e">
        <f t="shared" si="1"/>
        <v>#NUM!</v>
      </c>
      <c r="L36" s="45" t="e">
        <f t="shared" si="2"/>
        <v>#NUM!</v>
      </c>
      <c r="M36" s="45" t="e">
        <f t="shared" si="3"/>
        <v>#NUM!</v>
      </c>
      <c r="N36" s="45" t="e">
        <f t="shared" si="4"/>
        <v>#NUM!</v>
      </c>
      <c r="O36" s="45" t="e">
        <f t="shared" si="5"/>
        <v>#NUM!</v>
      </c>
      <c r="P36" s="45" t="e">
        <f t="shared" si="26"/>
        <v>#N/A</v>
      </c>
      <c r="Q36" s="45" t="e">
        <f t="shared" si="6"/>
        <v>#NUM!</v>
      </c>
      <c r="R36" s="45" t="e">
        <f t="shared" si="7"/>
        <v>#NUM!</v>
      </c>
      <c r="S36" s="45" t="e">
        <f t="shared" si="8"/>
        <v>#NUM!</v>
      </c>
      <c r="T36" s="45" t="e">
        <f t="shared" si="9"/>
        <v>#NUM!</v>
      </c>
      <c r="U36" s="45" t="e">
        <f t="shared" si="10"/>
        <v>#N/A</v>
      </c>
      <c r="V36" s="45" t="e">
        <f t="shared" si="11"/>
        <v>#NUM!</v>
      </c>
      <c r="W36" s="45" t="e">
        <f t="shared" si="12"/>
        <v>#NUM!</v>
      </c>
      <c r="X36" s="45" t="e">
        <f t="shared" si="13"/>
        <v>#NUM!</v>
      </c>
      <c r="Y36" s="45" t="e">
        <f t="shared" si="14"/>
        <v>#NUM!</v>
      </c>
      <c r="Z36" s="45" t="e">
        <f t="shared" si="15"/>
        <v>#N/A</v>
      </c>
      <c r="AA36" s="45" t="e">
        <f t="shared" si="16"/>
        <v>#NUM!</v>
      </c>
      <c r="AB36" s="45" t="e">
        <f t="shared" si="17"/>
        <v>#NUM!</v>
      </c>
      <c r="AC36" s="45" t="e">
        <f t="shared" si="18"/>
        <v>#NUM!</v>
      </c>
      <c r="AD36" s="45" t="e">
        <f t="shared" si="19"/>
        <v>#NUM!</v>
      </c>
      <c r="AE36" s="45" t="e">
        <f t="shared" si="20"/>
        <v>#NUM!</v>
      </c>
      <c r="AF36" s="45" t="e">
        <f t="shared" si="21"/>
        <v>#N/A</v>
      </c>
      <c r="AG36" s="45" t="e">
        <f t="shared" si="22"/>
        <v>#NUM!</v>
      </c>
      <c r="AH36" s="45" t="e">
        <f t="shared" si="23"/>
        <v>#NUM!</v>
      </c>
      <c r="AI36" s="45" t="e">
        <f t="shared" si="24"/>
        <v>#NUM!</v>
      </c>
      <c r="AJ36" s="45" t="e">
        <f t="shared" si="25"/>
        <v>#N/A</v>
      </c>
    </row>
    <row r="37" spans="1:36" ht="12.95" customHeight="1" x14ac:dyDescent="0.15">
      <c r="A37" s="44"/>
      <c r="B37" s="99"/>
      <c r="C37" s="99"/>
      <c r="D37" s="44"/>
      <c r="E37" s="44"/>
      <c r="F37" s="4" t="str">
        <f t="shared" si="0"/>
        <v/>
      </c>
      <c r="G37" s="44"/>
      <c r="H37" s="44"/>
      <c r="I37" s="44"/>
      <c r="K37" s="45" t="e">
        <f t="shared" si="1"/>
        <v>#NUM!</v>
      </c>
      <c r="L37" s="45" t="e">
        <f t="shared" si="2"/>
        <v>#NUM!</v>
      </c>
      <c r="M37" s="45" t="e">
        <f t="shared" si="3"/>
        <v>#NUM!</v>
      </c>
      <c r="N37" s="45" t="e">
        <f t="shared" si="4"/>
        <v>#NUM!</v>
      </c>
      <c r="O37" s="45" t="e">
        <f t="shared" si="5"/>
        <v>#NUM!</v>
      </c>
      <c r="P37" s="45" t="e">
        <f t="shared" si="26"/>
        <v>#N/A</v>
      </c>
      <c r="Q37" s="45" t="e">
        <f t="shared" si="6"/>
        <v>#NUM!</v>
      </c>
      <c r="R37" s="45" t="e">
        <f t="shared" si="7"/>
        <v>#NUM!</v>
      </c>
      <c r="S37" s="45" t="e">
        <f t="shared" si="8"/>
        <v>#NUM!</v>
      </c>
      <c r="T37" s="45" t="e">
        <f t="shared" si="9"/>
        <v>#NUM!</v>
      </c>
      <c r="U37" s="45" t="e">
        <f t="shared" si="10"/>
        <v>#N/A</v>
      </c>
      <c r="V37" s="45" t="e">
        <f t="shared" si="11"/>
        <v>#NUM!</v>
      </c>
      <c r="W37" s="45" t="e">
        <f t="shared" si="12"/>
        <v>#NUM!</v>
      </c>
      <c r="X37" s="45" t="e">
        <f t="shared" si="13"/>
        <v>#NUM!</v>
      </c>
      <c r="Y37" s="45" t="e">
        <f t="shared" si="14"/>
        <v>#NUM!</v>
      </c>
      <c r="Z37" s="45" t="e">
        <f t="shared" si="15"/>
        <v>#N/A</v>
      </c>
      <c r="AA37" s="45" t="e">
        <f t="shared" si="16"/>
        <v>#NUM!</v>
      </c>
      <c r="AB37" s="45" t="e">
        <f t="shared" si="17"/>
        <v>#NUM!</v>
      </c>
      <c r="AC37" s="45" t="e">
        <f t="shared" si="18"/>
        <v>#NUM!</v>
      </c>
      <c r="AD37" s="45" t="e">
        <f t="shared" si="19"/>
        <v>#NUM!</v>
      </c>
      <c r="AE37" s="45" t="e">
        <f t="shared" si="20"/>
        <v>#NUM!</v>
      </c>
      <c r="AF37" s="45" t="e">
        <f t="shared" si="21"/>
        <v>#N/A</v>
      </c>
      <c r="AG37" s="45" t="e">
        <f t="shared" si="22"/>
        <v>#NUM!</v>
      </c>
      <c r="AH37" s="45" t="e">
        <f t="shared" si="23"/>
        <v>#NUM!</v>
      </c>
      <c r="AI37" s="45" t="e">
        <f t="shared" si="24"/>
        <v>#NUM!</v>
      </c>
      <c r="AJ37" s="45" t="e">
        <f t="shared" si="25"/>
        <v>#N/A</v>
      </c>
    </row>
    <row r="38" spans="1:36" ht="12.95" customHeight="1" x14ac:dyDescent="0.15">
      <c r="A38" s="44"/>
      <c r="B38" s="99"/>
      <c r="C38" s="99"/>
      <c r="D38" s="44"/>
      <c r="E38" s="44"/>
      <c r="F38" s="4" t="str">
        <f t="shared" si="0"/>
        <v/>
      </c>
      <c r="G38" s="44"/>
      <c r="H38" s="44"/>
      <c r="I38" s="44"/>
      <c r="K38" s="45" t="e">
        <f t="shared" si="1"/>
        <v>#NUM!</v>
      </c>
      <c r="L38" s="45" t="e">
        <f t="shared" si="2"/>
        <v>#NUM!</v>
      </c>
      <c r="M38" s="45" t="e">
        <f t="shared" si="3"/>
        <v>#NUM!</v>
      </c>
      <c r="N38" s="45" t="e">
        <f t="shared" si="4"/>
        <v>#NUM!</v>
      </c>
      <c r="O38" s="45" t="e">
        <f t="shared" si="5"/>
        <v>#NUM!</v>
      </c>
      <c r="P38" s="45" t="e">
        <f t="shared" si="26"/>
        <v>#N/A</v>
      </c>
      <c r="Q38" s="45" t="e">
        <f t="shared" si="6"/>
        <v>#NUM!</v>
      </c>
      <c r="R38" s="45" t="e">
        <f t="shared" si="7"/>
        <v>#NUM!</v>
      </c>
      <c r="S38" s="45" t="e">
        <f t="shared" si="8"/>
        <v>#NUM!</v>
      </c>
      <c r="T38" s="45" t="e">
        <f t="shared" si="9"/>
        <v>#NUM!</v>
      </c>
      <c r="U38" s="45" t="e">
        <f t="shared" si="10"/>
        <v>#N/A</v>
      </c>
      <c r="V38" s="45" t="e">
        <f t="shared" si="11"/>
        <v>#NUM!</v>
      </c>
      <c r="W38" s="45" t="e">
        <f t="shared" si="12"/>
        <v>#NUM!</v>
      </c>
      <c r="X38" s="45" t="e">
        <f t="shared" si="13"/>
        <v>#NUM!</v>
      </c>
      <c r="Y38" s="45" t="e">
        <f t="shared" si="14"/>
        <v>#NUM!</v>
      </c>
      <c r="Z38" s="45" t="e">
        <f t="shared" si="15"/>
        <v>#N/A</v>
      </c>
      <c r="AA38" s="45" t="e">
        <f t="shared" si="16"/>
        <v>#NUM!</v>
      </c>
      <c r="AB38" s="45" t="e">
        <f t="shared" si="17"/>
        <v>#NUM!</v>
      </c>
      <c r="AC38" s="45" t="e">
        <f t="shared" si="18"/>
        <v>#NUM!</v>
      </c>
      <c r="AD38" s="45" t="e">
        <f t="shared" si="19"/>
        <v>#NUM!</v>
      </c>
      <c r="AE38" s="45" t="e">
        <f t="shared" si="20"/>
        <v>#NUM!</v>
      </c>
      <c r="AF38" s="45" t="e">
        <f t="shared" si="21"/>
        <v>#N/A</v>
      </c>
      <c r="AG38" s="45" t="e">
        <f t="shared" si="22"/>
        <v>#NUM!</v>
      </c>
      <c r="AH38" s="45" t="e">
        <f t="shared" si="23"/>
        <v>#NUM!</v>
      </c>
      <c r="AI38" s="45" t="e">
        <f t="shared" si="24"/>
        <v>#NUM!</v>
      </c>
      <c r="AJ38" s="45" t="e">
        <f t="shared" si="25"/>
        <v>#N/A</v>
      </c>
    </row>
    <row r="39" spans="1:36" ht="12.95" customHeight="1" x14ac:dyDescent="0.15">
      <c r="A39" s="44"/>
      <c r="B39" s="99"/>
      <c r="C39" s="99"/>
      <c r="D39" s="44"/>
      <c r="E39" s="44"/>
      <c r="F39" s="4" t="str">
        <f t="shared" si="0"/>
        <v/>
      </c>
      <c r="G39" s="44"/>
      <c r="H39" s="44"/>
      <c r="I39" s="44"/>
      <c r="K39" s="45" t="e">
        <f t="shared" si="1"/>
        <v>#NUM!</v>
      </c>
      <c r="L39" s="45" t="e">
        <f t="shared" si="2"/>
        <v>#NUM!</v>
      </c>
      <c r="M39" s="45" t="e">
        <f t="shared" si="3"/>
        <v>#NUM!</v>
      </c>
      <c r="N39" s="45" t="e">
        <f t="shared" si="4"/>
        <v>#NUM!</v>
      </c>
      <c r="O39" s="45" t="e">
        <f t="shared" si="5"/>
        <v>#NUM!</v>
      </c>
      <c r="P39" s="45" t="e">
        <f t="shared" si="26"/>
        <v>#N/A</v>
      </c>
      <c r="Q39" s="45" t="e">
        <f t="shared" si="6"/>
        <v>#NUM!</v>
      </c>
      <c r="R39" s="45" t="e">
        <f t="shared" si="7"/>
        <v>#NUM!</v>
      </c>
      <c r="S39" s="45" t="e">
        <f t="shared" si="8"/>
        <v>#NUM!</v>
      </c>
      <c r="T39" s="45" t="e">
        <f t="shared" si="9"/>
        <v>#NUM!</v>
      </c>
      <c r="U39" s="45" t="e">
        <f t="shared" si="10"/>
        <v>#N/A</v>
      </c>
      <c r="V39" s="45" t="e">
        <f t="shared" si="11"/>
        <v>#NUM!</v>
      </c>
      <c r="W39" s="45" t="e">
        <f t="shared" si="12"/>
        <v>#NUM!</v>
      </c>
      <c r="X39" s="45" t="e">
        <f t="shared" si="13"/>
        <v>#NUM!</v>
      </c>
      <c r="Y39" s="45" t="e">
        <f t="shared" si="14"/>
        <v>#NUM!</v>
      </c>
      <c r="Z39" s="45" t="e">
        <f t="shared" si="15"/>
        <v>#N/A</v>
      </c>
      <c r="AA39" s="45" t="e">
        <f t="shared" si="16"/>
        <v>#NUM!</v>
      </c>
      <c r="AB39" s="45" t="e">
        <f t="shared" si="17"/>
        <v>#NUM!</v>
      </c>
      <c r="AC39" s="45" t="e">
        <f t="shared" si="18"/>
        <v>#NUM!</v>
      </c>
      <c r="AD39" s="45" t="e">
        <f t="shared" si="19"/>
        <v>#NUM!</v>
      </c>
      <c r="AE39" s="45" t="e">
        <f t="shared" si="20"/>
        <v>#NUM!</v>
      </c>
      <c r="AF39" s="45" t="e">
        <f t="shared" si="21"/>
        <v>#N/A</v>
      </c>
      <c r="AG39" s="45" t="e">
        <f t="shared" si="22"/>
        <v>#NUM!</v>
      </c>
      <c r="AH39" s="45" t="e">
        <f t="shared" si="23"/>
        <v>#NUM!</v>
      </c>
      <c r="AI39" s="45" t="e">
        <f t="shared" si="24"/>
        <v>#NUM!</v>
      </c>
      <c r="AJ39" s="45" t="e">
        <f t="shared" si="25"/>
        <v>#N/A</v>
      </c>
    </row>
    <row r="40" spans="1:36" ht="12.95" customHeight="1" x14ac:dyDescent="0.15">
      <c r="A40" s="44"/>
      <c r="B40" s="99"/>
      <c r="C40" s="99"/>
      <c r="D40" s="44"/>
      <c r="E40" s="44"/>
      <c r="F40" s="4" t="str">
        <f t="shared" si="0"/>
        <v/>
      </c>
      <c r="G40" s="44"/>
      <c r="H40" s="44"/>
      <c r="I40" s="44"/>
      <c r="K40" s="45" t="e">
        <f t="shared" si="1"/>
        <v>#NUM!</v>
      </c>
      <c r="L40" s="45" t="e">
        <f t="shared" si="2"/>
        <v>#NUM!</v>
      </c>
      <c r="M40" s="45" t="e">
        <f t="shared" si="3"/>
        <v>#NUM!</v>
      </c>
      <c r="N40" s="45" t="e">
        <f t="shared" si="4"/>
        <v>#NUM!</v>
      </c>
      <c r="O40" s="45" t="e">
        <f t="shared" si="5"/>
        <v>#NUM!</v>
      </c>
      <c r="P40" s="45" t="e">
        <f t="shared" si="26"/>
        <v>#N/A</v>
      </c>
      <c r="Q40" s="45" t="e">
        <f t="shared" si="6"/>
        <v>#NUM!</v>
      </c>
      <c r="R40" s="45" t="e">
        <f t="shared" si="7"/>
        <v>#NUM!</v>
      </c>
      <c r="S40" s="45" t="e">
        <f t="shared" si="8"/>
        <v>#NUM!</v>
      </c>
      <c r="T40" s="45" t="e">
        <f t="shared" si="9"/>
        <v>#NUM!</v>
      </c>
      <c r="U40" s="45" t="e">
        <f t="shared" si="10"/>
        <v>#N/A</v>
      </c>
      <c r="V40" s="45" t="e">
        <f t="shared" si="11"/>
        <v>#NUM!</v>
      </c>
      <c r="W40" s="45" t="e">
        <f t="shared" si="12"/>
        <v>#NUM!</v>
      </c>
      <c r="X40" s="45" t="e">
        <f t="shared" si="13"/>
        <v>#NUM!</v>
      </c>
      <c r="Y40" s="45" t="e">
        <f t="shared" si="14"/>
        <v>#NUM!</v>
      </c>
      <c r="Z40" s="45" t="e">
        <f t="shared" si="15"/>
        <v>#N/A</v>
      </c>
      <c r="AA40" s="45" t="e">
        <f t="shared" si="16"/>
        <v>#NUM!</v>
      </c>
      <c r="AB40" s="45" t="e">
        <f t="shared" si="17"/>
        <v>#NUM!</v>
      </c>
      <c r="AC40" s="45" t="e">
        <f t="shared" si="18"/>
        <v>#NUM!</v>
      </c>
      <c r="AD40" s="45" t="e">
        <f t="shared" si="19"/>
        <v>#NUM!</v>
      </c>
      <c r="AE40" s="45" t="e">
        <f t="shared" si="20"/>
        <v>#NUM!</v>
      </c>
      <c r="AF40" s="45" t="e">
        <f t="shared" si="21"/>
        <v>#N/A</v>
      </c>
      <c r="AG40" s="45" t="e">
        <f t="shared" si="22"/>
        <v>#NUM!</v>
      </c>
      <c r="AH40" s="45" t="e">
        <f t="shared" si="23"/>
        <v>#NUM!</v>
      </c>
      <c r="AI40" s="45" t="e">
        <f t="shared" si="24"/>
        <v>#NUM!</v>
      </c>
      <c r="AJ40" s="45" t="e">
        <f t="shared" si="25"/>
        <v>#N/A</v>
      </c>
    </row>
    <row r="41" spans="1:36" ht="12.95" customHeight="1" x14ac:dyDescent="0.15">
      <c r="A41" s="44"/>
      <c r="B41" s="99"/>
      <c r="C41" s="99"/>
      <c r="D41" s="44"/>
      <c r="E41" s="44"/>
      <c r="F41" s="4" t="str">
        <f t="shared" si="0"/>
        <v/>
      </c>
      <c r="G41" s="44"/>
      <c r="H41" s="44"/>
      <c r="I41" s="44"/>
      <c r="K41" s="45" t="e">
        <f t="shared" si="1"/>
        <v>#NUM!</v>
      </c>
      <c r="L41" s="45" t="e">
        <f t="shared" si="2"/>
        <v>#NUM!</v>
      </c>
      <c r="M41" s="45" t="e">
        <f t="shared" si="3"/>
        <v>#NUM!</v>
      </c>
      <c r="N41" s="45" t="e">
        <f t="shared" si="4"/>
        <v>#NUM!</v>
      </c>
      <c r="O41" s="45" t="e">
        <f t="shared" si="5"/>
        <v>#NUM!</v>
      </c>
      <c r="P41" s="45" t="e">
        <f t="shared" si="26"/>
        <v>#N/A</v>
      </c>
      <c r="Q41" s="45" t="e">
        <f t="shared" si="6"/>
        <v>#NUM!</v>
      </c>
      <c r="R41" s="45" t="e">
        <f t="shared" si="7"/>
        <v>#NUM!</v>
      </c>
      <c r="S41" s="45" t="e">
        <f t="shared" si="8"/>
        <v>#NUM!</v>
      </c>
      <c r="T41" s="45" t="e">
        <f t="shared" si="9"/>
        <v>#NUM!</v>
      </c>
      <c r="U41" s="45" t="e">
        <f t="shared" si="10"/>
        <v>#N/A</v>
      </c>
      <c r="V41" s="45" t="e">
        <f t="shared" si="11"/>
        <v>#NUM!</v>
      </c>
      <c r="W41" s="45" t="e">
        <f t="shared" si="12"/>
        <v>#NUM!</v>
      </c>
      <c r="X41" s="45" t="e">
        <f t="shared" si="13"/>
        <v>#NUM!</v>
      </c>
      <c r="Y41" s="45" t="e">
        <f t="shared" si="14"/>
        <v>#NUM!</v>
      </c>
      <c r="Z41" s="45" t="e">
        <f t="shared" si="15"/>
        <v>#N/A</v>
      </c>
      <c r="AA41" s="45" t="e">
        <f t="shared" si="16"/>
        <v>#NUM!</v>
      </c>
      <c r="AB41" s="45" t="e">
        <f t="shared" si="17"/>
        <v>#NUM!</v>
      </c>
      <c r="AC41" s="45" t="e">
        <f t="shared" si="18"/>
        <v>#NUM!</v>
      </c>
      <c r="AD41" s="45" t="e">
        <f t="shared" si="19"/>
        <v>#NUM!</v>
      </c>
      <c r="AE41" s="45" t="e">
        <f t="shared" si="20"/>
        <v>#NUM!</v>
      </c>
      <c r="AF41" s="45" t="e">
        <f t="shared" si="21"/>
        <v>#N/A</v>
      </c>
      <c r="AG41" s="45" t="e">
        <f t="shared" si="22"/>
        <v>#NUM!</v>
      </c>
      <c r="AH41" s="45" t="e">
        <f t="shared" si="23"/>
        <v>#NUM!</v>
      </c>
      <c r="AI41" s="45" t="e">
        <f t="shared" si="24"/>
        <v>#NUM!</v>
      </c>
      <c r="AJ41" s="45" t="e">
        <f t="shared" si="25"/>
        <v>#N/A</v>
      </c>
    </row>
    <row r="42" spans="1:36" ht="12.95" customHeight="1" x14ac:dyDescent="0.15">
      <c r="A42" s="44"/>
      <c r="B42" s="99"/>
      <c r="C42" s="99"/>
      <c r="D42" s="44"/>
      <c r="E42" s="44"/>
      <c r="F42" s="4" t="str">
        <f t="shared" si="0"/>
        <v/>
      </c>
      <c r="G42" s="44"/>
      <c r="H42" s="44"/>
      <c r="I42" s="44"/>
      <c r="K42" s="45" t="e">
        <f t="shared" si="1"/>
        <v>#NUM!</v>
      </c>
      <c r="L42" s="45" t="e">
        <f t="shared" si="2"/>
        <v>#NUM!</v>
      </c>
      <c r="M42" s="45" t="e">
        <f t="shared" si="3"/>
        <v>#NUM!</v>
      </c>
      <c r="N42" s="45" t="e">
        <f t="shared" si="4"/>
        <v>#NUM!</v>
      </c>
      <c r="O42" s="45" t="e">
        <f t="shared" si="5"/>
        <v>#NUM!</v>
      </c>
      <c r="P42" s="45" t="e">
        <f t="shared" si="26"/>
        <v>#N/A</v>
      </c>
      <c r="Q42" s="45" t="e">
        <f t="shared" si="6"/>
        <v>#NUM!</v>
      </c>
      <c r="R42" s="45" t="e">
        <f t="shared" si="7"/>
        <v>#NUM!</v>
      </c>
      <c r="S42" s="45" t="e">
        <f t="shared" si="8"/>
        <v>#NUM!</v>
      </c>
      <c r="T42" s="45" t="e">
        <f t="shared" si="9"/>
        <v>#NUM!</v>
      </c>
      <c r="U42" s="45" t="e">
        <f t="shared" si="10"/>
        <v>#N/A</v>
      </c>
      <c r="V42" s="45" t="e">
        <f t="shared" si="11"/>
        <v>#NUM!</v>
      </c>
      <c r="W42" s="45" t="e">
        <f t="shared" si="12"/>
        <v>#NUM!</v>
      </c>
      <c r="X42" s="45" t="e">
        <f t="shared" si="13"/>
        <v>#NUM!</v>
      </c>
      <c r="Y42" s="45" t="e">
        <f t="shared" si="14"/>
        <v>#NUM!</v>
      </c>
      <c r="Z42" s="45" t="e">
        <f t="shared" si="15"/>
        <v>#N/A</v>
      </c>
      <c r="AA42" s="45" t="e">
        <f t="shared" si="16"/>
        <v>#NUM!</v>
      </c>
      <c r="AB42" s="45" t="e">
        <f t="shared" si="17"/>
        <v>#NUM!</v>
      </c>
      <c r="AC42" s="45" t="e">
        <f t="shared" si="18"/>
        <v>#NUM!</v>
      </c>
      <c r="AD42" s="45" t="e">
        <f t="shared" si="19"/>
        <v>#NUM!</v>
      </c>
      <c r="AE42" s="45" t="e">
        <f t="shared" si="20"/>
        <v>#NUM!</v>
      </c>
      <c r="AF42" s="45" t="e">
        <f t="shared" si="21"/>
        <v>#N/A</v>
      </c>
      <c r="AG42" s="45" t="e">
        <f t="shared" si="22"/>
        <v>#NUM!</v>
      </c>
      <c r="AH42" s="45" t="e">
        <f t="shared" si="23"/>
        <v>#NUM!</v>
      </c>
      <c r="AI42" s="45" t="e">
        <f t="shared" si="24"/>
        <v>#NUM!</v>
      </c>
      <c r="AJ42" s="45" t="e">
        <f t="shared" si="25"/>
        <v>#N/A</v>
      </c>
    </row>
    <row r="43" spans="1:36" ht="12.95" customHeight="1" x14ac:dyDescent="0.15">
      <c r="A43" s="44"/>
      <c r="B43" s="99"/>
      <c r="C43" s="99"/>
      <c r="D43" s="44"/>
      <c r="E43" s="44"/>
      <c r="F43" s="4" t="str">
        <f t="shared" si="0"/>
        <v/>
      </c>
      <c r="G43" s="44"/>
      <c r="H43" s="44"/>
      <c r="I43" s="44"/>
      <c r="K43" s="45" t="e">
        <f t="shared" si="1"/>
        <v>#NUM!</v>
      </c>
      <c r="L43" s="45" t="e">
        <f t="shared" si="2"/>
        <v>#NUM!</v>
      </c>
      <c r="M43" s="45" t="e">
        <f t="shared" si="3"/>
        <v>#NUM!</v>
      </c>
      <c r="N43" s="45" t="e">
        <f t="shared" si="4"/>
        <v>#NUM!</v>
      </c>
      <c r="O43" s="45" t="e">
        <f t="shared" si="5"/>
        <v>#NUM!</v>
      </c>
      <c r="P43" s="45" t="e">
        <f t="shared" si="26"/>
        <v>#N/A</v>
      </c>
      <c r="Q43" s="45" t="e">
        <f t="shared" si="6"/>
        <v>#NUM!</v>
      </c>
      <c r="R43" s="45" t="e">
        <f t="shared" si="7"/>
        <v>#NUM!</v>
      </c>
      <c r="S43" s="45" t="e">
        <f t="shared" si="8"/>
        <v>#NUM!</v>
      </c>
      <c r="T43" s="45" t="e">
        <f t="shared" si="9"/>
        <v>#NUM!</v>
      </c>
      <c r="U43" s="45" t="e">
        <f t="shared" si="10"/>
        <v>#N/A</v>
      </c>
      <c r="V43" s="45" t="e">
        <f t="shared" si="11"/>
        <v>#NUM!</v>
      </c>
      <c r="W43" s="45" t="e">
        <f t="shared" si="12"/>
        <v>#NUM!</v>
      </c>
      <c r="X43" s="45" t="e">
        <f t="shared" si="13"/>
        <v>#NUM!</v>
      </c>
      <c r="Y43" s="45" t="e">
        <f t="shared" si="14"/>
        <v>#NUM!</v>
      </c>
      <c r="Z43" s="45" t="e">
        <f t="shared" si="15"/>
        <v>#N/A</v>
      </c>
      <c r="AA43" s="45" t="e">
        <f t="shared" si="16"/>
        <v>#NUM!</v>
      </c>
      <c r="AB43" s="45" t="e">
        <f t="shared" si="17"/>
        <v>#NUM!</v>
      </c>
      <c r="AC43" s="45" t="e">
        <f t="shared" si="18"/>
        <v>#NUM!</v>
      </c>
      <c r="AD43" s="45" t="e">
        <f t="shared" si="19"/>
        <v>#NUM!</v>
      </c>
      <c r="AE43" s="45" t="e">
        <f t="shared" si="20"/>
        <v>#NUM!</v>
      </c>
      <c r="AF43" s="45" t="e">
        <f t="shared" si="21"/>
        <v>#N/A</v>
      </c>
      <c r="AG43" s="45" t="e">
        <f t="shared" si="22"/>
        <v>#NUM!</v>
      </c>
      <c r="AH43" s="45" t="e">
        <f t="shared" si="23"/>
        <v>#NUM!</v>
      </c>
      <c r="AI43" s="45" t="e">
        <f t="shared" si="24"/>
        <v>#NUM!</v>
      </c>
      <c r="AJ43" s="45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44" t="s">
        <v>18</v>
      </c>
      <c r="D46" s="44" t="s">
        <v>19</v>
      </c>
      <c r="E46" s="44" t="s">
        <v>20</v>
      </c>
      <c r="F46" s="11"/>
      <c r="G46" s="5" t="s">
        <v>21</v>
      </c>
      <c r="H46" s="13"/>
      <c r="I46" s="111" t="s">
        <v>188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13</v>
      </c>
      <c r="D47" s="15">
        <f>COUNTIF(G4:G43,"*下層*")</f>
        <v>2</v>
      </c>
      <c r="E47" s="15">
        <f>COUNTA(A4:A43)</f>
        <v>15</v>
      </c>
      <c r="F47" s="11"/>
      <c r="G47" s="16">
        <f>C47*100</f>
        <v>1300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12</v>
      </c>
      <c r="D48" s="15">
        <f>IF(D47&gt;0,ROUND(SUMIF(G4:G43,"*下層*",E4:E43)/D47,0),"")</f>
        <v>8</v>
      </c>
      <c r="E48" s="15">
        <f>ROUND(SUM(E4:E43)/E47,0)</f>
        <v>11</v>
      </c>
      <c r="F48" s="14"/>
      <c r="G48" s="16">
        <f>C48</f>
        <v>12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16</v>
      </c>
      <c r="D49" s="15">
        <f>IF(D47&gt;0,ROUND(SUMIF(G4:G43,"*下層*",D4:D43)/D47,0),"")</f>
        <v>8</v>
      </c>
      <c r="E49" s="15">
        <f>ROUND(SUM(D4:D43)/E47,0)</f>
        <v>14</v>
      </c>
      <c r="F49" s="14"/>
      <c r="G49" s="16">
        <f>C49</f>
        <v>16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1.4800000000000002</v>
      </c>
      <c r="D50" s="17">
        <f>SUMIF(G4:G43,"*下層*",F4:F43)</f>
        <v>0.04</v>
      </c>
      <c r="E50" s="4">
        <f>SUM(F4:F43)</f>
        <v>1.5200000000000002</v>
      </c>
      <c r="F50" s="14"/>
      <c r="G50" s="18">
        <f>C50*100</f>
        <v>148.00000000000003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形状比＝75、Sr＝23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44" t="s">
        <v>18</v>
      </c>
      <c r="D53" s="44" t="s">
        <v>19</v>
      </c>
      <c r="E53" s="44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3</v>
      </c>
      <c r="D54" s="15">
        <f>COUNTIF(H4:H43,"▲")</f>
        <v>2</v>
      </c>
      <c r="E54" s="15">
        <f>COUNTA(H4:H43)</f>
        <v>5</v>
      </c>
      <c r="F54" s="11"/>
      <c r="G54" s="16">
        <f>C54*100</f>
        <v>300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9</v>
      </c>
      <c r="D55" s="15">
        <f>IF(D54&gt;0,ROUND(SUMIF(H4:H43,"▲",E4:E43)/D54,0),"")</f>
        <v>8</v>
      </c>
      <c r="E55" s="15">
        <f>ROUND(SUMIF(H4:H43,"*",E4:E43)/E54,0)</f>
        <v>8</v>
      </c>
      <c r="F55" s="14"/>
      <c r="G55" s="16">
        <f>C55</f>
        <v>9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11</v>
      </c>
      <c r="D56" s="15">
        <f>IF(D54&gt;0,ROUND(SUMIF(H4:H43,"▲",D4:D43)/D54,0),"")</f>
        <v>8</v>
      </c>
      <c r="E56" s="15">
        <f>ROUND(SUMIF(H4:H43,"*",D4:D43)/E54,0)</f>
        <v>10</v>
      </c>
      <c r="F56" s="14"/>
      <c r="G56" s="16">
        <f>C56</f>
        <v>11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0.13</v>
      </c>
      <c r="D57" s="17">
        <f>SUMIF(H4:H43,"▲",F4:F43)</f>
        <v>0.04</v>
      </c>
      <c r="E57" s="17">
        <f>SUM(C57:D57)</f>
        <v>0.17</v>
      </c>
      <c r="F57" s="14"/>
      <c r="G57" s="20">
        <f>C57*100</f>
        <v>13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44" t="s">
        <v>18</v>
      </c>
      <c r="D60" s="44" t="s">
        <v>19</v>
      </c>
      <c r="E60" s="44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23.1</v>
      </c>
      <c r="D61" s="21">
        <f>IF(D47&gt;0,ROUND(D54/D47*100,1),"")</f>
        <v>100</v>
      </c>
      <c r="E61" s="21">
        <f>ROUND(E54/E47*100,1)</f>
        <v>33.299999999999997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8.8000000000000007</v>
      </c>
      <c r="D62" s="21">
        <f>IF(D47&gt;0,ROUND(D57/D50*100,1),"")</f>
        <v>100</v>
      </c>
      <c r="E62" s="21">
        <f>ROUND(E57/E50*100,1)</f>
        <v>11.2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44" t="s">
        <v>18</v>
      </c>
      <c r="D65" s="44" t="s">
        <v>19</v>
      </c>
      <c r="E65" s="44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10</v>
      </c>
      <c r="D66" s="15">
        <f>D47-D54</f>
        <v>0</v>
      </c>
      <c r="E66" s="15">
        <f>SUM(C66:D66)</f>
        <v>10</v>
      </c>
      <c r="F66" s="11"/>
      <c r="G66" s="16">
        <f>C66*100</f>
        <v>1000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12</v>
      </c>
      <c r="D67" s="15" t="str">
        <f>IF(D66&gt;0,ROUND(SUMIFS(E4:E43,G7:G43,"*下層*",H4:H43,"")/D66,0),"")</f>
        <v/>
      </c>
      <c r="E67" s="15">
        <f>IF(E66&gt;0,ROUND(SUMIF(H4:H43,"",E4:E43)/E66,0),"")</f>
        <v>12</v>
      </c>
      <c r="F67" s="14"/>
      <c r="G67" s="16">
        <f>C67</f>
        <v>12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17</v>
      </c>
      <c r="D68" s="15" t="str">
        <f>IF(D66&gt;0,ROUND(SUMIFS(D4:D43,G7:G43,"*下層*",H4:H43,"")/D66,0),"")</f>
        <v/>
      </c>
      <c r="E68" s="15">
        <f>IF(E66&gt;0,ROUND(SUMIF(H4:H43,"",D4:D43)/E66,0),"")</f>
        <v>17</v>
      </c>
      <c r="F68" s="14"/>
      <c r="G68" s="16">
        <f>C68</f>
        <v>17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1.35</v>
      </c>
      <c r="D69" s="17" t="str">
        <f>IF(D66&gt;0,D50-D57,"")</f>
        <v/>
      </c>
      <c r="E69" s="4">
        <f>SUM(C69:D69)</f>
        <v>1.35</v>
      </c>
      <c r="F69" s="14"/>
      <c r="G69" s="18">
        <f>C69*100</f>
        <v>135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形状比＝71、Sr＝26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11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911" priority="16" stopIfTrue="1">
      <formula>AND(($H4="スギ"),(#REF!&lt;12))</formula>
    </cfRule>
  </conditionalFormatting>
  <conditionalFormatting sqref="L4:L43">
    <cfRule type="expression" dxfId="910" priority="15" stopIfTrue="1">
      <formula>AND(($H4="スギ"),(#REF!&lt;22),(#REF!&gt;=12))</formula>
    </cfRule>
  </conditionalFormatting>
  <conditionalFormatting sqref="M4:M43">
    <cfRule type="expression" dxfId="909" priority="14" stopIfTrue="1">
      <formula>AND(($H4="スギ"),(#REF!&lt;32),(#REF!&gt;=22))</formula>
    </cfRule>
  </conditionalFormatting>
  <conditionalFormatting sqref="N4:N43">
    <cfRule type="expression" dxfId="908" priority="13" stopIfTrue="1">
      <formula>AND(($H4="スギ"),(#REF!&lt;42),(#REF!&gt;=32))</formula>
    </cfRule>
  </conditionalFormatting>
  <conditionalFormatting sqref="U4:U43 Z4:AF43 AJ4:AJ43 O4:P43">
    <cfRule type="expression" dxfId="907" priority="12" stopIfTrue="1">
      <formula>AND(($H4="スギ"),(#REF!&gt;=42))</formula>
    </cfRule>
  </conditionalFormatting>
  <conditionalFormatting sqref="Q4:Q43 AA4:AA43">
    <cfRule type="expression" dxfId="906" priority="11" stopIfTrue="1">
      <formula>AND(($H4="ヒノキ"),(#REF!&lt;12))</formula>
    </cfRule>
  </conditionalFormatting>
  <conditionalFormatting sqref="R4:R43 AB4:AE43">
    <cfRule type="expression" dxfId="905" priority="10" stopIfTrue="1">
      <formula>AND(($H4="ヒノキ"),(#REF!&lt;22),(#REF!&gt;=12))</formula>
    </cfRule>
  </conditionalFormatting>
  <conditionalFormatting sqref="S4:S43">
    <cfRule type="expression" dxfId="904" priority="9" stopIfTrue="1">
      <formula>AND(($H4="ヒノキ"),(#REF!&lt;32),(#REF!&gt;=22))</formula>
    </cfRule>
  </conditionalFormatting>
  <conditionalFormatting sqref="T4:U43 Z4:AF43 AJ4:AJ43">
    <cfRule type="expression" dxfId="903" priority="8" stopIfTrue="1">
      <formula>AND(($H4="ヒノキ"),(#REF!&gt;=32))</formula>
    </cfRule>
  </conditionalFormatting>
  <conditionalFormatting sqref="V4:V43 AA4:AA43">
    <cfRule type="expression" dxfId="902" priority="7" stopIfTrue="1">
      <formula>AND(($H4="アカマツ"),(#REF!&lt;12))</formula>
    </cfRule>
  </conditionalFormatting>
  <conditionalFormatting sqref="W4:W43 AB4:AB43">
    <cfRule type="expression" dxfId="901" priority="6" stopIfTrue="1">
      <formula>AND(($H4="アカマツ"),(#REF!&lt;22),(#REF!&gt;=12))</formula>
    </cfRule>
  </conditionalFormatting>
  <conditionalFormatting sqref="X4:X43 AC4:AC43">
    <cfRule type="expression" dxfId="900" priority="5" stopIfTrue="1">
      <formula>AND(($H4="アカマツ"),(#REF!&lt;42),(#REF!&gt;=22))</formula>
    </cfRule>
  </conditionalFormatting>
  <conditionalFormatting sqref="Y4:AF43 AJ4:AJ43">
    <cfRule type="expression" dxfId="899" priority="4" stopIfTrue="1">
      <formula>AND(($H4="アカマツ"),(#REF!&gt;=42))</formula>
    </cfRule>
  </conditionalFormatting>
  <conditionalFormatting sqref="AG4:AG43">
    <cfRule type="expression" dxfId="898" priority="3" stopIfTrue="1">
      <formula>AND(($H4&lt;&gt;"スギ"),($H4&lt;&gt;"ヒノキ"),($H4&lt;&gt;"アカマツ"),(#REF!&lt;12))</formula>
    </cfRule>
  </conditionalFormatting>
  <conditionalFormatting sqref="AH4:AH43">
    <cfRule type="expression" dxfId="897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896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B0F0"/>
  </sheetPr>
  <dimension ref="A1:AJ120"/>
  <sheetViews>
    <sheetView showGridLines="0" view="pageBreakPreview" zoomScaleNormal="85" zoomScaleSheetLayoutView="100" workbookViewId="0">
      <selection activeCell="I1" sqref="I1:I1048576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321</v>
      </c>
      <c r="B2" s="100"/>
      <c r="C2" s="100"/>
      <c r="D2" s="100"/>
      <c r="E2" s="100"/>
      <c r="F2" s="100"/>
      <c r="G2" s="100"/>
      <c r="H2" s="101" t="s">
        <v>61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46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45">
        <v>0</v>
      </c>
      <c r="L3" s="45">
        <v>12</v>
      </c>
      <c r="M3" s="45">
        <v>22</v>
      </c>
      <c r="N3" s="45">
        <v>32</v>
      </c>
      <c r="O3" s="45">
        <v>42</v>
      </c>
      <c r="P3" s="45" t="s">
        <v>14</v>
      </c>
      <c r="Q3" s="45">
        <v>0</v>
      </c>
      <c r="R3" s="45">
        <v>12</v>
      </c>
      <c r="S3" s="45">
        <v>22</v>
      </c>
      <c r="T3" s="45">
        <v>32</v>
      </c>
      <c r="U3" s="45" t="s">
        <v>14</v>
      </c>
      <c r="V3" s="45">
        <v>0</v>
      </c>
      <c r="W3" s="45">
        <v>12</v>
      </c>
      <c r="X3" s="45">
        <v>22</v>
      </c>
      <c r="Y3" s="45">
        <v>42</v>
      </c>
      <c r="Z3" s="45" t="s">
        <v>14</v>
      </c>
      <c r="AA3" s="45">
        <v>0</v>
      </c>
      <c r="AB3" s="45">
        <v>12</v>
      </c>
      <c r="AC3" s="45">
        <v>22</v>
      </c>
      <c r="AD3" s="45">
        <v>32</v>
      </c>
      <c r="AE3" s="45">
        <v>42</v>
      </c>
      <c r="AF3" s="45" t="s">
        <v>14</v>
      </c>
      <c r="AG3" s="45">
        <v>0</v>
      </c>
      <c r="AH3" s="45">
        <v>12</v>
      </c>
      <c r="AI3" s="45">
        <v>42</v>
      </c>
      <c r="AJ3" s="45" t="s">
        <v>14</v>
      </c>
    </row>
    <row r="4" spans="1:36" ht="12.95" customHeight="1" x14ac:dyDescent="0.15">
      <c r="A4" s="44">
        <v>281</v>
      </c>
      <c r="B4" s="99" t="s">
        <v>147</v>
      </c>
      <c r="C4" s="99"/>
      <c r="D4" s="44">
        <v>20</v>
      </c>
      <c r="E4" s="44">
        <v>13</v>
      </c>
      <c r="F4" s="4">
        <f t="shared" ref="F4:F43" si="0">IF(D4&gt;0,IF(B4="スギ",P4,IF(B4="ヒノキ",U4,IF(B4="アカマツ",Z4,IF(B4="カラマツ",AF4,AJ4)))),"")</f>
        <v>0.21</v>
      </c>
      <c r="G4" s="5"/>
      <c r="H4" s="44"/>
      <c r="I4" s="44" t="s">
        <v>38</v>
      </c>
      <c r="J4" s="1" t="s">
        <v>15</v>
      </c>
      <c r="K4" s="45">
        <f t="shared" ref="K4:K43" si="1">IF(ROUND(10^(-5+0.8769+1.7454*LOG(D4)+1.014*LOG(E4)),2)&gt;=0.01,ROUND(10^(-5+0.8769+1.7454*LOG(D4)+1.014*LOG(E4)),2),ROUND(10^(-5+0.8769+1.7454*LOG(D4)+1.014*LOG(E4)),3))</f>
        <v>0.19</v>
      </c>
      <c r="L4" s="45">
        <f t="shared" ref="L4:L43" si="2">ROUND(10^(-5+0.73504+1.83346*LOG(D4)+1.06569*LOG(E4)),2)</f>
        <v>0.2</v>
      </c>
      <c r="M4" s="45">
        <f t="shared" ref="M4:M43" si="3">ROUND(10^(-5+0.71514+1.74357*LOG(D4)+1.17719*LOG(E4)),2)</f>
        <v>0.2</v>
      </c>
      <c r="N4" s="45">
        <f t="shared" ref="N4:N43" si="4">ROUND(10^(-5+0.82956+1.76381*LOG(D4)+1.06412*LOG(E4)),2)</f>
        <v>0.2</v>
      </c>
      <c r="O4" s="45">
        <f t="shared" ref="O4:O43" si="5">ROUND(10^(-5+0.88226+1.79204*LOG(D4)+0.99303*LOG(E4)),2)</f>
        <v>0.21</v>
      </c>
      <c r="P4" s="45">
        <f>HLOOKUP($D4,K$3:O$43,MATCH($A4,$A$3:$A$43,0),1)</f>
        <v>0.2</v>
      </c>
      <c r="Q4" s="45">
        <f t="shared" ref="Q4:Q43" si="6">IF(ROUND(10^(1.810672*LOG(D4)+0.982833*LOG(E4)-4.173533),2)&gt;=0.01,ROUND(10^(1.810672*LOG(D4)+0.982833*LOG(E4)-4.173533),2),ROUND(10^(1.810672*LOG(D4)+0.982833*LOG(E4)-4.173533),3))</f>
        <v>0.19</v>
      </c>
      <c r="R4" s="45">
        <f t="shared" ref="R4:R43" si="7">ROUND(10^(1.905709*LOG(D4)+1.011385*LOG(E4)-4.293729),2)</f>
        <v>0.21</v>
      </c>
      <c r="S4" s="45">
        <f t="shared" ref="S4:S43" si="8">ROUND(10^(1.771888*LOG(D4)+1.138415*LOG(E4)-4.271259),2)</f>
        <v>0.2</v>
      </c>
      <c r="T4" s="45">
        <f t="shared" ref="T4:T43" si="9">ROUND(10^(1.671519*LOG(D4)+1.363617*LOG(E4)-4.404407),2)</f>
        <v>0.19</v>
      </c>
      <c r="U4" s="45">
        <f t="shared" ref="U4:U43" si="10">HLOOKUP($D4,Q$3:T$43,MATCH($A4,$A$3:$A$43,0),1)</f>
        <v>0.21</v>
      </c>
      <c r="V4" s="45">
        <f t="shared" ref="V4:V43" si="11">IF(ROUND(10^(-4.249503+1.946501*LOG(D4)+0.942682*LOG(E4)),2)&gt;=0.01,ROUND(10^(-4.249503+1.946501*LOG(D4)+0.942682*LOG(E4)),2),ROUND(10^(-4.249503+1.946501*LOG(D4)+0.942682*LOG(E4)),3))</f>
        <v>0.22</v>
      </c>
      <c r="W4" s="45">
        <f t="shared" ref="W4:W43" si="12">ROUND(10^(-4.155639+1.847898*LOG(D4)+0.951955*LOG(E4)),2)</f>
        <v>0.2</v>
      </c>
      <c r="X4" s="45">
        <f t="shared" ref="X4:X43" si="13">ROUND(10^(-4.194535+1.804172*LOG(D4)+1.034248*LOG(E4)),2)</f>
        <v>0.2</v>
      </c>
      <c r="Y4" s="45">
        <f t="shared" ref="Y4:Y43" si="14">ROUND(10^(-4.42347+2.006485*LOG(D4)+0.967757*LOG(E4)),2)</f>
        <v>0.18</v>
      </c>
      <c r="Z4" s="45">
        <f t="shared" ref="Z4:Z43" si="15">HLOOKUP($D4,V$3:Y$43,MATCH($A4,$A$3:$A$43,0),1)</f>
        <v>0.2</v>
      </c>
      <c r="AA4" s="45">
        <f t="shared" ref="AA4:AA43" si="16">IF(ROUND(10^(1.80389*LOG(D4)+0.962587*LOG(E4)-4.155099),2)&gt;=0.01,ROUND(10^(1.80389*LOG(D4)+0.962587*LOG(E4)-4.155099),2),ROUND(10^(1.80389*LOG(D4)+0.962587*LOG(E4)-4.155099),3))</f>
        <v>0.18</v>
      </c>
      <c r="AB4" s="45">
        <f t="shared" ref="AB4:AB43" si="17">ROUND(10^(1.979213*LOG(D4)+0.998347*LOG(E4)-4.369281),2)</f>
        <v>0.21</v>
      </c>
      <c r="AC4" s="45">
        <f t="shared" ref="AC4:AC43" si="18">ROUND(10^(1.904401*LOG(D4)+1.062478*LOG(E4)-4.348104),2)</f>
        <v>0.21</v>
      </c>
      <c r="AD4" s="45">
        <f t="shared" ref="AD4:AD43" si="19">ROUND(10^(1.640825*LOG(D4)+1.080387*LOG(E4)-3.976731),2)</f>
        <v>0.23</v>
      </c>
      <c r="AE4" s="45">
        <f t="shared" ref="AE4:AE43" si="20">ROUND(10^(1.90887*LOG(D4)+1.088002*LOG(E4)-4.431495),2)</f>
        <v>0.18</v>
      </c>
      <c r="AF4" s="45">
        <f t="shared" ref="AF4:AF43" si="21">HLOOKUP($D4,AA$3:AE$43,MATCH($A4,$A$3:$A$43,0),1)</f>
        <v>0.21</v>
      </c>
      <c r="AG4" s="45">
        <f t="shared" ref="AG4:AG43" si="22">IF(ROUND(10^(1.94019664*LOG(D4)+0.84689666*LOG(E4)-4.20067295),2)&gt;=0.01,ROUND(10^(1.94019664*LOG(D4)+0.84689666*LOG(E4)-4.20067295),2),ROUND(10^(1.94019664*LOG(D4)+0.84689666*LOG(E4)-4.20067295),3))</f>
        <v>0.18</v>
      </c>
      <c r="AH4" s="45">
        <f t="shared" ref="AH4:AH43" si="23">ROUND(10^(1.93813902*LOG(D4)+0.96697002*LOG(E4)-4.32216295),2)</f>
        <v>0.19</v>
      </c>
      <c r="AI4" s="45">
        <f t="shared" ref="AI4:AI43" si="24">ROUND(10^(1.82464098*LOG(D4)+0.97625989*LOG(E4)-4.15096808),2)</f>
        <v>0.2</v>
      </c>
      <c r="AJ4" s="45">
        <f t="shared" ref="AJ4:AJ43" si="25">HLOOKUP($D4,AG$3:AI$43,MATCH($A4,$A$3:$A$43,0),1)</f>
        <v>0.19</v>
      </c>
    </row>
    <row r="5" spans="1:36" ht="12.95" customHeight="1" x14ac:dyDescent="0.15">
      <c r="A5" s="44">
        <v>282</v>
      </c>
      <c r="B5" s="99" t="s">
        <v>147</v>
      </c>
      <c r="C5" s="99"/>
      <c r="D5" s="44">
        <v>20</v>
      </c>
      <c r="E5" s="44">
        <v>13</v>
      </c>
      <c r="F5" s="4">
        <f t="shared" si="0"/>
        <v>0.21</v>
      </c>
      <c r="G5" s="5" t="s">
        <v>34</v>
      </c>
      <c r="H5" s="44"/>
      <c r="I5" s="44"/>
      <c r="J5" s="1" t="s">
        <v>15</v>
      </c>
      <c r="K5" s="45">
        <f t="shared" si="1"/>
        <v>0.19</v>
      </c>
      <c r="L5" s="45">
        <f t="shared" si="2"/>
        <v>0.2</v>
      </c>
      <c r="M5" s="45">
        <f t="shared" si="3"/>
        <v>0.2</v>
      </c>
      <c r="N5" s="45">
        <f t="shared" si="4"/>
        <v>0.2</v>
      </c>
      <c r="O5" s="45">
        <f t="shared" si="5"/>
        <v>0.21</v>
      </c>
      <c r="P5" s="45">
        <f t="shared" ref="P5:P43" si="26">HLOOKUP($D5,K$3:O$43,MATCH(A5,$A$3:$A$43,0),1)</f>
        <v>0.2</v>
      </c>
      <c r="Q5" s="45">
        <f t="shared" si="6"/>
        <v>0.19</v>
      </c>
      <c r="R5" s="45">
        <f t="shared" si="7"/>
        <v>0.21</v>
      </c>
      <c r="S5" s="45">
        <f t="shared" si="8"/>
        <v>0.2</v>
      </c>
      <c r="T5" s="45">
        <f t="shared" si="9"/>
        <v>0.19</v>
      </c>
      <c r="U5" s="45">
        <f t="shared" si="10"/>
        <v>0.21</v>
      </c>
      <c r="V5" s="45">
        <f t="shared" si="11"/>
        <v>0.22</v>
      </c>
      <c r="W5" s="45">
        <f t="shared" si="12"/>
        <v>0.2</v>
      </c>
      <c r="X5" s="45">
        <f t="shared" si="13"/>
        <v>0.2</v>
      </c>
      <c r="Y5" s="45">
        <f t="shared" si="14"/>
        <v>0.18</v>
      </c>
      <c r="Z5" s="45">
        <f t="shared" si="15"/>
        <v>0.2</v>
      </c>
      <c r="AA5" s="45">
        <f t="shared" si="16"/>
        <v>0.18</v>
      </c>
      <c r="AB5" s="45">
        <f t="shared" si="17"/>
        <v>0.21</v>
      </c>
      <c r="AC5" s="45">
        <f t="shared" si="18"/>
        <v>0.21</v>
      </c>
      <c r="AD5" s="45">
        <f t="shared" si="19"/>
        <v>0.23</v>
      </c>
      <c r="AE5" s="45">
        <f t="shared" si="20"/>
        <v>0.18</v>
      </c>
      <c r="AF5" s="45">
        <f t="shared" si="21"/>
        <v>0.21</v>
      </c>
      <c r="AG5" s="45">
        <f t="shared" si="22"/>
        <v>0.18</v>
      </c>
      <c r="AH5" s="45">
        <f t="shared" si="23"/>
        <v>0.19</v>
      </c>
      <c r="AI5" s="45">
        <f t="shared" si="24"/>
        <v>0.2</v>
      </c>
      <c r="AJ5" s="45">
        <f t="shared" si="25"/>
        <v>0.19</v>
      </c>
    </row>
    <row r="6" spans="1:36" ht="12.95" customHeight="1" x14ac:dyDescent="0.15">
      <c r="A6" s="44">
        <v>283</v>
      </c>
      <c r="B6" s="99" t="s">
        <v>147</v>
      </c>
      <c r="C6" s="99"/>
      <c r="D6" s="44">
        <v>20</v>
      </c>
      <c r="E6" s="44">
        <v>13</v>
      </c>
      <c r="F6" s="4">
        <f t="shared" si="0"/>
        <v>0.21</v>
      </c>
      <c r="G6" s="5" t="s">
        <v>33</v>
      </c>
      <c r="H6" s="44"/>
      <c r="I6" s="5"/>
      <c r="J6" s="1" t="s">
        <v>15</v>
      </c>
      <c r="K6" s="45">
        <f t="shared" si="1"/>
        <v>0.19</v>
      </c>
      <c r="L6" s="45">
        <f t="shared" si="2"/>
        <v>0.2</v>
      </c>
      <c r="M6" s="45">
        <f t="shared" si="3"/>
        <v>0.2</v>
      </c>
      <c r="N6" s="45">
        <f t="shared" si="4"/>
        <v>0.2</v>
      </c>
      <c r="O6" s="45">
        <f t="shared" si="5"/>
        <v>0.21</v>
      </c>
      <c r="P6" s="45">
        <f t="shared" si="26"/>
        <v>0.2</v>
      </c>
      <c r="Q6" s="45">
        <f t="shared" si="6"/>
        <v>0.19</v>
      </c>
      <c r="R6" s="45">
        <f t="shared" si="7"/>
        <v>0.21</v>
      </c>
      <c r="S6" s="45">
        <f t="shared" si="8"/>
        <v>0.2</v>
      </c>
      <c r="T6" s="45">
        <f t="shared" si="9"/>
        <v>0.19</v>
      </c>
      <c r="U6" s="45">
        <f t="shared" si="10"/>
        <v>0.21</v>
      </c>
      <c r="V6" s="45">
        <f t="shared" si="11"/>
        <v>0.22</v>
      </c>
      <c r="W6" s="45">
        <f t="shared" si="12"/>
        <v>0.2</v>
      </c>
      <c r="X6" s="45">
        <f t="shared" si="13"/>
        <v>0.2</v>
      </c>
      <c r="Y6" s="45">
        <f t="shared" si="14"/>
        <v>0.18</v>
      </c>
      <c r="Z6" s="45">
        <f t="shared" si="15"/>
        <v>0.2</v>
      </c>
      <c r="AA6" s="45">
        <f t="shared" si="16"/>
        <v>0.18</v>
      </c>
      <c r="AB6" s="45">
        <f t="shared" si="17"/>
        <v>0.21</v>
      </c>
      <c r="AC6" s="45">
        <f t="shared" si="18"/>
        <v>0.21</v>
      </c>
      <c r="AD6" s="45">
        <f t="shared" si="19"/>
        <v>0.23</v>
      </c>
      <c r="AE6" s="45">
        <f t="shared" si="20"/>
        <v>0.18</v>
      </c>
      <c r="AF6" s="45">
        <f t="shared" si="21"/>
        <v>0.21</v>
      </c>
      <c r="AG6" s="45">
        <f t="shared" si="22"/>
        <v>0.18</v>
      </c>
      <c r="AH6" s="45">
        <f t="shared" si="23"/>
        <v>0.19</v>
      </c>
      <c r="AI6" s="45">
        <f t="shared" si="24"/>
        <v>0.2</v>
      </c>
      <c r="AJ6" s="45">
        <f t="shared" si="25"/>
        <v>0.19</v>
      </c>
    </row>
    <row r="7" spans="1:36" ht="12.95" customHeight="1" x14ac:dyDescent="0.15">
      <c r="A7" s="44">
        <v>284</v>
      </c>
      <c r="B7" s="99" t="s">
        <v>147</v>
      </c>
      <c r="C7" s="99"/>
      <c r="D7" s="44">
        <v>18</v>
      </c>
      <c r="E7" s="44">
        <v>13</v>
      </c>
      <c r="F7" s="4">
        <f t="shared" si="0"/>
        <v>0.17</v>
      </c>
      <c r="G7" s="5" t="s">
        <v>35</v>
      </c>
      <c r="H7" s="44" t="s">
        <v>32</v>
      </c>
      <c r="I7" s="5" t="s">
        <v>35</v>
      </c>
      <c r="J7" s="1" t="s">
        <v>15</v>
      </c>
      <c r="K7" s="45">
        <f t="shared" si="1"/>
        <v>0.16</v>
      </c>
      <c r="L7" s="45">
        <f t="shared" si="2"/>
        <v>0.17</v>
      </c>
      <c r="M7" s="45">
        <f t="shared" si="3"/>
        <v>0.16</v>
      </c>
      <c r="N7" s="45">
        <f t="shared" si="4"/>
        <v>0.17</v>
      </c>
      <c r="O7" s="45">
        <f t="shared" si="5"/>
        <v>0.17</v>
      </c>
      <c r="P7" s="45">
        <f t="shared" si="26"/>
        <v>0.17</v>
      </c>
      <c r="Q7" s="45">
        <f t="shared" si="6"/>
        <v>0.16</v>
      </c>
      <c r="R7" s="45">
        <f t="shared" si="7"/>
        <v>0.17</v>
      </c>
      <c r="S7" s="45">
        <f t="shared" si="8"/>
        <v>0.17</v>
      </c>
      <c r="T7" s="45">
        <f t="shared" si="9"/>
        <v>0.16</v>
      </c>
      <c r="U7" s="45">
        <f t="shared" si="10"/>
        <v>0.17</v>
      </c>
      <c r="V7" s="45">
        <f t="shared" si="11"/>
        <v>0.18</v>
      </c>
      <c r="W7" s="45">
        <f t="shared" si="12"/>
        <v>0.17</v>
      </c>
      <c r="X7" s="45">
        <f t="shared" si="13"/>
        <v>0.17</v>
      </c>
      <c r="Y7" s="45">
        <f t="shared" si="14"/>
        <v>0.15</v>
      </c>
      <c r="Z7" s="45">
        <f t="shared" si="15"/>
        <v>0.17</v>
      </c>
      <c r="AA7" s="45">
        <f t="shared" si="16"/>
        <v>0.15</v>
      </c>
      <c r="AB7" s="45">
        <f t="shared" si="17"/>
        <v>0.17</v>
      </c>
      <c r="AC7" s="45">
        <f t="shared" si="18"/>
        <v>0.17</v>
      </c>
      <c r="AD7" s="45">
        <f t="shared" si="19"/>
        <v>0.19</v>
      </c>
      <c r="AE7" s="45">
        <f t="shared" si="20"/>
        <v>0.15</v>
      </c>
      <c r="AF7" s="45">
        <f t="shared" si="21"/>
        <v>0.17</v>
      </c>
      <c r="AG7" s="45">
        <f t="shared" si="22"/>
        <v>0.15</v>
      </c>
      <c r="AH7" s="45">
        <f t="shared" si="23"/>
        <v>0.15</v>
      </c>
      <c r="AI7" s="45">
        <f t="shared" si="24"/>
        <v>0.17</v>
      </c>
      <c r="AJ7" s="45">
        <f t="shared" si="25"/>
        <v>0.15</v>
      </c>
    </row>
    <row r="8" spans="1:36" ht="12.95" customHeight="1" x14ac:dyDescent="0.15">
      <c r="A8" s="44">
        <v>285</v>
      </c>
      <c r="B8" s="99" t="s">
        <v>147</v>
      </c>
      <c r="C8" s="99"/>
      <c r="D8" s="44">
        <v>16</v>
      </c>
      <c r="E8" s="44">
        <v>12</v>
      </c>
      <c r="F8" s="4">
        <f t="shared" si="0"/>
        <v>0.12</v>
      </c>
      <c r="G8" s="5"/>
      <c r="H8" s="44"/>
      <c r="I8" s="44"/>
      <c r="J8" s="1" t="s">
        <v>15</v>
      </c>
      <c r="K8" s="45">
        <f t="shared" si="1"/>
        <v>0.12</v>
      </c>
      <c r="L8" s="45">
        <f t="shared" si="2"/>
        <v>0.12</v>
      </c>
      <c r="M8" s="45">
        <f t="shared" si="3"/>
        <v>0.12</v>
      </c>
      <c r="N8" s="45">
        <f t="shared" si="4"/>
        <v>0.13</v>
      </c>
      <c r="O8" s="45">
        <f t="shared" si="5"/>
        <v>0.13</v>
      </c>
      <c r="P8" s="45">
        <f t="shared" si="26"/>
        <v>0.12</v>
      </c>
      <c r="Q8" s="45">
        <f t="shared" si="6"/>
        <v>0.12</v>
      </c>
      <c r="R8" s="45">
        <f t="shared" si="7"/>
        <v>0.12</v>
      </c>
      <c r="S8" s="45">
        <f t="shared" si="8"/>
        <v>0.12</v>
      </c>
      <c r="T8" s="45">
        <f t="shared" si="9"/>
        <v>0.12</v>
      </c>
      <c r="U8" s="45">
        <f t="shared" si="10"/>
        <v>0.12</v>
      </c>
      <c r="V8" s="45">
        <f t="shared" si="11"/>
        <v>0.13</v>
      </c>
      <c r="W8" s="45">
        <f t="shared" si="12"/>
        <v>0.12</v>
      </c>
      <c r="X8" s="45">
        <f t="shared" si="13"/>
        <v>0.12</v>
      </c>
      <c r="Y8" s="45">
        <f t="shared" si="14"/>
        <v>0.11</v>
      </c>
      <c r="Z8" s="45">
        <f t="shared" si="15"/>
        <v>0.12</v>
      </c>
      <c r="AA8" s="45">
        <f t="shared" si="16"/>
        <v>0.11</v>
      </c>
      <c r="AB8" s="45">
        <f t="shared" si="17"/>
        <v>0.12</v>
      </c>
      <c r="AC8" s="45">
        <f t="shared" si="18"/>
        <v>0.12</v>
      </c>
      <c r="AD8" s="45">
        <f t="shared" si="19"/>
        <v>0.15</v>
      </c>
      <c r="AE8" s="45">
        <f t="shared" si="20"/>
        <v>0.11</v>
      </c>
      <c r="AF8" s="45">
        <f t="shared" si="21"/>
        <v>0.12</v>
      </c>
      <c r="AG8" s="45">
        <f t="shared" si="22"/>
        <v>0.11</v>
      </c>
      <c r="AH8" s="45">
        <f t="shared" si="23"/>
        <v>0.11</v>
      </c>
      <c r="AI8" s="45">
        <f t="shared" si="24"/>
        <v>0.13</v>
      </c>
      <c r="AJ8" s="45">
        <f t="shared" si="25"/>
        <v>0.11</v>
      </c>
    </row>
    <row r="9" spans="1:36" ht="12.95" customHeight="1" x14ac:dyDescent="0.15">
      <c r="A9" s="44">
        <v>286</v>
      </c>
      <c r="B9" s="99" t="s">
        <v>147</v>
      </c>
      <c r="C9" s="99"/>
      <c r="D9" s="44">
        <v>24</v>
      </c>
      <c r="E9" s="44">
        <v>14</v>
      </c>
      <c r="F9" s="4">
        <f t="shared" si="0"/>
        <v>0.3</v>
      </c>
      <c r="G9" s="5"/>
      <c r="H9" s="44"/>
      <c r="I9" s="5"/>
      <c r="J9" s="1" t="s">
        <v>15</v>
      </c>
      <c r="K9" s="45">
        <f t="shared" si="1"/>
        <v>0.28000000000000003</v>
      </c>
      <c r="L9" s="45">
        <f t="shared" si="2"/>
        <v>0.31</v>
      </c>
      <c r="M9" s="45">
        <f t="shared" si="3"/>
        <v>0.3</v>
      </c>
      <c r="N9" s="45">
        <f t="shared" si="4"/>
        <v>0.3</v>
      </c>
      <c r="O9" s="45">
        <f t="shared" si="5"/>
        <v>0.31</v>
      </c>
      <c r="P9" s="45">
        <f t="shared" si="26"/>
        <v>0.3</v>
      </c>
      <c r="Q9" s="45">
        <f t="shared" si="6"/>
        <v>0.28000000000000003</v>
      </c>
      <c r="R9" s="45">
        <f t="shared" si="7"/>
        <v>0.31</v>
      </c>
      <c r="S9" s="45">
        <f t="shared" si="8"/>
        <v>0.3</v>
      </c>
      <c r="T9" s="45">
        <f t="shared" si="9"/>
        <v>0.28999999999999998</v>
      </c>
      <c r="U9" s="45">
        <f t="shared" si="10"/>
        <v>0.3</v>
      </c>
      <c r="V9" s="45">
        <f t="shared" si="11"/>
        <v>0.33</v>
      </c>
      <c r="W9" s="45">
        <f t="shared" si="12"/>
        <v>0.31</v>
      </c>
      <c r="X9" s="45">
        <f t="shared" si="13"/>
        <v>0.3</v>
      </c>
      <c r="Y9" s="45">
        <f t="shared" si="14"/>
        <v>0.28999999999999998</v>
      </c>
      <c r="Z9" s="45">
        <f t="shared" si="15"/>
        <v>0.3</v>
      </c>
      <c r="AA9" s="45">
        <f t="shared" si="16"/>
        <v>0.27</v>
      </c>
      <c r="AB9" s="45">
        <f t="shared" si="17"/>
        <v>0.32</v>
      </c>
      <c r="AC9" s="45">
        <f t="shared" si="18"/>
        <v>0.31</v>
      </c>
      <c r="AD9" s="45">
        <f t="shared" si="19"/>
        <v>0.34</v>
      </c>
      <c r="AE9" s="45">
        <f t="shared" si="20"/>
        <v>0.28000000000000003</v>
      </c>
      <c r="AF9" s="45">
        <f t="shared" si="21"/>
        <v>0.31</v>
      </c>
      <c r="AG9" s="45">
        <f t="shared" si="22"/>
        <v>0.28000000000000003</v>
      </c>
      <c r="AH9" s="45">
        <f t="shared" si="23"/>
        <v>0.28999999999999998</v>
      </c>
      <c r="AI9" s="45">
        <f t="shared" si="24"/>
        <v>0.31</v>
      </c>
      <c r="AJ9" s="45">
        <f t="shared" si="25"/>
        <v>0.28999999999999998</v>
      </c>
    </row>
    <row r="10" spans="1:36" ht="12.95" customHeight="1" x14ac:dyDescent="0.15">
      <c r="A10" s="44">
        <v>287</v>
      </c>
      <c r="B10" s="99" t="s">
        <v>147</v>
      </c>
      <c r="C10" s="99"/>
      <c r="D10" s="44">
        <v>22</v>
      </c>
      <c r="E10" s="44">
        <v>14</v>
      </c>
      <c r="F10" s="4">
        <f t="shared" si="0"/>
        <v>0.26</v>
      </c>
      <c r="G10" s="5"/>
      <c r="H10" s="44"/>
      <c r="I10" s="5"/>
      <c r="J10" s="1" t="s">
        <v>15</v>
      </c>
      <c r="K10" s="45">
        <f t="shared" si="1"/>
        <v>0.24</v>
      </c>
      <c r="L10" s="45">
        <f t="shared" si="2"/>
        <v>0.26</v>
      </c>
      <c r="M10" s="45">
        <f t="shared" si="3"/>
        <v>0.25</v>
      </c>
      <c r="N10" s="45">
        <f t="shared" si="4"/>
        <v>0.26</v>
      </c>
      <c r="O10" s="45">
        <f t="shared" si="5"/>
        <v>0.27</v>
      </c>
      <c r="P10" s="45">
        <f t="shared" si="26"/>
        <v>0.25</v>
      </c>
      <c r="Q10" s="45">
        <f t="shared" si="6"/>
        <v>0.24</v>
      </c>
      <c r="R10" s="45">
        <f t="shared" si="7"/>
        <v>0.27</v>
      </c>
      <c r="S10" s="45">
        <f t="shared" si="8"/>
        <v>0.26</v>
      </c>
      <c r="T10" s="45">
        <f t="shared" si="9"/>
        <v>0.25</v>
      </c>
      <c r="U10" s="45">
        <f t="shared" si="10"/>
        <v>0.26</v>
      </c>
      <c r="V10" s="45">
        <f t="shared" si="11"/>
        <v>0.28000000000000003</v>
      </c>
      <c r="W10" s="45">
        <f t="shared" si="12"/>
        <v>0.26</v>
      </c>
      <c r="X10" s="45">
        <f t="shared" si="13"/>
        <v>0.26</v>
      </c>
      <c r="Y10" s="45">
        <f t="shared" si="14"/>
        <v>0.24</v>
      </c>
      <c r="Z10" s="45">
        <f t="shared" si="15"/>
        <v>0.26</v>
      </c>
      <c r="AA10" s="45">
        <f t="shared" si="16"/>
        <v>0.23</v>
      </c>
      <c r="AB10" s="45">
        <f t="shared" si="17"/>
        <v>0.27</v>
      </c>
      <c r="AC10" s="45">
        <f t="shared" si="18"/>
        <v>0.27</v>
      </c>
      <c r="AD10" s="45">
        <f t="shared" si="19"/>
        <v>0.28999999999999998</v>
      </c>
      <c r="AE10" s="45">
        <f t="shared" si="20"/>
        <v>0.24</v>
      </c>
      <c r="AF10" s="45">
        <f t="shared" si="21"/>
        <v>0.27</v>
      </c>
      <c r="AG10" s="45">
        <f t="shared" si="22"/>
        <v>0.24</v>
      </c>
      <c r="AH10" s="45">
        <f t="shared" si="23"/>
        <v>0.24</v>
      </c>
      <c r="AI10" s="45">
        <f t="shared" si="24"/>
        <v>0.26</v>
      </c>
      <c r="AJ10" s="45">
        <f t="shared" si="25"/>
        <v>0.24</v>
      </c>
    </row>
    <row r="11" spans="1:36" ht="12.95" customHeight="1" x14ac:dyDescent="0.15">
      <c r="A11" s="44">
        <v>288</v>
      </c>
      <c r="B11" s="99" t="s">
        <v>147</v>
      </c>
      <c r="C11" s="99"/>
      <c r="D11" s="44">
        <v>8</v>
      </c>
      <c r="E11" s="44">
        <v>7</v>
      </c>
      <c r="F11" s="4">
        <f t="shared" si="0"/>
        <v>0.02</v>
      </c>
      <c r="G11" s="5" t="s">
        <v>257</v>
      </c>
      <c r="H11" s="44" t="s">
        <v>36</v>
      </c>
      <c r="I11" s="44" t="s">
        <v>258</v>
      </c>
      <c r="J11" s="1" t="s">
        <v>15</v>
      </c>
      <c r="K11" s="45">
        <f t="shared" si="1"/>
        <v>0.02</v>
      </c>
      <c r="L11" s="45">
        <f t="shared" si="2"/>
        <v>0.02</v>
      </c>
      <c r="M11" s="45">
        <f t="shared" si="3"/>
        <v>0.02</v>
      </c>
      <c r="N11" s="45">
        <f t="shared" si="4"/>
        <v>0.02</v>
      </c>
      <c r="O11" s="45">
        <f t="shared" si="5"/>
        <v>0.02</v>
      </c>
      <c r="P11" s="45">
        <f t="shared" si="26"/>
        <v>0.02</v>
      </c>
      <c r="Q11" s="45">
        <f t="shared" si="6"/>
        <v>0.02</v>
      </c>
      <c r="R11" s="45">
        <f t="shared" si="7"/>
        <v>0.02</v>
      </c>
      <c r="S11" s="45">
        <f t="shared" si="8"/>
        <v>0.02</v>
      </c>
      <c r="T11" s="45">
        <f t="shared" si="9"/>
        <v>0.02</v>
      </c>
      <c r="U11" s="45">
        <f t="shared" si="10"/>
        <v>0.02</v>
      </c>
      <c r="V11" s="45">
        <f t="shared" si="11"/>
        <v>0.02</v>
      </c>
      <c r="W11" s="45">
        <f t="shared" si="12"/>
        <v>0.02</v>
      </c>
      <c r="X11" s="45">
        <f t="shared" si="13"/>
        <v>0.02</v>
      </c>
      <c r="Y11" s="45">
        <f t="shared" si="14"/>
        <v>0.02</v>
      </c>
      <c r="Z11" s="45">
        <f t="shared" si="15"/>
        <v>0.02</v>
      </c>
      <c r="AA11" s="45">
        <f t="shared" si="16"/>
        <v>0.02</v>
      </c>
      <c r="AB11" s="45">
        <f t="shared" si="17"/>
        <v>0.02</v>
      </c>
      <c r="AC11" s="45">
        <f t="shared" si="18"/>
        <v>0.02</v>
      </c>
      <c r="AD11" s="45">
        <f t="shared" si="19"/>
        <v>0.03</v>
      </c>
      <c r="AE11" s="45">
        <f t="shared" si="20"/>
        <v>0.02</v>
      </c>
      <c r="AF11" s="45">
        <f t="shared" si="21"/>
        <v>0.02</v>
      </c>
      <c r="AG11" s="45">
        <f t="shared" si="22"/>
        <v>0.02</v>
      </c>
      <c r="AH11" s="45">
        <f t="shared" si="23"/>
        <v>0.02</v>
      </c>
      <c r="AI11" s="45">
        <f t="shared" si="24"/>
        <v>0.02</v>
      </c>
      <c r="AJ11" s="45">
        <f t="shared" si="25"/>
        <v>0.02</v>
      </c>
    </row>
    <row r="12" spans="1:36" ht="12.95" customHeight="1" x14ac:dyDescent="0.15">
      <c r="A12" s="44">
        <v>289</v>
      </c>
      <c r="B12" s="99" t="s">
        <v>147</v>
      </c>
      <c r="C12" s="99"/>
      <c r="D12" s="44">
        <v>16</v>
      </c>
      <c r="E12" s="44">
        <v>13</v>
      </c>
      <c r="F12" s="4">
        <f t="shared" si="0"/>
        <v>0.13</v>
      </c>
      <c r="G12" s="5"/>
      <c r="H12" s="44"/>
      <c r="I12" s="5"/>
      <c r="J12" s="1" t="s">
        <v>15</v>
      </c>
      <c r="K12" s="45">
        <f t="shared" si="1"/>
        <v>0.13</v>
      </c>
      <c r="L12" s="45">
        <f t="shared" si="2"/>
        <v>0.13</v>
      </c>
      <c r="M12" s="45">
        <f t="shared" si="3"/>
        <v>0.13</v>
      </c>
      <c r="N12" s="45">
        <f t="shared" si="4"/>
        <v>0.14000000000000001</v>
      </c>
      <c r="O12" s="45">
        <f t="shared" si="5"/>
        <v>0.14000000000000001</v>
      </c>
      <c r="P12" s="45">
        <f t="shared" si="26"/>
        <v>0.13</v>
      </c>
      <c r="Q12" s="45">
        <f t="shared" si="6"/>
        <v>0.13</v>
      </c>
      <c r="R12" s="45">
        <f t="shared" si="7"/>
        <v>0.13</v>
      </c>
      <c r="S12" s="45">
        <f t="shared" si="8"/>
        <v>0.14000000000000001</v>
      </c>
      <c r="T12" s="45">
        <f t="shared" si="9"/>
        <v>0.13</v>
      </c>
      <c r="U12" s="45">
        <f t="shared" si="10"/>
        <v>0.13</v>
      </c>
      <c r="V12" s="45">
        <f t="shared" si="11"/>
        <v>0.14000000000000001</v>
      </c>
      <c r="W12" s="45">
        <f t="shared" si="12"/>
        <v>0.13</v>
      </c>
      <c r="X12" s="45">
        <f t="shared" si="13"/>
        <v>0.13</v>
      </c>
      <c r="Y12" s="45">
        <f t="shared" si="14"/>
        <v>0.12</v>
      </c>
      <c r="Z12" s="45">
        <f t="shared" si="15"/>
        <v>0.13</v>
      </c>
      <c r="AA12" s="45">
        <f t="shared" si="16"/>
        <v>0.12</v>
      </c>
      <c r="AB12" s="45">
        <f t="shared" si="17"/>
        <v>0.13</v>
      </c>
      <c r="AC12" s="45">
        <f t="shared" si="18"/>
        <v>0.13</v>
      </c>
      <c r="AD12" s="45">
        <f t="shared" si="19"/>
        <v>0.16</v>
      </c>
      <c r="AE12" s="45">
        <f t="shared" si="20"/>
        <v>0.12</v>
      </c>
      <c r="AF12" s="45">
        <f t="shared" si="21"/>
        <v>0.13</v>
      </c>
      <c r="AG12" s="45">
        <f t="shared" si="22"/>
        <v>0.12</v>
      </c>
      <c r="AH12" s="45">
        <f t="shared" si="23"/>
        <v>0.12</v>
      </c>
      <c r="AI12" s="45">
        <f t="shared" si="24"/>
        <v>0.14000000000000001</v>
      </c>
      <c r="AJ12" s="45">
        <f t="shared" si="25"/>
        <v>0.12</v>
      </c>
    </row>
    <row r="13" spans="1:36" ht="12.95" customHeight="1" x14ac:dyDescent="0.15">
      <c r="A13" s="44">
        <v>290</v>
      </c>
      <c r="B13" s="99" t="s">
        <v>147</v>
      </c>
      <c r="C13" s="99"/>
      <c r="D13" s="44">
        <v>16</v>
      </c>
      <c r="E13" s="44">
        <v>14</v>
      </c>
      <c r="F13" s="4">
        <f t="shared" si="0"/>
        <v>0.14000000000000001</v>
      </c>
      <c r="G13" s="5"/>
      <c r="H13" s="81" t="s">
        <v>32</v>
      </c>
      <c r="I13" s="81" t="s">
        <v>161</v>
      </c>
      <c r="J13" s="1" t="s">
        <v>15</v>
      </c>
      <c r="K13" s="45">
        <f t="shared" si="1"/>
        <v>0.14000000000000001</v>
      </c>
      <c r="L13" s="45">
        <f t="shared" si="2"/>
        <v>0.15</v>
      </c>
      <c r="M13" s="45">
        <f t="shared" si="3"/>
        <v>0.15</v>
      </c>
      <c r="N13" s="45">
        <f t="shared" si="4"/>
        <v>0.15</v>
      </c>
      <c r="O13" s="45">
        <f t="shared" si="5"/>
        <v>0.15</v>
      </c>
      <c r="P13" s="45">
        <f t="shared" si="26"/>
        <v>0.15</v>
      </c>
      <c r="Q13" s="45">
        <f t="shared" si="6"/>
        <v>0.14000000000000001</v>
      </c>
      <c r="R13" s="45">
        <f t="shared" si="7"/>
        <v>0.14000000000000001</v>
      </c>
      <c r="S13" s="45">
        <f t="shared" si="8"/>
        <v>0.15</v>
      </c>
      <c r="T13" s="45">
        <f t="shared" si="9"/>
        <v>0.15</v>
      </c>
      <c r="U13" s="45">
        <f t="shared" si="10"/>
        <v>0.14000000000000001</v>
      </c>
      <c r="V13" s="45">
        <f t="shared" si="11"/>
        <v>0.15</v>
      </c>
      <c r="W13" s="45">
        <f t="shared" si="12"/>
        <v>0.14000000000000001</v>
      </c>
      <c r="X13" s="45">
        <f t="shared" si="13"/>
        <v>0.15</v>
      </c>
      <c r="Y13" s="45">
        <f t="shared" si="14"/>
        <v>0.13</v>
      </c>
      <c r="Z13" s="45">
        <f t="shared" si="15"/>
        <v>0.14000000000000001</v>
      </c>
      <c r="AA13" s="45">
        <f t="shared" si="16"/>
        <v>0.13</v>
      </c>
      <c r="AB13" s="45">
        <f t="shared" si="17"/>
        <v>0.14000000000000001</v>
      </c>
      <c r="AC13" s="45">
        <f t="shared" si="18"/>
        <v>0.15</v>
      </c>
      <c r="AD13" s="45">
        <f t="shared" si="19"/>
        <v>0.17</v>
      </c>
      <c r="AE13" s="45">
        <f t="shared" si="20"/>
        <v>0.13</v>
      </c>
      <c r="AF13" s="45">
        <f t="shared" si="21"/>
        <v>0.14000000000000001</v>
      </c>
      <c r="AG13" s="45">
        <f t="shared" si="22"/>
        <v>0.13</v>
      </c>
      <c r="AH13" s="45">
        <f t="shared" si="23"/>
        <v>0.13</v>
      </c>
      <c r="AI13" s="45">
        <f t="shared" si="24"/>
        <v>0.15</v>
      </c>
      <c r="AJ13" s="45">
        <f t="shared" si="25"/>
        <v>0.13</v>
      </c>
    </row>
    <row r="14" spans="1:36" ht="12.95" customHeight="1" x14ac:dyDescent="0.15">
      <c r="A14" s="44">
        <v>291</v>
      </c>
      <c r="B14" s="99" t="s">
        <v>147</v>
      </c>
      <c r="C14" s="99"/>
      <c r="D14" s="44">
        <v>18</v>
      </c>
      <c r="E14" s="44">
        <v>13</v>
      </c>
      <c r="F14" s="4">
        <f t="shared" si="0"/>
        <v>0.17</v>
      </c>
      <c r="G14" s="5"/>
      <c r="H14" s="80"/>
      <c r="I14" s="80"/>
      <c r="J14" s="1" t="s">
        <v>15</v>
      </c>
      <c r="K14" s="45">
        <f t="shared" si="1"/>
        <v>0.16</v>
      </c>
      <c r="L14" s="45">
        <f t="shared" si="2"/>
        <v>0.17</v>
      </c>
      <c r="M14" s="45">
        <f t="shared" si="3"/>
        <v>0.16</v>
      </c>
      <c r="N14" s="45">
        <f t="shared" si="4"/>
        <v>0.17</v>
      </c>
      <c r="O14" s="45">
        <f t="shared" si="5"/>
        <v>0.17</v>
      </c>
      <c r="P14" s="45">
        <f t="shared" si="26"/>
        <v>0.17</v>
      </c>
      <c r="Q14" s="45">
        <f t="shared" si="6"/>
        <v>0.16</v>
      </c>
      <c r="R14" s="45">
        <f t="shared" si="7"/>
        <v>0.17</v>
      </c>
      <c r="S14" s="45">
        <f t="shared" si="8"/>
        <v>0.17</v>
      </c>
      <c r="T14" s="45">
        <f t="shared" si="9"/>
        <v>0.16</v>
      </c>
      <c r="U14" s="45">
        <f t="shared" si="10"/>
        <v>0.17</v>
      </c>
      <c r="V14" s="45">
        <f t="shared" si="11"/>
        <v>0.18</v>
      </c>
      <c r="W14" s="45">
        <f t="shared" si="12"/>
        <v>0.17</v>
      </c>
      <c r="X14" s="45">
        <f t="shared" si="13"/>
        <v>0.17</v>
      </c>
      <c r="Y14" s="45">
        <f t="shared" si="14"/>
        <v>0.15</v>
      </c>
      <c r="Z14" s="45">
        <f t="shared" si="15"/>
        <v>0.17</v>
      </c>
      <c r="AA14" s="45">
        <f t="shared" si="16"/>
        <v>0.15</v>
      </c>
      <c r="AB14" s="45">
        <f t="shared" si="17"/>
        <v>0.17</v>
      </c>
      <c r="AC14" s="45">
        <f t="shared" si="18"/>
        <v>0.17</v>
      </c>
      <c r="AD14" s="45">
        <f t="shared" si="19"/>
        <v>0.19</v>
      </c>
      <c r="AE14" s="45">
        <f t="shared" si="20"/>
        <v>0.15</v>
      </c>
      <c r="AF14" s="45">
        <f t="shared" si="21"/>
        <v>0.17</v>
      </c>
      <c r="AG14" s="45">
        <f t="shared" si="22"/>
        <v>0.15</v>
      </c>
      <c r="AH14" s="45">
        <f t="shared" si="23"/>
        <v>0.15</v>
      </c>
      <c r="AI14" s="45">
        <f t="shared" si="24"/>
        <v>0.17</v>
      </c>
      <c r="AJ14" s="45">
        <f t="shared" si="25"/>
        <v>0.15</v>
      </c>
    </row>
    <row r="15" spans="1:36" ht="12.95" customHeight="1" x14ac:dyDescent="0.15">
      <c r="A15" s="44">
        <v>292</v>
      </c>
      <c r="B15" s="99" t="s">
        <v>147</v>
      </c>
      <c r="C15" s="99"/>
      <c r="D15" s="44">
        <v>18</v>
      </c>
      <c r="E15" s="44">
        <v>12</v>
      </c>
      <c r="F15" s="4">
        <f t="shared" si="0"/>
        <v>0.15</v>
      </c>
      <c r="G15" s="5"/>
      <c r="H15" s="44"/>
      <c r="I15" s="44"/>
      <c r="J15" s="1" t="s">
        <v>15</v>
      </c>
      <c r="K15" s="45">
        <f t="shared" si="1"/>
        <v>0.15</v>
      </c>
      <c r="L15" s="45">
        <f t="shared" si="2"/>
        <v>0.15</v>
      </c>
      <c r="M15" s="45">
        <f t="shared" si="3"/>
        <v>0.15</v>
      </c>
      <c r="N15" s="45">
        <f t="shared" si="4"/>
        <v>0.16</v>
      </c>
      <c r="O15" s="45">
        <f t="shared" si="5"/>
        <v>0.16</v>
      </c>
      <c r="P15" s="45">
        <f t="shared" si="26"/>
        <v>0.15</v>
      </c>
      <c r="Q15" s="45">
        <f t="shared" si="6"/>
        <v>0.14000000000000001</v>
      </c>
      <c r="R15" s="45">
        <f t="shared" si="7"/>
        <v>0.15</v>
      </c>
      <c r="S15" s="45">
        <f t="shared" si="8"/>
        <v>0.15</v>
      </c>
      <c r="T15" s="45">
        <f t="shared" si="9"/>
        <v>0.15</v>
      </c>
      <c r="U15" s="45">
        <f t="shared" si="10"/>
        <v>0.15</v>
      </c>
      <c r="V15" s="45">
        <f t="shared" si="11"/>
        <v>0.16</v>
      </c>
      <c r="W15" s="45">
        <f t="shared" si="12"/>
        <v>0.16</v>
      </c>
      <c r="X15" s="45">
        <f t="shared" si="13"/>
        <v>0.15</v>
      </c>
      <c r="Y15" s="45">
        <f t="shared" si="14"/>
        <v>0.14000000000000001</v>
      </c>
      <c r="Z15" s="45">
        <f t="shared" si="15"/>
        <v>0.16</v>
      </c>
      <c r="AA15" s="45">
        <f t="shared" si="16"/>
        <v>0.14000000000000001</v>
      </c>
      <c r="AB15" s="45">
        <f t="shared" si="17"/>
        <v>0.16</v>
      </c>
      <c r="AC15" s="45">
        <f t="shared" si="18"/>
        <v>0.15</v>
      </c>
      <c r="AD15" s="45">
        <f t="shared" si="19"/>
        <v>0.18</v>
      </c>
      <c r="AE15" s="45">
        <f t="shared" si="20"/>
        <v>0.14000000000000001</v>
      </c>
      <c r="AF15" s="45">
        <f t="shared" si="21"/>
        <v>0.16</v>
      </c>
      <c r="AG15" s="45">
        <f t="shared" si="22"/>
        <v>0.14000000000000001</v>
      </c>
      <c r="AH15" s="45">
        <f t="shared" si="23"/>
        <v>0.14000000000000001</v>
      </c>
      <c r="AI15" s="45">
        <f t="shared" si="24"/>
        <v>0.16</v>
      </c>
      <c r="AJ15" s="45">
        <f t="shared" si="25"/>
        <v>0.14000000000000001</v>
      </c>
    </row>
    <row r="16" spans="1:36" ht="12.95" customHeight="1" x14ac:dyDescent="0.15">
      <c r="A16" s="44">
        <v>293</v>
      </c>
      <c r="B16" s="99" t="s">
        <v>147</v>
      </c>
      <c r="C16" s="99"/>
      <c r="D16" s="44">
        <v>12</v>
      </c>
      <c r="E16" s="44">
        <v>11</v>
      </c>
      <c r="F16" s="4">
        <f t="shared" si="0"/>
        <v>7.0000000000000007E-2</v>
      </c>
      <c r="G16" s="5" t="s">
        <v>33</v>
      </c>
      <c r="H16" s="44" t="s">
        <v>32</v>
      </c>
      <c r="I16" s="5" t="s">
        <v>33</v>
      </c>
      <c r="J16" s="1" t="s">
        <v>15</v>
      </c>
      <c r="K16" s="45">
        <f t="shared" si="1"/>
        <v>7.0000000000000007E-2</v>
      </c>
      <c r="L16" s="45">
        <f t="shared" si="2"/>
        <v>7.0000000000000007E-2</v>
      </c>
      <c r="M16" s="45">
        <f t="shared" si="3"/>
        <v>7.0000000000000007E-2</v>
      </c>
      <c r="N16" s="45">
        <f t="shared" si="4"/>
        <v>7.0000000000000007E-2</v>
      </c>
      <c r="O16" s="45">
        <f t="shared" si="5"/>
        <v>7.0000000000000007E-2</v>
      </c>
      <c r="P16" s="45">
        <f t="shared" si="26"/>
        <v>7.0000000000000007E-2</v>
      </c>
      <c r="Q16" s="45">
        <f t="shared" si="6"/>
        <v>0.06</v>
      </c>
      <c r="R16" s="45">
        <f t="shared" si="7"/>
        <v>7.0000000000000007E-2</v>
      </c>
      <c r="S16" s="45">
        <f t="shared" si="8"/>
        <v>7.0000000000000007E-2</v>
      </c>
      <c r="T16" s="45">
        <f t="shared" si="9"/>
        <v>7.0000000000000007E-2</v>
      </c>
      <c r="U16" s="45">
        <f t="shared" si="10"/>
        <v>7.0000000000000007E-2</v>
      </c>
      <c r="V16" s="45">
        <f t="shared" si="11"/>
        <v>7.0000000000000007E-2</v>
      </c>
      <c r="W16" s="45">
        <f t="shared" si="12"/>
        <v>7.0000000000000007E-2</v>
      </c>
      <c r="X16" s="45">
        <f t="shared" si="13"/>
        <v>7.0000000000000007E-2</v>
      </c>
      <c r="Y16" s="45">
        <f t="shared" si="14"/>
        <v>0.06</v>
      </c>
      <c r="Z16" s="45">
        <f t="shared" si="15"/>
        <v>7.0000000000000007E-2</v>
      </c>
      <c r="AA16" s="45">
        <f t="shared" si="16"/>
        <v>0.06</v>
      </c>
      <c r="AB16" s="45">
        <f t="shared" si="17"/>
        <v>0.06</v>
      </c>
      <c r="AC16" s="45">
        <f t="shared" si="18"/>
        <v>7.0000000000000007E-2</v>
      </c>
      <c r="AD16" s="45">
        <f t="shared" si="19"/>
        <v>0.08</v>
      </c>
      <c r="AE16" s="45">
        <f t="shared" si="20"/>
        <v>0.06</v>
      </c>
      <c r="AF16" s="45">
        <f t="shared" si="21"/>
        <v>0.06</v>
      </c>
      <c r="AG16" s="45">
        <f t="shared" si="22"/>
        <v>0.06</v>
      </c>
      <c r="AH16" s="45">
        <f t="shared" si="23"/>
        <v>0.06</v>
      </c>
      <c r="AI16" s="45">
        <f t="shared" si="24"/>
        <v>7.0000000000000007E-2</v>
      </c>
      <c r="AJ16" s="45">
        <f t="shared" si="25"/>
        <v>0.06</v>
      </c>
    </row>
    <row r="17" spans="1:36" ht="12.95" customHeight="1" x14ac:dyDescent="0.15">
      <c r="A17" s="44">
        <v>294</v>
      </c>
      <c r="B17" s="99" t="s">
        <v>147</v>
      </c>
      <c r="C17" s="99"/>
      <c r="D17" s="44">
        <v>18</v>
      </c>
      <c r="E17" s="44">
        <v>12</v>
      </c>
      <c r="F17" s="4">
        <f t="shared" si="0"/>
        <v>0.15</v>
      </c>
      <c r="G17" s="5"/>
      <c r="H17" s="44"/>
      <c r="I17" s="44"/>
      <c r="J17" s="1" t="s">
        <v>15</v>
      </c>
      <c r="K17" s="45">
        <f t="shared" si="1"/>
        <v>0.15</v>
      </c>
      <c r="L17" s="45">
        <f t="shared" si="2"/>
        <v>0.15</v>
      </c>
      <c r="M17" s="45">
        <f t="shared" si="3"/>
        <v>0.15</v>
      </c>
      <c r="N17" s="45">
        <f t="shared" si="4"/>
        <v>0.16</v>
      </c>
      <c r="O17" s="45">
        <f t="shared" si="5"/>
        <v>0.16</v>
      </c>
      <c r="P17" s="45">
        <f t="shared" si="26"/>
        <v>0.15</v>
      </c>
      <c r="Q17" s="45">
        <f t="shared" si="6"/>
        <v>0.14000000000000001</v>
      </c>
      <c r="R17" s="45">
        <f t="shared" si="7"/>
        <v>0.15</v>
      </c>
      <c r="S17" s="45">
        <f t="shared" si="8"/>
        <v>0.15</v>
      </c>
      <c r="T17" s="45">
        <f t="shared" si="9"/>
        <v>0.15</v>
      </c>
      <c r="U17" s="45">
        <f t="shared" si="10"/>
        <v>0.15</v>
      </c>
      <c r="V17" s="45">
        <f t="shared" si="11"/>
        <v>0.16</v>
      </c>
      <c r="W17" s="45">
        <f t="shared" si="12"/>
        <v>0.16</v>
      </c>
      <c r="X17" s="45">
        <f t="shared" si="13"/>
        <v>0.15</v>
      </c>
      <c r="Y17" s="45">
        <f t="shared" si="14"/>
        <v>0.14000000000000001</v>
      </c>
      <c r="Z17" s="45">
        <f t="shared" si="15"/>
        <v>0.16</v>
      </c>
      <c r="AA17" s="45">
        <f t="shared" si="16"/>
        <v>0.14000000000000001</v>
      </c>
      <c r="AB17" s="45">
        <f t="shared" si="17"/>
        <v>0.16</v>
      </c>
      <c r="AC17" s="45">
        <f t="shared" si="18"/>
        <v>0.15</v>
      </c>
      <c r="AD17" s="45">
        <f t="shared" si="19"/>
        <v>0.18</v>
      </c>
      <c r="AE17" s="45">
        <f t="shared" si="20"/>
        <v>0.14000000000000001</v>
      </c>
      <c r="AF17" s="45">
        <f t="shared" si="21"/>
        <v>0.16</v>
      </c>
      <c r="AG17" s="45">
        <f t="shared" si="22"/>
        <v>0.14000000000000001</v>
      </c>
      <c r="AH17" s="45">
        <f t="shared" si="23"/>
        <v>0.14000000000000001</v>
      </c>
      <c r="AI17" s="45">
        <f t="shared" si="24"/>
        <v>0.16</v>
      </c>
      <c r="AJ17" s="45">
        <f t="shared" si="25"/>
        <v>0.14000000000000001</v>
      </c>
    </row>
    <row r="18" spans="1:36" ht="12.95" customHeight="1" x14ac:dyDescent="0.15">
      <c r="A18" s="44">
        <v>295</v>
      </c>
      <c r="B18" s="99" t="s">
        <v>147</v>
      </c>
      <c r="C18" s="99"/>
      <c r="D18" s="44">
        <v>18</v>
      </c>
      <c r="E18" s="44">
        <v>13</v>
      </c>
      <c r="F18" s="4">
        <f t="shared" si="0"/>
        <v>0.17</v>
      </c>
      <c r="G18" s="5" t="s">
        <v>33</v>
      </c>
      <c r="H18" s="44" t="s">
        <v>32</v>
      </c>
      <c r="I18" s="5" t="s">
        <v>33</v>
      </c>
      <c r="J18" s="1" t="s">
        <v>15</v>
      </c>
      <c r="K18" s="45">
        <f t="shared" si="1"/>
        <v>0.16</v>
      </c>
      <c r="L18" s="45">
        <f t="shared" si="2"/>
        <v>0.17</v>
      </c>
      <c r="M18" s="45">
        <f t="shared" si="3"/>
        <v>0.16</v>
      </c>
      <c r="N18" s="45">
        <f t="shared" si="4"/>
        <v>0.17</v>
      </c>
      <c r="O18" s="45">
        <f t="shared" si="5"/>
        <v>0.17</v>
      </c>
      <c r="P18" s="45">
        <f t="shared" si="26"/>
        <v>0.17</v>
      </c>
      <c r="Q18" s="45">
        <f t="shared" si="6"/>
        <v>0.16</v>
      </c>
      <c r="R18" s="45">
        <f t="shared" si="7"/>
        <v>0.17</v>
      </c>
      <c r="S18" s="45">
        <f t="shared" si="8"/>
        <v>0.17</v>
      </c>
      <c r="T18" s="45">
        <f t="shared" si="9"/>
        <v>0.16</v>
      </c>
      <c r="U18" s="45">
        <f t="shared" si="10"/>
        <v>0.17</v>
      </c>
      <c r="V18" s="45">
        <f t="shared" si="11"/>
        <v>0.18</v>
      </c>
      <c r="W18" s="45">
        <f t="shared" si="12"/>
        <v>0.17</v>
      </c>
      <c r="X18" s="45">
        <f t="shared" si="13"/>
        <v>0.17</v>
      </c>
      <c r="Y18" s="45">
        <f t="shared" si="14"/>
        <v>0.15</v>
      </c>
      <c r="Z18" s="45">
        <f t="shared" si="15"/>
        <v>0.17</v>
      </c>
      <c r="AA18" s="45">
        <f t="shared" si="16"/>
        <v>0.15</v>
      </c>
      <c r="AB18" s="45">
        <f t="shared" si="17"/>
        <v>0.17</v>
      </c>
      <c r="AC18" s="45">
        <f t="shared" si="18"/>
        <v>0.17</v>
      </c>
      <c r="AD18" s="45">
        <f t="shared" si="19"/>
        <v>0.19</v>
      </c>
      <c r="AE18" s="45">
        <f t="shared" si="20"/>
        <v>0.15</v>
      </c>
      <c r="AF18" s="45">
        <f t="shared" si="21"/>
        <v>0.17</v>
      </c>
      <c r="AG18" s="45">
        <f t="shared" si="22"/>
        <v>0.15</v>
      </c>
      <c r="AH18" s="45">
        <f t="shared" si="23"/>
        <v>0.15</v>
      </c>
      <c r="AI18" s="45">
        <f t="shared" si="24"/>
        <v>0.17</v>
      </c>
      <c r="AJ18" s="45">
        <f t="shared" si="25"/>
        <v>0.15</v>
      </c>
    </row>
    <row r="19" spans="1:36" ht="12.95" customHeight="1" x14ac:dyDescent="0.15">
      <c r="A19" s="44">
        <v>296</v>
      </c>
      <c r="B19" s="99" t="s">
        <v>147</v>
      </c>
      <c r="C19" s="99"/>
      <c r="D19" s="44">
        <v>20</v>
      </c>
      <c r="E19" s="44">
        <v>13</v>
      </c>
      <c r="F19" s="4">
        <f t="shared" si="0"/>
        <v>0.21</v>
      </c>
      <c r="G19" s="5"/>
      <c r="H19" s="44"/>
      <c r="I19" s="44"/>
      <c r="J19" s="1" t="s">
        <v>15</v>
      </c>
      <c r="K19" s="45">
        <f t="shared" si="1"/>
        <v>0.19</v>
      </c>
      <c r="L19" s="45">
        <f t="shared" si="2"/>
        <v>0.2</v>
      </c>
      <c r="M19" s="45">
        <f t="shared" si="3"/>
        <v>0.2</v>
      </c>
      <c r="N19" s="45">
        <f t="shared" si="4"/>
        <v>0.2</v>
      </c>
      <c r="O19" s="45">
        <f t="shared" si="5"/>
        <v>0.21</v>
      </c>
      <c r="P19" s="45">
        <f t="shared" si="26"/>
        <v>0.2</v>
      </c>
      <c r="Q19" s="45">
        <f t="shared" si="6"/>
        <v>0.19</v>
      </c>
      <c r="R19" s="45">
        <f t="shared" si="7"/>
        <v>0.21</v>
      </c>
      <c r="S19" s="45">
        <f t="shared" si="8"/>
        <v>0.2</v>
      </c>
      <c r="T19" s="45">
        <f t="shared" si="9"/>
        <v>0.19</v>
      </c>
      <c r="U19" s="45">
        <f t="shared" si="10"/>
        <v>0.21</v>
      </c>
      <c r="V19" s="45">
        <f t="shared" si="11"/>
        <v>0.22</v>
      </c>
      <c r="W19" s="45">
        <f t="shared" si="12"/>
        <v>0.2</v>
      </c>
      <c r="X19" s="45">
        <f t="shared" si="13"/>
        <v>0.2</v>
      </c>
      <c r="Y19" s="45">
        <f t="shared" si="14"/>
        <v>0.18</v>
      </c>
      <c r="Z19" s="45">
        <f t="shared" si="15"/>
        <v>0.2</v>
      </c>
      <c r="AA19" s="45">
        <f t="shared" si="16"/>
        <v>0.18</v>
      </c>
      <c r="AB19" s="45">
        <f t="shared" si="17"/>
        <v>0.21</v>
      </c>
      <c r="AC19" s="45">
        <f t="shared" si="18"/>
        <v>0.21</v>
      </c>
      <c r="AD19" s="45">
        <f t="shared" si="19"/>
        <v>0.23</v>
      </c>
      <c r="AE19" s="45">
        <f t="shared" si="20"/>
        <v>0.18</v>
      </c>
      <c r="AF19" s="45">
        <f t="shared" si="21"/>
        <v>0.21</v>
      </c>
      <c r="AG19" s="45">
        <f t="shared" si="22"/>
        <v>0.18</v>
      </c>
      <c r="AH19" s="45">
        <f t="shared" si="23"/>
        <v>0.19</v>
      </c>
      <c r="AI19" s="45">
        <f t="shared" si="24"/>
        <v>0.2</v>
      </c>
      <c r="AJ19" s="45">
        <f t="shared" si="25"/>
        <v>0.19</v>
      </c>
    </row>
    <row r="20" spans="1:36" ht="12.95" customHeight="1" x14ac:dyDescent="0.15">
      <c r="A20" s="44">
        <v>297</v>
      </c>
      <c r="B20" s="99" t="s">
        <v>147</v>
      </c>
      <c r="C20" s="99"/>
      <c r="D20" s="44">
        <v>8</v>
      </c>
      <c r="E20" s="44">
        <v>7</v>
      </c>
      <c r="F20" s="4">
        <f t="shared" si="0"/>
        <v>0.02</v>
      </c>
      <c r="G20" s="5" t="s">
        <v>257</v>
      </c>
      <c r="H20" s="44" t="s">
        <v>36</v>
      </c>
      <c r="I20" s="44" t="s">
        <v>258</v>
      </c>
      <c r="J20" s="1" t="s">
        <v>15</v>
      </c>
      <c r="K20" s="45">
        <f t="shared" si="1"/>
        <v>0.02</v>
      </c>
      <c r="L20" s="45">
        <f t="shared" si="2"/>
        <v>0.02</v>
      </c>
      <c r="M20" s="45">
        <f t="shared" si="3"/>
        <v>0.02</v>
      </c>
      <c r="N20" s="45">
        <f t="shared" si="4"/>
        <v>0.02</v>
      </c>
      <c r="O20" s="45">
        <f t="shared" si="5"/>
        <v>0.02</v>
      </c>
      <c r="P20" s="45">
        <f t="shared" si="26"/>
        <v>0.02</v>
      </c>
      <c r="Q20" s="45">
        <f t="shared" si="6"/>
        <v>0.02</v>
      </c>
      <c r="R20" s="45">
        <f t="shared" si="7"/>
        <v>0.02</v>
      </c>
      <c r="S20" s="45">
        <f t="shared" si="8"/>
        <v>0.02</v>
      </c>
      <c r="T20" s="45">
        <f t="shared" si="9"/>
        <v>0.02</v>
      </c>
      <c r="U20" s="45">
        <f t="shared" si="10"/>
        <v>0.02</v>
      </c>
      <c r="V20" s="45">
        <f t="shared" si="11"/>
        <v>0.02</v>
      </c>
      <c r="W20" s="45">
        <f t="shared" si="12"/>
        <v>0.02</v>
      </c>
      <c r="X20" s="45">
        <f t="shared" si="13"/>
        <v>0.02</v>
      </c>
      <c r="Y20" s="45">
        <f t="shared" si="14"/>
        <v>0.02</v>
      </c>
      <c r="Z20" s="45">
        <f t="shared" si="15"/>
        <v>0.02</v>
      </c>
      <c r="AA20" s="45">
        <f t="shared" si="16"/>
        <v>0.02</v>
      </c>
      <c r="AB20" s="45">
        <f t="shared" si="17"/>
        <v>0.02</v>
      </c>
      <c r="AC20" s="45">
        <f t="shared" si="18"/>
        <v>0.02</v>
      </c>
      <c r="AD20" s="45">
        <f t="shared" si="19"/>
        <v>0.03</v>
      </c>
      <c r="AE20" s="45">
        <f t="shared" si="20"/>
        <v>0.02</v>
      </c>
      <c r="AF20" s="45">
        <f t="shared" si="21"/>
        <v>0.02</v>
      </c>
      <c r="AG20" s="45">
        <f t="shared" si="22"/>
        <v>0.02</v>
      </c>
      <c r="AH20" s="45">
        <f t="shared" si="23"/>
        <v>0.02</v>
      </c>
      <c r="AI20" s="45">
        <f t="shared" si="24"/>
        <v>0.02</v>
      </c>
      <c r="AJ20" s="45">
        <f t="shared" si="25"/>
        <v>0.02</v>
      </c>
    </row>
    <row r="21" spans="1:36" ht="12.95" customHeight="1" x14ac:dyDescent="0.15">
      <c r="A21" s="44">
        <v>298</v>
      </c>
      <c r="B21" s="99" t="s">
        <v>147</v>
      </c>
      <c r="C21" s="99"/>
      <c r="D21" s="44">
        <v>16</v>
      </c>
      <c r="E21" s="44">
        <v>12</v>
      </c>
      <c r="F21" s="4">
        <f t="shared" si="0"/>
        <v>0.12</v>
      </c>
      <c r="G21" s="5"/>
      <c r="H21" s="44"/>
      <c r="I21" s="44"/>
      <c r="J21" s="1" t="s">
        <v>15</v>
      </c>
      <c r="K21" s="45">
        <f t="shared" si="1"/>
        <v>0.12</v>
      </c>
      <c r="L21" s="45">
        <f t="shared" si="2"/>
        <v>0.12</v>
      </c>
      <c r="M21" s="45">
        <f t="shared" si="3"/>
        <v>0.12</v>
      </c>
      <c r="N21" s="45">
        <f t="shared" si="4"/>
        <v>0.13</v>
      </c>
      <c r="O21" s="45">
        <f t="shared" si="5"/>
        <v>0.13</v>
      </c>
      <c r="P21" s="45">
        <f t="shared" si="26"/>
        <v>0.12</v>
      </c>
      <c r="Q21" s="45">
        <f t="shared" si="6"/>
        <v>0.12</v>
      </c>
      <c r="R21" s="45">
        <f t="shared" si="7"/>
        <v>0.12</v>
      </c>
      <c r="S21" s="45">
        <f t="shared" si="8"/>
        <v>0.12</v>
      </c>
      <c r="T21" s="45">
        <f t="shared" si="9"/>
        <v>0.12</v>
      </c>
      <c r="U21" s="45">
        <f t="shared" si="10"/>
        <v>0.12</v>
      </c>
      <c r="V21" s="45">
        <f t="shared" si="11"/>
        <v>0.13</v>
      </c>
      <c r="W21" s="45">
        <f t="shared" si="12"/>
        <v>0.12</v>
      </c>
      <c r="X21" s="45">
        <f t="shared" si="13"/>
        <v>0.12</v>
      </c>
      <c r="Y21" s="45">
        <f t="shared" si="14"/>
        <v>0.11</v>
      </c>
      <c r="Z21" s="45">
        <f t="shared" si="15"/>
        <v>0.12</v>
      </c>
      <c r="AA21" s="45">
        <f t="shared" si="16"/>
        <v>0.11</v>
      </c>
      <c r="AB21" s="45">
        <f t="shared" si="17"/>
        <v>0.12</v>
      </c>
      <c r="AC21" s="45">
        <f t="shared" si="18"/>
        <v>0.12</v>
      </c>
      <c r="AD21" s="45">
        <f t="shared" si="19"/>
        <v>0.15</v>
      </c>
      <c r="AE21" s="45">
        <f t="shared" si="20"/>
        <v>0.11</v>
      </c>
      <c r="AF21" s="45">
        <f t="shared" si="21"/>
        <v>0.12</v>
      </c>
      <c r="AG21" s="45">
        <f t="shared" si="22"/>
        <v>0.11</v>
      </c>
      <c r="AH21" s="45">
        <f t="shared" si="23"/>
        <v>0.11</v>
      </c>
      <c r="AI21" s="45">
        <f t="shared" si="24"/>
        <v>0.13</v>
      </c>
      <c r="AJ21" s="45">
        <f t="shared" si="25"/>
        <v>0.11</v>
      </c>
    </row>
    <row r="22" spans="1:36" ht="12.95" customHeight="1" x14ac:dyDescent="0.15">
      <c r="A22" s="44">
        <v>299</v>
      </c>
      <c r="B22" s="99" t="s">
        <v>147</v>
      </c>
      <c r="C22" s="99"/>
      <c r="D22" s="44">
        <v>18</v>
      </c>
      <c r="E22" s="44">
        <v>13</v>
      </c>
      <c r="F22" s="4">
        <f t="shared" si="0"/>
        <v>0.17</v>
      </c>
      <c r="G22" s="5" t="s">
        <v>33</v>
      </c>
      <c r="H22" s="44" t="s">
        <v>32</v>
      </c>
      <c r="I22" s="5" t="s">
        <v>33</v>
      </c>
      <c r="J22" s="1" t="s">
        <v>15</v>
      </c>
      <c r="K22" s="45">
        <f t="shared" si="1"/>
        <v>0.16</v>
      </c>
      <c r="L22" s="45">
        <f t="shared" si="2"/>
        <v>0.17</v>
      </c>
      <c r="M22" s="45">
        <f t="shared" si="3"/>
        <v>0.16</v>
      </c>
      <c r="N22" s="45">
        <f t="shared" si="4"/>
        <v>0.17</v>
      </c>
      <c r="O22" s="45">
        <f t="shared" si="5"/>
        <v>0.17</v>
      </c>
      <c r="P22" s="45">
        <f t="shared" si="26"/>
        <v>0.17</v>
      </c>
      <c r="Q22" s="45">
        <f t="shared" si="6"/>
        <v>0.16</v>
      </c>
      <c r="R22" s="45">
        <f t="shared" si="7"/>
        <v>0.17</v>
      </c>
      <c r="S22" s="45">
        <f t="shared" si="8"/>
        <v>0.17</v>
      </c>
      <c r="T22" s="45">
        <f t="shared" si="9"/>
        <v>0.16</v>
      </c>
      <c r="U22" s="45">
        <f t="shared" si="10"/>
        <v>0.17</v>
      </c>
      <c r="V22" s="45">
        <f t="shared" si="11"/>
        <v>0.18</v>
      </c>
      <c r="W22" s="45">
        <f t="shared" si="12"/>
        <v>0.17</v>
      </c>
      <c r="X22" s="45">
        <f t="shared" si="13"/>
        <v>0.17</v>
      </c>
      <c r="Y22" s="45">
        <f t="shared" si="14"/>
        <v>0.15</v>
      </c>
      <c r="Z22" s="45">
        <f t="shared" si="15"/>
        <v>0.17</v>
      </c>
      <c r="AA22" s="45">
        <f t="shared" si="16"/>
        <v>0.15</v>
      </c>
      <c r="AB22" s="45">
        <f t="shared" si="17"/>
        <v>0.17</v>
      </c>
      <c r="AC22" s="45">
        <f t="shared" si="18"/>
        <v>0.17</v>
      </c>
      <c r="AD22" s="45">
        <f t="shared" si="19"/>
        <v>0.19</v>
      </c>
      <c r="AE22" s="45">
        <f t="shared" si="20"/>
        <v>0.15</v>
      </c>
      <c r="AF22" s="45">
        <f t="shared" si="21"/>
        <v>0.17</v>
      </c>
      <c r="AG22" s="45">
        <f t="shared" si="22"/>
        <v>0.15</v>
      </c>
      <c r="AH22" s="45">
        <f t="shared" si="23"/>
        <v>0.15</v>
      </c>
      <c r="AI22" s="45">
        <f t="shared" si="24"/>
        <v>0.17</v>
      </c>
      <c r="AJ22" s="45">
        <f t="shared" si="25"/>
        <v>0.15</v>
      </c>
    </row>
    <row r="23" spans="1:36" ht="12.95" customHeight="1" x14ac:dyDescent="0.15">
      <c r="A23" s="44">
        <v>300</v>
      </c>
      <c r="B23" s="99" t="s">
        <v>147</v>
      </c>
      <c r="C23" s="99"/>
      <c r="D23" s="44">
        <v>24</v>
      </c>
      <c r="E23" s="44">
        <v>14</v>
      </c>
      <c r="F23" s="4">
        <f t="shared" si="0"/>
        <v>0.3</v>
      </c>
      <c r="G23" s="5"/>
      <c r="H23" s="44"/>
      <c r="I23" s="44"/>
      <c r="J23" s="1" t="s">
        <v>15</v>
      </c>
      <c r="K23" s="45">
        <f t="shared" si="1"/>
        <v>0.28000000000000003</v>
      </c>
      <c r="L23" s="45">
        <f t="shared" si="2"/>
        <v>0.31</v>
      </c>
      <c r="M23" s="45">
        <f t="shared" si="3"/>
        <v>0.3</v>
      </c>
      <c r="N23" s="45">
        <f t="shared" si="4"/>
        <v>0.3</v>
      </c>
      <c r="O23" s="45">
        <f t="shared" si="5"/>
        <v>0.31</v>
      </c>
      <c r="P23" s="45">
        <f t="shared" si="26"/>
        <v>0.3</v>
      </c>
      <c r="Q23" s="45">
        <f t="shared" si="6"/>
        <v>0.28000000000000003</v>
      </c>
      <c r="R23" s="45">
        <f t="shared" si="7"/>
        <v>0.31</v>
      </c>
      <c r="S23" s="45">
        <f t="shared" si="8"/>
        <v>0.3</v>
      </c>
      <c r="T23" s="45">
        <f t="shared" si="9"/>
        <v>0.28999999999999998</v>
      </c>
      <c r="U23" s="45">
        <f t="shared" si="10"/>
        <v>0.3</v>
      </c>
      <c r="V23" s="45">
        <f t="shared" si="11"/>
        <v>0.33</v>
      </c>
      <c r="W23" s="45">
        <f t="shared" si="12"/>
        <v>0.31</v>
      </c>
      <c r="X23" s="45">
        <f t="shared" si="13"/>
        <v>0.3</v>
      </c>
      <c r="Y23" s="45">
        <f t="shared" si="14"/>
        <v>0.28999999999999998</v>
      </c>
      <c r="Z23" s="45">
        <f t="shared" si="15"/>
        <v>0.3</v>
      </c>
      <c r="AA23" s="45">
        <f t="shared" si="16"/>
        <v>0.27</v>
      </c>
      <c r="AB23" s="45">
        <f t="shared" si="17"/>
        <v>0.32</v>
      </c>
      <c r="AC23" s="45">
        <f t="shared" si="18"/>
        <v>0.31</v>
      </c>
      <c r="AD23" s="45">
        <f t="shared" si="19"/>
        <v>0.34</v>
      </c>
      <c r="AE23" s="45">
        <f t="shared" si="20"/>
        <v>0.28000000000000003</v>
      </c>
      <c r="AF23" s="45">
        <f t="shared" si="21"/>
        <v>0.31</v>
      </c>
      <c r="AG23" s="45">
        <f t="shared" si="22"/>
        <v>0.28000000000000003</v>
      </c>
      <c r="AH23" s="45">
        <f t="shared" si="23"/>
        <v>0.28999999999999998</v>
      </c>
      <c r="AI23" s="45">
        <f t="shared" si="24"/>
        <v>0.31</v>
      </c>
      <c r="AJ23" s="45">
        <f t="shared" si="25"/>
        <v>0.28999999999999998</v>
      </c>
    </row>
    <row r="24" spans="1:36" ht="12.95" customHeight="1" x14ac:dyDescent="0.15">
      <c r="A24" s="44"/>
      <c r="B24" s="99"/>
      <c r="C24" s="99"/>
      <c r="D24" s="44"/>
      <c r="E24" s="44"/>
      <c r="F24" s="4" t="str">
        <f t="shared" si="0"/>
        <v/>
      </c>
      <c r="G24" s="5"/>
      <c r="H24" s="44"/>
      <c r="I24" s="44"/>
      <c r="J24" s="1" t="s">
        <v>15</v>
      </c>
      <c r="K24" s="45" t="e">
        <f t="shared" si="1"/>
        <v>#NUM!</v>
      </c>
      <c r="L24" s="45" t="e">
        <f t="shared" si="2"/>
        <v>#NUM!</v>
      </c>
      <c r="M24" s="45" t="e">
        <f t="shared" si="3"/>
        <v>#NUM!</v>
      </c>
      <c r="N24" s="45" t="e">
        <f t="shared" si="4"/>
        <v>#NUM!</v>
      </c>
      <c r="O24" s="45" t="e">
        <f t="shared" si="5"/>
        <v>#NUM!</v>
      </c>
      <c r="P24" s="45" t="e">
        <f t="shared" si="26"/>
        <v>#N/A</v>
      </c>
      <c r="Q24" s="45" t="e">
        <f t="shared" si="6"/>
        <v>#NUM!</v>
      </c>
      <c r="R24" s="45" t="e">
        <f t="shared" si="7"/>
        <v>#NUM!</v>
      </c>
      <c r="S24" s="45" t="e">
        <f t="shared" si="8"/>
        <v>#NUM!</v>
      </c>
      <c r="T24" s="45" t="e">
        <f t="shared" si="9"/>
        <v>#NUM!</v>
      </c>
      <c r="U24" s="45" t="e">
        <f t="shared" si="10"/>
        <v>#N/A</v>
      </c>
      <c r="V24" s="45" t="e">
        <f t="shared" si="11"/>
        <v>#NUM!</v>
      </c>
      <c r="W24" s="45" t="e">
        <f t="shared" si="12"/>
        <v>#NUM!</v>
      </c>
      <c r="X24" s="45" t="e">
        <f t="shared" si="13"/>
        <v>#NUM!</v>
      </c>
      <c r="Y24" s="45" t="e">
        <f t="shared" si="14"/>
        <v>#NUM!</v>
      </c>
      <c r="Z24" s="45" t="e">
        <f t="shared" si="15"/>
        <v>#N/A</v>
      </c>
      <c r="AA24" s="45" t="e">
        <f t="shared" si="16"/>
        <v>#NUM!</v>
      </c>
      <c r="AB24" s="45" t="e">
        <f t="shared" si="17"/>
        <v>#NUM!</v>
      </c>
      <c r="AC24" s="45" t="e">
        <f t="shared" si="18"/>
        <v>#NUM!</v>
      </c>
      <c r="AD24" s="45" t="e">
        <f t="shared" si="19"/>
        <v>#NUM!</v>
      </c>
      <c r="AE24" s="45" t="e">
        <f t="shared" si="20"/>
        <v>#NUM!</v>
      </c>
      <c r="AF24" s="45" t="e">
        <f t="shared" si="21"/>
        <v>#N/A</v>
      </c>
      <c r="AG24" s="45" t="e">
        <f t="shared" si="22"/>
        <v>#NUM!</v>
      </c>
      <c r="AH24" s="45" t="e">
        <f t="shared" si="23"/>
        <v>#NUM!</v>
      </c>
      <c r="AI24" s="45" t="e">
        <f t="shared" si="24"/>
        <v>#NUM!</v>
      </c>
      <c r="AJ24" s="45" t="e">
        <f t="shared" si="25"/>
        <v>#N/A</v>
      </c>
    </row>
    <row r="25" spans="1:36" ht="12.95" customHeight="1" x14ac:dyDescent="0.15">
      <c r="A25" s="44"/>
      <c r="B25" s="99"/>
      <c r="C25" s="99"/>
      <c r="D25" s="44"/>
      <c r="E25" s="44"/>
      <c r="F25" s="4" t="str">
        <f t="shared" si="0"/>
        <v/>
      </c>
      <c r="G25" s="5"/>
      <c r="H25" s="44"/>
      <c r="I25" s="44"/>
      <c r="J25" s="1" t="s">
        <v>15</v>
      </c>
      <c r="K25" s="45" t="e">
        <f t="shared" si="1"/>
        <v>#NUM!</v>
      </c>
      <c r="L25" s="45" t="e">
        <f t="shared" si="2"/>
        <v>#NUM!</v>
      </c>
      <c r="M25" s="45" t="e">
        <f t="shared" si="3"/>
        <v>#NUM!</v>
      </c>
      <c r="N25" s="45" t="e">
        <f t="shared" si="4"/>
        <v>#NUM!</v>
      </c>
      <c r="O25" s="45" t="e">
        <f t="shared" si="5"/>
        <v>#NUM!</v>
      </c>
      <c r="P25" s="45" t="e">
        <f t="shared" si="26"/>
        <v>#N/A</v>
      </c>
      <c r="Q25" s="45" t="e">
        <f t="shared" si="6"/>
        <v>#NUM!</v>
      </c>
      <c r="R25" s="45" t="e">
        <f t="shared" si="7"/>
        <v>#NUM!</v>
      </c>
      <c r="S25" s="45" t="e">
        <f t="shared" si="8"/>
        <v>#NUM!</v>
      </c>
      <c r="T25" s="45" t="e">
        <f t="shared" si="9"/>
        <v>#NUM!</v>
      </c>
      <c r="U25" s="45" t="e">
        <f t="shared" si="10"/>
        <v>#N/A</v>
      </c>
      <c r="V25" s="45" t="e">
        <f t="shared" si="11"/>
        <v>#NUM!</v>
      </c>
      <c r="W25" s="45" t="e">
        <f t="shared" si="12"/>
        <v>#NUM!</v>
      </c>
      <c r="X25" s="45" t="e">
        <f t="shared" si="13"/>
        <v>#NUM!</v>
      </c>
      <c r="Y25" s="45" t="e">
        <f t="shared" si="14"/>
        <v>#NUM!</v>
      </c>
      <c r="Z25" s="45" t="e">
        <f t="shared" si="15"/>
        <v>#N/A</v>
      </c>
      <c r="AA25" s="45" t="e">
        <f t="shared" si="16"/>
        <v>#NUM!</v>
      </c>
      <c r="AB25" s="45" t="e">
        <f t="shared" si="17"/>
        <v>#NUM!</v>
      </c>
      <c r="AC25" s="45" t="e">
        <f t="shared" si="18"/>
        <v>#NUM!</v>
      </c>
      <c r="AD25" s="45" t="e">
        <f t="shared" si="19"/>
        <v>#NUM!</v>
      </c>
      <c r="AE25" s="45" t="e">
        <f t="shared" si="20"/>
        <v>#NUM!</v>
      </c>
      <c r="AF25" s="45" t="e">
        <f t="shared" si="21"/>
        <v>#N/A</v>
      </c>
      <c r="AG25" s="45" t="e">
        <f t="shared" si="22"/>
        <v>#NUM!</v>
      </c>
      <c r="AH25" s="45" t="e">
        <f t="shared" si="23"/>
        <v>#NUM!</v>
      </c>
      <c r="AI25" s="45" t="e">
        <f t="shared" si="24"/>
        <v>#NUM!</v>
      </c>
      <c r="AJ25" s="45" t="e">
        <f t="shared" si="25"/>
        <v>#N/A</v>
      </c>
    </row>
    <row r="26" spans="1:36" ht="12.95" customHeight="1" x14ac:dyDescent="0.15">
      <c r="A26" s="44"/>
      <c r="B26" s="99"/>
      <c r="C26" s="99"/>
      <c r="D26" s="44"/>
      <c r="E26" s="44"/>
      <c r="F26" s="4" t="str">
        <f t="shared" si="0"/>
        <v/>
      </c>
      <c r="G26" s="5"/>
      <c r="H26" s="44"/>
      <c r="I26" s="44"/>
      <c r="J26" s="1" t="s">
        <v>15</v>
      </c>
      <c r="K26" s="45" t="e">
        <f t="shared" si="1"/>
        <v>#NUM!</v>
      </c>
      <c r="L26" s="45" t="e">
        <f t="shared" si="2"/>
        <v>#NUM!</v>
      </c>
      <c r="M26" s="45" t="e">
        <f t="shared" si="3"/>
        <v>#NUM!</v>
      </c>
      <c r="N26" s="45" t="e">
        <f t="shared" si="4"/>
        <v>#NUM!</v>
      </c>
      <c r="O26" s="45" t="e">
        <f t="shared" si="5"/>
        <v>#NUM!</v>
      </c>
      <c r="P26" s="45" t="e">
        <f t="shared" si="26"/>
        <v>#N/A</v>
      </c>
      <c r="Q26" s="45" t="e">
        <f t="shared" si="6"/>
        <v>#NUM!</v>
      </c>
      <c r="R26" s="45" t="e">
        <f t="shared" si="7"/>
        <v>#NUM!</v>
      </c>
      <c r="S26" s="45" t="e">
        <f t="shared" si="8"/>
        <v>#NUM!</v>
      </c>
      <c r="T26" s="45" t="e">
        <f t="shared" si="9"/>
        <v>#NUM!</v>
      </c>
      <c r="U26" s="45" t="e">
        <f t="shared" si="10"/>
        <v>#N/A</v>
      </c>
      <c r="V26" s="45" t="e">
        <f t="shared" si="11"/>
        <v>#NUM!</v>
      </c>
      <c r="W26" s="45" t="e">
        <f t="shared" si="12"/>
        <v>#NUM!</v>
      </c>
      <c r="X26" s="45" t="e">
        <f t="shared" si="13"/>
        <v>#NUM!</v>
      </c>
      <c r="Y26" s="45" t="e">
        <f t="shared" si="14"/>
        <v>#NUM!</v>
      </c>
      <c r="Z26" s="45" t="e">
        <f t="shared" si="15"/>
        <v>#N/A</v>
      </c>
      <c r="AA26" s="45" t="e">
        <f t="shared" si="16"/>
        <v>#NUM!</v>
      </c>
      <c r="AB26" s="45" t="e">
        <f t="shared" si="17"/>
        <v>#NUM!</v>
      </c>
      <c r="AC26" s="45" t="e">
        <f t="shared" si="18"/>
        <v>#NUM!</v>
      </c>
      <c r="AD26" s="45" t="e">
        <f t="shared" si="19"/>
        <v>#NUM!</v>
      </c>
      <c r="AE26" s="45" t="e">
        <f t="shared" si="20"/>
        <v>#NUM!</v>
      </c>
      <c r="AF26" s="45" t="e">
        <f t="shared" si="21"/>
        <v>#N/A</v>
      </c>
      <c r="AG26" s="45" t="e">
        <f t="shared" si="22"/>
        <v>#NUM!</v>
      </c>
      <c r="AH26" s="45" t="e">
        <f t="shared" si="23"/>
        <v>#NUM!</v>
      </c>
      <c r="AI26" s="45" t="e">
        <f t="shared" si="24"/>
        <v>#NUM!</v>
      </c>
      <c r="AJ26" s="45" t="e">
        <f t="shared" si="25"/>
        <v>#N/A</v>
      </c>
    </row>
    <row r="27" spans="1:36" ht="12.95" customHeight="1" x14ac:dyDescent="0.15">
      <c r="A27" s="44"/>
      <c r="B27" s="99"/>
      <c r="C27" s="99"/>
      <c r="D27" s="44"/>
      <c r="E27" s="44"/>
      <c r="F27" s="4" t="str">
        <f t="shared" si="0"/>
        <v/>
      </c>
      <c r="G27" s="5"/>
      <c r="H27" s="44"/>
      <c r="I27" s="44"/>
      <c r="J27" s="1" t="s">
        <v>15</v>
      </c>
      <c r="K27" s="45" t="e">
        <f t="shared" si="1"/>
        <v>#NUM!</v>
      </c>
      <c r="L27" s="45" t="e">
        <f t="shared" si="2"/>
        <v>#NUM!</v>
      </c>
      <c r="M27" s="45" t="e">
        <f t="shared" si="3"/>
        <v>#NUM!</v>
      </c>
      <c r="N27" s="45" t="e">
        <f t="shared" si="4"/>
        <v>#NUM!</v>
      </c>
      <c r="O27" s="45" t="e">
        <f t="shared" si="5"/>
        <v>#NUM!</v>
      </c>
      <c r="P27" s="45" t="e">
        <f t="shared" si="26"/>
        <v>#N/A</v>
      </c>
      <c r="Q27" s="45" t="e">
        <f t="shared" si="6"/>
        <v>#NUM!</v>
      </c>
      <c r="R27" s="45" t="e">
        <f t="shared" si="7"/>
        <v>#NUM!</v>
      </c>
      <c r="S27" s="45" t="e">
        <f t="shared" si="8"/>
        <v>#NUM!</v>
      </c>
      <c r="T27" s="45" t="e">
        <f t="shared" si="9"/>
        <v>#NUM!</v>
      </c>
      <c r="U27" s="45" t="e">
        <f t="shared" si="10"/>
        <v>#N/A</v>
      </c>
      <c r="V27" s="45" t="e">
        <f t="shared" si="11"/>
        <v>#NUM!</v>
      </c>
      <c r="W27" s="45" t="e">
        <f t="shared" si="12"/>
        <v>#NUM!</v>
      </c>
      <c r="X27" s="45" t="e">
        <f t="shared" si="13"/>
        <v>#NUM!</v>
      </c>
      <c r="Y27" s="45" t="e">
        <f t="shared" si="14"/>
        <v>#NUM!</v>
      </c>
      <c r="Z27" s="45" t="e">
        <f t="shared" si="15"/>
        <v>#N/A</v>
      </c>
      <c r="AA27" s="45" t="e">
        <f t="shared" si="16"/>
        <v>#NUM!</v>
      </c>
      <c r="AB27" s="45" t="e">
        <f t="shared" si="17"/>
        <v>#NUM!</v>
      </c>
      <c r="AC27" s="45" t="e">
        <f t="shared" si="18"/>
        <v>#NUM!</v>
      </c>
      <c r="AD27" s="45" t="e">
        <f t="shared" si="19"/>
        <v>#NUM!</v>
      </c>
      <c r="AE27" s="45" t="e">
        <f t="shared" si="20"/>
        <v>#NUM!</v>
      </c>
      <c r="AF27" s="45" t="e">
        <f t="shared" si="21"/>
        <v>#N/A</v>
      </c>
      <c r="AG27" s="45" t="e">
        <f t="shared" si="22"/>
        <v>#NUM!</v>
      </c>
      <c r="AH27" s="45" t="e">
        <f t="shared" si="23"/>
        <v>#NUM!</v>
      </c>
      <c r="AI27" s="45" t="e">
        <f t="shared" si="24"/>
        <v>#NUM!</v>
      </c>
      <c r="AJ27" s="45" t="e">
        <f t="shared" si="25"/>
        <v>#N/A</v>
      </c>
    </row>
    <row r="28" spans="1:36" ht="12.95" customHeight="1" x14ac:dyDescent="0.15">
      <c r="A28" s="44"/>
      <c r="B28" s="99"/>
      <c r="C28" s="99"/>
      <c r="D28" s="44"/>
      <c r="E28" s="44"/>
      <c r="F28" s="4" t="str">
        <f t="shared" si="0"/>
        <v/>
      </c>
      <c r="G28" s="5"/>
      <c r="H28" s="44"/>
      <c r="I28" s="44"/>
      <c r="J28" s="1" t="s">
        <v>15</v>
      </c>
      <c r="K28" s="45" t="e">
        <f t="shared" si="1"/>
        <v>#NUM!</v>
      </c>
      <c r="L28" s="45" t="e">
        <f t="shared" si="2"/>
        <v>#NUM!</v>
      </c>
      <c r="M28" s="45" t="e">
        <f t="shared" si="3"/>
        <v>#NUM!</v>
      </c>
      <c r="N28" s="8" t="e">
        <f t="shared" si="4"/>
        <v>#NUM!</v>
      </c>
      <c r="O28" s="45" t="e">
        <f t="shared" si="5"/>
        <v>#NUM!</v>
      </c>
      <c r="P28" s="45" t="e">
        <f t="shared" si="26"/>
        <v>#N/A</v>
      </c>
      <c r="Q28" s="45" t="e">
        <f t="shared" si="6"/>
        <v>#NUM!</v>
      </c>
      <c r="R28" s="45" t="e">
        <f t="shared" si="7"/>
        <v>#NUM!</v>
      </c>
      <c r="S28" s="45" t="e">
        <f t="shared" si="8"/>
        <v>#NUM!</v>
      </c>
      <c r="T28" s="45" t="e">
        <f t="shared" si="9"/>
        <v>#NUM!</v>
      </c>
      <c r="U28" s="45" t="e">
        <f t="shared" si="10"/>
        <v>#N/A</v>
      </c>
      <c r="V28" s="45" t="e">
        <f t="shared" si="11"/>
        <v>#NUM!</v>
      </c>
      <c r="W28" s="45" t="e">
        <f t="shared" si="12"/>
        <v>#NUM!</v>
      </c>
      <c r="X28" s="45" t="e">
        <f t="shared" si="13"/>
        <v>#NUM!</v>
      </c>
      <c r="Y28" s="45" t="e">
        <f t="shared" si="14"/>
        <v>#NUM!</v>
      </c>
      <c r="Z28" s="45" t="e">
        <f t="shared" si="15"/>
        <v>#N/A</v>
      </c>
      <c r="AA28" s="45" t="e">
        <f t="shared" si="16"/>
        <v>#NUM!</v>
      </c>
      <c r="AB28" s="45" t="e">
        <f t="shared" si="17"/>
        <v>#NUM!</v>
      </c>
      <c r="AC28" s="45" t="e">
        <f t="shared" si="18"/>
        <v>#NUM!</v>
      </c>
      <c r="AD28" s="45" t="e">
        <f t="shared" si="19"/>
        <v>#NUM!</v>
      </c>
      <c r="AE28" s="45" t="e">
        <f t="shared" si="20"/>
        <v>#NUM!</v>
      </c>
      <c r="AF28" s="45" t="e">
        <f t="shared" si="21"/>
        <v>#N/A</v>
      </c>
      <c r="AG28" s="45" t="e">
        <f t="shared" si="22"/>
        <v>#NUM!</v>
      </c>
      <c r="AH28" s="45" t="e">
        <f t="shared" si="23"/>
        <v>#NUM!</v>
      </c>
      <c r="AI28" s="45" t="e">
        <f t="shared" si="24"/>
        <v>#NUM!</v>
      </c>
      <c r="AJ28" s="45" t="e">
        <f t="shared" si="25"/>
        <v>#N/A</v>
      </c>
    </row>
    <row r="29" spans="1:36" ht="12.95" customHeight="1" x14ac:dyDescent="0.15">
      <c r="A29" s="44"/>
      <c r="B29" s="99"/>
      <c r="C29" s="99"/>
      <c r="D29" s="44"/>
      <c r="E29" s="44"/>
      <c r="F29" s="4" t="str">
        <f t="shared" si="0"/>
        <v/>
      </c>
      <c r="G29" s="5"/>
      <c r="H29" s="44"/>
      <c r="I29" s="44"/>
      <c r="J29" s="1" t="s">
        <v>15</v>
      </c>
      <c r="K29" s="45" t="e">
        <f t="shared" si="1"/>
        <v>#NUM!</v>
      </c>
      <c r="L29" s="45" t="e">
        <f t="shared" si="2"/>
        <v>#NUM!</v>
      </c>
      <c r="M29" s="45" t="e">
        <f t="shared" si="3"/>
        <v>#NUM!</v>
      </c>
      <c r="N29" s="45" t="e">
        <f t="shared" si="4"/>
        <v>#NUM!</v>
      </c>
      <c r="O29" s="45" t="e">
        <f t="shared" si="5"/>
        <v>#NUM!</v>
      </c>
      <c r="P29" s="45" t="e">
        <f t="shared" si="26"/>
        <v>#N/A</v>
      </c>
      <c r="Q29" s="45" t="e">
        <f t="shared" si="6"/>
        <v>#NUM!</v>
      </c>
      <c r="R29" s="45" t="e">
        <f t="shared" si="7"/>
        <v>#NUM!</v>
      </c>
      <c r="S29" s="45" t="e">
        <f t="shared" si="8"/>
        <v>#NUM!</v>
      </c>
      <c r="T29" s="45" t="e">
        <f t="shared" si="9"/>
        <v>#NUM!</v>
      </c>
      <c r="U29" s="45" t="e">
        <f t="shared" si="10"/>
        <v>#N/A</v>
      </c>
      <c r="V29" s="45" t="e">
        <f t="shared" si="11"/>
        <v>#NUM!</v>
      </c>
      <c r="W29" s="45" t="e">
        <f t="shared" si="12"/>
        <v>#NUM!</v>
      </c>
      <c r="X29" s="45" t="e">
        <f t="shared" si="13"/>
        <v>#NUM!</v>
      </c>
      <c r="Y29" s="45" t="e">
        <f t="shared" si="14"/>
        <v>#NUM!</v>
      </c>
      <c r="Z29" s="45" t="e">
        <f t="shared" si="15"/>
        <v>#N/A</v>
      </c>
      <c r="AA29" s="45" t="e">
        <f t="shared" si="16"/>
        <v>#NUM!</v>
      </c>
      <c r="AB29" s="45" t="e">
        <f t="shared" si="17"/>
        <v>#NUM!</v>
      </c>
      <c r="AC29" s="45" t="e">
        <f t="shared" si="18"/>
        <v>#NUM!</v>
      </c>
      <c r="AD29" s="45" t="e">
        <f t="shared" si="19"/>
        <v>#NUM!</v>
      </c>
      <c r="AE29" s="45" t="e">
        <f t="shared" si="20"/>
        <v>#NUM!</v>
      </c>
      <c r="AF29" s="45" t="e">
        <f t="shared" si="21"/>
        <v>#N/A</v>
      </c>
      <c r="AG29" s="45" t="e">
        <f t="shared" si="22"/>
        <v>#NUM!</v>
      </c>
      <c r="AH29" s="45" t="e">
        <f t="shared" si="23"/>
        <v>#NUM!</v>
      </c>
      <c r="AI29" s="45" t="e">
        <f t="shared" si="24"/>
        <v>#NUM!</v>
      </c>
      <c r="AJ29" s="45" t="e">
        <f t="shared" si="25"/>
        <v>#N/A</v>
      </c>
    </row>
    <row r="30" spans="1:36" ht="12.95" customHeight="1" x14ac:dyDescent="0.15">
      <c r="A30" s="44"/>
      <c r="B30" s="99"/>
      <c r="C30" s="99"/>
      <c r="D30" s="44"/>
      <c r="E30" s="44"/>
      <c r="F30" s="4" t="str">
        <f t="shared" si="0"/>
        <v/>
      </c>
      <c r="G30" s="5"/>
      <c r="H30" s="44"/>
      <c r="I30" s="44"/>
      <c r="J30" s="1" t="s">
        <v>15</v>
      </c>
      <c r="K30" s="45" t="e">
        <f t="shared" si="1"/>
        <v>#NUM!</v>
      </c>
      <c r="L30" s="45" t="e">
        <f t="shared" si="2"/>
        <v>#NUM!</v>
      </c>
      <c r="M30" s="45" t="e">
        <f t="shared" si="3"/>
        <v>#NUM!</v>
      </c>
      <c r="N30" s="45" t="e">
        <f t="shared" si="4"/>
        <v>#NUM!</v>
      </c>
      <c r="O30" s="45" t="e">
        <f t="shared" si="5"/>
        <v>#NUM!</v>
      </c>
      <c r="P30" s="45" t="e">
        <f t="shared" si="26"/>
        <v>#N/A</v>
      </c>
      <c r="Q30" s="45" t="e">
        <f t="shared" si="6"/>
        <v>#NUM!</v>
      </c>
      <c r="R30" s="45" t="e">
        <f t="shared" si="7"/>
        <v>#NUM!</v>
      </c>
      <c r="S30" s="45" t="e">
        <f t="shared" si="8"/>
        <v>#NUM!</v>
      </c>
      <c r="T30" s="45" t="e">
        <f t="shared" si="9"/>
        <v>#NUM!</v>
      </c>
      <c r="U30" s="45" t="e">
        <f t="shared" si="10"/>
        <v>#N/A</v>
      </c>
      <c r="V30" s="45" t="e">
        <f t="shared" si="11"/>
        <v>#NUM!</v>
      </c>
      <c r="W30" s="45" t="e">
        <f t="shared" si="12"/>
        <v>#NUM!</v>
      </c>
      <c r="X30" s="45" t="e">
        <f t="shared" si="13"/>
        <v>#NUM!</v>
      </c>
      <c r="Y30" s="45" t="e">
        <f t="shared" si="14"/>
        <v>#NUM!</v>
      </c>
      <c r="Z30" s="45" t="e">
        <f t="shared" si="15"/>
        <v>#N/A</v>
      </c>
      <c r="AA30" s="45" t="e">
        <f t="shared" si="16"/>
        <v>#NUM!</v>
      </c>
      <c r="AB30" s="45" t="e">
        <f t="shared" si="17"/>
        <v>#NUM!</v>
      </c>
      <c r="AC30" s="45" t="e">
        <f t="shared" si="18"/>
        <v>#NUM!</v>
      </c>
      <c r="AD30" s="45" t="e">
        <f t="shared" si="19"/>
        <v>#NUM!</v>
      </c>
      <c r="AE30" s="45" t="e">
        <f t="shared" si="20"/>
        <v>#NUM!</v>
      </c>
      <c r="AF30" s="45" t="e">
        <f t="shared" si="21"/>
        <v>#N/A</v>
      </c>
      <c r="AG30" s="45" t="e">
        <f t="shared" si="22"/>
        <v>#NUM!</v>
      </c>
      <c r="AH30" s="45" t="e">
        <f t="shared" si="23"/>
        <v>#NUM!</v>
      </c>
      <c r="AI30" s="45" t="e">
        <f t="shared" si="24"/>
        <v>#NUM!</v>
      </c>
      <c r="AJ30" s="45" t="e">
        <f t="shared" si="25"/>
        <v>#N/A</v>
      </c>
    </row>
    <row r="31" spans="1:36" ht="12.95" customHeight="1" x14ac:dyDescent="0.15">
      <c r="A31" s="44"/>
      <c r="B31" s="99"/>
      <c r="C31" s="99"/>
      <c r="D31" s="44"/>
      <c r="E31" s="44"/>
      <c r="F31" s="4" t="str">
        <f t="shared" si="0"/>
        <v/>
      </c>
      <c r="G31" s="5"/>
      <c r="H31" s="44"/>
      <c r="I31" s="44"/>
      <c r="J31" s="1" t="s">
        <v>15</v>
      </c>
      <c r="K31" s="45" t="e">
        <f t="shared" si="1"/>
        <v>#NUM!</v>
      </c>
      <c r="L31" s="45" t="e">
        <f t="shared" si="2"/>
        <v>#NUM!</v>
      </c>
      <c r="M31" s="45" t="e">
        <f t="shared" si="3"/>
        <v>#NUM!</v>
      </c>
      <c r="N31" s="45" t="e">
        <f t="shared" si="4"/>
        <v>#NUM!</v>
      </c>
      <c r="O31" s="45" t="e">
        <f t="shared" si="5"/>
        <v>#NUM!</v>
      </c>
      <c r="P31" s="45" t="e">
        <f t="shared" si="26"/>
        <v>#N/A</v>
      </c>
      <c r="Q31" s="45" t="e">
        <f t="shared" si="6"/>
        <v>#NUM!</v>
      </c>
      <c r="R31" s="45" t="e">
        <f t="shared" si="7"/>
        <v>#NUM!</v>
      </c>
      <c r="S31" s="45" t="e">
        <f t="shared" si="8"/>
        <v>#NUM!</v>
      </c>
      <c r="T31" s="45" t="e">
        <f t="shared" si="9"/>
        <v>#NUM!</v>
      </c>
      <c r="U31" s="45" t="e">
        <f t="shared" si="10"/>
        <v>#N/A</v>
      </c>
      <c r="V31" s="45" t="e">
        <f t="shared" si="11"/>
        <v>#NUM!</v>
      </c>
      <c r="W31" s="45" t="e">
        <f t="shared" si="12"/>
        <v>#NUM!</v>
      </c>
      <c r="X31" s="45" t="e">
        <f t="shared" si="13"/>
        <v>#NUM!</v>
      </c>
      <c r="Y31" s="45" t="e">
        <f t="shared" si="14"/>
        <v>#NUM!</v>
      </c>
      <c r="Z31" s="45" t="e">
        <f t="shared" si="15"/>
        <v>#N/A</v>
      </c>
      <c r="AA31" s="45" t="e">
        <f t="shared" si="16"/>
        <v>#NUM!</v>
      </c>
      <c r="AB31" s="45" t="e">
        <f t="shared" si="17"/>
        <v>#NUM!</v>
      </c>
      <c r="AC31" s="45" t="e">
        <f t="shared" si="18"/>
        <v>#NUM!</v>
      </c>
      <c r="AD31" s="45" t="e">
        <f t="shared" si="19"/>
        <v>#NUM!</v>
      </c>
      <c r="AE31" s="45" t="e">
        <f t="shared" si="20"/>
        <v>#NUM!</v>
      </c>
      <c r="AF31" s="45" t="e">
        <f t="shared" si="21"/>
        <v>#N/A</v>
      </c>
      <c r="AG31" s="45" t="e">
        <f t="shared" si="22"/>
        <v>#NUM!</v>
      </c>
      <c r="AH31" s="45" t="e">
        <f t="shared" si="23"/>
        <v>#NUM!</v>
      </c>
      <c r="AI31" s="45" t="e">
        <f t="shared" si="24"/>
        <v>#NUM!</v>
      </c>
      <c r="AJ31" s="45" t="e">
        <f t="shared" si="25"/>
        <v>#N/A</v>
      </c>
    </row>
    <row r="32" spans="1:36" ht="12.95" customHeight="1" x14ac:dyDescent="0.15">
      <c r="A32" s="44"/>
      <c r="B32" s="99"/>
      <c r="C32" s="99"/>
      <c r="D32" s="44"/>
      <c r="E32" s="44"/>
      <c r="F32" s="4" t="str">
        <f t="shared" si="0"/>
        <v/>
      </c>
      <c r="G32" s="5"/>
      <c r="H32" s="44"/>
      <c r="I32" s="44"/>
      <c r="J32" s="1" t="s">
        <v>15</v>
      </c>
      <c r="K32" s="45" t="e">
        <f t="shared" si="1"/>
        <v>#NUM!</v>
      </c>
      <c r="L32" s="45" t="e">
        <f t="shared" si="2"/>
        <v>#NUM!</v>
      </c>
      <c r="M32" s="45" t="e">
        <f t="shared" si="3"/>
        <v>#NUM!</v>
      </c>
      <c r="N32" s="45" t="e">
        <f t="shared" si="4"/>
        <v>#NUM!</v>
      </c>
      <c r="O32" s="45" t="e">
        <f t="shared" si="5"/>
        <v>#NUM!</v>
      </c>
      <c r="P32" s="45" t="e">
        <f t="shared" si="26"/>
        <v>#N/A</v>
      </c>
      <c r="Q32" s="45" t="e">
        <f t="shared" si="6"/>
        <v>#NUM!</v>
      </c>
      <c r="R32" s="45" t="e">
        <f t="shared" si="7"/>
        <v>#NUM!</v>
      </c>
      <c r="S32" s="45" t="e">
        <f t="shared" si="8"/>
        <v>#NUM!</v>
      </c>
      <c r="T32" s="45" t="e">
        <f t="shared" si="9"/>
        <v>#NUM!</v>
      </c>
      <c r="U32" s="45" t="e">
        <f t="shared" si="10"/>
        <v>#N/A</v>
      </c>
      <c r="V32" s="45" t="e">
        <f t="shared" si="11"/>
        <v>#NUM!</v>
      </c>
      <c r="W32" s="45" t="e">
        <f t="shared" si="12"/>
        <v>#NUM!</v>
      </c>
      <c r="X32" s="45" t="e">
        <f t="shared" si="13"/>
        <v>#NUM!</v>
      </c>
      <c r="Y32" s="45" t="e">
        <f t="shared" si="14"/>
        <v>#NUM!</v>
      </c>
      <c r="Z32" s="45" t="e">
        <f t="shared" si="15"/>
        <v>#N/A</v>
      </c>
      <c r="AA32" s="45" t="e">
        <f t="shared" si="16"/>
        <v>#NUM!</v>
      </c>
      <c r="AB32" s="45" t="e">
        <f t="shared" si="17"/>
        <v>#NUM!</v>
      </c>
      <c r="AC32" s="45" t="e">
        <f t="shared" si="18"/>
        <v>#NUM!</v>
      </c>
      <c r="AD32" s="45" t="e">
        <f t="shared" si="19"/>
        <v>#NUM!</v>
      </c>
      <c r="AE32" s="45" t="e">
        <f t="shared" si="20"/>
        <v>#NUM!</v>
      </c>
      <c r="AF32" s="45" t="e">
        <f t="shared" si="21"/>
        <v>#N/A</v>
      </c>
      <c r="AG32" s="45" t="e">
        <f t="shared" si="22"/>
        <v>#NUM!</v>
      </c>
      <c r="AH32" s="45" t="e">
        <f t="shared" si="23"/>
        <v>#NUM!</v>
      </c>
      <c r="AI32" s="45" t="e">
        <f t="shared" si="24"/>
        <v>#NUM!</v>
      </c>
      <c r="AJ32" s="45" t="e">
        <f t="shared" si="25"/>
        <v>#N/A</v>
      </c>
    </row>
    <row r="33" spans="1:36" ht="12.95" customHeight="1" x14ac:dyDescent="0.15">
      <c r="A33" s="44"/>
      <c r="B33" s="99"/>
      <c r="C33" s="99"/>
      <c r="D33" s="44"/>
      <c r="E33" s="44"/>
      <c r="F33" s="4" t="str">
        <f t="shared" si="0"/>
        <v/>
      </c>
      <c r="G33" s="44"/>
      <c r="H33" s="44"/>
      <c r="I33" s="44"/>
      <c r="J33" s="1" t="s">
        <v>15</v>
      </c>
      <c r="K33" s="45" t="e">
        <f t="shared" si="1"/>
        <v>#NUM!</v>
      </c>
      <c r="L33" s="45" t="e">
        <f t="shared" si="2"/>
        <v>#NUM!</v>
      </c>
      <c r="M33" s="45" t="e">
        <f t="shared" si="3"/>
        <v>#NUM!</v>
      </c>
      <c r="N33" s="45" t="e">
        <f t="shared" si="4"/>
        <v>#NUM!</v>
      </c>
      <c r="O33" s="45" t="e">
        <f t="shared" si="5"/>
        <v>#NUM!</v>
      </c>
      <c r="P33" s="45" t="e">
        <f t="shared" si="26"/>
        <v>#N/A</v>
      </c>
      <c r="Q33" s="45" t="e">
        <f t="shared" si="6"/>
        <v>#NUM!</v>
      </c>
      <c r="R33" s="45" t="e">
        <f t="shared" si="7"/>
        <v>#NUM!</v>
      </c>
      <c r="S33" s="45" t="e">
        <f t="shared" si="8"/>
        <v>#NUM!</v>
      </c>
      <c r="T33" s="45" t="e">
        <f t="shared" si="9"/>
        <v>#NUM!</v>
      </c>
      <c r="U33" s="45" t="e">
        <f t="shared" si="10"/>
        <v>#N/A</v>
      </c>
      <c r="V33" s="45" t="e">
        <f t="shared" si="11"/>
        <v>#NUM!</v>
      </c>
      <c r="W33" s="45" t="e">
        <f t="shared" si="12"/>
        <v>#NUM!</v>
      </c>
      <c r="X33" s="45" t="e">
        <f t="shared" si="13"/>
        <v>#NUM!</v>
      </c>
      <c r="Y33" s="45" t="e">
        <f t="shared" si="14"/>
        <v>#NUM!</v>
      </c>
      <c r="Z33" s="45" t="e">
        <f t="shared" si="15"/>
        <v>#N/A</v>
      </c>
      <c r="AA33" s="45" t="e">
        <f t="shared" si="16"/>
        <v>#NUM!</v>
      </c>
      <c r="AB33" s="45" t="e">
        <f t="shared" si="17"/>
        <v>#NUM!</v>
      </c>
      <c r="AC33" s="45" t="e">
        <f t="shared" si="18"/>
        <v>#NUM!</v>
      </c>
      <c r="AD33" s="45" t="e">
        <f t="shared" si="19"/>
        <v>#NUM!</v>
      </c>
      <c r="AE33" s="45" t="e">
        <f t="shared" si="20"/>
        <v>#NUM!</v>
      </c>
      <c r="AF33" s="45" t="e">
        <f t="shared" si="21"/>
        <v>#N/A</v>
      </c>
      <c r="AG33" s="45" t="e">
        <f t="shared" si="22"/>
        <v>#NUM!</v>
      </c>
      <c r="AH33" s="45" t="e">
        <f t="shared" si="23"/>
        <v>#NUM!</v>
      </c>
      <c r="AI33" s="45" t="e">
        <f t="shared" si="24"/>
        <v>#NUM!</v>
      </c>
      <c r="AJ33" s="45" t="e">
        <f t="shared" si="25"/>
        <v>#N/A</v>
      </c>
    </row>
    <row r="34" spans="1:36" ht="12.95" customHeight="1" x14ac:dyDescent="0.15">
      <c r="A34" s="44"/>
      <c r="B34" s="99"/>
      <c r="C34" s="99"/>
      <c r="D34" s="44"/>
      <c r="E34" s="44"/>
      <c r="F34" s="4" t="str">
        <f t="shared" si="0"/>
        <v/>
      </c>
      <c r="G34" s="44"/>
      <c r="H34" s="44"/>
      <c r="I34" s="44"/>
      <c r="K34" s="45" t="e">
        <f t="shared" si="1"/>
        <v>#NUM!</v>
      </c>
      <c r="L34" s="45" t="e">
        <f t="shared" si="2"/>
        <v>#NUM!</v>
      </c>
      <c r="M34" s="45" t="e">
        <f t="shared" si="3"/>
        <v>#NUM!</v>
      </c>
      <c r="N34" s="45" t="e">
        <f t="shared" si="4"/>
        <v>#NUM!</v>
      </c>
      <c r="O34" s="45" t="e">
        <f t="shared" si="5"/>
        <v>#NUM!</v>
      </c>
      <c r="P34" s="45" t="e">
        <f t="shared" si="26"/>
        <v>#N/A</v>
      </c>
      <c r="Q34" s="45" t="e">
        <f t="shared" si="6"/>
        <v>#NUM!</v>
      </c>
      <c r="R34" s="45" t="e">
        <f t="shared" si="7"/>
        <v>#NUM!</v>
      </c>
      <c r="S34" s="45" t="e">
        <f t="shared" si="8"/>
        <v>#NUM!</v>
      </c>
      <c r="T34" s="45" t="e">
        <f t="shared" si="9"/>
        <v>#NUM!</v>
      </c>
      <c r="U34" s="45" t="e">
        <f t="shared" si="10"/>
        <v>#N/A</v>
      </c>
      <c r="V34" s="45" t="e">
        <f t="shared" si="11"/>
        <v>#NUM!</v>
      </c>
      <c r="W34" s="45" t="e">
        <f t="shared" si="12"/>
        <v>#NUM!</v>
      </c>
      <c r="X34" s="45" t="e">
        <f t="shared" si="13"/>
        <v>#NUM!</v>
      </c>
      <c r="Y34" s="45" t="e">
        <f t="shared" si="14"/>
        <v>#NUM!</v>
      </c>
      <c r="Z34" s="45" t="e">
        <f t="shared" si="15"/>
        <v>#N/A</v>
      </c>
      <c r="AA34" s="45" t="e">
        <f t="shared" si="16"/>
        <v>#NUM!</v>
      </c>
      <c r="AB34" s="45" t="e">
        <f t="shared" si="17"/>
        <v>#NUM!</v>
      </c>
      <c r="AC34" s="45" t="e">
        <f t="shared" si="18"/>
        <v>#NUM!</v>
      </c>
      <c r="AD34" s="45" t="e">
        <f t="shared" si="19"/>
        <v>#NUM!</v>
      </c>
      <c r="AE34" s="45" t="e">
        <f t="shared" si="20"/>
        <v>#NUM!</v>
      </c>
      <c r="AF34" s="45" t="e">
        <f t="shared" si="21"/>
        <v>#N/A</v>
      </c>
      <c r="AG34" s="45" t="e">
        <f t="shared" si="22"/>
        <v>#NUM!</v>
      </c>
      <c r="AH34" s="45" t="e">
        <f t="shared" si="23"/>
        <v>#NUM!</v>
      </c>
      <c r="AI34" s="45" t="e">
        <f t="shared" si="24"/>
        <v>#NUM!</v>
      </c>
      <c r="AJ34" s="45" t="e">
        <f t="shared" si="25"/>
        <v>#N/A</v>
      </c>
    </row>
    <row r="35" spans="1:36" ht="12.95" customHeight="1" x14ac:dyDescent="0.15">
      <c r="A35" s="44"/>
      <c r="B35" s="99"/>
      <c r="C35" s="99"/>
      <c r="D35" s="44"/>
      <c r="E35" s="44"/>
      <c r="F35" s="4" t="str">
        <f t="shared" si="0"/>
        <v/>
      </c>
      <c r="G35" s="44"/>
      <c r="H35" s="44"/>
      <c r="I35" s="44"/>
      <c r="K35" s="45" t="e">
        <f t="shared" si="1"/>
        <v>#NUM!</v>
      </c>
      <c r="L35" s="45" t="e">
        <f t="shared" si="2"/>
        <v>#NUM!</v>
      </c>
      <c r="M35" s="45" t="e">
        <f t="shared" si="3"/>
        <v>#NUM!</v>
      </c>
      <c r="N35" s="45" t="e">
        <f t="shared" si="4"/>
        <v>#NUM!</v>
      </c>
      <c r="O35" s="45" t="e">
        <f t="shared" si="5"/>
        <v>#NUM!</v>
      </c>
      <c r="P35" s="45" t="e">
        <f t="shared" si="26"/>
        <v>#N/A</v>
      </c>
      <c r="Q35" s="45" t="e">
        <f t="shared" si="6"/>
        <v>#NUM!</v>
      </c>
      <c r="R35" s="45" t="e">
        <f t="shared" si="7"/>
        <v>#NUM!</v>
      </c>
      <c r="S35" s="45" t="e">
        <f t="shared" si="8"/>
        <v>#NUM!</v>
      </c>
      <c r="T35" s="45" t="e">
        <f t="shared" si="9"/>
        <v>#NUM!</v>
      </c>
      <c r="U35" s="45" t="e">
        <f t="shared" si="10"/>
        <v>#N/A</v>
      </c>
      <c r="V35" s="45" t="e">
        <f t="shared" si="11"/>
        <v>#NUM!</v>
      </c>
      <c r="W35" s="45" t="e">
        <f t="shared" si="12"/>
        <v>#NUM!</v>
      </c>
      <c r="X35" s="45" t="e">
        <f t="shared" si="13"/>
        <v>#NUM!</v>
      </c>
      <c r="Y35" s="45" t="e">
        <f t="shared" si="14"/>
        <v>#NUM!</v>
      </c>
      <c r="Z35" s="45" t="e">
        <f t="shared" si="15"/>
        <v>#N/A</v>
      </c>
      <c r="AA35" s="45" t="e">
        <f t="shared" si="16"/>
        <v>#NUM!</v>
      </c>
      <c r="AB35" s="45" t="e">
        <f t="shared" si="17"/>
        <v>#NUM!</v>
      </c>
      <c r="AC35" s="45" t="e">
        <f t="shared" si="18"/>
        <v>#NUM!</v>
      </c>
      <c r="AD35" s="45" t="e">
        <f t="shared" si="19"/>
        <v>#NUM!</v>
      </c>
      <c r="AE35" s="45" t="e">
        <f t="shared" si="20"/>
        <v>#NUM!</v>
      </c>
      <c r="AF35" s="45" t="e">
        <f t="shared" si="21"/>
        <v>#N/A</v>
      </c>
      <c r="AG35" s="45" t="e">
        <f t="shared" si="22"/>
        <v>#NUM!</v>
      </c>
      <c r="AH35" s="45" t="e">
        <f t="shared" si="23"/>
        <v>#NUM!</v>
      </c>
      <c r="AI35" s="45" t="e">
        <f t="shared" si="24"/>
        <v>#NUM!</v>
      </c>
      <c r="AJ35" s="45" t="e">
        <f t="shared" si="25"/>
        <v>#N/A</v>
      </c>
    </row>
    <row r="36" spans="1:36" ht="12.95" customHeight="1" x14ac:dyDescent="0.15">
      <c r="A36" s="44"/>
      <c r="B36" s="99"/>
      <c r="C36" s="99"/>
      <c r="D36" s="44"/>
      <c r="E36" s="44"/>
      <c r="F36" s="4" t="str">
        <f t="shared" si="0"/>
        <v/>
      </c>
      <c r="G36" s="44"/>
      <c r="H36" s="44"/>
      <c r="I36" s="44"/>
      <c r="K36" s="45" t="e">
        <f t="shared" si="1"/>
        <v>#NUM!</v>
      </c>
      <c r="L36" s="45" t="e">
        <f t="shared" si="2"/>
        <v>#NUM!</v>
      </c>
      <c r="M36" s="45" t="e">
        <f t="shared" si="3"/>
        <v>#NUM!</v>
      </c>
      <c r="N36" s="45" t="e">
        <f t="shared" si="4"/>
        <v>#NUM!</v>
      </c>
      <c r="O36" s="45" t="e">
        <f t="shared" si="5"/>
        <v>#NUM!</v>
      </c>
      <c r="P36" s="45" t="e">
        <f t="shared" si="26"/>
        <v>#N/A</v>
      </c>
      <c r="Q36" s="45" t="e">
        <f t="shared" si="6"/>
        <v>#NUM!</v>
      </c>
      <c r="R36" s="45" t="e">
        <f t="shared" si="7"/>
        <v>#NUM!</v>
      </c>
      <c r="S36" s="45" t="e">
        <f t="shared" si="8"/>
        <v>#NUM!</v>
      </c>
      <c r="T36" s="45" t="e">
        <f t="shared" si="9"/>
        <v>#NUM!</v>
      </c>
      <c r="U36" s="45" t="e">
        <f t="shared" si="10"/>
        <v>#N/A</v>
      </c>
      <c r="V36" s="45" t="e">
        <f t="shared" si="11"/>
        <v>#NUM!</v>
      </c>
      <c r="W36" s="45" t="e">
        <f t="shared" si="12"/>
        <v>#NUM!</v>
      </c>
      <c r="X36" s="45" t="e">
        <f t="shared" si="13"/>
        <v>#NUM!</v>
      </c>
      <c r="Y36" s="45" t="e">
        <f t="shared" si="14"/>
        <v>#NUM!</v>
      </c>
      <c r="Z36" s="45" t="e">
        <f t="shared" si="15"/>
        <v>#N/A</v>
      </c>
      <c r="AA36" s="45" t="e">
        <f t="shared" si="16"/>
        <v>#NUM!</v>
      </c>
      <c r="AB36" s="45" t="e">
        <f t="shared" si="17"/>
        <v>#NUM!</v>
      </c>
      <c r="AC36" s="45" t="e">
        <f t="shared" si="18"/>
        <v>#NUM!</v>
      </c>
      <c r="AD36" s="45" t="e">
        <f t="shared" si="19"/>
        <v>#NUM!</v>
      </c>
      <c r="AE36" s="45" t="e">
        <f t="shared" si="20"/>
        <v>#NUM!</v>
      </c>
      <c r="AF36" s="45" t="e">
        <f t="shared" si="21"/>
        <v>#N/A</v>
      </c>
      <c r="AG36" s="45" t="e">
        <f t="shared" si="22"/>
        <v>#NUM!</v>
      </c>
      <c r="AH36" s="45" t="e">
        <f t="shared" si="23"/>
        <v>#NUM!</v>
      </c>
      <c r="AI36" s="45" t="e">
        <f t="shared" si="24"/>
        <v>#NUM!</v>
      </c>
      <c r="AJ36" s="45" t="e">
        <f t="shared" si="25"/>
        <v>#N/A</v>
      </c>
    </row>
    <row r="37" spans="1:36" ht="12.95" customHeight="1" x14ac:dyDescent="0.15">
      <c r="A37" s="44"/>
      <c r="B37" s="99"/>
      <c r="C37" s="99"/>
      <c r="D37" s="44"/>
      <c r="E37" s="44"/>
      <c r="F37" s="4" t="str">
        <f t="shared" si="0"/>
        <v/>
      </c>
      <c r="G37" s="44"/>
      <c r="H37" s="44"/>
      <c r="I37" s="44"/>
      <c r="K37" s="45" t="e">
        <f t="shared" si="1"/>
        <v>#NUM!</v>
      </c>
      <c r="L37" s="45" t="e">
        <f t="shared" si="2"/>
        <v>#NUM!</v>
      </c>
      <c r="M37" s="45" t="e">
        <f t="shared" si="3"/>
        <v>#NUM!</v>
      </c>
      <c r="N37" s="45" t="e">
        <f t="shared" si="4"/>
        <v>#NUM!</v>
      </c>
      <c r="O37" s="45" t="e">
        <f t="shared" si="5"/>
        <v>#NUM!</v>
      </c>
      <c r="P37" s="45" t="e">
        <f t="shared" si="26"/>
        <v>#N/A</v>
      </c>
      <c r="Q37" s="45" t="e">
        <f t="shared" si="6"/>
        <v>#NUM!</v>
      </c>
      <c r="R37" s="45" t="e">
        <f t="shared" si="7"/>
        <v>#NUM!</v>
      </c>
      <c r="S37" s="45" t="e">
        <f t="shared" si="8"/>
        <v>#NUM!</v>
      </c>
      <c r="T37" s="45" t="e">
        <f t="shared" si="9"/>
        <v>#NUM!</v>
      </c>
      <c r="U37" s="45" t="e">
        <f t="shared" si="10"/>
        <v>#N/A</v>
      </c>
      <c r="V37" s="45" t="e">
        <f t="shared" si="11"/>
        <v>#NUM!</v>
      </c>
      <c r="W37" s="45" t="e">
        <f t="shared" si="12"/>
        <v>#NUM!</v>
      </c>
      <c r="X37" s="45" t="e">
        <f t="shared" si="13"/>
        <v>#NUM!</v>
      </c>
      <c r="Y37" s="45" t="e">
        <f t="shared" si="14"/>
        <v>#NUM!</v>
      </c>
      <c r="Z37" s="45" t="e">
        <f t="shared" si="15"/>
        <v>#N/A</v>
      </c>
      <c r="AA37" s="45" t="e">
        <f t="shared" si="16"/>
        <v>#NUM!</v>
      </c>
      <c r="AB37" s="45" t="e">
        <f t="shared" si="17"/>
        <v>#NUM!</v>
      </c>
      <c r="AC37" s="45" t="e">
        <f t="shared" si="18"/>
        <v>#NUM!</v>
      </c>
      <c r="AD37" s="45" t="e">
        <f t="shared" si="19"/>
        <v>#NUM!</v>
      </c>
      <c r="AE37" s="45" t="e">
        <f t="shared" si="20"/>
        <v>#NUM!</v>
      </c>
      <c r="AF37" s="45" t="e">
        <f t="shared" si="21"/>
        <v>#N/A</v>
      </c>
      <c r="AG37" s="45" t="e">
        <f t="shared" si="22"/>
        <v>#NUM!</v>
      </c>
      <c r="AH37" s="45" t="e">
        <f t="shared" si="23"/>
        <v>#NUM!</v>
      </c>
      <c r="AI37" s="45" t="e">
        <f t="shared" si="24"/>
        <v>#NUM!</v>
      </c>
      <c r="AJ37" s="45" t="e">
        <f t="shared" si="25"/>
        <v>#N/A</v>
      </c>
    </row>
    <row r="38" spans="1:36" ht="12.95" customHeight="1" x14ac:dyDescent="0.15">
      <c r="A38" s="44"/>
      <c r="B38" s="99"/>
      <c r="C38" s="99"/>
      <c r="D38" s="44"/>
      <c r="E38" s="44"/>
      <c r="F38" s="4" t="str">
        <f t="shared" si="0"/>
        <v/>
      </c>
      <c r="G38" s="44"/>
      <c r="H38" s="44"/>
      <c r="I38" s="44"/>
      <c r="K38" s="45" t="e">
        <f t="shared" si="1"/>
        <v>#NUM!</v>
      </c>
      <c r="L38" s="45" t="e">
        <f t="shared" si="2"/>
        <v>#NUM!</v>
      </c>
      <c r="M38" s="45" t="e">
        <f t="shared" si="3"/>
        <v>#NUM!</v>
      </c>
      <c r="N38" s="45" t="e">
        <f t="shared" si="4"/>
        <v>#NUM!</v>
      </c>
      <c r="O38" s="45" t="e">
        <f t="shared" si="5"/>
        <v>#NUM!</v>
      </c>
      <c r="P38" s="45" t="e">
        <f t="shared" si="26"/>
        <v>#N/A</v>
      </c>
      <c r="Q38" s="45" t="e">
        <f t="shared" si="6"/>
        <v>#NUM!</v>
      </c>
      <c r="R38" s="45" t="e">
        <f t="shared" si="7"/>
        <v>#NUM!</v>
      </c>
      <c r="S38" s="45" t="e">
        <f t="shared" si="8"/>
        <v>#NUM!</v>
      </c>
      <c r="T38" s="45" t="e">
        <f t="shared" si="9"/>
        <v>#NUM!</v>
      </c>
      <c r="U38" s="45" t="e">
        <f t="shared" si="10"/>
        <v>#N/A</v>
      </c>
      <c r="V38" s="45" t="e">
        <f t="shared" si="11"/>
        <v>#NUM!</v>
      </c>
      <c r="W38" s="45" t="e">
        <f t="shared" si="12"/>
        <v>#NUM!</v>
      </c>
      <c r="X38" s="45" t="e">
        <f t="shared" si="13"/>
        <v>#NUM!</v>
      </c>
      <c r="Y38" s="45" t="e">
        <f t="shared" si="14"/>
        <v>#NUM!</v>
      </c>
      <c r="Z38" s="45" t="e">
        <f t="shared" si="15"/>
        <v>#N/A</v>
      </c>
      <c r="AA38" s="45" t="e">
        <f t="shared" si="16"/>
        <v>#NUM!</v>
      </c>
      <c r="AB38" s="45" t="e">
        <f t="shared" si="17"/>
        <v>#NUM!</v>
      </c>
      <c r="AC38" s="45" t="e">
        <f t="shared" si="18"/>
        <v>#NUM!</v>
      </c>
      <c r="AD38" s="45" t="e">
        <f t="shared" si="19"/>
        <v>#NUM!</v>
      </c>
      <c r="AE38" s="45" t="e">
        <f t="shared" si="20"/>
        <v>#NUM!</v>
      </c>
      <c r="AF38" s="45" t="e">
        <f t="shared" si="21"/>
        <v>#N/A</v>
      </c>
      <c r="AG38" s="45" t="e">
        <f t="shared" si="22"/>
        <v>#NUM!</v>
      </c>
      <c r="AH38" s="45" t="e">
        <f t="shared" si="23"/>
        <v>#NUM!</v>
      </c>
      <c r="AI38" s="45" t="e">
        <f t="shared" si="24"/>
        <v>#NUM!</v>
      </c>
      <c r="AJ38" s="45" t="e">
        <f t="shared" si="25"/>
        <v>#N/A</v>
      </c>
    </row>
    <row r="39" spans="1:36" ht="12.95" customHeight="1" x14ac:dyDescent="0.15">
      <c r="A39" s="44"/>
      <c r="B39" s="99"/>
      <c r="C39" s="99"/>
      <c r="D39" s="44"/>
      <c r="E39" s="44"/>
      <c r="F39" s="4" t="str">
        <f t="shared" si="0"/>
        <v/>
      </c>
      <c r="G39" s="44"/>
      <c r="H39" s="44"/>
      <c r="I39" s="44"/>
      <c r="K39" s="45" t="e">
        <f t="shared" si="1"/>
        <v>#NUM!</v>
      </c>
      <c r="L39" s="45" t="e">
        <f t="shared" si="2"/>
        <v>#NUM!</v>
      </c>
      <c r="M39" s="45" t="e">
        <f t="shared" si="3"/>
        <v>#NUM!</v>
      </c>
      <c r="N39" s="45" t="e">
        <f t="shared" si="4"/>
        <v>#NUM!</v>
      </c>
      <c r="O39" s="45" t="e">
        <f t="shared" si="5"/>
        <v>#NUM!</v>
      </c>
      <c r="P39" s="45" t="e">
        <f t="shared" si="26"/>
        <v>#N/A</v>
      </c>
      <c r="Q39" s="45" t="e">
        <f t="shared" si="6"/>
        <v>#NUM!</v>
      </c>
      <c r="R39" s="45" t="e">
        <f t="shared" si="7"/>
        <v>#NUM!</v>
      </c>
      <c r="S39" s="45" t="e">
        <f t="shared" si="8"/>
        <v>#NUM!</v>
      </c>
      <c r="T39" s="45" t="e">
        <f t="shared" si="9"/>
        <v>#NUM!</v>
      </c>
      <c r="U39" s="45" t="e">
        <f t="shared" si="10"/>
        <v>#N/A</v>
      </c>
      <c r="V39" s="45" t="e">
        <f t="shared" si="11"/>
        <v>#NUM!</v>
      </c>
      <c r="W39" s="45" t="e">
        <f t="shared" si="12"/>
        <v>#NUM!</v>
      </c>
      <c r="X39" s="45" t="e">
        <f t="shared" si="13"/>
        <v>#NUM!</v>
      </c>
      <c r="Y39" s="45" t="e">
        <f t="shared" si="14"/>
        <v>#NUM!</v>
      </c>
      <c r="Z39" s="45" t="e">
        <f t="shared" si="15"/>
        <v>#N/A</v>
      </c>
      <c r="AA39" s="45" t="e">
        <f t="shared" si="16"/>
        <v>#NUM!</v>
      </c>
      <c r="AB39" s="45" t="e">
        <f t="shared" si="17"/>
        <v>#NUM!</v>
      </c>
      <c r="AC39" s="45" t="e">
        <f t="shared" si="18"/>
        <v>#NUM!</v>
      </c>
      <c r="AD39" s="45" t="e">
        <f t="shared" si="19"/>
        <v>#NUM!</v>
      </c>
      <c r="AE39" s="45" t="e">
        <f t="shared" si="20"/>
        <v>#NUM!</v>
      </c>
      <c r="AF39" s="45" t="e">
        <f t="shared" si="21"/>
        <v>#N/A</v>
      </c>
      <c r="AG39" s="45" t="e">
        <f t="shared" si="22"/>
        <v>#NUM!</v>
      </c>
      <c r="AH39" s="45" t="e">
        <f t="shared" si="23"/>
        <v>#NUM!</v>
      </c>
      <c r="AI39" s="45" t="e">
        <f t="shared" si="24"/>
        <v>#NUM!</v>
      </c>
      <c r="AJ39" s="45" t="e">
        <f t="shared" si="25"/>
        <v>#N/A</v>
      </c>
    </row>
    <row r="40" spans="1:36" ht="12.95" customHeight="1" x14ac:dyDescent="0.15">
      <c r="A40" s="44"/>
      <c r="B40" s="99"/>
      <c r="C40" s="99"/>
      <c r="D40" s="44"/>
      <c r="E40" s="44"/>
      <c r="F40" s="4" t="str">
        <f t="shared" si="0"/>
        <v/>
      </c>
      <c r="G40" s="44"/>
      <c r="H40" s="44"/>
      <c r="I40" s="44"/>
      <c r="K40" s="45" t="e">
        <f t="shared" si="1"/>
        <v>#NUM!</v>
      </c>
      <c r="L40" s="45" t="e">
        <f t="shared" si="2"/>
        <v>#NUM!</v>
      </c>
      <c r="M40" s="45" t="e">
        <f t="shared" si="3"/>
        <v>#NUM!</v>
      </c>
      <c r="N40" s="45" t="e">
        <f t="shared" si="4"/>
        <v>#NUM!</v>
      </c>
      <c r="O40" s="45" t="e">
        <f t="shared" si="5"/>
        <v>#NUM!</v>
      </c>
      <c r="P40" s="45" t="e">
        <f t="shared" si="26"/>
        <v>#N/A</v>
      </c>
      <c r="Q40" s="45" t="e">
        <f t="shared" si="6"/>
        <v>#NUM!</v>
      </c>
      <c r="R40" s="45" t="e">
        <f t="shared" si="7"/>
        <v>#NUM!</v>
      </c>
      <c r="S40" s="45" t="e">
        <f t="shared" si="8"/>
        <v>#NUM!</v>
      </c>
      <c r="T40" s="45" t="e">
        <f t="shared" si="9"/>
        <v>#NUM!</v>
      </c>
      <c r="U40" s="45" t="e">
        <f t="shared" si="10"/>
        <v>#N/A</v>
      </c>
      <c r="V40" s="45" t="e">
        <f t="shared" si="11"/>
        <v>#NUM!</v>
      </c>
      <c r="W40" s="45" t="e">
        <f t="shared" si="12"/>
        <v>#NUM!</v>
      </c>
      <c r="X40" s="45" t="e">
        <f t="shared" si="13"/>
        <v>#NUM!</v>
      </c>
      <c r="Y40" s="45" t="e">
        <f t="shared" si="14"/>
        <v>#NUM!</v>
      </c>
      <c r="Z40" s="45" t="e">
        <f t="shared" si="15"/>
        <v>#N/A</v>
      </c>
      <c r="AA40" s="45" t="e">
        <f t="shared" si="16"/>
        <v>#NUM!</v>
      </c>
      <c r="AB40" s="45" t="e">
        <f t="shared" si="17"/>
        <v>#NUM!</v>
      </c>
      <c r="AC40" s="45" t="e">
        <f t="shared" si="18"/>
        <v>#NUM!</v>
      </c>
      <c r="AD40" s="45" t="e">
        <f t="shared" si="19"/>
        <v>#NUM!</v>
      </c>
      <c r="AE40" s="45" t="e">
        <f t="shared" si="20"/>
        <v>#NUM!</v>
      </c>
      <c r="AF40" s="45" t="e">
        <f t="shared" si="21"/>
        <v>#N/A</v>
      </c>
      <c r="AG40" s="45" t="e">
        <f t="shared" si="22"/>
        <v>#NUM!</v>
      </c>
      <c r="AH40" s="45" t="e">
        <f t="shared" si="23"/>
        <v>#NUM!</v>
      </c>
      <c r="AI40" s="45" t="e">
        <f t="shared" si="24"/>
        <v>#NUM!</v>
      </c>
      <c r="AJ40" s="45" t="e">
        <f t="shared" si="25"/>
        <v>#N/A</v>
      </c>
    </row>
    <row r="41" spans="1:36" ht="12.95" customHeight="1" x14ac:dyDescent="0.15">
      <c r="A41" s="44"/>
      <c r="B41" s="99"/>
      <c r="C41" s="99"/>
      <c r="D41" s="44"/>
      <c r="E41" s="44"/>
      <c r="F41" s="4" t="str">
        <f t="shared" si="0"/>
        <v/>
      </c>
      <c r="G41" s="44"/>
      <c r="H41" s="44"/>
      <c r="I41" s="44"/>
      <c r="K41" s="45" t="e">
        <f t="shared" si="1"/>
        <v>#NUM!</v>
      </c>
      <c r="L41" s="45" t="e">
        <f t="shared" si="2"/>
        <v>#NUM!</v>
      </c>
      <c r="M41" s="45" t="e">
        <f t="shared" si="3"/>
        <v>#NUM!</v>
      </c>
      <c r="N41" s="45" t="e">
        <f t="shared" si="4"/>
        <v>#NUM!</v>
      </c>
      <c r="O41" s="45" t="e">
        <f t="shared" si="5"/>
        <v>#NUM!</v>
      </c>
      <c r="P41" s="45" t="e">
        <f t="shared" si="26"/>
        <v>#N/A</v>
      </c>
      <c r="Q41" s="45" t="e">
        <f t="shared" si="6"/>
        <v>#NUM!</v>
      </c>
      <c r="R41" s="45" t="e">
        <f t="shared" si="7"/>
        <v>#NUM!</v>
      </c>
      <c r="S41" s="45" t="e">
        <f t="shared" si="8"/>
        <v>#NUM!</v>
      </c>
      <c r="T41" s="45" t="e">
        <f t="shared" si="9"/>
        <v>#NUM!</v>
      </c>
      <c r="U41" s="45" t="e">
        <f t="shared" si="10"/>
        <v>#N/A</v>
      </c>
      <c r="V41" s="45" t="e">
        <f t="shared" si="11"/>
        <v>#NUM!</v>
      </c>
      <c r="W41" s="45" t="e">
        <f t="shared" si="12"/>
        <v>#NUM!</v>
      </c>
      <c r="X41" s="45" t="e">
        <f t="shared" si="13"/>
        <v>#NUM!</v>
      </c>
      <c r="Y41" s="45" t="e">
        <f t="shared" si="14"/>
        <v>#NUM!</v>
      </c>
      <c r="Z41" s="45" t="e">
        <f t="shared" si="15"/>
        <v>#N/A</v>
      </c>
      <c r="AA41" s="45" t="e">
        <f t="shared" si="16"/>
        <v>#NUM!</v>
      </c>
      <c r="AB41" s="45" t="e">
        <f t="shared" si="17"/>
        <v>#NUM!</v>
      </c>
      <c r="AC41" s="45" t="e">
        <f t="shared" si="18"/>
        <v>#NUM!</v>
      </c>
      <c r="AD41" s="45" t="e">
        <f t="shared" si="19"/>
        <v>#NUM!</v>
      </c>
      <c r="AE41" s="45" t="e">
        <f t="shared" si="20"/>
        <v>#NUM!</v>
      </c>
      <c r="AF41" s="45" t="e">
        <f t="shared" si="21"/>
        <v>#N/A</v>
      </c>
      <c r="AG41" s="45" t="e">
        <f t="shared" si="22"/>
        <v>#NUM!</v>
      </c>
      <c r="AH41" s="45" t="e">
        <f t="shared" si="23"/>
        <v>#NUM!</v>
      </c>
      <c r="AI41" s="45" t="e">
        <f t="shared" si="24"/>
        <v>#NUM!</v>
      </c>
      <c r="AJ41" s="45" t="e">
        <f t="shared" si="25"/>
        <v>#N/A</v>
      </c>
    </row>
    <row r="42" spans="1:36" ht="12.95" customHeight="1" x14ac:dyDescent="0.15">
      <c r="A42" s="44"/>
      <c r="B42" s="99"/>
      <c r="C42" s="99"/>
      <c r="D42" s="44"/>
      <c r="E42" s="44"/>
      <c r="F42" s="4" t="str">
        <f t="shared" si="0"/>
        <v/>
      </c>
      <c r="G42" s="44"/>
      <c r="H42" s="44"/>
      <c r="I42" s="44"/>
      <c r="K42" s="45" t="e">
        <f t="shared" si="1"/>
        <v>#NUM!</v>
      </c>
      <c r="L42" s="45" t="e">
        <f t="shared" si="2"/>
        <v>#NUM!</v>
      </c>
      <c r="M42" s="45" t="e">
        <f t="shared" si="3"/>
        <v>#NUM!</v>
      </c>
      <c r="N42" s="45" t="e">
        <f t="shared" si="4"/>
        <v>#NUM!</v>
      </c>
      <c r="O42" s="45" t="e">
        <f t="shared" si="5"/>
        <v>#NUM!</v>
      </c>
      <c r="P42" s="45" t="e">
        <f t="shared" si="26"/>
        <v>#N/A</v>
      </c>
      <c r="Q42" s="45" t="e">
        <f t="shared" si="6"/>
        <v>#NUM!</v>
      </c>
      <c r="R42" s="45" t="e">
        <f t="shared" si="7"/>
        <v>#NUM!</v>
      </c>
      <c r="S42" s="45" t="e">
        <f t="shared" si="8"/>
        <v>#NUM!</v>
      </c>
      <c r="T42" s="45" t="e">
        <f t="shared" si="9"/>
        <v>#NUM!</v>
      </c>
      <c r="U42" s="45" t="e">
        <f t="shared" si="10"/>
        <v>#N/A</v>
      </c>
      <c r="V42" s="45" t="e">
        <f t="shared" si="11"/>
        <v>#NUM!</v>
      </c>
      <c r="W42" s="45" t="e">
        <f t="shared" si="12"/>
        <v>#NUM!</v>
      </c>
      <c r="X42" s="45" t="e">
        <f t="shared" si="13"/>
        <v>#NUM!</v>
      </c>
      <c r="Y42" s="45" t="e">
        <f t="shared" si="14"/>
        <v>#NUM!</v>
      </c>
      <c r="Z42" s="45" t="e">
        <f t="shared" si="15"/>
        <v>#N/A</v>
      </c>
      <c r="AA42" s="45" t="e">
        <f t="shared" si="16"/>
        <v>#NUM!</v>
      </c>
      <c r="AB42" s="45" t="e">
        <f t="shared" si="17"/>
        <v>#NUM!</v>
      </c>
      <c r="AC42" s="45" t="e">
        <f t="shared" si="18"/>
        <v>#NUM!</v>
      </c>
      <c r="AD42" s="45" t="e">
        <f t="shared" si="19"/>
        <v>#NUM!</v>
      </c>
      <c r="AE42" s="45" t="e">
        <f t="shared" si="20"/>
        <v>#NUM!</v>
      </c>
      <c r="AF42" s="45" t="e">
        <f t="shared" si="21"/>
        <v>#N/A</v>
      </c>
      <c r="AG42" s="45" t="e">
        <f t="shared" si="22"/>
        <v>#NUM!</v>
      </c>
      <c r="AH42" s="45" t="e">
        <f t="shared" si="23"/>
        <v>#NUM!</v>
      </c>
      <c r="AI42" s="45" t="e">
        <f t="shared" si="24"/>
        <v>#NUM!</v>
      </c>
      <c r="AJ42" s="45" t="e">
        <f t="shared" si="25"/>
        <v>#N/A</v>
      </c>
    </row>
    <row r="43" spans="1:36" ht="12.95" customHeight="1" x14ac:dyDescent="0.15">
      <c r="A43" s="44"/>
      <c r="B43" s="99"/>
      <c r="C43" s="99"/>
      <c r="D43" s="44"/>
      <c r="E43" s="44"/>
      <c r="F43" s="4" t="str">
        <f t="shared" si="0"/>
        <v/>
      </c>
      <c r="G43" s="44"/>
      <c r="H43" s="44"/>
      <c r="I43" s="44"/>
      <c r="K43" s="45" t="e">
        <f t="shared" si="1"/>
        <v>#NUM!</v>
      </c>
      <c r="L43" s="45" t="e">
        <f t="shared" si="2"/>
        <v>#NUM!</v>
      </c>
      <c r="M43" s="45" t="e">
        <f t="shared" si="3"/>
        <v>#NUM!</v>
      </c>
      <c r="N43" s="45" t="e">
        <f t="shared" si="4"/>
        <v>#NUM!</v>
      </c>
      <c r="O43" s="45" t="e">
        <f t="shared" si="5"/>
        <v>#NUM!</v>
      </c>
      <c r="P43" s="45" t="e">
        <f t="shared" si="26"/>
        <v>#N/A</v>
      </c>
      <c r="Q43" s="45" t="e">
        <f t="shared" si="6"/>
        <v>#NUM!</v>
      </c>
      <c r="R43" s="45" t="e">
        <f t="shared" si="7"/>
        <v>#NUM!</v>
      </c>
      <c r="S43" s="45" t="e">
        <f t="shared" si="8"/>
        <v>#NUM!</v>
      </c>
      <c r="T43" s="45" t="e">
        <f t="shared" si="9"/>
        <v>#NUM!</v>
      </c>
      <c r="U43" s="45" t="e">
        <f t="shared" si="10"/>
        <v>#N/A</v>
      </c>
      <c r="V43" s="45" t="e">
        <f t="shared" si="11"/>
        <v>#NUM!</v>
      </c>
      <c r="W43" s="45" t="e">
        <f t="shared" si="12"/>
        <v>#NUM!</v>
      </c>
      <c r="X43" s="45" t="e">
        <f t="shared" si="13"/>
        <v>#NUM!</v>
      </c>
      <c r="Y43" s="45" t="e">
        <f t="shared" si="14"/>
        <v>#NUM!</v>
      </c>
      <c r="Z43" s="45" t="e">
        <f t="shared" si="15"/>
        <v>#N/A</v>
      </c>
      <c r="AA43" s="45" t="e">
        <f t="shared" si="16"/>
        <v>#NUM!</v>
      </c>
      <c r="AB43" s="45" t="e">
        <f t="shared" si="17"/>
        <v>#NUM!</v>
      </c>
      <c r="AC43" s="45" t="e">
        <f t="shared" si="18"/>
        <v>#NUM!</v>
      </c>
      <c r="AD43" s="45" t="e">
        <f t="shared" si="19"/>
        <v>#NUM!</v>
      </c>
      <c r="AE43" s="45" t="e">
        <f t="shared" si="20"/>
        <v>#NUM!</v>
      </c>
      <c r="AF43" s="45" t="e">
        <f t="shared" si="21"/>
        <v>#N/A</v>
      </c>
      <c r="AG43" s="45" t="e">
        <f t="shared" si="22"/>
        <v>#NUM!</v>
      </c>
      <c r="AH43" s="45" t="e">
        <f t="shared" si="23"/>
        <v>#NUM!</v>
      </c>
      <c r="AI43" s="45" t="e">
        <f t="shared" si="24"/>
        <v>#NUM!</v>
      </c>
      <c r="AJ43" s="45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44" t="s">
        <v>18</v>
      </c>
      <c r="D46" s="44" t="s">
        <v>19</v>
      </c>
      <c r="E46" s="44" t="s">
        <v>20</v>
      </c>
      <c r="F46" s="11"/>
      <c r="G46" s="5" t="s">
        <v>21</v>
      </c>
      <c r="H46" s="13"/>
      <c r="I46" s="111" t="s">
        <v>148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18</v>
      </c>
      <c r="D47" s="15">
        <f>COUNTIF(G4:G43,"*下層*")</f>
        <v>2</v>
      </c>
      <c r="E47" s="15">
        <f>COUNTA(A4:A43)</f>
        <v>20</v>
      </c>
      <c r="F47" s="11"/>
      <c r="G47" s="16">
        <f>C47*100</f>
        <v>1800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12</v>
      </c>
      <c r="D48" s="15">
        <f>IF(D47&gt;0,ROUND(SUMIF(G4:G43,"*下層*",E4:E43)/D47,0),"")</f>
        <v>7</v>
      </c>
      <c r="E48" s="15">
        <f>ROUND(SUM(E4:E43)/E47,0)</f>
        <v>12</v>
      </c>
      <c r="F48" s="14"/>
      <c r="G48" s="16">
        <f>C48</f>
        <v>12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18</v>
      </c>
      <c r="D49" s="15">
        <f>IF(D47&gt;0,ROUND(SUMIF(G4:G43,"*下層*",D4:D43)/D47,0),"")</f>
        <v>8</v>
      </c>
      <c r="E49" s="15">
        <f>ROUND(SUM(D4:D43)/E47,0)</f>
        <v>18</v>
      </c>
      <c r="F49" s="14"/>
      <c r="G49" s="16">
        <f>C49</f>
        <v>18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3.2599999999999993</v>
      </c>
      <c r="D50" s="17">
        <f>SUMIF(G4:G43,"*下層*",F4:F43)</f>
        <v>0.04</v>
      </c>
      <c r="E50" s="4">
        <f>SUM(F4:F43)</f>
        <v>3.2999999999999994</v>
      </c>
      <c r="F50" s="14"/>
      <c r="G50" s="18">
        <f>C50*100</f>
        <v>325.99999999999994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形状比＝67、Sr＝20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44" t="s">
        <v>18</v>
      </c>
      <c r="D53" s="44" t="s">
        <v>19</v>
      </c>
      <c r="E53" s="44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5</v>
      </c>
      <c r="D54" s="15">
        <f>COUNTIF(H4:H43,"▲")</f>
        <v>2</v>
      </c>
      <c r="E54" s="15">
        <f>COUNTA(H4:H43)</f>
        <v>7</v>
      </c>
      <c r="F54" s="11"/>
      <c r="G54" s="16">
        <f>C54*100</f>
        <v>500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13</v>
      </c>
      <c r="D55" s="15">
        <f>IF(D54&gt;0,ROUND(SUMIF(H4:H43,"▲",E4:E43)/D54,0),"")</f>
        <v>7</v>
      </c>
      <c r="E55" s="15">
        <f>ROUND(SUMIF(H4:H43,"*",E4:E43)/E54,0)</f>
        <v>11</v>
      </c>
      <c r="F55" s="14"/>
      <c r="G55" s="16">
        <f>C55</f>
        <v>13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16</v>
      </c>
      <c r="D56" s="15">
        <f>IF(D54&gt;0,ROUND(SUMIF(H4:H43,"▲",D4:D43)/D54,0),"")</f>
        <v>8</v>
      </c>
      <c r="E56" s="15">
        <f>ROUND(SUMIF(H4:H43,"*",D4:D43)/E54,0)</f>
        <v>14</v>
      </c>
      <c r="F56" s="14"/>
      <c r="G56" s="16">
        <f>C56</f>
        <v>16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0.72000000000000008</v>
      </c>
      <c r="D57" s="17">
        <f>SUMIF(H4:H43,"▲",F4:F43)</f>
        <v>0.04</v>
      </c>
      <c r="E57" s="17">
        <f>SUM(C57:D57)</f>
        <v>0.76000000000000012</v>
      </c>
      <c r="F57" s="14"/>
      <c r="G57" s="20">
        <f>C57*100</f>
        <v>72.000000000000014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44" t="s">
        <v>18</v>
      </c>
      <c r="D60" s="44" t="s">
        <v>19</v>
      </c>
      <c r="E60" s="44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27.8</v>
      </c>
      <c r="D61" s="21">
        <f>IF(D47&gt;0,ROUND(D54/D47*100,1),"")</f>
        <v>100</v>
      </c>
      <c r="E61" s="21">
        <f>ROUND(E54/E47*100,1)</f>
        <v>35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22.1</v>
      </c>
      <c r="D62" s="21">
        <f>IF(D47&gt;0,ROUND(D57/D50*100,1),"")</f>
        <v>100</v>
      </c>
      <c r="E62" s="21">
        <f>ROUND(E57/E50*100,1)</f>
        <v>23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44" t="s">
        <v>18</v>
      </c>
      <c r="D65" s="44" t="s">
        <v>19</v>
      </c>
      <c r="E65" s="44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13</v>
      </c>
      <c r="D66" s="15">
        <f>D47-D54</f>
        <v>0</v>
      </c>
      <c r="E66" s="15">
        <f>SUM(C66:D66)</f>
        <v>13</v>
      </c>
      <c r="F66" s="11"/>
      <c r="G66" s="16">
        <f>C66*100</f>
        <v>1300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13</v>
      </c>
      <c r="D67" s="15" t="str">
        <f>IF(D66&gt;0,ROUND(SUMIFS(E4:E43,G7:G43,"*下層*",H4:H43,"")/D66,0),"")</f>
        <v/>
      </c>
      <c r="E67" s="15">
        <f>IF(E66&gt;0,ROUND(SUMIF(H4:H43,"",E4:E43)/E66,0),"")</f>
        <v>13</v>
      </c>
      <c r="F67" s="14"/>
      <c r="G67" s="16">
        <f>C67</f>
        <v>13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19</v>
      </c>
      <c r="D68" s="15" t="str">
        <f>IF(D66&gt;0,ROUND(SUMIFS(D4:D43,G7:G43,"*下層*",H4:H43,"")/D66,0),"")</f>
        <v/>
      </c>
      <c r="E68" s="15">
        <f>IF(E66&gt;0,ROUND(SUMIF(H4:H43,"",D4:D43)/E66,0),"")</f>
        <v>19</v>
      </c>
      <c r="F68" s="14"/>
      <c r="G68" s="16">
        <f>C68</f>
        <v>19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2.5399999999999991</v>
      </c>
      <c r="D69" s="17" t="str">
        <f>IF(D66&gt;0,D50-D57,"")</f>
        <v/>
      </c>
      <c r="E69" s="4">
        <f>SUM(C69:D69)</f>
        <v>2.5399999999999991</v>
      </c>
      <c r="F69" s="14"/>
      <c r="G69" s="18">
        <f>C69*100</f>
        <v>253.99999999999991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形状比＝68、Sr＝21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12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895" priority="16" stopIfTrue="1">
      <formula>AND(($H4="スギ"),(#REF!&lt;12))</formula>
    </cfRule>
  </conditionalFormatting>
  <conditionalFormatting sqref="L4:L43">
    <cfRule type="expression" dxfId="894" priority="15" stopIfTrue="1">
      <formula>AND(($H4="スギ"),(#REF!&lt;22),(#REF!&gt;=12))</formula>
    </cfRule>
  </conditionalFormatting>
  <conditionalFormatting sqref="M4:M43">
    <cfRule type="expression" dxfId="893" priority="14" stopIfTrue="1">
      <formula>AND(($H4="スギ"),(#REF!&lt;32),(#REF!&gt;=22))</formula>
    </cfRule>
  </conditionalFormatting>
  <conditionalFormatting sqref="N4:N43">
    <cfRule type="expression" dxfId="892" priority="13" stopIfTrue="1">
      <formula>AND(($H4="スギ"),(#REF!&lt;42),(#REF!&gt;=32))</formula>
    </cfRule>
  </conditionalFormatting>
  <conditionalFormatting sqref="U4:U43 Z4:AF43 AJ4:AJ43 O4:P43">
    <cfRule type="expression" dxfId="891" priority="12" stopIfTrue="1">
      <formula>AND(($H4="スギ"),(#REF!&gt;=42))</formula>
    </cfRule>
  </conditionalFormatting>
  <conditionalFormatting sqref="Q4:Q43 AA4:AA43">
    <cfRule type="expression" dxfId="890" priority="11" stopIfTrue="1">
      <formula>AND(($H4="ヒノキ"),(#REF!&lt;12))</formula>
    </cfRule>
  </conditionalFormatting>
  <conditionalFormatting sqref="R4:R43 AB4:AE43">
    <cfRule type="expression" dxfId="889" priority="10" stopIfTrue="1">
      <formula>AND(($H4="ヒノキ"),(#REF!&lt;22),(#REF!&gt;=12))</formula>
    </cfRule>
  </conditionalFormatting>
  <conditionalFormatting sqref="S4:S43">
    <cfRule type="expression" dxfId="888" priority="9" stopIfTrue="1">
      <formula>AND(($H4="ヒノキ"),(#REF!&lt;32),(#REF!&gt;=22))</formula>
    </cfRule>
  </conditionalFormatting>
  <conditionalFormatting sqref="T4:U43 Z4:AF43 AJ4:AJ43">
    <cfRule type="expression" dxfId="887" priority="8" stopIfTrue="1">
      <formula>AND(($H4="ヒノキ"),(#REF!&gt;=32))</formula>
    </cfRule>
  </conditionalFormatting>
  <conditionalFormatting sqref="V4:V43 AA4:AA43">
    <cfRule type="expression" dxfId="886" priority="7" stopIfTrue="1">
      <formula>AND(($H4="アカマツ"),(#REF!&lt;12))</formula>
    </cfRule>
  </conditionalFormatting>
  <conditionalFormatting sqref="W4:W43 AB4:AB43">
    <cfRule type="expression" dxfId="885" priority="6" stopIfTrue="1">
      <formula>AND(($H4="アカマツ"),(#REF!&lt;22),(#REF!&gt;=12))</formula>
    </cfRule>
  </conditionalFormatting>
  <conditionalFormatting sqref="X4:X43 AC4:AC43">
    <cfRule type="expression" dxfId="884" priority="5" stopIfTrue="1">
      <formula>AND(($H4="アカマツ"),(#REF!&lt;42),(#REF!&gt;=22))</formula>
    </cfRule>
  </conditionalFormatting>
  <conditionalFormatting sqref="Y4:AF43 AJ4:AJ43">
    <cfRule type="expression" dxfId="883" priority="4" stopIfTrue="1">
      <formula>AND(($H4="アカマツ"),(#REF!&gt;=42))</formula>
    </cfRule>
  </conditionalFormatting>
  <conditionalFormatting sqref="AG4:AG43">
    <cfRule type="expression" dxfId="882" priority="3" stopIfTrue="1">
      <formula>AND(($H4&lt;&gt;"スギ"),($H4&lt;&gt;"ヒノキ"),($H4&lt;&gt;"アカマツ"),(#REF!&lt;12))</formula>
    </cfRule>
  </conditionalFormatting>
  <conditionalFormatting sqref="AH4:AH43">
    <cfRule type="expression" dxfId="88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880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AJ120"/>
  <sheetViews>
    <sheetView showGridLines="0" view="pageBreakPreview" topLeftCell="A22" zoomScale="85" zoomScaleNormal="85" zoomScaleSheetLayoutView="85" workbookViewId="0">
      <selection activeCell="M69" sqref="M69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306</v>
      </c>
      <c r="B2" s="100"/>
      <c r="C2" s="100"/>
      <c r="D2" s="100"/>
      <c r="E2" s="100"/>
      <c r="F2" s="100"/>
      <c r="G2" s="100"/>
      <c r="H2" s="101" t="s">
        <v>61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30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29">
        <v>0</v>
      </c>
      <c r="L3" s="29">
        <v>12</v>
      </c>
      <c r="M3" s="29">
        <v>22</v>
      </c>
      <c r="N3" s="29">
        <v>32</v>
      </c>
      <c r="O3" s="29">
        <v>42</v>
      </c>
      <c r="P3" s="29" t="s">
        <v>14</v>
      </c>
      <c r="Q3" s="29">
        <v>0</v>
      </c>
      <c r="R3" s="29">
        <v>12</v>
      </c>
      <c r="S3" s="29">
        <v>22</v>
      </c>
      <c r="T3" s="29">
        <v>32</v>
      </c>
      <c r="U3" s="29" t="s">
        <v>14</v>
      </c>
      <c r="V3" s="29">
        <v>0</v>
      </c>
      <c r="W3" s="29">
        <v>12</v>
      </c>
      <c r="X3" s="29">
        <v>22</v>
      </c>
      <c r="Y3" s="29">
        <v>42</v>
      </c>
      <c r="Z3" s="29" t="s">
        <v>14</v>
      </c>
      <c r="AA3" s="29">
        <v>0</v>
      </c>
      <c r="AB3" s="29">
        <v>12</v>
      </c>
      <c r="AC3" s="29">
        <v>22</v>
      </c>
      <c r="AD3" s="29">
        <v>32</v>
      </c>
      <c r="AE3" s="29">
        <v>42</v>
      </c>
      <c r="AF3" s="29" t="s">
        <v>14</v>
      </c>
      <c r="AG3" s="29">
        <v>0</v>
      </c>
      <c r="AH3" s="29">
        <v>12</v>
      </c>
      <c r="AI3" s="29">
        <v>42</v>
      </c>
      <c r="AJ3" s="29" t="s">
        <v>14</v>
      </c>
    </row>
    <row r="4" spans="1:36" ht="12.95" customHeight="1" x14ac:dyDescent="0.15">
      <c r="A4" s="28">
        <v>41</v>
      </c>
      <c r="B4" s="99" t="s">
        <v>37</v>
      </c>
      <c r="C4" s="99"/>
      <c r="D4" s="28">
        <v>44</v>
      </c>
      <c r="E4" s="28">
        <v>24</v>
      </c>
      <c r="F4" s="4">
        <f t="shared" ref="F4:F43" si="0">IF(D4&gt;0,IF(B4="スギ",P4,IF(B4="ヒノキ",U4,IF(B4="アカマツ",Z4,IF(B4="カラマツ",AF4,AJ4)))),"")</f>
        <v>1.58</v>
      </c>
      <c r="G4" s="5"/>
      <c r="H4" s="31"/>
      <c r="I4" s="31" t="s">
        <v>38</v>
      </c>
      <c r="J4" s="1" t="s">
        <v>15</v>
      </c>
      <c r="K4" s="29">
        <f t="shared" ref="K4:K43" si="1">IF(ROUND(10^(-5+0.8769+1.7454*LOG(D4)+1.014*LOG(E4)),2)&gt;=0.01,ROUND(10^(-5+0.8769+1.7454*LOG(D4)+1.014*LOG(E4)),2),ROUND(10^(-5+0.8769+1.7454*LOG(D4)+1.014*LOG(E4)),3))</f>
        <v>1.4</v>
      </c>
      <c r="L4" s="29">
        <f t="shared" ref="L4:L43" si="2">ROUND(10^(-5+0.73504+1.83346*LOG(D4)+1.06569*LOG(E4)),2)</f>
        <v>1.66</v>
      </c>
      <c r="M4" s="29">
        <f t="shared" ref="M4:M43" si="3">ROUND(10^(-5+0.71514+1.74357*LOG(D4)+1.17719*LOG(E4)),2)</f>
        <v>1.6</v>
      </c>
      <c r="N4" s="29">
        <f t="shared" ref="N4:N43" si="4">ROUND(10^(-5+0.82956+1.76381*LOG(D4)+1.06412*LOG(E4)),2)</f>
        <v>1.57</v>
      </c>
      <c r="O4" s="29">
        <f t="shared" ref="O4:O43" si="5">ROUND(10^(-5+0.88226+1.79204*LOG(D4)+0.99303*LOG(E4)),2)</f>
        <v>1.58</v>
      </c>
      <c r="P4" s="29">
        <f>HLOOKUP($D4,K$3:O$43,MATCH($A4,$A$3:$A$43,0),1)</f>
        <v>1.58</v>
      </c>
      <c r="Q4" s="29">
        <f t="shared" ref="Q4:Q43" si="6">IF(ROUND(10^(1.810672*LOG(D4)+0.982833*LOG(E4)-4.173533),2)&gt;=0.01,ROUND(10^(1.810672*LOG(D4)+0.982833*LOG(E4)-4.173533),2),ROUND(10^(1.810672*LOG(D4)+0.982833*LOG(E4)-4.173533),3))</f>
        <v>1.44</v>
      </c>
      <c r="R4" s="29">
        <f t="shared" ref="R4:R43" si="7">ROUND(10^(1.905709*LOG(D4)+1.011385*LOG(E4)-4.293729),2)</f>
        <v>1.71</v>
      </c>
      <c r="S4" s="29">
        <f t="shared" ref="S4:S43" si="8">ROUND(10^(1.771888*LOG(D4)+1.138415*LOG(E4)-4.271259),2)</f>
        <v>1.63</v>
      </c>
      <c r="T4" s="29">
        <f t="shared" ref="T4:T43" si="9">ROUND(10^(1.671519*LOG(D4)+1.363617*LOG(E4)-4.404407),2)</f>
        <v>1.68</v>
      </c>
      <c r="U4" s="29">
        <f t="shared" ref="U4:U43" si="10">HLOOKUP($D4,Q$3:T$43,MATCH($A4,$A$3:$A$43,0),1)</f>
        <v>1.68</v>
      </c>
      <c r="V4" s="29">
        <f t="shared" ref="V4:V43" si="11">IF(ROUND(10^(-4.249503+1.946501*LOG(D4)+0.942682*LOG(E4)),2)&gt;=0.01,ROUND(10^(-4.249503+1.946501*LOG(D4)+0.942682*LOG(E4)),2),ROUND(10^(-4.249503+1.946501*LOG(D4)+0.942682*LOG(E4)),3))</f>
        <v>1.78</v>
      </c>
      <c r="W4" s="29">
        <f t="shared" ref="W4:W43" si="12">ROUND(10^(-4.155639+1.847898*LOG(D4)+0.951955*LOG(E4)),2)</f>
        <v>1.57</v>
      </c>
      <c r="X4" s="29">
        <f t="shared" ref="X4:X43" si="13">ROUND(10^(-4.194535+1.804172*LOG(D4)+1.034248*LOG(E4)),2)</f>
        <v>1.58</v>
      </c>
      <c r="Y4" s="29">
        <f t="shared" ref="Y4:Y43" si="14">ROUND(10^(-4.42347+2.006485*LOG(D4)+0.967757*LOG(E4)),2)</f>
        <v>1.62</v>
      </c>
      <c r="Z4" s="29">
        <f t="shared" ref="Z4:Z43" si="15">HLOOKUP($D4,V$3:Y$43,MATCH($A4,$A$3:$A$43,0),1)</f>
        <v>1.62</v>
      </c>
      <c r="AA4" s="29">
        <f t="shared" ref="AA4:AA43" si="16">IF(ROUND(10^(1.80389*LOG(D4)+0.962587*LOG(E4)-4.155099),2)&gt;=0.01,ROUND(10^(1.80389*LOG(D4)+0.962587*LOG(E4)-4.155099),2),ROUND(10^(1.80389*LOG(D4)+0.962587*LOG(E4)-4.155099),3))</f>
        <v>1.37</v>
      </c>
      <c r="AB4" s="29">
        <f t="shared" ref="AB4:AB43" si="17">ROUND(10^(1.979213*LOG(D4)+0.998347*LOG(E4)-4.369281),2)</f>
        <v>1.83</v>
      </c>
      <c r="AC4" s="29">
        <f t="shared" ref="AC4:AC43" si="18">ROUND(10^(1.904401*LOG(D4)+1.062478*LOG(E4)-4.348104),2)</f>
        <v>1.77</v>
      </c>
      <c r="AD4" s="29">
        <f t="shared" ref="AD4:AD43" si="19">ROUND(10^(1.640825*LOG(D4)+1.080387*LOG(E4)-3.976731),2)</f>
        <v>1.63</v>
      </c>
      <c r="AE4" s="29">
        <f t="shared" ref="AE4:AE43" si="20">ROUND(10^(1.90887*LOG(D4)+1.088002*LOG(E4)-4.431495),2)</f>
        <v>1.61</v>
      </c>
      <c r="AF4" s="29">
        <f t="shared" ref="AF4:AF43" si="21">HLOOKUP($D4,AA$3:AE$43,MATCH($A4,$A$3:$A$43,0),1)</f>
        <v>1.61</v>
      </c>
      <c r="AG4" s="29">
        <f t="shared" ref="AG4:AG43" si="22">IF(ROUND(10^(1.94019664*LOG(D4)+0.84689666*LOG(E4)-4.20067295),2)&gt;=0.01,ROUND(10^(1.94019664*LOG(D4)+0.84689666*LOG(E4)-4.20067295),2),ROUND(10^(1.94019664*LOG(D4)+0.84689666*LOG(E4)-4.20067295),3))</f>
        <v>1.43</v>
      </c>
      <c r="AH4" s="29">
        <f t="shared" ref="AH4:AH43" si="23">ROUND(10^(1.93813902*LOG(D4)+0.96697002*LOG(E4)-4.32216295),2)</f>
        <v>1.58</v>
      </c>
      <c r="AI4" s="29">
        <f t="shared" ref="AI4:AI43" si="24">ROUND(10^(1.82464098*LOG(D4)+0.97625989*LOG(E4)-4.15096808),2)</f>
        <v>1.57</v>
      </c>
      <c r="AJ4" s="29">
        <f t="shared" ref="AJ4:AJ43" si="25">HLOOKUP($D4,AG$3:AI$43,MATCH($A4,$A$3:$A$43,0),1)</f>
        <v>1.57</v>
      </c>
    </row>
    <row r="5" spans="1:36" ht="12.95" customHeight="1" x14ac:dyDescent="0.15">
      <c r="A5" s="28">
        <v>42</v>
      </c>
      <c r="B5" s="99" t="s">
        <v>37</v>
      </c>
      <c r="C5" s="99"/>
      <c r="D5" s="28">
        <v>16</v>
      </c>
      <c r="E5" s="28">
        <v>19</v>
      </c>
      <c r="F5" s="4">
        <f t="shared" si="0"/>
        <v>0.2</v>
      </c>
      <c r="G5" s="5"/>
      <c r="H5" s="31"/>
      <c r="I5" s="31"/>
      <c r="J5" s="1" t="s">
        <v>15</v>
      </c>
      <c r="K5" s="29">
        <f t="shared" si="1"/>
        <v>0.19</v>
      </c>
      <c r="L5" s="29">
        <f t="shared" si="2"/>
        <v>0.2</v>
      </c>
      <c r="M5" s="29">
        <f t="shared" si="3"/>
        <v>0.21</v>
      </c>
      <c r="N5" s="29">
        <f t="shared" si="4"/>
        <v>0.21</v>
      </c>
      <c r="O5" s="29">
        <f t="shared" si="5"/>
        <v>0.2</v>
      </c>
      <c r="P5" s="29">
        <f t="shared" ref="P5:P43" si="26">HLOOKUP($D5,K$3:O$43,MATCH(A5,$A$3:$A$43,0),1)</f>
        <v>0.2</v>
      </c>
      <c r="Q5" s="29">
        <f t="shared" si="6"/>
        <v>0.18</v>
      </c>
      <c r="R5" s="29">
        <f t="shared" si="7"/>
        <v>0.2</v>
      </c>
      <c r="S5" s="29">
        <f t="shared" si="8"/>
        <v>0.21</v>
      </c>
      <c r="T5" s="29">
        <f t="shared" si="9"/>
        <v>0.22</v>
      </c>
      <c r="U5" s="29">
        <f t="shared" si="10"/>
        <v>0.2</v>
      </c>
      <c r="V5" s="29">
        <f t="shared" si="11"/>
        <v>0.2</v>
      </c>
      <c r="W5" s="29">
        <f t="shared" si="12"/>
        <v>0.19</v>
      </c>
      <c r="X5" s="29">
        <f t="shared" si="13"/>
        <v>0.2</v>
      </c>
      <c r="Y5" s="29">
        <f t="shared" si="14"/>
        <v>0.17</v>
      </c>
      <c r="Z5" s="29">
        <f t="shared" si="15"/>
        <v>0.19</v>
      </c>
      <c r="AA5" s="29">
        <f t="shared" si="16"/>
        <v>0.18</v>
      </c>
      <c r="AB5" s="29">
        <f t="shared" si="17"/>
        <v>0.2</v>
      </c>
      <c r="AC5" s="29">
        <f t="shared" si="18"/>
        <v>0.2</v>
      </c>
      <c r="AD5" s="29">
        <f t="shared" si="19"/>
        <v>0.24</v>
      </c>
      <c r="AE5" s="29">
        <f t="shared" si="20"/>
        <v>0.18</v>
      </c>
      <c r="AF5" s="29">
        <f t="shared" si="21"/>
        <v>0.2</v>
      </c>
      <c r="AG5" s="29">
        <f t="shared" si="22"/>
        <v>0.17</v>
      </c>
      <c r="AH5" s="29">
        <f t="shared" si="23"/>
        <v>0.18</v>
      </c>
      <c r="AI5" s="29">
        <f t="shared" si="24"/>
        <v>0.2</v>
      </c>
      <c r="AJ5" s="29">
        <f t="shared" si="25"/>
        <v>0.18</v>
      </c>
    </row>
    <row r="6" spans="1:36" ht="12.95" customHeight="1" x14ac:dyDescent="0.15">
      <c r="A6" s="43">
        <v>43</v>
      </c>
      <c r="B6" s="99" t="s">
        <v>37</v>
      </c>
      <c r="C6" s="99"/>
      <c r="D6" s="28">
        <v>10</v>
      </c>
      <c r="E6" s="28">
        <v>11</v>
      </c>
      <c r="F6" s="4">
        <f t="shared" si="0"/>
        <v>0.05</v>
      </c>
      <c r="G6" s="5" t="s">
        <v>66</v>
      </c>
      <c r="H6" s="31" t="s">
        <v>63</v>
      </c>
      <c r="I6" s="5" t="s">
        <v>253</v>
      </c>
      <c r="J6" s="1" t="s">
        <v>15</v>
      </c>
      <c r="K6" s="29">
        <f t="shared" si="1"/>
        <v>0.05</v>
      </c>
      <c r="L6" s="29">
        <f t="shared" si="2"/>
        <v>0.05</v>
      </c>
      <c r="M6" s="29">
        <f t="shared" si="3"/>
        <v>0.05</v>
      </c>
      <c r="N6" s="29">
        <f t="shared" si="4"/>
        <v>0.05</v>
      </c>
      <c r="O6" s="29">
        <f t="shared" si="5"/>
        <v>0.05</v>
      </c>
      <c r="P6" s="29">
        <f t="shared" si="26"/>
        <v>0.05</v>
      </c>
      <c r="Q6" s="29">
        <f t="shared" si="6"/>
        <v>0.05</v>
      </c>
      <c r="R6" s="29">
        <f t="shared" si="7"/>
        <v>0.05</v>
      </c>
      <c r="S6" s="29">
        <f t="shared" si="8"/>
        <v>0.05</v>
      </c>
      <c r="T6" s="29">
        <f t="shared" si="9"/>
        <v>0.05</v>
      </c>
      <c r="U6" s="29">
        <f t="shared" si="10"/>
        <v>0.05</v>
      </c>
      <c r="V6" s="29">
        <f t="shared" si="11"/>
        <v>0.05</v>
      </c>
      <c r="W6" s="29">
        <f t="shared" si="12"/>
        <v>0.05</v>
      </c>
      <c r="X6" s="29">
        <f t="shared" si="13"/>
        <v>0.05</v>
      </c>
      <c r="Y6" s="29">
        <f t="shared" si="14"/>
        <v>0.04</v>
      </c>
      <c r="Z6" s="29">
        <f t="shared" si="15"/>
        <v>0.05</v>
      </c>
      <c r="AA6" s="29">
        <f t="shared" si="16"/>
        <v>0.04</v>
      </c>
      <c r="AB6" s="29">
        <f t="shared" si="17"/>
        <v>0.04</v>
      </c>
      <c r="AC6" s="29">
        <f t="shared" si="18"/>
        <v>0.05</v>
      </c>
      <c r="AD6" s="29">
        <f t="shared" si="19"/>
        <v>0.06</v>
      </c>
      <c r="AE6" s="29">
        <f t="shared" si="20"/>
        <v>0.04</v>
      </c>
      <c r="AF6" s="29">
        <f t="shared" si="21"/>
        <v>0.04</v>
      </c>
      <c r="AG6" s="29">
        <f t="shared" si="22"/>
        <v>0.04</v>
      </c>
      <c r="AH6" s="29">
        <f t="shared" si="23"/>
        <v>0.04</v>
      </c>
      <c r="AI6" s="29">
        <f t="shared" si="24"/>
        <v>0.05</v>
      </c>
      <c r="AJ6" s="29">
        <f t="shared" si="25"/>
        <v>0.04</v>
      </c>
    </row>
    <row r="7" spans="1:36" ht="12.95" customHeight="1" x14ac:dyDescent="0.15">
      <c r="A7" s="43">
        <v>44</v>
      </c>
      <c r="B7" s="99" t="s">
        <v>37</v>
      </c>
      <c r="C7" s="99"/>
      <c r="D7" s="28">
        <v>8</v>
      </c>
      <c r="E7" s="28">
        <v>7</v>
      </c>
      <c r="F7" s="4">
        <f t="shared" si="0"/>
        <v>0.02</v>
      </c>
      <c r="G7" s="5" t="s">
        <v>255</v>
      </c>
      <c r="H7" s="35" t="s">
        <v>70</v>
      </c>
      <c r="I7" s="31" t="s">
        <v>249</v>
      </c>
      <c r="J7" s="1" t="s">
        <v>15</v>
      </c>
      <c r="K7" s="29">
        <f t="shared" si="1"/>
        <v>0.02</v>
      </c>
      <c r="L7" s="29">
        <f t="shared" si="2"/>
        <v>0.02</v>
      </c>
      <c r="M7" s="29">
        <f t="shared" si="3"/>
        <v>0.02</v>
      </c>
      <c r="N7" s="29">
        <f t="shared" si="4"/>
        <v>0.02</v>
      </c>
      <c r="O7" s="29">
        <f t="shared" si="5"/>
        <v>0.02</v>
      </c>
      <c r="P7" s="29">
        <f t="shared" si="26"/>
        <v>0.02</v>
      </c>
      <c r="Q7" s="29">
        <f t="shared" si="6"/>
        <v>0.02</v>
      </c>
      <c r="R7" s="29">
        <f t="shared" si="7"/>
        <v>0.02</v>
      </c>
      <c r="S7" s="29">
        <f t="shared" si="8"/>
        <v>0.02</v>
      </c>
      <c r="T7" s="29">
        <f t="shared" si="9"/>
        <v>0.02</v>
      </c>
      <c r="U7" s="29">
        <f t="shared" si="10"/>
        <v>0.02</v>
      </c>
      <c r="V7" s="29">
        <f t="shared" si="11"/>
        <v>0.02</v>
      </c>
      <c r="W7" s="29">
        <f t="shared" si="12"/>
        <v>0.02</v>
      </c>
      <c r="X7" s="29">
        <f t="shared" si="13"/>
        <v>0.02</v>
      </c>
      <c r="Y7" s="29">
        <f t="shared" si="14"/>
        <v>0.02</v>
      </c>
      <c r="Z7" s="29">
        <f t="shared" si="15"/>
        <v>0.02</v>
      </c>
      <c r="AA7" s="29">
        <f t="shared" si="16"/>
        <v>0.02</v>
      </c>
      <c r="AB7" s="29">
        <f t="shared" si="17"/>
        <v>0.02</v>
      </c>
      <c r="AC7" s="29">
        <f t="shared" si="18"/>
        <v>0.02</v>
      </c>
      <c r="AD7" s="29">
        <f t="shared" si="19"/>
        <v>0.03</v>
      </c>
      <c r="AE7" s="29">
        <f t="shared" si="20"/>
        <v>0.02</v>
      </c>
      <c r="AF7" s="29">
        <f t="shared" si="21"/>
        <v>0.02</v>
      </c>
      <c r="AG7" s="29">
        <f t="shared" si="22"/>
        <v>0.02</v>
      </c>
      <c r="AH7" s="29">
        <f t="shared" si="23"/>
        <v>0.02</v>
      </c>
      <c r="AI7" s="29">
        <f t="shared" si="24"/>
        <v>0.02</v>
      </c>
      <c r="AJ7" s="29">
        <f t="shared" si="25"/>
        <v>0.02</v>
      </c>
    </row>
    <row r="8" spans="1:36" ht="12.95" customHeight="1" x14ac:dyDescent="0.15">
      <c r="A8" s="43">
        <v>45</v>
      </c>
      <c r="B8" s="99" t="s">
        <v>37</v>
      </c>
      <c r="C8" s="99"/>
      <c r="D8" s="28">
        <v>24</v>
      </c>
      <c r="E8" s="28">
        <v>20</v>
      </c>
      <c r="F8" s="4">
        <f t="shared" si="0"/>
        <v>0.45</v>
      </c>
      <c r="G8" s="5"/>
      <c r="H8" s="35"/>
      <c r="I8" s="31"/>
      <c r="J8" s="1" t="s">
        <v>15</v>
      </c>
      <c r="K8" s="29">
        <f t="shared" si="1"/>
        <v>0.4</v>
      </c>
      <c r="L8" s="29">
        <f t="shared" si="2"/>
        <v>0.45</v>
      </c>
      <c r="M8" s="29">
        <f t="shared" si="3"/>
        <v>0.45</v>
      </c>
      <c r="N8" s="29">
        <f t="shared" si="4"/>
        <v>0.45</v>
      </c>
      <c r="O8" s="29">
        <f t="shared" si="5"/>
        <v>0.44</v>
      </c>
      <c r="P8" s="29">
        <f t="shared" si="26"/>
        <v>0.45</v>
      </c>
      <c r="Q8" s="29">
        <f t="shared" si="6"/>
        <v>0.4</v>
      </c>
      <c r="R8" s="29">
        <f t="shared" si="7"/>
        <v>0.45</v>
      </c>
      <c r="S8" s="29">
        <f t="shared" si="8"/>
        <v>0.45</v>
      </c>
      <c r="T8" s="29">
        <f t="shared" si="9"/>
        <v>0.48</v>
      </c>
      <c r="U8" s="29">
        <f t="shared" si="10"/>
        <v>0.45</v>
      </c>
      <c r="V8" s="29">
        <f t="shared" si="11"/>
        <v>0.46</v>
      </c>
      <c r="W8" s="29">
        <f t="shared" si="12"/>
        <v>0.43</v>
      </c>
      <c r="X8" s="29">
        <f t="shared" si="13"/>
        <v>0.44</v>
      </c>
      <c r="Y8" s="29">
        <f t="shared" si="14"/>
        <v>0.4</v>
      </c>
      <c r="Z8" s="29">
        <f t="shared" si="15"/>
        <v>0.44</v>
      </c>
      <c r="AA8" s="29">
        <f t="shared" si="16"/>
        <v>0.39</v>
      </c>
      <c r="AB8" s="29">
        <f t="shared" si="17"/>
        <v>0.46</v>
      </c>
      <c r="AC8" s="29">
        <f t="shared" si="18"/>
        <v>0.46</v>
      </c>
      <c r="AD8" s="29">
        <f t="shared" si="19"/>
        <v>0.49</v>
      </c>
      <c r="AE8" s="29">
        <f t="shared" si="20"/>
        <v>0.42</v>
      </c>
      <c r="AF8" s="29">
        <f t="shared" si="21"/>
        <v>0.46</v>
      </c>
      <c r="AG8" s="29">
        <f t="shared" si="22"/>
        <v>0.38</v>
      </c>
      <c r="AH8" s="29">
        <f t="shared" si="23"/>
        <v>0.41</v>
      </c>
      <c r="AI8" s="29">
        <f t="shared" si="24"/>
        <v>0.43</v>
      </c>
      <c r="AJ8" s="29">
        <f t="shared" si="25"/>
        <v>0.41</v>
      </c>
    </row>
    <row r="9" spans="1:36" ht="12.95" customHeight="1" x14ac:dyDescent="0.15">
      <c r="A9" s="43">
        <v>46</v>
      </c>
      <c r="B9" s="99" t="s">
        <v>37</v>
      </c>
      <c r="C9" s="99"/>
      <c r="D9" s="28">
        <v>48</v>
      </c>
      <c r="E9" s="28">
        <v>26</v>
      </c>
      <c r="F9" s="4">
        <f t="shared" si="0"/>
        <v>2</v>
      </c>
      <c r="G9" s="5"/>
      <c r="H9" s="35"/>
      <c r="I9" s="31"/>
      <c r="J9" s="1" t="s">
        <v>15</v>
      </c>
      <c r="K9" s="29">
        <f t="shared" si="1"/>
        <v>1.76</v>
      </c>
      <c r="L9" s="29">
        <f t="shared" si="2"/>
        <v>2.12</v>
      </c>
      <c r="M9" s="29">
        <f t="shared" si="3"/>
        <v>2.0499999999999998</v>
      </c>
      <c r="N9" s="29">
        <f t="shared" si="4"/>
        <v>2</v>
      </c>
      <c r="O9" s="29">
        <f t="shared" si="5"/>
        <v>2</v>
      </c>
      <c r="P9" s="29">
        <f t="shared" si="26"/>
        <v>2</v>
      </c>
      <c r="Q9" s="29">
        <f t="shared" si="6"/>
        <v>1.83</v>
      </c>
      <c r="R9" s="29">
        <f t="shared" si="7"/>
        <v>2.19</v>
      </c>
      <c r="S9" s="29">
        <f t="shared" si="8"/>
        <v>2.08</v>
      </c>
      <c r="T9" s="29">
        <f t="shared" si="9"/>
        <v>2.16</v>
      </c>
      <c r="U9" s="29">
        <f t="shared" si="10"/>
        <v>2.16</v>
      </c>
      <c r="V9" s="29">
        <f t="shared" si="11"/>
        <v>2.27</v>
      </c>
      <c r="W9" s="29">
        <f t="shared" si="12"/>
        <v>1.99</v>
      </c>
      <c r="X9" s="29">
        <f t="shared" si="13"/>
        <v>2.0099999999999998</v>
      </c>
      <c r="Y9" s="29">
        <f t="shared" si="14"/>
        <v>2.09</v>
      </c>
      <c r="Z9" s="29">
        <f t="shared" si="15"/>
        <v>2.09</v>
      </c>
      <c r="AA9" s="29">
        <f t="shared" si="16"/>
        <v>1.74</v>
      </c>
      <c r="AB9" s="29">
        <f t="shared" si="17"/>
        <v>2.35</v>
      </c>
      <c r="AC9" s="29">
        <f t="shared" si="18"/>
        <v>2.2799999999999998</v>
      </c>
      <c r="AD9" s="29">
        <f t="shared" si="19"/>
        <v>2.04</v>
      </c>
      <c r="AE9" s="29">
        <f t="shared" si="20"/>
        <v>2.08</v>
      </c>
      <c r="AF9" s="29">
        <f t="shared" si="21"/>
        <v>2.08</v>
      </c>
      <c r="AG9" s="29">
        <f t="shared" si="22"/>
        <v>1.82</v>
      </c>
      <c r="AH9" s="29">
        <f t="shared" si="23"/>
        <v>2.02</v>
      </c>
      <c r="AI9" s="29">
        <f t="shared" si="24"/>
        <v>1.99</v>
      </c>
      <c r="AJ9" s="29">
        <f t="shared" si="25"/>
        <v>1.99</v>
      </c>
    </row>
    <row r="10" spans="1:36" ht="12.95" customHeight="1" x14ac:dyDescent="0.15">
      <c r="A10" s="43">
        <v>47</v>
      </c>
      <c r="B10" s="99" t="s">
        <v>37</v>
      </c>
      <c r="C10" s="99"/>
      <c r="D10" s="28">
        <v>10</v>
      </c>
      <c r="E10" s="28">
        <v>8</v>
      </c>
      <c r="F10" s="4">
        <f t="shared" si="0"/>
        <v>0.03</v>
      </c>
      <c r="G10" s="5" t="s">
        <v>255</v>
      </c>
      <c r="H10" s="35" t="s">
        <v>36</v>
      </c>
      <c r="I10" s="5" t="s">
        <v>249</v>
      </c>
      <c r="J10" s="1" t="s">
        <v>15</v>
      </c>
      <c r="K10" s="29">
        <f t="shared" si="1"/>
        <v>0.03</v>
      </c>
      <c r="L10" s="29">
        <f t="shared" si="2"/>
        <v>0.03</v>
      </c>
      <c r="M10" s="29">
        <f t="shared" si="3"/>
        <v>0.03</v>
      </c>
      <c r="N10" s="29">
        <f t="shared" si="4"/>
        <v>0.04</v>
      </c>
      <c r="O10" s="29">
        <f t="shared" si="5"/>
        <v>0.04</v>
      </c>
      <c r="P10" s="29">
        <f t="shared" si="26"/>
        <v>0.03</v>
      </c>
      <c r="Q10" s="29">
        <f t="shared" si="6"/>
        <v>0.03</v>
      </c>
      <c r="R10" s="29">
        <f t="shared" si="7"/>
        <v>0.03</v>
      </c>
      <c r="S10" s="29">
        <f t="shared" si="8"/>
        <v>0.03</v>
      </c>
      <c r="T10" s="29">
        <f t="shared" si="9"/>
        <v>0.03</v>
      </c>
      <c r="U10" s="29">
        <f t="shared" si="10"/>
        <v>0.03</v>
      </c>
      <c r="V10" s="29">
        <f t="shared" si="11"/>
        <v>0.04</v>
      </c>
      <c r="W10" s="29">
        <f t="shared" si="12"/>
        <v>0.04</v>
      </c>
      <c r="X10" s="29">
        <f t="shared" si="13"/>
        <v>0.03</v>
      </c>
      <c r="Y10" s="29">
        <f t="shared" si="14"/>
        <v>0.03</v>
      </c>
      <c r="Z10" s="29">
        <f t="shared" si="15"/>
        <v>0.04</v>
      </c>
      <c r="AA10" s="29">
        <f t="shared" si="16"/>
        <v>0.03</v>
      </c>
      <c r="AB10" s="29">
        <f t="shared" si="17"/>
        <v>0.03</v>
      </c>
      <c r="AC10" s="29">
        <f t="shared" si="18"/>
        <v>0.03</v>
      </c>
      <c r="AD10" s="29">
        <f t="shared" si="19"/>
        <v>0.04</v>
      </c>
      <c r="AE10" s="29">
        <f t="shared" si="20"/>
        <v>0.03</v>
      </c>
      <c r="AF10" s="29">
        <f t="shared" si="21"/>
        <v>0.03</v>
      </c>
      <c r="AG10" s="29">
        <f t="shared" si="22"/>
        <v>0.03</v>
      </c>
      <c r="AH10" s="29">
        <f t="shared" si="23"/>
        <v>0.03</v>
      </c>
      <c r="AI10" s="29">
        <f t="shared" si="24"/>
        <v>0.04</v>
      </c>
      <c r="AJ10" s="29">
        <f t="shared" si="25"/>
        <v>0.03</v>
      </c>
    </row>
    <row r="11" spans="1:36" ht="12.95" customHeight="1" x14ac:dyDescent="0.15">
      <c r="A11" s="43">
        <v>48</v>
      </c>
      <c r="B11" s="99" t="s">
        <v>37</v>
      </c>
      <c r="C11" s="99"/>
      <c r="D11" s="28">
        <v>30</v>
      </c>
      <c r="E11" s="28">
        <v>22</v>
      </c>
      <c r="F11" s="4">
        <f t="shared" si="0"/>
        <v>0.74</v>
      </c>
      <c r="G11" s="5"/>
      <c r="H11" s="35"/>
      <c r="I11" s="31"/>
      <c r="J11" s="1" t="s">
        <v>15</v>
      </c>
      <c r="K11" s="29">
        <f t="shared" si="1"/>
        <v>0.66</v>
      </c>
      <c r="L11" s="29">
        <f t="shared" si="2"/>
        <v>0.75</v>
      </c>
      <c r="M11" s="29">
        <f t="shared" si="3"/>
        <v>0.74</v>
      </c>
      <c r="N11" s="29">
        <f t="shared" si="4"/>
        <v>0.73</v>
      </c>
      <c r="O11" s="29">
        <f t="shared" si="5"/>
        <v>0.73</v>
      </c>
      <c r="P11" s="29">
        <f t="shared" si="26"/>
        <v>0.74</v>
      </c>
      <c r="Q11" s="29">
        <f t="shared" si="6"/>
        <v>0.66</v>
      </c>
      <c r="R11" s="29">
        <f t="shared" si="7"/>
        <v>0.76</v>
      </c>
      <c r="S11" s="29">
        <f t="shared" si="8"/>
        <v>0.75</v>
      </c>
      <c r="T11" s="29">
        <f t="shared" si="9"/>
        <v>0.79</v>
      </c>
      <c r="U11" s="29">
        <f t="shared" si="10"/>
        <v>0.75</v>
      </c>
      <c r="V11" s="29">
        <f t="shared" si="11"/>
        <v>0.78</v>
      </c>
      <c r="W11" s="29">
        <f t="shared" si="12"/>
        <v>0.71</v>
      </c>
      <c r="X11" s="29">
        <f t="shared" si="13"/>
        <v>0.72</v>
      </c>
      <c r="Y11" s="29">
        <f t="shared" si="14"/>
        <v>0.69</v>
      </c>
      <c r="Z11" s="29">
        <f t="shared" si="15"/>
        <v>0.72</v>
      </c>
      <c r="AA11" s="29">
        <f t="shared" si="16"/>
        <v>0.63</v>
      </c>
      <c r="AB11" s="29">
        <f t="shared" si="17"/>
        <v>0.78</v>
      </c>
      <c r="AC11" s="29">
        <f t="shared" si="18"/>
        <v>0.78</v>
      </c>
      <c r="AD11" s="29">
        <f t="shared" si="19"/>
        <v>0.79</v>
      </c>
      <c r="AE11" s="29">
        <f t="shared" si="20"/>
        <v>0.71</v>
      </c>
      <c r="AF11" s="29">
        <f t="shared" si="21"/>
        <v>0.78</v>
      </c>
      <c r="AG11" s="29">
        <f t="shared" si="22"/>
        <v>0.63</v>
      </c>
      <c r="AH11" s="29">
        <f t="shared" si="23"/>
        <v>0.69</v>
      </c>
      <c r="AI11" s="29">
        <f t="shared" si="24"/>
        <v>0.72</v>
      </c>
      <c r="AJ11" s="29">
        <f t="shared" si="25"/>
        <v>0.69</v>
      </c>
    </row>
    <row r="12" spans="1:36" ht="12.95" customHeight="1" x14ac:dyDescent="0.15">
      <c r="A12" s="43">
        <v>49</v>
      </c>
      <c r="B12" s="99" t="s">
        <v>37</v>
      </c>
      <c r="C12" s="99"/>
      <c r="D12" s="28">
        <v>16</v>
      </c>
      <c r="E12" s="28">
        <v>7</v>
      </c>
      <c r="F12" s="4">
        <f t="shared" si="0"/>
        <v>7.0000000000000007E-2</v>
      </c>
      <c r="G12" s="5" t="s">
        <v>255</v>
      </c>
      <c r="H12" s="35" t="s">
        <v>36</v>
      </c>
      <c r="I12" s="5" t="s">
        <v>249</v>
      </c>
      <c r="J12" s="1" t="s">
        <v>15</v>
      </c>
      <c r="K12" s="29">
        <f t="shared" si="1"/>
        <v>7.0000000000000007E-2</v>
      </c>
      <c r="L12" s="29">
        <f t="shared" si="2"/>
        <v>7.0000000000000007E-2</v>
      </c>
      <c r="M12" s="29">
        <f t="shared" si="3"/>
        <v>0.06</v>
      </c>
      <c r="N12" s="29">
        <f t="shared" si="4"/>
        <v>7.0000000000000007E-2</v>
      </c>
      <c r="O12" s="29">
        <f t="shared" si="5"/>
        <v>0.08</v>
      </c>
      <c r="P12" s="29">
        <f t="shared" si="26"/>
        <v>7.0000000000000007E-2</v>
      </c>
      <c r="Q12" s="29">
        <f t="shared" si="6"/>
        <v>7.0000000000000007E-2</v>
      </c>
      <c r="R12" s="29">
        <f t="shared" si="7"/>
        <v>7.0000000000000007E-2</v>
      </c>
      <c r="S12" s="29">
        <f t="shared" si="8"/>
        <v>7.0000000000000007E-2</v>
      </c>
      <c r="T12" s="29">
        <f t="shared" si="9"/>
        <v>0.06</v>
      </c>
      <c r="U12" s="29">
        <f t="shared" si="10"/>
        <v>7.0000000000000007E-2</v>
      </c>
      <c r="V12" s="29">
        <f t="shared" si="11"/>
        <v>0.08</v>
      </c>
      <c r="W12" s="29">
        <f t="shared" si="12"/>
        <v>7.0000000000000007E-2</v>
      </c>
      <c r="X12" s="29">
        <f t="shared" si="13"/>
        <v>7.0000000000000007E-2</v>
      </c>
      <c r="Y12" s="29">
        <f t="shared" si="14"/>
        <v>0.06</v>
      </c>
      <c r="Z12" s="29">
        <f t="shared" si="15"/>
        <v>7.0000000000000007E-2</v>
      </c>
      <c r="AA12" s="29">
        <f t="shared" si="16"/>
        <v>7.0000000000000007E-2</v>
      </c>
      <c r="AB12" s="29">
        <f t="shared" si="17"/>
        <v>7.0000000000000007E-2</v>
      </c>
      <c r="AC12" s="29">
        <f t="shared" si="18"/>
        <v>7.0000000000000007E-2</v>
      </c>
      <c r="AD12" s="29">
        <f t="shared" si="19"/>
        <v>0.08</v>
      </c>
      <c r="AE12" s="29">
        <f t="shared" si="20"/>
        <v>0.06</v>
      </c>
      <c r="AF12" s="29">
        <f t="shared" si="21"/>
        <v>7.0000000000000007E-2</v>
      </c>
      <c r="AG12" s="29">
        <f t="shared" si="22"/>
        <v>7.0000000000000007E-2</v>
      </c>
      <c r="AH12" s="29">
        <f t="shared" si="23"/>
        <v>7.0000000000000007E-2</v>
      </c>
      <c r="AI12" s="29">
        <f t="shared" si="24"/>
        <v>7.0000000000000007E-2</v>
      </c>
      <c r="AJ12" s="29">
        <f t="shared" si="25"/>
        <v>7.0000000000000007E-2</v>
      </c>
    </row>
    <row r="13" spans="1:36" ht="12.95" customHeight="1" x14ac:dyDescent="0.15">
      <c r="A13" s="43">
        <v>50</v>
      </c>
      <c r="B13" s="99" t="s">
        <v>37</v>
      </c>
      <c r="C13" s="99"/>
      <c r="D13" s="28">
        <v>10</v>
      </c>
      <c r="E13" s="28">
        <v>8</v>
      </c>
      <c r="F13" s="4">
        <f t="shared" si="0"/>
        <v>0.03</v>
      </c>
      <c r="G13" s="5" t="s">
        <v>255</v>
      </c>
      <c r="H13" s="35" t="s">
        <v>36</v>
      </c>
      <c r="I13" s="5" t="s">
        <v>249</v>
      </c>
      <c r="J13" s="1" t="s">
        <v>15</v>
      </c>
      <c r="K13" s="29">
        <f t="shared" si="1"/>
        <v>0.03</v>
      </c>
      <c r="L13" s="29">
        <f t="shared" si="2"/>
        <v>0.03</v>
      </c>
      <c r="M13" s="29">
        <f t="shared" si="3"/>
        <v>0.03</v>
      </c>
      <c r="N13" s="29">
        <f t="shared" si="4"/>
        <v>0.04</v>
      </c>
      <c r="O13" s="29">
        <f t="shared" si="5"/>
        <v>0.04</v>
      </c>
      <c r="P13" s="29">
        <f t="shared" si="26"/>
        <v>0.03</v>
      </c>
      <c r="Q13" s="29">
        <f t="shared" si="6"/>
        <v>0.03</v>
      </c>
      <c r="R13" s="29">
        <f t="shared" si="7"/>
        <v>0.03</v>
      </c>
      <c r="S13" s="29">
        <f t="shared" si="8"/>
        <v>0.03</v>
      </c>
      <c r="T13" s="29">
        <f t="shared" si="9"/>
        <v>0.03</v>
      </c>
      <c r="U13" s="29">
        <f t="shared" si="10"/>
        <v>0.03</v>
      </c>
      <c r="V13" s="29">
        <f t="shared" si="11"/>
        <v>0.04</v>
      </c>
      <c r="W13" s="29">
        <f t="shared" si="12"/>
        <v>0.04</v>
      </c>
      <c r="X13" s="29">
        <f t="shared" si="13"/>
        <v>0.03</v>
      </c>
      <c r="Y13" s="29">
        <f t="shared" si="14"/>
        <v>0.03</v>
      </c>
      <c r="Z13" s="29">
        <f t="shared" si="15"/>
        <v>0.04</v>
      </c>
      <c r="AA13" s="29">
        <f t="shared" si="16"/>
        <v>0.03</v>
      </c>
      <c r="AB13" s="29">
        <f t="shared" si="17"/>
        <v>0.03</v>
      </c>
      <c r="AC13" s="29">
        <f t="shared" si="18"/>
        <v>0.03</v>
      </c>
      <c r="AD13" s="29">
        <f t="shared" si="19"/>
        <v>0.04</v>
      </c>
      <c r="AE13" s="29">
        <f t="shared" si="20"/>
        <v>0.03</v>
      </c>
      <c r="AF13" s="29">
        <f t="shared" si="21"/>
        <v>0.03</v>
      </c>
      <c r="AG13" s="29">
        <f t="shared" si="22"/>
        <v>0.03</v>
      </c>
      <c r="AH13" s="29">
        <f t="shared" si="23"/>
        <v>0.03</v>
      </c>
      <c r="AI13" s="29">
        <f t="shared" si="24"/>
        <v>0.04</v>
      </c>
      <c r="AJ13" s="29">
        <f t="shared" si="25"/>
        <v>0.03</v>
      </c>
    </row>
    <row r="14" spans="1:36" ht="12.95" customHeight="1" x14ac:dyDescent="0.15">
      <c r="A14" s="43">
        <v>51</v>
      </c>
      <c r="B14" s="99" t="s">
        <v>37</v>
      </c>
      <c r="C14" s="99"/>
      <c r="D14" s="28">
        <v>14</v>
      </c>
      <c r="E14" s="28">
        <v>10</v>
      </c>
      <c r="F14" s="4">
        <f t="shared" si="0"/>
        <v>0.08</v>
      </c>
      <c r="G14" s="5" t="s">
        <v>71</v>
      </c>
      <c r="H14" s="35" t="s">
        <v>32</v>
      </c>
      <c r="I14" s="5" t="s">
        <v>33</v>
      </c>
      <c r="J14" s="1" t="s">
        <v>15</v>
      </c>
      <c r="K14" s="29">
        <f t="shared" si="1"/>
        <v>0.08</v>
      </c>
      <c r="L14" s="29">
        <f t="shared" si="2"/>
        <v>0.08</v>
      </c>
      <c r="M14" s="29">
        <f t="shared" si="3"/>
        <v>0.08</v>
      </c>
      <c r="N14" s="29">
        <f t="shared" si="4"/>
        <v>0.08</v>
      </c>
      <c r="O14" s="29">
        <f t="shared" si="5"/>
        <v>0.08</v>
      </c>
      <c r="P14" s="29">
        <f t="shared" si="26"/>
        <v>0.08</v>
      </c>
      <c r="Q14" s="29">
        <f t="shared" si="6"/>
        <v>0.08</v>
      </c>
      <c r="R14" s="29">
        <f t="shared" si="7"/>
        <v>0.08</v>
      </c>
      <c r="S14" s="29">
        <f t="shared" si="8"/>
        <v>0.08</v>
      </c>
      <c r="T14" s="29">
        <f t="shared" si="9"/>
        <v>7.0000000000000007E-2</v>
      </c>
      <c r="U14" s="29">
        <f t="shared" si="10"/>
        <v>0.08</v>
      </c>
      <c r="V14" s="29">
        <f t="shared" si="11"/>
        <v>0.08</v>
      </c>
      <c r="W14" s="29">
        <f t="shared" si="12"/>
        <v>0.08</v>
      </c>
      <c r="X14" s="29">
        <f t="shared" si="13"/>
        <v>0.08</v>
      </c>
      <c r="Y14" s="29">
        <f t="shared" si="14"/>
        <v>7.0000000000000007E-2</v>
      </c>
      <c r="Z14" s="29">
        <f t="shared" si="15"/>
        <v>0.08</v>
      </c>
      <c r="AA14" s="29">
        <f t="shared" si="16"/>
        <v>7.0000000000000007E-2</v>
      </c>
      <c r="AB14" s="29">
        <f t="shared" si="17"/>
        <v>0.08</v>
      </c>
      <c r="AC14" s="29">
        <f t="shared" si="18"/>
        <v>0.08</v>
      </c>
      <c r="AD14" s="29">
        <f t="shared" si="19"/>
        <v>0.1</v>
      </c>
      <c r="AE14" s="29">
        <f t="shared" si="20"/>
        <v>7.0000000000000007E-2</v>
      </c>
      <c r="AF14" s="29">
        <f t="shared" si="21"/>
        <v>0.08</v>
      </c>
      <c r="AG14" s="29">
        <f t="shared" si="22"/>
        <v>7.0000000000000007E-2</v>
      </c>
      <c r="AH14" s="29">
        <f t="shared" si="23"/>
        <v>7.0000000000000007E-2</v>
      </c>
      <c r="AI14" s="29">
        <f t="shared" si="24"/>
        <v>0.08</v>
      </c>
      <c r="AJ14" s="29">
        <f t="shared" si="25"/>
        <v>7.0000000000000007E-2</v>
      </c>
    </row>
    <row r="15" spans="1:36" ht="12.95" customHeight="1" x14ac:dyDescent="0.15">
      <c r="A15" s="43">
        <v>52</v>
      </c>
      <c r="B15" s="99" t="s">
        <v>37</v>
      </c>
      <c r="C15" s="99"/>
      <c r="D15" s="28">
        <v>26</v>
      </c>
      <c r="E15" s="28">
        <v>19</v>
      </c>
      <c r="F15" s="4">
        <f t="shared" si="0"/>
        <v>0.49</v>
      </c>
      <c r="G15" s="5"/>
      <c r="H15" s="35"/>
      <c r="I15" s="5"/>
      <c r="J15" s="1" t="s">
        <v>15</v>
      </c>
      <c r="K15" s="29">
        <f t="shared" si="1"/>
        <v>0.44</v>
      </c>
      <c r="L15" s="29">
        <f t="shared" si="2"/>
        <v>0.49</v>
      </c>
      <c r="M15" s="29">
        <f t="shared" si="3"/>
        <v>0.49</v>
      </c>
      <c r="N15" s="29">
        <f t="shared" si="4"/>
        <v>0.49</v>
      </c>
      <c r="O15" s="29">
        <f t="shared" si="5"/>
        <v>0.49</v>
      </c>
      <c r="P15" s="29">
        <f t="shared" si="26"/>
        <v>0.49</v>
      </c>
      <c r="Q15" s="29">
        <f t="shared" si="6"/>
        <v>0.44</v>
      </c>
      <c r="R15" s="29">
        <f t="shared" si="7"/>
        <v>0.5</v>
      </c>
      <c r="S15" s="29">
        <f t="shared" si="8"/>
        <v>0.49</v>
      </c>
      <c r="T15" s="29">
        <f t="shared" si="9"/>
        <v>0.51</v>
      </c>
      <c r="U15" s="29">
        <f t="shared" si="10"/>
        <v>0.49</v>
      </c>
      <c r="V15" s="29">
        <f t="shared" si="11"/>
        <v>0.51</v>
      </c>
      <c r="W15" s="29">
        <f t="shared" si="12"/>
        <v>0.47</v>
      </c>
      <c r="X15" s="29">
        <f t="shared" si="13"/>
        <v>0.48</v>
      </c>
      <c r="Y15" s="29">
        <f t="shared" si="14"/>
        <v>0.45</v>
      </c>
      <c r="Z15" s="29">
        <f t="shared" si="15"/>
        <v>0.48</v>
      </c>
      <c r="AA15" s="29">
        <f t="shared" si="16"/>
        <v>0.42</v>
      </c>
      <c r="AB15" s="29">
        <f t="shared" si="17"/>
        <v>0.51</v>
      </c>
      <c r="AC15" s="29">
        <f t="shared" si="18"/>
        <v>0.51</v>
      </c>
      <c r="AD15" s="29">
        <f t="shared" si="19"/>
        <v>0.53</v>
      </c>
      <c r="AE15" s="29">
        <f t="shared" si="20"/>
        <v>0.46</v>
      </c>
      <c r="AF15" s="29">
        <f t="shared" si="21"/>
        <v>0.51</v>
      </c>
      <c r="AG15" s="29">
        <f t="shared" si="22"/>
        <v>0.42</v>
      </c>
      <c r="AH15" s="29">
        <f t="shared" si="23"/>
        <v>0.45</v>
      </c>
      <c r="AI15" s="29">
        <f t="shared" si="24"/>
        <v>0.48</v>
      </c>
      <c r="AJ15" s="29">
        <f t="shared" si="25"/>
        <v>0.45</v>
      </c>
    </row>
    <row r="16" spans="1:36" ht="12.95" customHeight="1" x14ac:dyDescent="0.15">
      <c r="A16" s="43">
        <v>53</v>
      </c>
      <c r="B16" s="99" t="s">
        <v>37</v>
      </c>
      <c r="C16" s="99"/>
      <c r="D16" s="28">
        <v>14</v>
      </c>
      <c r="E16" s="28">
        <v>12</v>
      </c>
      <c r="F16" s="4">
        <f t="shared" si="0"/>
        <v>0.1</v>
      </c>
      <c r="G16" s="5" t="s">
        <v>71</v>
      </c>
      <c r="H16" s="35"/>
      <c r="I16" s="31"/>
      <c r="J16" s="1" t="s">
        <v>15</v>
      </c>
      <c r="K16" s="29">
        <f t="shared" si="1"/>
        <v>0.09</v>
      </c>
      <c r="L16" s="29">
        <f t="shared" si="2"/>
        <v>0.1</v>
      </c>
      <c r="M16" s="29">
        <f t="shared" si="3"/>
        <v>0.1</v>
      </c>
      <c r="N16" s="29">
        <f t="shared" si="4"/>
        <v>0.1</v>
      </c>
      <c r="O16" s="29">
        <f t="shared" si="5"/>
        <v>0.1</v>
      </c>
      <c r="P16" s="29">
        <f t="shared" si="26"/>
        <v>0.1</v>
      </c>
      <c r="Q16" s="29">
        <f t="shared" si="6"/>
        <v>0.09</v>
      </c>
      <c r="R16" s="29">
        <f t="shared" si="7"/>
        <v>0.1</v>
      </c>
      <c r="S16" s="29">
        <f t="shared" si="8"/>
        <v>0.1</v>
      </c>
      <c r="T16" s="29">
        <f t="shared" si="9"/>
        <v>0.1</v>
      </c>
      <c r="U16" s="29">
        <f t="shared" si="10"/>
        <v>0.1</v>
      </c>
      <c r="V16" s="29">
        <f t="shared" si="11"/>
        <v>0.1</v>
      </c>
      <c r="W16" s="29">
        <f t="shared" si="12"/>
        <v>0.1</v>
      </c>
      <c r="X16" s="29">
        <f t="shared" si="13"/>
        <v>0.1</v>
      </c>
      <c r="Y16" s="29">
        <f t="shared" si="14"/>
        <v>0.08</v>
      </c>
      <c r="Z16" s="29">
        <f t="shared" si="15"/>
        <v>0.1</v>
      </c>
      <c r="AA16" s="29">
        <f t="shared" si="16"/>
        <v>0.09</v>
      </c>
      <c r="AB16" s="29">
        <f t="shared" si="17"/>
        <v>0.09</v>
      </c>
      <c r="AC16" s="29">
        <f t="shared" si="18"/>
        <v>0.1</v>
      </c>
      <c r="AD16" s="29">
        <f t="shared" si="19"/>
        <v>0.12</v>
      </c>
      <c r="AE16" s="29">
        <f t="shared" si="20"/>
        <v>0.09</v>
      </c>
      <c r="AF16" s="29">
        <f t="shared" si="21"/>
        <v>0.09</v>
      </c>
      <c r="AG16" s="29">
        <f t="shared" si="22"/>
        <v>0.09</v>
      </c>
      <c r="AH16" s="29">
        <f t="shared" si="23"/>
        <v>0.09</v>
      </c>
      <c r="AI16" s="29">
        <f t="shared" si="24"/>
        <v>0.1</v>
      </c>
      <c r="AJ16" s="29">
        <f t="shared" si="25"/>
        <v>0.09</v>
      </c>
    </row>
    <row r="17" spans="1:36" ht="12.95" customHeight="1" x14ac:dyDescent="0.15">
      <c r="A17" s="43">
        <v>54</v>
      </c>
      <c r="B17" s="99" t="s">
        <v>37</v>
      </c>
      <c r="C17" s="99"/>
      <c r="D17" s="28">
        <v>12</v>
      </c>
      <c r="E17" s="28">
        <v>10</v>
      </c>
      <c r="F17" s="4">
        <f t="shared" si="0"/>
        <v>0.06</v>
      </c>
      <c r="G17" s="5" t="s">
        <v>71</v>
      </c>
      <c r="H17" s="35" t="s">
        <v>32</v>
      </c>
      <c r="I17" s="5" t="s">
        <v>33</v>
      </c>
      <c r="J17" s="1" t="s">
        <v>15</v>
      </c>
      <c r="K17" s="29">
        <f t="shared" si="1"/>
        <v>0.06</v>
      </c>
      <c r="L17" s="29">
        <f t="shared" si="2"/>
        <v>0.06</v>
      </c>
      <c r="M17" s="29">
        <f t="shared" si="3"/>
        <v>0.06</v>
      </c>
      <c r="N17" s="29">
        <f t="shared" si="4"/>
        <v>0.06</v>
      </c>
      <c r="O17" s="29">
        <f t="shared" si="5"/>
        <v>0.06</v>
      </c>
      <c r="P17" s="29">
        <f t="shared" si="26"/>
        <v>0.06</v>
      </c>
      <c r="Q17" s="29">
        <f t="shared" si="6"/>
        <v>0.06</v>
      </c>
      <c r="R17" s="29">
        <f t="shared" si="7"/>
        <v>0.06</v>
      </c>
      <c r="S17" s="29">
        <f t="shared" si="8"/>
        <v>0.06</v>
      </c>
      <c r="T17" s="29">
        <f t="shared" si="9"/>
        <v>0.06</v>
      </c>
      <c r="U17" s="29">
        <f t="shared" si="10"/>
        <v>0.06</v>
      </c>
      <c r="V17" s="29">
        <f t="shared" si="11"/>
        <v>0.06</v>
      </c>
      <c r="W17" s="29">
        <f t="shared" si="12"/>
        <v>0.06</v>
      </c>
      <c r="X17" s="29">
        <f t="shared" si="13"/>
        <v>0.06</v>
      </c>
      <c r="Y17" s="29">
        <f t="shared" si="14"/>
        <v>0.05</v>
      </c>
      <c r="Z17" s="29">
        <f t="shared" si="15"/>
        <v>0.06</v>
      </c>
      <c r="AA17" s="29">
        <f t="shared" si="16"/>
        <v>0.06</v>
      </c>
      <c r="AB17" s="29">
        <f t="shared" si="17"/>
        <v>0.06</v>
      </c>
      <c r="AC17" s="29">
        <f t="shared" si="18"/>
        <v>0.06</v>
      </c>
      <c r="AD17" s="29">
        <f t="shared" si="19"/>
        <v>7.0000000000000007E-2</v>
      </c>
      <c r="AE17" s="29">
        <f t="shared" si="20"/>
        <v>0.05</v>
      </c>
      <c r="AF17" s="29">
        <f t="shared" si="21"/>
        <v>0.06</v>
      </c>
      <c r="AG17" s="29">
        <f t="shared" si="22"/>
        <v>0.05</v>
      </c>
      <c r="AH17" s="29">
        <f t="shared" si="23"/>
        <v>0.05</v>
      </c>
      <c r="AI17" s="29">
        <f t="shared" si="24"/>
        <v>0.06</v>
      </c>
      <c r="AJ17" s="29">
        <f t="shared" si="25"/>
        <v>0.05</v>
      </c>
    </row>
    <row r="18" spans="1:36" ht="12.95" customHeight="1" x14ac:dyDescent="0.15">
      <c r="A18" s="43">
        <v>55</v>
      </c>
      <c r="B18" s="99" t="s">
        <v>69</v>
      </c>
      <c r="C18" s="99"/>
      <c r="D18" s="28">
        <v>20</v>
      </c>
      <c r="E18" s="28">
        <v>16</v>
      </c>
      <c r="F18" s="4">
        <f t="shared" si="0"/>
        <v>0.23</v>
      </c>
      <c r="G18" s="5"/>
      <c r="H18" s="35"/>
      <c r="I18" s="31"/>
      <c r="J18" s="1" t="s">
        <v>15</v>
      </c>
      <c r="K18" s="29">
        <f t="shared" si="1"/>
        <v>0.23</v>
      </c>
      <c r="L18" s="29">
        <f t="shared" si="2"/>
        <v>0.25</v>
      </c>
      <c r="M18" s="29">
        <f t="shared" si="3"/>
        <v>0.25</v>
      </c>
      <c r="N18" s="29">
        <f t="shared" si="4"/>
        <v>0.25</v>
      </c>
      <c r="O18" s="29">
        <f t="shared" si="5"/>
        <v>0.26</v>
      </c>
      <c r="P18" s="29">
        <f t="shared" si="26"/>
        <v>0.25</v>
      </c>
      <c r="Q18" s="29">
        <f t="shared" si="6"/>
        <v>0.23</v>
      </c>
      <c r="R18" s="29">
        <f t="shared" si="7"/>
        <v>0.25</v>
      </c>
      <c r="S18" s="29">
        <f t="shared" si="8"/>
        <v>0.25</v>
      </c>
      <c r="T18" s="29">
        <f t="shared" si="9"/>
        <v>0.26</v>
      </c>
      <c r="U18" s="29">
        <f t="shared" si="10"/>
        <v>0.25</v>
      </c>
      <c r="V18" s="29">
        <f t="shared" si="11"/>
        <v>0.26</v>
      </c>
      <c r="W18" s="29">
        <f t="shared" si="12"/>
        <v>0.25</v>
      </c>
      <c r="X18" s="29">
        <f t="shared" si="13"/>
        <v>0.25</v>
      </c>
      <c r="Y18" s="29">
        <f t="shared" si="14"/>
        <v>0.23</v>
      </c>
      <c r="Z18" s="29">
        <f t="shared" si="15"/>
        <v>0.25</v>
      </c>
      <c r="AA18" s="29">
        <f t="shared" si="16"/>
        <v>0.22</v>
      </c>
      <c r="AB18" s="29">
        <f t="shared" si="17"/>
        <v>0.26</v>
      </c>
      <c r="AC18" s="29">
        <f t="shared" si="18"/>
        <v>0.26</v>
      </c>
      <c r="AD18" s="29">
        <f t="shared" si="19"/>
        <v>0.28999999999999998</v>
      </c>
      <c r="AE18" s="29">
        <f t="shared" si="20"/>
        <v>0.23</v>
      </c>
      <c r="AF18" s="29">
        <f t="shared" si="21"/>
        <v>0.26</v>
      </c>
      <c r="AG18" s="29">
        <f t="shared" si="22"/>
        <v>0.22</v>
      </c>
      <c r="AH18" s="29">
        <f t="shared" si="23"/>
        <v>0.23</v>
      </c>
      <c r="AI18" s="29">
        <f t="shared" si="24"/>
        <v>0.25</v>
      </c>
      <c r="AJ18" s="29">
        <f t="shared" si="25"/>
        <v>0.23</v>
      </c>
    </row>
    <row r="19" spans="1:36" ht="12.95" customHeight="1" x14ac:dyDescent="0.15">
      <c r="A19" s="43">
        <v>56</v>
      </c>
      <c r="B19" s="99" t="s">
        <v>37</v>
      </c>
      <c r="C19" s="99"/>
      <c r="D19" s="28">
        <v>20</v>
      </c>
      <c r="E19" s="28">
        <v>16</v>
      </c>
      <c r="F19" s="4">
        <f t="shared" si="0"/>
        <v>0.25</v>
      </c>
      <c r="G19" s="5"/>
      <c r="H19" s="35"/>
      <c r="I19" s="31"/>
      <c r="J19" s="1" t="s">
        <v>15</v>
      </c>
      <c r="K19" s="29">
        <f t="shared" si="1"/>
        <v>0.23</v>
      </c>
      <c r="L19" s="29">
        <f t="shared" si="2"/>
        <v>0.25</v>
      </c>
      <c r="M19" s="29">
        <f t="shared" si="3"/>
        <v>0.25</v>
      </c>
      <c r="N19" s="29">
        <f t="shared" si="4"/>
        <v>0.25</v>
      </c>
      <c r="O19" s="29">
        <f t="shared" si="5"/>
        <v>0.26</v>
      </c>
      <c r="P19" s="29">
        <f t="shared" si="26"/>
        <v>0.25</v>
      </c>
      <c r="Q19" s="29">
        <f t="shared" si="6"/>
        <v>0.23</v>
      </c>
      <c r="R19" s="29">
        <f t="shared" si="7"/>
        <v>0.25</v>
      </c>
      <c r="S19" s="29">
        <f t="shared" si="8"/>
        <v>0.25</v>
      </c>
      <c r="T19" s="29">
        <f t="shared" si="9"/>
        <v>0.26</v>
      </c>
      <c r="U19" s="29">
        <f t="shared" si="10"/>
        <v>0.25</v>
      </c>
      <c r="V19" s="29">
        <f t="shared" si="11"/>
        <v>0.26</v>
      </c>
      <c r="W19" s="29">
        <f t="shared" si="12"/>
        <v>0.25</v>
      </c>
      <c r="X19" s="29">
        <f t="shared" si="13"/>
        <v>0.25</v>
      </c>
      <c r="Y19" s="29">
        <f t="shared" si="14"/>
        <v>0.23</v>
      </c>
      <c r="Z19" s="29">
        <f t="shared" si="15"/>
        <v>0.25</v>
      </c>
      <c r="AA19" s="29">
        <f t="shared" si="16"/>
        <v>0.22</v>
      </c>
      <c r="AB19" s="29">
        <f t="shared" si="17"/>
        <v>0.26</v>
      </c>
      <c r="AC19" s="29">
        <f t="shared" si="18"/>
        <v>0.26</v>
      </c>
      <c r="AD19" s="29">
        <f t="shared" si="19"/>
        <v>0.28999999999999998</v>
      </c>
      <c r="AE19" s="29">
        <f t="shared" si="20"/>
        <v>0.23</v>
      </c>
      <c r="AF19" s="29">
        <f t="shared" si="21"/>
        <v>0.26</v>
      </c>
      <c r="AG19" s="29">
        <f t="shared" si="22"/>
        <v>0.22</v>
      </c>
      <c r="AH19" s="29">
        <f t="shared" si="23"/>
        <v>0.23</v>
      </c>
      <c r="AI19" s="29">
        <f t="shared" si="24"/>
        <v>0.25</v>
      </c>
      <c r="AJ19" s="29">
        <f t="shared" si="25"/>
        <v>0.23</v>
      </c>
    </row>
    <row r="20" spans="1:36" ht="12.95" customHeight="1" x14ac:dyDescent="0.15">
      <c r="A20" s="43">
        <v>57</v>
      </c>
      <c r="B20" s="99" t="s">
        <v>37</v>
      </c>
      <c r="C20" s="99"/>
      <c r="D20" s="28">
        <v>6</v>
      </c>
      <c r="E20" s="28">
        <v>6</v>
      </c>
      <c r="F20" s="4">
        <f t="shared" si="0"/>
        <v>0.01</v>
      </c>
      <c r="G20" s="5" t="s">
        <v>255</v>
      </c>
      <c r="H20" s="31" t="s">
        <v>36</v>
      </c>
      <c r="I20" s="31" t="s">
        <v>249</v>
      </c>
      <c r="J20" s="1" t="s">
        <v>15</v>
      </c>
      <c r="K20" s="29">
        <f t="shared" si="1"/>
        <v>0.01</v>
      </c>
      <c r="L20" s="29">
        <f t="shared" si="2"/>
        <v>0.01</v>
      </c>
      <c r="M20" s="29">
        <f t="shared" si="3"/>
        <v>0.01</v>
      </c>
      <c r="N20" s="29">
        <f t="shared" si="4"/>
        <v>0.01</v>
      </c>
      <c r="O20" s="29">
        <f t="shared" si="5"/>
        <v>0.01</v>
      </c>
      <c r="P20" s="29">
        <f t="shared" si="26"/>
        <v>0.01</v>
      </c>
      <c r="Q20" s="29">
        <f t="shared" si="6"/>
        <v>0.01</v>
      </c>
      <c r="R20" s="29">
        <f t="shared" si="7"/>
        <v>0.01</v>
      </c>
      <c r="S20" s="29">
        <f t="shared" si="8"/>
        <v>0.01</v>
      </c>
      <c r="T20" s="29">
        <f t="shared" si="9"/>
        <v>0.01</v>
      </c>
      <c r="U20" s="29">
        <f t="shared" si="10"/>
        <v>0.01</v>
      </c>
      <c r="V20" s="29">
        <f t="shared" si="11"/>
        <v>0.01</v>
      </c>
      <c r="W20" s="29">
        <f t="shared" si="12"/>
        <v>0.01</v>
      </c>
      <c r="X20" s="29">
        <f t="shared" si="13"/>
        <v>0.01</v>
      </c>
      <c r="Y20" s="29">
        <f t="shared" si="14"/>
        <v>0.01</v>
      </c>
      <c r="Z20" s="29">
        <f t="shared" si="15"/>
        <v>0.01</v>
      </c>
      <c r="AA20" s="29">
        <f t="shared" si="16"/>
        <v>0.01</v>
      </c>
      <c r="AB20" s="29">
        <f t="shared" si="17"/>
        <v>0.01</v>
      </c>
      <c r="AC20" s="29">
        <f t="shared" si="18"/>
        <v>0.01</v>
      </c>
      <c r="AD20" s="29">
        <f t="shared" si="19"/>
        <v>0.01</v>
      </c>
      <c r="AE20" s="29">
        <f t="shared" si="20"/>
        <v>0.01</v>
      </c>
      <c r="AF20" s="29">
        <f t="shared" si="21"/>
        <v>0.01</v>
      </c>
      <c r="AG20" s="29">
        <f t="shared" si="22"/>
        <v>0.01</v>
      </c>
      <c r="AH20" s="29">
        <f t="shared" si="23"/>
        <v>0.01</v>
      </c>
      <c r="AI20" s="29">
        <f t="shared" si="24"/>
        <v>0.01</v>
      </c>
      <c r="AJ20" s="29">
        <f t="shared" si="25"/>
        <v>0.01</v>
      </c>
    </row>
    <row r="21" spans="1:36" ht="12.95" customHeight="1" x14ac:dyDescent="0.15">
      <c r="A21" s="43">
        <v>58</v>
      </c>
      <c r="B21" s="99" t="s">
        <v>37</v>
      </c>
      <c r="C21" s="99"/>
      <c r="D21" s="28">
        <v>10</v>
      </c>
      <c r="E21" s="28">
        <v>9</v>
      </c>
      <c r="F21" s="4">
        <f t="shared" si="0"/>
        <v>0.04</v>
      </c>
      <c r="G21" s="26"/>
      <c r="H21" s="28" t="s">
        <v>32</v>
      </c>
      <c r="I21" s="28" t="s">
        <v>261</v>
      </c>
      <c r="J21" s="1" t="s">
        <v>15</v>
      </c>
      <c r="K21" s="29">
        <f t="shared" si="1"/>
        <v>0.04</v>
      </c>
      <c r="L21" s="29">
        <f t="shared" si="2"/>
        <v>0.04</v>
      </c>
      <c r="M21" s="29">
        <f t="shared" si="3"/>
        <v>0.04</v>
      </c>
      <c r="N21" s="29">
        <f t="shared" si="4"/>
        <v>0.04</v>
      </c>
      <c r="O21" s="29">
        <f t="shared" si="5"/>
        <v>0.04</v>
      </c>
      <c r="P21" s="29">
        <f t="shared" si="26"/>
        <v>0.04</v>
      </c>
      <c r="Q21" s="29">
        <f t="shared" si="6"/>
        <v>0.04</v>
      </c>
      <c r="R21" s="29">
        <f t="shared" si="7"/>
        <v>0.04</v>
      </c>
      <c r="S21" s="29">
        <f t="shared" si="8"/>
        <v>0.04</v>
      </c>
      <c r="T21" s="29">
        <f t="shared" si="9"/>
        <v>0.04</v>
      </c>
      <c r="U21" s="29">
        <f t="shared" si="10"/>
        <v>0.04</v>
      </c>
      <c r="V21" s="29">
        <f t="shared" si="11"/>
        <v>0.04</v>
      </c>
      <c r="W21" s="29">
        <f t="shared" si="12"/>
        <v>0.04</v>
      </c>
      <c r="X21" s="29">
        <f t="shared" si="13"/>
        <v>0.04</v>
      </c>
      <c r="Y21" s="29">
        <f t="shared" si="14"/>
        <v>0.03</v>
      </c>
      <c r="Z21" s="29">
        <f t="shared" si="15"/>
        <v>0.04</v>
      </c>
      <c r="AA21" s="29">
        <f t="shared" si="16"/>
        <v>0.04</v>
      </c>
      <c r="AB21" s="29">
        <f t="shared" si="17"/>
        <v>0.04</v>
      </c>
      <c r="AC21" s="29">
        <f t="shared" si="18"/>
        <v>0.04</v>
      </c>
      <c r="AD21" s="29">
        <f t="shared" si="19"/>
        <v>0.05</v>
      </c>
      <c r="AE21" s="29">
        <f t="shared" si="20"/>
        <v>0.03</v>
      </c>
      <c r="AF21" s="29">
        <f t="shared" si="21"/>
        <v>0.04</v>
      </c>
      <c r="AG21" s="29">
        <f t="shared" si="22"/>
        <v>0.04</v>
      </c>
      <c r="AH21" s="29">
        <f t="shared" si="23"/>
        <v>0.03</v>
      </c>
      <c r="AI21" s="29">
        <f t="shared" si="24"/>
        <v>0.04</v>
      </c>
      <c r="AJ21" s="29">
        <f t="shared" si="25"/>
        <v>0.04</v>
      </c>
    </row>
    <row r="22" spans="1:36" ht="12.95" customHeight="1" x14ac:dyDescent="0.15">
      <c r="A22" s="43">
        <v>59</v>
      </c>
      <c r="B22" s="99" t="s">
        <v>37</v>
      </c>
      <c r="C22" s="99"/>
      <c r="D22" s="28">
        <v>20</v>
      </c>
      <c r="E22" s="28">
        <v>10</v>
      </c>
      <c r="F22" s="4">
        <f t="shared" si="0"/>
        <v>0.15</v>
      </c>
      <c r="G22" s="26"/>
      <c r="H22" s="28"/>
      <c r="I22" s="28"/>
      <c r="J22" s="1" t="s">
        <v>15</v>
      </c>
      <c r="K22" s="29">
        <f t="shared" si="1"/>
        <v>0.15</v>
      </c>
      <c r="L22" s="29">
        <f t="shared" si="2"/>
        <v>0.15</v>
      </c>
      <c r="M22" s="29">
        <f t="shared" si="3"/>
        <v>0.14000000000000001</v>
      </c>
      <c r="N22" s="29">
        <f t="shared" si="4"/>
        <v>0.15</v>
      </c>
      <c r="O22" s="29">
        <f t="shared" si="5"/>
        <v>0.16</v>
      </c>
      <c r="P22" s="29">
        <f t="shared" si="26"/>
        <v>0.15</v>
      </c>
      <c r="Q22" s="29">
        <f t="shared" si="6"/>
        <v>0.15</v>
      </c>
      <c r="R22" s="29">
        <f t="shared" si="7"/>
        <v>0.16</v>
      </c>
      <c r="S22" s="29">
        <f t="shared" si="8"/>
        <v>0.15</v>
      </c>
      <c r="T22" s="29">
        <f t="shared" si="9"/>
        <v>0.14000000000000001</v>
      </c>
      <c r="U22" s="29">
        <f t="shared" si="10"/>
        <v>0.16</v>
      </c>
      <c r="V22" s="29">
        <f t="shared" si="11"/>
        <v>0.17</v>
      </c>
      <c r="W22" s="29">
        <f t="shared" si="12"/>
        <v>0.16</v>
      </c>
      <c r="X22" s="29">
        <f t="shared" si="13"/>
        <v>0.15</v>
      </c>
      <c r="Y22" s="29">
        <f t="shared" si="14"/>
        <v>0.14000000000000001</v>
      </c>
      <c r="Z22" s="29">
        <f t="shared" si="15"/>
        <v>0.16</v>
      </c>
      <c r="AA22" s="29">
        <f t="shared" si="16"/>
        <v>0.14000000000000001</v>
      </c>
      <c r="AB22" s="29">
        <f t="shared" si="17"/>
        <v>0.16</v>
      </c>
      <c r="AC22" s="29">
        <f t="shared" si="18"/>
        <v>0.16</v>
      </c>
      <c r="AD22" s="29">
        <f t="shared" si="19"/>
        <v>0.17</v>
      </c>
      <c r="AE22" s="29">
        <f t="shared" si="20"/>
        <v>0.14000000000000001</v>
      </c>
      <c r="AF22" s="29">
        <f t="shared" si="21"/>
        <v>0.16</v>
      </c>
      <c r="AG22" s="29">
        <f t="shared" si="22"/>
        <v>0.15</v>
      </c>
      <c r="AH22" s="29">
        <f t="shared" si="23"/>
        <v>0.15</v>
      </c>
      <c r="AI22" s="29">
        <f t="shared" si="24"/>
        <v>0.16</v>
      </c>
      <c r="AJ22" s="29">
        <f t="shared" si="25"/>
        <v>0.15</v>
      </c>
    </row>
    <row r="23" spans="1:36" ht="12.95" customHeight="1" x14ac:dyDescent="0.15">
      <c r="A23" s="28"/>
      <c r="B23" s="99"/>
      <c r="C23" s="99"/>
      <c r="D23" s="28"/>
      <c r="E23" s="28"/>
      <c r="F23" s="4" t="str">
        <f t="shared" si="0"/>
        <v/>
      </c>
      <c r="G23" s="26"/>
      <c r="H23" s="28"/>
      <c r="I23" s="28"/>
      <c r="J23" s="1" t="s">
        <v>15</v>
      </c>
      <c r="K23" s="29" t="e">
        <f t="shared" si="1"/>
        <v>#NUM!</v>
      </c>
      <c r="L23" s="29" t="e">
        <f t="shared" si="2"/>
        <v>#NUM!</v>
      </c>
      <c r="M23" s="29" t="e">
        <f t="shared" si="3"/>
        <v>#NUM!</v>
      </c>
      <c r="N23" s="29" t="e">
        <f t="shared" si="4"/>
        <v>#NUM!</v>
      </c>
      <c r="O23" s="29" t="e">
        <f t="shared" si="5"/>
        <v>#NUM!</v>
      </c>
      <c r="P23" s="29" t="e">
        <f t="shared" si="26"/>
        <v>#N/A</v>
      </c>
      <c r="Q23" s="29" t="e">
        <f t="shared" si="6"/>
        <v>#NUM!</v>
      </c>
      <c r="R23" s="29" t="e">
        <f t="shared" si="7"/>
        <v>#NUM!</v>
      </c>
      <c r="S23" s="29" t="e">
        <f t="shared" si="8"/>
        <v>#NUM!</v>
      </c>
      <c r="T23" s="29" t="e">
        <f t="shared" si="9"/>
        <v>#NUM!</v>
      </c>
      <c r="U23" s="29" t="e">
        <f t="shared" si="10"/>
        <v>#N/A</v>
      </c>
      <c r="V23" s="29" t="e">
        <f t="shared" si="11"/>
        <v>#NUM!</v>
      </c>
      <c r="W23" s="29" t="e">
        <f t="shared" si="12"/>
        <v>#NUM!</v>
      </c>
      <c r="X23" s="29" t="e">
        <f t="shared" si="13"/>
        <v>#NUM!</v>
      </c>
      <c r="Y23" s="29" t="e">
        <f t="shared" si="14"/>
        <v>#NUM!</v>
      </c>
      <c r="Z23" s="29" t="e">
        <f t="shared" si="15"/>
        <v>#N/A</v>
      </c>
      <c r="AA23" s="29" t="e">
        <f t="shared" si="16"/>
        <v>#NUM!</v>
      </c>
      <c r="AB23" s="29" t="e">
        <f t="shared" si="17"/>
        <v>#NUM!</v>
      </c>
      <c r="AC23" s="29" t="e">
        <f t="shared" si="18"/>
        <v>#NUM!</v>
      </c>
      <c r="AD23" s="29" t="e">
        <f t="shared" si="19"/>
        <v>#NUM!</v>
      </c>
      <c r="AE23" s="29" t="e">
        <f t="shared" si="20"/>
        <v>#NUM!</v>
      </c>
      <c r="AF23" s="29" t="e">
        <f t="shared" si="21"/>
        <v>#N/A</v>
      </c>
      <c r="AG23" s="29" t="e">
        <f t="shared" si="22"/>
        <v>#NUM!</v>
      </c>
      <c r="AH23" s="29" t="e">
        <f t="shared" si="23"/>
        <v>#NUM!</v>
      </c>
      <c r="AI23" s="29" t="e">
        <f t="shared" si="24"/>
        <v>#NUM!</v>
      </c>
      <c r="AJ23" s="29" t="e">
        <f t="shared" si="25"/>
        <v>#N/A</v>
      </c>
    </row>
    <row r="24" spans="1:36" ht="12.95" customHeight="1" x14ac:dyDescent="0.15">
      <c r="A24" s="28"/>
      <c r="B24" s="99"/>
      <c r="C24" s="99"/>
      <c r="D24" s="28"/>
      <c r="E24" s="28"/>
      <c r="F24" s="4" t="str">
        <f t="shared" si="0"/>
        <v/>
      </c>
      <c r="G24" s="26"/>
      <c r="H24" s="28"/>
      <c r="I24" s="28"/>
      <c r="J24" s="1" t="s">
        <v>15</v>
      </c>
      <c r="K24" s="29" t="e">
        <f t="shared" si="1"/>
        <v>#NUM!</v>
      </c>
      <c r="L24" s="29" t="e">
        <f t="shared" si="2"/>
        <v>#NUM!</v>
      </c>
      <c r="M24" s="29" t="e">
        <f t="shared" si="3"/>
        <v>#NUM!</v>
      </c>
      <c r="N24" s="29" t="e">
        <f t="shared" si="4"/>
        <v>#NUM!</v>
      </c>
      <c r="O24" s="29" t="e">
        <f t="shared" si="5"/>
        <v>#NUM!</v>
      </c>
      <c r="P24" s="29" t="e">
        <f t="shared" si="26"/>
        <v>#N/A</v>
      </c>
      <c r="Q24" s="29" t="e">
        <f t="shared" si="6"/>
        <v>#NUM!</v>
      </c>
      <c r="R24" s="29" t="e">
        <f t="shared" si="7"/>
        <v>#NUM!</v>
      </c>
      <c r="S24" s="29" t="e">
        <f t="shared" si="8"/>
        <v>#NUM!</v>
      </c>
      <c r="T24" s="29" t="e">
        <f t="shared" si="9"/>
        <v>#NUM!</v>
      </c>
      <c r="U24" s="29" t="e">
        <f t="shared" si="10"/>
        <v>#N/A</v>
      </c>
      <c r="V24" s="29" t="e">
        <f t="shared" si="11"/>
        <v>#NUM!</v>
      </c>
      <c r="W24" s="29" t="e">
        <f t="shared" si="12"/>
        <v>#NUM!</v>
      </c>
      <c r="X24" s="29" t="e">
        <f t="shared" si="13"/>
        <v>#NUM!</v>
      </c>
      <c r="Y24" s="29" t="e">
        <f t="shared" si="14"/>
        <v>#NUM!</v>
      </c>
      <c r="Z24" s="29" t="e">
        <f t="shared" si="15"/>
        <v>#N/A</v>
      </c>
      <c r="AA24" s="29" t="e">
        <f t="shared" si="16"/>
        <v>#NUM!</v>
      </c>
      <c r="AB24" s="29" t="e">
        <f t="shared" si="17"/>
        <v>#NUM!</v>
      </c>
      <c r="AC24" s="29" t="e">
        <f t="shared" si="18"/>
        <v>#NUM!</v>
      </c>
      <c r="AD24" s="29" t="e">
        <f t="shared" si="19"/>
        <v>#NUM!</v>
      </c>
      <c r="AE24" s="29" t="e">
        <f t="shared" si="20"/>
        <v>#NUM!</v>
      </c>
      <c r="AF24" s="29" t="e">
        <f t="shared" si="21"/>
        <v>#N/A</v>
      </c>
      <c r="AG24" s="29" t="e">
        <f t="shared" si="22"/>
        <v>#NUM!</v>
      </c>
      <c r="AH24" s="29" t="e">
        <f t="shared" si="23"/>
        <v>#NUM!</v>
      </c>
      <c r="AI24" s="29" t="e">
        <f t="shared" si="24"/>
        <v>#NUM!</v>
      </c>
      <c r="AJ24" s="29" t="e">
        <f t="shared" si="25"/>
        <v>#N/A</v>
      </c>
    </row>
    <row r="25" spans="1:36" ht="12.95" customHeight="1" x14ac:dyDescent="0.15">
      <c r="A25" s="28"/>
      <c r="B25" s="99"/>
      <c r="C25" s="99"/>
      <c r="D25" s="28"/>
      <c r="E25" s="28"/>
      <c r="F25" s="4" t="str">
        <f t="shared" si="0"/>
        <v/>
      </c>
      <c r="G25" s="26"/>
      <c r="H25" s="28"/>
      <c r="I25" s="28"/>
      <c r="J25" s="1" t="s">
        <v>15</v>
      </c>
      <c r="K25" s="29" t="e">
        <f t="shared" si="1"/>
        <v>#NUM!</v>
      </c>
      <c r="L25" s="29" t="e">
        <f t="shared" si="2"/>
        <v>#NUM!</v>
      </c>
      <c r="M25" s="29" t="e">
        <f t="shared" si="3"/>
        <v>#NUM!</v>
      </c>
      <c r="N25" s="29" t="e">
        <f t="shared" si="4"/>
        <v>#NUM!</v>
      </c>
      <c r="O25" s="29" t="e">
        <f t="shared" si="5"/>
        <v>#NUM!</v>
      </c>
      <c r="P25" s="29" t="e">
        <f t="shared" si="26"/>
        <v>#N/A</v>
      </c>
      <c r="Q25" s="29" t="e">
        <f t="shared" si="6"/>
        <v>#NUM!</v>
      </c>
      <c r="R25" s="29" t="e">
        <f t="shared" si="7"/>
        <v>#NUM!</v>
      </c>
      <c r="S25" s="29" t="e">
        <f t="shared" si="8"/>
        <v>#NUM!</v>
      </c>
      <c r="T25" s="29" t="e">
        <f t="shared" si="9"/>
        <v>#NUM!</v>
      </c>
      <c r="U25" s="29" t="e">
        <f t="shared" si="10"/>
        <v>#N/A</v>
      </c>
      <c r="V25" s="29" t="e">
        <f t="shared" si="11"/>
        <v>#NUM!</v>
      </c>
      <c r="W25" s="29" t="e">
        <f t="shared" si="12"/>
        <v>#NUM!</v>
      </c>
      <c r="X25" s="29" t="e">
        <f t="shared" si="13"/>
        <v>#NUM!</v>
      </c>
      <c r="Y25" s="29" t="e">
        <f t="shared" si="14"/>
        <v>#NUM!</v>
      </c>
      <c r="Z25" s="29" t="e">
        <f t="shared" si="15"/>
        <v>#N/A</v>
      </c>
      <c r="AA25" s="29" t="e">
        <f t="shared" si="16"/>
        <v>#NUM!</v>
      </c>
      <c r="AB25" s="29" t="e">
        <f t="shared" si="17"/>
        <v>#NUM!</v>
      </c>
      <c r="AC25" s="29" t="e">
        <f t="shared" si="18"/>
        <v>#NUM!</v>
      </c>
      <c r="AD25" s="29" t="e">
        <f t="shared" si="19"/>
        <v>#NUM!</v>
      </c>
      <c r="AE25" s="29" t="e">
        <f t="shared" si="20"/>
        <v>#NUM!</v>
      </c>
      <c r="AF25" s="29" t="e">
        <f t="shared" si="21"/>
        <v>#N/A</v>
      </c>
      <c r="AG25" s="29" t="e">
        <f t="shared" si="22"/>
        <v>#NUM!</v>
      </c>
      <c r="AH25" s="29" t="e">
        <f t="shared" si="23"/>
        <v>#NUM!</v>
      </c>
      <c r="AI25" s="29" t="e">
        <f t="shared" si="24"/>
        <v>#NUM!</v>
      </c>
      <c r="AJ25" s="29" t="e">
        <f t="shared" si="25"/>
        <v>#N/A</v>
      </c>
    </row>
    <row r="26" spans="1:36" ht="12.95" customHeight="1" x14ac:dyDescent="0.15">
      <c r="A26" s="28"/>
      <c r="B26" s="99"/>
      <c r="C26" s="99"/>
      <c r="D26" s="28"/>
      <c r="E26" s="28"/>
      <c r="F26" s="4" t="str">
        <f t="shared" si="0"/>
        <v/>
      </c>
      <c r="G26" s="26"/>
      <c r="H26" s="28"/>
      <c r="I26" s="28"/>
      <c r="J26" s="1" t="s">
        <v>15</v>
      </c>
      <c r="K26" s="29" t="e">
        <f t="shared" si="1"/>
        <v>#NUM!</v>
      </c>
      <c r="L26" s="29" t="e">
        <f t="shared" si="2"/>
        <v>#NUM!</v>
      </c>
      <c r="M26" s="29" t="e">
        <f t="shared" si="3"/>
        <v>#NUM!</v>
      </c>
      <c r="N26" s="29" t="e">
        <f t="shared" si="4"/>
        <v>#NUM!</v>
      </c>
      <c r="O26" s="29" t="e">
        <f t="shared" si="5"/>
        <v>#NUM!</v>
      </c>
      <c r="P26" s="29" t="e">
        <f t="shared" si="26"/>
        <v>#N/A</v>
      </c>
      <c r="Q26" s="29" t="e">
        <f t="shared" si="6"/>
        <v>#NUM!</v>
      </c>
      <c r="R26" s="29" t="e">
        <f t="shared" si="7"/>
        <v>#NUM!</v>
      </c>
      <c r="S26" s="29" t="e">
        <f t="shared" si="8"/>
        <v>#NUM!</v>
      </c>
      <c r="T26" s="29" t="e">
        <f t="shared" si="9"/>
        <v>#NUM!</v>
      </c>
      <c r="U26" s="29" t="e">
        <f t="shared" si="10"/>
        <v>#N/A</v>
      </c>
      <c r="V26" s="29" t="e">
        <f t="shared" si="11"/>
        <v>#NUM!</v>
      </c>
      <c r="W26" s="29" t="e">
        <f t="shared" si="12"/>
        <v>#NUM!</v>
      </c>
      <c r="X26" s="29" t="e">
        <f t="shared" si="13"/>
        <v>#NUM!</v>
      </c>
      <c r="Y26" s="29" t="e">
        <f t="shared" si="14"/>
        <v>#NUM!</v>
      </c>
      <c r="Z26" s="29" t="e">
        <f t="shared" si="15"/>
        <v>#N/A</v>
      </c>
      <c r="AA26" s="29" t="e">
        <f t="shared" si="16"/>
        <v>#NUM!</v>
      </c>
      <c r="AB26" s="29" t="e">
        <f t="shared" si="17"/>
        <v>#NUM!</v>
      </c>
      <c r="AC26" s="29" t="e">
        <f t="shared" si="18"/>
        <v>#NUM!</v>
      </c>
      <c r="AD26" s="29" t="e">
        <f t="shared" si="19"/>
        <v>#NUM!</v>
      </c>
      <c r="AE26" s="29" t="e">
        <f t="shared" si="20"/>
        <v>#NUM!</v>
      </c>
      <c r="AF26" s="29" t="e">
        <f t="shared" si="21"/>
        <v>#N/A</v>
      </c>
      <c r="AG26" s="29" t="e">
        <f t="shared" si="22"/>
        <v>#NUM!</v>
      </c>
      <c r="AH26" s="29" t="e">
        <f t="shared" si="23"/>
        <v>#NUM!</v>
      </c>
      <c r="AI26" s="29" t="e">
        <f t="shared" si="24"/>
        <v>#NUM!</v>
      </c>
      <c r="AJ26" s="29" t="e">
        <f t="shared" si="25"/>
        <v>#N/A</v>
      </c>
    </row>
    <row r="27" spans="1:36" ht="12.95" customHeight="1" x14ac:dyDescent="0.15">
      <c r="A27" s="28"/>
      <c r="B27" s="99"/>
      <c r="C27" s="99"/>
      <c r="D27" s="28"/>
      <c r="E27" s="28"/>
      <c r="F27" s="4" t="str">
        <f t="shared" si="0"/>
        <v/>
      </c>
      <c r="G27" s="26"/>
      <c r="H27" s="28"/>
      <c r="I27" s="28"/>
      <c r="J27" s="1" t="s">
        <v>15</v>
      </c>
      <c r="K27" s="29" t="e">
        <f t="shared" si="1"/>
        <v>#NUM!</v>
      </c>
      <c r="L27" s="29" t="e">
        <f t="shared" si="2"/>
        <v>#NUM!</v>
      </c>
      <c r="M27" s="29" t="e">
        <f t="shared" si="3"/>
        <v>#NUM!</v>
      </c>
      <c r="N27" s="29" t="e">
        <f t="shared" si="4"/>
        <v>#NUM!</v>
      </c>
      <c r="O27" s="29" t="e">
        <f t="shared" si="5"/>
        <v>#NUM!</v>
      </c>
      <c r="P27" s="29" t="e">
        <f t="shared" si="26"/>
        <v>#N/A</v>
      </c>
      <c r="Q27" s="29" t="e">
        <f t="shared" si="6"/>
        <v>#NUM!</v>
      </c>
      <c r="R27" s="29" t="e">
        <f t="shared" si="7"/>
        <v>#NUM!</v>
      </c>
      <c r="S27" s="29" t="e">
        <f t="shared" si="8"/>
        <v>#NUM!</v>
      </c>
      <c r="T27" s="29" t="e">
        <f t="shared" si="9"/>
        <v>#NUM!</v>
      </c>
      <c r="U27" s="29" t="e">
        <f t="shared" si="10"/>
        <v>#N/A</v>
      </c>
      <c r="V27" s="29" t="e">
        <f t="shared" si="11"/>
        <v>#NUM!</v>
      </c>
      <c r="W27" s="29" t="e">
        <f t="shared" si="12"/>
        <v>#NUM!</v>
      </c>
      <c r="X27" s="29" t="e">
        <f t="shared" si="13"/>
        <v>#NUM!</v>
      </c>
      <c r="Y27" s="29" t="e">
        <f t="shared" si="14"/>
        <v>#NUM!</v>
      </c>
      <c r="Z27" s="29" t="e">
        <f t="shared" si="15"/>
        <v>#N/A</v>
      </c>
      <c r="AA27" s="29" t="e">
        <f t="shared" si="16"/>
        <v>#NUM!</v>
      </c>
      <c r="AB27" s="29" t="e">
        <f t="shared" si="17"/>
        <v>#NUM!</v>
      </c>
      <c r="AC27" s="29" t="e">
        <f t="shared" si="18"/>
        <v>#NUM!</v>
      </c>
      <c r="AD27" s="29" t="e">
        <f t="shared" si="19"/>
        <v>#NUM!</v>
      </c>
      <c r="AE27" s="29" t="e">
        <f t="shared" si="20"/>
        <v>#NUM!</v>
      </c>
      <c r="AF27" s="29" t="e">
        <f t="shared" si="21"/>
        <v>#N/A</v>
      </c>
      <c r="AG27" s="29" t="e">
        <f t="shared" si="22"/>
        <v>#NUM!</v>
      </c>
      <c r="AH27" s="29" t="e">
        <f t="shared" si="23"/>
        <v>#NUM!</v>
      </c>
      <c r="AI27" s="29" t="e">
        <f t="shared" si="24"/>
        <v>#NUM!</v>
      </c>
      <c r="AJ27" s="29" t="e">
        <f t="shared" si="25"/>
        <v>#N/A</v>
      </c>
    </row>
    <row r="28" spans="1:36" ht="12.95" customHeight="1" x14ac:dyDescent="0.15">
      <c r="A28" s="28"/>
      <c r="B28" s="99"/>
      <c r="C28" s="99"/>
      <c r="D28" s="28"/>
      <c r="E28" s="28"/>
      <c r="F28" s="4" t="str">
        <f t="shared" si="0"/>
        <v/>
      </c>
      <c r="G28" s="26"/>
      <c r="H28" s="28"/>
      <c r="I28" s="28"/>
      <c r="J28" s="1" t="s">
        <v>15</v>
      </c>
      <c r="K28" s="29" t="e">
        <f t="shared" si="1"/>
        <v>#NUM!</v>
      </c>
      <c r="L28" s="29" t="e">
        <f t="shared" si="2"/>
        <v>#NUM!</v>
      </c>
      <c r="M28" s="29" t="e">
        <f t="shared" si="3"/>
        <v>#NUM!</v>
      </c>
      <c r="N28" s="8" t="e">
        <f t="shared" si="4"/>
        <v>#NUM!</v>
      </c>
      <c r="O28" s="29" t="e">
        <f t="shared" si="5"/>
        <v>#NUM!</v>
      </c>
      <c r="P28" s="29" t="e">
        <f t="shared" si="26"/>
        <v>#N/A</v>
      </c>
      <c r="Q28" s="29" t="e">
        <f t="shared" si="6"/>
        <v>#NUM!</v>
      </c>
      <c r="R28" s="29" t="e">
        <f t="shared" si="7"/>
        <v>#NUM!</v>
      </c>
      <c r="S28" s="29" t="e">
        <f t="shared" si="8"/>
        <v>#NUM!</v>
      </c>
      <c r="T28" s="29" t="e">
        <f t="shared" si="9"/>
        <v>#NUM!</v>
      </c>
      <c r="U28" s="29" t="e">
        <f t="shared" si="10"/>
        <v>#N/A</v>
      </c>
      <c r="V28" s="29" t="e">
        <f t="shared" si="11"/>
        <v>#NUM!</v>
      </c>
      <c r="W28" s="29" t="e">
        <f t="shared" si="12"/>
        <v>#NUM!</v>
      </c>
      <c r="X28" s="29" t="e">
        <f t="shared" si="13"/>
        <v>#NUM!</v>
      </c>
      <c r="Y28" s="29" t="e">
        <f t="shared" si="14"/>
        <v>#NUM!</v>
      </c>
      <c r="Z28" s="29" t="e">
        <f t="shared" si="15"/>
        <v>#N/A</v>
      </c>
      <c r="AA28" s="29" t="e">
        <f t="shared" si="16"/>
        <v>#NUM!</v>
      </c>
      <c r="AB28" s="29" t="e">
        <f t="shared" si="17"/>
        <v>#NUM!</v>
      </c>
      <c r="AC28" s="29" t="e">
        <f t="shared" si="18"/>
        <v>#NUM!</v>
      </c>
      <c r="AD28" s="29" t="e">
        <f t="shared" si="19"/>
        <v>#NUM!</v>
      </c>
      <c r="AE28" s="29" t="e">
        <f t="shared" si="20"/>
        <v>#NUM!</v>
      </c>
      <c r="AF28" s="29" t="e">
        <f t="shared" si="21"/>
        <v>#N/A</v>
      </c>
      <c r="AG28" s="29" t="e">
        <f t="shared" si="22"/>
        <v>#NUM!</v>
      </c>
      <c r="AH28" s="29" t="e">
        <f t="shared" si="23"/>
        <v>#NUM!</v>
      </c>
      <c r="AI28" s="29" t="e">
        <f t="shared" si="24"/>
        <v>#NUM!</v>
      </c>
      <c r="AJ28" s="29" t="e">
        <f t="shared" si="25"/>
        <v>#N/A</v>
      </c>
    </row>
    <row r="29" spans="1:36" ht="12.95" customHeight="1" x14ac:dyDescent="0.15">
      <c r="A29" s="28"/>
      <c r="B29" s="99"/>
      <c r="C29" s="99"/>
      <c r="D29" s="28"/>
      <c r="E29" s="28"/>
      <c r="F29" s="4" t="str">
        <f t="shared" si="0"/>
        <v/>
      </c>
      <c r="G29" s="26"/>
      <c r="H29" s="28"/>
      <c r="I29" s="28"/>
      <c r="J29" s="1" t="s">
        <v>15</v>
      </c>
      <c r="K29" s="29" t="e">
        <f t="shared" si="1"/>
        <v>#NUM!</v>
      </c>
      <c r="L29" s="29" t="e">
        <f t="shared" si="2"/>
        <v>#NUM!</v>
      </c>
      <c r="M29" s="29" t="e">
        <f t="shared" si="3"/>
        <v>#NUM!</v>
      </c>
      <c r="N29" s="29" t="e">
        <f t="shared" si="4"/>
        <v>#NUM!</v>
      </c>
      <c r="O29" s="29" t="e">
        <f t="shared" si="5"/>
        <v>#NUM!</v>
      </c>
      <c r="P29" s="29" t="e">
        <f t="shared" si="26"/>
        <v>#N/A</v>
      </c>
      <c r="Q29" s="29" t="e">
        <f t="shared" si="6"/>
        <v>#NUM!</v>
      </c>
      <c r="R29" s="29" t="e">
        <f t="shared" si="7"/>
        <v>#NUM!</v>
      </c>
      <c r="S29" s="29" t="e">
        <f t="shared" si="8"/>
        <v>#NUM!</v>
      </c>
      <c r="T29" s="29" t="e">
        <f t="shared" si="9"/>
        <v>#NUM!</v>
      </c>
      <c r="U29" s="29" t="e">
        <f t="shared" si="10"/>
        <v>#N/A</v>
      </c>
      <c r="V29" s="29" t="e">
        <f t="shared" si="11"/>
        <v>#NUM!</v>
      </c>
      <c r="W29" s="29" t="e">
        <f t="shared" si="12"/>
        <v>#NUM!</v>
      </c>
      <c r="X29" s="29" t="e">
        <f t="shared" si="13"/>
        <v>#NUM!</v>
      </c>
      <c r="Y29" s="29" t="e">
        <f t="shared" si="14"/>
        <v>#NUM!</v>
      </c>
      <c r="Z29" s="29" t="e">
        <f t="shared" si="15"/>
        <v>#N/A</v>
      </c>
      <c r="AA29" s="29" t="e">
        <f t="shared" si="16"/>
        <v>#NUM!</v>
      </c>
      <c r="AB29" s="29" t="e">
        <f t="shared" si="17"/>
        <v>#NUM!</v>
      </c>
      <c r="AC29" s="29" t="e">
        <f t="shared" si="18"/>
        <v>#NUM!</v>
      </c>
      <c r="AD29" s="29" t="e">
        <f t="shared" si="19"/>
        <v>#NUM!</v>
      </c>
      <c r="AE29" s="29" t="e">
        <f t="shared" si="20"/>
        <v>#NUM!</v>
      </c>
      <c r="AF29" s="29" t="e">
        <f t="shared" si="21"/>
        <v>#N/A</v>
      </c>
      <c r="AG29" s="29" t="e">
        <f t="shared" si="22"/>
        <v>#NUM!</v>
      </c>
      <c r="AH29" s="29" t="e">
        <f t="shared" si="23"/>
        <v>#NUM!</v>
      </c>
      <c r="AI29" s="29" t="e">
        <f t="shared" si="24"/>
        <v>#NUM!</v>
      </c>
      <c r="AJ29" s="29" t="e">
        <f t="shared" si="25"/>
        <v>#N/A</v>
      </c>
    </row>
    <row r="30" spans="1:36" ht="12.95" customHeight="1" x14ac:dyDescent="0.15">
      <c r="A30" s="28"/>
      <c r="B30" s="99"/>
      <c r="C30" s="99"/>
      <c r="D30" s="28"/>
      <c r="E30" s="28"/>
      <c r="F30" s="4" t="str">
        <f t="shared" si="0"/>
        <v/>
      </c>
      <c r="G30" s="26"/>
      <c r="H30" s="28"/>
      <c r="I30" s="28"/>
      <c r="J30" s="1" t="s">
        <v>15</v>
      </c>
      <c r="K30" s="29" t="e">
        <f t="shared" si="1"/>
        <v>#NUM!</v>
      </c>
      <c r="L30" s="29" t="e">
        <f t="shared" si="2"/>
        <v>#NUM!</v>
      </c>
      <c r="M30" s="29" t="e">
        <f t="shared" si="3"/>
        <v>#NUM!</v>
      </c>
      <c r="N30" s="29" t="e">
        <f t="shared" si="4"/>
        <v>#NUM!</v>
      </c>
      <c r="O30" s="29" t="e">
        <f t="shared" si="5"/>
        <v>#NUM!</v>
      </c>
      <c r="P30" s="29" t="e">
        <f t="shared" si="26"/>
        <v>#N/A</v>
      </c>
      <c r="Q30" s="29" t="e">
        <f t="shared" si="6"/>
        <v>#NUM!</v>
      </c>
      <c r="R30" s="29" t="e">
        <f t="shared" si="7"/>
        <v>#NUM!</v>
      </c>
      <c r="S30" s="29" t="e">
        <f t="shared" si="8"/>
        <v>#NUM!</v>
      </c>
      <c r="T30" s="29" t="e">
        <f t="shared" si="9"/>
        <v>#NUM!</v>
      </c>
      <c r="U30" s="29" t="e">
        <f t="shared" si="10"/>
        <v>#N/A</v>
      </c>
      <c r="V30" s="29" t="e">
        <f t="shared" si="11"/>
        <v>#NUM!</v>
      </c>
      <c r="W30" s="29" t="e">
        <f t="shared" si="12"/>
        <v>#NUM!</v>
      </c>
      <c r="X30" s="29" t="e">
        <f t="shared" si="13"/>
        <v>#NUM!</v>
      </c>
      <c r="Y30" s="29" t="e">
        <f t="shared" si="14"/>
        <v>#NUM!</v>
      </c>
      <c r="Z30" s="29" t="e">
        <f t="shared" si="15"/>
        <v>#N/A</v>
      </c>
      <c r="AA30" s="29" t="e">
        <f t="shared" si="16"/>
        <v>#NUM!</v>
      </c>
      <c r="AB30" s="29" t="e">
        <f t="shared" si="17"/>
        <v>#NUM!</v>
      </c>
      <c r="AC30" s="29" t="e">
        <f t="shared" si="18"/>
        <v>#NUM!</v>
      </c>
      <c r="AD30" s="29" t="e">
        <f t="shared" si="19"/>
        <v>#NUM!</v>
      </c>
      <c r="AE30" s="29" t="e">
        <f t="shared" si="20"/>
        <v>#NUM!</v>
      </c>
      <c r="AF30" s="29" t="e">
        <f t="shared" si="21"/>
        <v>#N/A</v>
      </c>
      <c r="AG30" s="29" t="e">
        <f t="shared" si="22"/>
        <v>#NUM!</v>
      </c>
      <c r="AH30" s="29" t="e">
        <f t="shared" si="23"/>
        <v>#NUM!</v>
      </c>
      <c r="AI30" s="29" t="e">
        <f t="shared" si="24"/>
        <v>#NUM!</v>
      </c>
      <c r="AJ30" s="29" t="e">
        <f t="shared" si="25"/>
        <v>#N/A</v>
      </c>
    </row>
    <row r="31" spans="1:36" ht="12.95" customHeight="1" x14ac:dyDescent="0.15">
      <c r="A31" s="28"/>
      <c r="B31" s="99"/>
      <c r="C31" s="99"/>
      <c r="D31" s="28"/>
      <c r="E31" s="28"/>
      <c r="F31" s="4" t="str">
        <f t="shared" si="0"/>
        <v/>
      </c>
      <c r="G31" s="26"/>
      <c r="H31" s="28"/>
      <c r="I31" s="28"/>
      <c r="J31" s="1" t="s">
        <v>15</v>
      </c>
      <c r="K31" s="29" t="e">
        <f t="shared" si="1"/>
        <v>#NUM!</v>
      </c>
      <c r="L31" s="29" t="e">
        <f t="shared" si="2"/>
        <v>#NUM!</v>
      </c>
      <c r="M31" s="29" t="e">
        <f t="shared" si="3"/>
        <v>#NUM!</v>
      </c>
      <c r="N31" s="29" t="e">
        <f t="shared" si="4"/>
        <v>#NUM!</v>
      </c>
      <c r="O31" s="29" t="e">
        <f t="shared" si="5"/>
        <v>#NUM!</v>
      </c>
      <c r="P31" s="29" t="e">
        <f t="shared" si="26"/>
        <v>#N/A</v>
      </c>
      <c r="Q31" s="29" t="e">
        <f t="shared" si="6"/>
        <v>#NUM!</v>
      </c>
      <c r="R31" s="29" t="e">
        <f t="shared" si="7"/>
        <v>#NUM!</v>
      </c>
      <c r="S31" s="29" t="e">
        <f t="shared" si="8"/>
        <v>#NUM!</v>
      </c>
      <c r="T31" s="29" t="e">
        <f t="shared" si="9"/>
        <v>#NUM!</v>
      </c>
      <c r="U31" s="29" t="e">
        <f t="shared" si="10"/>
        <v>#N/A</v>
      </c>
      <c r="V31" s="29" t="e">
        <f t="shared" si="11"/>
        <v>#NUM!</v>
      </c>
      <c r="W31" s="29" t="e">
        <f t="shared" si="12"/>
        <v>#NUM!</v>
      </c>
      <c r="X31" s="29" t="e">
        <f t="shared" si="13"/>
        <v>#NUM!</v>
      </c>
      <c r="Y31" s="29" t="e">
        <f t="shared" si="14"/>
        <v>#NUM!</v>
      </c>
      <c r="Z31" s="29" t="e">
        <f t="shared" si="15"/>
        <v>#N/A</v>
      </c>
      <c r="AA31" s="29" t="e">
        <f t="shared" si="16"/>
        <v>#NUM!</v>
      </c>
      <c r="AB31" s="29" t="e">
        <f t="shared" si="17"/>
        <v>#NUM!</v>
      </c>
      <c r="AC31" s="29" t="e">
        <f t="shared" si="18"/>
        <v>#NUM!</v>
      </c>
      <c r="AD31" s="29" t="e">
        <f t="shared" si="19"/>
        <v>#NUM!</v>
      </c>
      <c r="AE31" s="29" t="e">
        <f t="shared" si="20"/>
        <v>#NUM!</v>
      </c>
      <c r="AF31" s="29" t="e">
        <f t="shared" si="21"/>
        <v>#N/A</v>
      </c>
      <c r="AG31" s="29" t="e">
        <f t="shared" si="22"/>
        <v>#NUM!</v>
      </c>
      <c r="AH31" s="29" t="e">
        <f t="shared" si="23"/>
        <v>#NUM!</v>
      </c>
      <c r="AI31" s="29" t="e">
        <f t="shared" si="24"/>
        <v>#NUM!</v>
      </c>
      <c r="AJ31" s="29" t="e">
        <f t="shared" si="25"/>
        <v>#N/A</v>
      </c>
    </row>
    <row r="32" spans="1:36" ht="12.95" customHeight="1" x14ac:dyDescent="0.15">
      <c r="A32" s="28"/>
      <c r="B32" s="99"/>
      <c r="C32" s="99"/>
      <c r="D32" s="28"/>
      <c r="E32" s="28"/>
      <c r="F32" s="4" t="str">
        <f t="shared" si="0"/>
        <v/>
      </c>
      <c r="G32" s="28"/>
      <c r="H32" s="28"/>
      <c r="I32" s="28"/>
      <c r="J32" s="1" t="s">
        <v>15</v>
      </c>
      <c r="K32" s="29" t="e">
        <f t="shared" si="1"/>
        <v>#NUM!</v>
      </c>
      <c r="L32" s="29" t="e">
        <f t="shared" si="2"/>
        <v>#NUM!</v>
      </c>
      <c r="M32" s="29" t="e">
        <f t="shared" si="3"/>
        <v>#NUM!</v>
      </c>
      <c r="N32" s="29" t="e">
        <f t="shared" si="4"/>
        <v>#NUM!</v>
      </c>
      <c r="O32" s="29" t="e">
        <f t="shared" si="5"/>
        <v>#NUM!</v>
      </c>
      <c r="P32" s="29" t="e">
        <f t="shared" si="26"/>
        <v>#N/A</v>
      </c>
      <c r="Q32" s="29" t="e">
        <f t="shared" si="6"/>
        <v>#NUM!</v>
      </c>
      <c r="R32" s="29" t="e">
        <f t="shared" si="7"/>
        <v>#NUM!</v>
      </c>
      <c r="S32" s="29" t="e">
        <f t="shared" si="8"/>
        <v>#NUM!</v>
      </c>
      <c r="T32" s="29" t="e">
        <f t="shared" si="9"/>
        <v>#NUM!</v>
      </c>
      <c r="U32" s="29" t="e">
        <f t="shared" si="10"/>
        <v>#N/A</v>
      </c>
      <c r="V32" s="29" t="e">
        <f t="shared" si="11"/>
        <v>#NUM!</v>
      </c>
      <c r="W32" s="29" t="e">
        <f t="shared" si="12"/>
        <v>#NUM!</v>
      </c>
      <c r="X32" s="29" t="e">
        <f t="shared" si="13"/>
        <v>#NUM!</v>
      </c>
      <c r="Y32" s="29" t="e">
        <f t="shared" si="14"/>
        <v>#NUM!</v>
      </c>
      <c r="Z32" s="29" t="e">
        <f t="shared" si="15"/>
        <v>#N/A</v>
      </c>
      <c r="AA32" s="29" t="e">
        <f t="shared" si="16"/>
        <v>#NUM!</v>
      </c>
      <c r="AB32" s="29" t="e">
        <f t="shared" si="17"/>
        <v>#NUM!</v>
      </c>
      <c r="AC32" s="29" t="e">
        <f t="shared" si="18"/>
        <v>#NUM!</v>
      </c>
      <c r="AD32" s="29" t="e">
        <f t="shared" si="19"/>
        <v>#NUM!</v>
      </c>
      <c r="AE32" s="29" t="e">
        <f t="shared" si="20"/>
        <v>#NUM!</v>
      </c>
      <c r="AF32" s="29" t="e">
        <f t="shared" si="21"/>
        <v>#N/A</v>
      </c>
      <c r="AG32" s="29" t="e">
        <f t="shared" si="22"/>
        <v>#NUM!</v>
      </c>
      <c r="AH32" s="29" t="e">
        <f t="shared" si="23"/>
        <v>#NUM!</v>
      </c>
      <c r="AI32" s="29" t="e">
        <f t="shared" si="24"/>
        <v>#NUM!</v>
      </c>
      <c r="AJ32" s="29" t="e">
        <f t="shared" si="25"/>
        <v>#N/A</v>
      </c>
    </row>
    <row r="33" spans="1:36" ht="12.95" customHeight="1" x14ac:dyDescent="0.15">
      <c r="A33" s="28"/>
      <c r="B33" s="99"/>
      <c r="C33" s="99"/>
      <c r="D33" s="28"/>
      <c r="E33" s="28"/>
      <c r="F33" s="4" t="str">
        <f t="shared" si="0"/>
        <v/>
      </c>
      <c r="G33" s="28"/>
      <c r="H33" s="28"/>
      <c r="I33" s="28"/>
      <c r="J33" s="1" t="s">
        <v>15</v>
      </c>
      <c r="K33" s="29" t="e">
        <f t="shared" si="1"/>
        <v>#NUM!</v>
      </c>
      <c r="L33" s="29" t="e">
        <f t="shared" si="2"/>
        <v>#NUM!</v>
      </c>
      <c r="M33" s="29" t="e">
        <f t="shared" si="3"/>
        <v>#NUM!</v>
      </c>
      <c r="N33" s="29" t="e">
        <f t="shared" si="4"/>
        <v>#NUM!</v>
      </c>
      <c r="O33" s="29" t="e">
        <f t="shared" si="5"/>
        <v>#NUM!</v>
      </c>
      <c r="P33" s="29" t="e">
        <f t="shared" si="26"/>
        <v>#N/A</v>
      </c>
      <c r="Q33" s="29" t="e">
        <f t="shared" si="6"/>
        <v>#NUM!</v>
      </c>
      <c r="R33" s="29" t="e">
        <f t="shared" si="7"/>
        <v>#NUM!</v>
      </c>
      <c r="S33" s="29" t="e">
        <f t="shared" si="8"/>
        <v>#NUM!</v>
      </c>
      <c r="T33" s="29" t="e">
        <f t="shared" si="9"/>
        <v>#NUM!</v>
      </c>
      <c r="U33" s="29" t="e">
        <f t="shared" si="10"/>
        <v>#N/A</v>
      </c>
      <c r="V33" s="29" t="e">
        <f t="shared" si="11"/>
        <v>#NUM!</v>
      </c>
      <c r="W33" s="29" t="e">
        <f t="shared" si="12"/>
        <v>#NUM!</v>
      </c>
      <c r="X33" s="29" t="e">
        <f t="shared" si="13"/>
        <v>#NUM!</v>
      </c>
      <c r="Y33" s="29" t="e">
        <f t="shared" si="14"/>
        <v>#NUM!</v>
      </c>
      <c r="Z33" s="29" t="e">
        <f t="shared" si="15"/>
        <v>#N/A</v>
      </c>
      <c r="AA33" s="29" t="e">
        <f t="shared" si="16"/>
        <v>#NUM!</v>
      </c>
      <c r="AB33" s="29" t="e">
        <f t="shared" si="17"/>
        <v>#NUM!</v>
      </c>
      <c r="AC33" s="29" t="e">
        <f t="shared" si="18"/>
        <v>#NUM!</v>
      </c>
      <c r="AD33" s="29" t="e">
        <f t="shared" si="19"/>
        <v>#NUM!</v>
      </c>
      <c r="AE33" s="29" t="e">
        <f t="shared" si="20"/>
        <v>#NUM!</v>
      </c>
      <c r="AF33" s="29" t="e">
        <f t="shared" si="21"/>
        <v>#N/A</v>
      </c>
      <c r="AG33" s="29" t="e">
        <f t="shared" si="22"/>
        <v>#NUM!</v>
      </c>
      <c r="AH33" s="29" t="e">
        <f t="shared" si="23"/>
        <v>#NUM!</v>
      </c>
      <c r="AI33" s="29" t="e">
        <f t="shared" si="24"/>
        <v>#NUM!</v>
      </c>
      <c r="AJ33" s="29" t="e">
        <f t="shared" si="25"/>
        <v>#N/A</v>
      </c>
    </row>
    <row r="34" spans="1:36" ht="12.95" customHeight="1" x14ac:dyDescent="0.15">
      <c r="A34" s="28"/>
      <c r="B34" s="99"/>
      <c r="C34" s="99"/>
      <c r="D34" s="28"/>
      <c r="E34" s="28"/>
      <c r="F34" s="4" t="str">
        <f t="shared" si="0"/>
        <v/>
      </c>
      <c r="G34" s="28"/>
      <c r="H34" s="28"/>
      <c r="I34" s="28"/>
      <c r="K34" s="29" t="e">
        <f t="shared" si="1"/>
        <v>#NUM!</v>
      </c>
      <c r="L34" s="29" t="e">
        <f t="shared" si="2"/>
        <v>#NUM!</v>
      </c>
      <c r="M34" s="29" t="e">
        <f t="shared" si="3"/>
        <v>#NUM!</v>
      </c>
      <c r="N34" s="29" t="e">
        <f t="shared" si="4"/>
        <v>#NUM!</v>
      </c>
      <c r="O34" s="29" t="e">
        <f t="shared" si="5"/>
        <v>#NUM!</v>
      </c>
      <c r="P34" s="29" t="e">
        <f t="shared" si="26"/>
        <v>#N/A</v>
      </c>
      <c r="Q34" s="29" t="e">
        <f t="shared" si="6"/>
        <v>#NUM!</v>
      </c>
      <c r="R34" s="29" t="e">
        <f t="shared" si="7"/>
        <v>#NUM!</v>
      </c>
      <c r="S34" s="29" t="e">
        <f t="shared" si="8"/>
        <v>#NUM!</v>
      </c>
      <c r="T34" s="29" t="e">
        <f t="shared" si="9"/>
        <v>#NUM!</v>
      </c>
      <c r="U34" s="29" t="e">
        <f t="shared" si="10"/>
        <v>#N/A</v>
      </c>
      <c r="V34" s="29" t="e">
        <f t="shared" si="11"/>
        <v>#NUM!</v>
      </c>
      <c r="W34" s="29" t="e">
        <f t="shared" si="12"/>
        <v>#NUM!</v>
      </c>
      <c r="X34" s="29" t="e">
        <f t="shared" si="13"/>
        <v>#NUM!</v>
      </c>
      <c r="Y34" s="29" t="e">
        <f t="shared" si="14"/>
        <v>#NUM!</v>
      </c>
      <c r="Z34" s="29" t="e">
        <f t="shared" si="15"/>
        <v>#N/A</v>
      </c>
      <c r="AA34" s="29" t="e">
        <f t="shared" si="16"/>
        <v>#NUM!</v>
      </c>
      <c r="AB34" s="29" t="e">
        <f t="shared" si="17"/>
        <v>#NUM!</v>
      </c>
      <c r="AC34" s="29" t="e">
        <f t="shared" si="18"/>
        <v>#NUM!</v>
      </c>
      <c r="AD34" s="29" t="e">
        <f t="shared" si="19"/>
        <v>#NUM!</v>
      </c>
      <c r="AE34" s="29" t="e">
        <f t="shared" si="20"/>
        <v>#NUM!</v>
      </c>
      <c r="AF34" s="29" t="e">
        <f t="shared" si="21"/>
        <v>#N/A</v>
      </c>
      <c r="AG34" s="29" t="e">
        <f t="shared" si="22"/>
        <v>#NUM!</v>
      </c>
      <c r="AH34" s="29" t="e">
        <f t="shared" si="23"/>
        <v>#NUM!</v>
      </c>
      <c r="AI34" s="29" t="e">
        <f t="shared" si="24"/>
        <v>#NUM!</v>
      </c>
      <c r="AJ34" s="29" t="e">
        <f t="shared" si="25"/>
        <v>#N/A</v>
      </c>
    </row>
    <row r="35" spans="1:36" ht="12.95" customHeight="1" x14ac:dyDescent="0.15">
      <c r="A35" s="28"/>
      <c r="B35" s="99"/>
      <c r="C35" s="99"/>
      <c r="D35" s="28"/>
      <c r="E35" s="28"/>
      <c r="F35" s="4" t="str">
        <f t="shared" si="0"/>
        <v/>
      </c>
      <c r="G35" s="28"/>
      <c r="H35" s="28"/>
      <c r="I35" s="28"/>
      <c r="K35" s="29" t="e">
        <f t="shared" si="1"/>
        <v>#NUM!</v>
      </c>
      <c r="L35" s="29" t="e">
        <f t="shared" si="2"/>
        <v>#NUM!</v>
      </c>
      <c r="M35" s="29" t="e">
        <f t="shared" si="3"/>
        <v>#NUM!</v>
      </c>
      <c r="N35" s="29" t="e">
        <f t="shared" si="4"/>
        <v>#NUM!</v>
      </c>
      <c r="O35" s="29" t="e">
        <f t="shared" si="5"/>
        <v>#NUM!</v>
      </c>
      <c r="P35" s="29" t="e">
        <f t="shared" si="26"/>
        <v>#N/A</v>
      </c>
      <c r="Q35" s="29" t="e">
        <f t="shared" si="6"/>
        <v>#NUM!</v>
      </c>
      <c r="R35" s="29" t="e">
        <f t="shared" si="7"/>
        <v>#NUM!</v>
      </c>
      <c r="S35" s="29" t="e">
        <f t="shared" si="8"/>
        <v>#NUM!</v>
      </c>
      <c r="T35" s="29" t="e">
        <f t="shared" si="9"/>
        <v>#NUM!</v>
      </c>
      <c r="U35" s="29" t="e">
        <f t="shared" si="10"/>
        <v>#N/A</v>
      </c>
      <c r="V35" s="29" t="e">
        <f t="shared" si="11"/>
        <v>#NUM!</v>
      </c>
      <c r="W35" s="29" t="e">
        <f t="shared" si="12"/>
        <v>#NUM!</v>
      </c>
      <c r="X35" s="29" t="e">
        <f t="shared" si="13"/>
        <v>#NUM!</v>
      </c>
      <c r="Y35" s="29" t="e">
        <f t="shared" si="14"/>
        <v>#NUM!</v>
      </c>
      <c r="Z35" s="29" t="e">
        <f t="shared" si="15"/>
        <v>#N/A</v>
      </c>
      <c r="AA35" s="29" t="e">
        <f t="shared" si="16"/>
        <v>#NUM!</v>
      </c>
      <c r="AB35" s="29" t="e">
        <f t="shared" si="17"/>
        <v>#NUM!</v>
      </c>
      <c r="AC35" s="29" t="e">
        <f t="shared" si="18"/>
        <v>#NUM!</v>
      </c>
      <c r="AD35" s="29" t="e">
        <f t="shared" si="19"/>
        <v>#NUM!</v>
      </c>
      <c r="AE35" s="29" t="e">
        <f t="shared" si="20"/>
        <v>#NUM!</v>
      </c>
      <c r="AF35" s="29" t="e">
        <f t="shared" si="21"/>
        <v>#N/A</v>
      </c>
      <c r="AG35" s="29" t="e">
        <f t="shared" si="22"/>
        <v>#NUM!</v>
      </c>
      <c r="AH35" s="29" t="e">
        <f t="shared" si="23"/>
        <v>#NUM!</v>
      </c>
      <c r="AI35" s="29" t="e">
        <f t="shared" si="24"/>
        <v>#NUM!</v>
      </c>
      <c r="AJ35" s="29" t="e">
        <f t="shared" si="25"/>
        <v>#N/A</v>
      </c>
    </row>
    <row r="36" spans="1:36" ht="12.95" customHeight="1" x14ac:dyDescent="0.15">
      <c r="A36" s="28"/>
      <c r="B36" s="99"/>
      <c r="C36" s="99"/>
      <c r="D36" s="28"/>
      <c r="E36" s="28"/>
      <c r="F36" s="4" t="str">
        <f t="shared" si="0"/>
        <v/>
      </c>
      <c r="G36" s="28"/>
      <c r="H36" s="28"/>
      <c r="I36" s="28"/>
      <c r="K36" s="29" t="e">
        <f t="shared" si="1"/>
        <v>#NUM!</v>
      </c>
      <c r="L36" s="29" t="e">
        <f t="shared" si="2"/>
        <v>#NUM!</v>
      </c>
      <c r="M36" s="29" t="e">
        <f t="shared" si="3"/>
        <v>#NUM!</v>
      </c>
      <c r="N36" s="29" t="e">
        <f t="shared" si="4"/>
        <v>#NUM!</v>
      </c>
      <c r="O36" s="29" t="e">
        <f t="shared" si="5"/>
        <v>#NUM!</v>
      </c>
      <c r="P36" s="29" t="e">
        <f t="shared" si="26"/>
        <v>#N/A</v>
      </c>
      <c r="Q36" s="29" t="e">
        <f t="shared" si="6"/>
        <v>#NUM!</v>
      </c>
      <c r="R36" s="29" t="e">
        <f t="shared" si="7"/>
        <v>#NUM!</v>
      </c>
      <c r="S36" s="29" t="e">
        <f t="shared" si="8"/>
        <v>#NUM!</v>
      </c>
      <c r="T36" s="29" t="e">
        <f t="shared" si="9"/>
        <v>#NUM!</v>
      </c>
      <c r="U36" s="29" t="e">
        <f t="shared" si="10"/>
        <v>#N/A</v>
      </c>
      <c r="V36" s="29" t="e">
        <f t="shared" si="11"/>
        <v>#NUM!</v>
      </c>
      <c r="W36" s="29" t="e">
        <f t="shared" si="12"/>
        <v>#NUM!</v>
      </c>
      <c r="X36" s="29" t="e">
        <f t="shared" si="13"/>
        <v>#NUM!</v>
      </c>
      <c r="Y36" s="29" t="e">
        <f t="shared" si="14"/>
        <v>#NUM!</v>
      </c>
      <c r="Z36" s="29" t="e">
        <f t="shared" si="15"/>
        <v>#N/A</v>
      </c>
      <c r="AA36" s="29" t="e">
        <f t="shared" si="16"/>
        <v>#NUM!</v>
      </c>
      <c r="AB36" s="29" t="e">
        <f t="shared" si="17"/>
        <v>#NUM!</v>
      </c>
      <c r="AC36" s="29" t="e">
        <f t="shared" si="18"/>
        <v>#NUM!</v>
      </c>
      <c r="AD36" s="29" t="e">
        <f t="shared" si="19"/>
        <v>#NUM!</v>
      </c>
      <c r="AE36" s="29" t="e">
        <f t="shared" si="20"/>
        <v>#NUM!</v>
      </c>
      <c r="AF36" s="29" t="e">
        <f t="shared" si="21"/>
        <v>#N/A</v>
      </c>
      <c r="AG36" s="29" t="e">
        <f t="shared" si="22"/>
        <v>#NUM!</v>
      </c>
      <c r="AH36" s="29" t="e">
        <f t="shared" si="23"/>
        <v>#NUM!</v>
      </c>
      <c r="AI36" s="29" t="e">
        <f t="shared" si="24"/>
        <v>#NUM!</v>
      </c>
      <c r="AJ36" s="29" t="e">
        <f t="shared" si="25"/>
        <v>#N/A</v>
      </c>
    </row>
    <row r="37" spans="1:36" ht="12.95" customHeight="1" x14ac:dyDescent="0.15">
      <c r="A37" s="28"/>
      <c r="B37" s="99"/>
      <c r="C37" s="99"/>
      <c r="D37" s="28"/>
      <c r="E37" s="28"/>
      <c r="F37" s="4" t="str">
        <f t="shared" si="0"/>
        <v/>
      </c>
      <c r="G37" s="28"/>
      <c r="H37" s="28"/>
      <c r="I37" s="28"/>
      <c r="K37" s="29" t="e">
        <f t="shared" si="1"/>
        <v>#NUM!</v>
      </c>
      <c r="L37" s="29" t="e">
        <f t="shared" si="2"/>
        <v>#NUM!</v>
      </c>
      <c r="M37" s="29" t="e">
        <f t="shared" si="3"/>
        <v>#NUM!</v>
      </c>
      <c r="N37" s="29" t="e">
        <f t="shared" si="4"/>
        <v>#NUM!</v>
      </c>
      <c r="O37" s="29" t="e">
        <f t="shared" si="5"/>
        <v>#NUM!</v>
      </c>
      <c r="P37" s="29" t="e">
        <f t="shared" si="26"/>
        <v>#N/A</v>
      </c>
      <c r="Q37" s="29" t="e">
        <f t="shared" si="6"/>
        <v>#NUM!</v>
      </c>
      <c r="R37" s="29" t="e">
        <f t="shared" si="7"/>
        <v>#NUM!</v>
      </c>
      <c r="S37" s="29" t="e">
        <f t="shared" si="8"/>
        <v>#NUM!</v>
      </c>
      <c r="T37" s="29" t="e">
        <f t="shared" si="9"/>
        <v>#NUM!</v>
      </c>
      <c r="U37" s="29" t="e">
        <f t="shared" si="10"/>
        <v>#N/A</v>
      </c>
      <c r="V37" s="29" t="e">
        <f t="shared" si="11"/>
        <v>#NUM!</v>
      </c>
      <c r="W37" s="29" t="e">
        <f t="shared" si="12"/>
        <v>#NUM!</v>
      </c>
      <c r="X37" s="29" t="e">
        <f t="shared" si="13"/>
        <v>#NUM!</v>
      </c>
      <c r="Y37" s="29" t="e">
        <f t="shared" si="14"/>
        <v>#NUM!</v>
      </c>
      <c r="Z37" s="29" t="e">
        <f t="shared" si="15"/>
        <v>#N/A</v>
      </c>
      <c r="AA37" s="29" t="e">
        <f t="shared" si="16"/>
        <v>#NUM!</v>
      </c>
      <c r="AB37" s="29" t="e">
        <f t="shared" si="17"/>
        <v>#NUM!</v>
      </c>
      <c r="AC37" s="29" t="e">
        <f t="shared" si="18"/>
        <v>#NUM!</v>
      </c>
      <c r="AD37" s="29" t="e">
        <f t="shared" si="19"/>
        <v>#NUM!</v>
      </c>
      <c r="AE37" s="29" t="e">
        <f t="shared" si="20"/>
        <v>#NUM!</v>
      </c>
      <c r="AF37" s="29" t="e">
        <f t="shared" si="21"/>
        <v>#N/A</v>
      </c>
      <c r="AG37" s="29" t="e">
        <f t="shared" si="22"/>
        <v>#NUM!</v>
      </c>
      <c r="AH37" s="29" t="e">
        <f t="shared" si="23"/>
        <v>#NUM!</v>
      </c>
      <c r="AI37" s="29" t="e">
        <f t="shared" si="24"/>
        <v>#NUM!</v>
      </c>
      <c r="AJ37" s="29" t="e">
        <f t="shared" si="25"/>
        <v>#N/A</v>
      </c>
    </row>
    <row r="38" spans="1:36" ht="12.95" customHeight="1" x14ac:dyDescent="0.15">
      <c r="A38" s="28"/>
      <c r="B38" s="99"/>
      <c r="C38" s="99"/>
      <c r="D38" s="28"/>
      <c r="E38" s="28"/>
      <c r="F38" s="4" t="str">
        <f t="shared" si="0"/>
        <v/>
      </c>
      <c r="G38" s="28"/>
      <c r="H38" s="28"/>
      <c r="I38" s="28"/>
      <c r="K38" s="29" t="e">
        <f t="shared" si="1"/>
        <v>#NUM!</v>
      </c>
      <c r="L38" s="29" t="e">
        <f t="shared" si="2"/>
        <v>#NUM!</v>
      </c>
      <c r="M38" s="29" t="e">
        <f t="shared" si="3"/>
        <v>#NUM!</v>
      </c>
      <c r="N38" s="29" t="e">
        <f t="shared" si="4"/>
        <v>#NUM!</v>
      </c>
      <c r="O38" s="29" t="e">
        <f t="shared" si="5"/>
        <v>#NUM!</v>
      </c>
      <c r="P38" s="29" t="e">
        <f t="shared" si="26"/>
        <v>#N/A</v>
      </c>
      <c r="Q38" s="29" t="e">
        <f t="shared" si="6"/>
        <v>#NUM!</v>
      </c>
      <c r="R38" s="29" t="e">
        <f t="shared" si="7"/>
        <v>#NUM!</v>
      </c>
      <c r="S38" s="29" t="e">
        <f t="shared" si="8"/>
        <v>#NUM!</v>
      </c>
      <c r="T38" s="29" t="e">
        <f t="shared" si="9"/>
        <v>#NUM!</v>
      </c>
      <c r="U38" s="29" t="e">
        <f t="shared" si="10"/>
        <v>#N/A</v>
      </c>
      <c r="V38" s="29" t="e">
        <f t="shared" si="11"/>
        <v>#NUM!</v>
      </c>
      <c r="W38" s="29" t="e">
        <f t="shared" si="12"/>
        <v>#NUM!</v>
      </c>
      <c r="X38" s="29" t="e">
        <f t="shared" si="13"/>
        <v>#NUM!</v>
      </c>
      <c r="Y38" s="29" t="e">
        <f t="shared" si="14"/>
        <v>#NUM!</v>
      </c>
      <c r="Z38" s="29" t="e">
        <f t="shared" si="15"/>
        <v>#N/A</v>
      </c>
      <c r="AA38" s="29" t="e">
        <f t="shared" si="16"/>
        <v>#NUM!</v>
      </c>
      <c r="AB38" s="29" t="e">
        <f t="shared" si="17"/>
        <v>#NUM!</v>
      </c>
      <c r="AC38" s="29" t="e">
        <f t="shared" si="18"/>
        <v>#NUM!</v>
      </c>
      <c r="AD38" s="29" t="e">
        <f t="shared" si="19"/>
        <v>#NUM!</v>
      </c>
      <c r="AE38" s="29" t="e">
        <f t="shared" si="20"/>
        <v>#NUM!</v>
      </c>
      <c r="AF38" s="29" t="e">
        <f t="shared" si="21"/>
        <v>#N/A</v>
      </c>
      <c r="AG38" s="29" t="e">
        <f t="shared" si="22"/>
        <v>#NUM!</v>
      </c>
      <c r="AH38" s="29" t="e">
        <f t="shared" si="23"/>
        <v>#NUM!</v>
      </c>
      <c r="AI38" s="29" t="e">
        <f t="shared" si="24"/>
        <v>#NUM!</v>
      </c>
      <c r="AJ38" s="29" t="e">
        <f t="shared" si="25"/>
        <v>#N/A</v>
      </c>
    </row>
    <row r="39" spans="1:36" ht="12.95" customHeight="1" x14ac:dyDescent="0.15">
      <c r="A39" s="28"/>
      <c r="B39" s="99"/>
      <c r="C39" s="99"/>
      <c r="D39" s="28"/>
      <c r="E39" s="28"/>
      <c r="F39" s="4" t="str">
        <f t="shared" si="0"/>
        <v/>
      </c>
      <c r="G39" s="28"/>
      <c r="H39" s="28"/>
      <c r="I39" s="28"/>
      <c r="K39" s="29" t="e">
        <f t="shared" si="1"/>
        <v>#NUM!</v>
      </c>
      <c r="L39" s="29" t="e">
        <f t="shared" si="2"/>
        <v>#NUM!</v>
      </c>
      <c r="M39" s="29" t="e">
        <f t="shared" si="3"/>
        <v>#NUM!</v>
      </c>
      <c r="N39" s="29" t="e">
        <f t="shared" si="4"/>
        <v>#NUM!</v>
      </c>
      <c r="O39" s="29" t="e">
        <f t="shared" si="5"/>
        <v>#NUM!</v>
      </c>
      <c r="P39" s="29" t="e">
        <f t="shared" si="26"/>
        <v>#N/A</v>
      </c>
      <c r="Q39" s="29" t="e">
        <f t="shared" si="6"/>
        <v>#NUM!</v>
      </c>
      <c r="R39" s="29" t="e">
        <f t="shared" si="7"/>
        <v>#NUM!</v>
      </c>
      <c r="S39" s="29" t="e">
        <f t="shared" si="8"/>
        <v>#NUM!</v>
      </c>
      <c r="T39" s="29" t="e">
        <f t="shared" si="9"/>
        <v>#NUM!</v>
      </c>
      <c r="U39" s="29" t="e">
        <f t="shared" si="10"/>
        <v>#N/A</v>
      </c>
      <c r="V39" s="29" t="e">
        <f t="shared" si="11"/>
        <v>#NUM!</v>
      </c>
      <c r="W39" s="29" t="e">
        <f t="shared" si="12"/>
        <v>#NUM!</v>
      </c>
      <c r="X39" s="29" t="e">
        <f t="shared" si="13"/>
        <v>#NUM!</v>
      </c>
      <c r="Y39" s="29" t="e">
        <f t="shared" si="14"/>
        <v>#NUM!</v>
      </c>
      <c r="Z39" s="29" t="e">
        <f t="shared" si="15"/>
        <v>#N/A</v>
      </c>
      <c r="AA39" s="29" t="e">
        <f t="shared" si="16"/>
        <v>#NUM!</v>
      </c>
      <c r="AB39" s="29" t="e">
        <f t="shared" si="17"/>
        <v>#NUM!</v>
      </c>
      <c r="AC39" s="29" t="e">
        <f t="shared" si="18"/>
        <v>#NUM!</v>
      </c>
      <c r="AD39" s="29" t="e">
        <f t="shared" si="19"/>
        <v>#NUM!</v>
      </c>
      <c r="AE39" s="29" t="e">
        <f t="shared" si="20"/>
        <v>#NUM!</v>
      </c>
      <c r="AF39" s="29" t="e">
        <f t="shared" si="21"/>
        <v>#N/A</v>
      </c>
      <c r="AG39" s="29" t="e">
        <f t="shared" si="22"/>
        <v>#NUM!</v>
      </c>
      <c r="AH39" s="29" t="e">
        <f t="shared" si="23"/>
        <v>#NUM!</v>
      </c>
      <c r="AI39" s="29" t="e">
        <f t="shared" si="24"/>
        <v>#NUM!</v>
      </c>
      <c r="AJ39" s="29" t="e">
        <f t="shared" si="25"/>
        <v>#N/A</v>
      </c>
    </row>
    <row r="40" spans="1:36" ht="12.95" customHeight="1" x14ac:dyDescent="0.15">
      <c r="A40" s="28"/>
      <c r="B40" s="99"/>
      <c r="C40" s="99"/>
      <c r="D40" s="28"/>
      <c r="E40" s="28"/>
      <c r="F40" s="4" t="str">
        <f t="shared" si="0"/>
        <v/>
      </c>
      <c r="G40" s="28"/>
      <c r="H40" s="28"/>
      <c r="I40" s="28"/>
      <c r="K40" s="29" t="e">
        <f t="shared" si="1"/>
        <v>#NUM!</v>
      </c>
      <c r="L40" s="29" t="e">
        <f t="shared" si="2"/>
        <v>#NUM!</v>
      </c>
      <c r="M40" s="29" t="e">
        <f t="shared" si="3"/>
        <v>#NUM!</v>
      </c>
      <c r="N40" s="29" t="e">
        <f t="shared" si="4"/>
        <v>#NUM!</v>
      </c>
      <c r="O40" s="29" t="e">
        <f t="shared" si="5"/>
        <v>#NUM!</v>
      </c>
      <c r="P40" s="29" t="e">
        <f t="shared" si="26"/>
        <v>#N/A</v>
      </c>
      <c r="Q40" s="29" t="e">
        <f t="shared" si="6"/>
        <v>#NUM!</v>
      </c>
      <c r="R40" s="29" t="e">
        <f t="shared" si="7"/>
        <v>#NUM!</v>
      </c>
      <c r="S40" s="29" t="e">
        <f t="shared" si="8"/>
        <v>#NUM!</v>
      </c>
      <c r="T40" s="29" t="e">
        <f t="shared" si="9"/>
        <v>#NUM!</v>
      </c>
      <c r="U40" s="29" t="e">
        <f t="shared" si="10"/>
        <v>#N/A</v>
      </c>
      <c r="V40" s="29" t="e">
        <f t="shared" si="11"/>
        <v>#NUM!</v>
      </c>
      <c r="W40" s="29" t="e">
        <f t="shared" si="12"/>
        <v>#NUM!</v>
      </c>
      <c r="X40" s="29" t="e">
        <f t="shared" si="13"/>
        <v>#NUM!</v>
      </c>
      <c r="Y40" s="29" t="e">
        <f t="shared" si="14"/>
        <v>#NUM!</v>
      </c>
      <c r="Z40" s="29" t="e">
        <f t="shared" si="15"/>
        <v>#N/A</v>
      </c>
      <c r="AA40" s="29" t="e">
        <f t="shared" si="16"/>
        <v>#NUM!</v>
      </c>
      <c r="AB40" s="29" t="e">
        <f t="shared" si="17"/>
        <v>#NUM!</v>
      </c>
      <c r="AC40" s="29" t="e">
        <f t="shared" si="18"/>
        <v>#NUM!</v>
      </c>
      <c r="AD40" s="29" t="e">
        <f t="shared" si="19"/>
        <v>#NUM!</v>
      </c>
      <c r="AE40" s="29" t="e">
        <f t="shared" si="20"/>
        <v>#NUM!</v>
      </c>
      <c r="AF40" s="29" t="e">
        <f t="shared" si="21"/>
        <v>#N/A</v>
      </c>
      <c r="AG40" s="29" t="e">
        <f t="shared" si="22"/>
        <v>#NUM!</v>
      </c>
      <c r="AH40" s="29" t="e">
        <f t="shared" si="23"/>
        <v>#NUM!</v>
      </c>
      <c r="AI40" s="29" t="e">
        <f t="shared" si="24"/>
        <v>#NUM!</v>
      </c>
      <c r="AJ40" s="29" t="e">
        <f t="shared" si="25"/>
        <v>#N/A</v>
      </c>
    </row>
    <row r="41" spans="1:36" ht="12.95" customHeight="1" x14ac:dyDescent="0.15">
      <c r="A41" s="28"/>
      <c r="B41" s="99"/>
      <c r="C41" s="99"/>
      <c r="D41" s="28"/>
      <c r="E41" s="28"/>
      <c r="F41" s="4" t="str">
        <f t="shared" si="0"/>
        <v/>
      </c>
      <c r="G41" s="28"/>
      <c r="H41" s="28"/>
      <c r="I41" s="28"/>
      <c r="K41" s="29" t="e">
        <f t="shared" si="1"/>
        <v>#NUM!</v>
      </c>
      <c r="L41" s="29" t="e">
        <f t="shared" si="2"/>
        <v>#NUM!</v>
      </c>
      <c r="M41" s="29" t="e">
        <f t="shared" si="3"/>
        <v>#NUM!</v>
      </c>
      <c r="N41" s="29" t="e">
        <f t="shared" si="4"/>
        <v>#NUM!</v>
      </c>
      <c r="O41" s="29" t="e">
        <f t="shared" si="5"/>
        <v>#NUM!</v>
      </c>
      <c r="P41" s="29" t="e">
        <f t="shared" si="26"/>
        <v>#N/A</v>
      </c>
      <c r="Q41" s="29" t="e">
        <f t="shared" si="6"/>
        <v>#NUM!</v>
      </c>
      <c r="R41" s="29" t="e">
        <f t="shared" si="7"/>
        <v>#NUM!</v>
      </c>
      <c r="S41" s="29" t="e">
        <f t="shared" si="8"/>
        <v>#NUM!</v>
      </c>
      <c r="T41" s="29" t="e">
        <f t="shared" si="9"/>
        <v>#NUM!</v>
      </c>
      <c r="U41" s="29" t="e">
        <f t="shared" si="10"/>
        <v>#N/A</v>
      </c>
      <c r="V41" s="29" t="e">
        <f t="shared" si="11"/>
        <v>#NUM!</v>
      </c>
      <c r="W41" s="29" t="e">
        <f t="shared" si="12"/>
        <v>#NUM!</v>
      </c>
      <c r="X41" s="29" t="e">
        <f t="shared" si="13"/>
        <v>#NUM!</v>
      </c>
      <c r="Y41" s="29" t="e">
        <f t="shared" si="14"/>
        <v>#NUM!</v>
      </c>
      <c r="Z41" s="29" t="e">
        <f t="shared" si="15"/>
        <v>#N/A</v>
      </c>
      <c r="AA41" s="29" t="e">
        <f t="shared" si="16"/>
        <v>#NUM!</v>
      </c>
      <c r="AB41" s="29" t="e">
        <f t="shared" si="17"/>
        <v>#NUM!</v>
      </c>
      <c r="AC41" s="29" t="e">
        <f t="shared" si="18"/>
        <v>#NUM!</v>
      </c>
      <c r="AD41" s="29" t="e">
        <f t="shared" si="19"/>
        <v>#NUM!</v>
      </c>
      <c r="AE41" s="29" t="e">
        <f t="shared" si="20"/>
        <v>#NUM!</v>
      </c>
      <c r="AF41" s="29" t="e">
        <f t="shared" si="21"/>
        <v>#N/A</v>
      </c>
      <c r="AG41" s="29" t="e">
        <f t="shared" si="22"/>
        <v>#NUM!</v>
      </c>
      <c r="AH41" s="29" t="e">
        <f t="shared" si="23"/>
        <v>#NUM!</v>
      </c>
      <c r="AI41" s="29" t="e">
        <f t="shared" si="24"/>
        <v>#NUM!</v>
      </c>
      <c r="AJ41" s="29" t="e">
        <f t="shared" si="25"/>
        <v>#N/A</v>
      </c>
    </row>
    <row r="42" spans="1:36" ht="12.95" customHeight="1" x14ac:dyDescent="0.15">
      <c r="A42" s="28"/>
      <c r="B42" s="99"/>
      <c r="C42" s="99"/>
      <c r="D42" s="28"/>
      <c r="E42" s="28"/>
      <c r="F42" s="4" t="str">
        <f t="shared" si="0"/>
        <v/>
      </c>
      <c r="G42" s="28"/>
      <c r="H42" s="28"/>
      <c r="I42" s="28"/>
      <c r="K42" s="29" t="e">
        <f t="shared" si="1"/>
        <v>#NUM!</v>
      </c>
      <c r="L42" s="29" t="e">
        <f t="shared" si="2"/>
        <v>#NUM!</v>
      </c>
      <c r="M42" s="29" t="e">
        <f t="shared" si="3"/>
        <v>#NUM!</v>
      </c>
      <c r="N42" s="29" t="e">
        <f t="shared" si="4"/>
        <v>#NUM!</v>
      </c>
      <c r="O42" s="29" t="e">
        <f t="shared" si="5"/>
        <v>#NUM!</v>
      </c>
      <c r="P42" s="29" t="e">
        <f t="shared" si="26"/>
        <v>#N/A</v>
      </c>
      <c r="Q42" s="29" t="e">
        <f t="shared" si="6"/>
        <v>#NUM!</v>
      </c>
      <c r="R42" s="29" t="e">
        <f t="shared" si="7"/>
        <v>#NUM!</v>
      </c>
      <c r="S42" s="29" t="e">
        <f t="shared" si="8"/>
        <v>#NUM!</v>
      </c>
      <c r="T42" s="29" t="e">
        <f t="shared" si="9"/>
        <v>#NUM!</v>
      </c>
      <c r="U42" s="29" t="e">
        <f t="shared" si="10"/>
        <v>#N/A</v>
      </c>
      <c r="V42" s="29" t="e">
        <f t="shared" si="11"/>
        <v>#NUM!</v>
      </c>
      <c r="W42" s="29" t="e">
        <f t="shared" si="12"/>
        <v>#NUM!</v>
      </c>
      <c r="X42" s="29" t="e">
        <f t="shared" si="13"/>
        <v>#NUM!</v>
      </c>
      <c r="Y42" s="29" t="e">
        <f t="shared" si="14"/>
        <v>#NUM!</v>
      </c>
      <c r="Z42" s="29" t="e">
        <f t="shared" si="15"/>
        <v>#N/A</v>
      </c>
      <c r="AA42" s="29" t="e">
        <f t="shared" si="16"/>
        <v>#NUM!</v>
      </c>
      <c r="AB42" s="29" t="e">
        <f t="shared" si="17"/>
        <v>#NUM!</v>
      </c>
      <c r="AC42" s="29" t="e">
        <f t="shared" si="18"/>
        <v>#NUM!</v>
      </c>
      <c r="AD42" s="29" t="e">
        <f t="shared" si="19"/>
        <v>#NUM!</v>
      </c>
      <c r="AE42" s="29" t="e">
        <f t="shared" si="20"/>
        <v>#NUM!</v>
      </c>
      <c r="AF42" s="29" t="e">
        <f t="shared" si="21"/>
        <v>#N/A</v>
      </c>
      <c r="AG42" s="29" t="e">
        <f t="shared" si="22"/>
        <v>#NUM!</v>
      </c>
      <c r="AH42" s="29" t="e">
        <f t="shared" si="23"/>
        <v>#NUM!</v>
      </c>
      <c r="AI42" s="29" t="e">
        <f t="shared" si="24"/>
        <v>#NUM!</v>
      </c>
      <c r="AJ42" s="29" t="e">
        <f t="shared" si="25"/>
        <v>#N/A</v>
      </c>
    </row>
    <row r="43" spans="1:36" ht="12.95" customHeight="1" x14ac:dyDescent="0.15">
      <c r="A43" s="28"/>
      <c r="B43" s="99"/>
      <c r="C43" s="99"/>
      <c r="D43" s="28"/>
      <c r="E43" s="28"/>
      <c r="F43" s="4" t="str">
        <f t="shared" si="0"/>
        <v/>
      </c>
      <c r="G43" s="28"/>
      <c r="H43" s="28"/>
      <c r="I43" s="28"/>
      <c r="K43" s="29" t="e">
        <f t="shared" si="1"/>
        <v>#NUM!</v>
      </c>
      <c r="L43" s="29" t="e">
        <f t="shared" si="2"/>
        <v>#NUM!</v>
      </c>
      <c r="M43" s="29" t="e">
        <f t="shared" si="3"/>
        <v>#NUM!</v>
      </c>
      <c r="N43" s="29" t="e">
        <f t="shared" si="4"/>
        <v>#NUM!</v>
      </c>
      <c r="O43" s="29" t="e">
        <f t="shared" si="5"/>
        <v>#NUM!</v>
      </c>
      <c r="P43" s="29" t="e">
        <f t="shared" si="26"/>
        <v>#N/A</v>
      </c>
      <c r="Q43" s="29" t="e">
        <f t="shared" si="6"/>
        <v>#NUM!</v>
      </c>
      <c r="R43" s="29" t="e">
        <f t="shared" si="7"/>
        <v>#NUM!</v>
      </c>
      <c r="S43" s="29" t="e">
        <f t="shared" si="8"/>
        <v>#NUM!</v>
      </c>
      <c r="T43" s="29" t="e">
        <f t="shared" si="9"/>
        <v>#NUM!</v>
      </c>
      <c r="U43" s="29" t="e">
        <f t="shared" si="10"/>
        <v>#N/A</v>
      </c>
      <c r="V43" s="29" t="e">
        <f t="shared" si="11"/>
        <v>#NUM!</v>
      </c>
      <c r="W43" s="29" t="e">
        <f t="shared" si="12"/>
        <v>#NUM!</v>
      </c>
      <c r="X43" s="29" t="e">
        <f t="shared" si="13"/>
        <v>#NUM!</v>
      </c>
      <c r="Y43" s="29" t="e">
        <f t="shared" si="14"/>
        <v>#NUM!</v>
      </c>
      <c r="Z43" s="29" t="e">
        <f t="shared" si="15"/>
        <v>#N/A</v>
      </c>
      <c r="AA43" s="29" t="e">
        <f t="shared" si="16"/>
        <v>#NUM!</v>
      </c>
      <c r="AB43" s="29" t="e">
        <f t="shared" si="17"/>
        <v>#NUM!</v>
      </c>
      <c r="AC43" s="29" t="e">
        <f t="shared" si="18"/>
        <v>#NUM!</v>
      </c>
      <c r="AD43" s="29" t="e">
        <f t="shared" si="19"/>
        <v>#NUM!</v>
      </c>
      <c r="AE43" s="29" t="e">
        <f t="shared" si="20"/>
        <v>#NUM!</v>
      </c>
      <c r="AF43" s="29" t="e">
        <f t="shared" si="21"/>
        <v>#N/A</v>
      </c>
      <c r="AG43" s="29" t="e">
        <f t="shared" si="22"/>
        <v>#NUM!</v>
      </c>
      <c r="AH43" s="29" t="e">
        <f t="shared" si="23"/>
        <v>#NUM!</v>
      </c>
      <c r="AI43" s="29" t="e">
        <f t="shared" si="24"/>
        <v>#NUM!</v>
      </c>
      <c r="AJ43" s="29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28" t="s">
        <v>18</v>
      </c>
      <c r="D46" s="28" t="s">
        <v>19</v>
      </c>
      <c r="E46" s="28" t="s">
        <v>20</v>
      </c>
      <c r="F46" s="11"/>
      <c r="G46" s="5" t="s">
        <v>21</v>
      </c>
      <c r="H46" s="13"/>
      <c r="I46" s="111" t="s">
        <v>247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14</v>
      </c>
      <c r="D47" s="15">
        <f>COUNTIF(G4:G43,"*下層*")</f>
        <v>5</v>
      </c>
      <c r="E47" s="15">
        <f>COUNTA(A4:A43)</f>
        <v>19</v>
      </c>
      <c r="F47" s="11"/>
      <c r="G47" s="16">
        <f>C47*100</f>
        <v>1400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13</v>
      </c>
      <c r="D48" s="15">
        <f>IF(D47&gt;0,ROUND(SUMIF(G4:G43,"*下層*",E4:E43)/D47,0),"")</f>
        <v>7</v>
      </c>
      <c r="E48" s="15">
        <f>ROUND(SUM(E4:E43)/E47,0)</f>
        <v>14</v>
      </c>
      <c r="F48" s="14"/>
      <c r="G48" s="16">
        <f>C48</f>
        <v>13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17</v>
      </c>
      <c r="D49" s="15">
        <f>IF(D47&gt;0,ROUND(SUMIF(G4:G43,"*下層*",D4:D43)/D47,0),"")</f>
        <v>10</v>
      </c>
      <c r="E49" s="15">
        <f>ROUND(SUM(D4:D43)/E47,0)</f>
        <v>19</v>
      </c>
      <c r="F49" s="14"/>
      <c r="G49" s="16">
        <f>C49</f>
        <v>17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6.4200000000000017</v>
      </c>
      <c r="D50" s="17">
        <f>SUMIF(G4:G43,"*下層*",F4:F43)</f>
        <v>0.16000000000000003</v>
      </c>
      <c r="E50" s="4">
        <f>SUM(F4:F43)</f>
        <v>6.5800000000000018</v>
      </c>
      <c r="F50" s="14"/>
      <c r="G50" s="18">
        <f>C50*100</f>
        <v>642.00000000000023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形状比＝76、Sr＝21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28" t="s">
        <v>18</v>
      </c>
      <c r="D53" s="28" t="s">
        <v>19</v>
      </c>
      <c r="E53" s="28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4</v>
      </c>
      <c r="D54" s="15">
        <f>COUNTIF(H4:H43,"▲")</f>
        <v>5</v>
      </c>
      <c r="E54" s="15">
        <f>COUNTA(H4:H43)</f>
        <v>9</v>
      </c>
      <c r="F54" s="11"/>
      <c r="G54" s="16">
        <f>C54*100</f>
        <v>400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10</v>
      </c>
      <c r="D55" s="15">
        <f>IF(D54&gt;0,ROUND(SUMIF(H4:H43,"▲",E4:E43)/D54,0),"")</f>
        <v>7</v>
      </c>
      <c r="E55" s="15">
        <f>ROUND(SUMIF(H4:H43,"*",E4:E43)/E54,0)</f>
        <v>8</v>
      </c>
      <c r="F55" s="14"/>
      <c r="G55" s="16">
        <f>C55</f>
        <v>10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12</v>
      </c>
      <c r="D56" s="15">
        <f>IF(D54&gt;0,ROUND(SUMIF(H4:H43,"▲",D4:D43)/D54,0),"")</f>
        <v>10</v>
      </c>
      <c r="E56" s="15">
        <f>ROUND(SUMIF(H4:H43,"*",D4:D43)/E54,0)</f>
        <v>11</v>
      </c>
      <c r="F56" s="14"/>
      <c r="G56" s="16">
        <f>C56</f>
        <v>12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0.23</v>
      </c>
      <c r="D57" s="17">
        <f>SUMIF(H4:H43,"▲",F4:F43)</f>
        <v>0.16000000000000003</v>
      </c>
      <c r="E57" s="17">
        <f>SUM(C57:D57)</f>
        <v>0.39</v>
      </c>
      <c r="F57" s="14"/>
      <c r="G57" s="20">
        <f>C57*100</f>
        <v>23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28" t="s">
        <v>18</v>
      </c>
      <c r="D60" s="28" t="s">
        <v>19</v>
      </c>
      <c r="E60" s="28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28.6</v>
      </c>
      <c r="D61" s="21">
        <f>IF(D47&gt;0,ROUND(D54/D47*100,1),"")</f>
        <v>100</v>
      </c>
      <c r="E61" s="21">
        <f>ROUND(E54/E47*100,1)</f>
        <v>47.4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3.6</v>
      </c>
      <c r="D62" s="21">
        <f>IF(D47&gt;0,ROUND(D57/D50*100,1),"")</f>
        <v>100</v>
      </c>
      <c r="E62" s="21">
        <f>ROUND(E57/E50*100,1)</f>
        <v>5.9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28" t="s">
        <v>18</v>
      </c>
      <c r="D65" s="28" t="s">
        <v>19</v>
      </c>
      <c r="E65" s="28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10</v>
      </c>
      <c r="D66" s="15">
        <f>D47-D54</f>
        <v>0</v>
      </c>
      <c r="E66" s="15">
        <f>SUM(C66:D66)</f>
        <v>10</v>
      </c>
      <c r="F66" s="11"/>
      <c r="G66" s="16">
        <f>C66*100</f>
        <v>1000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18</v>
      </c>
      <c r="D67" s="15" t="str">
        <f>IF(D66&gt;0,ROUND(SUMIFS(E4:E43,G7:G43,"*下層*",H4:H43,"")/D66,0),"")</f>
        <v/>
      </c>
      <c r="E67" s="15">
        <f>IF(E66&gt;0,ROUND(SUMIF(H4:H43,"",E4:E43)/E66,0),"")</f>
        <v>18</v>
      </c>
      <c r="F67" s="14"/>
      <c r="G67" s="16">
        <f>C67</f>
        <v>18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26</v>
      </c>
      <c r="D68" s="15" t="str">
        <f>IF(D66&gt;0,ROUND(SUMIFS(D4:D43,G7:G43,"*下層*",H4:H43,"")/D66,0),"")</f>
        <v/>
      </c>
      <c r="E68" s="15">
        <f>IF(E66&gt;0,ROUND(SUMIF(H4:H43,"",D4:D43)/E66,0),"")</f>
        <v>26</v>
      </c>
      <c r="F68" s="14"/>
      <c r="G68" s="16">
        <f>C68</f>
        <v>26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6.1900000000000013</v>
      </c>
      <c r="D69" s="17" t="str">
        <f>IF(D66&gt;0,D50-D57,"")</f>
        <v/>
      </c>
      <c r="E69" s="4">
        <f>SUM(C69:D69)</f>
        <v>6.1900000000000013</v>
      </c>
      <c r="F69" s="14"/>
      <c r="G69" s="18">
        <f>C69*100</f>
        <v>619.00000000000011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形状比＝69、Sr＝18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01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1119" priority="16" stopIfTrue="1">
      <formula>AND(($H4="スギ"),(#REF!&lt;12))</formula>
    </cfRule>
  </conditionalFormatting>
  <conditionalFormatting sqref="L4:L43">
    <cfRule type="expression" dxfId="1118" priority="15" stopIfTrue="1">
      <formula>AND(($H4="スギ"),(#REF!&lt;22),(#REF!&gt;=12))</formula>
    </cfRule>
  </conditionalFormatting>
  <conditionalFormatting sqref="M4:M43">
    <cfRule type="expression" dxfId="1117" priority="14" stopIfTrue="1">
      <formula>AND(($H4="スギ"),(#REF!&lt;32),(#REF!&gt;=22))</formula>
    </cfRule>
  </conditionalFormatting>
  <conditionalFormatting sqref="N4:N43">
    <cfRule type="expression" dxfId="1116" priority="13" stopIfTrue="1">
      <formula>AND(($H4="スギ"),(#REF!&lt;42),(#REF!&gt;=32))</formula>
    </cfRule>
  </conditionalFormatting>
  <conditionalFormatting sqref="U4:U43 Z4:AF43 AJ4:AJ43 O4:P43">
    <cfRule type="expression" dxfId="1115" priority="12" stopIfTrue="1">
      <formula>AND(($H4="スギ"),(#REF!&gt;=42))</formula>
    </cfRule>
  </conditionalFormatting>
  <conditionalFormatting sqref="Q4:Q43 AA4:AA43">
    <cfRule type="expression" dxfId="1114" priority="11" stopIfTrue="1">
      <formula>AND(($H4="ヒノキ"),(#REF!&lt;12))</formula>
    </cfRule>
  </conditionalFormatting>
  <conditionalFormatting sqref="R4:R43 AB4:AE43">
    <cfRule type="expression" dxfId="1113" priority="10" stopIfTrue="1">
      <formula>AND(($H4="ヒノキ"),(#REF!&lt;22),(#REF!&gt;=12))</formula>
    </cfRule>
  </conditionalFormatting>
  <conditionalFormatting sqref="S4:S43">
    <cfRule type="expression" dxfId="1112" priority="9" stopIfTrue="1">
      <formula>AND(($H4="ヒノキ"),(#REF!&lt;32),(#REF!&gt;=22))</formula>
    </cfRule>
  </conditionalFormatting>
  <conditionalFormatting sqref="T4:U43 Z4:AF43 AJ4:AJ43">
    <cfRule type="expression" dxfId="1111" priority="8" stopIfTrue="1">
      <formula>AND(($H4="ヒノキ"),(#REF!&gt;=32))</formula>
    </cfRule>
  </conditionalFormatting>
  <conditionalFormatting sqref="V4:V43 AA4:AA43">
    <cfRule type="expression" dxfId="1110" priority="7" stopIfTrue="1">
      <formula>AND(($H4="アカマツ"),(#REF!&lt;12))</formula>
    </cfRule>
  </conditionalFormatting>
  <conditionalFormatting sqref="W4:W43 AB4:AB43">
    <cfRule type="expression" dxfId="1109" priority="6" stopIfTrue="1">
      <formula>AND(($H4="アカマツ"),(#REF!&lt;22),(#REF!&gt;=12))</formula>
    </cfRule>
  </conditionalFormatting>
  <conditionalFormatting sqref="X4:X43 AC4:AC43">
    <cfRule type="expression" dxfId="1108" priority="5" stopIfTrue="1">
      <formula>AND(($H4="アカマツ"),(#REF!&lt;42),(#REF!&gt;=22))</formula>
    </cfRule>
  </conditionalFormatting>
  <conditionalFormatting sqref="Y4:AF43 AJ4:AJ43">
    <cfRule type="expression" dxfId="1107" priority="4" stopIfTrue="1">
      <formula>AND(($H4="アカマツ"),(#REF!&gt;=42))</formula>
    </cfRule>
  </conditionalFormatting>
  <conditionalFormatting sqref="AG4:AG43">
    <cfRule type="expression" dxfId="1106" priority="3" stopIfTrue="1">
      <formula>AND(($H4&lt;&gt;"スギ"),($H4&lt;&gt;"ヒノキ"),($H4&lt;&gt;"アカマツ"),(#REF!&lt;12))</formula>
    </cfRule>
  </conditionalFormatting>
  <conditionalFormatting sqref="AH4:AH43">
    <cfRule type="expression" dxfId="1105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1104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0" tint="-0.499984740745262"/>
  </sheetPr>
  <dimension ref="A1:U96"/>
  <sheetViews>
    <sheetView topLeftCell="A31" zoomScaleNormal="100" zoomScaleSheetLayoutView="100" workbookViewId="0">
      <selection activeCell="E4" sqref="E4"/>
    </sheetView>
  </sheetViews>
  <sheetFormatPr defaultColWidth="8.5" defaultRowHeight="12" x14ac:dyDescent="0.15"/>
  <cols>
    <col min="1" max="11" width="8.5" style="11" customWidth="1"/>
    <col min="12" max="14" width="7.625" style="11" customWidth="1"/>
    <col min="15" max="16384" width="8.5" style="11"/>
  </cols>
  <sheetData>
    <row r="1" spans="1:21" ht="24" customHeight="1" x14ac:dyDescent="0.15">
      <c r="A1" s="128" t="s">
        <v>195</v>
      </c>
      <c r="B1" s="128"/>
      <c r="C1" s="129"/>
      <c r="D1" s="130" t="s">
        <v>228</v>
      </c>
      <c r="E1" s="131"/>
      <c r="F1" s="131"/>
      <c r="G1" s="132"/>
    </row>
    <row r="2" spans="1:21" ht="24" customHeight="1" x14ac:dyDescent="0.15">
      <c r="A2" s="128" t="s">
        <v>196</v>
      </c>
      <c r="B2" s="128"/>
      <c r="C2" s="129"/>
      <c r="D2" s="54" t="s">
        <v>229</v>
      </c>
      <c r="E2" s="54" t="s">
        <v>230</v>
      </c>
      <c r="F2" s="54"/>
      <c r="G2" s="54"/>
      <c r="H2" s="54"/>
      <c r="I2" s="55"/>
      <c r="J2" s="55"/>
    </row>
    <row r="3" spans="1:21" ht="24" customHeight="1" x14ac:dyDescent="0.15">
      <c r="A3" s="128" t="s">
        <v>197</v>
      </c>
      <c r="B3" s="128"/>
      <c r="C3" s="129"/>
      <c r="D3" s="56" t="s">
        <v>293</v>
      </c>
      <c r="E3" s="56" t="s">
        <v>294</v>
      </c>
      <c r="F3" s="56"/>
      <c r="G3" s="56"/>
      <c r="H3" s="56"/>
      <c r="I3" s="56"/>
      <c r="J3" s="56"/>
    </row>
    <row r="5" spans="1:21" ht="14.25" x14ac:dyDescent="0.15">
      <c r="A5" s="133" t="str">
        <f>D1</f>
        <v>S8ヒノキ</v>
      </c>
      <c r="B5" s="133"/>
      <c r="C5" s="133"/>
    </row>
    <row r="7" spans="1:21" ht="12.75" customHeight="1" x14ac:dyDescent="0.15">
      <c r="A7" s="57" t="s">
        <v>16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2"/>
      <c r="P7" s="13"/>
      <c r="Q7" s="13"/>
      <c r="R7" s="13"/>
      <c r="S7" s="13"/>
      <c r="T7" s="13"/>
      <c r="U7" s="13"/>
    </row>
    <row r="8" spans="1:21" s="58" customFormat="1" ht="12.75" customHeight="1" x14ac:dyDescent="0.15">
      <c r="A8" s="121"/>
      <c r="B8" s="122"/>
      <c r="C8" s="127" t="s">
        <v>18</v>
      </c>
      <c r="D8" s="127"/>
      <c r="E8" s="127"/>
      <c r="F8" s="127"/>
      <c r="G8" s="127"/>
      <c r="H8" s="127"/>
      <c r="I8" s="127"/>
      <c r="J8" s="127"/>
      <c r="K8" s="127"/>
    </row>
    <row r="9" spans="1:21" s="58" customFormat="1" ht="12.75" customHeight="1" x14ac:dyDescent="0.15">
      <c r="A9" s="123"/>
      <c r="B9" s="124"/>
      <c r="C9" s="59" t="s">
        <v>198</v>
      </c>
      <c r="D9" s="59" t="str">
        <f t="shared" ref="D9:J9" si="0">IF(D$3&lt;&gt;"",D$3,"")</f>
        <v>No.14</v>
      </c>
      <c r="E9" s="59" t="str">
        <f t="shared" si="0"/>
        <v>No.15</v>
      </c>
      <c r="F9" s="59" t="str">
        <f t="shared" si="0"/>
        <v/>
      </c>
      <c r="G9" s="59" t="str">
        <f t="shared" si="0"/>
        <v/>
      </c>
      <c r="H9" s="59" t="str">
        <f t="shared" si="0"/>
        <v/>
      </c>
      <c r="I9" s="59" t="str">
        <f t="shared" si="0"/>
        <v/>
      </c>
      <c r="J9" s="59" t="str">
        <f t="shared" si="0"/>
        <v/>
      </c>
      <c r="K9" s="60" t="s">
        <v>199</v>
      </c>
    </row>
    <row r="10" spans="1:21" ht="12.75" customHeight="1" x14ac:dyDescent="0.15">
      <c r="A10" s="109" t="s">
        <v>22</v>
      </c>
      <c r="B10" s="110"/>
      <c r="C10" s="15">
        <f ca="1">ROUND(AVERAGE(D10:J10),0)</f>
        <v>16</v>
      </c>
      <c r="D10" s="52">
        <f t="shared" ref="D10:J10" ca="1" si="1">IF(D$2&lt;&gt;"",INDIRECT(D$2&amp;"!C47"),"")</f>
        <v>13</v>
      </c>
      <c r="E10" s="52">
        <f t="shared" ca="1" si="1"/>
        <v>18</v>
      </c>
      <c r="F10" s="52" t="str">
        <f t="shared" ca="1" si="1"/>
        <v/>
      </c>
      <c r="G10" s="52" t="str">
        <f t="shared" ca="1" si="1"/>
        <v/>
      </c>
      <c r="H10" s="52" t="str">
        <f t="shared" ca="1" si="1"/>
        <v/>
      </c>
      <c r="I10" s="52" t="str">
        <f t="shared" ca="1" si="1"/>
        <v/>
      </c>
      <c r="J10" s="52" t="str">
        <f t="shared" ca="1" si="1"/>
        <v/>
      </c>
      <c r="K10" s="61">
        <f ca="1">C10*100</f>
        <v>1600</v>
      </c>
    </row>
    <row r="11" spans="1:21" ht="12.75" customHeight="1" x14ac:dyDescent="0.15">
      <c r="A11" s="109" t="s">
        <v>23</v>
      </c>
      <c r="B11" s="110"/>
      <c r="C11" s="15">
        <f ca="1">ROUND(AVERAGE(D11:J11),0)</f>
        <v>12</v>
      </c>
      <c r="D11" s="52">
        <f t="shared" ref="D11:J11" ca="1" si="2">IF(D$2&lt;&gt;"",INDIRECT(D$2&amp;"!C48"),"")</f>
        <v>12</v>
      </c>
      <c r="E11" s="52">
        <f t="shared" ca="1" si="2"/>
        <v>12</v>
      </c>
      <c r="F11" s="52" t="str">
        <f t="shared" ca="1" si="2"/>
        <v/>
      </c>
      <c r="G11" s="52" t="str">
        <f t="shared" ca="1" si="2"/>
        <v/>
      </c>
      <c r="H11" s="52" t="str">
        <f t="shared" ca="1" si="2"/>
        <v/>
      </c>
      <c r="I11" s="52" t="str">
        <f t="shared" ca="1" si="2"/>
        <v/>
      </c>
      <c r="J11" s="52" t="str">
        <f t="shared" ca="1" si="2"/>
        <v/>
      </c>
      <c r="K11" s="62">
        <f ca="1">C11</f>
        <v>12</v>
      </c>
    </row>
    <row r="12" spans="1:21" ht="12.75" customHeight="1" x14ac:dyDescent="0.15">
      <c r="A12" s="109" t="s">
        <v>24</v>
      </c>
      <c r="B12" s="110"/>
      <c r="C12" s="15">
        <f ca="1">ROUND(AVERAGE(D12:J12),0)</f>
        <v>17</v>
      </c>
      <c r="D12" s="52">
        <f t="shared" ref="D12:J12" ca="1" si="3">IF(D$2&lt;&gt;"",INDIRECT(D$2&amp;"!C49"),"")</f>
        <v>16</v>
      </c>
      <c r="E12" s="52">
        <f t="shared" ca="1" si="3"/>
        <v>18</v>
      </c>
      <c r="F12" s="52" t="str">
        <f t="shared" ca="1" si="3"/>
        <v/>
      </c>
      <c r="G12" s="52" t="str">
        <f t="shared" ca="1" si="3"/>
        <v/>
      </c>
      <c r="H12" s="52" t="str">
        <f t="shared" ca="1" si="3"/>
        <v/>
      </c>
      <c r="I12" s="52" t="str">
        <f t="shared" ca="1" si="3"/>
        <v/>
      </c>
      <c r="J12" s="52" t="str">
        <f t="shared" ca="1" si="3"/>
        <v/>
      </c>
      <c r="K12" s="62">
        <f ca="1">C12</f>
        <v>17</v>
      </c>
    </row>
    <row r="13" spans="1:21" ht="12.75" customHeight="1" x14ac:dyDescent="0.15">
      <c r="A13" s="109" t="s">
        <v>25</v>
      </c>
      <c r="B13" s="110"/>
      <c r="C13" s="4">
        <f ca="1">ROUND(AVERAGE(D13:J13),3)</f>
        <v>2.37</v>
      </c>
      <c r="D13" s="63">
        <f t="shared" ref="D13:J13" ca="1" si="4">IF(D$2&lt;&gt;"",INDIRECT(D$2&amp;"!C50"),"")</f>
        <v>1.4800000000000002</v>
      </c>
      <c r="E13" s="63">
        <f t="shared" ca="1" si="4"/>
        <v>3.2599999999999993</v>
      </c>
      <c r="F13" s="63" t="str">
        <f t="shared" ca="1" si="4"/>
        <v/>
      </c>
      <c r="G13" s="63" t="str">
        <f t="shared" ca="1" si="4"/>
        <v/>
      </c>
      <c r="H13" s="63" t="str">
        <f t="shared" ca="1" si="4"/>
        <v/>
      </c>
      <c r="I13" s="63" t="str">
        <f t="shared" ca="1" si="4"/>
        <v/>
      </c>
      <c r="J13" s="63" t="str">
        <f t="shared" ca="1" si="4"/>
        <v/>
      </c>
      <c r="K13" s="64">
        <f ca="1">C13*100</f>
        <v>237</v>
      </c>
    </row>
    <row r="14" spans="1:21" ht="12.75" customHeight="1" x14ac:dyDescent="0.15">
      <c r="A14" s="12"/>
      <c r="B14" s="13"/>
      <c r="C14" s="13"/>
      <c r="D14" s="13"/>
      <c r="E14" s="13"/>
      <c r="F14" s="13"/>
      <c r="G14" s="13"/>
      <c r="H14" s="13"/>
      <c r="I14" s="12"/>
      <c r="J14" s="13"/>
      <c r="K14" s="19" t="str">
        <f ca="1">"形状比＝"&amp;ROUND(K11/K12*100,0)&amp;"、Sr＝"&amp;ROUND((10000/K10)^0.5/K11*100,0)</f>
        <v>形状比＝71、Sr＝21</v>
      </c>
      <c r="L14" s="13"/>
      <c r="M14" s="13"/>
      <c r="N14" s="13"/>
    </row>
    <row r="15" spans="1:21" ht="12.75" customHeight="1" x14ac:dyDescent="0.15">
      <c r="A15" s="12"/>
      <c r="B15" s="13"/>
      <c r="C15" s="13"/>
      <c r="D15" s="13"/>
      <c r="E15" s="13"/>
      <c r="F15" s="13"/>
      <c r="G15" s="13"/>
      <c r="H15" s="13"/>
      <c r="I15" s="12"/>
      <c r="J15" s="13"/>
      <c r="K15" s="19"/>
      <c r="L15" s="13"/>
      <c r="M15" s="13"/>
      <c r="N15" s="13"/>
    </row>
    <row r="16" spans="1:21" ht="12.75" customHeight="1" x14ac:dyDescent="0.15">
      <c r="A16" s="121"/>
      <c r="B16" s="122"/>
      <c r="C16" s="118" t="s">
        <v>19</v>
      </c>
      <c r="D16" s="119"/>
      <c r="E16" s="119"/>
      <c r="F16" s="119"/>
      <c r="G16" s="119"/>
      <c r="H16" s="119"/>
      <c r="I16" s="119"/>
      <c r="J16" s="120"/>
    </row>
    <row r="17" spans="1:21" ht="12.75" customHeight="1" x14ac:dyDescent="0.15">
      <c r="A17" s="123"/>
      <c r="B17" s="124"/>
      <c r="C17" s="59" t="str">
        <f>C$9</f>
        <v>平均</v>
      </c>
      <c r="D17" s="59" t="str">
        <f t="shared" ref="D17:J17" si="5">IF(D$3&lt;&gt;"",D$3,"")</f>
        <v>No.14</v>
      </c>
      <c r="E17" s="59" t="str">
        <f t="shared" si="5"/>
        <v>No.15</v>
      </c>
      <c r="F17" s="59" t="str">
        <f t="shared" si="5"/>
        <v/>
      </c>
      <c r="G17" s="59" t="str">
        <f t="shared" si="5"/>
        <v/>
      </c>
      <c r="H17" s="59" t="str">
        <f t="shared" si="5"/>
        <v/>
      </c>
      <c r="I17" s="59" t="str">
        <f t="shared" si="5"/>
        <v/>
      </c>
      <c r="J17" s="59" t="str">
        <f t="shared" si="5"/>
        <v/>
      </c>
    </row>
    <row r="18" spans="1:21" ht="12.75" customHeight="1" x14ac:dyDescent="0.15">
      <c r="A18" s="109" t="s">
        <v>22</v>
      </c>
      <c r="B18" s="110"/>
      <c r="C18" s="15">
        <f ca="1">ROUND(AVERAGE(D18:J18),0)</f>
        <v>2</v>
      </c>
      <c r="D18" s="52">
        <f t="shared" ref="D18:J18" ca="1" si="6">IF(D$2&lt;&gt;"",INDIRECT(D$2&amp;"!D47"),"")</f>
        <v>2</v>
      </c>
      <c r="E18" s="52">
        <f t="shared" ca="1" si="6"/>
        <v>2</v>
      </c>
      <c r="F18" s="52" t="str">
        <f t="shared" ca="1" si="6"/>
        <v/>
      </c>
      <c r="G18" s="52" t="str">
        <f t="shared" ca="1" si="6"/>
        <v/>
      </c>
      <c r="H18" s="52" t="str">
        <f t="shared" ca="1" si="6"/>
        <v/>
      </c>
      <c r="I18" s="52" t="str">
        <f t="shared" ca="1" si="6"/>
        <v/>
      </c>
      <c r="J18" s="52" t="str">
        <f t="shared" ca="1" si="6"/>
        <v/>
      </c>
    </row>
    <row r="19" spans="1:21" ht="12.75" customHeight="1" x14ac:dyDescent="0.15">
      <c r="A19" s="109" t="s">
        <v>23</v>
      </c>
      <c r="B19" s="110"/>
      <c r="C19" s="15">
        <f ca="1">IF($C$18=0,"",ROUND(AVERAGE(D19:J19),0))</f>
        <v>8</v>
      </c>
      <c r="D19" s="52">
        <f ca="1">IF(D$2&lt;&gt;"",INDIRECT(D$2&amp;"!D48"),"")</f>
        <v>8</v>
      </c>
      <c r="E19" s="52">
        <f t="shared" ref="E19:J19" ca="1" si="7">IF(E$2&lt;&gt;"",INDIRECT(E$2&amp;"!D48"),"")</f>
        <v>7</v>
      </c>
      <c r="F19" s="52" t="str">
        <f t="shared" ca="1" si="7"/>
        <v/>
      </c>
      <c r="G19" s="52" t="str">
        <f t="shared" ca="1" si="7"/>
        <v/>
      </c>
      <c r="H19" s="52" t="str">
        <f t="shared" ca="1" si="7"/>
        <v/>
      </c>
      <c r="I19" s="52" t="str">
        <f t="shared" ca="1" si="7"/>
        <v/>
      </c>
      <c r="J19" s="52" t="str">
        <f t="shared" ca="1" si="7"/>
        <v/>
      </c>
    </row>
    <row r="20" spans="1:21" ht="12.75" customHeight="1" x14ac:dyDescent="0.15">
      <c r="A20" s="109" t="s">
        <v>24</v>
      </c>
      <c r="B20" s="110"/>
      <c r="C20" s="15">
        <f ca="1">IF($C$18=0,"",ROUND(AVERAGE(D20:J20),0))</f>
        <v>8</v>
      </c>
      <c r="D20" s="52">
        <f t="shared" ref="D20:J20" ca="1" si="8">IF(D$2&lt;&gt;"",INDIRECT(D$2&amp;"!D49"),"")</f>
        <v>8</v>
      </c>
      <c r="E20" s="52">
        <f t="shared" ca="1" si="8"/>
        <v>8</v>
      </c>
      <c r="F20" s="52" t="str">
        <f t="shared" ca="1" si="8"/>
        <v/>
      </c>
      <c r="G20" s="52" t="str">
        <f t="shared" ca="1" si="8"/>
        <v/>
      </c>
      <c r="H20" s="52" t="str">
        <f t="shared" ca="1" si="8"/>
        <v/>
      </c>
      <c r="I20" s="52" t="str">
        <f t="shared" ca="1" si="8"/>
        <v/>
      </c>
      <c r="J20" s="52" t="str">
        <f t="shared" ca="1" si="8"/>
        <v/>
      </c>
    </row>
    <row r="21" spans="1:21" ht="12.75" customHeight="1" x14ac:dyDescent="0.15">
      <c r="A21" s="109" t="s">
        <v>25</v>
      </c>
      <c r="B21" s="110"/>
      <c r="C21" s="4">
        <f ca="1">IF($C$18=0,"",ROUND(AVERAGE(D21:J21),3))</f>
        <v>0.04</v>
      </c>
      <c r="D21" s="65">
        <f t="shared" ref="D21:J21" ca="1" si="9">IF(D$2&lt;&gt;"",INDIRECT(D$2&amp;"!D50"),"")</f>
        <v>0.04</v>
      </c>
      <c r="E21" s="65">
        <f t="shared" ca="1" si="9"/>
        <v>0.04</v>
      </c>
      <c r="F21" s="65" t="str">
        <f t="shared" ca="1" si="9"/>
        <v/>
      </c>
      <c r="G21" s="65" t="str">
        <f t="shared" ca="1" si="9"/>
        <v/>
      </c>
      <c r="H21" s="65" t="str">
        <f t="shared" ca="1" si="9"/>
        <v/>
      </c>
      <c r="I21" s="65" t="str">
        <f t="shared" ca="1" si="9"/>
        <v/>
      </c>
      <c r="J21" s="65" t="str">
        <f t="shared" ca="1" si="9"/>
        <v/>
      </c>
    </row>
    <row r="22" spans="1:21" ht="12.75" customHeight="1" x14ac:dyDescent="0.15">
      <c r="A22" s="12"/>
      <c r="B22" s="13"/>
      <c r="C22" s="13"/>
      <c r="D22" s="13"/>
      <c r="E22" s="13"/>
      <c r="F22" s="13"/>
      <c r="G22" s="13"/>
      <c r="H22" s="13"/>
      <c r="I22" s="12"/>
      <c r="J22" s="13"/>
      <c r="K22" s="13"/>
      <c r="L22" s="13"/>
      <c r="M22" s="13"/>
      <c r="N22" s="13"/>
    </row>
    <row r="23" spans="1:21" ht="12.75" customHeight="1" x14ac:dyDescent="0.15">
      <c r="A23" s="121"/>
      <c r="B23" s="122"/>
      <c r="C23" s="115" t="s">
        <v>20</v>
      </c>
      <c r="D23" s="116"/>
      <c r="E23" s="116"/>
      <c r="F23" s="116"/>
      <c r="G23" s="116"/>
      <c r="H23" s="116"/>
      <c r="I23" s="116"/>
      <c r="J23" s="117"/>
      <c r="O23" s="12"/>
      <c r="P23" s="13"/>
      <c r="Q23" s="13"/>
      <c r="S23" s="19"/>
      <c r="T23" s="19"/>
    </row>
    <row r="24" spans="1:21" ht="12.75" customHeight="1" x14ac:dyDescent="0.15">
      <c r="A24" s="123"/>
      <c r="B24" s="124"/>
      <c r="C24" s="59" t="str">
        <f>C$9</f>
        <v>平均</v>
      </c>
      <c r="D24" s="59" t="str">
        <f t="shared" ref="D24:J24" si="10">IF(D$3&lt;&gt;"",D$3,"")</f>
        <v>No.14</v>
      </c>
      <c r="E24" s="59" t="str">
        <f t="shared" si="10"/>
        <v>No.15</v>
      </c>
      <c r="F24" s="59" t="str">
        <f t="shared" si="10"/>
        <v/>
      </c>
      <c r="G24" s="59" t="str">
        <f t="shared" si="10"/>
        <v/>
      </c>
      <c r="H24" s="59" t="str">
        <f t="shared" si="10"/>
        <v/>
      </c>
      <c r="I24" s="59" t="str">
        <f t="shared" si="10"/>
        <v/>
      </c>
      <c r="J24" s="59" t="str">
        <f t="shared" si="10"/>
        <v/>
      </c>
      <c r="O24" s="12"/>
      <c r="P24" s="13"/>
      <c r="Q24" s="13"/>
      <c r="S24" s="19"/>
      <c r="T24" s="19"/>
    </row>
    <row r="25" spans="1:21" ht="12.75" customHeight="1" x14ac:dyDescent="0.15">
      <c r="A25" s="109" t="s">
        <v>22</v>
      </c>
      <c r="B25" s="110"/>
      <c r="C25" s="15">
        <f ca="1">ROUND(AVERAGE(D25:J25),0)</f>
        <v>18</v>
      </c>
      <c r="D25" s="52">
        <f t="shared" ref="D25:J25" ca="1" si="11">IF(D$2&lt;&gt;"",INDIRECT(D$2&amp;"!E47"),"")</f>
        <v>15</v>
      </c>
      <c r="E25" s="52">
        <f t="shared" ca="1" si="11"/>
        <v>20</v>
      </c>
      <c r="F25" s="52" t="str">
        <f t="shared" ca="1" si="11"/>
        <v/>
      </c>
      <c r="G25" s="52" t="str">
        <f t="shared" ca="1" si="11"/>
        <v/>
      </c>
      <c r="H25" s="52" t="str">
        <f t="shared" ca="1" si="11"/>
        <v/>
      </c>
      <c r="I25" s="52" t="str">
        <f t="shared" ca="1" si="11"/>
        <v/>
      </c>
      <c r="J25" s="52" t="str">
        <f t="shared" ca="1" si="11"/>
        <v/>
      </c>
      <c r="O25" s="12"/>
      <c r="P25" s="13"/>
      <c r="Q25" s="13"/>
      <c r="S25" s="19"/>
      <c r="T25" s="19"/>
    </row>
    <row r="26" spans="1:21" ht="12.75" customHeight="1" x14ac:dyDescent="0.15">
      <c r="A26" s="109" t="s">
        <v>23</v>
      </c>
      <c r="B26" s="110"/>
      <c r="C26" s="15">
        <f ca="1">ROUND(AVERAGE(D26:J26),0)</f>
        <v>12</v>
      </c>
      <c r="D26" s="52">
        <f t="shared" ref="D26:J26" ca="1" si="12">IF(D$2&lt;&gt;"",INDIRECT(D$2&amp;"!E48"),"")</f>
        <v>11</v>
      </c>
      <c r="E26" s="52">
        <f t="shared" ca="1" si="12"/>
        <v>12</v>
      </c>
      <c r="F26" s="52" t="str">
        <f t="shared" ca="1" si="12"/>
        <v/>
      </c>
      <c r="G26" s="52" t="str">
        <f t="shared" ca="1" si="12"/>
        <v/>
      </c>
      <c r="H26" s="52" t="str">
        <f t="shared" ca="1" si="12"/>
        <v/>
      </c>
      <c r="I26" s="52" t="str">
        <f t="shared" ca="1" si="12"/>
        <v/>
      </c>
      <c r="J26" s="52" t="str">
        <f t="shared" ca="1" si="12"/>
        <v/>
      </c>
      <c r="O26" s="12"/>
      <c r="P26" s="13"/>
      <c r="Q26" s="13"/>
      <c r="S26" s="19"/>
      <c r="T26" s="19"/>
    </row>
    <row r="27" spans="1:21" ht="12.75" customHeight="1" x14ac:dyDescent="0.15">
      <c r="A27" s="109" t="s">
        <v>24</v>
      </c>
      <c r="B27" s="110"/>
      <c r="C27" s="15">
        <f ca="1">ROUND(AVERAGE(D27:J27),0)</f>
        <v>16</v>
      </c>
      <c r="D27" s="52">
        <f t="shared" ref="D27:J27" ca="1" si="13">IF(D$2&lt;&gt;"",INDIRECT(D$2&amp;"!E49"),"")</f>
        <v>14</v>
      </c>
      <c r="E27" s="52">
        <f t="shared" ca="1" si="13"/>
        <v>18</v>
      </c>
      <c r="F27" s="52" t="str">
        <f t="shared" ca="1" si="13"/>
        <v/>
      </c>
      <c r="G27" s="52" t="str">
        <f t="shared" ca="1" si="13"/>
        <v/>
      </c>
      <c r="H27" s="52" t="str">
        <f t="shared" ca="1" si="13"/>
        <v/>
      </c>
      <c r="I27" s="52" t="str">
        <f t="shared" ca="1" si="13"/>
        <v/>
      </c>
      <c r="J27" s="52" t="str">
        <f t="shared" ca="1" si="13"/>
        <v/>
      </c>
      <c r="O27" s="12"/>
      <c r="P27" s="13"/>
      <c r="Q27" s="13"/>
      <c r="S27" s="19"/>
      <c r="T27" s="19"/>
    </row>
    <row r="28" spans="1:21" ht="12.75" customHeight="1" x14ac:dyDescent="0.15">
      <c r="A28" s="109" t="s">
        <v>25</v>
      </c>
      <c r="B28" s="110"/>
      <c r="C28" s="4">
        <f ca="1">ROUND(AVERAGE(D28:J28),3)</f>
        <v>2.41</v>
      </c>
      <c r="D28" s="63">
        <f t="shared" ref="D28:J28" ca="1" si="14">IF(D$2&lt;&gt;"",INDIRECT(D$2&amp;"!E50"),"")</f>
        <v>1.5200000000000002</v>
      </c>
      <c r="E28" s="63">
        <f t="shared" ca="1" si="14"/>
        <v>3.2999999999999994</v>
      </c>
      <c r="F28" s="63" t="str">
        <f t="shared" ca="1" si="14"/>
        <v/>
      </c>
      <c r="G28" s="63" t="str">
        <f t="shared" ca="1" si="14"/>
        <v/>
      </c>
      <c r="H28" s="63" t="str">
        <f t="shared" ca="1" si="14"/>
        <v/>
      </c>
      <c r="I28" s="63" t="str">
        <f t="shared" ca="1" si="14"/>
        <v/>
      </c>
      <c r="J28" s="63" t="str">
        <f t="shared" ca="1" si="14"/>
        <v/>
      </c>
      <c r="O28" s="12"/>
      <c r="P28" s="13"/>
      <c r="Q28" s="13"/>
      <c r="S28" s="19"/>
      <c r="T28" s="19"/>
    </row>
    <row r="29" spans="1:21" ht="12.75" customHeight="1" x14ac:dyDescent="0.15">
      <c r="A29" s="12"/>
      <c r="B29" s="13"/>
      <c r="C29" s="12"/>
      <c r="D29" s="13"/>
      <c r="E29" s="13"/>
      <c r="J29" s="13"/>
      <c r="K29" s="13"/>
      <c r="L29" s="13"/>
      <c r="M29" s="19"/>
      <c r="O29" s="12"/>
      <c r="P29" s="13"/>
      <c r="Q29" s="13"/>
      <c r="S29" s="19"/>
      <c r="T29" s="19"/>
    </row>
    <row r="30" spans="1:21" ht="12.75" customHeight="1" x14ac:dyDescent="0.15">
      <c r="A30" s="57" t="s">
        <v>26</v>
      </c>
      <c r="B30" s="13"/>
      <c r="C30" s="13"/>
      <c r="D30" s="13"/>
      <c r="E30" s="13"/>
      <c r="F30" s="13"/>
      <c r="G30" s="13"/>
      <c r="H30" s="13"/>
      <c r="I30" s="12"/>
      <c r="J30" s="13"/>
      <c r="K30" s="13"/>
      <c r="L30" s="13"/>
      <c r="M30" s="13"/>
      <c r="N30" s="13"/>
      <c r="O30" s="12"/>
      <c r="P30" s="13"/>
      <c r="Q30" s="13"/>
      <c r="R30" s="13"/>
      <c r="S30" s="13"/>
      <c r="T30" s="13"/>
      <c r="U30" s="12"/>
    </row>
    <row r="31" spans="1:21" s="58" customFormat="1" ht="12.75" customHeight="1" x14ac:dyDescent="0.15">
      <c r="A31" s="121"/>
      <c r="B31" s="122"/>
      <c r="C31" s="127" t="s">
        <v>18</v>
      </c>
      <c r="D31" s="127"/>
      <c r="E31" s="127"/>
      <c r="F31" s="127"/>
      <c r="G31" s="127"/>
      <c r="H31" s="127"/>
      <c r="I31" s="127"/>
      <c r="J31" s="127"/>
      <c r="K31" s="127"/>
    </row>
    <row r="32" spans="1:21" s="58" customFormat="1" ht="12.75" customHeight="1" x14ac:dyDescent="0.15">
      <c r="A32" s="123"/>
      <c r="B32" s="124"/>
      <c r="C32" s="59" t="s">
        <v>198</v>
      </c>
      <c r="D32" s="59" t="str">
        <f t="shared" ref="D32:J32" si="15">IF(D$3&lt;&gt;"",D$3,"")</f>
        <v>No.14</v>
      </c>
      <c r="E32" s="59" t="str">
        <f t="shared" si="15"/>
        <v>No.15</v>
      </c>
      <c r="F32" s="59" t="str">
        <f t="shared" si="15"/>
        <v/>
      </c>
      <c r="G32" s="59" t="str">
        <f t="shared" si="15"/>
        <v/>
      </c>
      <c r="H32" s="59" t="str">
        <f t="shared" si="15"/>
        <v/>
      </c>
      <c r="I32" s="59" t="str">
        <f t="shared" si="15"/>
        <v/>
      </c>
      <c r="J32" s="59" t="str">
        <f t="shared" si="15"/>
        <v/>
      </c>
      <c r="K32" s="60" t="s">
        <v>199</v>
      </c>
    </row>
    <row r="33" spans="1:21" ht="12.75" customHeight="1" x14ac:dyDescent="0.15">
      <c r="A33" s="109" t="s">
        <v>27</v>
      </c>
      <c r="B33" s="110"/>
      <c r="C33" s="15">
        <f ca="1">ROUND(AVERAGE(D33:J33),0)</f>
        <v>4</v>
      </c>
      <c r="D33" s="52">
        <f t="shared" ref="D33:J33" ca="1" si="16">IF(D$2&lt;&gt;"",INDIRECT(D$2&amp;"!C54"),"")</f>
        <v>3</v>
      </c>
      <c r="E33" s="52">
        <f t="shared" ca="1" si="16"/>
        <v>5</v>
      </c>
      <c r="F33" s="52" t="str">
        <f t="shared" ca="1" si="16"/>
        <v/>
      </c>
      <c r="G33" s="52" t="str">
        <f t="shared" ca="1" si="16"/>
        <v/>
      </c>
      <c r="H33" s="52" t="str">
        <f t="shared" ca="1" si="16"/>
        <v/>
      </c>
      <c r="I33" s="52" t="str">
        <f t="shared" ca="1" si="16"/>
        <v/>
      </c>
      <c r="J33" s="52" t="str">
        <f t="shared" ca="1" si="16"/>
        <v/>
      </c>
      <c r="K33" s="61">
        <f ca="1">C33*100</f>
        <v>400</v>
      </c>
    </row>
    <row r="34" spans="1:21" ht="12.75" customHeight="1" x14ac:dyDescent="0.15">
      <c r="A34" s="109" t="s">
        <v>23</v>
      </c>
      <c r="B34" s="110"/>
      <c r="C34" s="15">
        <f ca="1">ROUND(AVERAGE(D34:J34),0)</f>
        <v>11</v>
      </c>
      <c r="D34" s="52">
        <f t="shared" ref="D34:J34" ca="1" si="17">IF(D$2&lt;&gt;"",INDIRECT(D$2&amp;"!C55"),"")</f>
        <v>9</v>
      </c>
      <c r="E34" s="52">
        <f t="shared" ca="1" si="17"/>
        <v>13</v>
      </c>
      <c r="F34" s="52" t="str">
        <f t="shared" ca="1" si="17"/>
        <v/>
      </c>
      <c r="G34" s="52" t="str">
        <f t="shared" ca="1" si="17"/>
        <v/>
      </c>
      <c r="H34" s="52" t="str">
        <f t="shared" ca="1" si="17"/>
        <v/>
      </c>
      <c r="I34" s="52" t="str">
        <f t="shared" ca="1" si="17"/>
        <v/>
      </c>
      <c r="J34" s="52" t="str">
        <f t="shared" ca="1" si="17"/>
        <v/>
      </c>
      <c r="K34" s="62">
        <f ca="1">C34</f>
        <v>11</v>
      </c>
    </row>
    <row r="35" spans="1:21" ht="12.75" customHeight="1" x14ac:dyDescent="0.15">
      <c r="A35" s="109" t="s">
        <v>24</v>
      </c>
      <c r="B35" s="110"/>
      <c r="C35" s="15">
        <f ca="1">ROUND(AVERAGE(D35:J35),0)</f>
        <v>14</v>
      </c>
      <c r="D35" s="52">
        <f t="shared" ref="D35:J35" ca="1" si="18">IF(D$2&lt;&gt;"",INDIRECT(D$2&amp;"!C56"),"")</f>
        <v>11</v>
      </c>
      <c r="E35" s="52">
        <f t="shared" ca="1" si="18"/>
        <v>16</v>
      </c>
      <c r="F35" s="52" t="str">
        <f t="shared" ca="1" si="18"/>
        <v/>
      </c>
      <c r="G35" s="52" t="str">
        <f t="shared" ca="1" si="18"/>
        <v/>
      </c>
      <c r="H35" s="52" t="str">
        <f t="shared" ca="1" si="18"/>
        <v/>
      </c>
      <c r="I35" s="52" t="str">
        <f t="shared" ca="1" si="18"/>
        <v/>
      </c>
      <c r="J35" s="52" t="str">
        <f t="shared" ca="1" si="18"/>
        <v/>
      </c>
      <c r="K35" s="62">
        <f ca="1">C35</f>
        <v>14</v>
      </c>
    </row>
    <row r="36" spans="1:21" ht="12.75" customHeight="1" x14ac:dyDescent="0.15">
      <c r="A36" s="109" t="s">
        <v>25</v>
      </c>
      <c r="B36" s="110"/>
      <c r="C36" s="4">
        <f ca="1">ROUND(AVERAGE(D36:J36),3)</f>
        <v>0.42499999999999999</v>
      </c>
      <c r="D36" s="63">
        <f t="shared" ref="D36:J36" ca="1" si="19">IF(D$2&lt;&gt;"",INDIRECT(D$2&amp;"!C57"),"")</f>
        <v>0.13</v>
      </c>
      <c r="E36" s="63">
        <f t="shared" ca="1" si="19"/>
        <v>0.72000000000000008</v>
      </c>
      <c r="F36" s="63" t="str">
        <f t="shared" ca="1" si="19"/>
        <v/>
      </c>
      <c r="G36" s="63" t="str">
        <f t="shared" ca="1" si="19"/>
        <v/>
      </c>
      <c r="H36" s="63" t="str">
        <f t="shared" ca="1" si="19"/>
        <v/>
      </c>
      <c r="I36" s="63" t="str">
        <f t="shared" ca="1" si="19"/>
        <v/>
      </c>
      <c r="J36" s="63" t="str">
        <f t="shared" ca="1" si="19"/>
        <v/>
      </c>
      <c r="K36" s="64">
        <f ca="1">C36*100</f>
        <v>42.5</v>
      </c>
    </row>
    <row r="37" spans="1:21" ht="12.75" customHeight="1" x14ac:dyDescent="0.15">
      <c r="A37" s="12"/>
      <c r="B37" s="13"/>
      <c r="C37" s="13"/>
      <c r="D37" s="13"/>
      <c r="E37" s="13"/>
      <c r="F37" s="13"/>
      <c r="G37" s="13"/>
      <c r="H37" s="13"/>
      <c r="I37" s="12"/>
      <c r="J37" s="13"/>
      <c r="K37" s="13"/>
      <c r="L37" s="13"/>
      <c r="M37" s="13"/>
      <c r="N37" s="13"/>
      <c r="O37" s="12"/>
      <c r="P37" s="13"/>
      <c r="Q37" s="13"/>
      <c r="R37" s="13"/>
      <c r="S37" s="13"/>
      <c r="T37" s="13"/>
      <c r="U37" s="12"/>
    </row>
    <row r="38" spans="1:21" ht="12.75" customHeight="1" x14ac:dyDescent="0.15">
      <c r="A38" s="121"/>
      <c r="B38" s="122"/>
      <c r="C38" s="118" t="s">
        <v>19</v>
      </c>
      <c r="D38" s="119"/>
      <c r="E38" s="119"/>
      <c r="F38" s="119"/>
      <c r="G38" s="119"/>
      <c r="H38" s="119"/>
      <c r="I38" s="119"/>
      <c r="J38" s="120"/>
      <c r="L38" s="13"/>
      <c r="M38" s="13"/>
      <c r="N38" s="13"/>
      <c r="O38" s="12"/>
      <c r="P38" s="13"/>
      <c r="Q38" s="13"/>
      <c r="R38" s="13"/>
      <c r="S38" s="13"/>
      <c r="T38" s="13"/>
      <c r="U38" s="12"/>
    </row>
    <row r="39" spans="1:21" ht="12.75" customHeight="1" x14ac:dyDescent="0.15">
      <c r="A39" s="123"/>
      <c r="B39" s="124"/>
      <c r="C39" s="59" t="str">
        <f>C$9</f>
        <v>平均</v>
      </c>
      <c r="D39" s="59" t="str">
        <f t="shared" ref="D39:J39" si="20">IF(D$3&lt;&gt;"",D$3,"")</f>
        <v>No.14</v>
      </c>
      <c r="E39" s="59" t="str">
        <f t="shared" si="20"/>
        <v>No.15</v>
      </c>
      <c r="F39" s="59" t="str">
        <f t="shared" si="20"/>
        <v/>
      </c>
      <c r="G39" s="59" t="str">
        <f t="shared" si="20"/>
        <v/>
      </c>
      <c r="H39" s="59" t="str">
        <f t="shared" si="20"/>
        <v/>
      </c>
      <c r="I39" s="59" t="str">
        <f t="shared" si="20"/>
        <v/>
      </c>
      <c r="J39" s="59" t="str">
        <f t="shared" si="20"/>
        <v/>
      </c>
      <c r="L39" s="13"/>
      <c r="M39" s="13"/>
      <c r="N39" s="13"/>
      <c r="O39" s="12"/>
      <c r="P39" s="13"/>
      <c r="Q39" s="13"/>
      <c r="R39" s="13"/>
      <c r="S39" s="13"/>
      <c r="T39" s="13"/>
      <c r="U39" s="12"/>
    </row>
    <row r="40" spans="1:21" ht="12.75" customHeight="1" x14ac:dyDescent="0.15">
      <c r="A40" s="109" t="s">
        <v>27</v>
      </c>
      <c r="B40" s="110"/>
      <c r="C40" s="15">
        <f ca="1">ROUND(AVERAGE(D40:J40),0)</f>
        <v>2</v>
      </c>
      <c r="D40" s="52">
        <f t="shared" ref="D40:J40" ca="1" si="21">IF(D$2&lt;&gt;"",INDIRECT(D$2&amp;"!D54"),"")</f>
        <v>2</v>
      </c>
      <c r="E40" s="52">
        <f ca="1">IF(E$2&lt;&gt;"",INDIRECT(E$2&amp;"!D54"),"")</f>
        <v>2</v>
      </c>
      <c r="F40" s="52" t="str">
        <f t="shared" ca="1" si="21"/>
        <v/>
      </c>
      <c r="G40" s="52" t="str">
        <f t="shared" ca="1" si="21"/>
        <v/>
      </c>
      <c r="H40" s="52" t="str">
        <f t="shared" ca="1" si="21"/>
        <v/>
      </c>
      <c r="I40" s="52" t="str">
        <f t="shared" ca="1" si="21"/>
        <v/>
      </c>
      <c r="J40" s="52" t="str">
        <f t="shared" ca="1" si="21"/>
        <v/>
      </c>
      <c r="L40" s="13"/>
      <c r="M40" s="13"/>
      <c r="N40" s="13"/>
      <c r="O40" s="12"/>
      <c r="P40" s="13"/>
      <c r="Q40" s="13"/>
      <c r="R40" s="13"/>
      <c r="S40" s="13"/>
      <c r="T40" s="13"/>
      <c r="U40" s="12"/>
    </row>
    <row r="41" spans="1:21" ht="12.75" customHeight="1" x14ac:dyDescent="0.15">
      <c r="A41" s="109" t="s">
        <v>23</v>
      </c>
      <c r="B41" s="110"/>
      <c r="C41" s="15">
        <f ca="1">IF($C$20=0,"",ROUND(AVERAGE(D41:J41),0))</f>
        <v>8</v>
      </c>
      <c r="D41" s="52">
        <f ca="1">IF(D$2&lt;&gt;"",INDIRECT(D$2&amp;"!D55"),"")</f>
        <v>8</v>
      </c>
      <c r="E41" s="52">
        <f t="shared" ref="E41:J41" ca="1" si="22">IF(E$2&lt;&gt;"",INDIRECT(E$2&amp;"!D55"),"")</f>
        <v>7</v>
      </c>
      <c r="F41" s="52" t="str">
        <f t="shared" ca="1" si="22"/>
        <v/>
      </c>
      <c r="G41" s="52" t="str">
        <f t="shared" ca="1" si="22"/>
        <v/>
      </c>
      <c r="H41" s="52" t="str">
        <f t="shared" ca="1" si="22"/>
        <v/>
      </c>
      <c r="I41" s="52" t="str">
        <f t="shared" ca="1" si="22"/>
        <v/>
      </c>
      <c r="J41" s="52" t="str">
        <f t="shared" ca="1" si="22"/>
        <v/>
      </c>
      <c r="L41" s="13"/>
      <c r="M41" s="13"/>
      <c r="N41" s="13"/>
      <c r="O41" s="12"/>
      <c r="P41" s="13"/>
      <c r="Q41" s="13"/>
      <c r="R41" s="13"/>
      <c r="S41" s="13"/>
      <c r="T41" s="13"/>
      <c r="U41" s="12"/>
    </row>
    <row r="42" spans="1:21" ht="12.75" customHeight="1" x14ac:dyDescent="0.15">
      <c r="A42" s="109" t="s">
        <v>24</v>
      </c>
      <c r="B42" s="110"/>
      <c r="C42" s="15">
        <f ca="1">IF($C$20=0,"",ROUND(AVERAGE(D42:J42),0))</f>
        <v>8</v>
      </c>
      <c r="D42" s="52">
        <f t="shared" ref="D42:J42" ca="1" si="23">IF(D$2&lt;&gt;"",INDIRECT(D$2&amp;"!D56"),"")</f>
        <v>8</v>
      </c>
      <c r="E42" s="52">
        <f t="shared" ca="1" si="23"/>
        <v>8</v>
      </c>
      <c r="F42" s="52" t="str">
        <f t="shared" ca="1" si="23"/>
        <v/>
      </c>
      <c r="G42" s="52" t="str">
        <f t="shared" ca="1" si="23"/>
        <v/>
      </c>
      <c r="H42" s="52" t="str">
        <f t="shared" ca="1" si="23"/>
        <v/>
      </c>
      <c r="I42" s="52" t="str">
        <f t="shared" ca="1" si="23"/>
        <v/>
      </c>
      <c r="J42" s="52" t="str">
        <f t="shared" ca="1" si="23"/>
        <v/>
      </c>
      <c r="L42" s="13"/>
      <c r="M42" s="13"/>
      <c r="N42" s="13"/>
      <c r="O42" s="12"/>
      <c r="P42" s="13"/>
      <c r="Q42" s="13"/>
      <c r="R42" s="13"/>
      <c r="S42" s="13"/>
      <c r="T42" s="13"/>
      <c r="U42" s="12"/>
    </row>
    <row r="43" spans="1:21" ht="12.75" customHeight="1" x14ac:dyDescent="0.15">
      <c r="A43" s="109" t="s">
        <v>25</v>
      </c>
      <c r="B43" s="110"/>
      <c r="C43" s="4">
        <f ca="1">IF($C$20=0,"",ROUND(AVERAGE(D43:J43),3))</f>
        <v>0.04</v>
      </c>
      <c r="D43" s="65">
        <f t="shared" ref="D43:J43" ca="1" si="24">IF(D$2&lt;&gt;"",INDIRECT(D$2&amp;"!D57"),"")</f>
        <v>0.04</v>
      </c>
      <c r="E43" s="65">
        <f t="shared" ca="1" si="24"/>
        <v>0.04</v>
      </c>
      <c r="F43" s="65" t="str">
        <f t="shared" ca="1" si="24"/>
        <v/>
      </c>
      <c r="G43" s="65" t="str">
        <f t="shared" ca="1" si="24"/>
        <v/>
      </c>
      <c r="H43" s="65" t="str">
        <f t="shared" ca="1" si="24"/>
        <v/>
      </c>
      <c r="I43" s="65" t="str">
        <f t="shared" ca="1" si="24"/>
        <v/>
      </c>
      <c r="J43" s="65" t="str">
        <f t="shared" ca="1" si="24"/>
        <v/>
      </c>
      <c r="L43" s="13"/>
      <c r="M43" s="13"/>
      <c r="N43" s="13"/>
      <c r="O43" s="12"/>
      <c r="P43" s="13"/>
      <c r="Q43" s="13"/>
      <c r="R43" s="13"/>
      <c r="S43" s="13"/>
      <c r="T43" s="13"/>
      <c r="U43" s="12"/>
    </row>
    <row r="44" spans="1:21" ht="12.75" customHeight="1" x14ac:dyDescent="0.15">
      <c r="A44" s="12"/>
      <c r="B44" s="13"/>
      <c r="C44" s="13"/>
      <c r="D44" s="13"/>
      <c r="E44" s="13"/>
      <c r="F44" s="13"/>
      <c r="G44" s="13"/>
      <c r="H44" s="13"/>
      <c r="I44" s="12"/>
      <c r="J44" s="13"/>
      <c r="K44" s="13"/>
      <c r="L44" s="13"/>
      <c r="M44" s="13"/>
      <c r="N44" s="13"/>
      <c r="O44" s="12"/>
      <c r="P44" s="13"/>
      <c r="Q44" s="13"/>
      <c r="R44" s="13"/>
      <c r="S44" s="13"/>
      <c r="T44" s="13"/>
      <c r="U44" s="12"/>
    </row>
    <row r="45" spans="1:21" ht="12.75" customHeight="1" x14ac:dyDescent="0.15">
      <c r="A45" s="121"/>
      <c r="B45" s="122"/>
      <c r="C45" s="115" t="s">
        <v>20</v>
      </c>
      <c r="D45" s="116"/>
      <c r="E45" s="116"/>
      <c r="F45" s="116"/>
      <c r="G45" s="116"/>
      <c r="H45" s="116"/>
      <c r="I45" s="116"/>
      <c r="J45" s="117"/>
      <c r="L45" s="13"/>
      <c r="M45" s="13"/>
      <c r="N45" s="13"/>
      <c r="O45" s="12"/>
      <c r="P45" s="13"/>
      <c r="Q45" s="13"/>
      <c r="R45" s="13"/>
      <c r="S45" s="13"/>
      <c r="T45" s="13"/>
      <c r="U45" s="12"/>
    </row>
    <row r="46" spans="1:21" ht="12.75" customHeight="1" x14ac:dyDescent="0.15">
      <c r="A46" s="123"/>
      <c r="B46" s="124"/>
      <c r="C46" s="59" t="str">
        <f>C$9</f>
        <v>平均</v>
      </c>
      <c r="D46" s="59" t="str">
        <f t="shared" ref="D46:J46" si="25">IF(D$3&lt;&gt;"",D$3,"")</f>
        <v>No.14</v>
      </c>
      <c r="E46" s="59" t="str">
        <f t="shared" si="25"/>
        <v>No.15</v>
      </c>
      <c r="F46" s="59" t="str">
        <f t="shared" si="25"/>
        <v/>
      </c>
      <c r="G46" s="59" t="str">
        <f t="shared" si="25"/>
        <v/>
      </c>
      <c r="H46" s="59" t="str">
        <f t="shared" si="25"/>
        <v/>
      </c>
      <c r="I46" s="59" t="str">
        <f t="shared" si="25"/>
        <v/>
      </c>
      <c r="J46" s="59" t="str">
        <f t="shared" si="25"/>
        <v/>
      </c>
      <c r="L46" s="13"/>
      <c r="M46" s="13"/>
      <c r="N46" s="13"/>
      <c r="O46" s="12"/>
      <c r="P46" s="13"/>
      <c r="Q46" s="13"/>
      <c r="R46" s="13"/>
      <c r="S46" s="13"/>
      <c r="T46" s="13"/>
      <c r="U46" s="12"/>
    </row>
    <row r="47" spans="1:21" ht="12.75" customHeight="1" x14ac:dyDescent="0.15">
      <c r="A47" s="109" t="s">
        <v>27</v>
      </c>
      <c r="B47" s="110"/>
      <c r="C47" s="15">
        <f ca="1">ROUND(AVERAGE(D47:J47),0)</f>
        <v>6</v>
      </c>
      <c r="D47" s="52">
        <f t="shared" ref="D47:J47" ca="1" si="26">IF(D$2&lt;&gt;"",INDIRECT(D$2&amp;"!E54"),"")</f>
        <v>5</v>
      </c>
      <c r="E47" s="52">
        <f t="shared" ca="1" si="26"/>
        <v>7</v>
      </c>
      <c r="F47" s="52" t="str">
        <f t="shared" ca="1" si="26"/>
        <v/>
      </c>
      <c r="G47" s="52" t="str">
        <f t="shared" ca="1" si="26"/>
        <v/>
      </c>
      <c r="H47" s="52" t="str">
        <f t="shared" ca="1" si="26"/>
        <v/>
      </c>
      <c r="I47" s="52" t="str">
        <f t="shared" ca="1" si="26"/>
        <v/>
      </c>
      <c r="J47" s="52" t="str">
        <f t="shared" ca="1" si="26"/>
        <v/>
      </c>
      <c r="L47" s="13"/>
      <c r="M47" s="13"/>
      <c r="N47" s="13"/>
      <c r="O47" s="12"/>
      <c r="P47" s="13"/>
      <c r="Q47" s="13"/>
      <c r="R47" s="13"/>
      <c r="S47" s="13"/>
      <c r="T47" s="13"/>
      <c r="U47" s="12"/>
    </row>
    <row r="48" spans="1:21" ht="12.75" customHeight="1" x14ac:dyDescent="0.15">
      <c r="A48" s="109" t="s">
        <v>23</v>
      </c>
      <c r="B48" s="110"/>
      <c r="C48" s="15">
        <f ca="1">ROUND(AVERAGE(D48:J48),0)</f>
        <v>10</v>
      </c>
      <c r="D48" s="52">
        <f t="shared" ref="D48:J48" ca="1" si="27">IF(D$2&lt;&gt;"",INDIRECT(D$2&amp;"!E55"),"")</f>
        <v>8</v>
      </c>
      <c r="E48" s="52">
        <f t="shared" ca="1" si="27"/>
        <v>11</v>
      </c>
      <c r="F48" s="52" t="str">
        <f t="shared" ca="1" si="27"/>
        <v/>
      </c>
      <c r="G48" s="52" t="str">
        <f t="shared" ca="1" si="27"/>
        <v/>
      </c>
      <c r="H48" s="52" t="str">
        <f t="shared" ca="1" si="27"/>
        <v/>
      </c>
      <c r="I48" s="52" t="str">
        <f t="shared" ca="1" si="27"/>
        <v/>
      </c>
      <c r="J48" s="52" t="str">
        <f t="shared" ca="1" si="27"/>
        <v/>
      </c>
      <c r="L48" s="13"/>
      <c r="M48" s="13"/>
      <c r="N48" s="13"/>
      <c r="O48" s="12"/>
      <c r="P48" s="13"/>
      <c r="Q48" s="13"/>
      <c r="R48" s="13"/>
      <c r="S48" s="13"/>
      <c r="T48" s="13"/>
      <c r="U48" s="12"/>
    </row>
    <row r="49" spans="1:21" ht="12.75" customHeight="1" x14ac:dyDescent="0.15">
      <c r="A49" s="109" t="s">
        <v>24</v>
      </c>
      <c r="B49" s="110"/>
      <c r="C49" s="15">
        <f ca="1">ROUND(AVERAGE(D49:J49),0)</f>
        <v>12</v>
      </c>
      <c r="D49" s="52">
        <f t="shared" ref="D49:J49" ca="1" si="28">IF(D$2&lt;&gt;"",INDIRECT(D$2&amp;"!E56"),"")</f>
        <v>10</v>
      </c>
      <c r="E49" s="52">
        <f t="shared" ca="1" si="28"/>
        <v>14</v>
      </c>
      <c r="F49" s="52" t="str">
        <f t="shared" ca="1" si="28"/>
        <v/>
      </c>
      <c r="G49" s="52" t="str">
        <f t="shared" ca="1" si="28"/>
        <v/>
      </c>
      <c r="H49" s="52" t="str">
        <f t="shared" ca="1" si="28"/>
        <v/>
      </c>
      <c r="I49" s="52" t="str">
        <f t="shared" ca="1" si="28"/>
        <v/>
      </c>
      <c r="J49" s="52" t="str">
        <f t="shared" ca="1" si="28"/>
        <v/>
      </c>
      <c r="L49" s="13"/>
      <c r="M49" s="13"/>
      <c r="N49" s="13"/>
      <c r="O49" s="12"/>
      <c r="P49" s="13"/>
      <c r="Q49" s="13"/>
      <c r="R49" s="13"/>
      <c r="S49" s="13"/>
      <c r="T49" s="13"/>
      <c r="U49" s="12"/>
    </row>
    <row r="50" spans="1:21" ht="12.75" customHeight="1" x14ac:dyDescent="0.15">
      <c r="A50" s="109" t="s">
        <v>25</v>
      </c>
      <c r="B50" s="110"/>
      <c r="C50" s="4">
        <f ca="1">ROUND(AVERAGE(D50:J50),3)</f>
        <v>0.46500000000000002</v>
      </c>
      <c r="D50" s="63">
        <f t="shared" ref="D50:J50" ca="1" si="29">IF(D$2&lt;&gt;"",INDIRECT(D$2&amp;"!E57"),"")</f>
        <v>0.17</v>
      </c>
      <c r="E50" s="63">
        <f t="shared" ca="1" si="29"/>
        <v>0.76000000000000012</v>
      </c>
      <c r="F50" s="63" t="str">
        <f t="shared" ca="1" si="29"/>
        <v/>
      </c>
      <c r="G50" s="63" t="str">
        <f t="shared" ca="1" si="29"/>
        <v/>
      </c>
      <c r="H50" s="63" t="str">
        <f t="shared" ca="1" si="29"/>
        <v/>
      </c>
      <c r="I50" s="63" t="str">
        <f t="shared" ca="1" si="29"/>
        <v/>
      </c>
      <c r="J50" s="63" t="str">
        <f t="shared" ca="1" si="29"/>
        <v/>
      </c>
      <c r="L50" s="13"/>
      <c r="M50" s="13"/>
      <c r="N50" s="13"/>
      <c r="O50" s="12"/>
      <c r="P50" s="13"/>
      <c r="Q50" s="13"/>
      <c r="R50" s="13"/>
      <c r="S50" s="13"/>
      <c r="T50" s="13"/>
      <c r="U50" s="12"/>
    </row>
    <row r="51" spans="1:21" ht="12.75" customHeight="1" x14ac:dyDescent="0.15">
      <c r="A51" s="12"/>
      <c r="B51" s="13"/>
      <c r="C51" s="13"/>
      <c r="D51" s="13"/>
      <c r="E51" s="13"/>
      <c r="F51" s="13"/>
      <c r="G51" s="13"/>
      <c r="H51" s="13"/>
      <c r="I51" s="12"/>
      <c r="J51" s="13"/>
      <c r="K51" s="13"/>
      <c r="L51" s="13"/>
      <c r="M51" s="13"/>
      <c r="N51" s="13"/>
      <c r="O51" s="12"/>
      <c r="P51" s="13"/>
      <c r="Q51" s="13"/>
      <c r="R51" s="13"/>
      <c r="S51" s="13"/>
      <c r="T51" s="13"/>
      <c r="U51" s="12"/>
    </row>
    <row r="52" spans="1:21" ht="12.75" customHeight="1" x14ac:dyDescent="0.15">
      <c r="A52" s="57" t="s">
        <v>28</v>
      </c>
      <c r="B52" s="13"/>
      <c r="C52" s="13"/>
      <c r="D52" s="13"/>
      <c r="E52" s="13"/>
      <c r="F52" s="13"/>
      <c r="G52" s="13"/>
      <c r="H52" s="13"/>
      <c r="O52" s="12"/>
      <c r="P52" s="13"/>
      <c r="Q52" s="13"/>
      <c r="R52" s="13"/>
      <c r="S52" s="13"/>
      <c r="T52" s="13"/>
    </row>
    <row r="53" spans="1:21" s="58" customFormat="1" ht="12.75" customHeight="1" x14ac:dyDescent="0.15">
      <c r="A53" s="125"/>
      <c r="B53" s="126"/>
      <c r="C53" s="5" t="s">
        <v>18</v>
      </c>
      <c r="D53" s="5" t="s">
        <v>19</v>
      </c>
      <c r="E53" s="5" t="s">
        <v>20</v>
      </c>
      <c r="F53" s="66"/>
      <c r="G53" s="66"/>
      <c r="H53" s="66"/>
      <c r="P53" s="66"/>
      <c r="Q53" s="66"/>
      <c r="R53" s="66"/>
      <c r="S53" s="66"/>
      <c r="T53" s="66"/>
    </row>
    <row r="54" spans="1:21" ht="12.75" customHeight="1" x14ac:dyDescent="0.15">
      <c r="A54" s="109" t="s">
        <v>29</v>
      </c>
      <c r="B54" s="110"/>
      <c r="C54" s="67">
        <f ca="1">ROUND((C33/C10*100),1)</f>
        <v>25</v>
      </c>
      <c r="D54" s="15">
        <f ca="1">IF($C$18=0,"",ROUND((C40/C18*100),1))</f>
        <v>100</v>
      </c>
      <c r="E54" s="68">
        <f ca="1">ROUND((C47/C25*100),1)</f>
        <v>33.299999999999997</v>
      </c>
      <c r="F54" s="69"/>
      <c r="G54" s="69"/>
      <c r="H54" s="69"/>
      <c r="O54" s="70"/>
      <c r="P54" s="69"/>
      <c r="Q54" s="69"/>
      <c r="R54" s="69"/>
      <c r="S54" s="69"/>
      <c r="T54" s="69"/>
      <c r="U54" s="70"/>
    </row>
    <row r="55" spans="1:21" ht="12.75" customHeight="1" x14ac:dyDescent="0.15">
      <c r="A55" s="109" t="s">
        <v>30</v>
      </c>
      <c r="B55" s="110"/>
      <c r="C55" s="67">
        <f ca="1">ROUND((C36/C13)*100,1)</f>
        <v>17.899999999999999</v>
      </c>
      <c r="D55" s="15">
        <f ca="1">IF($C$18=0,"",ROUND((C43/C21)*100,1))</f>
        <v>100</v>
      </c>
      <c r="E55" s="68">
        <f ca="1">ROUND((C50/C28)*100,1)</f>
        <v>19.3</v>
      </c>
      <c r="F55" s="69"/>
      <c r="G55" s="69"/>
      <c r="H55" s="69"/>
      <c r="O55" s="70"/>
      <c r="P55" s="69"/>
      <c r="Q55" s="69"/>
      <c r="R55" s="69"/>
      <c r="S55" s="69"/>
      <c r="T55" s="69"/>
      <c r="U55" s="70"/>
    </row>
    <row r="56" spans="1:21" ht="12.75" customHeight="1" x14ac:dyDescent="0.15">
      <c r="A56" s="22"/>
      <c r="B56" s="22"/>
      <c r="C56" s="22"/>
      <c r="D56" s="71"/>
      <c r="E56" s="71"/>
      <c r="F56" s="71"/>
      <c r="G56" s="71"/>
      <c r="H56" s="71"/>
      <c r="I56" s="22"/>
      <c r="J56" s="71"/>
      <c r="K56" s="71"/>
      <c r="L56" s="71"/>
      <c r="M56" s="71"/>
      <c r="N56" s="71"/>
      <c r="O56" s="22"/>
      <c r="P56" s="71"/>
      <c r="Q56" s="71"/>
      <c r="R56" s="71"/>
      <c r="S56" s="71"/>
      <c r="T56" s="71"/>
      <c r="U56" s="22"/>
    </row>
    <row r="57" spans="1:21" ht="12.75" customHeight="1" x14ac:dyDescent="0.15">
      <c r="A57" s="57" t="s">
        <v>31</v>
      </c>
      <c r="B57" s="13"/>
      <c r="C57" s="13"/>
      <c r="D57" s="13"/>
      <c r="E57" s="13"/>
      <c r="F57" s="13"/>
      <c r="G57" s="13"/>
      <c r="H57" s="13"/>
      <c r="I57" s="12"/>
      <c r="J57" s="13"/>
      <c r="K57" s="13"/>
      <c r="L57" s="13"/>
      <c r="M57" s="13"/>
      <c r="N57" s="13"/>
      <c r="O57" s="12"/>
      <c r="P57" s="13"/>
      <c r="Q57" s="13"/>
      <c r="R57" s="13"/>
      <c r="S57" s="13"/>
      <c r="T57" s="13"/>
      <c r="U57" s="12"/>
    </row>
    <row r="58" spans="1:21" s="58" customFormat="1" ht="12.75" customHeight="1" x14ac:dyDescent="0.15">
      <c r="A58" s="121"/>
      <c r="B58" s="122"/>
      <c r="C58" s="127" t="s">
        <v>18</v>
      </c>
      <c r="D58" s="127"/>
      <c r="E58" s="127"/>
      <c r="F58" s="127"/>
      <c r="G58" s="127"/>
      <c r="H58" s="127"/>
      <c r="I58" s="127"/>
      <c r="J58" s="127"/>
      <c r="K58" s="127"/>
    </row>
    <row r="59" spans="1:21" s="58" customFormat="1" ht="12.75" customHeight="1" x14ac:dyDescent="0.15">
      <c r="A59" s="123"/>
      <c r="B59" s="124"/>
      <c r="C59" s="59" t="s">
        <v>198</v>
      </c>
      <c r="D59" s="59" t="str">
        <f t="shared" ref="D59:J59" si="30">IF(D$3&lt;&gt;"",D$3,"")</f>
        <v>No.14</v>
      </c>
      <c r="E59" s="59" t="str">
        <f t="shared" si="30"/>
        <v>No.15</v>
      </c>
      <c r="F59" s="59" t="str">
        <f t="shared" si="30"/>
        <v/>
      </c>
      <c r="G59" s="59" t="str">
        <f t="shared" si="30"/>
        <v/>
      </c>
      <c r="H59" s="59" t="str">
        <f t="shared" si="30"/>
        <v/>
      </c>
      <c r="I59" s="59" t="str">
        <f t="shared" si="30"/>
        <v/>
      </c>
      <c r="J59" s="59" t="str">
        <f t="shared" si="30"/>
        <v/>
      </c>
      <c r="K59" s="60" t="s">
        <v>199</v>
      </c>
    </row>
    <row r="60" spans="1:21" ht="12.75" customHeight="1" x14ac:dyDescent="0.15">
      <c r="A60" s="109" t="s">
        <v>27</v>
      </c>
      <c r="B60" s="110"/>
      <c r="C60" s="15">
        <f ca="1">C10-C33</f>
        <v>12</v>
      </c>
      <c r="D60" s="52">
        <f t="shared" ref="D60:J60" ca="1" si="31">IF(D$2&lt;&gt;"",INDIRECT(D$2&amp;"!C66"),"")</f>
        <v>10</v>
      </c>
      <c r="E60" s="52">
        <f t="shared" ca="1" si="31"/>
        <v>13</v>
      </c>
      <c r="F60" s="52" t="str">
        <f ca="1">IF(F$2&lt;&gt;"",INDIRECT(F$2&amp;"!C66"),"")</f>
        <v/>
      </c>
      <c r="G60" s="52" t="str">
        <f t="shared" ca="1" si="31"/>
        <v/>
      </c>
      <c r="H60" s="52" t="str">
        <f t="shared" ca="1" si="31"/>
        <v/>
      </c>
      <c r="I60" s="52" t="str">
        <f t="shared" ca="1" si="31"/>
        <v/>
      </c>
      <c r="J60" s="52" t="str">
        <f t="shared" ca="1" si="31"/>
        <v/>
      </c>
      <c r="K60" s="61">
        <f ca="1">C60*100</f>
        <v>1200</v>
      </c>
    </row>
    <row r="61" spans="1:21" ht="12.75" customHeight="1" x14ac:dyDescent="0.15">
      <c r="A61" s="109" t="s">
        <v>23</v>
      </c>
      <c r="B61" s="110"/>
      <c r="C61" s="15">
        <f ca="1">ROUND(AVERAGE(D61:J61),0)</f>
        <v>13</v>
      </c>
      <c r="D61" s="52">
        <f ca="1">IF(D$2&lt;&gt;"",INDIRECT(D$2&amp;"!C67"),"")</f>
        <v>12</v>
      </c>
      <c r="E61" s="52">
        <f ca="1">IF(E$2&lt;&gt;"",INDIRECT(E$2&amp;"!C67"),"")</f>
        <v>13</v>
      </c>
      <c r="F61" s="52" t="str">
        <f ca="1">IF(F$2&lt;&gt;"",INDIRECT(F$2&amp;"!C67"),"")</f>
        <v/>
      </c>
      <c r="G61" s="52" t="str">
        <f t="shared" ref="G61:J61" ca="1" si="32">IF(G$2&lt;&gt;"",INDIRECT(G$2&amp;"!C67"),"")</f>
        <v/>
      </c>
      <c r="H61" s="52" t="str">
        <f t="shared" ca="1" si="32"/>
        <v/>
      </c>
      <c r="I61" s="52" t="str">
        <f t="shared" ca="1" si="32"/>
        <v/>
      </c>
      <c r="J61" s="52" t="str">
        <f t="shared" ca="1" si="32"/>
        <v/>
      </c>
      <c r="K61" s="62">
        <f ca="1">C61</f>
        <v>13</v>
      </c>
    </row>
    <row r="62" spans="1:21" ht="12.75" customHeight="1" x14ac:dyDescent="0.15">
      <c r="A62" s="109" t="s">
        <v>24</v>
      </c>
      <c r="B62" s="110"/>
      <c r="C62" s="15">
        <f ca="1">ROUND(AVERAGE(D62:J62),0)</f>
        <v>18</v>
      </c>
      <c r="D62" s="52">
        <f t="shared" ref="D62:J62" ca="1" si="33">IF(D$2&lt;&gt;"",INDIRECT(D$2&amp;"!C68"),"")</f>
        <v>17</v>
      </c>
      <c r="E62" s="52">
        <f t="shared" ca="1" si="33"/>
        <v>19</v>
      </c>
      <c r="F62" s="52" t="str">
        <f t="shared" ca="1" si="33"/>
        <v/>
      </c>
      <c r="G62" s="52" t="str">
        <f t="shared" ca="1" si="33"/>
        <v/>
      </c>
      <c r="H62" s="52" t="str">
        <f t="shared" ca="1" si="33"/>
        <v/>
      </c>
      <c r="I62" s="52" t="str">
        <f t="shared" ca="1" si="33"/>
        <v/>
      </c>
      <c r="J62" s="52" t="str">
        <f t="shared" ca="1" si="33"/>
        <v/>
      </c>
      <c r="K62" s="62">
        <f ca="1">C62</f>
        <v>18</v>
      </c>
    </row>
    <row r="63" spans="1:21" ht="12.75" customHeight="1" x14ac:dyDescent="0.15">
      <c r="A63" s="109" t="s">
        <v>25</v>
      </c>
      <c r="B63" s="110"/>
      <c r="C63" s="4">
        <f ca="1">ROUND(AVERAGE(D63:J63),3)</f>
        <v>1.9450000000000001</v>
      </c>
      <c r="D63" s="63">
        <f t="shared" ref="D63:J63" ca="1" si="34">IF(D$2&lt;&gt;"",INDIRECT(D$2&amp;"!C69"),"")</f>
        <v>1.35</v>
      </c>
      <c r="E63" s="63">
        <f t="shared" ca="1" si="34"/>
        <v>2.5399999999999991</v>
      </c>
      <c r="F63" s="63" t="str">
        <f t="shared" ca="1" si="34"/>
        <v/>
      </c>
      <c r="G63" s="63" t="str">
        <f t="shared" ca="1" si="34"/>
        <v/>
      </c>
      <c r="H63" s="63" t="str">
        <f t="shared" ca="1" si="34"/>
        <v/>
      </c>
      <c r="I63" s="63" t="str">
        <f t="shared" ca="1" si="34"/>
        <v/>
      </c>
      <c r="J63" s="63" t="str">
        <f t="shared" ca="1" si="34"/>
        <v/>
      </c>
      <c r="K63" s="64">
        <f ca="1">C63*100</f>
        <v>194.5</v>
      </c>
    </row>
    <row r="64" spans="1:21" ht="12.75" customHeight="1" x14ac:dyDescent="0.15">
      <c r="K64" s="19" t="str">
        <f ca="1">"形状比＝"&amp;ROUND(K61/K62*100,0)&amp;"、Sr＝"&amp;ROUND((10000/K60)^0.5/K61*100,0)</f>
        <v>形状比＝72、Sr＝22</v>
      </c>
    </row>
    <row r="65" spans="1:21" ht="12.75" customHeight="1" x14ac:dyDescent="0.15">
      <c r="K65" s="19"/>
    </row>
    <row r="66" spans="1:21" ht="12.75" customHeight="1" x14ac:dyDescent="0.15">
      <c r="A66" s="121"/>
      <c r="B66" s="122"/>
      <c r="C66" s="118" t="s">
        <v>19</v>
      </c>
      <c r="D66" s="119"/>
      <c r="E66" s="119"/>
      <c r="F66" s="119"/>
      <c r="G66" s="119"/>
      <c r="H66" s="119"/>
      <c r="I66" s="119"/>
      <c r="J66" s="120"/>
    </row>
    <row r="67" spans="1:21" ht="12.75" customHeight="1" x14ac:dyDescent="0.15">
      <c r="A67" s="123"/>
      <c r="B67" s="124"/>
      <c r="C67" s="59" t="str">
        <f>C$9</f>
        <v>平均</v>
      </c>
      <c r="D67" s="59" t="str">
        <f t="shared" ref="D67:J67" si="35">IF(D$3&lt;&gt;"",D$3,"")</f>
        <v>No.14</v>
      </c>
      <c r="E67" s="59" t="str">
        <f t="shared" si="35"/>
        <v>No.15</v>
      </c>
      <c r="F67" s="59" t="str">
        <f t="shared" si="35"/>
        <v/>
      </c>
      <c r="G67" s="59" t="str">
        <f t="shared" si="35"/>
        <v/>
      </c>
      <c r="H67" s="59" t="str">
        <f t="shared" si="35"/>
        <v/>
      </c>
      <c r="I67" s="59" t="str">
        <f t="shared" si="35"/>
        <v/>
      </c>
      <c r="J67" s="59" t="str">
        <f t="shared" si="35"/>
        <v/>
      </c>
    </row>
    <row r="68" spans="1:21" ht="12.75" customHeight="1" x14ac:dyDescent="0.15">
      <c r="A68" s="109" t="s">
        <v>27</v>
      </c>
      <c r="B68" s="110"/>
      <c r="C68" s="15">
        <f ca="1">C18-C40</f>
        <v>0</v>
      </c>
      <c r="D68" s="52">
        <f ca="1">IF(D$2&lt;&gt;"",INDIRECT(D$2&amp;"!D66"),"")</f>
        <v>0</v>
      </c>
      <c r="E68" s="52">
        <f ca="1">IF(E$2&lt;&gt;"",INDIRECT(E$2&amp;"!D66"),"")</f>
        <v>0</v>
      </c>
      <c r="F68" s="52" t="str">
        <f t="shared" ref="F68:J68" ca="1" si="36">IF(F$2&lt;&gt;"",INDIRECT(F$2&amp;"!D66"),"")</f>
        <v/>
      </c>
      <c r="G68" s="52" t="str">
        <f t="shared" ca="1" si="36"/>
        <v/>
      </c>
      <c r="H68" s="52" t="str">
        <f t="shared" ca="1" si="36"/>
        <v/>
      </c>
      <c r="I68" s="52" t="str">
        <f t="shared" ca="1" si="36"/>
        <v/>
      </c>
      <c r="J68" s="52" t="str">
        <f t="shared" ca="1" si="36"/>
        <v/>
      </c>
    </row>
    <row r="69" spans="1:21" ht="12.75" customHeight="1" x14ac:dyDescent="0.15">
      <c r="A69" s="109" t="s">
        <v>23</v>
      </c>
      <c r="B69" s="110"/>
      <c r="C69" s="15"/>
      <c r="D69" s="52" t="str">
        <f t="shared" ref="D69:J69" ca="1" si="37">IF(D$2&lt;&gt;"",INDIRECT(D$2&amp;"!D67"),"")</f>
        <v/>
      </c>
      <c r="E69" s="52" t="str">
        <f t="shared" ca="1" si="37"/>
        <v/>
      </c>
      <c r="F69" s="52" t="str">
        <f t="shared" ca="1" si="37"/>
        <v/>
      </c>
      <c r="G69" s="52" t="str">
        <f t="shared" ca="1" si="37"/>
        <v/>
      </c>
      <c r="H69" s="52" t="str">
        <f t="shared" ca="1" si="37"/>
        <v/>
      </c>
      <c r="I69" s="52" t="str">
        <f t="shared" ca="1" si="37"/>
        <v/>
      </c>
      <c r="J69" s="52" t="str">
        <f t="shared" ca="1" si="37"/>
        <v/>
      </c>
    </row>
    <row r="70" spans="1:21" ht="12.75" customHeight="1" x14ac:dyDescent="0.15">
      <c r="A70" s="109" t="s">
        <v>24</v>
      </c>
      <c r="B70" s="110"/>
      <c r="C70" s="15"/>
      <c r="D70" s="52" t="str">
        <f t="shared" ref="D70:J70" ca="1" si="38">IF(D$2&lt;&gt;"",INDIRECT(D$2&amp;"!D68"),"")</f>
        <v/>
      </c>
      <c r="E70" s="52" t="str">
        <f t="shared" ca="1" si="38"/>
        <v/>
      </c>
      <c r="F70" s="52" t="str">
        <f t="shared" ca="1" si="38"/>
        <v/>
      </c>
      <c r="G70" s="52" t="str">
        <f t="shared" ca="1" si="38"/>
        <v/>
      </c>
      <c r="H70" s="52" t="str">
        <f t="shared" ca="1" si="38"/>
        <v/>
      </c>
      <c r="I70" s="52" t="str">
        <f t="shared" ca="1" si="38"/>
        <v/>
      </c>
      <c r="J70" s="52" t="str">
        <f t="shared" ca="1" si="38"/>
        <v/>
      </c>
    </row>
    <row r="71" spans="1:21" ht="12.75" customHeight="1" x14ac:dyDescent="0.15">
      <c r="A71" s="109" t="s">
        <v>25</v>
      </c>
      <c r="B71" s="110"/>
      <c r="C71" s="4"/>
      <c r="D71" s="65" t="str">
        <f t="shared" ref="D71:J71" ca="1" si="39">IF(D$2&lt;&gt;"",INDIRECT(D$2&amp;"!D69"),"")</f>
        <v/>
      </c>
      <c r="E71" s="65" t="str">
        <f t="shared" ca="1" si="39"/>
        <v/>
      </c>
      <c r="F71" s="65" t="str">
        <f t="shared" ca="1" si="39"/>
        <v/>
      </c>
      <c r="G71" s="65" t="str">
        <f t="shared" ca="1" si="39"/>
        <v/>
      </c>
      <c r="H71" s="65" t="str">
        <f t="shared" ca="1" si="39"/>
        <v/>
      </c>
      <c r="I71" s="65" t="str">
        <f t="shared" ca="1" si="39"/>
        <v/>
      </c>
      <c r="J71" s="65" t="str">
        <f t="shared" ca="1" si="39"/>
        <v/>
      </c>
    </row>
    <row r="72" spans="1:21" ht="12.75" customHeight="1" x14ac:dyDescent="0.15"/>
    <row r="73" spans="1:21" ht="12.75" customHeight="1" x14ac:dyDescent="0.15">
      <c r="A73" s="121"/>
      <c r="B73" s="122"/>
      <c r="C73" s="115" t="s">
        <v>20</v>
      </c>
      <c r="D73" s="116"/>
      <c r="E73" s="116"/>
      <c r="F73" s="116"/>
      <c r="G73" s="116"/>
      <c r="H73" s="116"/>
      <c r="I73" s="116"/>
      <c r="J73" s="117"/>
    </row>
    <row r="74" spans="1:21" ht="12.75" customHeight="1" x14ac:dyDescent="0.15">
      <c r="A74" s="123"/>
      <c r="B74" s="124"/>
      <c r="C74" s="59" t="str">
        <f>C$9</f>
        <v>平均</v>
      </c>
      <c r="D74" s="59" t="str">
        <f t="shared" ref="D74:J74" si="40">IF(D$3&lt;&gt;"",D$3,"")</f>
        <v>No.14</v>
      </c>
      <c r="E74" s="59" t="str">
        <f t="shared" si="40"/>
        <v>No.15</v>
      </c>
      <c r="F74" s="59" t="str">
        <f t="shared" si="40"/>
        <v/>
      </c>
      <c r="G74" s="59" t="str">
        <f t="shared" si="40"/>
        <v/>
      </c>
      <c r="H74" s="59" t="str">
        <f t="shared" si="40"/>
        <v/>
      </c>
      <c r="I74" s="59" t="str">
        <f t="shared" si="40"/>
        <v/>
      </c>
      <c r="J74" s="59" t="str">
        <f t="shared" si="40"/>
        <v/>
      </c>
      <c r="L74" s="13"/>
      <c r="M74" s="13"/>
      <c r="N74" s="13"/>
      <c r="U74" s="13"/>
    </row>
    <row r="75" spans="1:21" ht="12.75" customHeight="1" x14ac:dyDescent="0.15">
      <c r="A75" s="109" t="s">
        <v>27</v>
      </c>
      <c r="B75" s="110"/>
      <c r="C75" s="15">
        <f ca="1">C25-C47</f>
        <v>12</v>
      </c>
      <c r="D75" s="52">
        <f t="shared" ref="D75:J75" ca="1" si="41">IF(D$2&lt;&gt;"",INDIRECT(D$2&amp;"!E66"),"")</f>
        <v>10</v>
      </c>
      <c r="E75" s="52">
        <f t="shared" ca="1" si="41"/>
        <v>13</v>
      </c>
      <c r="F75" s="52" t="str">
        <f t="shared" ca="1" si="41"/>
        <v/>
      </c>
      <c r="G75" s="52" t="str">
        <f t="shared" ca="1" si="41"/>
        <v/>
      </c>
      <c r="H75" s="52" t="str">
        <f t="shared" ca="1" si="41"/>
        <v/>
      </c>
      <c r="I75" s="52" t="str">
        <f t="shared" ca="1" si="41"/>
        <v/>
      </c>
      <c r="J75" s="52" t="str">
        <f t="shared" ca="1" si="41"/>
        <v/>
      </c>
      <c r="L75" s="72"/>
      <c r="M75" s="72"/>
      <c r="N75" s="72"/>
    </row>
    <row r="76" spans="1:21" ht="12.75" customHeight="1" x14ac:dyDescent="0.15">
      <c r="A76" s="109" t="s">
        <v>23</v>
      </c>
      <c r="B76" s="110"/>
      <c r="C76" s="15">
        <f ca="1">ROUND(AVERAGE(D76:J76),0)</f>
        <v>13</v>
      </c>
      <c r="D76" s="52">
        <f t="shared" ref="D76:J76" ca="1" si="42">IF(D$2&lt;&gt;"",INDIRECT(D$2&amp;"!E67"),"")</f>
        <v>12</v>
      </c>
      <c r="E76" s="52">
        <f t="shared" ca="1" si="42"/>
        <v>13</v>
      </c>
      <c r="F76" s="52" t="str">
        <f t="shared" ca="1" si="42"/>
        <v/>
      </c>
      <c r="G76" s="52" t="str">
        <f t="shared" ca="1" si="42"/>
        <v/>
      </c>
      <c r="H76" s="52" t="str">
        <f t="shared" ca="1" si="42"/>
        <v/>
      </c>
      <c r="I76" s="52" t="str">
        <f t="shared" ca="1" si="42"/>
        <v/>
      </c>
      <c r="J76" s="52" t="str">
        <f t="shared" ca="1" si="42"/>
        <v/>
      </c>
    </row>
    <row r="77" spans="1:21" ht="12.75" customHeight="1" x14ac:dyDescent="0.15">
      <c r="A77" s="109" t="s">
        <v>24</v>
      </c>
      <c r="B77" s="110"/>
      <c r="C77" s="15">
        <f ca="1">ROUND(AVERAGE(D77:J77),0)</f>
        <v>18</v>
      </c>
      <c r="D77" s="52">
        <f t="shared" ref="D77:J77" ca="1" si="43">IF(D$2&lt;&gt;"",INDIRECT(D$2&amp;"!E68"),"")</f>
        <v>17</v>
      </c>
      <c r="E77" s="52">
        <f t="shared" ca="1" si="43"/>
        <v>19</v>
      </c>
      <c r="F77" s="52" t="str">
        <f t="shared" ca="1" si="43"/>
        <v/>
      </c>
      <c r="G77" s="52" t="str">
        <f t="shared" ca="1" si="43"/>
        <v/>
      </c>
      <c r="H77" s="52" t="str">
        <f t="shared" ca="1" si="43"/>
        <v/>
      </c>
      <c r="I77" s="52" t="str">
        <f t="shared" ca="1" si="43"/>
        <v/>
      </c>
      <c r="J77" s="52" t="str">
        <f t="shared" ca="1" si="43"/>
        <v/>
      </c>
    </row>
    <row r="78" spans="1:21" ht="12.75" customHeight="1" x14ac:dyDescent="0.15">
      <c r="A78" s="109" t="s">
        <v>25</v>
      </c>
      <c r="B78" s="110"/>
      <c r="C78" s="4">
        <f ca="1">ROUND(AVERAGE(D78:J78),3)</f>
        <v>1.9450000000000001</v>
      </c>
      <c r="D78" s="63">
        <f t="shared" ref="D78:J78" ca="1" si="44">IF(D$2&lt;&gt;"",INDIRECT(D$2&amp;"!E69"),"")</f>
        <v>1.35</v>
      </c>
      <c r="E78" s="63">
        <f t="shared" ca="1" si="44"/>
        <v>2.5399999999999991</v>
      </c>
      <c r="F78" s="63" t="str">
        <f t="shared" ca="1" si="44"/>
        <v/>
      </c>
      <c r="G78" s="63" t="str">
        <f t="shared" ca="1" si="44"/>
        <v/>
      </c>
      <c r="H78" s="63" t="str">
        <f t="shared" ca="1" si="44"/>
        <v/>
      </c>
      <c r="I78" s="63" t="str">
        <f t="shared" ca="1" si="44"/>
        <v/>
      </c>
      <c r="J78" s="63" t="str">
        <f t="shared" ca="1" si="44"/>
        <v/>
      </c>
    </row>
    <row r="79" spans="1:21" ht="12" customHeight="1" x14ac:dyDescent="0.15">
      <c r="H79" s="19"/>
    </row>
    <row r="82" spans="1:11" ht="22.5" customHeight="1" x14ac:dyDescent="0.15">
      <c r="A82" s="73" t="s">
        <v>200</v>
      </c>
    </row>
    <row r="83" spans="1:11" x14ac:dyDescent="0.15">
      <c r="A83" s="11" t="s">
        <v>201</v>
      </c>
    </row>
    <row r="84" spans="1:11" x14ac:dyDescent="0.15">
      <c r="A84" s="74" t="s">
        <v>202</v>
      </c>
      <c r="B84" s="114" t="s">
        <v>203</v>
      </c>
      <c r="C84" s="114"/>
      <c r="D84" s="114"/>
      <c r="E84" s="114"/>
      <c r="F84" s="114"/>
      <c r="G84" s="114"/>
      <c r="H84" s="114"/>
      <c r="I84" s="114"/>
      <c r="J84" s="114"/>
      <c r="K84" s="114"/>
    </row>
    <row r="85" spans="1:11" x14ac:dyDescent="0.15">
      <c r="A85" s="74" t="s">
        <v>204</v>
      </c>
      <c r="B85" s="114" t="s">
        <v>205</v>
      </c>
      <c r="C85" s="114"/>
      <c r="D85" s="114"/>
      <c r="E85" s="114"/>
      <c r="F85" s="114"/>
      <c r="G85" s="114"/>
      <c r="H85" s="114"/>
      <c r="I85" s="114"/>
      <c r="J85" s="114"/>
      <c r="K85" s="114"/>
    </row>
    <row r="86" spans="1:11" x14ac:dyDescent="0.15">
      <c r="A86" s="74" t="s">
        <v>206</v>
      </c>
      <c r="B86" s="114" t="s">
        <v>207</v>
      </c>
      <c r="C86" s="114"/>
      <c r="D86" s="114"/>
      <c r="E86" s="114"/>
      <c r="F86" s="114"/>
      <c r="G86" s="114"/>
      <c r="H86" s="114"/>
      <c r="I86" s="114"/>
      <c r="J86" s="114"/>
      <c r="K86" s="114"/>
    </row>
    <row r="87" spans="1:11" x14ac:dyDescent="0.15">
      <c r="A87" s="74" t="s">
        <v>208</v>
      </c>
      <c r="B87" s="114" t="s">
        <v>209</v>
      </c>
      <c r="C87" s="114"/>
      <c r="D87" s="114"/>
      <c r="E87" s="114"/>
      <c r="F87" s="114"/>
      <c r="G87" s="114"/>
      <c r="H87" s="114"/>
      <c r="I87" s="114"/>
      <c r="J87" s="114"/>
      <c r="K87" s="114"/>
    </row>
    <row r="88" spans="1:11" x14ac:dyDescent="0.15">
      <c r="A88" s="75" t="s">
        <v>210</v>
      </c>
    </row>
    <row r="90" spans="1:11" x14ac:dyDescent="0.15">
      <c r="A90" s="75" t="s">
        <v>211</v>
      </c>
    </row>
    <row r="92" spans="1:11" x14ac:dyDescent="0.15">
      <c r="A92" s="11" t="s">
        <v>212</v>
      </c>
    </row>
    <row r="93" spans="1:11" x14ac:dyDescent="0.15">
      <c r="A93" s="11" t="s">
        <v>213</v>
      </c>
    </row>
    <row r="94" spans="1:11" x14ac:dyDescent="0.15">
      <c r="A94" s="11" t="s">
        <v>214</v>
      </c>
    </row>
    <row r="96" spans="1:11" x14ac:dyDescent="0.15">
      <c r="A96" s="11" t="s">
        <v>215</v>
      </c>
    </row>
  </sheetData>
  <mergeCells count="66">
    <mergeCell ref="C45:J45"/>
    <mergeCell ref="A33:B33"/>
    <mergeCell ref="A34:B34"/>
    <mergeCell ref="C16:J16"/>
    <mergeCell ref="A1:C1"/>
    <mergeCell ref="D1:G1"/>
    <mergeCell ref="A2:C2"/>
    <mergeCell ref="A3:C3"/>
    <mergeCell ref="A5:C5"/>
    <mergeCell ref="A8:B9"/>
    <mergeCell ref="C8:K8"/>
    <mergeCell ref="A10:B10"/>
    <mergeCell ref="A11:B11"/>
    <mergeCell ref="A12:B12"/>
    <mergeCell ref="A13:B13"/>
    <mergeCell ref="A16:B17"/>
    <mergeCell ref="C31:K31"/>
    <mergeCell ref="A18:B18"/>
    <mergeCell ref="A19:B19"/>
    <mergeCell ref="A20:B20"/>
    <mergeCell ref="A21:B21"/>
    <mergeCell ref="A23:B24"/>
    <mergeCell ref="C23:J23"/>
    <mergeCell ref="A25:B25"/>
    <mergeCell ref="A26:B26"/>
    <mergeCell ref="A27:B27"/>
    <mergeCell ref="A28:B28"/>
    <mergeCell ref="A31:B32"/>
    <mergeCell ref="A35:B35"/>
    <mergeCell ref="A36:B36"/>
    <mergeCell ref="A38:B39"/>
    <mergeCell ref="C38:J38"/>
    <mergeCell ref="A40:B40"/>
    <mergeCell ref="A41:B41"/>
    <mergeCell ref="A42:B42"/>
    <mergeCell ref="A43:B43"/>
    <mergeCell ref="A45:B46"/>
    <mergeCell ref="A48:B48"/>
    <mergeCell ref="A47:B47"/>
    <mergeCell ref="A49:B49"/>
    <mergeCell ref="A50:B50"/>
    <mergeCell ref="A53:B53"/>
    <mergeCell ref="C58:K58"/>
    <mergeCell ref="A54:B54"/>
    <mergeCell ref="A55:B55"/>
    <mergeCell ref="A58:B59"/>
    <mergeCell ref="A60:B60"/>
    <mergeCell ref="A61:B61"/>
    <mergeCell ref="A77:B77"/>
    <mergeCell ref="A63:B63"/>
    <mergeCell ref="A66:B67"/>
    <mergeCell ref="A73:B74"/>
    <mergeCell ref="A62:B62"/>
    <mergeCell ref="C66:J66"/>
    <mergeCell ref="A68:B68"/>
    <mergeCell ref="A69:B69"/>
    <mergeCell ref="A70:B70"/>
    <mergeCell ref="A71:B71"/>
    <mergeCell ref="B84:K84"/>
    <mergeCell ref="B85:K85"/>
    <mergeCell ref="B86:K86"/>
    <mergeCell ref="B87:K87"/>
    <mergeCell ref="C73:J73"/>
    <mergeCell ref="A75:B75"/>
    <mergeCell ref="A76:B76"/>
    <mergeCell ref="A78:B78"/>
  </mergeCells>
  <phoneticPr fontId="3"/>
  <pageMargins left="0.98425196850393704" right="0.39370078740157483" top="0.59055118110236227" bottom="0.59055118110236227" header="0.31496062992125984" footer="0.15748031496062992"/>
  <pageSetup paperSize="9" scale="85" fitToHeight="0" orientation="portrait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92D050"/>
  </sheetPr>
  <dimension ref="A1:AJ120"/>
  <sheetViews>
    <sheetView showGridLines="0" view="pageBreakPreview" topLeftCell="A28" zoomScaleNormal="85" zoomScaleSheetLayoutView="100" workbookViewId="0">
      <selection activeCell="G33" sqref="G33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322</v>
      </c>
      <c r="B2" s="100"/>
      <c r="C2" s="100"/>
      <c r="D2" s="100"/>
      <c r="E2" s="100"/>
      <c r="F2" s="100"/>
      <c r="G2" s="100"/>
      <c r="H2" s="101" t="s">
        <v>61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46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45">
        <v>0</v>
      </c>
      <c r="L3" s="45">
        <v>12</v>
      </c>
      <c r="M3" s="45">
        <v>22</v>
      </c>
      <c r="N3" s="45">
        <v>32</v>
      </c>
      <c r="O3" s="45">
        <v>42</v>
      </c>
      <c r="P3" s="45" t="s">
        <v>14</v>
      </c>
      <c r="Q3" s="45">
        <v>0</v>
      </c>
      <c r="R3" s="45">
        <v>12</v>
      </c>
      <c r="S3" s="45">
        <v>22</v>
      </c>
      <c r="T3" s="45">
        <v>32</v>
      </c>
      <c r="U3" s="45" t="s">
        <v>14</v>
      </c>
      <c r="V3" s="45">
        <v>0</v>
      </c>
      <c r="W3" s="45">
        <v>12</v>
      </c>
      <c r="X3" s="45">
        <v>22</v>
      </c>
      <c r="Y3" s="45">
        <v>42</v>
      </c>
      <c r="Z3" s="45" t="s">
        <v>14</v>
      </c>
      <c r="AA3" s="45">
        <v>0</v>
      </c>
      <c r="AB3" s="45">
        <v>12</v>
      </c>
      <c r="AC3" s="45">
        <v>22</v>
      </c>
      <c r="AD3" s="45">
        <v>32</v>
      </c>
      <c r="AE3" s="45">
        <v>42</v>
      </c>
      <c r="AF3" s="45" t="s">
        <v>14</v>
      </c>
      <c r="AG3" s="45">
        <v>0</v>
      </c>
      <c r="AH3" s="45">
        <v>12</v>
      </c>
      <c r="AI3" s="45">
        <v>42</v>
      </c>
      <c r="AJ3" s="45" t="s">
        <v>14</v>
      </c>
    </row>
    <row r="4" spans="1:36" ht="12.95" customHeight="1" x14ac:dyDescent="0.15">
      <c r="A4" s="44">
        <v>301</v>
      </c>
      <c r="B4" s="99" t="s">
        <v>136</v>
      </c>
      <c r="C4" s="99"/>
      <c r="D4" s="44">
        <v>32</v>
      </c>
      <c r="E4" s="44">
        <v>20</v>
      </c>
      <c r="F4" s="4">
        <f t="shared" ref="F4:F43" si="0">IF(D4&gt;0,IF(B4="スギ",P4,IF(B4="ヒノキ",U4,IF(B4="アカマツ",Z4,IF(B4="カラマツ",AF4,AJ4)))),"")</f>
        <v>0.74</v>
      </c>
      <c r="G4" s="5"/>
      <c r="H4" s="44"/>
      <c r="I4" s="44" t="s">
        <v>38</v>
      </c>
      <c r="J4" s="1" t="s">
        <v>15</v>
      </c>
      <c r="K4" s="45">
        <f t="shared" ref="K4:K43" si="1">IF(ROUND(10^(-5+0.8769+1.7454*LOG(D4)+1.014*LOG(E4)),2)&gt;=0.01,ROUND(10^(-5+0.8769+1.7454*LOG(D4)+1.014*LOG(E4)),2),ROUND(10^(-5+0.8769+1.7454*LOG(D4)+1.014*LOG(E4)),3))</f>
        <v>0.67</v>
      </c>
      <c r="L4" s="45">
        <f t="shared" ref="L4:L43" si="2">ROUND(10^(-5+0.73504+1.83346*LOG(D4)+1.06569*LOG(E4)),2)</f>
        <v>0.76</v>
      </c>
      <c r="M4" s="45">
        <f t="shared" ref="M4:M43" si="3">ROUND(10^(-5+0.71514+1.74357*LOG(D4)+1.17719*LOG(E4)),2)</f>
        <v>0.74</v>
      </c>
      <c r="N4" s="45">
        <f t="shared" ref="N4:N43" si="4">ROUND(10^(-5+0.82956+1.76381*LOG(D4)+1.06412*LOG(E4)),2)</f>
        <v>0.74</v>
      </c>
      <c r="O4" s="45">
        <f t="shared" ref="O4:O43" si="5">ROUND(10^(-5+0.88226+1.79204*LOG(D4)+0.99303*LOG(E4)),2)</f>
        <v>0.74</v>
      </c>
      <c r="P4" s="45">
        <f>HLOOKUP($D4,K$3:O$43,MATCH($A4,$A$3:$A$43,0),1)</f>
        <v>0.74</v>
      </c>
      <c r="Q4" s="45">
        <f t="shared" ref="Q4:Q43" si="6">IF(ROUND(10^(1.810672*LOG(D4)+0.982833*LOG(E4)-4.173533),2)&gt;=0.01,ROUND(10^(1.810672*LOG(D4)+0.982833*LOG(E4)-4.173533),2),ROUND(10^(1.810672*LOG(D4)+0.982833*LOG(E4)-4.173533),3))</f>
        <v>0.68</v>
      </c>
      <c r="R4" s="45">
        <f t="shared" ref="R4:R43" si="7">ROUND(10^(1.905709*LOG(D4)+1.011385*LOG(E4)-4.293729),2)</f>
        <v>0.78</v>
      </c>
      <c r="S4" s="45">
        <f t="shared" ref="S4:S43" si="8">ROUND(10^(1.771888*LOG(D4)+1.138415*LOG(E4)-4.271259),2)</f>
        <v>0.75</v>
      </c>
      <c r="T4" s="45">
        <f t="shared" ref="T4:T43" si="9">ROUND(10^(1.671519*LOG(D4)+1.363617*LOG(E4)-4.404407),2)</f>
        <v>0.77</v>
      </c>
      <c r="U4" s="45">
        <f t="shared" ref="U4:U43" si="10">HLOOKUP($D4,Q$3:T$43,MATCH($A4,$A$3:$A$43,0),1)</f>
        <v>0.77</v>
      </c>
      <c r="V4" s="45">
        <f t="shared" ref="V4:V43" si="11">IF(ROUND(10^(-4.249503+1.946501*LOG(D4)+0.942682*LOG(E4)),2)&gt;=0.01,ROUND(10^(-4.249503+1.946501*LOG(D4)+0.942682*LOG(E4)),2),ROUND(10^(-4.249503+1.946501*LOG(D4)+0.942682*LOG(E4)),3))</f>
        <v>0.81</v>
      </c>
      <c r="W4" s="45">
        <f t="shared" ref="W4:W43" si="12">ROUND(10^(-4.155639+1.847898*LOG(D4)+0.951955*LOG(E4)),2)</f>
        <v>0.73</v>
      </c>
      <c r="X4" s="45">
        <f t="shared" ref="X4:X43" si="13">ROUND(10^(-4.194535+1.804172*LOG(D4)+1.034248*LOG(E4)),2)</f>
        <v>0.74</v>
      </c>
      <c r="Y4" s="45">
        <f t="shared" ref="Y4:Y43" si="14">ROUND(10^(-4.42347+2.006485*LOG(D4)+0.967757*LOG(E4)),2)</f>
        <v>0.72</v>
      </c>
      <c r="Z4" s="45">
        <f t="shared" ref="Z4:Z43" si="15">HLOOKUP($D4,V$3:Y$43,MATCH($A4,$A$3:$A$43,0),1)</f>
        <v>0.74</v>
      </c>
      <c r="AA4" s="45">
        <f t="shared" ref="AA4:AA43" si="16">IF(ROUND(10^(1.80389*LOG(D4)+0.962587*LOG(E4)-4.155099),2)&gt;=0.01,ROUND(10^(1.80389*LOG(D4)+0.962587*LOG(E4)-4.155099),2),ROUND(10^(1.80389*LOG(D4)+0.962587*LOG(E4)-4.155099),3))</f>
        <v>0.65</v>
      </c>
      <c r="AB4" s="45">
        <f t="shared" ref="AB4:AB43" si="17">ROUND(10^(1.979213*LOG(D4)+0.998347*LOG(E4)-4.369281),2)</f>
        <v>0.81</v>
      </c>
      <c r="AC4" s="45">
        <f t="shared" ref="AC4:AC43" si="18">ROUND(10^(1.904401*LOG(D4)+1.062478*LOG(E4)-4.348104),2)</f>
        <v>0.8</v>
      </c>
      <c r="AD4" s="45">
        <f t="shared" ref="AD4:AD43" si="19">ROUND(10^(1.640825*LOG(D4)+1.080387*LOG(E4)-3.976731),2)</f>
        <v>0.79</v>
      </c>
      <c r="AE4" s="45">
        <f t="shared" ref="AE4:AE43" si="20">ROUND(10^(1.90887*LOG(D4)+1.088002*LOG(E4)-4.431495),2)</f>
        <v>0.72</v>
      </c>
      <c r="AF4" s="45">
        <f t="shared" ref="AF4:AF43" si="21">HLOOKUP($D4,AA$3:AE$43,MATCH($A4,$A$3:$A$43,0),1)</f>
        <v>0.79</v>
      </c>
      <c r="AG4" s="45">
        <f t="shared" ref="AG4:AG43" si="22">IF(ROUND(10^(1.94019664*LOG(D4)+0.84689666*LOG(E4)-4.20067295),2)&gt;=0.01,ROUND(10^(1.94019664*LOG(D4)+0.84689666*LOG(E4)-4.20067295),2),ROUND(10^(1.94019664*LOG(D4)+0.84689666*LOG(E4)-4.20067295),3))</f>
        <v>0.66</v>
      </c>
      <c r="AH4" s="45">
        <f t="shared" ref="AH4:AH43" si="23">ROUND(10^(1.93813902*LOG(D4)+0.96697002*LOG(E4)-4.32216295),2)</f>
        <v>0.71</v>
      </c>
      <c r="AI4" s="45">
        <f t="shared" ref="AI4:AI43" si="24">ROUND(10^(1.82464098*LOG(D4)+0.97625989*LOG(E4)-4.15096808),2)</f>
        <v>0.73</v>
      </c>
      <c r="AJ4" s="45">
        <f t="shared" ref="AJ4:AJ43" si="25">HLOOKUP($D4,AG$3:AI$43,MATCH($A4,$A$3:$A$43,0),1)</f>
        <v>0.71</v>
      </c>
    </row>
    <row r="5" spans="1:36" ht="12.95" customHeight="1" x14ac:dyDescent="0.15">
      <c r="A5" s="44">
        <v>302</v>
      </c>
      <c r="B5" s="99" t="s">
        <v>136</v>
      </c>
      <c r="C5" s="99"/>
      <c r="D5" s="44">
        <v>26</v>
      </c>
      <c r="E5" s="44">
        <v>19</v>
      </c>
      <c r="F5" s="4">
        <f t="shared" si="0"/>
        <v>0.49</v>
      </c>
      <c r="G5" s="5"/>
      <c r="H5" s="44"/>
      <c r="I5" s="44"/>
      <c r="J5" s="1" t="s">
        <v>15</v>
      </c>
      <c r="K5" s="45">
        <f t="shared" si="1"/>
        <v>0.44</v>
      </c>
      <c r="L5" s="45">
        <f t="shared" si="2"/>
        <v>0.49</v>
      </c>
      <c r="M5" s="45">
        <f t="shared" si="3"/>
        <v>0.49</v>
      </c>
      <c r="N5" s="45">
        <f t="shared" si="4"/>
        <v>0.49</v>
      </c>
      <c r="O5" s="45">
        <f t="shared" si="5"/>
        <v>0.49</v>
      </c>
      <c r="P5" s="45">
        <f t="shared" ref="P5:P43" si="26">HLOOKUP($D5,K$3:O$43,MATCH(A5,$A$3:$A$43,0),1)</f>
        <v>0.49</v>
      </c>
      <c r="Q5" s="45">
        <f t="shared" si="6"/>
        <v>0.44</v>
      </c>
      <c r="R5" s="45">
        <f t="shared" si="7"/>
        <v>0.5</v>
      </c>
      <c r="S5" s="45">
        <f t="shared" si="8"/>
        <v>0.49</v>
      </c>
      <c r="T5" s="45">
        <f t="shared" si="9"/>
        <v>0.51</v>
      </c>
      <c r="U5" s="45">
        <f t="shared" si="10"/>
        <v>0.49</v>
      </c>
      <c r="V5" s="45">
        <f t="shared" si="11"/>
        <v>0.51</v>
      </c>
      <c r="W5" s="45">
        <f t="shared" si="12"/>
        <v>0.47</v>
      </c>
      <c r="X5" s="45">
        <f t="shared" si="13"/>
        <v>0.48</v>
      </c>
      <c r="Y5" s="45">
        <f t="shared" si="14"/>
        <v>0.45</v>
      </c>
      <c r="Z5" s="45">
        <f t="shared" si="15"/>
        <v>0.48</v>
      </c>
      <c r="AA5" s="45">
        <f t="shared" si="16"/>
        <v>0.42</v>
      </c>
      <c r="AB5" s="45">
        <f t="shared" si="17"/>
        <v>0.51</v>
      </c>
      <c r="AC5" s="45">
        <f t="shared" si="18"/>
        <v>0.51</v>
      </c>
      <c r="AD5" s="45">
        <f t="shared" si="19"/>
        <v>0.53</v>
      </c>
      <c r="AE5" s="45">
        <f t="shared" si="20"/>
        <v>0.46</v>
      </c>
      <c r="AF5" s="45">
        <f t="shared" si="21"/>
        <v>0.51</v>
      </c>
      <c r="AG5" s="45">
        <f t="shared" si="22"/>
        <v>0.42</v>
      </c>
      <c r="AH5" s="45">
        <f t="shared" si="23"/>
        <v>0.45</v>
      </c>
      <c r="AI5" s="45">
        <f t="shared" si="24"/>
        <v>0.48</v>
      </c>
      <c r="AJ5" s="45">
        <f t="shared" si="25"/>
        <v>0.45</v>
      </c>
    </row>
    <row r="6" spans="1:36" ht="12.95" customHeight="1" x14ac:dyDescent="0.15">
      <c r="A6" s="44">
        <v>303</v>
      </c>
      <c r="B6" s="99" t="s">
        <v>136</v>
      </c>
      <c r="C6" s="99"/>
      <c r="D6" s="44">
        <v>28</v>
      </c>
      <c r="E6" s="44">
        <v>17</v>
      </c>
      <c r="F6" s="4">
        <f t="shared" si="0"/>
        <v>0.49</v>
      </c>
      <c r="G6" s="5"/>
      <c r="H6" s="44"/>
      <c r="I6" s="5"/>
      <c r="J6" s="1" t="s">
        <v>15</v>
      </c>
      <c r="K6" s="45">
        <f t="shared" si="1"/>
        <v>0.45</v>
      </c>
      <c r="L6" s="45">
        <f t="shared" si="2"/>
        <v>0.5</v>
      </c>
      <c r="M6" s="45">
        <f t="shared" si="3"/>
        <v>0.49</v>
      </c>
      <c r="N6" s="45">
        <f t="shared" si="4"/>
        <v>0.49</v>
      </c>
      <c r="O6" s="45">
        <f t="shared" si="5"/>
        <v>0.5</v>
      </c>
      <c r="P6" s="45">
        <f t="shared" si="26"/>
        <v>0.49</v>
      </c>
      <c r="Q6" s="45">
        <f t="shared" si="6"/>
        <v>0.45</v>
      </c>
      <c r="R6" s="45">
        <f t="shared" si="7"/>
        <v>0.51</v>
      </c>
      <c r="S6" s="45">
        <f t="shared" si="8"/>
        <v>0.49</v>
      </c>
      <c r="T6" s="45">
        <f t="shared" si="9"/>
        <v>0.49</v>
      </c>
      <c r="U6" s="45">
        <f t="shared" si="10"/>
        <v>0.49</v>
      </c>
      <c r="V6" s="45">
        <f t="shared" si="11"/>
        <v>0.53</v>
      </c>
      <c r="W6" s="45">
        <f t="shared" si="12"/>
        <v>0.49</v>
      </c>
      <c r="X6" s="45">
        <f t="shared" si="13"/>
        <v>0.49</v>
      </c>
      <c r="Y6" s="45">
        <f t="shared" si="14"/>
        <v>0.47</v>
      </c>
      <c r="Z6" s="45">
        <f t="shared" si="15"/>
        <v>0.49</v>
      </c>
      <c r="AA6" s="45">
        <f t="shared" si="16"/>
        <v>0.44</v>
      </c>
      <c r="AB6" s="45">
        <f t="shared" si="17"/>
        <v>0.53</v>
      </c>
      <c r="AC6" s="45">
        <f t="shared" si="18"/>
        <v>0.52</v>
      </c>
      <c r="AD6" s="45">
        <f t="shared" si="19"/>
        <v>0.53</v>
      </c>
      <c r="AE6" s="45">
        <f t="shared" si="20"/>
        <v>0.47</v>
      </c>
      <c r="AF6" s="45">
        <f t="shared" si="21"/>
        <v>0.52</v>
      </c>
      <c r="AG6" s="45">
        <f t="shared" si="22"/>
        <v>0.45</v>
      </c>
      <c r="AH6" s="45">
        <f t="shared" si="23"/>
        <v>0.47</v>
      </c>
      <c r="AI6" s="45">
        <f t="shared" si="24"/>
        <v>0.49</v>
      </c>
      <c r="AJ6" s="45">
        <f t="shared" si="25"/>
        <v>0.47</v>
      </c>
    </row>
    <row r="7" spans="1:36" ht="12.95" customHeight="1" x14ac:dyDescent="0.15">
      <c r="A7" s="44">
        <v>304</v>
      </c>
      <c r="B7" s="99" t="s">
        <v>136</v>
      </c>
      <c r="C7" s="99"/>
      <c r="D7" s="44">
        <v>12</v>
      </c>
      <c r="E7" s="44">
        <v>10</v>
      </c>
      <c r="F7" s="4">
        <f t="shared" si="0"/>
        <v>0.06</v>
      </c>
      <c r="G7" s="5" t="s">
        <v>34</v>
      </c>
      <c r="H7" s="44" t="s">
        <v>150</v>
      </c>
      <c r="I7" s="5" t="s">
        <v>34</v>
      </c>
      <c r="J7" s="1" t="s">
        <v>15</v>
      </c>
      <c r="K7" s="45">
        <f t="shared" si="1"/>
        <v>0.06</v>
      </c>
      <c r="L7" s="45">
        <f t="shared" si="2"/>
        <v>0.06</v>
      </c>
      <c r="M7" s="45">
        <f t="shared" si="3"/>
        <v>0.06</v>
      </c>
      <c r="N7" s="45">
        <f t="shared" si="4"/>
        <v>0.06</v>
      </c>
      <c r="O7" s="45">
        <f t="shared" si="5"/>
        <v>0.06</v>
      </c>
      <c r="P7" s="45">
        <f t="shared" si="26"/>
        <v>0.06</v>
      </c>
      <c r="Q7" s="45">
        <f t="shared" si="6"/>
        <v>0.06</v>
      </c>
      <c r="R7" s="45">
        <f t="shared" si="7"/>
        <v>0.06</v>
      </c>
      <c r="S7" s="45">
        <f t="shared" si="8"/>
        <v>0.06</v>
      </c>
      <c r="T7" s="45">
        <f t="shared" si="9"/>
        <v>0.06</v>
      </c>
      <c r="U7" s="45">
        <f t="shared" si="10"/>
        <v>0.06</v>
      </c>
      <c r="V7" s="45">
        <f t="shared" si="11"/>
        <v>0.06</v>
      </c>
      <c r="W7" s="45">
        <f t="shared" si="12"/>
        <v>0.06</v>
      </c>
      <c r="X7" s="45">
        <f t="shared" si="13"/>
        <v>0.06</v>
      </c>
      <c r="Y7" s="45">
        <f t="shared" si="14"/>
        <v>0.05</v>
      </c>
      <c r="Z7" s="45">
        <f t="shared" si="15"/>
        <v>0.06</v>
      </c>
      <c r="AA7" s="45">
        <f t="shared" si="16"/>
        <v>0.06</v>
      </c>
      <c r="AB7" s="45">
        <f t="shared" si="17"/>
        <v>0.06</v>
      </c>
      <c r="AC7" s="45">
        <f t="shared" si="18"/>
        <v>0.06</v>
      </c>
      <c r="AD7" s="45">
        <f t="shared" si="19"/>
        <v>7.0000000000000007E-2</v>
      </c>
      <c r="AE7" s="45">
        <f t="shared" si="20"/>
        <v>0.05</v>
      </c>
      <c r="AF7" s="45">
        <f t="shared" si="21"/>
        <v>0.06</v>
      </c>
      <c r="AG7" s="45">
        <f t="shared" si="22"/>
        <v>0.05</v>
      </c>
      <c r="AH7" s="45">
        <f t="shared" si="23"/>
        <v>0.05</v>
      </c>
      <c r="AI7" s="45">
        <f t="shared" si="24"/>
        <v>0.06</v>
      </c>
      <c r="AJ7" s="45">
        <f t="shared" si="25"/>
        <v>0.05</v>
      </c>
    </row>
    <row r="8" spans="1:36" ht="12.95" customHeight="1" x14ac:dyDescent="0.15">
      <c r="A8" s="44">
        <v>305</v>
      </c>
      <c r="B8" s="99" t="s">
        <v>136</v>
      </c>
      <c r="C8" s="99"/>
      <c r="D8" s="44">
        <v>16</v>
      </c>
      <c r="E8" s="44">
        <v>15</v>
      </c>
      <c r="F8" s="4">
        <f t="shared" si="0"/>
        <v>0.16</v>
      </c>
      <c r="G8" s="5"/>
      <c r="H8" s="44"/>
      <c r="I8" s="5"/>
      <c r="J8" s="1" t="s">
        <v>15</v>
      </c>
      <c r="K8" s="45">
        <f t="shared" si="1"/>
        <v>0.15</v>
      </c>
      <c r="L8" s="45">
        <f t="shared" si="2"/>
        <v>0.16</v>
      </c>
      <c r="M8" s="45">
        <f t="shared" si="3"/>
        <v>0.16</v>
      </c>
      <c r="N8" s="45">
        <f t="shared" si="4"/>
        <v>0.16</v>
      </c>
      <c r="O8" s="45">
        <f t="shared" si="5"/>
        <v>0.16</v>
      </c>
      <c r="P8" s="45">
        <f t="shared" si="26"/>
        <v>0.16</v>
      </c>
      <c r="Q8" s="45">
        <f t="shared" si="6"/>
        <v>0.15</v>
      </c>
      <c r="R8" s="45">
        <f t="shared" si="7"/>
        <v>0.16</v>
      </c>
      <c r="S8" s="45">
        <f t="shared" si="8"/>
        <v>0.16</v>
      </c>
      <c r="T8" s="45">
        <f t="shared" si="9"/>
        <v>0.16</v>
      </c>
      <c r="U8" s="45">
        <f t="shared" si="10"/>
        <v>0.16</v>
      </c>
      <c r="V8" s="45">
        <f t="shared" si="11"/>
        <v>0.16</v>
      </c>
      <c r="W8" s="45">
        <f t="shared" si="12"/>
        <v>0.15</v>
      </c>
      <c r="X8" s="45">
        <f t="shared" si="13"/>
        <v>0.16</v>
      </c>
      <c r="Y8" s="45">
        <f t="shared" si="14"/>
        <v>0.14000000000000001</v>
      </c>
      <c r="Z8" s="45">
        <f t="shared" si="15"/>
        <v>0.15</v>
      </c>
      <c r="AA8" s="45">
        <f t="shared" si="16"/>
        <v>0.14000000000000001</v>
      </c>
      <c r="AB8" s="45">
        <f t="shared" si="17"/>
        <v>0.15</v>
      </c>
      <c r="AC8" s="45">
        <f t="shared" si="18"/>
        <v>0.16</v>
      </c>
      <c r="AD8" s="45">
        <f t="shared" si="19"/>
        <v>0.19</v>
      </c>
      <c r="AE8" s="45">
        <f t="shared" si="20"/>
        <v>0.14000000000000001</v>
      </c>
      <c r="AF8" s="45">
        <f t="shared" si="21"/>
        <v>0.15</v>
      </c>
      <c r="AG8" s="45">
        <f t="shared" si="22"/>
        <v>0.14000000000000001</v>
      </c>
      <c r="AH8" s="45">
        <f t="shared" si="23"/>
        <v>0.14000000000000001</v>
      </c>
      <c r="AI8" s="45">
        <f t="shared" si="24"/>
        <v>0.16</v>
      </c>
      <c r="AJ8" s="45">
        <f t="shared" si="25"/>
        <v>0.14000000000000001</v>
      </c>
    </row>
    <row r="9" spans="1:36" ht="12.95" customHeight="1" x14ac:dyDescent="0.15">
      <c r="A9" s="44">
        <v>306</v>
      </c>
      <c r="B9" s="99" t="s">
        <v>136</v>
      </c>
      <c r="C9" s="99"/>
      <c r="D9" s="44">
        <v>18</v>
      </c>
      <c r="E9" s="44">
        <v>6</v>
      </c>
      <c r="F9" s="4">
        <f t="shared" si="0"/>
        <v>7.0000000000000007E-2</v>
      </c>
      <c r="G9" s="5" t="s">
        <v>149</v>
      </c>
      <c r="H9" s="44" t="s">
        <v>32</v>
      </c>
      <c r="I9" s="5" t="s">
        <v>149</v>
      </c>
      <c r="J9" s="1" t="s">
        <v>15</v>
      </c>
      <c r="K9" s="45">
        <f t="shared" si="1"/>
        <v>7.0000000000000007E-2</v>
      </c>
      <c r="L9" s="45">
        <f t="shared" si="2"/>
        <v>7.0000000000000007E-2</v>
      </c>
      <c r="M9" s="45">
        <f t="shared" si="3"/>
        <v>7.0000000000000007E-2</v>
      </c>
      <c r="N9" s="45">
        <f t="shared" si="4"/>
        <v>7.0000000000000007E-2</v>
      </c>
      <c r="O9" s="45">
        <f t="shared" si="5"/>
        <v>0.08</v>
      </c>
      <c r="P9" s="45">
        <f t="shared" si="26"/>
        <v>7.0000000000000007E-2</v>
      </c>
      <c r="Q9" s="45">
        <f t="shared" si="6"/>
        <v>7.0000000000000007E-2</v>
      </c>
      <c r="R9" s="45">
        <f t="shared" si="7"/>
        <v>0.08</v>
      </c>
      <c r="S9" s="45">
        <f t="shared" si="8"/>
        <v>7.0000000000000007E-2</v>
      </c>
      <c r="T9" s="45">
        <f t="shared" si="9"/>
        <v>0.06</v>
      </c>
      <c r="U9" s="45">
        <f t="shared" si="10"/>
        <v>0.08</v>
      </c>
      <c r="V9" s="45">
        <f t="shared" si="11"/>
        <v>0.08</v>
      </c>
      <c r="W9" s="45">
        <f t="shared" si="12"/>
        <v>0.08</v>
      </c>
      <c r="X9" s="45">
        <f t="shared" si="13"/>
        <v>7.0000000000000007E-2</v>
      </c>
      <c r="Y9" s="45">
        <f t="shared" si="14"/>
        <v>7.0000000000000007E-2</v>
      </c>
      <c r="Z9" s="45">
        <f t="shared" si="15"/>
        <v>0.08</v>
      </c>
      <c r="AA9" s="45">
        <f t="shared" si="16"/>
        <v>7.0000000000000007E-2</v>
      </c>
      <c r="AB9" s="45">
        <f t="shared" si="17"/>
        <v>0.08</v>
      </c>
      <c r="AC9" s="45">
        <f t="shared" si="18"/>
        <v>7.0000000000000007E-2</v>
      </c>
      <c r="AD9" s="45">
        <f t="shared" si="19"/>
        <v>0.08</v>
      </c>
      <c r="AE9" s="45">
        <f t="shared" si="20"/>
        <v>0.06</v>
      </c>
      <c r="AF9" s="45">
        <f t="shared" si="21"/>
        <v>0.08</v>
      </c>
      <c r="AG9" s="45">
        <f t="shared" si="22"/>
        <v>0.08</v>
      </c>
      <c r="AH9" s="45">
        <f t="shared" si="23"/>
        <v>7.0000000000000007E-2</v>
      </c>
      <c r="AI9" s="45">
        <f t="shared" si="24"/>
        <v>0.08</v>
      </c>
      <c r="AJ9" s="45">
        <f t="shared" si="25"/>
        <v>7.0000000000000007E-2</v>
      </c>
    </row>
    <row r="10" spans="1:36" ht="12.95" customHeight="1" x14ac:dyDescent="0.15">
      <c r="A10" s="44">
        <v>307</v>
      </c>
      <c r="B10" s="99" t="s">
        <v>136</v>
      </c>
      <c r="C10" s="99"/>
      <c r="D10" s="44">
        <v>24</v>
      </c>
      <c r="E10" s="44">
        <v>15</v>
      </c>
      <c r="F10" s="4">
        <f t="shared" si="0"/>
        <v>0.32</v>
      </c>
      <c r="G10" s="5" t="s">
        <v>34</v>
      </c>
      <c r="H10" s="44"/>
      <c r="I10" s="5"/>
      <c r="J10" s="1" t="s">
        <v>15</v>
      </c>
      <c r="K10" s="45">
        <f t="shared" si="1"/>
        <v>0.3</v>
      </c>
      <c r="L10" s="45">
        <f t="shared" si="2"/>
        <v>0.33</v>
      </c>
      <c r="M10" s="45">
        <f t="shared" si="3"/>
        <v>0.32</v>
      </c>
      <c r="N10" s="45">
        <f t="shared" si="4"/>
        <v>0.33</v>
      </c>
      <c r="O10" s="45">
        <f t="shared" si="5"/>
        <v>0.33</v>
      </c>
      <c r="P10" s="45">
        <f t="shared" si="26"/>
        <v>0.32</v>
      </c>
      <c r="Q10" s="45">
        <f t="shared" si="6"/>
        <v>0.3</v>
      </c>
      <c r="R10" s="45">
        <f t="shared" si="7"/>
        <v>0.34</v>
      </c>
      <c r="S10" s="45">
        <f t="shared" si="8"/>
        <v>0.33</v>
      </c>
      <c r="T10" s="45">
        <f t="shared" si="9"/>
        <v>0.32</v>
      </c>
      <c r="U10" s="45">
        <f t="shared" si="10"/>
        <v>0.33</v>
      </c>
      <c r="V10" s="45">
        <f t="shared" si="11"/>
        <v>0.35</v>
      </c>
      <c r="W10" s="45">
        <f t="shared" si="12"/>
        <v>0.33</v>
      </c>
      <c r="X10" s="45">
        <f t="shared" si="13"/>
        <v>0.33</v>
      </c>
      <c r="Y10" s="45">
        <f t="shared" si="14"/>
        <v>0.3</v>
      </c>
      <c r="Z10" s="45">
        <f t="shared" si="15"/>
        <v>0.33</v>
      </c>
      <c r="AA10" s="45">
        <f t="shared" si="16"/>
        <v>0.28999999999999998</v>
      </c>
      <c r="AB10" s="45">
        <f t="shared" si="17"/>
        <v>0.34</v>
      </c>
      <c r="AC10" s="45">
        <f t="shared" si="18"/>
        <v>0.34</v>
      </c>
      <c r="AD10" s="45">
        <f t="shared" si="19"/>
        <v>0.36</v>
      </c>
      <c r="AE10" s="45">
        <f t="shared" si="20"/>
        <v>0.3</v>
      </c>
      <c r="AF10" s="45">
        <f t="shared" si="21"/>
        <v>0.34</v>
      </c>
      <c r="AG10" s="45">
        <f t="shared" si="22"/>
        <v>0.3</v>
      </c>
      <c r="AH10" s="45">
        <f t="shared" si="23"/>
        <v>0.31</v>
      </c>
      <c r="AI10" s="45">
        <f t="shared" si="24"/>
        <v>0.33</v>
      </c>
      <c r="AJ10" s="45">
        <f t="shared" si="25"/>
        <v>0.31</v>
      </c>
    </row>
    <row r="11" spans="1:36" ht="12.95" customHeight="1" x14ac:dyDescent="0.15">
      <c r="A11" s="44">
        <v>308</v>
      </c>
      <c r="B11" s="99" t="s">
        <v>136</v>
      </c>
      <c r="C11" s="99"/>
      <c r="D11" s="44">
        <v>20</v>
      </c>
      <c r="E11" s="44">
        <v>11</v>
      </c>
      <c r="F11" s="4">
        <f t="shared" si="0"/>
        <v>0.17</v>
      </c>
      <c r="G11" s="5" t="s">
        <v>34</v>
      </c>
      <c r="H11" s="44" t="s">
        <v>151</v>
      </c>
      <c r="I11" s="5" t="s">
        <v>34</v>
      </c>
      <c r="J11" s="1" t="s">
        <v>15</v>
      </c>
      <c r="K11" s="45">
        <f t="shared" si="1"/>
        <v>0.16</v>
      </c>
      <c r="L11" s="45">
        <f t="shared" si="2"/>
        <v>0.17</v>
      </c>
      <c r="M11" s="45">
        <f t="shared" si="3"/>
        <v>0.16</v>
      </c>
      <c r="N11" s="45">
        <f t="shared" si="4"/>
        <v>0.17</v>
      </c>
      <c r="O11" s="45">
        <f t="shared" si="5"/>
        <v>0.18</v>
      </c>
      <c r="P11" s="45">
        <f t="shared" si="26"/>
        <v>0.17</v>
      </c>
      <c r="Q11" s="45">
        <f t="shared" si="6"/>
        <v>0.16</v>
      </c>
      <c r="R11" s="45">
        <f t="shared" si="7"/>
        <v>0.17</v>
      </c>
      <c r="S11" s="45">
        <f t="shared" si="8"/>
        <v>0.17</v>
      </c>
      <c r="T11" s="45">
        <f t="shared" si="9"/>
        <v>0.16</v>
      </c>
      <c r="U11" s="45">
        <f t="shared" si="10"/>
        <v>0.17</v>
      </c>
      <c r="V11" s="45">
        <f t="shared" si="11"/>
        <v>0.18</v>
      </c>
      <c r="W11" s="45">
        <f t="shared" si="12"/>
        <v>0.17</v>
      </c>
      <c r="X11" s="45">
        <f t="shared" si="13"/>
        <v>0.17</v>
      </c>
      <c r="Y11" s="45">
        <f t="shared" si="14"/>
        <v>0.16</v>
      </c>
      <c r="Z11" s="45">
        <f t="shared" si="15"/>
        <v>0.17</v>
      </c>
      <c r="AA11" s="45">
        <f t="shared" si="16"/>
        <v>0.16</v>
      </c>
      <c r="AB11" s="45">
        <f t="shared" si="17"/>
        <v>0.18</v>
      </c>
      <c r="AC11" s="45">
        <f t="shared" si="18"/>
        <v>0.17</v>
      </c>
      <c r="AD11" s="45">
        <f t="shared" si="19"/>
        <v>0.19</v>
      </c>
      <c r="AE11" s="45">
        <f t="shared" si="20"/>
        <v>0.15</v>
      </c>
      <c r="AF11" s="45">
        <f t="shared" si="21"/>
        <v>0.18</v>
      </c>
      <c r="AG11" s="45">
        <f t="shared" si="22"/>
        <v>0.16</v>
      </c>
      <c r="AH11" s="45">
        <f t="shared" si="23"/>
        <v>0.16</v>
      </c>
      <c r="AI11" s="45">
        <f t="shared" si="24"/>
        <v>0.17</v>
      </c>
      <c r="AJ11" s="45">
        <f t="shared" si="25"/>
        <v>0.16</v>
      </c>
    </row>
    <row r="12" spans="1:36" ht="12.95" customHeight="1" x14ac:dyDescent="0.15">
      <c r="A12" s="44">
        <v>309</v>
      </c>
      <c r="B12" s="99" t="s">
        <v>74</v>
      </c>
      <c r="C12" s="99"/>
      <c r="D12" s="44">
        <v>22</v>
      </c>
      <c r="E12" s="44">
        <v>17</v>
      </c>
      <c r="F12" s="4">
        <f t="shared" si="0"/>
        <v>0.28999999999999998</v>
      </c>
      <c r="G12" s="5"/>
      <c r="H12" s="44"/>
      <c r="I12" s="5"/>
      <c r="J12" s="1" t="s">
        <v>15</v>
      </c>
      <c r="K12" s="45">
        <f t="shared" si="1"/>
        <v>0.28999999999999998</v>
      </c>
      <c r="L12" s="45">
        <f t="shared" si="2"/>
        <v>0.32</v>
      </c>
      <c r="M12" s="45">
        <f t="shared" si="3"/>
        <v>0.32</v>
      </c>
      <c r="N12" s="45">
        <f t="shared" si="4"/>
        <v>0.32</v>
      </c>
      <c r="O12" s="45">
        <f t="shared" si="5"/>
        <v>0.32</v>
      </c>
      <c r="P12" s="45">
        <f t="shared" si="26"/>
        <v>0.32</v>
      </c>
      <c r="Q12" s="45">
        <f t="shared" si="6"/>
        <v>0.28999999999999998</v>
      </c>
      <c r="R12" s="45">
        <f t="shared" si="7"/>
        <v>0.32</v>
      </c>
      <c r="S12" s="45">
        <f t="shared" si="8"/>
        <v>0.32</v>
      </c>
      <c r="T12" s="45">
        <f t="shared" si="9"/>
        <v>0.33</v>
      </c>
      <c r="U12" s="45">
        <f t="shared" si="10"/>
        <v>0.32</v>
      </c>
      <c r="V12" s="45">
        <f t="shared" si="11"/>
        <v>0.33</v>
      </c>
      <c r="W12" s="45">
        <f t="shared" si="12"/>
        <v>0.31</v>
      </c>
      <c r="X12" s="45">
        <f t="shared" si="13"/>
        <v>0.32</v>
      </c>
      <c r="Y12" s="45">
        <f t="shared" si="14"/>
        <v>0.28999999999999998</v>
      </c>
      <c r="Z12" s="45">
        <f t="shared" si="15"/>
        <v>0.32</v>
      </c>
      <c r="AA12" s="45">
        <f t="shared" si="16"/>
        <v>0.28000000000000003</v>
      </c>
      <c r="AB12" s="45">
        <f t="shared" si="17"/>
        <v>0.33</v>
      </c>
      <c r="AC12" s="45">
        <f t="shared" si="18"/>
        <v>0.33</v>
      </c>
      <c r="AD12" s="45">
        <f t="shared" si="19"/>
        <v>0.36</v>
      </c>
      <c r="AE12" s="45">
        <f t="shared" si="20"/>
        <v>0.28999999999999998</v>
      </c>
      <c r="AF12" s="45">
        <f t="shared" si="21"/>
        <v>0.33</v>
      </c>
      <c r="AG12" s="45">
        <f t="shared" si="22"/>
        <v>0.28000000000000003</v>
      </c>
      <c r="AH12" s="45">
        <f t="shared" si="23"/>
        <v>0.28999999999999998</v>
      </c>
      <c r="AI12" s="45">
        <f t="shared" si="24"/>
        <v>0.32</v>
      </c>
      <c r="AJ12" s="45">
        <f t="shared" si="25"/>
        <v>0.28999999999999998</v>
      </c>
    </row>
    <row r="13" spans="1:36" ht="12.95" customHeight="1" x14ac:dyDescent="0.15">
      <c r="A13" s="44"/>
      <c r="B13" s="99"/>
      <c r="C13" s="99"/>
      <c r="D13" s="44"/>
      <c r="E13" s="44"/>
      <c r="F13" s="4" t="str">
        <f t="shared" si="0"/>
        <v/>
      </c>
      <c r="G13" s="5"/>
      <c r="H13" s="44"/>
      <c r="I13" s="5"/>
      <c r="J13" s="1" t="s">
        <v>15</v>
      </c>
      <c r="K13" s="45" t="e">
        <f t="shared" si="1"/>
        <v>#NUM!</v>
      </c>
      <c r="L13" s="45" t="e">
        <f t="shared" si="2"/>
        <v>#NUM!</v>
      </c>
      <c r="M13" s="45" t="e">
        <f t="shared" si="3"/>
        <v>#NUM!</v>
      </c>
      <c r="N13" s="45" t="e">
        <f t="shared" si="4"/>
        <v>#NUM!</v>
      </c>
      <c r="O13" s="45" t="e">
        <f t="shared" si="5"/>
        <v>#NUM!</v>
      </c>
      <c r="P13" s="45" t="e">
        <f t="shared" si="26"/>
        <v>#N/A</v>
      </c>
      <c r="Q13" s="45" t="e">
        <f t="shared" si="6"/>
        <v>#NUM!</v>
      </c>
      <c r="R13" s="45" t="e">
        <f t="shared" si="7"/>
        <v>#NUM!</v>
      </c>
      <c r="S13" s="45" t="e">
        <f t="shared" si="8"/>
        <v>#NUM!</v>
      </c>
      <c r="T13" s="45" t="e">
        <f t="shared" si="9"/>
        <v>#NUM!</v>
      </c>
      <c r="U13" s="45" t="e">
        <f t="shared" si="10"/>
        <v>#N/A</v>
      </c>
      <c r="V13" s="45" t="e">
        <f t="shared" si="11"/>
        <v>#NUM!</v>
      </c>
      <c r="W13" s="45" t="e">
        <f t="shared" si="12"/>
        <v>#NUM!</v>
      </c>
      <c r="X13" s="45" t="e">
        <f t="shared" si="13"/>
        <v>#NUM!</v>
      </c>
      <c r="Y13" s="45" t="e">
        <f t="shared" si="14"/>
        <v>#NUM!</v>
      </c>
      <c r="Z13" s="45" t="e">
        <f t="shared" si="15"/>
        <v>#N/A</v>
      </c>
      <c r="AA13" s="45" t="e">
        <f t="shared" si="16"/>
        <v>#NUM!</v>
      </c>
      <c r="AB13" s="45" t="e">
        <f t="shared" si="17"/>
        <v>#NUM!</v>
      </c>
      <c r="AC13" s="45" t="e">
        <f t="shared" si="18"/>
        <v>#NUM!</v>
      </c>
      <c r="AD13" s="45" t="e">
        <f t="shared" si="19"/>
        <v>#NUM!</v>
      </c>
      <c r="AE13" s="45" t="e">
        <f t="shared" si="20"/>
        <v>#NUM!</v>
      </c>
      <c r="AF13" s="45" t="e">
        <f t="shared" si="21"/>
        <v>#N/A</v>
      </c>
      <c r="AG13" s="45" t="e">
        <f t="shared" si="22"/>
        <v>#NUM!</v>
      </c>
      <c r="AH13" s="45" t="e">
        <f t="shared" si="23"/>
        <v>#NUM!</v>
      </c>
      <c r="AI13" s="45" t="e">
        <f t="shared" si="24"/>
        <v>#NUM!</v>
      </c>
      <c r="AJ13" s="45" t="e">
        <f t="shared" si="25"/>
        <v>#N/A</v>
      </c>
    </row>
    <row r="14" spans="1:36" ht="12.95" customHeight="1" x14ac:dyDescent="0.15">
      <c r="A14" s="44"/>
      <c r="B14" s="99"/>
      <c r="C14" s="99"/>
      <c r="D14" s="44"/>
      <c r="E14" s="44"/>
      <c r="F14" s="4" t="str">
        <f t="shared" si="0"/>
        <v/>
      </c>
      <c r="G14" s="5"/>
      <c r="H14" s="44"/>
      <c r="I14" s="44"/>
      <c r="J14" s="1" t="s">
        <v>15</v>
      </c>
      <c r="K14" s="45" t="e">
        <f t="shared" si="1"/>
        <v>#NUM!</v>
      </c>
      <c r="L14" s="45" t="e">
        <f t="shared" si="2"/>
        <v>#NUM!</v>
      </c>
      <c r="M14" s="45" t="e">
        <f t="shared" si="3"/>
        <v>#NUM!</v>
      </c>
      <c r="N14" s="45" t="e">
        <f t="shared" si="4"/>
        <v>#NUM!</v>
      </c>
      <c r="O14" s="45" t="e">
        <f t="shared" si="5"/>
        <v>#NUM!</v>
      </c>
      <c r="P14" s="45" t="e">
        <f t="shared" si="26"/>
        <v>#N/A</v>
      </c>
      <c r="Q14" s="45" t="e">
        <f t="shared" si="6"/>
        <v>#NUM!</v>
      </c>
      <c r="R14" s="45" t="e">
        <f t="shared" si="7"/>
        <v>#NUM!</v>
      </c>
      <c r="S14" s="45" t="e">
        <f t="shared" si="8"/>
        <v>#NUM!</v>
      </c>
      <c r="T14" s="45" t="e">
        <f t="shared" si="9"/>
        <v>#NUM!</v>
      </c>
      <c r="U14" s="45" t="e">
        <f t="shared" si="10"/>
        <v>#N/A</v>
      </c>
      <c r="V14" s="45" t="e">
        <f t="shared" si="11"/>
        <v>#NUM!</v>
      </c>
      <c r="W14" s="45" t="e">
        <f t="shared" si="12"/>
        <v>#NUM!</v>
      </c>
      <c r="X14" s="45" t="e">
        <f t="shared" si="13"/>
        <v>#NUM!</v>
      </c>
      <c r="Y14" s="45" t="e">
        <f t="shared" si="14"/>
        <v>#NUM!</v>
      </c>
      <c r="Z14" s="45" t="e">
        <f t="shared" si="15"/>
        <v>#N/A</v>
      </c>
      <c r="AA14" s="45" t="e">
        <f t="shared" si="16"/>
        <v>#NUM!</v>
      </c>
      <c r="AB14" s="45" t="e">
        <f t="shared" si="17"/>
        <v>#NUM!</v>
      </c>
      <c r="AC14" s="45" t="e">
        <f t="shared" si="18"/>
        <v>#NUM!</v>
      </c>
      <c r="AD14" s="45" t="e">
        <f t="shared" si="19"/>
        <v>#NUM!</v>
      </c>
      <c r="AE14" s="45" t="e">
        <f t="shared" si="20"/>
        <v>#NUM!</v>
      </c>
      <c r="AF14" s="45" t="e">
        <f t="shared" si="21"/>
        <v>#N/A</v>
      </c>
      <c r="AG14" s="45" t="e">
        <f t="shared" si="22"/>
        <v>#NUM!</v>
      </c>
      <c r="AH14" s="45" t="e">
        <f t="shared" si="23"/>
        <v>#NUM!</v>
      </c>
      <c r="AI14" s="45" t="e">
        <f t="shared" si="24"/>
        <v>#NUM!</v>
      </c>
      <c r="AJ14" s="45" t="e">
        <f t="shared" si="25"/>
        <v>#N/A</v>
      </c>
    </row>
    <row r="15" spans="1:36" ht="12.95" customHeight="1" x14ac:dyDescent="0.15">
      <c r="A15" s="44"/>
      <c r="B15" s="99"/>
      <c r="C15" s="99"/>
      <c r="D15" s="44"/>
      <c r="E15" s="44"/>
      <c r="F15" s="4" t="str">
        <f t="shared" si="0"/>
        <v/>
      </c>
      <c r="G15" s="5"/>
      <c r="H15" s="44"/>
      <c r="I15" s="44"/>
      <c r="J15" s="1" t="s">
        <v>15</v>
      </c>
      <c r="K15" s="45" t="e">
        <f t="shared" si="1"/>
        <v>#NUM!</v>
      </c>
      <c r="L15" s="45" t="e">
        <f t="shared" si="2"/>
        <v>#NUM!</v>
      </c>
      <c r="M15" s="45" t="e">
        <f t="shared" si="3"/>
        <v>#NUM!</v>
      </c>
      <c r="N15" s="45" t="e">
        <f t="shared" si="4"/>
        <v>#NUM!</v>
      </c>
      <c r="O15" s="45" t="e">
        <f t="shared" si="5"/>
        <v>#NUM!</v>
      </c>
      <c r="P15" s="45" t="e">
        <f t="shared" si="26"/>
        <v>#N/A</v>
      </c>
      <c r="Q15" s="45" t="e">
        <f t="shared" si="6"/>
        <v>#NUM!</v>
      </c>
      <c r="R15" s="45" t="e">
        <f t="shared" si="7"/>
        <v>#NUM!</v>
      </c>
      <c r="S15" s="45" t="e">
        <f t="shared" si="8"/>
        <v>#NUM!</v>
      </c>
      <c r="T15" s="45" t="e">
        <f t="shared" si="9"/>
        <v>#NUM!</v>
      </c>
      <c r="U15" s="45" t="e">
        <f t="shared" si="10"/>
        <v>#N/A</v>
      </c>
      <c r="V15" s="45" t="e">
        <f t="shared" si="11"/>
        <v>#NUM!</v>
      </c>
      <c r="W15" s="45" t="e">
        <f t="shared" si="12"/>
        <v>#NUM!</v>
      </c>
      <c r="X15" s="45" t="e">
        <f t="shared" si="13"/>
        <v>#NUM!</v>
      </c>
      <c r="Y15" s="45" t="e">
        <f t="shared" si="14"/>
        <v>#NUM!</v>
      </c>
      <c r="Z15" s="45" t="e">
        <f t="shared" si="15"/>
        <v>#N/A</v>
      </c>
      <c r="AA15" s="45" t="e">
        <f t="shared" si="16"/>
        <v>#NUM!</v>
      </c>
      <c r="AB15" s="45" t="e">
        <f t="shared" si="17"/>
        <v>#NUM!</v>
      </c>
      <c r="AC15" s="45" t="e">
        <f t="shared" si="18"/>
        <v>#NUM!</v>
      </c>
      <c r="AD15" s="45" t="e">
        <f t="shared" si="19"/>
        <v>#NUM!</v>
      </c>
      <c r="AE15" s="45" t="e">
        <f t="shared" si="20"/>
        <v>#NUM!</v>
      </c>
      <c r="AF15" s="45" t="e">
        <f t="shared" si="21"/>
        <v>#N/A</v>
      </c>
      <c r="AG15" s="45" t="e">
        <f t="shared" si="22"/>
        <v>#NUM!</v>
      </c>
      <c r="AH15" s="45" t="e">
        <f t="shared" si="23"/>
        <v>#NUM!</v>
      </c>
      <c r="AI15" s="45" t="e">
        <f t="shared" si="24"/>
        <v>#NUM!</v>
      </c>
      <c r="AJ15" s="45" t="e">
        <f t="shared" si="25"/>
        <v>#N/A</v>
      </c>
    </row>
    <row r="16" spans="1:36" ht="12.95" customHeight="1" x14ac:dyDescent="0.15">
      <c r="A16" s="44"/>
      <c r="B16" s="99"/>
      <c r="C16" s="99"/>
      <c r="D16" s="44"/>
      <c r="E16" s="44"/>
      <c r="F16" s="4" t="str">
        <f t="shared" si="0"/>
        <v/>
      </c>
      <c r="G16" s="5"/>
      <c r="H16" s="44"/>
      <c r="I16" s="44"/>
      <c r="J16" s="1" t="s">
        <v>15</v>
      </c>
      <c r="K16" s="45" t="e">
        <f t="shared" si="1"/>
        <v>#NUM!</v>
      </c>
      <c r="L16" s="45" t="e">
        <f t="shared" si="2"/>
        <v>#NUM!</v>
      </c>
      <c r="M16" s="45" t="e">
        <f t="shared" si="3"/>
        <v>#NUM!</v>
      </c>
      <c r="N16" s="45" t="e">
        <f t="shared" si="4"/>
        <v>#NUM!</v>
      </c>
      <c r="O16" s="45" t="e">
        <f t="shared" si="5"/>
        <v>#NUM!</v>
      </c>
      <c r="P16" s="45" t="e">
        <f t="shared" si="26"/>
        <v>#N/A</v>
      </c>
      <c r="Q16" s="45" t="e">
        <f t="shared" si="6"/>
        <v>#NUM!</v>
      </c>
      <c r="R16" s="45" t="e">
        <f t="shared" si="7"/>
        <v>#NUM!</v>
      </c>
      <c r="S16" s="45" t="e">
        <f t="shared" si="8"/>
        <v>#NUM!</v>
      </c>
      <c r="T16" s="45" t="e">
        <f t="shared" si="9"/>
        <v>#NUM!</v>
      </c>
      <c r="U16" s="45" t="e">
        <f t="shared" si="10"/>
        <v>#N/A</v>
      </c>
      <c r="V16" s="45" t="e">
        <f t="shared" si="11"/>
        <v>#NUM!</v>
      </c>
      <c r="W16" s="45" t="e">
        <f t="shared" si="12"/>
        <v>#NUM!</v>
      </c>
      <c r="X16" s="45" t="e">
        <f t="shared" si="13"/>
        <v>#NUM!</v>
      </c>
      <c r="Y16" s="45" t="e">
        <f t="shared" si="14"/>
        <v>#NUM!</v>
      </c>
      <c r="Z16" s="45" t="e">
        <f t="shared" si="15"/>
        <v>#N/A</v>
      </c>
      <c r="AA16" s="45" t="e">
        <f t="shared" si="16"/>
        <v>#NUM!</v>
      </c>
      <c r="AB16" s="45" t="e">
        <f t="shared" si="17"/>
        <v>#NUM!</v>
      </c>
      <c r="AC16" s="45" t="e">
        <f t="shared" si="18"/>
        <v>#NUM!</v>
      </c>
      <c r="AD16" s="45" t="e">
        <f t="shared" si="19"/>
        <v>#NUM!</v>
      </c>
      <c r="AE16" s="45" t="e">
        <f t="shared" si="20"/>
        <v>#NUM!</v>
      </c>
      <c r="AF16" s="45" t="e">
        <f t="shared" si="21"/>
        <v>#N/A</v>
      </c>
      <c r="AG16" s="45" t="e">
        <f t="shared" si="22"/>
        <v>#NUM!</v>
      </c>
      <c r="AH16" s="45" t="e">
        <f t="shared" si="23"/>
        <v>#NUM!</v>
      </c>
      <c r="AI16" s="45" t="e">
        <f t="shared" si="24"/>
        <v>#NUM!</v>
      </c>
      <c r="AJ16" s="45" t="e">
        <f t="shared" si="25"/>
        <v>#N/A</v>
      </c>
    </row>
    <row r="17" spans="1:36" ht="12.95" customHeight="1" x14ac:dyDescent="0.15">
      <c r="A17" s="44"/>
      <c r="B17" s="99"/>
      <c r="C17" s="99"/>
      <c r="D17" s="44"/>
      <c r="E17" s="44"/>
      <c r="F17" s="4" t="str">
        <f t="shared" si="0"/>
        <v/>
      </c>
      <c r="G17" s="5"/>
      <c r="H17" s="44"/>
      <c r="I17" s="44"/>
      <c r="J17" s="1" t="s">
        <v>15</v>
      </c>
      <c r="K17" s="45" t="e">
        <f t="shared" si="1"/>
        <v>#NUM!</v>
      </c>
      <c r="L17" s="45" t="e">
        <f t="shared" si="2"/>
        <v>#NUM!</v>
      </c>
      <c r="M17" s="45" t="e">
        <f t="shared" si="3"/>
        <v>#NUM!</v>
      </c>
      <c r="N17" s="45" t="e">
        <f t="shared" si="4"/>
        <v>#NUM!</v>
      </c>
      <c r="O17" s="45" t="e">
        <f t="shared" si="5"/>
        <v>#NUM!</v>
      </c>
      <c r="P17" s="45" t="e">
        <f t="shared" si="26"/>
        <v>#N/A</v>
      </c>
      <c r="Q17" s="45" t="e">
        <f t="shared" si="6"/>
        <v>#NUM!</v>
      </c>
      <c r="R17" s="45" t="e">
        <f t="shared" si="7"/>
        <v>#NUM!</v>
      </c>
      <c r="S17" s="45" t="e">
        <f t="shared" si="8"/>
        <v>#NUM!</v>
      </c>
      <c r="T17" s="45" t="e">
        <f t="shared" si="9"/>
        <v>#NUM!</v>
      </c>
      <c r="U17" s="45" t="e">
        <f t="shared" si="10"/>
        <v>#N/A</v>
      </c>
      <c r="V17" s="45" t="e">
        <f t="shared" si="11"/>
        <v>#NUM!</v>
      </c>
      <c r="W17" s="45" t="e">
        <f t="shared" si="12"/>
        <v>#NUM!</v>
      </c>
      <c r="X17" s="45" t="e">
        <f t="shared" si="13"/>
        <v>#NUM!</v>
      </c>
      <c r="Y17" s="45" t="e">
        <f t="shared" si="14"/>
        <v>#NUM!</v>
      </c>
      <c r="Z17" s="45" t="e">
        <f t="shared" si="15"/>
        <v>#N/A</v>
      </c>
      <c r="AA17" s="45" t="e">
        <f t="shared" si="16"/>
        <v>#NUM!</v>
      </c>
      <c r="AB17" s="45" t="e">
        <f t="shared" si="17"/>
        <v>#NUM!</v>
      </c>
      <c r="AC17" s="45" t="e">
        <f t="shared" si="18"/>
        <v>#NUM!</v>
      </c>
      <c r="AD17" s="45" t="e">
        <f t="shared" si="19"/>
        <v>#NUM!</v>
      </c>
      <c r="AE17" s="45" t="e">
        <f t="shared" si="20"/>
        <v>#NUM!</v>
      </c>
      <c r="AF17" s="45" t="e">
        <f t="shared" si="21"/>
        <v>#N/A</v>
      </c>
      <c r="AG17" s="45" t="e">
        <f t="shared" si="22"/>
        <v>#NUM!</v>
      </c>
      <c r="AH17" s="45" t="e">
        <f t="shared" si="23"/>
        <v>#NUM!</v>
      </c>
      <c r="AI17" s="45" t="e">
        <f t="shared" si="24"/>
        <v>#NUM!</v>
      </c>
      <c r="AJ17" s="45" t="e">
        <f t="shared" si="25"/>
        <v>#N/A</v>
      </c>
    </row>
    <row r="18" spans="1:36" ht="12.95" customHeight="1" x14ac:dyDescent="0.15">
      <c r="A18" s="44"/>
      <c r="B18" s="99"/>
      <c r="C18" s="99"/>
      <c r="D18" s="44"/>
      <c r="E18" s="44"/>
      <c r="F18" s="4" t="str">
        <f t="shared" si="0"/>
        <v/>
      </c>
      <c r="G18" s="5"/>
      <c r="H18" s="44"/>
      <c r="I18" s="44"/>
      <c r="J18" s="1" t="s">
        <v>15</v>
      </c>
      <c r="K18" s="45" t="e">
        <f t="shared" si="1"/>
        <v>#NUM!</v>
      </c>
      <c r="L18" s="45" t="e">
        <f t="shared" si="2"/>
        <v>#NUM!</v>
      </c>
      <c r="M18" s="45" t="e">
        <f t="shared" si="3"/>
        <v>#NUM!</v>
      </c>
      <c r="N18" s="45" t="e">
        <f t="shared" si="4"/>
        <v>#NUM!</v>
      </c>
      <c r="O18" s="45" t="e">
        <f t="shared" si="5"/>
        <v>#NUM!</v>
      </c>
      <c r="P18" s="45" t="e">
        <f t="shared" si="26"/>
        <v>#N/A</v>
      </c>
      <c r="Q18" s="45" t="e">
        <f t="shared" si="6"/>
        <v>#NUM!</v>
      </c>
      <c r="R18" s="45" t="e">
        <f t="shared" si="7"/>
        <v>#NUM!</v>
      </c>
      <c r="S18" s="45" t="e">
        <f t="shared" si="8"/>
        <v>#NUM!</v>
      </c>
      <c r="T18" s="45" t="e">
        <f t="shared" si="9"/>
        <v>#NUM!</v>
      </c>
      <c r="U18" s="45" t="e">
        <f t="shared" si="10"/>
        <v>#N/A</v>
      </c>
      <c r="V18" s="45" t="e">
        <f t="shared" si="11"/>
        <v>#NUM!</v>
      </c>
      <c r="W18" s="45" t="e">
        <f t="shared" si="12"/>
        <v>#NUM!</v>
      </c>
      <c r="X18" s="45" t="e">
        <f t="shared" si="13"/>
        <v>#NUM!</v>
      </c>
      <c r="Y18" s="45" t="e">
        <f t="shared" si="14"/>
        <v>#NUM!</v>
      </c>
      <c r="Z18" s="45" t="e">
        <f t="shared" si="15"/>
        <v>#N/A</v>
      </c>
      <c r="AA18" s="45" t="e">
        <f t="shared" si="16"/>
        <v>#NUM!</v>
      </c>
      <c r="AB18" s="45" t="e">
        <f t="shared" si="17"/>
        <v>#NUM!</v>
      </c>
      <c r="AC18" s="45" t="e">
        <f t="shared" si="18"/>
        <v>#NUM!</v>
      </c>
      <c r="AD18" s="45" t="e">
        <f t="shared" si="19"/>
        <v>#NUM!</v>
      </c>
      <c r="AE18" s="45" t="e">
        <f t="shared" si="20"/>
        <v>#NUM!</v>
      </c>
      <c r="AF18" s="45" t="e">
        <f t="shared" si="21"/>
        <v>#N/A</v>
      </c>
      <c r="AG18" s="45" t="e">
        <f t="shared" si="22"/>
        <v>#NUM!</v>
      </c>
      <c r="AH18" s="45" t="e">
        <f t="shared" si="23"/>
        <v>#NUM!</v>
      </c>
      <c r="AI18" s="45" t="e">
        <f t="shared" si="24"/>
        <v>#NUM!</v>
      </c>
      <c r="AJ18" s="45" t="e">
        <f t="shared" si="25"/>
        <v>#N/A</v>
      </c>
    </row>
    <row r="19" spans="1:36" ht="12.95" customHeight="1" x14ac:dyDescent="0.15">
      <c r="A19" s="44"/>
      <c r="B19" s="99"/>
      <c r="C19" s="99"/>
      <c r="D19" s="44"/>
      <c r="E19" s="44"/>
      <c r="F19" s="4" t="str">
        <f t="shared" si="0"/>
        <v/>
      </c>
      <c r="G19" s="5"/>
      <c r="H19" s="44"/>
      <c r="I19" s="44"/>
      <c r="J19" s="1" t="s">
        <v>15</v>
      </c>
      <c r="K19" s="45" t="e">
        <f t="shared" si="1"/>
        <v>#NUM!</v>
      </c>
      <c r="L19" s="45" t="e">
        <f t="shared" si="2"/>
        <v>#NUM!</v>
      </c>
      <c r="M19" s="45" t="e">
        <f t="shared" si="3"/>
        <v>#NUM!</v>
      </c>
      <c r="N19" s="45" t="e">
        <f t="shared" si="4"/>
        <v>#NUM!</v>
      </c>
      <c r="O19" s="45" t="e">
        <f t="shared" si="5"/>
        <v>#NUM!</v>
      </c>
      <c r="P19" s="45" t="e">
        <f t="shared" si="26"/>
        <v>#N/A</v>
      </c>
      <c r="Q19" s="45" t="e">
        <f t="shared" si="6"/>
        <v>#NUM!</v>
      </c>
      <c r="R19" s="45" t="e">
        <f t="shared" si="7"/>
        <v>#NUM!</v>
      </c>
      <c r="S19" s="45" t="e">
        <f t="shared" si="8"/>
        <v>#NUM!</v>
      </c>
      <c r="T19" s="45" t="e">
        <f t="shared" si="9"/>
        <v>#NUM!</v>
      </c>
      <c r="U19" s="45" t="e">
        <f t="shared" si="10"/>
        <v>#N/A</v>
      </c>
      <c r="V19" s="45" t="e">
        <f t="shared" si="11"/>
        <v>#NUM!</v>
      </c>
      <c r="W19" s="45" t="e">
        <f t="shared" si="12"/>
        <v>#NUM!</v>
      </c>
      <c r="X19" s="45" t="e">
        <f t="shared" si="13"/>
        <v>#NUM!</v>
      </c>
      <c r="Y19" s="45" t="e">
        <f t="shared" si="14"/>
        <v>#NUM!</v>
      </c>
      <c r="Z19" s="45" t="e">
        <f t="shared" si="15"/>
        <v>#N/A</v>
      </c>
      <c r="AA19" s="45" t="e">
        <f t="shared" si="16"/>
        <v>#NUM!</v>
      </c>
      <c r="AB19" s="45" t="e">
        <f t="shared" si="17"/>
        <v>#NUM!</v>
      </c>
      <c r="AC19" s="45" t="e">
        <f t="shared" si="18"/>
        <v>#NUM!</v>
      </c>
      <c r="AD19" s="45" t="e">
        <f t="shared" si="19"/>
        <v>#NUM!</v>
      </c>
      <c r="AE19" s="45" t="e">
        <f t="shared" si="20"/>
        <v>#NUM!</v>
      </c>
      <c r="AF19" s="45" t="e">
        <f t="shared" si="21"/>
        <v>#N/A</v>
      </c>
      <c r="AG19" s="45" t="e">
        <f t="shared" si="22"/>
        <v>#NUM!</v>
      </c>
      <c r="AH19" s="45" t="e">
        <f t="shared" si="23"/>
        <v>#NUM!</v>
      </c>
      <c r="AI19" s="45" t="e">
        <f t="shared" si="24"/>
        <v>#NUM!</v>
      </c>
      <c r="AJ19" s="45" t="e">
        <f t="shared" si="25"/>
        <v>#N/A</v>
      </c>
    </row>
    <row r="20" spans="1:36" ht="12.95" customHeight="1" x14ac:dyDescent="0.15">
      <c r="A20" s="44"/>
      <c r="B20" s="99"/>
      <c r="C20" s="99"/>
      <c r="D20" s="44"/>
      <c r="E20" s="44"/>
      <c r="F20" s="4" t="str">
        <f t="shared" si="0"/>
        <v/>
      </c>
      <c r="G20" s="5"/>
      <c r="H20" s="44"/>
      <c r="I20" s="44"/>
      <c r="J20" s="1" t="s">
        <v>15</v>
      </c>
      <c r="K20" s="45" t="e">
        <f t="shared" si="1"/>
        <v>#NUM!</v>
      </c>
      <c r="L20" s="45" t="e">
        <f t="shared" si="2"/>
        <v>#NUM!</v>
      </c>
      <c r="M20" s="45" t="e">
        <f t="shared" si="3"/>
        <v>#NUM!</v>
      </c>
      <c r="N20" s="45" t="e">
        <f t="shared" si="4"/>
        <v>#NUM!</v>
      </c>
      <c r="O20" s="45" t="e">
        <f t="shared" si="5"/>
        <v>#NUM!</v>
      </c>
      <c r="P20" s="45" t="e">
        <f t="shared" si="26"/>
        <v>#N/A</v>
      </c>
      <c r="Q20" s="45" t="e">
        <f t="shared" si="6"/>
        <v>#NUM!</v>
      </c>
      <c r="R20" s="45" t="e">
        <f t="shared" si="7"/>
        <v>#NUM!</v>
      </c>
      <c r="S20" s="45" t="e">
        <f t="shared" si="8"/>
        <v>#NUM!</v>
      </c>
      <c r="T20" s="45" t="e">
        <f t="shared" si="9"/>
        <v>#NUM!</v>
      </c>
      <c r="U20" s="45" t="e">
        <f t="shared" si="10"/>
        <v>#N/A</v>
      </c>
      <c r="V20" s="45" t="e">
        <f t="shared" si="11"/>
        <v>#NUM!</v>
      </c>
      <c r="W20" s="45" t="e">
        <f t="shared" si="12"/>
        <v>#NUM!</v>
      </c>
      <c r="X20" s="45" t="e">
        <f t="shared" si="13"/>
        <v>#NUM!</v>
      </c>
      <c r="Y20" s="45" t="e">
        <f t="shared" si="14"/>
        <v>#NUM!</v>
      </c>
      <c r="Z20" s="45" t="e">
        <f t="shared" si="15"/>
        <v>#N/A</v>
      </c>
      <c r="AA20" s="45" t="e">
        <f t="shared" si="16"/>
        <v>#NUM!</v>
      </c>
      <c r="AB20" s="45" t="e">
        <f t="shared" si="17"/>
        <v>#NUM!</v>
      </c>
      <c r="AC20" s="45" t="e">
        <f t="shared" si="18"/>
        <v>#NUM!</v>
      </c>
      <c r="AD20" s="45" t="e">
        <f t="shared" si="19"/>
        <v>#NUM!</v>
      </c>
      <c r="AE20" s="45" t="e">
        <f t="shared" si="20"/>
        <v>#NUM!</v>
      </c>
      <c r="AF20" s="45" t="e">
        <f t="shared" si="21"/>
        <v>#N/A</v>
      </c>
      <c r="AG20" s="45" t="e">
        <f t="shared" si="22"/>
        <v>#NUM!</v>
      </c>
      <c r="AH20" s="45" t="e">
        <f t="shared" si="23"/>
        <v>#NUM!</v>
      </c>
      <c r="AI20" s="45" t="e">
        <f t="shared" si="24"/>
        <v>#NUM!</v>
      </c>
      <c r="AJ20" s="45" t="e">
        <f t="shared" si="25"/>
        <v>#N/A</v>
      </c>
    </row>
    <row r="21" spans="1:36" ht="12.95" customHeight="1" x14ac:dyDescent="0.15">
      <c r="A21" s="44"/>
      <c r="B21" s="99"/>
      <c r="C21" s="99"/>
      <c r="D21" s="44"/>
      <c r="E21" s="44"/>
      <c r="F21" s="4" t="str">
        <f t="shared" si="0"/>
        <v/>
      </c>
      <c r="G21" s="5"/>
      <c r="H21" s="44"/>
      <c r="I21" s="44"/>
      <c r="J21" s="1" t="s">
        <v>15</v>
      </c>
      <c r="K21" s="45" t="e">
        <f t="shared" si="1"/>
        <v>#NUM!</v>
      </c>
      <c r="L21" s="45" t="e">
        <f t="shared" si="2"/>
        <v>#NUM!</v>
      </c>
      <c r="M21" s="45" t="e">
        <f t="shared" si="3"/>
        <v>#NUM!</v>
      </c>
      <c r="N21" s="45" t="e">
        <f t="shared" si="4"/>
        <v>#NUM!</v>
      </c>
      <c r="O21" s="45" t="e">
        <f t="shared" si="5"/>
        <v>#NUM!</v>
      </c>
      <c r="P21" s="45" t="e">
        <f t="shared" si="26"/>
        <v>#N/A</v>
      </c>
      <c r="Q21" s="45" t="e">
        <f t="shared" si="6"/>
        <v>#NUM!</v>
      </c>
      <c r="R21" s="45" t="e">
        <f t="shared" si="7"/>
        <v>#NUM!</v>
      </c>
      <c r="S21" s="45" t="e">
        <f t="shared" si="8"/>
        <v>#NUM!</v>
      </c>
      <c r="T21" s="45" t="e">
        <f t="shared" si="9"/>
        <v>#NUM!</v>
      </c>
      <c r="U21" s="45" t="e">
        <f t="shared" si="10"/>
        <v>#N/A</v>
      </c>
      <c r="V21" s="45" t="e">
        <f t="shared" si="11"/>
        <v>#NUM!</v>
      </c>
      <c r="W21" s="45" t="e">
        <f t="shared" si="12"/>
        <v>#NUM!</v>
      </c>
      <c r="X21" s="45" t="e">
        <f t="shared" si="13"/>
        <v>#NUM!</v>
      </c>
      <c r="Y21" s="45" t="e">
        <f t="shared" si="14"/>
        <v>#NUM!</v>
      </c>
      <c r="Z21" s="45" t="e">
        <f t="shared" si="15"/>
        <v>#N/A</v>
      </c>
      <c r="AA21" s="45" t="e">
        <f t="shared" si="16"/>
        <v>#NUM!</v>
      </c>
      <c r="AB21" s="45" t="e">
        <f t="shared" si="17"/>
        <v>#NUM!</v>
      </c>
      <c r="AC21" s="45" t="e">
        <f t="shared" si="18"/>
        <v>#NUM!</v>
      </c>
      <c r="AD21" s="45" t="e">
        <f t="shared" si="19"/>
        <v>#NUM!</v>
      </c>
      <c r="AE21" s="45" t="e">
        <f t="shared" si="20"/>
        <v>#NUM!</v>
      </c>
      <c r="AF21" s="45" t="e">
        <f t="shared" si="21"/>
        <v>#N/A</v>
      </c>
      <c r="AG21" s="45" t="e">
        <f t="shared" si="22"/>
        <v>#NUM!</v>
      </c>
      <c r="AH21" s="45" t="e">
        <f t="shared" si="23"/>
        <v>#NUM!</v>
      </c>
      <c r="AI21" s="45" t="e">
        <f t="shared" si="24"/>
        <v>#NUM!</v>
      </c>
      <c r="AJ21" s="45" t="e">
        <f t="shared" si="25"/>
        <v>#N/A</v>
      </c>
    </row>
    <row r="22" spans="1:36" ht="12.95" customHeight="1" x14ac:dyDescent="0.15">
      <c r="A22" s="44"/>
      <c r="B22" s="99"/>
      <c r="C22" s="99"/>
      <c r="D22" s="44"/>
      <c r="E22" s="44"/>
      <c r="F22" s="4" t="str">
        <f t="shared" si="0"/>
        <v/>
      </c>
      <c r="G22" s="26"/>
      <c r="H22" s="44"/>
      <c r="I22" s="44"/>
      <c r="J22" s="1" t="s">
        <v>15</v>
      </c>
      <c r="K22" s="45" t="e">
        <f t="shared" si="1"/>
        <v>#NUM!</v>
      </c>
      <c r="L22" s="45" t="e">
        <f t="shared" si="2"/>
        <v>#NUM!</v>
      </c>
      <c r="M22" s="45" t="e">
        <f t="shared" si="3"/>
        <v>#NUM!</v>
      </c>
      <c r="N22" s="45" t="e">
        <f t="shared" si="4"/>
        <v>#NUM!</v>
      </c>
      <c r="O22" s="45" t="e">
        <f t="shared" si="5"/>
        <v>#NUM!</v>
      </c>
      <c r="P22" s="45" t="e">
        <f t="shared" si="26"/>
        <v>#N/A</v>
      </c>
      <c r="Q22" s="45" t="e">
        <f t="shared" si="6"/>
        <v>#NUM!</v>
      </c>
      <c r="R22" s="45" t="e">
        <f t="shared" si="7"/>
        <v>#NUM!</v>
      </c>
      <c r="S22" s="45" t="e">
        <f t="shared" si="8"/>
        <v>#NUM!</v>
      </c>
      <c r="T22" s="45" t="e">
        <f t="shared" si="9"/>
        <v>#NUM!</v>
      </c>
      <c r="U22" s="45" t="e">
        <f t="shared" si="10"/>
        <v>#N/A</v>
      </c>
      <c r="V22" s="45" t="e">
        <f t="shared" si="11"/>
        <v>#NUM!</v>
      </c>
      <c r="W22" s="45" t="e">
        <f t="shared" si="12"/>
        <v>#NUM!</v>
      </c>
      <c r="X22" s="45" t="e">
        <f t="shared" si="13"/>
        <v>#NUM!</v>
      </c>
      <c r="Y22" s="45" t="e">
        <f t="shared" si="14"/>
        <v>#NUM!</v>
      </c>
      <c r="Z22" s="45" t="e">
        <f t="shared" si="15"/>
        <v>#N/A</v>
      </c>
      <c r="AA22" s="45" t="e">
        <f t="shared" si="16"/>
        <v>#NUM!</v>
      </c>
      <c r="AB22" s="45" t="e">
        <f t="shared" si="17"/>
        <v>#NUM!</v>
      </c>
      <c r="AC22" s="45" t="e">
        <f t="shared" si="18"/>
        <v>#NUM!</v>
      </c>
      <c r="AD22" s="45" t="e">
        <f t="shared" si="19"/>
        <v>#NUM!</v>
      </c>
      <c r="AE22" s="45" t="e">
        <f t="shared" si="20"/>
        <v>#NUM!</v>
      </c>
      <c r="AF22" s="45" t="e">
        <f t="shared" si="21"/>
        <v>#N/A</v>
      </c>
      <c r="AG22" s="45" t="e">
        <f t="shared" si="22"/>
        <v>#NUM!</v>
      </c>
      <c r="AH22" s="45" t="e">
        <f t="shared" si="23"/>
        <v>#NUM!</v>
      </c>
      <c r="AI22" s="45" t="e">
        <f t="shared" si="24"/>
        <v>#NUM!</v>
      </c>
      <c r="AJ22" s="45" t="e">
        <f t="shared" si="25"/>
        <v>#N/A</v>
      </c>
    </row>
    <row r="23" spans="1:36" ht="12.95" customHeight="1" x14ac:dyDescent="0.15">
      <c r="A23" s="44"/>
      <c r="B23" s="99"/>
      <c r="C23" s="99"/>
      <c r="D23" s="44"/>
      <c r="E23" s="44"/>
      <c r="F23" s="4" t="str">
        <f t="shared" si="0"/>
        <v/>
      </c>
      <c r="G23" s="26"/>
      <c r="H23" s="44"/>
      <c r="I23" s="44"/>
      <c r="J23" s="1" t="s">
        <v>15</v>
      </c>
      <c r="K23" s="45" t="e">
        <f t="shared" si="1"/>
        <v>#NUM!</v>
      </c>
      <c r="L23" s="45" t="e">
        <f t="shared" si="2"/>
        <v>#NUM!</v>
      </c>
      <c r="M23" s="45" t="e">
        <f t="shared" si="3"/>
        <v>#NUM!</v>
      </c>
      <c r="N23" s="45" t="e">
        <f t="shared" si="4"/>
        <v>#NUM!</v>
      </c>
      <c r="O23" s="45" t="e">
        <f t="shared" si="5"/>
        <v>#NUM!</v>
      </c>
      <c r="P23" s="45" t="e">
        <f t="shared" si="26"/>
        <v>#N/A</v>
      </c>
      <c r="Q23" s="45" t="e">
        <f t="shared" si="6"/>
        <v>#NUM!</v>
      </c>
      <c r="R23" s="45" t="e">
        <f t="shared" si="7"/>
        <v>#NUM!</v>
      </c>
      <c r="S23" s="45" t="e">
        <f t="shared" si="8"/>
        <v>#NUM!</v>
      </c>
      <c r="T23" s="45" t="e">
        <f t="shared" si="9"/>
        <v>#NUM!</v>
      </c>
      <c r="U23" s="45" t="e">
        <f t="shared" si="10"/>
        <v>#N/A</v>
      </c>
      <c r="V23" s="45" t="e">
        <f t="shared" si="11"/>
        <v>#NUM!</v>
      </c>
      <c r="W23" s="45" t="e">
        <f t="shared" si="12"/>
        <v>#NUM!</v>
      </c>
      <c r="X23" s="45" t="e">
        <f t="shared" si="13"/>
        <v>#NUM!</v>
      </c>
      <c r="Y23" s="45" t="e">
        <f t="shared" si="14"/>
        <v>#NUM!</v>
      </c>
      <c r="Z23" s="45" t="e">
        <f t="shared" si="15"/>
        <v>#N/A</v>
      </c>
      <c r="AA23" s="45" t="e">
        <f t="shared" si="16"/>
        <v>#NUM!</v>
      </c>
      <c r="AB23" s="45" t="e">
        <f t="shared" si="17"/>
        <v>#NUM!</v>
      </c>
      <c r="AC23" s="45" t="e">
        <f t="shared" si="18"/>
        <v>#NUM!</v>
      </c>
      <c r="AD23" s="45" t="e">
        <f t="shared" si="19"/>
        <v>#NUM!</v>
      </c>
      <c r="AE23" s="45" t="e">
        <f t="shared" si="20"/>
        <v>#NUM!</v>
      </c>
      <c r="AF23" s="45" t="e">
        <f t="shared" si="21"/>
        <v>#N/A</v>
      </c>
      <c r="AG23" s="45" t="e">
        <f t="shared" si="22"/>
        <v>#NUM!</v>
      </c>
      <c r="AH23" s="45" t="e">
        <f t="shared" si="23"/>
        <v>#NUM!</v>
      </c>
      <c r="AI23" s="45" t="e">
        <f t="shared" si="24"/>
        <v>#NUM!</v>
      </c>
      <c r="AJ23" s="45" t="e">
        <f t="shared" si="25"/>
        <v>#N/A</v>
      </c>
    </row>
    <row r="24" spans="1:36" ht="12.95" customHeight="1" x14ac:dyDescent="0.15">
      <c r="A24" s="44"/>
      <c r="B24" s="99"/>
      <c r="C24" s="99"/>
      <c r="D24" s="44"/>
      <c r="E24" s="44"/>
      <c r="F24" s="4" t="str">
        <f t="shared" si="0"/>
        <v/>
      </c>
      <c r="G24" s="5"/>
      <c r="H24" s="44"/>
      <c r="I24" s="44"/>
      <c r="J24" s="1" t="s">
        <v>15</v>
      </c>
      <c r="K24" s="45" t="e">
        <f t="shared" si="1"/>
        <v>#NUM!</v>
      </c>
      <c r="L24" s="45" t="e">
        <f t="shared" si="2"/>
        <v>#NUM!</v>
      </c>
      <c r="M24" s="45" t="e">
        <f t="shared" si="3"/>
        <v>#NUM!</v>
      </c>
      <c r="N24" s="45" t="e">
        <f t="shared" si="4"/>
        <v>#NUM!</v>
      </c>
      <c r="O24" s="45" t="e">
        <f t="shared" si="5"/>
        <v>#NUM!</v>
      </c>
      <c r="P24" s="45" t="e">
        <f t="shared" si="26"/>
        <v>#N/A</v>
      </c>
      <c r="Q24" s="45" t="e">
        <f t="shared" si="6"/>
        <v>#NUM!</v>
      </c>
      <c r="R24" s="45" t="e">
        <f t="shared" si="7"/>
        <v>#NUM!</v>
      </c>
      <c r="S24" s="45" t="e">
        <f t="shared" si="8"/>
        <v>#NUM!</v>
      </c>
      <c r="T24" s="45" t="e">
        <f t="shared" si="9"/>
        <v>#NUM!</v>
      </c>
      <c r="U24" s="45" t="e">
        <f t="shared" si="10"/>
        <v>#N/A</v>
      </c>
      <c r="V24" s="45" t="e">
        <f t="shared" si="11"/>
        <v>#NUM!</v>
      </c>
      <c r="W24" s="45" t="e">
        <f t="shared" si="12"/>
        <v>#NUM!</v>
      </c>
      <c r="X24" s="45" t="e">
        <f t="shared" si="13"/>
        <v>#NUM!</v>
      </c>
      <c r="Y24" s="45" t="e">
        <f t="shared" si="14"/>
        <v>#NUM!</v>
      </c>
      <c r="Z24" s="45" t="e">
        <f t="shared" si="15"/>
        <v>#N/A</v>
      </c>
      <c r="AA24" s="45" t="e">
        <f t="shared" si="16"/>
        <v>#NUM!</v>
      </c>
      <c r="AB24" s="45" t="e">
        <f t="shared" si="17"/>
        <v>#NUM!</v>
      </c>
      <c r="AC24" s="45" t="e">
        <f t="shared" si="18"/>
        <v>#NUM!</v>
      </c>
      <c r="AD24" s="45" t="e">
        <f t="shared" si="19"/>
        <v>#NUM!</v>
      </c>
      <c r="AE24" s="45" t="e">
        <f t="shared" si="20"/>
        <v>#NUM!</v>
      </c>
      <c r="AF24" s="45" t="e">
        <f t="shared" si="21"/>
        <v>#N/A</v>
      </c>
      <c r="AG24" s="45" t="e">
        <f t="shared" si="22"/>
        <v>#NUM!</v>
      </c>
      <c r="AH24" s="45" t="e">
        <f t="shared" si="23"/>
        <v>#NUM!</v>
      </c>
      <c r="AI24" s="45" t="e">
        <f t="shared" si="24"/>
        <v>#NUM!</v>
      </c>
      <c r="AJ24" s="45" t="e">
        <f t="shared" si="25"/>
        <v>#N/A</v>
      </c>
    </row>
    <row r="25" spans="1:36" ht="12.95" customHeight="1" x14ac:dyDescent="0.15">
      <c r="A25" s="44"/>
      <c r="B25" s="99"/>
      <c r="C25" s="99"/>
      <c r="D25" s="44"/>
      <c r="E25" s="44"/>
      <c r="F25" s="4" t="str">
        <f t="shared" si="0"/>
        <v/>
      </c>
      <c r="G25" s="5"/>
      <c r="H25" s="44"/>
      <c r="I25" s="44"/>
      <c r="J25" s="1" t="s">
        <v>15</v>
      </c>
      <c r="K25" s="45" t="e">
        <f t="shared" si="1"/>
        <v>#NUM!</v>
      </c>
      <c r="L25" s="45" t="e">
        <f t="shared" si="2"/>
        <v>#NUM!</v>
      </c>
      <c r="M25" s="45" t="e">
        <f t="shared" si="3"/>
        <v>#NUM!</v>
      </c>
      <c r="N25" s="45" t="e">
        <f t="shared" si="4"/>
        <v>#NUM!</v>
      </c>
      <c r="O25" s="45" t="e">
        <f t="shared" si="5"/>
        <v>#NUM!</v>
      </c>
      <c r="P25" s="45" t="e">
        <f t="shared" si="26"/>
        <v>#N/A</v>
      </c>
      <c r="Q25" s="45" t="e">
        <f t="shared" si="6"/>
        <v>#NUM!</v>
      </c>
      <c r="R25" s="45" t="e">
        <f t="shared" si="7"/>
        <v>#NUM!</v>
      </c>
      <c r="S25" s="45" t="e">
        <f t="shared" si="8"/>
        <v>#NUM!</v>
      </c>
      <c r="T25" s="45" t="e">
        <f t="shared" si="9"/>
        <v>#NUM!</v>
      </c>
      <c r="U25" s="45" t="e">
        <f t="shared" si="10"/>
        <v>#N/A</v>
      </c>
      <c r="V25" s="45" t="e">
        <f t="shared" si="11"/>
        <v>#NUM!</v>
      </c>
      <c r="W25" s="45" t="e">
        <f t="shared" si="12"/>
        <v>#NUM!</v>
      </c>
      <c r="X25" s="45" t="e">
        <f t="shared" si="13"/>
        <v>#NUM!</v>
      </c>
      <c r="Y25" s="45" t="e">
        <f t="shared" si="14"/>
        <v>#NUM!</v>
      </c>
      <c r="Z25" s="45" t="e">
        <f t="shared" si="15"/>
        <v>#N/A</v>
      </c>
      <c r="AA25" s="45" t="e">
        <f t="shared" si="16"/>
        <v>#NUM!</v>
      </c>
      <c r="AB25" s="45" t="e">
        <f t="shared" si="17"/>
        <v>#NUM!</v>
      </c>
      <c r="AC25" s="45" t="e">
        <f t="shared" si="18"/>
        <v>#NUM!</v>
      </c>
      <c r="AD25" s="45" t="e">
        <f t="shared" si="19"/>
        <v>#NUM!</v>
      </c>
      <c r="AE25" s="45" t="e">
        <f t="shared" si="20"/>
        <v>#NUM!</v>
      </c>
      <c r="AF25" s="45" t="e">
        <f t="shared" si="21"/>
        <v>#N/A</v>
      </c>
      <c r="AG25" s="45" t="e">
        <f t="shared" si="22"/>
        <v>#NUM!</v>
      </c>
      <c r="AH25" s="45" t="e">
        <f t="shared" si="23"/>
        <v>#NUM!</v>
      </c>
      <c r="AI25" s="45" t="e">
        <f t="shared" si="24"/>
        <v>#NUM!</v>
      </c>
      <c r="AJ25" s="45" t="e">
        <f t="shared" si="25"/>
        <v>#N/A</v>
      </c>
    </row>
    <row r="26" spans="1:36" ht="12.95" customHeight="1" x14ac:dyDescent="0.15">
      <c r="A26" s="44"/>
      <c r="B26" s="99"/>
      <c r="C26" s="99"/>
      <c r="D26" s="44"/>
      <c r="E26" s="44"/>
      <c r="F26" s="4" t="str">
        <f t="shared" si="0"/>
        <v/>
      </c>
      <c r="G26" s="26"/>
      <c r="H26" s="44"/>
      <c r="I26" s="44"/>
      <c r="J26" s="1" t="s">
        <v>15</v>
      </c>
      <c r="K26" s="45" t="e">
        <f t="shared" si="1"/>
        <v>#NUM!</v>
      </c>
      <c r="L26" s="45" t="e">
        <f t="shared" si="2"/>
        <v>#NUM!</v>
      </c>
      <c r="M26" s="45" t="e">
        <f t="shared" si="3"/>
        <v>#NUM!</v>
      </c>
      <c r="N26" s="45" t="e">
        <f t="shared" si="4"/>
        <v>#NUM!</v>
      </c>
      <c r="O26" s="45" t="e">
        <f t="shared" si="5"/>
        <v>#NUM!</v>
      </c>
      <c r="P26" s="45" t="e">
        <f t="shared" si="26"/>
        <v>#N/A</v>
      </c>
      <c r="Q26" s="45" t="e">
        <f t="shared" si="6"/>
        <v>#NUM!</v>
      </c>
      <c r="R26" s="45" t="e">
        <f t="shared" si="7"/>
        <v>#NUM!</v>
      </c>
      <c r="S26" s="45" t="e">
        <f t="shared" si="8"/>
        <v>#NUM!</v>
      </c>
      <c r="T26" s="45" t="e">
        <f t="shared" si="9"/>
        <v>#NUM!</v>
      </c>
      <c r="U26" s="45" t="e">
        <f t="shared" si="10"/>
        <v>#N/A</v>
      </c>
      <c r="V26" s="45" t="e">
        <f t="shared" si="11"/>
        <v>#NUM!</v>
      </c>
      <c r="W26" s="45" t="e">
        <f t="shared" si="12"/>
        <v>#NUM!</v>
      </c>
      <c r="X26" s="45" t="e">
        <f t="shared" si="13"/>
        <v>#NUM!</v>
      </c>
      <c r="Y26" s="45" t="e">
        <f t="shared" si="14"/>
        <v>#NUM!</v>
      </c>
      <c r="Z26" s="45" t="e">
        <f t="shared" si="15"/>
        <v>#N/A</v>
      </c>
      <c r="AA26" s="45" t="e">
        <f t="shared" si="16"/>
        <v>#NUM!</v>
      </c>
      <c r="AB26" s="45" t="e">
        <f t="shared" si="17"/>
        <v>#NUM!</v>
      </c>
      <c r="AC26" s="45" t="e">
        <f t="shared" si="18"/>
        <v>#NUM!</v>
      </c>
      <c r="AD26" s="45" t="e">
        <f t="shared" si="19"/>
        <v>#NUM!</v>
      </c>
      <c r="AE26" s="45" t="e">
        <f t="shared" si="20"/>
        <v>#NUM!</v>
      </c>
      <c r="AF26" s="45" t="e">
        <f t="shared" si="21"/>
        <v>#N/A</v>
      </c>
      <c r="AG26" s="45" t="e">
        <f t="shared" si="22"/>
        <v>#NUM!</v>
      </c>
      <c r="AH26" s="45" t="e">
        <f t="shared" si="23"/>
        <v>#NUM!</v>
      </c>
      <c r="AI26" s="45" t="e">
        <f t="shared" si="24"/>
        <v>#NUM!</v>
      </c>
      <c r="AJ26" s="45" t="e">
        <f t="shared" si="25"/>
        <v>#N/A</v>
      </c>
    </row>
    <row r="27" spans="1:36" ht="12.95" customHeight="1" x14ac:dyDescent="0.15">
      <c r="A27" s="44"/>
      <c r="B27" s="99"/>
      <c r="C27" s="99"/>
      <c r="D27" s="44"/>
      <c r="E27" s="44"/>
      <c r="F27" s="4" t="str">
        <f t="shared" si="0"/>
        <v/>
      </c>
      <c r="G27" s="5"/>
      <c r="H27" s="44"/>
      <c r="I27" s="44"/>
      <c r="J27" s="1" t="s">
        <v>15</v>
      </c>
      <c r="K27" s="45" t="e">
        <f t="shared" si="1"/>
        <v>#NUM!</v>
      </c>
      <c r="L27" s="45" t="e">
        <f t="shared" si="2"/>
        <v>#NUM!</v>
      </c>
      <c r="M27" s="45" t="e">
        <f t="shared" si="3"/>
        <v>#NUM!</v>
      </c>
      <c r="N27" s="45" t="e">
        <f t="shared" si="4"/>
        <v>#NUM!</v>
      </c>
      <c r="O27" s="45" t="e">
        <f t="shared" si="5"/>
        <v>#NUM!</v>
      </c>
      <c r="P27" s="45" t="e">
        <f t="shared" si="26"/>
        <v>#N/A</v>
      </c>
      <c r="Q27" s="45" t="e">
        <f t="shared" si="6"/>
        <v>#NUM!</v>
      </c>
      <c r="R27" s="45" t="e">
        <f t="shared" si="7"/>
        <v>#NUM!</v>
      </c>
      <c r="S27" s="45" t="e">
        <f t="shared" si="8"/>
        <v>#NUM!</v>
      </c>
      <c r="T27" s="45" t="e">
        <f t="shared" si="9"/>
        <v>#NUM!</v>
      </c>
      <c r="U27" s="45" t="e">
        <f t="shared" si="10"/>
        <v>#N/A</v>
      </c>
      <c r="V27" s="45" t="e">
        <f t="shared" si="11"/>
        <v>#NUM!</v>
      </c>
      <c r="W27" s="45" t="e">
        <f t="shared" si="12"/>
        <v>#NUM!</v>
      </c>
      <c r="X27" s="45" t="e">
        <f t="shared" si="13"/>
        <v>#NUM!</v>
      </c>
      <c r="Y27" s="45" t="e">
        <f t="shared" si="14"/>
        <v>#NUM!</v>
      </c>
      <c r="Z27" s="45" t="e">
        <f t="shared" si="15"/>
        <v>#N/A</v>
      </c>
      <c r="AA27" s="45" t="e">
        <f t="shared" si="16"/>
        <v>#NUM!</v>
      </c>
      <c r="AB27" s="45" t="e">
        <f t="shared" si="17"/>
        <v>#NUM!</v>
      </c>
      <c r="AC27" s="45" t="e">
        <f t="shared" si="18"/>
        <v>#NUM!</v>
      </c>
      <c r="AD27" s="45" t="e">
        <f t="shared" si="19"/>
        <v>#NUM!</v>
      </c>
      <c r="AE27" s="45" t="e">
        <f t="shared" si="20"/>
        <v>#NUM!</v>
      </c>
      <c r="AF27" s="45" t="e">
        <f t="shared" si="21"/>
        <v>#N/A</v>
      </c>
      <c r="AG27" s="45" t="e">
        <f t="shared" si="22"/>
        <v>#NUM!</v>
      </c>
      <c r="AH27" s="45" t="e">
        <f t="shared" si="23"/>
        <v>#NUM!</v>
      </c>
      <c r="AI27" s="45" t="e">
        <f t="shared" si="24"/>
        <v>#NUM!</v>
      </c>
      <c r="AJ27" s="45" t="e">
        <f t="shared" si="25"/>
        <v>#N/A</v>
      </c>
    </row>
    <row r="28" spans="1:36" ht="12.95" customHeight="1" x14ac:dyDescent="0.15">
      <c r="A28" s="44"/>
      <c r="B28" s="99"/>
      <c r="C28" s="99"/>
      <c r="D28" s="44"/>
      <c r="E28" s="44"/>
      <c r="F28" s="4" t="str">
        <f t="shared" si="0"/>
        <v/>
      </c>
      <c r="G28" s="5"/>
      <c r="H28" s="44"/>
      <c r="I28" s="44"/>
      <c r="J28" s="1" t="s">
        <v>15</v>
      </c>
      <c r="K28" s="45" t="e">
        <f t="shared" si="1"/>
        <v>#NUM!</v>
      </c>
      <c r="L28" s="45" t="e">
        <f t="shared" si="2"/>
        <v>#NUM!</v>
      </c>
      <c r="M28" s="45" t="e">
        <f t="shared" si="3"/>
        <v>#NUM!</v>
      </c>
      <c r="N28" s="8" t="e">
        <f t="shared" si="4"/>
        <v>#NUM!</v>
      </c>
      <c r="O28" s="45" t="e">
        <f t="shared" si="5"/>
        <v>#NUM!</v>
      </c>
      <c r="P28" s="45" t="e">
        <f t="shared" si="26"/>
        <v>#N/A</v>
      </c>
      <c r="Q28" s="45" t="e">
        <f t="shared" si="6"/>
        <v>#NUM!</v>
      </c>
      <c r="R28" s="45" t="e">
        <f t="shared" si="7"/>
        <v>#NUM!</v>
      </c>
      <c r="S28" s="45" t="e">
        <f t="shared" si="8"/>
        <v>#NUM!</v>
      </c>
      <c r="T28" s="45" t="e">
        <f t="shared" si="9"/>
        <v>#NUM!</v>
      </c>
      <c r="U28" s="45" t="e">
        <f t="shared" si="10"/>
        <v>#N/A</v>
      </c>
      <c r="V28" s="45" t="e">
        <f t="shared" si="11"/>
        <v>#NUM!</v>
      </c>
      <c r="W28" s="45" t="e">
        <f t="shared" si="12"/>
        <v>#NUM!</v>
      </c>
      <c r="X28" s="45" t="e">
        <f t="shared" si="13"/>
        <v>#NUM!</v>
      </c>
      <c r="Y28" s="45" t="e">
        <f t="shared" si="14"/>
        <v>#NUM!</v>
      </c>
      <c r="Z28" s="45" t="e">
        <f t="shared" si="15"/>
        <v>#N/A</v>
      </c>
      <c r="AA28" s="45" t="e">
        <f t="shared" si="16"/>
        <v>#NUM!</v>
      </c>
      <c r="AB28" s="45" t="e">
        <f t="shared" si="17"/>
        <v>#NUM!</v>
      </c>
      <c r="AC28" s="45" t="e">
        <f t="shared" si="18"/>
        <v>#NUM!</v>
      </c>
      <c r="AD28" s="45" t="e">
        <f t="shared" si="19"/>
        <v>#NUM!</v>
      </c>
      <c r="AE28" s="45" t="e">
        <f t="shared" si="20"/>
        <v>#NUM!</v>
      </c>
      <c r="AF28" s="45" t="e">
        <f t="shared" si="21"/>
        <v>#N/A</v>
      </c>
      <c r="AG28" s="45" t="e">
        <f t="shared" si="22"/>
        <v>#NUM!</v>
      </c>
      <c r="AH28" s="45" t="e">
        <f t="shared" si="23"/>
        <v>#NUM!</v>
      </c>
      <c r="AI28" s="45" t="e">
        <f t="shared" si="24"/>
        <v>#NUM!</v>
      </c>
      <c r="AJ28" s="45" t="e">
        <f t="shared" si="25"/>
        <v>#N/A</v>
      </c>
    </row>
    <row r="29" spans="1:36" ht="12.95" customHeight="1" x14ac:dyDescent="0.15">
      <c r="A29" s="44"/>
      <c r="B29" s="99"/>
      <c r="C29" s="99"/>
      <c r="D29" s="44"/>
      <c r="E29" s="44"/>
      <c r="F29" s="4" t="str">
        <f t="shared" si="0"/>
        <v/>
      </c>
      <c r="G29" s="5"/>
      <c r="H29" s="44"/>
      <c r="I29" s="44"/>
      <c r="J29" s="1" t="s">
        <v>15</v>
      </c>
      <c r="K29" s="45" t="e">
        <f t="shared" si="1"/>
        <v>#NUM!</v>
      </c>
      <c r="L29" s="45" t="e">
        <f t="shared" si="2"/>
        <v>#NUM!</v>
      </c>
      <c r="M29" s="45" t="e">
        <f t="shared" si="3"/>
        <v>#NUM!</v>
      </c>
      <c r="N29" s="45" t="e">
        <f t="shared" si="4"/>
        <v>#NUM!</v>
      </c>
      <c r="O29" s="45" t="e">
        <f t="shared" si="5"/>
        <v>#NUM!</v>
      </c>
      <c r="P29" s="45" t="e">
        <f t="shared" si="26"/>
        <v>#N/A</v>
      </c>
      <c r="Q29" s="45" t="e">
        <f t="shared" si="6"/>
        <v>#NUM!</v>
      </c>
      <c r="R29" s="45" t="e">
        <f t="shared" si="7"/>
        <v>#NUM!</v>
      </c>
      <c r="S29" s="45" t="e">
        <f t="shared" si="8"/>
        <v>#NUM!</v>
      </c>
      <c r="T29" s="45" t="e">
        <f t="shared" si="9"/>
        <v>#NUM!</v>
      </c>
      <c r="U29" s="45" t="e">
        <f t="shared" si="10"/>
        <v>#N/A</v>
      </c>
      <c r="V29" s="45" t="e">
        <f t="shared" si="11"/>
        <v>#NUM!</v>
      </c>
      <c r="W29" s="45" t="e">
        <f t="shared" si="12"/>
        <v>#NUM!</v>
      </c>
      <c r="X29" s="45" t="e">
        <f t="shared" si="13"/>
        <v>#NUM!</v>
      </c>
      <c r="Y29" s="45" t="e">
        <f t="shared" si="14"/>
        <v>#NUM!</v>
      </c>
      <c r="Z29" s="45" t="e">
        <f t="shared" si="15"/>
        <v>#N/A</v>
      </c>
      <c r="AA29" s="45" t="e">
        <f t="shared" si="16"/>
        <v>#NUM!</v>
      </c>
      <c r="AB29" s="45" t="e">
        <f t="shared" si="17"/>
        <v>#NUM!</v>
      </c>
      <c r="AC29" s="45" t="e">
        <f t="shared" si="18"/>
        <v>#NUM!</v>
      </c>
      <c r="AD29" s="45" t="e">
        <f t="shared" si="19"/>
        <v>#NUM!</v>
      </c>
      <c r="AE29" s="45" t="e">
        <f t="shared" si="20"/>
        <v>#NUM!</v>
      </c>
      <c r="AF29" s="45" t="e">
        <f t="shared" si="21"/>
        <v>#N/A</v>
      </c>
      <c r="AG29" s="45" t="e">
        <f t="shared" si="22"/>
        <v>#NUM!</v>
      </c>
      <c r="AH29" s="45" t="e">
        <f t="shared" si="23"/>
        <v>#NUM!</v>
      </c>
      <c r="AI29" s="45" t="e">
        <f t="shared" si="24"/>
        <v>#NUM!</v>
      </c>
      <c r="AJ29" s="45" t="e">
        <f t="shared" si="25"/>
        <v>#N/A</v>
      </c>
    </row>
    <row r="30" spans="1:36" ht="12.95" customHeight="1" x14ac:dyDescent="0.15">
      <c r="A30" s="44"/>
      <c r="B30" s="99"/>
      <c r="C30" s="99"/>
      <c r="D30" s="44"/>
      <c r="E30" s="44"/>
      <c r="F30" s="4" t="str">
        <f t="shared" si="0"/>
        <v/>
      </c>
      <c r="G30" s="5"/>
      <c r="H30" s="44"/>
      <c r="I30" s="44"/>
      <c r="J30" s="1" t="s">
        <v>15</v>
      </c>
      <c r="K30" s="45" t="e">
        <f t="shared" si="1"/>
        <v>#NUM!</v>
      </c>
      <c r="L30" s="45" t="e">
        <f t="shared" si="2"/>
        <v>#NUM!</v>
      </c>
      <c r="M30" s="45" t="e">
        <f t="shared" si="3"/>
        <v>#NUM!</v>
      </c>
      <c r="N30" s="45" t="e">
        <f t="shared" si="4"/>
        <v>#NUM!</v>
      </c>
      <c r="O30" s="45" t="e">
        <f t="shared" si="5"/>
        <v>#NUM!</v>
      </c>
      <c r="P30" s="45" t="e">
        <f t="shared" si="26"/>
        <v>#N/A</v>
      </c>
      <c r="Q30" s="45" t="e">
        <f t="shared" si="6"/>
        <v>#NUM!</v>
      </c>
      <c r="R30" s="45" t="e">
        <f t="shared" si="7"/>
        <v>#NUM!</v>
      </c>
      <c r="S30" s="45" t="e">
        <f t="shared" si="8"/>
        <v>#NUM!</v>
      </c>
      <c r="T30" s="45" t="e">
        <f t="shared" si="9"/>
        <v>#NUM!</v>
      </c>
      <c r="U30" s="45" t="e">
        <f t="shared" si="10"/>
        <v>#N/A</v>
      </c>
      <c r="V30" s="45" t="e">
        <f t="shared" si="11"/>
        <v>#NUM!</v>
      </c>
      <c r="W30" s="45" t="e">
        <f t="shared" si="12"/>
        <v>#NUM!</v>
      </c>
      <c r="X30" s="45" t="e">
        <f t="shared" si="13"/>
        <v>#NUM!</v>
      </c>
      <c r="Y30" s="45" t="e">
        <f t="shared" si="14"/>
        <v>#NUM!</v>
      </c>
      <c r="Z30" s="45" t="e">
        <f t="shared" si="15"/>
        <v>#N/A</v>
      </c>
      <c r="AA30" s="45" t="e">
        <f t="shared" si="16"/>
        <v>#NUM!</v>
      </c>
      <c r="AB30" s="45" t="e">
        <f t="shared" si="17"/>
        <v>#NUM!</v>
      </c>
      <c r="AC30" s="45" t="e">
        <f t="shared" si="18"/>
        <v>#NUM!</v>
      </c>
      <c r="AD30" s="45" t="e">
        <f t="shared" si="19"/>
        <v>#NUM!</v>
      </c>
      <c r="AE30" s="45" t="e">
        <f t="shared" si="20"/>
        <v>#NUM!</v>
      </c>
      <c r="AF30" s="45" t="e">
        <f t="shared" si="21"/>
        <v>#N/A</v>
      </c>
      <c r="AG30" s="45" t="e">
        <f t="shared" si="22"/>
        <v>#NUM!</v>
      </c>
      <c r="AH30" s="45" t="e">
        <f t="shared" si="23"/>
        <v>#NUM!</v>
      </c>
      <c r="AI30" s="45" t="e">
        <f t="shared" si="24"/>
        <v>#NUM!</v>
      </c>
      <c r="AJ30" s="45" t="e">
        <f t="shared" si="25"/>
        <v>#N/A</v>
      </c>
    </row>
    <row r="31" spans="1:36" ht="12.95" customHeight="1" x14ac:dyDescent="0.15">
      <c r="A31" s="44"/>
      <c r="B31" s="99"/>
      <c r="C31" s="99"/>
      <c r="D31" s="44"/>
      <c r="E31" s="44"/>
      <c r="F31" s="4" t="str">
        <f t="shared" si="0"/>
        <v/>
      </c>
      <c r="G31" s="5"/>
      <c r="H31" s="44"/>
      <c r="I31" s="44"/>
      <c r="J31" s="1" t="s">
        <v>15</v>
      </c>
      <c r="K31" s="45" t="e">
        <f t="shared" si="1"/>
        <v>#NUM!</v>
      </c>
      <c r="L31" s="45" t="e">
        <f t="shared" si="2"/>
        <v>#NUM!</v>
      </c>
      <c r="M31" s="45" t="e">
        <f t="shared" si="3"/>
        <v>#NUM!</v>
      </c>
      <c r="N31" s="45" t="e">
        <f t="shared" si="4"/>
        <v>#NUM!</v>
      </c>
      <c r="O31" s="45" t="e">
        <f t="shared" si="5"/>
        <v>#NUM!</v>
      </c>
      <c r="P31" s="45" t="e">
        <f t="shared" si="26"/>
        <v>#N/A</v>
      </c>
      <c r="Q31" s="45" t="e">
        <f t="shared" si="6"/>
        <v>#NUM!</v>
      </c>
      <c r="R31" s="45" t="e">
        <f t="shared" si="7"/>
        <v>#NUM!</v>
      </c>
      <c r="S31" s="45" t="e">
        <f t="shared" si="8"/>
        <v>#NUM!</v>
      </c>
      <c r="T31" s="45" t="e">
        <f t="shared" si="9"/>
        <v>#NUM!</v>
      </c>
      <c r="U31" s="45" t="e">
        <f t="shared" si="10"/>
        <v>#N/A</v>
      </c>
      <c r="V31" s="45" t="e">
        <f t="shared" si="11"/>
        <v>#NUM!</v>
      </c>
      <c r="W31" s="45" t="e">
        <f t="shared" si="12"/>
        <v>#NUM!</v>
      </c>
      <c r="X31" s="45" t="e">
        <f t="shared" si="13"/>
        <v>#NUM!</v>
      </c>
      <c r="Y31" s="45" t="e">
        <f t="shared" si="14"/>
        <v>#NUM!</v>
      </c>
      <c r="Z31" s="45" t="e">
        <f t="shared" si="15"/>
        <v>#N/A</v>
      </c>
      <c r="AA31" s="45" t="e">
        <f t="shared" si="16"/>
        <v>#NUM!</v>
      </c>
      <c r="AB31" s="45" t="e">
        <f t="shared" si="17"/>
        <v>#NUM!</v>
      </c>
      <c r="AC31" s="45" t="e">
        <f t="shared" si="18"/>
        <v>#NUM!</v>
      </c>
      <c r="AD31" s="45" t="e">
        <f t="shared" si="19"/>
        <v>#NUM!</v>
      </c>
      <c r="AE31" s="45" t="e">
        <f t="shared" si="20"/>
        <v>#NUM!</v>
      </c>
      <c r="AF31" s="45" t="e">
        <f t="shared" si="21"/>
        <v>#N/A</v>
      </c>
      <c r="AG31" s="45" t="e">
        <f t="shared" si="22"/>
        <v>#NUM!</v>
      </c>
      <c r="AH31" s="45" t="e">
        <f t="shared" si="23"/>
        <v>#NUM!</v>
      </c>
      <c r="AI31" s="45" t="e">
        <f t="shared" si="24"/>
        <v>#NUM!</v>
      </c>
      <c r="AJ31" s="45" t="e">
        <f t="shared" si="25"/>
        <v>#N/A</v>
      </c>
    </row>
    <row r="32" spans="1:36" ht="12.95" customHeight="1" x14ac:dyDescent="0.15">
      <c r="A32" s="44"/>
      <c r="B32" s="99"/>
      <c r="C32" s="99"/>
      <c r="D32" s="44"/>
      <c r="E32" s="44"/>
      <c r="F32" s="4" t="str">
        <f t="shared" si="0"/>
        <v/>
      </c>
      <c r="G32" s="5"/>
      <c r="H32" s="44"/>
      <c r="I32" s="44"/>
      <c r="J32" s="1" t="s">
        <v>15</v>
      </c>
      <c r="K32" s="45" t="e">
        <f t="shared" si="1"/>
        <v>#NUM!</v>
      </c>
      <c r="L32" s="45" t="e">
        <f t="shared" si="2"/>
        <v>#NUM!</v>
      </c>
      <c r="M32" s="45" t="e">
        <f t="shared" si="3"/>
        <v>#NUM!</v>
      </c>
      <c r="N32" s="45" t="e">
        <f t="shared" si="4"/>
        <v>#NUM!</v>
      </c>
      <c r="O32" s="45" t="e">
        <f t="shared" si="5"/>
        <v>#NUM!</v>
      </c>
      <c r="P32" s="45" t="e">
        <f t="shared" si="26"/>
        <v>#N/A</v>
      </c>
      <c r="Q32" s="45" t="e">
        <f t="shared" si="6"/>
        <v>#NUM!</v>
      </c>
      <c r="R32" s="45" t="e">
        <f t="shared" si="7"/>
        <v>#NUM!</v>
      </c>
      <c r="S32" s="45" t="e">
        <f t="shared" si="8"/>
        <v>#NUM!</v>
      </c>
      <c r="T32" s="45" t="e">
        <f t="shared" si="9"/>
        <v>#NUM!</v>
      </c>
      <c r="U32" s="45" t="e">
        <f t="shared" si="10"/>
        <v>#N/A</v>
      </c>
      <c r="V32" s="45" t="e">
        <f t="shared" si="11"/>
        <v>#NUM!</v>
      </c>
      <c r="W32" s="45" t="e">
        <f t="shared" si="12"/>
        <v>#NUM!</v>
      </c>
      <c r="X32" s="45" t="e">
        <f t="shared" si="13"/>
        <v>#NUM!</v>
      </c>
      <c r="Y32" s="45" t="e">
        <f t="shared" si="14"/>
        <v>#NUM!</v>
      </c>
      <c r="Z32" s="45" t="e">
        <f t="shared" si="15"/>
        <v>#N/A</v>
      </c>
      <c r="AA32" s="45" t="e">
        <f t="shared" si="16"/>
        <v>#NUM!</v>
      </c>
      <c r="AB32" s="45" t="e">
        <f t="shared" si="17"/>
        <v>#NUM!</v>
      </c>
      <c r="AC32" s="45" t="e">
        <f t="shared" si="18"/>
        <v>#NUM!</v>
      </c>
      <c r="AD32" s="45" t="e">
        <f t="shared" si="19"/>
        <v>#NUM!</v>
      </c>
      <c r="AE32" s="45" t="e">
        <f t="shared" si="20"/>
        <v>#NUM!</v>
      </c>
      <c r="AF32" s="45" t="e">
        <f t="shared" si="21"/>
        <v>#N/A</v>
      </c>
      <c r="AG32" s="45" t="e">
        <f t="shared" si="22"/>
        <v>#NUM!</v>
      </c>
      <c r="AH32" s="45" t="e">
        <f t="shared" si="23"/>
        <v>#NUM!</v>
      </c>
      <c r="AI32" s="45" t="e">
        <f t="shared" si="24"/>
        <v>#NUM!</v>
      </c>
      <c r="AJ32" s="45" t="e">
        <f t="shared" si="25"/>
        <v>#N/A</v>
      </c>
    </row>
    <row r="33" spans="1:36" ht="12.95" customHeight="1" x14ac:dyDescent="0.15">
      <c r="A33" s="44"/>
      <c r="B33" s="99"/>
      <c r="C33" s="99"/>
      <c r="D33" s="44"/>
      <c r="E33" s="44"/>
      <c r="F33" s="4" t="str">
        <f t="shared" si="0"/>
        <v/>
      </c>
      <c r="G33" s="44"/>
      <c r="H33" s="44"/>
      <c r="I33" s="44"/>
      <c r="J33" s="1" t="s">
        <v>15</v>
      </c>
      <c r="K33" s="45" t="e">
        <f t="shared" si="1"/>
        <v>#NUM!</v>
      </c>
      <c r="L33" s="45" t="e">
        <f t="shared" si="2"/>
        <v>#NUM!</v>
      </c>
      <c r="M33" s="45" t="e">
        <f t="shared" si="3"/>
        <v>#NUM!</v>
      </c>
      <c r="N33" s="45" t="e">
        <f t="shared" si="4"/>
        <v>#NUM!</v>
      </c>
      <c r="O33" s="45" t="e">
        <f t="shared" si="5"/>
        <v>#NUM!</v>
      </c>
      <c r="P33" s="45" t="e">
        <f t="shared" si="26"/>
        <v>#N/A</v>
      </c>
      <c r="Q33" s="45" t="e">
        <f t="shared" si="6"/>
        <v>#NUM!</v>
      </c>
      <c r="R33" s="45" t="e">
        <f t="shared" si="7"/>
        <v>#NUM!</v>
      </c>
      <c r="S33" s="45" t="e">
        <f t="shared" si="8"/>
        <v>#NUM!</v>
      </c>
      <c r="T33" s="45" t="e">
        <f t="shared" si="9"/>
        <v>#NUM!</v>
      </c>
      <c r="U33" s="45" t="e">
        <f t="shared" si="10"/>
        <v>#N/A</v>
      </c>
      <c r="V33" s="45" t="e">
        <f t="shared" si="11"/>
        <v>#NUM!</v>
      </c>
      <c r="W33" s="45" t="e">
        <f t="shared" si="12"/>
        <v>#NUM!</v>
      </c>
      <c r="X33" s="45" t="e">
        <f t="shared" si="13"/>
        <v>#NUM!</v>
      </c>
      <c r="Y33" s="45" t="e">
        <f t="shared" si="14"/>
        <v>#NUM!</v>
      </c>
      <c r="Z33" s="45" t="e">
        <f t="shared" si="15"/>
        <v>#N/A</v>
      </c>
      <c r="AA33" s="45" t="e">
        <f t="shared" si="16"/>
        <v>#NUM!</v>
      </c>
      <c r="AB33" s="45" t="e">
        <f t="shared" si="17"/>
        <v>#NUM!</v>
      </c>
      <c r="AC33" s="45" t="e">
        <f t="shared" si="18"/>
        <v>#NUM!</v>
      </c>
      <c r="AD33" s="45" t="e">
        <f t="shared" si="19"/>
        <v>#NUM!</v>
      </c>
      <c r="AE33" s="45" t="e">
        <f t="shared" si="20"/>
        <v>#NUM!</v>
      </c>
      <c r="AF33" s="45" t="e">
        <f t="shared" si="21"/>
        <v>#N/A</v>
      </c>
      <c r="AG33" s="45" t="e">
        <f t="shared" si="22"/>
        <v>#NUM!</v>
      </c>
      <c r="AH33" s="45" t="e">
        <f t="shared" si="23"/>
        <v>#NUM!</v>
      </c>
      <c r="AI33" s="45" t="e">
        <f t="shared" si="24"/>
        <v>#NUM!</v>
      </c>
      <c r="AJ33" s="45" t="e">
        <f t="shared" si="25"/>
        <v>#N/A</v>
      </c>
    </row>
    <row r="34" spans="1:36" ht="12.95" customHeight="1" x14ac:dyDescent="0.15">
      <c r="A34" s="44"/>
      <c r="B34" s="99"/>
      <c r="C34" s="99"/>
      <c r="D34" s="44"/>
      <c r="E34" s="44"/>
      <c r="F34" s="4" t="str">
        <f t="shared" si="0"/>
        <v/>
      </c>
      <c r="G34" s="44"/>
      <c r="H34" s="44"/>
      <c r="I34" s="44"/>
      <c r="K34" s="45" t="e">
        <f t="shared" si="1"/>
        <v>#NUM!</v>
      </c>
      <c r="L34" s="45" t="e">
        <f t="shared" si="2"/>
        <v>#NUM!</v>
      </c>
      <c r="M34" s="45" t="e">
        <f t="shared" si="3"/>
        <v>#NUM!</v>
      </c>
      <c r="N34" s="45" t="e">
        <f t="shared" si="4"/>
        <v>#NUM!</v>
      </c>
      <c r="O34" s="45" t="e">
        <f t="shared" si="5"/>
        <v>#NUM!</v>
      </c>
      <c r="P34" s="45" t="e">
        <f t="shared" si="26"/>
        <v>#N/A</v>
      </c>
      <c r="Q34" s="45" t="e">
        <f t="shared" si="6"/>
        <v>#NUM!</v>
      </c>
      <c r="R34" s="45" t="e">
        <f t="shared" si="7"/>
        <v>#NUM!</v>
      </c>
      <c r="S34" s="45" t="e">
        <f t="shared" si="8"/>
        <v>#NUM!</v>
      </c>
      <c r="T34" s="45" t="e">
        <f t="shared" si="9"/>
        <v>#NUM!</v>
      </c>
      <c r="U34" s="45" t="e">
        <f t="shared" si="10"/>
        <v>#N/A</v>
      </c>
      <c r="V34" s="45" t="e">
        <f t="shared" si="11"/>
        <v>#NUM!</v>
      </c>
      <c r="W34" s="45" t="e">
        <f t="shared" si="12"/>
        <v>#NUM!</v>
      </c>
      <c r="X34" s="45" t="e">
        <f t="shared" si="13"/>
        <v>#NUM!</v>
      </c>
      <c r="Y34" s="45" t="e">
        <f t="shared" si="14"/>
        <v>#NUM!</v>
      </c>
      <c r="Z34" s="45" t="e">
        <f t="shared" si="15"/>
        <v>#N/A</v>
      </c>
      <c r="AA34" s="45" t="e">
        <f t="shared" si="16"/>
        <v>#NUM!</v>
      </c>
      <c r="AB34" s="45" t="e">
        <f t="shared" si="17"/>
        <v>#NUM!</v>
      </c>
      <c r="AC34" s="45" t="e">
        <f t="shared" si="18"/>
        <v>#NUM!</v>
      </c>
      <c r="AD34" s="45" t="e">
        <f t="shared" si="19"/>
        <v>#NUM!</v>
      </c>
      <c r="AE34" s="45" t="e">
        <f t="shared" si="20"/>
        <v>#NUM!</v>
      </c>
      <c r="AF34" s="45" t="e">
        <f t="shared" si="21"/>
        <v>#N/A</v>
      </c>
      <c r="AG34" s="45" t="e">
        <f t="shared" si="22"/>
        <v>#NUM!</v>
      </c>
      <c r="AH34" s="45" t="e">
        <f t="shared" si="23"/>
        <v>#NUM!</v>
      </c>
      <c r="AI34" s="45" t="e">
        <f t="shared" si="24"/>
        <v>#NUM!</v>
      </c>
      <c r="AJ34" s="45" t="e">
        <f t="shared" si="25"/>
        <v>#N/A</v>
      </c>
    </row>
    <row r="35" spans="1:36" ht="12.95" customHeight="1" x14ac:dyDescent="0.15">
      <c r="A35" s="44"/>
      <c r="B35" s="99"/>
      <c r="C35" s="99"/>
      <c r="D35" s="44"/>
      <c r="E35" s="44"/>
      <c r="F35" s="4" t="str">
        <f t="shared" si="0"/>
        <v/>
      </c>
      <c r="G35" s="44"/>
      <c r="H35" s="44"/>
      <c r="I35" s="44"/>
      <c r="K35" s="45" t="e">
        <f t="shared" si="1"/>
        <v>#NUM!</v>
      </c>
      <c r="L35" s="45" t="e">
        <f t="shared" si="2"/>
        <v>#NUM!</v>
      </c>
      <c r="M35" s="45" t="e">
        <f t="shared" si="3"/>
        <v>#NUM!</v>
      </c>
      <c r="N35" s="45" t="e">
        <f t="shared" si="4"/>
        <v>#NUM!</v>
      </c>
      <c r="O35" s="45" t="e">
        <f t="shared" si="5"/>
        <v>#NUM!</v>
      </c>
      <c r="P35" s="45" t="e">
        <f t="shared" si="26"/>
        <v>#N/A</v>
      </c>
      <c r="Q35" s="45" t="e">
        <f t="shared" si="6"/>
        <v>#NUM!</v>
      </c>
      <c r="R35" s="45" t="e">
        <f t="shared" si="7"/>
        <v>#NUM!</v>
      </c>
      <c r="S35" s="45" t="e">
        <f t="shared" si="8"/>
        <v>#NUM!</v>
      </c>
      <c r="T35" s="45" t="e">
        <f t="shared" si="9"/>
        <v>#NUM!</v>
      </c>
      <c r="U35" s="45" t="e">
        <f t="shared" si="10"/>
        <v>#N/A</v>
      </c>
      <c r="V35" s="45" t="e">
        <f t="shared" si="11"/>
        <v>#NUM!</v>
      </c>
      <c r="W35" s="45" t="e">
        <f t="shared" si="12"/>
        <v>#NUM!</v>
      </c>
      <c r="X35" s="45" t="e">
        <f t="shared" si="13"/>
        <v>#NUM!</v>
      </c>
      <c r="Y35" s="45" t="e">
        <f t="shared" si="14"/>
        <v>#NUM!</v>
      </c>
      <c r="Z35" s="45" t="e">
        <f t="shared" si="15"/>
        <v>#N/A</v>
      </c>
      <c r="AA35" s="45" t="e">
        <f t="shared" si="16"/>
        <v>#NUM!</v>
      </c>
      <c r="AB35" s="45" t="e">
        <f t="shared" si="17"/>
        <v>#NUM!</v>
      </c>
      <c r="AC35" s="45" t="e">
        <f t="shared" si="18"/>
        <v>#NUM!</v>
      </c>
      <c r="AD35" s="45" t="e">
        <f t="shared" si="19"/>
        <v>#NUM!</v>
      </c>
      <c r="AE35" s="45" t="e">
        <f t="shared" si="20"/>
        <v>#NUM!</v>
      </c>
      <c r="AF35" s="45" t="e">
        <f t="shared" si="21"/>
        <v>#N/A</v>
      </c>
      <c r="AG35" s="45" t="e">
        <f t="shared" si="22"/>
        <v>#NUM!</v>
      </c>
      <c r="AH35" s="45" t="e">
        <f t="shared" si="23"/>
        <v>#NUM!</v>
      </c>
      <c r="AI35" s="45" t="e">
        <f t="shared" si="24"/>
        <v>#NUM!</v>
      </c>
      <c r="AJ35" s="45" t="e">
        <f t="shared" si="25"/>
        <v>#N/A</v>
      </c>
    </row>
    <row r="36" spans="1:36" ht="12.95" customHeight="1" x14ac:dyDescent="0.15">
      <c r="A36" s="44"/>
      <c r="B36" s="99"/>
      <c r="C36" s="99"/>
      <c r="D36" s="44"/>
      <c r="E36" s="44"/>
      <c r="F36" s="4" t="str">
        <f t="shared" si="0"/>
        <v/>
      </c>
      <c r="G36" s="44"/>
      <c r="H36" s="44"/>
      <c r="I36" s="44"/>
      <c r="K36" s="45" t="e">
        <f t="shared" si="1"/>
        <v>#NUM!</v>
      </c>
      <c r="L36" s="45" t="e">
        <f t="shared" si="2"/>
        <v>#NUM!</v>
      </c>
      <c r="M36" s="45" t="e">
        <f t="shared" si="3"/>
        <v>#NUM!</v>
      </c>
      <c r="N36" s="45" t="e">
        <f t="shared" si="4"/>
        <v>#NUM!</v>
      </c>
      <c r="O36" s="45" t="e">
        <f t="shared" si="5"/>
        <v>#NUM!</v>
      </c>
      <c r="P36" s="45" t="e">
        <f t="shared" si="26"/>
        <v>#N/A</v>
      </c>
      <c r="Q36" s="45" t="e">
        <f t="shared" si="6"/>
        <v>#NUM!</v>
      </c>
      <c r="R36" s="45" t="e">
        <f t="shared" si="7"/>
        <v>#NUM!</v>
      </c>
      <c r="S36" s="45" t="e">
        <f t="shared" si="8"/>
        <v>#NUM!</v>
      </c>
      <c r="T36" s="45" t="e">
        <f t="shared" si="9"/>
        <v>#NUM!</v>
      </c>
      <c r="U36" s="45" t="e">
        <f t="shared" si="10"/>
        <v>#N/A</v>
      </c>
      <c r="V36" s="45" t="e">
        <f t="shared" si="11"/>
        <v>#NUM!</v>
      </c>
      <c r="W36" s="45" t="e">
        <f t="shared" si="12"/>
        <v>#NUM!</v>
      </c>
      <c r="X36" s="45" t="e">
        <f t="shared" si="13"/>
        <v>#NUM!</v>
      </c>
      <c r="Y36" s="45" t="e">
        <f t="shared" si="14"/>
        <v>#NUM!</v>
      </c>
      <c r="Z36" s="45" t="e">
        <f t="shared" si="15"/>
        <v>#N/A</v>
      </c>
      <c r="AA36" s="45" t="e">
        <f t="shared" si="16"/>
        <v>#NUM!</v>
      </c>
      <c r="AB36" s="45" t="e">
        <f t="shared" si="17"/>
        <v>#NUM!</v>
      </c>
      <c r="AC36" s="45" t="e">
        <f t="shared" si="18"/>
        <v>#NUM!</v>
      </c>
      <c r="AD36" s="45" t="e">
        <f t="shared" si="19"/>
        <v>#NUM!</v>
      </c>
      <c r="AE36" s="45" t="e">
        <f t="shared" si="20"/>
        <v>#NUM!</v>
      </c>
      <c r="AF36" s="45" t="e">
        <f t="shared" si="21"/>
        <v>#N/A</v>
      </c>
      <c r="AG36" s="45" t="e">
        <f t="shared" si="22"/>
        <v>#NUM!</v>
      </c>
      <c r="AH36" s="45" t="e">
        <f t="shared" si="23"/>
        <v>#NUM!</v>
      </c>
      <c r="AI36" s="45" t="e">
        <f t="shared" si="24"/>
        <v>#NUM!</v>
      </c>
      <c r="AJ36" s="45" t="e">
        <f t="shared" si="25"/>
        <v>#N/A</v>
      </c>
    </row>
    <row r="37" spans="1:36" ht="12.95" customHeight="1" x14ac:dyDescent="0.15">
      <c r="A37" s="44"/>
      <c r="B37" s="99"/>
      <c r="C37" s="99"/>
      <c r="D37" s="44"/>
      <c r="E37" s="44"/>
      <c r="F37" s="4" t="str">
        <f t="shared" si="0"/>
        <v/>
      </c>
      <c r="G37" s="44"/>
      <c r="H37" s="44"/>
      <c r="I37" s="44"/>
      <c r="K37" s="45" t="e">
        <f t="shared" si="1"/>
        <v>#NUM!</v>
      </c>
      <c r="L37" s="45" t="e">
        <f t="shared" si="2"/>
        <v>#NUM!</v>
      </c>
      <c r="M37" s="45" t="e">
        <f t="shared" si="3"/>
        <v>#NUM!</v>
      </c>
      <c r="N37" s="45" t="e">
        <f t="shared" si="4"/>
        <v>#NUM!</v>
      </c>
      <c r="O37" s="45" t="e">
        <f t="shared" si="5"/>
        <v>#NUM!</v>
      </c>
      <c r="P37" s="45" t="e">
        <f t="shared" si="26"/>
        <v>#N/A</v>
      </c>
      <c r="Q37" s="45" t="e">
        <f t="shared" si="6"/>
        <v>#NUM!</v>
      </c>
      <c r="R37" s="45" t="e">
        <f t="shared" si="7"/>
        <v>#NUM!</v>
      </c>
      <c r="S37" s="45" t="e">
        <f t="shared" si="8"/>
        <v>#NUM!</v>
      </c>
      <c r="T37" s="45" t="e">
        <f t="shared" si="9"/>
        <v>#NUM!</v>
      </c>
      <c r="U37" s="45" t="e">
        <f t="shared" si="10"/>
        <v>#N/A</v>
      </c>
      <c r="V37" s="45" t="e">
        <f t="shared" si="11"/>
        <v>#NUM!</v>
      </c>
      <c r="W37" s="45" t="e">
        <f t="shared" si="12"/>
        <v>#NUM!</v>
      </c>
      <c r="X37" s="45" t="e">
        <f t="shared" si="13"/>
        <v>#NUM!</v>
      </c>
      <c r="Y37" s="45" t="e">
        <f t="shared" si="14"/>
        <v>#NUM!</v>
      </c>
      <c r="Z37" s="45" t="e">
        <f t="shared" si="15"/>
        <v>#N/A</v>
      </c>
      <c r="AA37" s="45" t="e">
        <f t="shared" si="16"/>
        <v>#NUM!</v>
      </c>
      <c r="AB37" s="45" t="e">
        <f t="shared" si="17"/>
        <v>#NUM!</v>
      </c>
      <c r="AC37" s="45" t="e">
        <f t="shared" si="18"/>
        <v>#NUM!</v>
      </c>
      <c r="AD37" s="45" t="e">
        <f t="shared" si="19"/>
        <v>#NUM!</v>
      </c>
      <c r="AE37" s="45" t="e">
        <f t="shared" si="20"/>
        <v>#NUM!</v>
      </c>
      <c r="AF37" s="45" t="e">
        <f t="shared" si="21"/>
        <v>#N/A</v>
      </c>
      <c r="AG37" s="45" t="e">
        <f t="shared" si="22"/>
        <v>#NUM!</v>
      </c>
      <c r="AH37" s="45" t="e">
        <f t="shared" si="23"/>
        <v>#NUM!</v>
      </c>
      <c r="AI37" s="45" t="e">
        <f t="shared" si="24"/>
        <v>#NUM!</v>
      </c>
      <c r="AJ37" s="45" t="e">
        <f t="shared" si="25"/>
        <v>#N/A</v>
      </c>
    </row>
    <row r="38" spans="1:36" ht="12.95" customHeight="1" x14ac:dyDescent="0.15">
      <c r="A38" s="44"/>
      <c r="B38" s="99"/>
      <c r="C38" s="99"/>
      <c r="D38" s="44"/>
      <c r="E38" s="44"/>
      <c r="F38" s="4" t="str">
        <f t="shared" si="0"/>
        <v/>
      </c>
      <c r="G38" s="44"/>
      <c r="H38" s="44"/>
      <c r="I38" s="44"/>
      <c r="K38" s="45" t="e">
        <f t="shared" si="1"/>
        <v>#NUM!</v>
      </c>
      <c r="L38" s="45" t="e">
        <f t="shared" si="2"/>
        <v>#NUM!</v>
      </c>
      <c r="M38" s="45" t="e">
        <f t="shared" si="3"/>
        <v>#NUM!</v>
      </c>
      <c r="N38" s="45" t="e">
        <f t="shared" si="4"/>
        <v>#NUM!</v>
      </c>
      <c r="O38" s="45" t="e">
        <f t="shared" si="5"/>
        <v>#NUM!</v>
      </c>
      <c r="P38" s="45" t="e">
        <f t="shared" si="26"/>
        <v>#N/A</v>
      </c>
      <c r="Q38" s="45" t="e">
        <f t="shared" si="6"/>
        <v>#NUM!</v>
      </c>
      <c r="R38" s="45" t="e">
        <f t="shared" si="7"/>
        <v>#NUM!</v>
      </c>
      <c r="S38" s="45" t="e">
        <f t="shared" si="8"/>
        <v>#NUM!</v>
      </c>
      <c r="T38" s="45" t="e">
        <f t="shared" si="9"/>
        <v>#NUM!</v>
      </c>
      <c r="U38" s="45" t="e">
        <f t="shared" si="10"/>
        <v>#N/A</v>
      </c>
      <c r="V38" s="45" t="e">
        <f t="shared" si="11"/>
        <v>#NUM!</v>
      </c>
      <c r="W38" s="45" t="e">
        <f t="shared" si="12"/>
        <v>#NUM!</v>
      </c>
      <c r="X38" s="45" t="e">
        <f t="shared" si="13"/>
        <v>#NUM!</v>
      </c>
      <c r="Y38" s="45" t="e">
        <f t="shared" si="14"/>
        <v>#NUM!</v>
      </c>
      <c r="Z38" s="45" t="e">
        <f t="shared" si="15"/>
        <v>#N/A</v>
      </c>
      <c r="AA38" s="45" t="e">
        <f t="shared" si="16"/>
        <v>#NUM!</v>
      </c>
      <c r="AB38" s="45" t="e">
        <f t="shared" si="17"/>
        <v>#NUM!</v>
      </c>
      <c r="AC38" s="45" t="e">
        <f t="shared" si="18"/>
        <v>#NUM!</v>
      </c>
      <c r="AD38" s="45" t="e">
        <f t="shared" si="19"/>
        <v>#NUM!</v>
      </c>
      <c r="AE38" s="45" t="e">
        <f t="shared" si="20"/>
        <v>#NUM!</v>
      </c>
      <c r="AF38" s="45" t="e">
        <f t="shared" si="21"/>
        <v>#N/A</v>
      </c>
      <c r="AG38" s="45" t="e">
        <f t="shared" si="22"/>
        <v>#NUM!</v>
      </c>
      <c r="AH38" s="45" t="e">
        <f t="shared" si="23"/>
        <v>#NUM!</v>
      </c>
      <c r="AI38" s="45" t="e">
        <f t="shared" si="24"/>
        <v>#NUM!</v>
      </c>
      <c r="AJ38" s="45" t="e">
        <f t="shared" si="25"/>
        <v>#N/A</v>
      </c>
    </row>
    <row r="39" spans="1:36" ht="12.95" customHeight="1" x14ac:dyDescent="0.15">
      <c r="A39" s="44"/>
      <c r="B39" s="99"/>
      <c r="C39" s="99"/>
      <c r="D39" s="44"/>
      <c r="E39" s="44"/>
      <c r="F39" s="4" t="str">
        <f t="shared" si="0"/>
        <v/>
      </c>
      <c r="G39" s="44"/>
      <c r="H39" s="44"/>
      <c r="I39" s="44"/>
      <c r="K39" s="45" t="e">
        <f t="shared" si="1"/>
        <v>#NUM!</v>
      </c>
      <c r="L39" s="45" t="e">
        <f t="shared" si="2"/>
        <v>#NUM!</v>
      </c>
      <c r="M39" s="45" t="e">
        <f t="shared" si="3"/>
        <v>#NUM!</v>
      </c>
      <c r="N39" s="45" t="e">
        <f t="shared" si="4"/>
        <v>#NUM!</v>
      </c>
      <c r="O39" s="45" t="e">
        <f t="shared" si="5"/>
        <v>#NUM!</v>
      </c>
      <c r="P39" s="45" t="e">
        <f t="shared" si="26"/>
        <v>#N/A</v>
      </c>
      <c r="Q39" s="45" t="e">
        <f t="shared" si="6"/>
        <v>#NUM!</v>
      </c>
      <c r="R39" s="45" t="e">
        <f t="shared" si="7"/>
        <v>#NUM!</v>
      </c>
      <c r="S39" s="45" t="e">
        <f t="shared" si="8"/>
        <v>#NUM!</v>
      </c>
      <c r="T39" s="45" t="e">
        <f t="shared" si="9"/>
        <v>#NUM!</v>
      </c>
      <c r="U39" s="45" t="e">
        <f t="shared" si="10"/>
        <v>#N/A</v>
      </c>
      <c r="V39" s="45" t="e">
        <f t="shared" si="11"/>
        <v>#NUM!</v>
      </c>
      <c r="W39" s="45" t="e">
        <f t="shared" si="12"/>
        <v>#NUM!</v>
      </c>
      <c r="X39" s="45" t="e">
        <f t="shared" si="13"/>
        <v>#NUM!</v>
      </c>
      <c r="Y39" s="45" t="e">
        <f t="shared" si="14"/>
        <v>#NUM!</v>
      </c>
      <c r="Z39" s="45" t="e">
        <f t="shared" si="15"/>
        <v>#N/A</v>
      </c>
      <c r="AA39" s="45" t="e">
        <f t="shared" si="16"/>
        <v>#NUM!</v>
      </c>
      <c r="AB39" s="45" t="e">
        <f t="shared" si="17"/>
        <v>#NUM!</v>
      </c>
      <c r="AC39" s="45" t="e">
        <f t="shared" si="18"/>
        <v>#NUM!</v>
      </c>
      <c r="AD39" s="45" t="e">
        <f t="shared" si="19"/>
        <v>#NUM!</v>
      </c>
      <c r="AE39" s="45" t="e">
        <f t="shared" si="20"/>
        <v>#NUM!</v>
      </c>
      <c r="AF39" s="45" t="e">
        <f t="shared" si="21"/>
        <v>#N/A</v>
      </c>
      <c r="AG39" s="45" t="e">
        <f t="shared" si="22"/>
        <v>#NUM!</v>
      </c>
      <c r="AH39" s="45" t="e">
        <f t="shared" si="23"/>
        <v>#NUM!</v>
      </c>
      <c r="AI39" s="45" t="e">
        <f t="shared" si="24"/>
        <v>#NUM!</v>
      </c>
      <c r="AJ39" s="45" t="e">
        <f t="shared" si="25"/>
        <v>#N/A</v>
      </c>
    </row>
    <row r="40" spans="1:36" ht="12.95" customHeight="1" x14ac:dyDescent="0.15">
      <c r="A40" s="44"/>
      <c r="B40" s="99"/>
      <c r="C40" s="99"/>
      <c r="D40" s="44"/>
      <c r="E40" s="44"/>
      <c r="F40" s="4" t="str">
        <f t="shared" si="0"/>
        <v/>
      </c>
      <c r="G40" s="44"/>
      <c r="H40" s="44"/>
      <c r="I40" s="44"/>
      <c r="K40" s="45" t="e">
        <f t="shared" si="1"/>
        <v>#NUM!</v>
      </c>
      <c r="L40" s="45" t="e">
        <f t="shared" si="2"/>
        <v>#NUM!</v>
      </c>
      <c r="M40" s="45" t="e">
        <f t="shared" si="3"/>
        <v>#NUM!</v>
      </c>
      <c r="N40" s="45" t="e">
        <f t="shared" si="4"/>
        <v>#NUM!</v>
      </c>
      <c r="O40" s="45" t="e">
        <f t="shared" si="5"/>
        <v>#NUM!</v>
      </c>
      <c r="P40" s="45" t="e">
        <f t="shared" si="26"/>
        <v>#N/A</v>
      </c>
      <c r="Q40" s="45" t="e">
        <f t="shared" si="6"/>
        <v>#NUM!</v>
      </c>
      <c r="R40" s="45" t="e">
        <f t="shared" si="7"/>
        <v>#NUM!</v>
      </c>
      <c r="S40" s="45" t="e">
        <f t="shared" si="8"/>
        <v>#NUM!</v>
      </c>
      <c r="T40" s="45" t="e">
        <f t="shared" si="9"/>
        <v>#NUM!</v>
      </c>
      <c r="U40" s="45" t="e">
        <f t="shared" si="10"/>
        <v>#N/A</v>
      </c>
      <c r="V40" s="45" t="e">
        <f t="shared" si="11"/>
        <v>#NUM!</v>
      </c>
      <c r="W40" s="45" t="e">
        <f t="shared" si="12"/>
        <v>#NUM!</v>
      </c>
      <c r="X40" s="45" t="e">
        <f t="shared" si="13"/>
        <v>#NUM!</v>
      </c>
      <c r="Y40" s="45" t="e">
        <f t="shared" si="14"/>
        <v>#NUM!</v>
      </c>
      <c r="Z40" s="45" t="e">
        <f t="shared" si="15"/>
        <v>#N/A</v>
      </c>
      <c r="AA40" s="45" t="e">
        <f t="shared" si="16"/>
        <v>#NUM!</v>
      </c>
      <c r="AB40" s="45" t="e">
        <f t="shared" si="17"/>
        <v>#NUM!</v>
      </c>
      <c r="AC40" s="45" t="e">
        <f t="shared" si="18"/>
        <v>#NUM!</v>
      </c>
      <c r="AD40" s="45" t="e">
        <f t="shared" si="19"/>
        <v>#NUM!</v>
      </c>
      <c r="AE40" s="45" t="e">
        <f t="shared" si="20"/>
        <v>#NUM!</v>
      </c>
      <c r="AF40" s="45" t="e">
        <f t="shared" si="21"/>
        <v>#N/A</v>
      </c>
      <c r="AG40" s="45" t="e">
        <f t="shared" si="22"/>
        <v>#NUM!</v>
      </c>
      <c r="AH40" s="45" t="e">
        <f t="shared" si="23"/>
        <v>#NUM!</v>
      </c>
      <c r="AI40" s="45" t="e">
        <f t="shared" si="24"/>
        <v>#NUM!</v>
      </c>
      <c r="AJ40" s="45" t="e">
        <f t="shared" si="25"/>
        <v>#N/A</v>
      </c>
    </row>
    <row r="41" spans="1:36" ht="12.95" customHeight="1" x14ac:dyDescent="0.15">
      <c r="A41" s="44"/>
      <c r="B41" s="99"/>
      <c r="C41" s="99"/>
      <c r="D41" s="44"/>
      <c r="E41" s="44"/>
      <c r="F41" s="4" t="str">
        <f t="shared" si="0"/>
        <v/>
      </c>
      <c r="G41" s="44"/>
      <c r="H41" s="44"/>
      <c r="I41" s="44"/>
      <c r="K41" s="45" t="e">
        <f t="shared" si="1"/>
        <v>#NUM!</v>
      </c>
      <c r="L41" s="45" t="e">
        <f t="shared" si="2"/>
        <v>#NUM!</v>
      </c>
      <c r="M41" s="45" t="e">
        <f t="shared" si="3"/>
        <v>#NUM!</v>
      </c>
      <c r="N41" s="45" t="e">
        <f t="shared" si="4"/>
        <v>#NUM!</v>
      </c>
      <c r="O41" s="45" t="e">
        <f t="shared" si="5"/>
        <v>#NUM!</v>
      </c>
      <c r="P41" s="45" t="e">
        <f t="shared" si="26"/>
        <v>#N/A</v>
      </c>
      <c r="Q41" s="45" t="e">
        <f t="shared" si="6"/>
        <v>#NUM!</v>
      </c>
      <c r="R41" s="45" t="e">
        <f t="shared" si="7"/>
        <v>#NUM!</v>
      </c>
      <c r="S41" s="45" t="e">
        <f t="shared" si="8"/>
        <v>#NUM!</v>
      </c>
      <c r="T41" s="45" t="e">
        <f t="shared" si="9"/>
        <v>#NUM!</v>
      </c>
      <c r="U41" s="45" t="e">
        <f t="shared" si="10"/>
        <v>#N/A</v>
      </c>
      <c r="V41" s="45" t="e">
        <f t="shared" si="11"/>
        <v>#NUM!</v>
      </c>
      <c r="W41" s="45" t="e">
        <f t="shared" si="12"/>
        <v>#NUM!</v>
      </c>
      <c r="X41" s="45" t="e">
        <f t="shared" si="13"/>
        <v>#NUM!</v>
      </c>
      <c r="Y41" s="45" t="e">
        <f t="shared" si="14"/>
        <v>#NUM!</v>
      </c>
      <c r="Z41" s="45" t="e">
        <f t="shared" si="15"/>
        <v>#N/A</v>
      </c>
      <c r="AA41" s="45" t="e">
        <f t="shared" si="16"/>
        <v>#NUM!</v>
      </c>
      <c r="AB41" s="45" t="e">
        <f t="shared" si="17"/>
        <v>#NUM!</v>
      </c>
      <c r="AC41" s="45" t="e">
        <f t="shared" si="18"/>
        <v>#NUM!</v>
      </c>
      <c r="AD41" s="45" t="e">
        <f t="shared" si="19"/>
        <v>#NUM!</v>
      </c>
      <c r="AE41" s="45" t="e">
        <f t="shared" si="20"/>
        <v>#NUM!</v>
      </c>
      <c r="AF41" s="45" t="e">
        <f t="shared" si="21"/>
        <v>#N/A</v>
      </c>
      <c r="AG41" s="45" t="e">
        <f t="shared" si="22"/>
        <v>#NUM!</v>
      </c>
      <c r="AH41" s="45" t="e">
        <f t="shared" si="23"/>
        <v>#NUM!</v>
      </c>
      <c r="AI41" s="45" t="e">
        <f t="shared" si="24"/>
        <v>#NUM!</v>
      </c>
      <c r="AJ41" s="45" t="e">
        <f t="shared" si="25"/>
        <v>#N/A</v>
      </c>
    </row>
    <row r="42" spans="1:36" ht="12.95" customHeight="1" x14ac:dyDescent="0.15">
      <c r="A42" s="44"/>
      <c r="B42" s="99"/>
      <c r="C42" s="99"/>
      <c r="D42" s="44"/>
      <c r="E42" s="44"/>
      <c r="F42" s="4" t="str">
        <f t="shared" si="0"/>
        <v/>
      </c>
      <c r="G42" s="44"/>
      <c r="H42" s="44"/>
      <c r="I42" s="44"/>
      <c r="K42" s="45" t="e">
        <f t="shared" si="1"/>
        <v>#NUM!</v>
      </c>
      <c r="L42" s="45" t="e">
        <f t="shared" si="2"/>
        <v>#NUM!</v>
      </c>
      <c r="M42" s="45" t="e">
        <f t="shared" si="3"/>
        <v>#NUM!</v>
      </c>
      <c r="N42" s="45" t="e">
        <f t="shared" si="4"/>
        <v>#NUM!</v>
      </c>
      <c r="O42" s="45" t="e">
        <f t="shared" si="5"/>
        <v>#NUM!</v>
      </c>
      <c r="P42" s="45" t="e">
        <f t="shared" si="26"/>
        <v>#N/A</v>
      </c>
      <c r="Q42" s="45" t="e">
        <f t="shared" si="6"/>
        <v>#NUM!</v>
      </c>
      <c r="R42" s="45" t="e">
        <f t="shared" si="7"/>
        <v>#NUM!</v>
      </c>
      <c r="S42" s="45" t="e">
        <f t="shared" si="8"/>
        <v>#NUM!</v>
      </c>
      <c r="T42" s="45" t="e">
        <f t="shared" si="9"/>
        <v>#NUM!</v>
      </c>
      <c r="U42" s="45" t="e">
        <f t="shared" si="10"/>
        <v>#N/A</v>
      </c>
      <c r="V42" s="45" t="e">
        <f t="shared" si="11"/>
        <v>#NUM!</v>
      </c>
      <c r="W42" s="45" t="e">
        <f t="shared" si="12"/>
        <v>#NUM!</v>
      </c>
      <c r="X42" s="45" t="e">
        <f t="shared" si="13"/>
        <v>#NUM!</v>
      </c>
      <c r="Y42" s="45" t="e">
        <f t="shared" si="14"/>
        <v>#NUM!</v>
      </c>
      <c r="Z42" s="45" t="e">
        <f t="shared" si="15"/>
        <v>#N/A</v>
      </c>
      <c r="AA42" s="45" t="e">
        <f t="shared" si="16"/>
        <v>#NUM!</v>
      </c>
      <c r="AB42" s="45" t="e">
        <f t="shared" si="17"/>
        <v>#NUM!</v>
      </c>
      <c r="AC42" s="45" t="e">
        <f t="shared" si="18"/>
        <v>#NUM!</v>
      </c>
      <c r="AD42" s="45" t="e">
        <f t="shared" si="19"/>
        <v>#NUM!</v>
      </c>
      <c r="AE42" s="45" t="e">
        <f t="shared" si="20"/>
        <v>#NUM!</v>
      </c>
      <c r="AF42" s="45" t="e">
        <f t="shared" si="21"/>
        <v>#N/A</v>
      </c>
      <c r="AG42" s="45" t="e">
        <f t="shared" si="22"/>
        <v>#NUM!</v>
      </c>
      <c r="AH42" s="45" t="e">
        <f t="shared" si="23"/>
        <v>#NUM!</v>
      </c>
      <c r="AI42" s="45" t="e">
        <f t="shared" si="24"/>
        <v>#NUM!</v>
      </c>
      <c r="AJ42" s="45" t="e">
        <f t="shared" si="25"/>
        <v>#N/A</v>
      </c>
    </row>
    <row r="43" spans="1:36" ht="12.95" customHeight="1" x14ac:dyDescent="0.15">
      <c r="A43" s="44"/>
      <c r="B43" s="99"/>
      <c r="C43" s="99"/>
      <c r="D43" s="44"/>
      <c r="E43" s="44"/>
      <c r="F43" s="4" t="str">
        <f t="shared" si="0"/>
        <v/>
      </c>
      <c r="G43" s="44"/>
      <c r="H43" s="44"/>
      <c r="I43" s="44"/>
      <c r="K43" s="45" t="e">
        <f t="shared" si="1"/>
        <v>#NUM!</v>
      </c>
      <c r="L43" s="45" t="e">
        <f t="shared" si="2"/>
        <v>#NUM!</v>
      </c>
      <c r="M43" s="45" t="e">
        <f t="shared" si="3"/>
        <v>#NUM!</v>
      </c>
      <c r="N43" s="45" t="e">
        <f t="shared" si="4"/>
        <v>#NUM!</v>
      </c>
      <c r="O43" s="45" t="e">
        <f t="shared" si="5"/>
        <v>#NUM!</v>
      </c>
      <c r="P43" s="45" t="e">
        <f t="shared" si="26"/>
        <v>#N/A</v>
      </c>
      <c r="Q43" s="45" t="e">
        <f t="shared" si="6"/>
        <v>#NUM!</v>
      </c>
      <c r="R43" s="45" t="e">
        <f t="shared" si="7"/>
        <v>#NUM!</v>
      </c>
      <c r="S43" s="45" t="e">
        <f t="shared" si="8"/>
        <v>#NUM!</v>
      </c>
      <c r="T43" s="45" t="e">
        <f t="shared" si="9"/>
        <v>#NUM!</v>
      </c>
      <c r="U43" s="45" t="e">
        <f t="shared" si="10"/>
        <v>#N/A</v>
      </c>
      <c r="V43" s="45" t="e">
        <f t="shared" si="11"/>
        <v>#NUM!</v>
      </c>
      <c r="W43" s="45" t="e">
        <f t="shared" si="12"/>
        <v>#NUM!</v>
      </c>
      <c r="X43" s="45" t="e">
        <f t="shared" si="13"/>
        <v>#NUM!</v>
      </c>
      <c r="Y43" s="45" t="e">
        <f t="shared" si="14"/>
        <v>#NUM!</v>
      </c>
      <c r="Z43" s="45" t="e">
        <f t="shared" si="15"/>
        <v>#N/A</v>
      </c>
      <c r="AA43" s="45" t="e">
        <f t="shared" si="16"/>
        <v>#NUM!</v>
      </c>
      <c r="AB43" s="45" t="e">
        <f t="shared" si="17"/>
        <v>#NUM!</v>
      </c>
      <c r="AC43" s="45" t="e">
        <f t="shared" si="18"/>
        <v>#NUM!</v>
      </c>
      <c r="AD43" s="45" t="e">
        <f t="shared" si="19"/>
        <v>#NUM!</v>
      </c>
      <c r="AE43" s="45" t="e">
        <f t="shared" si="20"/>
        <v>#NUM!</v>
      </c>
      <c r="AF43" s="45" t="e">
        <f t="shared" si="21"/>
        <v>#N/A</v>
      </c>
      <c r="AG43" s="45" t="e">
        <f t="shared" si="22"/>
        <v>#NUM!</v>
      </c>
      <c r="AH43" s="45" t="e">
        <f t="shared" si="23"/>
        <v>#NUM!</v>
      </c>
      <c r="AI43" s="45" t="e">
        <f t="shared" si="24"/>
        <v>#NUM!</v>
      </c>
      <c r="AJ43" s="45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44" t="s">
        <v>18</v>
      </c>
      <c r="D46" s="44" t="s">
        <v>19</v>
      </c>
      <c r="E46" s="44" t="s">
        <v>20</v>
      </c>
      <c r="F46" s="11"/>
      <c r="G46" s="5" t="s">
        <v>21</v>
      </c>
      <c r="H46" s="13"/>
      <c r="I46" s="111" t="s">
        <v>152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9</v>
      </c>
      <c r="D47" s="15">
        <f>COUNTIF(G4:G43,"*下層*")</f>
        <v>0</v>
      </c>
      <c r="E47" s="15">
        <f>COUNTA(A4:A43)</f>
        <v>9</v>
      </c>
      <c r="F47" s="11"/>
      <c r="G47" s="16">
        <f>C47*100</f>
        <v>900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14</v>
      </c>
      <c r="D48" s="15" t="str">
        <f>IF(D47&gt;0,ROUND(SUMIF(G4:G43,"*下層*",E4:E43)/D47,0),"")</f>
        <v/>
      </c>
      <c r="E48" s="15">
        <f>ROUND(SUM(E4:E43)/E47,0)</f>
        <v>14</v>
      </c>
      <c r="F48" s="14"/>
      <c r="G48" s="16">
        <f>C48</f>
        <v>14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22</v>
      </c>
      <c r="D49" s="15" t="str">
        <f>IF(D47&gt;0,ROUND(SUMIF(G4:G43,"*下層*",D4:D43)/D47,0),"")</f>
        <v/>
      </c>
      <c r="E49" s="15">
        <f>ROUND(SUM(D4:D43)/E47,0)</f>
        <v>22</v>
      </c>
      <c r="F49" s="14"/>
      <c r="G49" s="16">
        <f>C49</f>
        <v>22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2.7899999999999996</v>
      </c>
      <c r="D50" s="17">
        <f>SUMIF(G4:G43,"*下層*",F4:F43)</f>
        <v>0</v>
      </c>
      <c r="E50" s="4">
        <f>SUM(F4:F43)</f>
        <v>2.7899999999999996</v>
      </c>
      <c r="F50" s="14"/>
      <c r="G50" s="18">
        <f>C50*100</f>
        <v>278.99999999999994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形状比＝64、Sr＝24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44" t="s">
        <v>18</v>
      </c>
      <c r="D53" s="44" t="s">
        <v>19</v>
      </c>
      <c r="E53" s="44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3</v>
      </c>
      <c r="D54" s="15">
        <f>COUNTIF(H4:H43,"▲")</f>
        <v>0</v>
      </c>
      <c r="E54" s="15">
        <f>COUNTA(H4:H43)</f>
        <v>3</v>
      </c>
      <c r="F54" s="11"/>
      <c r="G54" s="16">
        <f>C54*100</f>
        <v>300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9</v>
      </c>
      <c r="D55" s="15" t="str">
        <f>IF(D54&gt;0,ROUND(SUMIF(H4:H43,"▲",E4:E43)/D54,0),"")</f>
        <v/>
      </c>
      <c r="E55" s="15">
        <f>ROUND(SUMIF(H4:H43,"*",E4:E43)/E54,0)</f>
        <v>9</v>
      </c>
      <c r="F55" s="14"/>
      <c r="G55" s="16">
        <f>C55</f>
        <v>9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17</v>
      </c>
      <c r="D56" s="15" t="str">
        <f>IF(D54&gt;0,ROUND(SUMIF(H4:H43,"▲",D4:D43)/D54,0),"")</f>
        <v/>
      </c>
      <c r="E56" s="15">
        <f>ROUND(SUMIF(H4:H43,"*",D4:D43)/E54,0)</f>
        <v>17</v>
      </c>
      <c r="F56" s="14"/>
      <c r="G56" s="16">
        <f>C56</f>
        <v>17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0.30000000000000004</v>
      </c>
      <c r="D57" s="17">
        <f>SUMIF(H4:H43,"▲",F4:F43)</f>
        <v>0</v>
      </c>
      <c r="E57" s="17">
        <f>SUM(C57:D57)</f>
        <v>0.30000000000000004</v>
      </c>
      <c r="F57" s="14"/>
      <c r="G57" s="20">
        <f>C57*100</f>
        <v>30.000000000000004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44" t="s">
        <v>18</v>
      </c>
      <c r="D60" s="44" t="s">
        <v>19</v>
      </c>
      <c r="E60" s="44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33.299999999999997</v>
      </c>
      <c r="D61" s="21" t="str">
        <f>IF(D47&gt;0,ROUND(D54/D47*100,1),"")</f>
        <v/>
      </c>
      <c r="E61" s="21">
        <f>ROUND(E54/E47*100,1)</f>
        <v>33.299999999999997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10.8</v>
      </c>
      <c r="D62" s="21" t="str">
        <f>IF(D47&gt;0,ROUND(D57/D50*100,1),"")</f>
        <v/>
      </c>
      <c r="E62" s="21">
        <f>ROUND(E57/E50*100,1)</f>
        <v>10.8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44" t="s">
        <v>18</v>
      </c>
      <c r="D65" s="44" t="s">
        <v>19</v>
      </c>
      <c r="E65" s="44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6</v>
      </c>
      <c r="D66" s="15">
        <f>D47-D54</f>
        <v>0</v>
      </c>
      <c r="E66" s="15">
        <f>SUM(C66:D66)</f>
        <v>6</v>
      </c>
      <c r="F66" s="11"/>
      <c r="G66" s="16">
        <f>C66*100</f>
        <v>600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17</v>
      </c>
      <c r="D67" s="15" t="str">
        <f>IF(D66&gt;0,ROUND(SUMIFS(E4:E43,G7:G43,"*下層*",H4:H43,"")/D66,0),"")</f>
        <v/>
      </c>
      <c r="E67" s="15">
        <f>IF(E66&gt;0,ROUND(SUMIF(H4:H43,"",E4:E43)/E66,0),"")</f>
        <v>17</v>
      </c>
      <c r="F67" s="14"/>
      <c r="G67" s="16">
        <f>C67</f>
        <v>17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25</v>
      </c>
      <c r="D68" s="15" t="str">
        <f>IF(D66&gt;0,ROUND(SUMIFS(D4:D43,G7:G43,"*下層*",H4:H43,"")/D66,0),"")</f>
        <v/>
      </c>
      <c r="E68" s="15">
        <f>IF(E66&gt;0,ROUND(SUMIF(H4:H43,"",D4:D43)/E66,0),"")</f>
        <v>25</v>
      </c>
      <c r="F68" s="14"/>
      <c r="G68" s="16">
        <f>C68</f>
        <v>25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2.4899999999999993</v>
      </c>
      <c r="D69" s="17" t="str">
        <f>IF(D66&gt;0,D50-D57,"")</f>
        <v/>
      </c>
      <c r="E69" s="4">
        <f>SUM(C69:D69)</f>
        <v>2.4899999999999993</v>
      </c>
      <c r="F69" s="14"/>
      <c r="G69" s="18">
        <f>C69*100</f>
        <v>248.99999999999994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形状比＝68、Sr＝24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14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879" priority="16" stopIfTrue="1">
      <formula>AND(($H4="スギ"),(#REF!&lt;12))</formula>
    </cfRule>
  </conditionalFormatting>
  <conditionalFormatting sqref="L4:L43">
    <cfRule type="expression" dxfId="878" priority="15" stopIfTrue="1">
      <formula>AND(($H4="スギ"),(#REF!&lt;22),(#REF!&gt;=12))</formula>
    </cfRule>
  </conditionalFormatting>
  <conditionalFormatting sqref="M4:M43">
    <cfRule type="expression" dxfId="877" priority="14" stopIfTrue="1">
      <formula>AND(($H4="スギ"),(#REF!&lt;32),(#REF!&gt;=22))</formula>
    </cfRule>
  </conditionalFormatting>
  <conditionalFormatting sqref="N4:N43">
    <cfRule type="expression" dxfId="876" priority="13" stopIfTrue="1">
      <formula>AND(($H4="スギ"),(#REF!&lt;42),(#REF!&gt;=32))</formula>
    </cfRule>
  </conditionalFormatting>
  <conditionalFormatting sqref="U4:U43 Z4:AF43 AJ4:AJ43 O4:P43">
    <cfRule type="expression" dxfId="875" priority="12" stopIfTrue="1">
      <formula>AND(($H4="スギ"),(#REF!&gt;=42))</formula>
    </cfRule>
  </conditionalFormatting>
  <conditionalFormatting sqref="Q4:Q43 AA4:AA43">
    <cfRule type="expression" dxfId="874" priority="11" stopIfTrue="1">
      <formula>AND(($H4="ヒノキ"),(#REF!&lt;12))</formula>
    </cfRule>
  </conditionalFormatting>
  <conditionalFormatting sqref="R4:R43 AB4:AE43">
    <cfRule type="expression" dxfId="873" priority="10" stopIfTrue="1">
      <formula>AND(($H4="ヒノキ"),(#REF!&lt;22),(#REF!&gt;=12))</formula>
    </cfRule>
  </conditionalFormatting>
  <conditionalFormatting sqref="S4:S43">
    <cfRule type="expression" dxfId="872" priority="9" stopIfTrue="1">
      <formula>AND(($H4="ヒノキ"),(#REF!&lt;32),(#REF!&gt;=22))</formula>
    </cfRule>
  </conditionalFormatting>
  <conditionalFormatting sqref="T4:U43 Z4:AF43 AJ4:AJ43">
    <cfRule type="expression" dxfId="871" priority="8" stopIfTrue="1">
      <formula>AND(($H4="ヒノキ"),(#REF!&gt;=32))</formula>
    </cfRule>
  </conditionalFormatting>
  <conditionalFormatting sqref="V4:V43 AA4:AA43">
    <cfRule type="expression" dxfId="870" priority="7" stopIfTrue="1">
      <formula>AND(($H4="アカマツ"),(#REF!&lt;12))</formula>
    </cfRule>
  </conditionalFormatting>
  <conditionalFormatting sqref="W4:W43 AB4:AB43">
    <cfRule type="expression" dxfId="869" priority="6" stopIfTrue="1">
      <formula>AND(($H4="アカマツ"),(#REF!&lt;22),(#REF!&gt;=12))</formula>
    </cfRule>
  </conditionalFormatting>
  <conditionalFormatting sqref="X4:X43 AC4:AC43">
    <cfRule type="expression" dxfId="868" priority="5" stopIfTrue="1">
      <formula>AND(($H4="アカマツ"),(#REF!&lt;42),(#REF!&gt;=22))</formula>
    </cfRule>
  </conditionalFormatting>
  <conditionalFormatting sqref="Y4:AF43 AJ4:AJ43">
    <cfRule type="expression" dxfId="867" priority="4" stopIfTrue="1">
      <formula>AND(($H4="アカマツ"),(#REF!&gt;=42))</formula>
    </cfRule>
  </conditionalFormatting>
  <conditionalFormatting sqref="AG4:AG43">
    <cfRule type="expression" dxfId="866" priority="3" stopIfTrue="1">
      <formula>AND(($H4&lt;&gt;"スギ"),($H4&lt;&gt;"ヒノキ"),($H4&lt;&gt;"アカマツ"),(#REF!&lt;12))</formula>
    </cfRule>
  </conditionalFormatting>
  <conditionalFormatting sqref="AH4:AH43">
    <cfRule type="expression" dxfId="865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864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92D050"/>
  </sheetPr>
  <dimension ref="A1:AJ120"/>
  <sheetViews>
    <sheetView showGridLines="0" view="pageBreakPreview" topLeftCell="A37" zoomScaleNormal="85" zoomScaleSheetLayoutView="100" workbookViewId="0">
      <selection activeCell="I1" sqref="I1:I1048576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323</v>
      </c>
      <c r="B2" s="100"/>
      <c r="C2" s="100"/>
      <c r="D2" s="100"/>
      <c r="E2" s="100"/>
      <c r="F2" s="100"/>
      <c r="G2" s="100"/>
      <c r="H2" s="101" t="s">
        <v>61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46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45">
        <v>0</v>
      </c>
      <c r="L3" s="45">
        <v>12</v>
      </c>
      <c r="M3" s="45">
        <v>22</v>
      </c>
      <c r="N3" s="45">
        <v>32</v>
      </c>
      <c r="O3" s="45">
        <v>42</v>
      </c>
      <c r="P3" s="45" t="s">
        <v>14</v>
      </c>
      <c r="Q3" s="45">
        <v>0</v>
      </c>
      <c r="R3" s="45">
        <v>12</v>
      </c>
      <c r="S3" s="45">
        <v>22</v>
      </c>
      <c r="T3" s="45">
        <v>32</v>
      </c>
      <c r="U3" s="45" t="s">
        <v>14</v>
      </c>
      <c r="V3" s="45">
        <v>0</v>
      </c>
      <c r="W3" s="45">
        <v>12</v>
      </c>
      <c r="X3" s="45">
        <v>22</v>
      </c>
      <c r="Y3" s="45">
        <v>42</v>
      </c>
      <c r="Z3" s="45" t="s">
        <v>14</v>
      </c>
      <c r="AA3" s="45">
        <v>0</v>
      </c>
      <c r="AB3" s="45">
        <v>12</v>
      </c>
      <c r="AC3" s="45">
        <v>22</v>
      </c>
      <c r="AD3" s="45">
        <v>32</v>
      </c>
      <c r="AE3" s="45">
        <v>42</v>
      </c>
      <c r="AF3" s="45" t="s">
        <v>14</v>
      </c>
      <c r="AG3" s="45">
        <v>0</v>
      </c>
      <c r="AH3" s="45">
        <v>12</v>
      </c>
      <c r="AI3" s="45">
        <v>42</v>
      </c>
      <c r="AJ3" s="45" t="s">
        <v>14</v>
      </c>
    </row>
    <row r="4" spans="1:36" ht="12.95" customHeight="1" x14ac:dyDescent="0.15">
      <c r="A4" s="44">
        <v>311</v>
      </c>
      <c r="B4" s="99" t="s">
        <v>136</v>
      </c>
      <c r="C4" s="99"/>
      <c r="D4" s="44">
        <v>30</v>
      </c>
      <c r="E4" s="44">
        <v>23</v>
      </c>
      <c r="F4" s="4">
        <f t="shared" ref="F4:F43" si="0">IF(D4&gt;0,IF(B4="スギ",P4,IF(B4="ヒノキ",U4,IF(B4="アカマツ",Z4,IF(B4="カラマツ",AF4,AJ4)))),"")</f>
        <v>0.78</v>
      </c>
      <c r="G4" s="5"/>
      <c r="H4" s="44"/>
      <c r="I4" s="44" t="s">
        <v>38</v>
      </c>
      <c r="J4" s="1" t="s">
        <v>15</v>
      </c>
      <c r="K4" s="45">
        <f t="shared" ref="K4:K43" si="1">IF(ROUND(10^(-5+0.8769+1.7454*LOG(D4)+1.014*LOG(E4)),2)&gt;=0.01,ROUND(10^(-5+0.8769+1.7454*LOG(D4)+1.014*LOG(E4)),2),ROUND(10^(-5+0.8769+1.7454*LOG(D4)+1.014*LOG(E4)),3))</f>
        <v>0.69</v>
      </c>
      <c r="L4" s="45">
        <f t="shared" ref="L4:L43" si="2">ROUND(10^(-5+0.73504+1.83346*LOG(D4)+1.06569*LOG(E4)),2)</f>
        <v>0.78</v>
      </c>
      <c r="M4" s="45">
        <f t="shared" ref="M4:M43" si="3">ROUND(10^(-5+0.71514+1.74357*LOG(D4)+1.17719*LOG(E4)),2)</f>
        <v>0.78</v>
      </c>
      <c r="N4" s="45">
        <f t="shared" ref="N4:N43" si="4">ROUND(10^(-5+0.82956+1.76381*LOG(D4)+1.06412*LOG(E4)),2)</f>
        <v>0.77</v>
      </c>
      <c r="O4" s="45">
        <f t="shared" ref="O4:O43" si="5">ROUND(10^(-5+0.88226+1.79204*LOG(D4)+0.99303*LOG(E4)),2)</f>
        <v>0.76</v>
      </c>
      <c r="P4" s="45">
        <f>HLOOKUP($D4,K$3:O$43,MATCH($A4,$A$3:$A$43,0),1)</f>
        <v>0.78</v>
      </c>
      <c r="Q4" s="45">
        <f t="shared" ref="Q4:Q43" si="6">IF(ROUND(10^(1.810672*LOG(D4)+0.982833*LOG(E4)-4.173533),2)&gt;=0.01,ROUND(10^(1.810672*LOG(D4)+0.982833*LOG(E4)-4.173533),2),ROUND(10^(1.810672*LOG(D4)+0.982833*LOG(E4)-4.173533),3))</f>
        <v>0.69</v>
      </c>
      <c r="R4" s="45">
        <f t="shared" ref="R4:R43" si="7">ROUND(10^(1.905709*LOG(D4)+1.011385*LOG(E4)-4.293729),2)</f>
        <v>0.79</v>
      </c>
      <c r="S4" s="45">
        <f t="shared" ref="S4:S43" si="8">ROUND(10^(1.771888*LOG(D4)+1.138415*LOG(E4)-4.271259),2)</f>
        <v>0.79</v>
      </c>
      <c r="T4" s="45">
        <f t="shared" ref="T4:T43" si="9">ROUND(10^(1.671519*LOG(D4)+1.363617*LOG(E4)-4.404407),2)</f>
        <v>0.83</v>
      </c>
      <c r="U4" s="45">
        <f t="shared" ref="U4:U43" si="10">HLOOKUP($D4,Q$3:T$43,MATCH($A4,$A$3:$A$43,0),1)</f>
        <v>0.79</v>
      </c>
      <c r="V4" s="45">
        <f t="shared" ref="V4:V43" si="11">IF(ROUND(10^(-4.249503+1.946501*LOG(D4)+0.942682*LOG(E4)),2)&gt;=0.01,ROUND(10^(-4.249503+1.946501*LOG(D4)+0.942682*LOG(E4)),2),ROUND(10^(-4.249503+1.946501*LOG(D4)+0.942682*LOG(E4)),3))</f>
        <v>0.81</v>
      </c>
      <c r="W4" s="45">
        <f t="shared" ref="W4:W43" si="12">ROUND(10^(-4.155639+1.847898*LOG(D4)+0.951955*LOG(E4)),2)</f>
        <v>0.74</v>
      </c>
      <c r="X4" s="45">
        <f t="shared" ref="X4:X43" si="13">ROUND(10^(-4.194535+1.804172*LOG(D4)+1.034248*LOG(E4)),2)</f>
        <v>0.76</v>
      </c>
      <c r="Y4" s="45">
        <f t="shared" ref="Y4:Y43" si="14">ROUND(10^(-4.42347+2.006485*LOG(D4)+0.967757*LOG(E4)),2)</f>
        <v>0.72</v>
      </c>
      <c r="Z4" s="45">
        <f t="shared" ref="Z4:Z43" si="15">HLOOKUP($D4,V$3:Y$43,MATCH($A4,$A$3:$A$43,0),1)</f>
        <v>0.76</v>
      </c>
      <c r="AA4" s="45">
        <f t="shared" ref="AA4:AA43" si="16">IF(ROUND(10^(1.80389*LOG(D4)+0.962587*LOG(E4)-4.155099),2)&gt;=0.01,ROUND(10^(1.80389*LOG(D4)+0.962587*LOG(E4)-4.155099),2),ROUND(10^(1.80389*LOG(D4)+0.962587*LOG(E4)-4.155099),3))</f>
        <v>0.66</v>
      </c>
      <c r="AB4" s="45">
        <f t="shared" ref="AB4:AB43" si="17">ROUND(10^(1.979213*LOG(D4)+0.998347*LOG(E4)-4.369281),2)</f>
        <v>0.82</v>
      </c>
      <c r="AC4" s="45">
        <f t="shared" ref="AC4:AC43" si="18">ROUND(10^(1.904401*LOG(D4)+1.062478*LOG(E4)-4.348104),2)</f>
        <v>0.82</v>
      </c>
      <c r="AD4" s="45">
        <f t="shared" ref="AD4:AD43" si="19">ROUND(10^(1.640825*LOG(D4)+1.080387*LOG(E4)-3.976731),2)</f>
        <v>0.83</v>
      </c>
      <c r="AE4" s="45">
        <f t="shared" ref="AE4:AE43" si="20">ROUND(10^(1.90887*LOG(D4)+1.088002*LOG(E4)-4.431495),2)</f>
        <v>0.74</v>
      </c>
      <c r="AF4" s="45">
        <f t="shared" ref="AF4:AF43" si="21">HLOOKUP($D4,AA$3:AE$43,MATCH($A4,$A$3:$A$43,0),1)</f>
        <v>0.82</v>
      </c>
      <c r="AG4" s="45">
        <f t="shared" ref="AG4:AG43" si="22">IF(ROUND(10^(1.94019664*LOG(D4)+0.84689666*LOG(E4)-4.20067295),2)&gt;=0.01,ROUND(10^(1.94019664*LOG(D4)+0.84689666*LOG(E4)-4.20067295),2),ROUND(10^(1.94019664*LOG(D4)+0.84689666*LOG(E4)-4.20067295),3))</f>
        <v>0.66</v>
      </c>
      <c r="AH4" s="45">
        <f t="shared" ref="AH4:AH43" si="23">ROUND(10^(1.93813902*LOG(D4)+0.96697002*LOG(E4)-4.32216295),2)</f>
        <v>0.72</v>
      </c>
      <c r="AI4" s="45">
        <f t="shared" ref="AI4:AI43" si="24">ROUND(10^(1.82464098*LOG(D4)+0.97625989*LOG(E4)-4.15096808),2)</f>
        <v>0.75</v>
      </c>
      <c r="AJ4" s="45">
        <f t="shared" ref="AJ4:AJ43" si="25">HLOOKUP($D4,AG$3:AI$43,MATCH($A4,$A$3:$A$43,0),1)</f>
        <v>0.72</v>
      </c>
    </row>
    <row r="5" spans="1:36" ht="12.95" customHeight="1" x14ac:dyDescent="0.15">
      <c r="A5" s="44">
        <v>312</v>
      </c>
      <c r="B5" s="99" t="s">
        <v>136</v>
      </c>
      <c r="C5" s="99"/>
      <c r="D5" s="44">
        <v>8</v>
      </c>
      <c r="E5" s="44">
        <v>5</v>
      </c>
      <c r="F5" s="4">
        <f t="shared" si="0"/>
        <v>0.01</v>
      </c>
      <c r="G5" s="5" t="s">
        <v>257</v>
      </c>
      <c r="H5" s="44" t="s">
        <v>36</v>
      </c>
      <c r="I5" s="44" t="s">
        <v>258</v>
      </c>
      <c r="J5" s="1" t="s">
        <v>15</v>
      </c>
      <c r="K5" s="45">
        <f t="shared" si="1"/>
        <v>0.01</v>
      </c>
      <c r="L5" s="45">
        <f t="shared" si="2"/>
        <v>0.01</v>
      </c>
      <c r="M5" s="45">
        <f t="shared" si="3"/>
        <v>0.01</v>
      </c>
      <c r="N5" s="45">
        <f t="shared" si="4"/>
        <v>0.01</v>
      </c>
      <c r="O5" s="45">
        <f t="shared" si="5"/>
        <v>0.02</v>
      </c>
      <c r="P5" s="45">
        <f t="shared" ref="P5:P43" si="26">HLOOKUP($D5,K$3:O$43,MATCH(A5,$A$3:$A$43,0),1)</f>
        <v>0.01</v>
      </c>
      <c r="Q5" s="45">
        <f t="shared" si="6"/>
        <v>0.01</v>
      </c>
      <c r="R5" s="45">
        <f t="shared" si="7"/>
        <v>0.01</v>
      </c>
      <c r="S5" s="45">
        <f t="shared" si="8"/>
        <v>0.01</v>
      </c>
      <c r="T5" s="45">
        <f t="shared" si="9"/>
        <v>0.01</v>
      </c>
      <c r="U5" s="45">
        <f t="shared" si="10"/>
        <v>0.01</v>
      </c>
      <c r="V5" s="45">
        <f t="shared" si="11"/>
        <v>0.01</v>
      </c>
      <c r="W5" s="45">
        <f t="shared" si="12"/>
        <v>0.02</v>
      </c>
      <c r="X5" s="45">
        <f t="shared" si="13"/>
        <v>0.01</v>
      </c>
      <c r="Y5" s="45">
        <f t="shared" si="14"/>
        <v>0.01</v>
      </c>
      <c r="Z5" s="45">
        <f t="shared" si="15"/>
        <v>0.01</v>
      </c>
      <c r="AA5" s="45">
        <f t="shared" si="16"/>
        <v>0.01</v>
      </c>
      <c r="AB5" s="45">
        <f t="shared" si="17"/>
        <v>0.01</v>
      </c>
      <c r="AC5" s="45">
        <f t="shared" si="18"/>
        <v>0.01</v>
      </c>
      <c r="AD5" s="45">
        <f t="shared" si="19"/>
        <v>0.02</v>
      </c>
      <c r="AE5" s="45">
        <f t="shared" si="20"/>
        <v>0.01</v>
      </c>
      <c r="AF5" s="45">
        <f t="shared" si="21"/>
        <v>0.01</v>
      </c>
      <c r="AG5" s="45">
        <f t="shared" si="22"/>
        <v>0.01</v>
      </c>
      <c r="AH5" s="45">
        <f t="shared" si="23"/>
        <v>0.01</v>
      </c>
      <c r="AI5" s="45">
        <f t="shared" si="24"/>
        <v>0.02</v>
      </c>
      <c r="AJ5" s="45">
        <f t="shared" si="25"/>
        <v>0.01</v>
      </c>
    </row>
    <row r="6" spans="1:36" ht="12.95" customHeight="1" x14ac:dyDescent="0.15">
      <c r="A6" s="44">
        <v>313</v>
      </c>
      <c r="B6" s="99" t="s">
        <v>136</v>
      </c>
      <c r="C6" s="99"/>
      <c r="D6" s="44">
        <v>26</v>
      </c>
      <c r="E6" s="44">
        <v>21</v>
      </c>
      <c r="F6" s="4">
        <f t="shared" si="0"/>
        <v>0.55000000000000004</v>
      </c>
      <c r="G6" s="5"/>
      <c r="H6" s="44"/>
      <c r="I6" s="5"/>
      <c r="J6" s="1" t="s">
        <v>15</v>
      </c>
      <c r="K6" s="45">
        <f t="shared" si="1"/>
        <v>0.49</v>
      </c>
      <c r="L6" s="45">
        <f t="shared" si="2"/>
        <v>0.55000000000000004</v>
      </c>
      <c r="M6" s="45">
        <f t="shared" si="3"/>
        <v>0.55000000000000004</v>
      </c>
      <c r="N6" s="45">
        <f t="shared" si="4"/>
        <v>0.54</v>
      </c>
      <c r="O6" s="45">
        <f t="shared" si="5"/>
        <v>0.54</v>
      </c>
      <c r="P6" s="45">
        <f t="shared" si="26"/>
        <v>0.55000000000000004</v>
      </c>
      <c r="Q6" s="45">
        <f t="shared" si="6"/>
        <v>0.49</v>
      </c>
      <c r="R6" s="45">
        <f t="shared" si="7"/>
        <v>0.55000000000000004</v>
      </c>
      <c r="S6" s="45">
        <f t="shared" si="8"/>
        <v>0.55000000000000004</v>
      </c>
      <c r="T6" s="45">
        <f t="shared" si="9"/>
        <v>0.57999999999999996</v>
      </c>
      <c r="U6" s="45">
        <f t="shared" si="10"/>
        <v>0.55000000000000004</v>
      </c>
      <c r="V6" s="45">
        <f t="shared" si="11"/>
        <v>0.56000000000000005</v>
      </c>
      <c r="W6" s="45">
        <f t="shared" si="12"/>
        <v>0.52</v>
      </c>
      <c r="X6" s="45">
        <f t="shared" si="13"/>
        <v>0.53</v>
      </c>
      <c r="Y6" s="45">
        <f t="shared" si="14"/>
        <v>0.5</v>
      </c>
      <c r="Z6" s="45">
        <f t="shared" si="15"/>
        <v>0.53</v>
      </c>
      <c r="AA6" s="45">
        <f t="shared" si="16"/>
        <v>0.47</v>
      </c>
      <c r="AB6" s="45">
        <f t="shared" si="17"/>
        <v>0.56000000000000005</v>
      </c>
      <c r="AC6" s="45">
        <f t="shared" si="18"/>
        <v>0.56000000000000005</v>
      </c>
      <c r="AD6" s="45">
        <f t="shared" si="19"/>
        <v>0.59</v>
      </c>
      <c r="AE6" s="45">
        <f t="shared" si="20"/>
        <v>0.51</v>
      </c>
      <c r="AF6" s="45">
        <f t="shared" si="21"/>
        <v>0.56000000000000005</v>
      </c>
      <c r="AG6" s="45">
        <f t="shared" si="22"/>
        <v>0.46</v>
      </c>
      <c r="AH6" s="45">
        <f t="shared" si="23"/>
        <v>0.5</v>
      </c>
      <c r="AI6" s="45">
        <f t="shared" si="24"/>
        <v>0.53</v>
      </c>
      <c r="AJ6" s="45">
        <f t="shared" si="25"/>
        <v>0.5</v>
      </c>
    </row>
    <row r="7" spans="1:36" ht="12.95" customHeight="1" x14ac:dyDescent="0.15">
      <c r="A7" s="44">
        <v>314</v>
      </c>
      <c r="B7" s="99" t="s">
        <v>136</v>
      </c>
      <c r="C7" s="99"/>
      <c r="D7" s="44">
        <v>20</v>
      </c>
      <c r="E7" s="44">
        <v>19</v>
      </c>
      <c r="F7" s="4">
        <f t="shared" si="0"/>
        <v>0.3</v>
      </c>
      <c r="G7" s="5"/>
      <c r="H7" s="76" t="s">
        <v>32</v>
      </c>
      <c r="I7" s="5" t="s">
        <v>260</v>
      </c>
      <c r="J7" s="1" t="s">
        <v>15</v>
      </c>
      <c r="K7" s="45">
        <f t="shared" si="1"/>
        <v>0.28000000000000003</v>
      </c>
      <c r="L7" s="45">
        <f t="shared" si="2"/>
        <v>0.3</v>
      </c>
      <c r="M7" s="45">
        <f t="shared" si="3"/>
        <v>0.31</v>
      </c>
      <c r="N7" s="45">
        <f t="shared" si="4"/>
        <v>0.31</v>
      </c>
      <c r="O7" s="45">
        <f t="shared" si="5"/>
        <v>0.3</v>
      </c>
      <c r="P7" s="45">
        <f t="shared" si="26"/>
        <v>0.3</v>
      </c>
      <c r="Q7" s="45">
        <f t="shared" si="6"/>
        <v>0.27</v>
      </c>
      <c r="R7" s="45">
        <f t="shared" si="7"/>
        <v>0.3</v>
      </c>
      <c r="S7" s="45">
        <f t="shared" si="8"/>
        <v>0.31</v>
      </c>
      <c r="T7" s="45">
        <f t="shared" si="9"/>
        <v>0.33</v>
      </c>
      <c r="U7" s="45">
        <f t="shared" si="10"/>
        <v>0.3</v>
      </c>
      <c r="V7" s="45">
        <f t="shared" si="11"/>
        <v>0.31</v>
      </c>
      <c r="W7" s="45">
        <f t="shared" si="12"/>
        <v>0.28999999999999998</v>
      </c>
      <c r="X7" s="45">
        <f t="shared" si="13"/>
        <v>0.3</v>
      </c>
      <c r="Y7" s="45">
        <f t="shared" si="14"/>
        <v>0.27</v>
      </c>
      <c r="Z7" s="45">
        <f t="shared" si="15"/>
        <v>0.28999999999999998</v>
      </c>
      <c r="AA7" s="45">
        <f t="shared" si="16"/>
        <v>0.26</v>
      </c>
      <c r="AB7" s="45">
        <f t="shared" si="17"/>
        <v>0.3</v>
      </c>
      <c r="AC7" s="45">
        <f t="shared" si="18"/>
        <v>0.31</v>
      </c>
      <c r="AD7" s="45">
        <f t="shared" si="19"/>
        <v>0.35</v>
      </c>
      <c r="AE7" s="45">
        <f t="shared" si="20"/>
        <v>0.28000000000000003</v>
      </c>
      <c r="AF7" s="45">
        <f t="shared" si="21"/>
        <v>0.3</v>
      </c>
      <c r="AG7" s="45">
        <f t="shared" si="22"/>
        <v>0.26</v>
      </c>
      <c r="AH7" s="45">
        <f t="shared" si="23"/>
        <v>0.27</v>
      </c>
      <c r="AI7" s="45">
        <f t="shared" si="24"/>
        <v>0.3</v>
      </c>
      <c r="AJ7" s="45">
        <f t="shared" si="25"/>
        <v>0.27</v>
      </c>
    </row>
    <row r="8" spans="1:36" ht="12.95" customHeight="1" x14ac:dyDescent="0.15">
      <c r="A8" s="44">
        <v>315</v>
      </c>
      <c r="B8" s="99" t="s">
        <v>136</v>
      </c>
      <c r="C8" s="99"/>
      <c r="D8" s="44">
        <v>30</v>
      </c>
      <c r="E8" s="44">
        <v>22</v>
      </c>
      <c r="F8" s="4">
        <f t="shared" si="0"/>
        <v>0.74</v>
      </c>
      <c r="G8" s="5"/>
      <c r="H8" s="44"/>
      <c r="I8" s="44"/>
      <c r="J8" s="1" t="s">
        <v>15</v>
      </c>
      <c r="K8" s="45">
        <f t="shared" si="1"/>
        <v>0.66</v>
      </c>
      <c r="L8" s="45">
        <f t="shared" si="2"/>
        <v>0.75</v>
      </c>
      <c r="M8" s="45">
        <f t="shared" si="3"/>
        <v>0.74</v>
      </c>
      <c r="N8" s="45">
        <f t="shared" si="4"/>
        <v>0.73</v>
      </c>
      <c r="O8" s="45">
        <f t="shared" si="5"/>
        <v>0.73</v>
      </c>
      <c r="P8" s="45">
        <f t="shared" si="26"/>
        <v>0.74</v>
      </c>
      <c r="Q8" s="45">
        <f t="shared" si="6"/>
        <v>0.66</v>
      </c>
      <c r="R8" s="45">
        <f t="shared" si="7"/>
        <v>0.76</v>
      </c>
      <c r="S8" s="45">
        <f t="shared" si="8"/>
        <v>0.75</v>
      </c>
      <c r="T8" s="45">
        <f t="shared" si="9"/>
        <v>0.79</v>
      </c>
      <c r="U8" s="45">
        <f t="shared" si="10"/>
        <v>0.75</v>
      </c>
      <c r="V8" s="45">
        <f t="shared" si="11"/>
        <v>0.78</v>
      </c>
      <c r="W8" s="45">
        <f t="shared" si="12"/>
        <v>0.71</v>
      </c>
      <c r="X8" s="45">
        <f t="shared" si="13"/>
        <v>0.72</v>
      </c>
      <c r="Y8" s="45">
        <f t="shared" si="14"/>
        <v>0.69</v>
      </c>
      <c r="Z8" s="45">
        <f t="shared" si="15"/>
        <v>0.72</v>
      </c>
      <c r="AA8" s="45">
        <f t="shared" si="16"/>
        <v>0.63</v>
      </c>
      <c r="AB8" s="45">
        <f t="shared" si="17"/>
        <v>0.78</v>
      </c>
      <c r="AC8" s="45">
        <f t="shared" si="18"/>
        <v>0.78</v>
      </c>
      <c r="AD8" s="45">
        <f t="shared" si="19"/>
        <v>0.79</v>
      </c>
      <c r="AE8" s="45">
        <f t="shared" si="20"/>
        <v>0.71</v>
      </c>
      <c r="AF8" s="45">
        <f t="shared" si="21"/>
        <v>0.78</v>
      </c>
      <c r="AG8" s="45">
        <f t="shared" si="22"/>
        <v>0.63</v>
      </c>
      <c r="AH8" s="45">
        <f t="shared" si="23"/>
        <v>0.69</v>
      </c>
      <c r="AI8" s="45">
        <f t="shared" si="24"/>
        <v>0.72</v>
      </c>
      <c r="AJ8" s="45">
        <f t="shared" si="25"/>
        <v>0.69</v>
      </c>
    </row>
    <row r="9" spans="1:36" ht="12.95" customHeight="1" x14ac:dyDescent="0.15">
      <c r="A9" s="44">
        <v>316</v>
      </c>
      <c r="B9" s="99" t="s">
        <v>136</v>
      </c>
      <c r="C9" s="99"/>
      <c r="D9" s="44">
        <v>10</v>
      </c>
      <c r="E9" s="44">
        <v>6</v>
      </c>
      <c r="F9" s="4">
        <f t="shared" si="0"/>
        <v>0.03</v>
      </c>
      <c r="G9" s="5" t="s">
        <v>255</v>
      </c>
      <c r="H9" s="44" t="s">
        <v>36</v>
      </c>
      <c r="I9" s="5" t="s">
        <v>258</v>
      </c>
      <c r="J9" s="1" t="s">
        <v>15</v>
      </c>
      <c r="K9" s="45">
        <f t="shared" si="1"/>
        <v>0.03</v>
      </c>
      <c r="L9" s="45">
        <f t="shared" si="2"/>
        <v>0.02</v>
      </c>
      <c r="M9" s="45">
        <f t="shared" si="3"/>
        <v>0.02</v>
      </c>
      <c r="N9" s="45">
        <f t="shared" si="4"/>
        <v>0.03</v>
      </c>
      <c r="O9" s="45">
        <f t="shared" si="5"/>
        <v>0.03</v>
      </c>
      <c r="P9" s="45">
        <f t="shared" si="26"/>
        <v>0.03</v>
      </c>
      <c r="Q9" s="45">
        <f t="shared" si="6"/>
        <v>0.03</v>
      </c>
      <c r="R9" s="45">
        <f t="shared" si="7"/>
        <v>0.03</v>
      </c>
      <c r="S9" s="45">
        <f t="shared" si="8"/>
        <v>0.02</v>
      </c>
      <c r="T9" s="45">
        <f t="shared" si="9"/>
        <v>0.02</v>
      </c>
      <c r="U9" s="45">
        <f t="shared" si="10"/>
        <v>0.03</v>
      </c>
      <c r="V9" s="45">
        <f t="shared" si="11"/>
        <v>0.03</v>
      </c>
      <c r="W9" s="45">
        <f t="shared" si="12"/>
        <v>0.03</v>
      </c>
      <c r="X9" s="45">
        <f t="shared" si="13"/>
        <v>0.03</v>
      </c>
      <c r="Y9" s="45">
        <f t="shared" si="14"/>
        <v>0.02</v>
      </c>
      <c r="Z9" s="45">
        <f t="shared" si="15"/>
        <v>0.03</v>
      </c>
      <c r="AA9" s="45">
        <f t="shared" si="16"/>
        <v>0.02</v>
      </c>
      <c r="AB9" s="45">
        <f t="shared" si="17"/>
        <v>0.02</v>
      </c>
      <c r="AC9" s="45">
        <f t="shared" si="18"/>
        <v>0.02</v>
      </c>
      <c r="AD9" s="45">
        <f t="shared" si="19"/>
        <v>0.03</v>
      </c>
      <c r="AE9" s="45">
        <f t="shared" si="20"/>
        <v>0.02</v>
      </c>
      <c r="AF9" s="45">
        <f t="shared" si="21"/>
        <v>0.02</v>
      </c>
      <c r="AG9" s="45">
        <f t="shared" si="22"/>
        <v>0.03</v>
      </c>
      <c r="AH9" s="45">
        <f t="shared" si="23"/>
        <v>0.02</v>
      </c>
      <c r="AI9" s="45">
        <f t="shared" si="24"/>
        <v>0.03</v>
      </c>
      <c r="AJ9" s="45">
        <f t="shared" si="25"/>
        <v>0.03</v>
      </c>
    </row>
    <row r="10" spans="1:36" ht="12.95" customHeight="1" x14ac:dyDescent="0.15">
      <c r="A10" s="44">
        <v>317</v>
      </c>
      <c r="B10" s="99" t="s">
        <v>136</v>
      </c>
      <c r="C10" s="99"/>
      <c r="D10" s="44">
        <v>12</v>
      </c>
      <c r="E10" s="44">
        <v>10</v>
      </c>
      <c r="F10" s="4">
        <f t="shared" si="0"/>
        <v>0.06</v>
      </c>
      <c r="G10" s="5"/>
      <c r="H10" s="44" t="s">
        <v>32</v>
      </c>
      <c r="I10" s="5" t="s">
        <v>260</v>
      </c>
      <c r="J10" s="1" t="s">
        <v>15</v>
      </c>
      <c r="K10" s="45">
        <f t="shared" si="1"/>
        <v>0.06</v>
      </c>
      <c r="L10" s="45">
        <f t="shared" si="2"/>
        <v>0.06</v>
      </c>
      <c r="M10" s="45">
        <f t="shared" si="3"/>
        <v>0.06</v>
      </c>
      <c r="N10" s="45">
        <f t="shared" si="4"/>
        <v>0.06</v>
      </c>
      <c r="O10" s="45">
        <f t="shared" si="5"/>
        <v>0.06</v>
      </c>
      <c r="P10" s="45">
        <f t="shared" si="26"/>
        <v>0.06</v>
      </c>
      <c r="Q10" s="45">
        <f t="shared" si="6"/>
        <v>0.06</v>
      </c>
      <c r="R10" s="45">
        <f t="shared" si="7"/>
        <v>0.06</v>
      </c>
      <c r="S10" s="45">
        <f t="shared" si="8"/>
        <v>0.06</v>
      </c>
      <c r="T10" s="45">
        <f t="shared" si="9"/>
        <v>0.06</v>
      </c>
      <c r="U10" s="45">
        <f t="shared" si="10"/>
        <v>0.06</v>
      </c>
      <c r="V10" s="45">
        <f t="shared" si="11"/>
        <v>0.06</v>
      </c>
      <c r="W10" s="45">
        <f t="shared" si="12"/>
        <v>0.06</v>
      </c>
      <c r="X10" s="45">
        <f t="shared" si="13"/>
        <v>0.06</v>
      </c>
      <c r="Y10" s="45">
        <f t="shared" si="14"/>
        <v>0.05</v>
      </c>
      <c r="Z10" s="45">
        <f t="shared" si="15"/>
        <v>0.06</v>
      </c>
      <c r="AA10" s="45">
        <f t="shared" si="16"/>
        <v>0.06</v>
      </c>
      <c r="AB10" s="45">
        <f t="shared" si="17"/>
        <v>0.06</v>
      </c>
      <c r="AC10" s="45">
        <f t="shared" si="18"/>
        <v>0.06</v>
      </c>
      <c r="AD10" s="45">
        <f t="shared" si="19"/>
        <v>7.0000000000000007E-2</v>
      </c>
      <c r="AE10" s="45">
        <f t="shared" si="20"/>
        <v>0.05</v>
      </c>
      <c r="AF10" s="45">
        <f t="shared" si="21"/>
        <v>0.06</v>
      </c>
      <c r="AG10" s="45">
        <f t="shared" si="22"/>
        <v>0.05</v>
      </c>
      <c r="AH10" s="45">
        <f t="shared" si="23"/>
        <v>0.05</v>
      </c>
      <c r="AI10" s="45">
        <f t="shared" si="24"/>
        <v>0.06</v>
      </c>
      <c r="AJ10" s="45">
        <f t="shared" si="25"/>
        <v>0.05</v>
      </c>
    </row>
    <row r="11" spans="1:36" ht="12.95" customHeight="1" x14ac:dyDescent="0.15">
      <c r="A11" s="44">
        <v>318</v>
      </c>
      <c r="B11" s="99" t="s">
        <v>136</v>
      </c>
      <c r="C11" s="99"/>
      <c r="D11" s="44">
        <v>24</v>
      </c>
      <c r="E11" s="44">
        <v>20</v>
      </c>
      <c r="F11" s="4">
        <f t="shared" si="0"/>
        <v>0.45</v>
      </c>
      <c r="G11" s="5"/>
      <c r="H11" s="44"/>
      <c r="I11" s="44"/>
      <c r="J11" s="1" t="s">
        <v>15</v>
      </c>
      <c r="K11" s="45">
        <f t="shared" si="1"/>
        <v>0.4</v>
      </c>
      <c r="L11" s="45">
        <f t="shared" si="2"/>
        <v>0.45</v>
      </c>
      <c r="M11" s="45">
        <f t="shared" si="3"/>
        <v>0.45</v>
      </c>
      <c r="N11" s="45">
        <f t="shared" si="4"/>
        <v>0.45</v>
      </c>
      <c r="O11" s="45">
        <f t="shared" si="5"/>
        <v>0.44</v>
      </c>
      <c r="P11" s="45">
        <f t="shared" si="26"/>
        <v>0.45</v>
      </c>
      <c r="Q11" s="45">
        <f t="shared" si="6"/>
        <v>0.4</v>
      </c>
      <c r="R11" s="45">
        <f t="shared" si="7"/>
        <v>0.45</v>
      </c>
      <c r="S11" s="45">
        <f t="shared" si="8"/>
        <v>0.45</v>
      </c>
      <c r="T11" s="45">
        <f t="shared" si="9"/>
        <v>0.48</v>
      </c>
      <c r="U11" s="45">
        <f t="shared" si="10"/>
        <v>0.45</v>
      </c>
      <c r="V11" s="45">
        <f t="shared" si="11"/>
        <v>0.46</v>
      </c>
      <c r="W11" s="45">
        <f t="shared" si="12"/>
        <v>0.43</v>
      </c>
      <c r="X11" s="45">
        <f t="shared" si="13"/>
        <v>0.44</v>
      </c>
      <c r="Y11" s="45">
        <f t="shared" si="14"/>
        <v>0.4</v>
      </c>
      <c r="Z11" s="45">
        <f t="shared" si="15"/>
        <v>0.44</v>
      </c>
      <c r="AA11" s="45">
        <f t="shared" si="16"/>
        <v>0.39</v>
      </c>
      <c r="AB11" s="45">
        <f t="shared" si="17"/>
        <v>0.46</v>
      </c>
      <c r="AC11" s="45">
        <f t="shared" si="18"/>
        <v>0.46</v>
      </c>
      <c r="AD11" s="45">
        <f t="shared" si="19"/>
        <v>0.49</v>
      </c>
      <c r="AE11" s="45">
        <f t="shared" si="20"/>
        <v>0.42</v>
      </c>
      <c r="AF11" s="45">
        <f t="shared" si="21"/>
        <v>0.46</v>
      </c>
      <c r="AG11" s="45">
        <f t="shared" si="22"/>
        <v>0.38</v>
      </c>
      <c r="AH11" s="45">
        <f t="shared" si="23"/>
        <v>0.41</v>
      </c>
      <c r="AI11" s="45">
        <f t="shared" si="24"/>
        <v>0.43</v>
      </c>
      <c r="AJ11" s="45">
        <f t="shared" si="25"/>
        <v>0.41</v>
      </c>
    </row>
    <row r="12" spans="1:36" ht="12.95" customHeight="1" x14ac:dyDescent="0.15">
      <c r="A12" s="44">
        <v>319</v>
      </c>
      <c r="B12" s="99" t="s">
        <v>136</v>
      </c>
      <c r="C12" s="99"/>
      <c r="D12" s="44">
        <v>14</v>
      </c>
      <c r="E12" s="44">
        <v>11</v>
      </c>
      <c r="F12" s="4">
        <f t="shared" si="0"/>
        <v>0.09</v>
      </c>
      <c r="G12" s="5" t="s">
        <v>35</v>
      </c>
      <c r="H12" s="44" t="s">
        <v>32</v>
      </c>
      <c r="I12" s="5" t="s">
        <v>35</v>
      </c>
      <c r="J12" s="1" t="s">
        <v>15</v>
      </c>
      <c r="K12" s="45">
        <f t="shared" si="1"/>
        <v>0.09</v>
      </c>
      <c r="L12" s="45">
        <f t="shared" si="2"/>
        <v>0.09</v>
      </c>
      <c r="M12" s="45">
        <f t="shared" si="3"/>
        <v>0.09</v>
      </c>
      <c r="N12" s="45">
        <f t="shared" si="4"/>
        <v>0.09</v>
      </c>
      <c r="O12" s="45">
        <f t="shared" si="5"/>
        <v>0.09</v>
      </c>
      <c r="P12" s="45">
        <f t="shared" si="26"/>
        <v>0.09</v>
      </c>
      <c r="Q12" s="45">
        <f t="shared" si="6"/>
        <v>0.08</v>
      </c>
      <c r="R12" s="45">
        <f t="shared" si="7"/>
        <v>0.09</v>
      </c>
      <c r="S12" s="45">
        <f t="shared" si="8"/>
        <v>0.09</v>
      </c>
      <c r="T12" s="45">
        <f t="shared" si="9"/>
        <v>0.09</v>
      </c>
      <c r="U12" s="45">
        <f t="shared" si="10"/>
        <v>0.09</v>
      </c>
      <c r="V12" s="45">
        <f t="shared" si="11"/>
        <v>0.09</v>
      </c>
      <c r="W12" s="45">
        <f t="shared" si="12"/>
        <v>0.09</v>
      </c>
      <c r="X12" s="45">
        <f t="shared" si="13"/>
        <v>0.09</v>
      </c>
      <c r="Y12" s="45">
        <f t="shared" si="14"/>
        <v>0.08</v>
      </c>
      <c r="Z12" s="45">
        <f t="shared" si="15"/>
        <v>0.09</v>
      </c>
      <c r="AA12" s="45">
        <f t="shared" si="16"/>
        <v>0.08</v>
      </c>
      <c r="AB12" s="45">
        <f t="shared" si="17"/>
        <v>0.09</v>
      </c>
      <c r="AC12" s="45">
        <f t="shared" si="18"/>
        <v>0.09</v>
      </c>
      <c r="AD12" s="45">
        <f t="shared" si="19"/>
        <v>0.11</v>
      </c>
      <c r="AE12" s="45">
        <f t="shared" si="20"/>
        <v>0.08</v>
      </c>
      <c r="AF12" s="45">
        <f t="shared" si="21"/>
        <v>0.09</v>
      </c>
      <c r="AG12" s="45">
        <f t="shared" si="22"/>
        <v>0.08</v>
      </c>
      <c r="AH12" s="45">
        <f t="shared" si="23"/>
        <v>0.08</v>
      </c>
      <c r="AI12" s="45">
        <f t="shared" si="24"/>
        <v>0.09</v>
      </c>
      <c r="AJ12" s="45">
        <f t="shared" si="25"/>
        <v>0.08</v>
      </c>
    </row>
    <row r="13" spans="1:36" ht="12.95" customHeight="1" x14ac:dyDescent="0.15">
      <c r="A13" s="44">
        <v>320</v>
      </c>
      <c r="B13" s="99" t="s">
        <v>136</v>
      </c>
      <c r="C13" s="99"/>
      <c r="D13" s="44">
        <v>10</v>
      </c>
      <c r="E13" s="44">
        <v>8</v>
      </c>
      <c r="F13" s="4">
        <f t="shared" si="0"/>
        <v>0.03</v>
      </c>
      <c r="G13" s="5" t="s">
        <v>257</v>
      </c>
      <c r="H13" s="44" t="s">
        <v>36</v>
      </c>
      <c r="I13" s="5" t="s">
        <v>258</v>
      </c>
      <c r="J13" s="1" t="s">
        <v>15</v>
      </c>
      <c r="K13" s="45">
        <f t="shared" si="1"/>
        <v>0.03</v>
      </c>
      <c r="L13" s="45">
        <f t="shared" si="2"/>
        <v>0.03</v>
      </c>
      <c r="M13" s="45">
        <f t="shared" si="3"/>
        <v>0.03</v>
      </c>
      <c r="N13" s="45">
        <f t="shared" si="4"/>
        <v>0.04</v>
      </c>
      <c r="O13" s="45">
        <f t="shared" si="5"/>
        <v>0.04</v>
      </c>
      <c r="P13" s="45">
        <f t="shared" si="26"/>
        <v>0.03</v>
      </c>
      <c r="Q13" s="45">
        <f t="shared" si="6"/>
        <v>0.03</v>
      </c>
      <c r="R13" s="45">
        <f t="shared" si="7"/>
        <v>0.03</v>
      </c>
      <c r="S13" s="45">
        <f t="shared" si="8"/>
        <v>0.03</v>
      </c>
      <c r="T13" s="45">
        <f t="shared" si="9"/>
        <v>0.03</v>
      </c>
      <c r="U13" s="45">
        <f t="shared" si="10"/>
        <v>0.03</v>
      </c>
      <c r="V13" s="45">
        <f t="shared" si="11"/>
        <v>0.04</v>
      </c>
      <c r="W13" s="45">
        <f t="shared" si="12"/>
        <v>0.04</v>
      </c>
      <c r="X13" s="45">
        <f t="shared" si="13"/>
        <v>0.03</v>
      </c>
      <c r="Y13" s="45">
        <f t="shared" si="14"/>
        <v>0.03</v>
      </c>
      <c r="Z13" s="45">
        <f t="shared" si="15"/>
        <v>0.04</v>
      </c>
      <c r="AA13" s="45">
        <f t="shared" si="16"/>
        <v>0.03</v>
      </c>
      <c r="AB13" s="45">
        <f t="shared" si="17"/>
        <v>0.03</v>
      </c>
      <c r="AC13" s="45">
        <f t="shared" si="18"/>
        <v>0.03</v>
      </c>
      <c r="AD13" s="45">
        <f t="shared" si="19"/>
        <v>0.04</v>
      </c>
      <c r="AE13" s="45">
        <f t="shared" si="20"/>
        <v>0.03</v>
      </c>
      <c r="AF13" s="45">
        <f t="shared" si="21"/>
        <v>0.03</v>
      </c>
      <c r="AG13" s="45">
        <f t="shared" si="22"/>
        <v>0.03</v>
      </c>
      <c r="AH13" s="45">
        <f t="shared" si="23"/>
        <v>0.03</v>
      </c>
      <c r="AI13" s="45">
        <f t="shared" si="24"/>
        <v>0.04</v>
      </c>
      <c r="AJ13" s="45">
        <f t="shared" si="25"/>
        <v>0.03</v>
      </c>
    </row>
    <row r="14" spans="1:36" ht="12.95" customHeight="1" x14ac:dyDescent="0.15">
      <c r="A14" s="44">
        <v>321</v>
      </c>
      <c r="B14" s="99" t="s">
        <v>136</v>
      </c>
      <c r="C14" s="99"/>
      <c r="D14" s="44">
        <v>28</v>
      </c>
      <c r="E14" s="44">
        <v>21</v>
      </c>
      <c r="F14" s="4">
        <f t="shared" si="0"/>
        <v>0.62</v>
      </c>
      <c r="G14" s="5"/>
      <c r="H14" s="44"/>
      <c r="I14" s="44"/>
      <c r="J14" s="1" t="s">
        <v>15</v>
      </c>
      <c r="K14" s="45">
        <f t="shared" si="1"/>
        <v>0.55000000000000004</v>
      </c>
      <c r="L14" s="45">
        <f t="shared" si="2"/>
        <v>0.63</v>
      </c>
      <c r="M14" s="45">
        <f t="shared" si="3"/>
        <v>0.62</v>
      </c>
      <c r="N14" s="45">
        <f t="shared" si="4"/>
        <v>0.62</v>
      </c>
      <c r="O14" s="45">
        <f t="shared" si="5"/>
        <v>0.61</v>
      </c>
      <c r="P14" s="45">
        <f t="shared" si="26"/>
        <v>0.62</v>
      </c>
      <c r="Q14" s="45">
        <f t="shared" si="6"/>
        <v>0.56000000000000005</v>
      </c>
      <c r="R14" s="45">
        <f t="shared" si="7"/>
        <v>0.63</v>
      </c>
      <c r="S14" s="45">
        <f t="shared" si="8"/>
        <v>0.63</v>
      </c>
      <c r="T14" s="45">
        <f t="shared" si="9"/>
        <v>0.66</v>
      </c>
      <c r="U14" s="45">
        <f t="shared" si="10"/>
        <v>0.63</v>
      </c>
      <c r="V14" s="45">
        <f t="shared" si="11"/>
        <v>0.65</v>
      </c>
      <c r="W14" s="45">
        <f t="shared" si="12"/>
        <v>0.6</v>
      </c>
      <c r="X14" s="45">
        <f t="shared" si="13"/>
        <v>0.61</v>
      </c>
      <c r="Y14" s="45">
        <f t="shared" si="14"/>
        <v>0.57999999999999996</v>
      </c>
      <c r="Z14" s="45">
        <f t="shared" si="15"/>
        <v>0.61</v>
      </c>
      <c r="AA14" s="45">
        <f t="shared" si="16"/>
        <v>0.53</v>
      </c>
      <c r="AB14" s="45">
        <f t="shared" si="17"/>
        <v>0.65</v>
      </c>
      <c r="AC14" s="45">
        <f t="shared" si="18"/>
        <v>0.65</v>
      </c>
      <c r="AD14" s="45">
        <f t="shared" si="19"/>
        <v>0.67</v>
      </c>
      <c r="AE14" s="45">
        <f t="shared" si="20"/>
        <v>0.59</v>
      </c>
      <c r="AF14" s="45">
        <f t="shared" si="21"/>
        <v>0.65</v>
      </c>
      <c r="AG14" s="45">
        <f t="shared" si="22"/>
        <v>0.53</v>
      </c>
      <c r="AH14" s="45">
        <f t="shared" si="23"/>
        <v>0.57999999999999996</v>
      </c>
      <c r="AI14" s="45">
        <f t="shared" si="24"/>
        <v>0.6</v>
      </c>
      <c r="AJ14" s="45">
        <f t="shared" si="25"/>
        <v>0.57999999999999996</v>
      </c>
    </row>
    <row r="15" spans="1:36" ht="12.95" customHeight="1" x14ac:dyDescent="0.15">
      <c r="A15" s="44">
        <v>322</v>
      </c>
      <c r="B15" s="99" t="s">
        <v>136</v>
      </c>
      <c r="C15" s="99"/>
      <c r="D15" s="44">
        <v>30</v>
      </c>
      <c r="E15" s="44">
        <v>21</v>
      </c>
      <c r="F15" s="4">
        <f t="shared" si="0"/>
        <v>0.7</v>
      </c>
      <c r="G15" s="5"/>
      <c r="H15" s="44"/>
      <c r="I15" s="44"/>
      <c r="J15" s="1" t="s">
        <v>15</v>
      </c>
      <c r="K15" s="45">
        <f t="shared" si="1"/>
        <v>0.62</v>
      </c>
      <c r="L15" s="45">
        <f t="shared" si="2"/>
        <v>0.71</v>
      </c>
      <c r="M15" s="45">
        <f t="shared" si="3"/>
        <v>0.7</v>
      </c>
      <c r="N15" s="45">
        <f t="shared" si="4"/>
        <v>0.69</v>
      </c>
      <c r="O15" s="45">
        <f t="shared" si="5"/>
        <v>0.7</v>
      </c>
      <c r="P15" s="45">
        <f t="shared" si="26"/>
        <v>0.7</v>
      </c>
      <c r="Q15" s="45">
        <f t="shared" si="6"/>
        <v>0.63</v>
      </c>
      <c r="R15" s="45">
        <f t="shared" si="7"/>
        <v>0.72</v>
      </c>
      <c r="S15" s="45">
        <f t="shared" si="8"/>
        <v>0.71</v>
      </c>
      <c r="T15" s="45">
        <f t="shared" si="9"/>
        <v>0.74</v>
      </c>
      <c r="U15" s="45">
        <f t="shared" si="10"/>
        <v>0.71</v>
      </c>
      <c r="V15" s="45">
        <f t="shared" si="11"/>
        <v>0.74</v>
      </c>
      <c r="W15" s="45">
        <f t="shared" si="12"/>
        <v>0.68</v>
      </c>
      <c r="X15" s="45">
        <f t="shared" si="13"/>
        <v>0.69</v>
      </c>
      <c r="Y15" s="45">
        <f t="shared" si="14"/>
        <v>0.66</v>
      </c>
      <c r="Z15" s="45">
        <f t="shared" si="15"/>
        <v>0.69</v>
      </c>
      <c r="AA15" s="45">
        <f t="shared" si="16"/>
        <v>0.61</v>
      </c>
      <c r="AB15" s="45">
        <f t="shared" si="17"/>
        <v>0.75</v>
      </c>
      <c r="AC15" s="45">
        <f t="shared" si="18"/>
        <v>0.74</v>
      </c>
      <c r="AD15" s="45">
        <f t="shared" si="19"/>
        <v>0.75</v>
      </c>
      <c r="AE15" s="45">
        <f t="shared" si="20"/>
        <v>0.67</v>
      </c>
      <c r="AF15" s="45">
        <f t="shared" si="21"/>
        <v>0.74</v>
      </c>
      <c r="AG15" s="45">
        <f t="shared" si="22"/>
        <v>0.61</v>
      </c>
      <c r="AH15" s="45">
        <f t="shared" si="23"/>
        <v>0.66</v>
      </c>
      <c r="AI15" s="45">
        <f t="shared" si="24"/>
        <v>0.68</v>
      </c>
      <c r="AJ15" s="45">
        <f t="shared" si="25"/>
        <v>0.66</v>
      </c>
    </row>
    <row r="16" spans="1:36" ht="12.95" customHeight="1" x14ac:dyDescent="0.15">
      <c r="A16" s="44">
        <v>323</v>
      </c>
      <c r="B16" s="99" t="s">
        <v>136</v>
      </c>
      <c r="C16" s="99"/>
      <c r="D16" s="44">
        <v>6</v>
      </c>
      <c r="E16" s="44">
        <v>6</v>
      </c>
      <c r="F16" s="4">
        <f t="shared" si="0"/>
        <v>0.01</v>
      </c>
      <c r="G16" s="5" t="s">
        <v>257</v>
      </c>
      <c r="H16" s="44" t="s">
        <v>137</v>
      </c>
      <c r="I16" s="44" t="s">
        <v>258</v>
      </c>
      <c r="J16" s="1" t="s">
        <v>15</v>
      </c>
      <c r="K16" s="45">
        <f t="shared" si="1"/>
        <v>0.01</v>
      </c>
      <c r="L16" s="45">
        <f t="shared" si="2"/>
        <v>0.01</v>
      </c>
      <c r="M16" s="45">
        <f t="shared" si="3"/>
        <v>0.01</v>
      </c>
      <c r="N16" s="45">
        <f t="shared" si="4"/>
        <v>0.01</v>
      </c>
      <c r="O16" s="45">
        <f t="shared" si="5"/>
        <v>0.01</v>
      </c>
      <c r="P16" s="45">
        <f t="shared" si="26"/>
        <v>0.01</v>
      </c>
      <c r="Q16" s="45">
        <f t="shared" si="6"/>
        <v>0.01</v>
      </c>
      <c r="R16" s="45">
        <f t="shared" si="7"/>
        <v>0.01</v>
      </c>
      <c r="S16" s="45">
        <f t="shared" si="8"/>
        <v>0.01</v>
      </c>
      <c r="T16" s="45">
        <f t="shared" si="9"/>
        <v>0.01</v>
      </c>
      <c r="U16" s="45">
        <f t="shared" si="10"/>
        <v>0.01</v>
      </c>
      <c r="V16" s="45">
        <f t="shared" si="11"/>
        <v>0.01</v>
      </c>
      <c r="W16" s="45">
        <f t="shared" si="12"/>
        <v>0.01</v>
      </c>
      <c r="X16" s="45">
        <f t="shared" si="13"/>
        <v>0.01</v>
      </c>
      <c r="Y16" s="45">
        <f t="shared" si="14"/>
        <v>0.01</v>
      </c>
      <c r="Z16" s="45">
        <f t="shared" si="15"/>
        <v>0.01</v>
      </c>
      <c r="AA16" s="45">
        <f t="shared" si="16"/>
        <v>0.01</v>
      </c>
      <c r="AB16" s="45">
        <f t="shared" si="17"/>
        <v>0.01</v>
      </c>
      <c r="AC16" s="45">
        <f t="shared" si="18"/>
        <v>0.01</v>
      </c>
      <c r="AD16" s="45">
        <f t="shared" si="19"/>
        <v>0.01</v>
      </c>
      <c r="AE16" s="45">
        <f t="shared" si="20"/>
        <v>0.01</v>
      </c>
      <c r="AF16" s="45">
        <f t="shared" si="21"/>
        <v>0.01</v>
      </c>
      <c r="AG16" s="45">
        <f t="shared" si="22"/>
        <v>0.01</v>
      </c>
      <c r="AH16" s="45">
        <f t="shared" si="23"/>
        <v>0.01</v>
      </c>
      <c r="AI16" s="45">
        <f t="shared" si="24"/>
        <v>0.01</v>
      </c>
      <c r="AJ16" s="45">
        <f t="shared" si="25"/>
        <v>0.01</v>
      </c>
    </row>
    <row r="17" spans="1:36" ht="12.95" customHeight="1" x14ac:dyDescent="0.15">
      <c r="A17" s="44">
        <v>324</v>
      </c>
      <c r="B17" s="99" t="s">
        <v>136</v>
      </c>
      <c r="C17" s="99"/>
      <c r="D17" s="44">
        <v>12</v>
      </c>
      <c r="E17" s="44">
        <v>11</v>
      </c>
      <c r="F17" s="4">
        <f t="shared" si="0"/>
        <v>7.0000000000000007E-2</v>
      </c>
      <c r="G17" s="5" t="s">
        <v>33</v>
      </c>
      <c r="H17" s="44" t="s">
        <v>32</v>
      </c>
      <c r="I17" s="5" t="s">
        <v>33</v>
      </c>
      <c r="J17" s="1" t="s">
        <v>15</v>
      </c>
      <c r="K17" s="45">
        <f t="shared" si="1"/>
        <v>7.0000000000000007E-2</v>
      </c>
      <c r="L17" s="45">
        <f t="shared" si="2"/>
        <v>7.0000000000000007E-2</v>
      </c>
      <c r="M17" s="45">
        <f t="shared" si="3"/>
        <v>7.0000000000000007E-2</v>
      </c>
      <c r="N17" s="45">
        <f t="shared" si="4"/>
        <v>7.0000000000000007E-2</v>
      </c>
      <c r="O17" s="45">
        <f t="shared" si="5"/>
        <v>7.0000000000000007E-2</v>
      </c>
      <c r="P17" s="45">
        <f t="shared" si="26"/>
        <v>7.0000000000000007E-2</v>
      </c>
      <c r="Q17" s="45">
        <f t="shared" si="6"/>
        <v>0.06</v>
      </c>
      <c r="R17" s="45">
        <f t="shared" si="7"/>
        <v>7.0000000000000007E-2</v>
      </c>
      <c r="S17" s="45">
        <f t="shared" si="8"/>
        <v>7.0000000000000007E-2</v>
      </c>
      <c r="T17" s="45">
        <f t="shared" si="9"/>
        <v>7.0000000000000007E-2</v>
      </c>
      <c r="U17" s="45">
        <f t="shared" si="10"/>
        <v>7.0000000000000007E-2</v>
      </c>
      <c r="V17" s="45">
        <f t="shared" si="11"/>
        <v>7.0000000000000007E-2</v>
      </c>
      <c r="W17" s="45">
        <f t="shared" si="12"/>
        <v>7.0000000000000007E-2</v>
      </c>
      <c r="X17" s="45">
        <f t="shared" si="13"/>
        <v>7.0000000000000007E-2</v>
      </c>
      <c r="Y17" s="45">
        <f t="shared" si="14"/>
        <v>0.06</v>
      </c>
      <c r="Z17" s="45">
        <f t="shared" si="15"/>
        <v>7.0000000000000007E-2</v>
      </c>
      <c r="AA17" s="45">
        <f t="shared" si="16"/>
        <v>0.06</v>
      </c>
      <c r="AB17" s="45">
        <f t="shared" si="17"/>
        <v>0.06</v>
      </c>
      <c r="AC17" s="45">
        <f t="shared" si="18"/>
        <v>7.0000000000000007E-2</v>
      </c>
      <c r="AD17" s="45">
        <f t="shared" si="19"/>
        <v>0.08</v>
      </c>
      <c r="AE17" s="45">
        <f t="shared" si="20"/>
        <v>0.06</v>
      </c>
      <c r="AF17" s="45">
        <f t="shared" si="21"/>
        <v>0.06</v>
      </c>
      <c r="AG17" s="45">
        <f t="shared" si="22"/>
        <v>0.06</v>
      </c>
      <c r="AH17" s="45">
        <f t="shared" si="23"/>
        <v>0.06</v>
      </c>
      <c r="AI17" s="45">
        <f t="shared" si="24"/>
        <v>7.0000000000000007E-2</v>
      </c>
      <c r="AJ17" s="45">
        <f t="shared" si="25"/>
        <v>0.06</v>
      </c>
    </row>
    <row r="18" spans="1:36" ht="12.95" customHeight="1" x14ac:dyDescent="0.15">
      <c r="A18" s="44">
        <v>325</v>
      </c>
      <c r="B18" s="99" t="s">
        <v>74</v>
      </c>
      <c r="C18" s="99"/>
      <c r="D18" s="44">
        <v>28</v>
      </c>
      <c r="E18" s="44">
        <v>23</v>
      </c>
      <c r="F18" s="4">
        <f t="shared" si="0"/>
        <v>0.63</v>
      </c>
      <c r="G18" s="5"/>
      <c r="H18" s="44"/>
      <c r="I18" s="44"/>
      <c r="J18" s="1" t="s">
        <v>15</v>
      </c>
      <c r="K18" s="45">
        <f t="shared" si="1"/>
        <v>0.61</v>
      </c>
      <c r="L18" s="45">
        <f t="shared" si="2"/>
        <v>0.69</v>
      </c>
      <c r="M18" s="45">
        <f t="shared" si="3"/>
        <v>0.69</v>
      </c>
      <c r="N18" s="45">
        <f t="shared" si="4"/>
        <v>0.68</v>
      </c>
      <c r="O18" s="45">
        <f t="shared" si="5"/>
        <v>0.67</v>
      </c>
      <c r="P18" s="45">
        <f t="shared" si="26"/>
        <v>0.69</v>
      </c>
      <c r="Q18" s="45">
        <f t="shared" si="6"/>
        <v>0.61</v>
      </c>
      <c r="R18" s="45">
        <f t="shared" si="7"/>
        <v>0.69</v>
      </c>
      <c r="S18" s="45">
        <f t="shared" si="8"/>
        <v>0.7</v>
      </c>
      <c r="T18" s="45">
        <f t="shared" si="9"/>
        <v>0.74</v>
      </c>
      <c r="U18" s="45">
        <f t="shared" si="10"/>
        <v>0.7</v>
      </c>
      <c r="V18" s="45">
        <f t="shared" si="11"/>
        <v>0.71</v>
      </c>
      <c r="W18" s="45">
        <f t="shared" si="12"/>
        <v>0.65</v>
      </c>
      <c r="X18" s="45">
        <f t="shared" si="13"/>
        <v>0.67</v>
      </c>
      <c r="Y18" s="45">
        <f t="shared" si="14"/>
        <v>0.63</v>
      </c>
      <c r="Z18" s="45">
        <f t="shared" si="15"/>
        <v>0.67</v>
      </c>
      <c r="AA18" s="45">
        <f t="shared" si="16"/>
        <v>0.57999999999999996</v>
      </c>
      <c r="AB18" s="45">
        <f t="shared" si="17"/>
        <v>0.72</v>
      </c>
      <c r="AC18" s="45">
        <f t="shared" si="18"/>
        <v>0.72</v>
      </c>
      <c r="AD18" s="45">
        <f t="shared" si="19"/>
        <v>0.74</v>
      </c>
      <c r="AE18" s="45">
        <f t="shared" si="20"/>
        <v>0.65</v>
      </c>
      <c r="AF18" s="45">
        <f t="shared" si="21"/>
        <v>0.72</v>
      </c>
      <c r="AG18" s="45">
        <f t="shared" si="22"/>
        <v>0.57999999999999996</v>
      </c>
      <c r="AH18" s="45">
        <f t="shared" si="23"/>
        <v>0.63</v>
      </c>
      <c r="AI18" s="45">
        <f t="shared" si="24"/>
        <v>0.66</v>
      </c>
      <c r="AJ18" s="45">
        <f t="shared" si="25"/>
        <v>0.63</v>
      </c>
    </row>
    <row r="19" spans="1:36" ht="12.95" customHeight="1" x14ac:dyDescent="0.15">
      <c r="A19" s="44"/>
      <c r="B19" s="99"/>
      <c r="C19" s="99"/>
      <c r="D19" s="44"/>
      <c r="E19" s="44"/>
      <c r="F19" s="4" t="str">
        <f t="shared" si="0"/>
        <v/>
      </c>
      <c r="G19" s="5"/>
      <c r="H19" s="44"/>
      <c r="I19" s="44"/>
      <c r="J19" s="1" t="s">
        <v>15</v>
      </c>
      <c r="K19" s="45" t="e">
        <f t="shared" si="1"/>
        <v>#NUM!</v>
      </c>
      <c r="L19" s="45" t="e">
        <f t="shared" si="2"/>
        <v>#NUM!</v>
      </c>
      <c r="M19" s="45" t="e">
        <f t="shared" si="3"/>
        <v>#NUM!</v>
      </c>
      <c r="N19" s="45" t="e">
        <f t="shared" si="4"/>
        <v>#NUM!</v>
      </c>
      <c r="O19" s="45" t="e">
        <f t="shared" si="5"/>
        <v>#NUM!</v>
      </c>
      <c r="P19" s="45" t="e">
        <f t="shared" si="26"/>
        <v>#N/A</v>
      </c>
      <c r="Q19" s="45" t="e">
        <f t="shared" si="6"/>
        <v>#NUM!</v>
      </c>
      <c r="R19" s="45" t="e">
        <f t="shared" si="7"/>
        <v>#NUM!</v>
      </c>
      <c r="S19" s="45" t="e">
        <f t="shared" si="8"/>
        <v>#NUM!</v>
      </c>
      <c r="T19" s="45" t="e">
        <f t="shared" si="9"/>
        <v>#NUM!</v>
      </c>
      <c r="U19" s="45" t="e">
        <f t="shared" si="10"/>
        <v>#N/A</v>
      </c>
      <c r="V19" s="45" t="e">
        <f t="shared" si="11"/>
        <v>#NUM!</v>
      </c>
      <c r="W19" s="45" t="e">
        <f t="shared" si="12"/>
        <v>#NUM!</v>
      </c>
      <c r="X19" s="45" t="e">
        <f t="shared" si="13"/>
        <v>#NUM!</v>
      </c>
      <c r="Y19" s="45" t="e">
        <f t="shared" si="14"/>
        <v>#NUM!</v>
      </c>
      <c r="Z19" s="45" t="e">
        <f t="shared" si="15"/>
        <v>#N/A</v>
      </c>
      <c r="AA19" s="45" t="e">
        <f t="shared" si="16"/>
        <v>#NUM!</v>
      </c>
      <c r="AB19" s="45" t="e">
        <f t="shared" si="17"/>
        <v>#NUM!</v>
      </c>
      <c r="AC19" s="45" t="e">
        <f t="shared" si="18"/>
        <v>#NUM!</v>
      </c>
      <c r="AD19" s="45" t="e">
        <f t="shared" si="19"/>
        <v>#NUM!</v>
      </c>
      <c r="AE19" s="45" t="e">
        <f t="shared" si="20"/>
        <v>#NUM!</v>
      </c>
      <c r="AF19" s="45" t="e">
        <f t="shared" si="21"/>
        <v>#N/A</v>
      </c>
      <c r="AG19" s="45" t="e">
        <f t="shared" si="22"/>
        <v>#NUM!</v>
      </c>
      <c r="AH19" s="45" t="e">
        <f t="shared" si="23"/>
        <v>#NUM!</v>
      </c>
      <c r="AI19" s="45" t="e">
        <f t="shared" si="24"/>
        <v>#NUM!</v>
      </c>
      <c r="AJ19" s="45" t="e">
        <f t="shared" si="25"/>
        <v>#N/A</v>
      </c>
    </row>
    <row r="20" spans="1:36" ht="12.95" customHeight="1" x14ac:dyDescent="0.15">
      <c r="A20" s="44"/>
      <c r="B20" s="99"/>
      <c r="C20" s="99"/>
      <c r="D20" s="44"/>
      <c r="E20" s="44"/>
      <c r="F20" s="4" t="str">
        <f t="shared" si="0"/>
        <v/>
      </c>
      <c r="G20" s="5"/>
      <c r="H20" s="44"/>
      <c r="I20" s="44"/>
      <c r="J20" s="1" t="s">
        <v>15</v>
      </c>
      <c r="K20" s="45" t="e">
        <f t="shared" si="1"/>
        <v>#NUM!</v>
      </c>
      <c r="L20" s="45" t="e">
        <f t="shared" si="2"/>
        <v>#NUM!</v>
      </c>
      <c r="M20" s="45" t="e">
        <f t="shared" si="3"/>
        <v>#NUM!</v>
      </c>
      <c r="N20" s="45" t="e">
        <f t="shared" si="4"/>
        <v>#NUM!</v>
      </c>
      <c r="O20" s="45" t="e">
        <f t="shared" si="5"/>
        <v>#NUM!</v>
      </c>
      <c r="P20" s="45" t="e">
        <f t="shared" si="26"/>
        <v>#N/A</v>
      </c>
      <c r="Q20" s="45" t="e">
        <f t="shared" si="6"/>
        <v>#NUM!</v>
      </c>
      <c r="R20" s="45" t="e">
        <f t="shared" si="7"/>
        <v>#NUM!</v>
      </c>
      <c r="S20" s="45" t="e">
        <f t="shared" si="8"/>
        <v>#NUM!</v>
      </c>
      <c r="T20" s="45" t="e">
        <f t="shared" si="9"/>
        <v>#NUM!</v>
      </c>
      <c r="U20" s="45" t="e">
        <f t="shared" si="10"/>
        <v>#N/A</v>
      </c>
      <c r="V20" s="45" t="e">
        <f t="shared" si="11"/>
        <v>#NUM!</v>
      </c>
      <c r="W20" s="45" t="e">
        <f t="shared" si="12"/>
        <v>#NUM!</v>
      </c>
      <c r="X20" s="45" t="e">
        <f t="shared" si="13"/>
        <v>#NUM!</v>
      </c>
      <c r="Y20" s="45" t="e">
        <f t="shared" si="14"/>
        <v>#NUM!</v>
      </c>
      <c r="Z20" s="45" t="e">
        <f t="shared" si="15"/>
        <v>#N/A</v>
      </c>
      <c r="AA20" s="45" t="e">
        <f t="shared" si="16"/>
        <v>#NUM!</v>
      </c>
      <c r="AB20" s="45" t="e">
        <f t="shared" si="17"/>
        <v>#NUM!</v>
      </c>
      <c r="AC20" s="45" t="e">
        <f t="shared" si="18"/>
        <v>#NUM!</v>
      </c>
      <c r="AD20" s="45" t="e">
        <f t="shared" si="19"/>
        <v>#NUM!</v>
      </c>
      <c r="AE20" s="45" t="e">
        <f t="shared" si="20"/>
        <v>#NUM!</v>
      </c>
      <c r="AF20" s="45" t="e">
        <f t="shared" si="21"/>
        <v>#N/A</v>
      </c>
      <c r="AG20" s="45" t="e">
        <f t="shared" si="22"/>
        <v>#NUM!</v>
      </c>
      <c r="AH20" s="45" t="e">
        <f t="shared" si="23"/>
        <v>#NUM!</v>
      </c>
      <c r="AI20" s="45" t="e">
        <f t="shared" si="24"/>
        <v>#NUM!</v>
      </c>
      <c r="AJ20" s="45" t="e">
        <f t="shared" si="25"/>
        <v>#N/A</v>
      </c>
    </row>
    <row r="21" spans="1:36" ht="12.95" customHeight="1" x14ac:dyDescent="0.15">
      <c r="A21" s="44"/>
      <c r="B21" s="99"/>
      <c r="C21" s="99"/>
      <c r="D21" s="44"/>
      <c r="E21" s="44"/>
      <c r="F21" s="4" t="str">
        <f t="shared" si="0"/>
        <v/>
      </c>
      <c r="G21" s="5"/>
      <c r="H21" s="44"/>
      <c r="I21" s="44"/>
      <c r="J21" s="1" t="s">
        <v>15</v>
      </c>
      <c r="K21" s="45" t="e">
        <f t="shared" si="1"/>
        <v>#NUM!</v>
      </c>
      <c r="L21" s="45" t="e">
        <f t="shared" si="2"/>
        <v>#NUM!</v>
      </c>
      <c r="M21" s="45" t="e">
        <f t="shared" si="3"/>
        <v>#NUM!</v>
      </c>
      <c r="N21" s="45" t="e">
        <f t="shared" si="4"/>
        <v>#NUM!</v>
      </c>
      <c r="O21" s="45" t="e">
        <f t="shared" si="5"/>
        <v>#NUM!</v>
      </c>
      <c r="P21" s="45" t="e">
        <f t="shared" si="26"/>
        <v>#N/A</v>
      </c>
      <c r="Q21" s="45" t="e">
        <f t="shared" si="6"/>
        <v>#NUM!</v>
      </c>
      <c r="R21" s="45" t="e">
        <f t="shared" si="7"/>
        <v>#NUM!</v>
      </c>
      <c r="S21" s="45" t="e">
        <f t="shared" si="8"/>
        <v>#NUM!</v>
      </c>
      <c r="T21" s="45" t="e">
        <f t="shared" si="9"/>
        <v>#NUM!</v>
      </c>
      <c r="U21" s="45" t="e">
        <f t="shared" si="10"/>
        <v>#N/A</v>
      </c>
      <c r="V21" s="45" t="e">
        <f t="shared" si="11"/>
        <v>#NUM!</v>
      </c>
      <c r="W21" s="45" t="e">
        <f t="shared" si="12"/>
        <v>#NUM!</v>
      </c>
      <c r="X21" s="45" t="e">
        <f t="shared" si="13"/>
        <v>#NUM!</v>
      </c>
      <c r="Y21" s="45" t="e">
        <f t="shared" si="14"/>
        <v>#NUM!</v>
      </c>
      <c r="Z21" s="45" t="e">
        <f t="shared" si="15"/>
        <v>#N/A</v>
      </c>
      <c r="AA21" s="45" t="e">
        <f t="shared" si="16"/>
        <v>#NUM!</v>
      </c>
      <c r="AB21" s="45" t="e">
        <f t="shared" si="17"/>
        <v>#NUM!</v>
      </c>
      <c r="AC21" s="45" t="e">
        <f t="shared" si="18"/>
        <v>#NUM!</v>
      </c>
      <c r="AD21" s="45" t="e">
        <f t="shared" si="19"/>
        <v>#NUM!</v>
      </c>
      <c r="AE21" s="45" t="e">
        <f t="shared" si="20"/>
        <v>#NUM!</v>
      </c>
      <c r="AF21" s="45" t="e">
        <f t="shared" si="21"/>
        <v>#N/A</v>
      </c>
      <c r="AG21" s="45" t="e">
        <f t="shared" si="22"/>
        <v>#NUM!</v>
      </c>
      <c r="AH21" s="45" t="e">
        <f t="shared" si="23"/>
        <v>#NUM!</v>
      </c>
      <c r="AI21" s="45" t="e">
        <f t="shared" si="24"/>
        <v>#NUM!</v>
      </c>
      <c r="AJ21" s="45" t="e">
        <f t="shared" si="25"/>
        <v>#N/A</v>
      </c>
    </row>
    <row r="22" spans="1:36" ht="12.95" customHeight="1" x14ac:dyDescent="0.15">
      <c r="A22" s="44"/>
      <c r="B22" s="99"/>
      <c r="C22" s="99"/>
      <c r="D22" s="44"/>
      <c r="E22" s="44"/>
      <c r="F22" s="4" t="str">
        <f t="shared" si="0"/>
        <v/>
      </c>
      <c r="G22" s="26"/>
      <c r="H22" s="44"/>
      <c r="I22" s="44"/>
      <c r="J22" s="1" t="s">
        <v>15</v>
      </c>
      <c r="K22" s="45" t="e">
        <f t="shared" si="1"/>
        <v>#NUM!</v>
      </c>
      <c r="L22" s="45" t="e">
        <f t="shared" si="2"/>
        <v>#NUM!</v>
      </c>
      <c r="M22" s="45" t="e">
        <f t="shared" si="3"/>
        <v>#NUM!</v>
      </c>
      <c r="N22" s="45" t="e">
        <f t="shared" si="4"/>
        <v>#NUM!</v>
      </c>
      <c r="O22" s="45" t="e">
        <f t="shared" si="5"/>
        <v>#NUM!</v>
      </c>
      <c r="P22" s="45" t="e">
        <f t="shared" si="26"/>
        <v>#N/A</v>
      </c>
      <c r="Q22" s="45" t="e">
        <f t="shared" si="6"/>
        <v>#NUM!</v>
      </c>
      <c r="R22" s="45" t="e">
        <f t="shared" si="7"/>
        <v>#NUM!</v>
      </c>
      <c r="S22" s="45" t="e">
        <f t="shared" si="8"/>
        <v>#NUM!</v>
      </c>
      <c r="T22" s="45" t="e">
        <f t="shared" si="9"/>
        <v>#NUM!</v>
      </c>
      <c r="U22" s="45" t="e">
        <f t="shared" si="10"/>
        <v>#N/A</v>
      </c>
      <c r="V22" s="45" t="e">
        <f t="shared" si="11"/>
        <v>#NUM!</v>
      </c>
      <c r="W22" s="45" t="e">
        <f t="shared" si="12"/>
        <v>#NUM!</v>
      </c>
      <c r="X22" s="45" t="e">
        <f t="shared" si="13"/>
        <v>#NUM!</v>
      </c>
      <c r="Y22" s="45" t="e">
        <f t="shared" si="14"/>
        <v>#NUM!</v>
      </c>
      <c r="Z22" s="45" t="e">
        <f t="shared" si="15"/>
        <v>#N/A</v>
      </c>
      <c r="AA22" s="45" t="e">
        <f t="shared" si="16"/>
        <v>#NUM!</v>
      </c>
      <c r="AB22" s="45" t="e">
        <f t="shared" si="17"/>
        <v>#NUM!</v>
      </c>
      <c r="AC22" s="45" t="e">
        <f t="shared" si="18"/>
        <v>#NUM!</v>
      </c>
      <c r="AD22" s="45" t="e">
        <f t="shared" si="19"/>
        <v>#NUM!</v>
      </c>
      <c r="AE22" s="45" t="e">
        <f t="shared" si="20"/>
        <v>#NUM!</v>
      </c>
      <c r="AF22" s="45" t="e">
        <f t="shared" si="21"/>
        <v>#N/A</v>
      </c>
      <c r="AG22" s="45" t="e">
        <f t="shared" si="22"/>
        <v>#NUM!</v>
      </c>
      <c r="AH22" s="45" t="e">
        <f t="shared" si="23"/>
        <v>#NUM!</v>
      </c>
      <c r="AI22" s="45" t="e">
        <f t="shared" si="24"/>
        <v>#NUM!</v>
      </c>
      <c r="AJ22" s="45" t="e">
        <f t="shared" si="25"/>
        <v>#N/A</v>
      </c>
    </row>
    <row r="23" spans="1:36" ht="12.95" customHeight="1" x14ac:dyDescent="0.15">
      <c r="A23" s="44"/>
      <c r="B23" s="99"/>
      <c r="C23" s="99"/>
      <c r="D23" s="44"/>
      <c r="E23" s="44"/>
      <c r="F23" s="4" t="str">
        <f t="shared" si="0"/>
        <v/>
      </c>
      <c r="G23" s="26"/>
      <c r="H23" s="44"/>
      <c r="I23" s="44"/>
      <c r="J23" s="1" t="s">
        <v>15</v>
      </c>
      <c r="K23" s="45" t="e">
        <f t="shared" si="1"/>
        <v>#NUM!</v>
      </c>
      <c r="L23" s="45" t="e">
        <f t="shared" si="2"/>
        <v>#NUM!</v>
      </c>
      <c r="M23" s="45" t="e">
        <f t="shared" si="3"/>
        <v>#NUM!</v>
      </c>
      <c r="N23" s="45" t="e">
        <f t="shared" si="4"/>
        <v>#NUM!</v>
      </c>
      <c r="O23" s="45" t="e">
        <f t="shared" si="5"/>
        <v>#NUM!</v>
      </c>
      <c r="P23" s="45" t="e">
        <f t="shared" si="26"/>
        <v>#N/A</v>
      </c>
      <c r="Q23" s="45" t="e">
        <f t="shared" si="6"/>
        <v>#NUM!</v>
      </c>
      <c r="R23" s="45" t="e">
        <f t="shared" si="7"/>
        <v>#NUM!</v>
      </c>
      <c r="S23" s="45" t="e">
        <f t="shared" si="8"/>
        <v>#NUM!</v>
      </c>
      <c r="T23" s="45" t="e">
        <f t="shared" si="9"/>
        <v>#NUM!</v>
      </c>
      <c r="U23" s="45" t="e">
        <f t="shared" si="10"/>
        <v>#N/A</v>
      </c>
      <c r="V23" s="45" t="e">
        <f t="shared" si="11"/>
        <v>#NUM!</v>
      </c>
      <c r="W23" s="45" t="e">
        <f t="shared" si="12"/>
        <v>#NUM!</v>
      </c>
      <c r="X23" s="45" t="e">
        <f t="shared" si="13"/>
        <v>#NUM!</v>
      </c>
      <c r="Y23" s="45" t="e">
        <f t="shared" si="14"/>
        <v>#NUM!</v>
      </c>
      <c r="Z23" s="45" t="e">
        <f t="shared" si="15"/>
        <v>#N/A</v>
      </c>
      <c r="AA23" s="45" t="e">
        <f t="shared" si="16"/>
        <v>#NUM!</v>
      </c>
      <c r="AB23" s="45" t="e">
        <f t="shared" si="17"/>
        <v>#NUM!</v>
      </c>
      <c r="AC23" s="45" t="e">
        <f t="shared" si="18"/>
        <v>#NUM!</v>
      </c>
      <c r="AD23" s="45" t="e">
        <f t="shared" si="19"/>
        <v>#NUM!</v>
      </c>
      <c r="AE23" s="45" t="e">
        <f t="shared" si="20"/>
        <v>#NUM!</v>
      </c>
      <c r="AF23" s="45" t="e">
        <f t="shared" si="21"/>
        <v>#N/A</v>
      </c>
      <c r="AG23" s="45" t="e">
        <f t="shared" si="22"/>
        <v>#NUM!</v>
      </c>
      <c r="AH23" s="45" t="e">
        <f t="shared" si="23"/>
        <v>#NUM!</v>
      </c>
      <c r="AI23" s="45" t="e">
        <f t="shared" si="24"/>
        <v>#NUM!</v>
      </c>
      <c r="AJ23" s="45" t="e">
        <f t="shared" si="25"/>
        <v>#N/A</v>
      </c>
    </row>
    <row r="24" spans="1:36" ht="12.95" customHeight="1" x14ac:dyDescent="0.15">
      <c r="A24" s="44"/>
      <c r="B24" s="99"/>
      <c r="C24" s="99"/>
      <c r="D24" s="44"/>
      <c r="E24" s="44"/>
      <c r="F24" s="4" t="str">
        <f t="shared" si="0"/>
        <v/>
      </c>
      <c r="G24" s="5"/>
      <c r="H24" s="44"/>
      <c r="I24" s="44"/>
      <c r="J24" s="1" t="s">
        <v>15</v>
      </c>
      <c r="K24" s="45" t="e">
        <f t="shared" si="1"/>
        <v>#NUM!</v>
      </c>
      <c r="L24" s="45" t="e">
        <f t="shared" si="2"/>
        <v>#NUM!</v>
      </c>
      <c r="M24" s="45" t="e">
        <f t="shared" si="3"/>
        <v>#NUM!</v>
      </c>
      <c r="N24" s="45" t="e">
        <f t="shared" si="4"/>
        <v>#NUM!</v>
      </c>
      <c r="O24" s="45" t="e">
        <f t="shared" si="5"/>
        <v>#NUM!</v>
      </c>
      <c r="P24" s="45" t="e">
        <f t="shared" si="26"/>
        <v>#N/A</v>
      </c>
      <c r="Q24" s="45" t="e">
        <f t="shared" si="6"/>
        <v>#NUM!</v>
      </c>
      <c r="R24" s="45" t="e">
        <f t="shared" si="7"/>
        <v>#NUM!</v>
      </c>
      <c r="S24" s="45" t="e">
        <f t="shared" si="8"/>
        <v>#NUM!</v>
      </c>
      <c r="T24" s="45" t="e">
        <f t="shared" si="9"/>
        <v>#NUM!</v>
      </c>
      <c r="U24" s="45" t="e">
        <f t="shared" si="10"/>
        <v>#N/A</v>
      </c>
      <c r="V24" s="45" t="e">
        <f t="shared" si="11"/>
        <v>#NUM!</v>
      </c>
      <c r="W24" s="45" t="e">
        <f t="shared" si="12"/>
        <v>#NUM!</v>
      </c>
      <c r="X24" s="45" t="e">
        <f t="shared" si="13"/>
        <v>#NUM!</v>
      </c>
      <c r="Y24" s="45" t="e">
        <f t="shared" si="14"/>
        <v>#NUM!</v>
      </c>
      <c r="Z24" s="45" t="e">
        <f t="shared" si="15"/>
        <v>#N/A</v>
      </c>
      <c r="AA24" s="45" t="e">
        <f t="shared" si="16"/>
        <v>#NUM!</v>
      </c>
      <c r="AB24" s="45" t="e">
        <f t="shared" si="17"/>
        <v>#NUM!</v>
      </c>
      <c r="AC24" s="45" t="e">
        <f t="shared" si="18"/>
        <v>#NUM!</v>
      </c>
      <c r="AD24" s="45" t="e">
        <f t="shared" si="19"/>
        <v>#NUM!</v>
      </c>
      <c r="AE24" s="45" t="e">
        <f t="shared" si="20"/>
        <v>#NUM!</v>
      </c>
      <c r="AF24" s="45" t="e">
        <f t="shared" si="21"/>
        <v>#N/A</v>
      </c>
      <c r="AG24" s="45" t="e">
        <f t="shared" si="22"/>
        <v>#NUM!</v>
      </c>
      <c r="AH24" s="45" t="e">
        <f t="shared" si="23"/>
        <v>#NUM!</v>
      </c>
      <c r="AI24" s="45" t="e">
        <f t="shared" si="24"/>
        <v>#NUM!</v>
      </c>
      <c r="AJ24" s="45" t="e">
        <f t="shared" si="25"/>
        <v>#N/A</v>
      </c>
    </row>
    <row r="25" spans="1:36" ht="12.95" customHeight="1" x14ac:dyDescent="0.15">
      <c r="A25" s="44"/>
      <c r="B25" s="99"/>
      <c r="C25" s="99"/>
      <c r="D25" s="44"/>
      <c r="E25" s="44"/>
      <c r="F25" s="4" t="str">
        <f t="shared" si="0"/>
        <v/>
      </c>
      <c r="G25" s="5"/>
      <c r="H25" s="44"/>
      <c r="I25" s="44"/>
      <c r="J25" s="1" t="s">
        <v>15</v>
      </c>
      <c r="K25" s="45" t="e">
        <f t="shared" si="1"/>
        <v>#NUM!</v>
      </c>
      <c r="L25" s="45" t="e">
        <f t="shared" si="2"/>
        <v>#NUM!</v>
      </c>
      <c r="M25" s="45" t="e">
        <f t="shared" si="3"/>
        <v>#NUM!</v>
      </c>
      <c r="N25" s="45" t="e">
        <f t="shared" si="4"/>
        <v>#NUM!</v>
      </c>
      <c r="O25" s="45" t="e">
        <f t="shared" si="5"/>
        <v>#NUM!</v>
      </c>
      <c r="P25" s="45" t="e">
        <f t="shared" si="26"/>
        <v>#N/A</v>
      </c>
      <c r="Q25" s="45" t="e">
        <f t="shared" si="6"/>
        <v>#NUM!</v>
      </c>
      <c r="R25" s="45" t="e">
        <f t="shared" si="7"/>
        <v>#NUM!</v>
      </c>
      <c r="S25" s="45" t="e">
        <f t="shared" si="8"/>
        <v>#NUM!</v>
      </c>
      <c r="T25" s="45" t="e">
        <f t="shared" si="9"/>
        <v>#NUM!</v>
      </c>
      <c r="U25" s="45" t="e">
        <f t="shared" si="10"/>
        <v>#N/A</v>
      </c>
      <c r="V25" s="45" t="e">
        <f t="shared" si="11"/>
        <v>#NUM!</v>
      </c>
      <c r="W25" s="45" t="e">
        <f t="shared" si="12"/>
        <v>#NUM!</v>
      </c>
      <c r="X25" s="45" t="e">
        <f t="shared" si="13"/>
        <v>#NUM!</v>
      </c>
      <c r="Y25" s="45" t="e">
        <f t="shared" si="14"/>
        <v>#NUM!</v>
      </c>
      <c r="Z25" s="45" t="e">
        <f t="shared" si="15"/>
        <v>#N/A</v>
      </c>
      <c r="AA25" s="45" t="e">
        <f t="shared" si="16"/>
        <v>#NUM!</v>
      </c>
      <c r="AB25" s="45" t="e">
        <f t="shared" si="17"/>
        <v>#NUM!</v>
      </c>
      <c r="AC25" s="45" t="e">
        <f t="shared" si="18"/>
        <v>#NUM!</v>
      </c>
      <c r="AD25" s="45" t="e">
        <f t="shared" si="19"/>
        <v>#NUM!</v>
      </c>
      <c r="AE25" s="45" t="e">
        <f t="shared" si="20"/>
        <v>#NUM!</v>
      </c>
      <c r="AF25" s="45" t="e">
        <f t="shared" si="21"/>
        <v>#N/A</v>
      </c>
      <c r="AG25" s="45" t="e">
        <f t="shared" si="22"/>
        <v>#NUM!</v>
      </c>
      <c r="AH25" s="45" t="e">
        <f t="shared" si="23"/>
        <v>#NUM!</v>
      </c>
      <c r="AI25" s="45" t="e">
        <f t="shared" si="24"/>
        <v>#NUM!</v>
      </c>
      <c r="AJ25" s="45" t="e">
        <f t="shared" si="25"/>
        <v>#N/A</v>
      </c>
    </row>
    <row r="26" spans="1:36" ht="12.95" customHeight="1" x14ac:dyDescent="0.15">
      <c r="A26" s="44"/>
      <c r="B26" s="99"/>
      <c r="C26" s="99"/>
      <c r="D26" s="44"/>
      <c r="E26" s="44"/>
      <c r="F26" s="4" t="str">
        <f t="shared" si="0"/>
        <v/>
      </c>
      <c r="G26" s="26"/>
      <c r="H26" s="44"/>
      <c r="I26" s="44"/>
      <c r="J26" s="1" t="s">
        <v>15</v>
      </c>
      <c r="K26" s="45" t="e">
        <f t="shared" si="1"/>
        <v>#NUM!</v>
      </c>
      <c r="L26" s="45" t="e">
        <f t="shared" si="2"/>
        <v>#NUM!</v>
      </c>
      <c r="M26" s="45" t="e">
        <f t="shared" si="3"/>
        <v>#NUM!</v>
      </c>
      <c r="N26" s="45" t="e">
        <f t="shared" si="4"/>
        <v>#NUM!</v>
      </c>
      <c r="O26" s="45" t="e">
        <f t="shared" si="5"/>
        <v>#NUM!</v>
      </c>
      <c r="P26" s="45" t="e">
        <f t="shared" si="26"/>
        <v>#N/A</v>
      </c>
      <c r="Q26" s="45" t="e">
        <f t="shared" si="6"/>
        <v>#NUM!</v>
      </c>
      <c r="R26" s="45" t="e">
        <f t="shared" si="7"/>
        <v>#NUM!</v>
      </c>
      <c r="S26" s="45" t="e">
        <f t="shared" si="8"/>
        <v>#NUM!</v>
      </c>
      <c r="T26" s="45" t="e">
        <f t="shared" si="9"/>
        <v>#NUM!</v>
      </c>
      <c r="U26" s="45" t="e">
        <f t="shared" si="10"/>
        <v>#N/A</v>
      </c>
      <c r="V26" s="45" t="e">
        <f t="shared" si="11"/>
        <v>#NUM!</v>
      </c>
      <c r="W26" s="45" t="e">
        <f t="shared" si="12"/>
        <v>#NUM!</v>
      </c>
      <c r="X26" s="45" t="e">
        <f t="shared" si="13"/>
        <v>#NUM!</v>
      </c>
      <c r="Y26" s="45" t="e">
        <f t="shared" si="14"/>
        <v>#NUM!</v>
      </c>
      <c r="Z26" s="45" t="e">
        <f t="shared" si="15"/>
        <v>#N/A</v>
      </c>
      <c r="AA26" s="45" t="e">
        <f t="shared" si="16"/>
        <v>#NUM!</v>
      </c>
      <c r="AB26" s="45" t="e">
        <f t="shared" si="17"/>
        <v>#NUM!</v>
      </c>
      <c r="AC26" s="45" t="e">
        <f t="shared" si="18"/>
        <v>#NUM!</v>
      </c>
      <c r="AD26" s="45" t="e">
        <f t="shared" si="19"/>
        <v>#NUM!</v>
      </c>
      <c r="AE26" s="45" t="e">
        <f t="shared" si="20"/>
        <v>#NUM!</v>
      </c>
      <c r="AF26" s="45" t="e">
        <f t="shared" si="21"/>
        <v>#N/A</v>
      </c>
      <c r="AG26" s="45" t="e">
        <f t="shared" si="22"/>
        <v>#NUM!</v>
      </c>
      <c r="AH26" s="45" t="e">
        <f t="shared" si="23"/>
        <v>#NUM!</v>
      </c>
      <c r="AI26" s="45" t="e">
        <f t="shared" si="24"/>
        <v>#NUM!</v>
      </c>
      <c r="AJ26" s="45" t="e">
        <f t="shared" si="25"/>
        <v>#N/A</v>
      </c>
    </row>
    <row r="27" spans="1:36" ht="12.95" customHeight="1" x14ac:dyDescent="0.15">
      <c r="A27" s="44"/>
      <c r="B27" s="99"/>
      <c r="C27" s="99"/>
      <c r="D27" s="44"/>
      <c r="E27" s="44"/>
      <c r="F27" s="4" t="str">
        <f t="shared" si="0"/>
        <v/>
      </c>
      <c r="G27" s="5"/>
      <c r="H27" s="44"/>
      <c r="I27" s="44"/>
      <c r="J27" s="1" t="s">
        <v>15</v>
      </c>
      <c r="K27" s="45" t="e">
        <f t="shared" si="1"/>
        <v>#NUM!</v>
      </c>
      <c r="L27" s="45" t="e">
        <f t="shared" si="2"/>
        <v>#NUM!</v>
      </c>
      <c r="M27" s="45" t="e">
        <f t="shared" si="3"/>
        <v>#NUM!</v>
      </c>
      <c r="N27" s="45" t="e">
        <f t="shared" si="4"/>
        <v>#NUM!</v>
      </c>
      <c r="O27" s="45" t="e">
        <f t="shared" si="5"/>
        <v>#NUM!</v>
      </c>
      <c r="P27" s="45" t="e">
        <f t="shared" si="26"/>
        <v>#N/A</v>
      </c>
      <c r="Q27" s="45" t="e">
        <f t="shared" si="6"/>
        <v>#NUM!</v>
      </c>
      <c r="R27" s="45" t="e">
        <f t="shared" si="7"/>
        <v>#NUM!</v>
      </c>
      <c r="S27" s="45" t="e">
        <f t="shared" si="8"/>
        <v>#NUM!</v>
      </c>
      <c r="T27" s="45" t="e">
        <f t="shared" si="9"/>
        <v>#NUM!</v>
      </c>
      <c r="U27" s="45" t="e">
        <f t="shared" si="10"/>
        <v>#N/A</v>
      </c>
      <c r="V27" s="45" t="e">
        <f t="shared" si="11"/>
        <v>#NUM!</v>
      </c>
      <c r="W27" s="45" t="e">
        <f t="shared" si="12"/>
        <v>#NUM!</v>
      </c>
      <c r="X27" s="45" t="e">
        <f t="shared" si="13"/>
        <v>#NUM!</v>
      </c>
      <c r="Y27" s="45" t="e">
        <f t="shared" si="14"/>
        <v>#NUM!</v>
      </c>
      <c r="Z27" s="45" t="e">
        <f t="shared" si="15"/>
        <v>#N/A</v>
      </c>
      <c r="AA27" s="45" t="e">
        <f t="shared" si="16"/>
        <v>#NUM!</v>
      </c>
      <c r="AB27" s="45" t="e">
        <f t="shared" si="17"/>
        <v>#NUM!</v>
      </c>
      <c r="AC27" s="45" t="e">
        <f t="shared" si="18"/>
        <v>#NUM!</v>
      </c>
      <c r="AD27" s="45" t="e">
        <f t="shared" si="19"/>
        <v>#NUM!</v>
      </c>
      <c r="AE27" s="45" t="e">
        <f t="shared" si="20"/>
        <v>#NUM!</v>
      </c>
      <c r="AF27" s="45" t="e">
        <f t="shared" si="21"/>
        <v>#N/A</v>
      </c>
      <c r="AG27" s="45" t="e">
        <f t="shared" si="22"/>
        <v>#NUM!</v>
      </c>
      <c r="AH27" s="45" t="e">
        <f t="shared" si="23"/>
        <v>#NUM!</v>
      </c>
      <c r="AI27" s="45" t="e">
        <f t="shared" si="24"/>
        <v>#NUM!</v>
      </c>
      <c r="AJ27" s="45" t="e">
        <f t="shared" si="25"/>
        <v>#N/A</v>
      </c>
    </row>
    <row r="28" spans="1:36" ht="12.95" customHeight="1" x14ac:dyDescent="0.15">
      <c r="A28" s="44"/>
      <c r="B28" s="99"/>
      <c r="C28" s="99"/>
      <c r="D28" s="44"/>
      <c r="E28" s="44"/>
      <c r="F28" s="4" t="str">
        <f t="shared" si="0"/>
        <v/>
      </c>
      <c r="G28" s="5"/>
      <c r="H28" s="44"/>
      <c r="I28" s="44"/>
      <c r="J28" s="1" t="s">
        <v>15</v>
      </c>
      <c r="K28" s="45" t="e">
        <f t="shared" si="1"/>
        <v>#NUM!</v>
      </c>
      <c r="L28" s="45" t="e">
        <f t="shared" si="2"/>
        <v>#NUM!</v>
      </c>
      <c r="M28" s="45" t="e">
        <f t="shared" si="3"/>
        <v>#NUM!</v>
      </c>
      <c r="N28" s="8" t="e">
        <f t="shared" si="4"/>
        <v>#NUM!</v>
      </c>
      <c r="O28" s="45" t="e">
        <f t="shared" si="5"/>
        <v>#NUM!</v>
      </c>
      <c r="P28" s="45" t="e">
        <f t="shared" si="26"/>
        <v>#N/A</v>
      </c>
      <c r="Q28" s="45" t="e">
        <f t="shared" si="6"/>
        <v>#NUM!</v>
      </c>
      <c r="R28" s="45" t="e">
        <f t="shared" si="7"/>
        <v>#NUM!</v>
      </c>
      <c r="S28" s="45" t="e">
        <f t="shared" si="8"/>
        <v>#NUM!</v>
      </c>
      <c r="T28" s="45" t="e">
        <f t="shared" si="9"/>
        <v>#NUM!</v>
      </c>
      <c r="U28" s="45" t="e">
        <f t="shared" si="10"/>
        <v>#N/A</v>
      </c>
      <c r="V28" s="45" t="e">
        <f t="shared" si="11"/>
        <v>#NUM!</v>
      </c>
      <c r="W28" s="45" t="e">
        <f t="shared" si="12"/>
        <v>#NUM!</v>
      </c>
      <c r="X28" s="45" t="e">
        <f t="shared" si="13"/>
        <v>#NUM!</v>
      </c>
      <c r="Y28" s="45" t="e">
        <f t="shared" si="14"/>
        <v>#NUM!</v>
      </c>
      <c r="Z28" s="45" t="e">
        <f t="shared" si="15"/>
        <v>#N/A</v>
      </c>
      <c r="AA28" s="45" t="e">
        <f t="shared" si="16"/>
        <v>#NUM!</v>
      </c>
      <c r="AB28" s="45" t="e">
        <f t="shared" si="17"/>
        <v>#NUM!</v>
      </c>
      <c r="AC28" s="45" t="e">
        <f t="shared" si="18"/>
        <v>#NUM!</v>
      </c>
      <c r="AD28" s="45" t="e">
        <f t="shared" si="19"/>
        <v>#NUM!</v>
      </c>
      <c r="AE28" s="45" t="e">
        <f t="shared" si="20"/>
        <v>#NUM!</v>
      </c>
      <c r="AF28" s="45" t="e">
        <f t="shared" si="21"/>
        <v>#N/A</v>
      </c>
      <c r="AG28" s="45" t="e">
        <f t="shared" si="22"/>
        <v>#NUM!</v>
      </c>
      <c r="AH28" s="45" t="e">
        <f t="shared" si="23"/>
        <v>#NUM!</v>
      </c>
      <c r="AI28" s="45" t="e">
        <f t="shared" si="24"/>
        <v>#NUM!</v>
      </c>
      <c r="AJ28" s="45" t="e">
        <f t="shared" si="25"/>
        <v>#N/A</v>
      </c>
    </row>
    <row r="29" spans="1:36" ht="12.95" customHeight="1" x14ac:dyDescent="0.15">
      <c r="A29" s="44"/>
      <c r="B29" s="99"/>
      <c r="C29" s="99"/>
      <c r="D29" s="44"/>
      <c r="E29" s="44"/>
      <c r="F29" s="4" t="str">
        <f t="shared" si="0"/>
        <v/>
      </c>
      <c r="G29" s="5"/>
      <c r="H29" s="44"/>
      <c r="I29" s="44"/>
      <c r="J29" s="1" t="s">
        <v>15</v>
      </c>
      <c r="K29" s="45" t="e">
        <f t="shared" si="1"/>
        <v>#NUM!</v>
      </c>
      <c r="L29" s="45" t="e">
        <f t="shared" si="2"/>
        <v>#NUM!</v>
      </c>
      <c r="M29" s="45" t="e">
        <f t="shared" si="3"/>
        <v>#NUM!</v>
      </c>
      <c r="N29" s="45" t="e">
        <f t="shared" si="4"/>
        <v>#NUM!</v>
      </c>
      <c r="O29" s="45" t="e">
        <f t="shared" si="5"/>
        <v>#NUM!</v>
      </c>
      <c r="P29" s="45" t="e">
        <f t="shared" si="26"/>
        <v>#N/A</v>
      </c>
      <c r="Q29" s="45" t="e">
        <f t="shared" si="6"/>
        <v>#NUM!</v>
      </c>
      <c r="R29" s="45" t="e">
        <f t="shared" si="7"/>
        <v>#NUM!</v>
      </c>
      <c r="S29" s="45" t="e">
        <f t="shared" si="8"/>
        <v>#NUM!</v>
      </c>
      <c r="T29" s="45" t="e">
        <f t="shared" si="9"/>
        <v>#NUM!</v>
      </c>
      <c r="U29" s="45" t="e">
        <f t="shared" si="10"/>
        <v>#N/A</v>
      </c>
      <c r="V29" s="45" t="e">
        <f t="shared" si="11"/>
        <v>#NUM!</v>
      </c>
      <c r="W29" s="45" t="e">
        <f t="shared" si="12"/>
        <v>#NUM!</v>
      </c>
      <c r="X29" s="45" t="e">
        <f t="shared" si="13"/>
        <v>#NUM!</v>
      </c>
      <c r="Y29" s="45" t="e">
        <f t="shared" si="14"/>
        <v>#NUM!</v>
      </c>
      <c r="Z29" s="45" t="e">
        <f t="shared" si="15"/>
        <v>#N/A</v>
      </c>
      <c r="AA29" s="45" t="e">
        <f t="shared" si="16"/>
        <v>#NUM!</v>
      </c>
      <c r="AB29" s="45" t="e">
        <f t="shared" si="17"/>
        <v>#NUM!</v>
      </c>
      <c r="AC29" s="45" t="e">
        <f t="shared" si="18"/>
        <v>#NUM!</v>
      </c>
      <c r="AD29" s="45" t="e">
        <f t="shared" si="19"/>
        <v>#NUM!</v>
      </c>
      <c r="AE29" s="45" t="e">
        <f t="shared" si="20"/>
        <v>#NUM!</v>
      </c>
      <c r="AF29" s="45" t="e">
        <f t="shared" si="21"/>
        <v>#N/A</v>
      </c>
      <c r="AG29" s="45" t="e">
        <f t="shared" si="22"/>
        <v>#NUM!</v>
      </c>
      <c r="AH29" s="45" t="e">
        <f t="shared" si="23"/>
        <v>#NUM!</v>
      </c>
      <c r="AI29" s="45" t="e">
        <f t="shared" si="24"/>
        <v>#NUM!</v>
      </c>
      <c r="AJ29" s="45" t="e">
        <f t="shared" si="25"/>
        <v>#N/A</v>
      </c>
    </row>
    <row r="30" spans="1:36" ht="12.95" customHeight="1" x14ac:dyDescent="0.15">
      <c r="A30" s="44"/>
      <c r="B30" s="99"/>
      <c r="C30" s="99"/>
      <c r="D30" s="44"/>
      <c r="E30" s="44"/>
      <c r="F30" s="4" t="str">
        <f t="shared" si="0"/>
        <v/>
      </c>
      <c r="G30" s="5"/>
      <c r="H30" s="44"/>
      <c r="I30" s="44"/>
      <c r="J30" s="1" t="s">
        <v>15</v>
      </c>
      <c r="K30" s="45" t="e">
        <f t="shared" si="1"/>
        <v>#NUM!</v>
      </c>
      <c r="L30" s="45" t="e">
        <f t="shared" si="2"/>
        <v>#NUM!</v>
      </c>
      <c r="M30" s="45" t="e">
        <f t="shared" si="3"/>
        <v>#NUM!</v>
      </c>
      <c r="N30" s="45" t="e">
        <f t="shared" si="4"/>
        <v>#NUM!</v>
      </c>
      <c r="O30" s="45" t="e">
        <f t="shared" si="5"/>
        <v>#NUM!</v>
      </c>
      <c r="P30" s="45" t="e">
        <f t="shared" si="26"/>
        <v>#N/A</v>
      </c>
      <c r="Q30" s="45" t="e">
        <f t="shared" si="6"/>
        <v>#NUM!</v>
      </c>
      <c r="R30" s="45" t="e">
        <f t="shared" si="7"/>
        <v>#NUM!</v>
      </c>
      <c r="S30" s="45" t="e">
        <f t="shared" si="8"/>
        <v>#NUM!</v>
      </c>
      <c r="T30" s="45" t="e">
        <f t="shared" si="9"/>
        <v>#NUM!</v>
      </c>
      <c r="U30" s="45" t="e">
        <f t="shared" si="10"/>
        <v>#N/A</v>
      </c>
      <c r="V30" s="45" t="e">
        <f t="shared" si="11"/>
        <v>#NUM!</v>
      </c>
      <c r="W30" s="45" t="e">
        <f t="shared" si="12"/>
        <v>#NUM!</v>
      </c>
      <c r="X30" s="45" t="e">
        <f t="shared" si="13"/>
        <v>#NUM!</v>
      </c>
      <c r="Y30" s="45" t="e">
        <f t="shared" si="14"/>
        <v>#NUM!</v>
      </c>
      <c r="Z30" s="45" t="e">
        <f t="shared" si="15"/>
        <v>#N/A</v>
      </c>
      <c r="AA30" s="45" t="e">
        <f t="shared" si="16"/>
        <v>#NUM!</v>
      </c>
      <c r="AB30" s="45" t="e">
        <f t="shared" si="17"/>
        <v>#NUM!</v>
      </c>
      <c r="AC30" s="45" t="e">
        <f t="shared" si="18"/>
        <v>#NUM!</v>
      </c>
      <c r="AD30" s="45" t="e">
        <f t="shared" si="19"/>
        <v>#NUM!</v>
      </c>
      <c r="AE30" s="45" t="e">
        <f t="shared" si="20"/>
        <v>#NUM!</v>
      </c>
      <c r="AF30" s="45" t="e">
        <f t="shared" si="21"/>
        <v>#N/A</v>
      </c>
      <c r="AG30" s="45" t="e">
        <f t="shared" si="22"/>
        <v>#NUM!</v>
      </c>
      <c r="AH30" s="45" t="e">
        <f t="shared" si="23"/>
        <v>#NUM!</v>
      </c>
      <c r="AI30" s="45" t="e">
        <f t="shared" si="24"/>
        <v>#NUM!</v>
      </c>
      <c r="AJ30" s="45" t="e">
        <f t="shared" si="25"/>
        <v>#N/A</v>
      </c>
    </row>
    <row r="31" spans="1:36" ht="12.95" customHeight="1" x14ac:dyDescent="0.15">
      <c r="A31" s="44"/>
      <c r="B31" s="99"/>
      <c r="C31" s="99"/>
      <c r="D31" s="44"/>
      <c r="E31" s="44"/>
      <c r="F31" s="4" t="str">
        <f t="shared" si="0"/>
        <v/>
      </c>
      <c r="G31" s="5"/>
      <c r="H31" s="44"/>
      <c r="I31" s="44"/>
      <c r="J31" s="1" t="s">
        <v>15</v>
      </c>
      <c r="K31" s="45" t="e">
        <f t="shared" si="1"/>
        <v>#NUM!</v>
      </c>
      <c r="L31" s="45" t="e">
        <f t="shared" si="2"/>
        <v>#NUM!</v>
      </c>
      <c r="M31" s="45" t="e">
        <f t="shared" si="3"/>
        <v>#NUM!</v>
      </c>
      <c r="N31" s="45" t="e">
        <f t="shared" si="4"/>
        <v>#NUM!</v>
      </c>
      <c r="O31" s="45" t="e">
        <f t="shared" si="5"/>
        <v>#NUM!</v>
      </c>
      <c r="P31" s="45" t="e">
        <f t="shared" si="26"/>
        <v>#N/A</v>
      </c>
      <c r="Q31" s="45" t="e">
        <f t="shared" si="6"/>
        <v>#NUM!</v>
      </c>
      <c r="R31" s="45" t="e">
        <f t="shared" si="7"/>
        <v>#NUM!</v>
      </c>
      <c r="S31" s="45" t="e">
        <f t="shared" si="8"/>
        <v>#NUM!</v>
      </c>
      <c r="T31" s="45" t="e">
        <f t="shared" si="9"/>
        <v>#NUM!</v>
      </c>
      <c r="U31" s="45" t="e">
        <f t="shared" si="10"/>
        <v>#N/A</v>
      </c>
      <c r="V31" s="45" t="e">
        <f t="shared" si="11"/>
        <v>#NUM!</v>
      </c>
      <c r="W31" s="45" t="e">
        <f t="shared" si="12"/>
        <v>#NUM!</v>
      </c>
      <c r="X31" s="45" t="e">
        <f t="shared" si="13"/>
        <v>#NUM!</v>
      </c>
      <c r="Y31" s="45" t="e">
        <f t="shared" si="14"/>
        <v>#NUM!</v>
      </c>
      <c r="Z31" s="45" t="e">
        <f t="shared" si="15"/>
        <v>#N/A</v>
      </c>
      <c r="AA31" s="45" t="e">
        <f t="shared" si="16"/>
        <v>#NUM!</v>
      </c>
      <c r="AB31" s="45" t="e">
        <f t="shared" si="17"/>
        <v>#NUM!</v>
      </c>
      <c r="AC31" s="45" t="e">
        <f t="shared" si="18"/>
        <v>#NUM!</v>
      </c>
      <c r="AD31" s="45" t="e">
        <f t="shared" si="19"/>
        <v>#NUM!</v>
      </c>
      <c r="AE31" s="45" t="e">
        <f t="shared" si="20"/>
        <v>#NUM!</v>
      </c>
      <c r="AF31" s="45" t="e">
        <f t="shared" si="21"/>
        <v>#N/A</v>
      </c>
      <c r="AG31" s="45" t="e">
        <f t="shared" si="22"/>
        <v>#NUM!</v>
      </c>
      <c r="AH31" s="45" t="e">
        <f t="shared" si="23"/>
        <v>#NUM!</v>
      </c>
      <c r="AI31" s="45" t="e">
        <f t="shared" si="24"/>
        <v>#NUM!</v>
      </c>
      <c r="AJ31" s="45" t="e">
        <f t="shared" si="25"/>
        <v>#N/A</v>
      </c>
    </row>
    <row r="32" spans="1:36" ht="12.95" customHeight="1" x14ac:dyDescent="0.15">
      <c r="A32" s="44"/>
      <c r="B32" s="99"/>
      <c r="C32" s="99"/>
      <c r="D32" s="44"/>
      <c r="E32" s="44"/>
      <c r="F32" s="4" t="str">
        <f t="shared" si="0"/>
        <v/>
      </c>
      <c r="G32" s="5"/>
      <c r="H32" s="44"/>
      <c r="I32" s="44"/>
      <c r="J32" s="1" t="s">
        <v>15</v>
      </c>
      <c r="K32" s="45" t="e">
        <f t="shared" si="1"/>
        <v>#NUM!</v>
      </c>
      <c r="L32" s="45" t="e">
        <f t="shared" si="2"/>
        <v>#NUM!</v>
      </c>
      <c r="M32" s="45" t="e">
        <f t="shared" si="3"/>
        <v>#NUM!</v>
      </c>
      <c r="N32" s="45" t="e">
        <f t="shared" si="4"/>
        <v>#NUM!</v>
      </c>
      <c r="O32" s="45" t="e">
        <f t="shared" si="5"/>
        <v>#NUM!</v>
      </c>
      <c r="P32" s="45" t="e">
        <f t="shared" si="26"/>
        <v>#N/A</v>
      </c>
      <c r="Q32" s="45" t="e">
        <f t="shared" si="6"/>
        <v>#NUM!</v>
      </c>
      <c r="R32" s="45" t="e">
        <f t="shared" si="7"/>
        <v>#NUM!</v>
      </c>
      <c r="S32" s="45" t="e">
        <f t="shared" si="8"/>
        <v>#NUM!</v>
      </c>
      <c r="T32" s="45" t="e">
        <f t="shared" si="9"/>
        <v>#NUM!</v>
      </c>
      <c r="U32" s="45" t="e">
        <f t="shared" si="10"/>
        <v>#N/A</v>
      </c>
      <c r="V32" s="45" t="e">
        <f t="shared" si="11"/>
        <v>#NUM!</v>
      </c>
      <c r="W32" s="45" t="e">
        <f t="shared" si="12"/>
        <v>#NUM!</v>
      </c>
      <c r="X32" s="45" t="e">
        <f t="shared" si="13"/>
        <v>#NUM!</v>
      </c>
      <c r="Y32" s="45" t="e">
        <f t="shared" si="14"/>
        <v>#NUM!</v>
      </c>
      <c r="Z32" s="45" t="e">
        <f t="shared" si="15"/>
        <v>#N/A</v>
      </c>
      <c r="AA32" s="45" t="e">
        <f t="shared" si="16"/>
        <v>#NUM!</v>
      </c>
      <c r="AB32" s="45" t="e">
        <f t="shared" si="17"/>
        <v>#NUM!</v>
      </c>
      <c r="AC32" s="45" t="e">
        <f t="shared" si="18"/>
        <v>#NUM!</v>
      </c>
      <c r="AD32" s="45" t="e">
        <f t="shared" si="19"/>
        <v>#NUM!</v>
      </c>
      <c r="AE32" s="45" t="e">
        <f t="shared" si="20"/>
        <v>#NUM!</v>
      </c>
      <c r="AF32" s="45" t="e">
        <f t="shared" si="21"/>
        <v>#N/A</v>
      </c>
      <c r="AG32" s="45" t="e">
        <f t="shared" si="22"/>
        <v>#NUM!</v>
      </c>
      <c r="AH32" s="45" t="e">
        <f t="shared" si="23"/>
        <v>#NUM!</v>
      </c>
      <c r="AI32" s="45" t="e">
        <f t="shared" si="24"/>
        <v>#NUM!</v>
      </c>
      <c r="AJ32" s="45" t="e">
        <f t="shared" si="25"/>
        <v>#N/A</v>
      </c>
    </row>
    <row r="33" spans="1:36" ht="12.95" customHeight="1" x14ac:dyDescent="0.15">
      <c r="A33" s="44"/>
      <c r="B33" s="99"/>
      <c r="C33" s="99"/>
      <c r="D33" s="44"/>
      <c r="E33" s="44"/>
      <c r="F33" s="4" t="str">
        <f t="shared" si="0"/>
        <v/>
      </c>
      <c r="G33" s="44"/>
      <c r="H33" s="44"/>
      <c r="I33" s="44"/>
      <c r="J33" s="1" t="s">
        <v>15</v>
      </c>
      <c r="K33" s="45" t="e">
        <f t="shared" si="1"/>
        <v>#NUM!</v>
      </c>
      <c r="L33" s="45" t="e">
        <f t="shared" si="2"/>
        <v>#NUM!</v>
      </c>
      <c r="M33" s="45" t="e">
        <f t="shared" si="3"/>
        <v>#NUM!</v>
      </c>
      <c r="N33" s="45" t="e">
        <f t="shared" si="4"/>
        <v>#NUM!</v>
      </c>
      <c r="O33" s="45" t="e">
        <f t="shared" si="5"/>
        <v>#NUM!</v>
      </c>
      <c r="P33" s="45" t="e">
        <f t="shared" si="26"/>
        <v>#N/A</v>
      </c>
      <c r="Q33" s="45" t="e">
        <f t="shared" si="6"/>
        <v>#NUM!</v>
      </c>
      <c r="R33" s="45" t="e">
        <f t="shared" si="7"/>
        <v>#NUM!</v>
      </c>
      <c r="S33" s="45" t="e">
        <f t="shared" si="8"/>
        <v>#NUM!</v>
      </c>
      <c r="T33" s="45" t="e">
        <f t="shared" si="9"/>
        <v>#NUM!</v>
      </c>
      <c r="U33" s="45" t="e">
        <f t="shared" si="10"/>
        <v>#N/A</v>
      </c>
      <c r="V33" s="45" t="e">
        <f t="shared" si="11"/>
        <v>#NUM!</v>
      </c>
      <c r="W33" s="45" t="e">
        <f t="shared" si="12"/>
        <v>#NUM!</v>
      </c>
      <c r="X33" s="45" t="e">
        <f t="shared" si="13"/>
        <v>#NUM!</v>
      </c>
      <c r="Y33" s="45" t="e">
        <f t="shared" si="14"/>
        <v>#NUM!</v>
      </c>
      <c r="Z33" s="45" t="e">
        <f t="shared" si="15"/>
        <v>#N/A</v>
      </c>
      <c r="AA33" s="45" t="e">
        <f t="shared" si="16"/>
        <v>#NUM!</v>
      </c>
      <c r="AB33" s="45" t="e">
        <f t="shared" si="17"/>
        <v>#NUM!</v>
      </c>
      <c r="AC33" s="45" t="e">
        <f t="shared" si="18"/>
        <v>#NUM!</v>
      </c>
      <c r="AD33" s="45" t="e">
        <f t="shared" si="19"/>
        <v>#NUM!</v>
      </c>
      <c r="AE33" s="45" t="e">
        <f t="shared" si="20"/>
        <v>#NUM!</v>
      </c>
      <c r="AF33" s="45" t="e">
        <f t="shared" si="21"/>
        <v>#N/A</v>
      </c>
      <c r="AG33" s="45" t="e">
        <f t="shared" si="22"/>
        <v>#NUM!</v>
      </c>
      <c r="AH33" s="45" t="e">
        <f t="shared" si="23"/>
        <v>#NUM!</v>
      </c>
      <c r="AI33" s="45" t="e">
        <f t="shared" si="24"/>
        <v>#NUM!</v>
      </c>
      <c r="AJ33" s="45" t="e">
        <f t="shared" si="25"/>
        <v>#N/A</v>
      </c>
    </row>
    <row r="34" spans="1:36" ht="12.95" customHeight="1" x14ac:dyDescent="0.15">
      <c r="A34" s="44"/>
      <c r="B34" s="99"/>
      <c r="C34" s="99"/>
      <c r="D34" s="44"/>
      <c r="E34" s="44"/>
      <c r="F34" s="4" t="str">
        <f t="shared" si="0"/>
        <v/>
      </c>
      <c r="G34" s="44"/>
      <c r="H34" s="44"/>
      <c r="I34" s="44"/>
      <c r="K34" s="45" t="e">
        <f t="shared" si="1"/>
        <v>#NUM!</v>
      </c>
      <c r="L34" s="45" t="e">
        <f t="shared" si="2"/>
        <v>#NUM!</v>
      </c>
      <c r="M34" s="45" t="e">
        <f t="shared" si="3"/>
        <v>#NUM!</v>
      </c>
      <c r="N34" s="45" t="e">
        <f t="shared" si="4"/>
        <v>#NUM!</v>
      </c>
      <c r="O34" s="45" t="e">
        <f t="shared" si="5"/>
        <v>#NUM!</v>
      </c>
      <c r="P34" s="45" t="e">
        <f t="shared" si="26"/>
        <v>#N/A</v>
      </c>
      <c r="Q34" s="45" t="e">
        <f t="shared" si="6"/>
        <v>#NUM!</v>
      </c>
      <c r="R34" s="45" t="e">
        <f t="shared" si="7"/>
        <v>#NUM!</v>
      </c>
      <c r="S34" s="45" t="e">
        <f t="shared" si="8"/>
        <v>#NUM!</v>
      </c>
      <c r="T34" s="45" t="e">
        <f t="shared" si="9"/>
        <v>#NUM!</v>
      </c>
      <c r="U34" s="45" t="e">
        <f t="shared" si="10"/>
        <v>#N/A</v>
      </c>
      <c r="V34" s="45" t="e">
        <f t="shared" si="11"/>
        <v>#NUM!</v>
      </c>
      <c r="W34" s="45" t="e">
        <f t="shared" si="12"/>
        <v>#NUM!</v>
      </c>
      <c r="X34" s="45" t="e">
        <f t="shared" si="13"/>
        <v>#NUM!</v>
      </c>
      <c r="Y34" s="45" t="e">
        <f t="shared" si="14"/>
        <v>#NUM!</v>
      </c>
      <c r="Z34" s="45" t="e">
        <f t="shared" si="15"/>
        <v>#N/A</v>
      </c>
      <c r="AA34" s="45" t="e">
        <f t="shared" si="16"/>
        <v>#NUM!</v>
      </c>
      <c r="AB34" s="45" t="e">
        <f t="shared" si="17"/>
        <v>#NUM!</v>
      </c>
      <c r="AC34" s="45" t="e">
        <f t="shared" si="18"/>
        <v>#NUM!</v>
      </c>
      <c r="AD34" s="45" t="e">
        <f t="shared" si="19"/>
        <v>#NUM!</v>
      </c>
      <c r="AE34" s="45" t="e">
        <f t="shared" si="20"/>
        <v>#NUM!</v>
      </c>
      <c r="AF34" s="45" t="e">
        <f t="shared" si="21"/>
        <v>#N/A</v>
      </c>
      <c r="AG34" s="45" t="e">
        <f t="shared" si="22"/>
        <v>#NUM!</v>
      </c>
      <c r="AH34" s="45" t="e">
        <f t="shared" si="23"/>
        <v>#NUM!</v>
      </c>
      <c r="AI34" s="45" t="e">
        <f t="shared" si="24"/>
        <v>#NUM!</v>
      </c>
      <c r="AJ34" s="45" t="e">
        <f t="shared" si="25"/>
        <v>#N/A</v>
      </c>
    </row>
    <row r="35" spans="1:36" ht="12.95" customHeight="1" x14ac:dyDescent="0.15">
      <c r="A35" s="44"/>
      <c r="B35" s="99"/>
      <c r="C35" s="99"/>
      <c r="D35" s="44"/>
      <c r="E35" s="44"/>
      <c r="F35" s="4" t="str">
        <f t="shared" si="0"/>
        <v/>
      </c>
      <c r="G35" s="44"/>
      <c r="H35" s="44"/>
      <c r="I35" s="44"/>
      <c r="K35" s="45" t="e">
        <f t="shared" si="1"/>
        <v>#NUM!</v>
      </c>
      <c r="L35" s="45" t="e">
        <f t="shared" si="2"/>
        <v>#NUM!</v>
      </c>
      <c r="M35" s="45" t="e">
        <f t="shared" si="3"/>
        <v>#NUM!</v>
      </c>
      <c r="N35" s="45" t="e">
        <f t="shared" si="4"/>
        <v>#NUM!</v>
      </c>
      <c r="O35" s="45" t="e">
        <f t="shared" si="5"/>
        <v>#NUM!</v>
      </c>
      <c r="P35" s="45" t="e">
        <f t="shared" si="26"/>
        <v>#N/A</v>
      </c>
      <c r="Q35" s="45" t="e">
        <f t="shared" si="6"/>
        <v>#NUM!</v>
      </c>
      <c r="R35" s="45" t="e">
        <f t="shared" si="7"/>
        <v>#NUM!</v>
      </c>
      <c r="S35" s="45" t="e">
        <f t="shared" si="8"/>
        <v>#NUM!</v>
      </c>
      <c r="T35" s="45" t="e">
        <f t="shared" si="9"/>
        <v>#NUM!</v>
      </c>
      <c r="U35" s="45" t="e">
        <f t="shared" si="10"/>
        <v>#N/A</v>
      </c>
      <c r="V35" s="45" t="e">
        <f t="shared" si="11"/>
        <v>#NUM!</v>
      </c>
      <c r="W35" s="45" t="e">
        <f t="shared" si="12"/>
        <v>#NUM!</v>
      </c>
      <c r="X35" s="45" t="e">
        <f t="shared" si="13"/>
        <v>#NUM!</v>
      </c>
      <c r="Y35" s="45" t="e">
        <f t="shared" si="14"/>
        <v>#NUM!</v>
      </c>
      <c r="Z35" s="45" t="e">
        <f t="shared" si="15"/>
        <v>#N/A</v>
      </c>
      <c r="AA35" s="45" t="e">
        <f t="shared" si="16"/>
        <v>#NUM!</v>
      </c>
      <c r="AB35" s="45" t="e">
        <f t="shared" si="17"/>
        <v>#NUM!</v>
      </c>
      <c r="AC35" s="45" t="e">
        <f t="shared" si="18"/>
        <v>#NUM!</v>
      </c>
      <c r="AD35" s="45" t="e">
        <f t="shared" si="19"/>
        <v>#NUM!</v>
      </c>
      <c r="AE35" s="45" t="e">
        <f t="shared" si="20"/>
        <v>#NUM!</v>
      </c>
      <c r="AF35" s="45" t="e">
        <f t="shared" si="21"/>
        <v>#N/A</v>
      </c>
      <c r="AG35" s="45" t="e">
        <f t="shared" si="22"/>
        <v>#NUM!</v>
      </c>
      <c r="AH35" s="45" t="e">
        <f t="shared" si="23"/>
        <v>#NUM!</v>
      </c>
      <c r="AI35" s="45" t="e">
        <f t="shared" si="24"/>
        <v>#NUM!</v>
      </c>
      <c r="AJ35" s="45" t="e">
        <f t="shared" si="25"/>
        <v>#N/A</v>
      </c>
    </row>
    <row r="36" spans="1:36" ht="12.95" customHeight="1" x14ac:dyDescent="0.15">
      <c r="A36" s="44"/>
      <c r="B36" s="99"/>
      <c r="C36" s="99"/>
      <c r="D36" s="44"/>
      <c r="E36" s="44"/>
      <c r="F36" s="4" t="str">
        <f t="shared" si="0"/>
        <v/>
      </c>
      <c r="G36" s="44"/>
      <c r="H36" s="44"/>
      <c r="I36" s="44"/>
      <c r="K36" s="45" t="e">
        <f t="shared" si="1"/>
        <v>#NUM!</v>
      </c>
      <c r="L36" s="45" t="e">
        <f t="shared" si="2"/>
        <v>#NUM!</v>
      </c>
      <c r="M36" s="45" t="e">
        <f t="shared" si="3"/>
        <v>#NUM!</v>
      </c>
      <c r="N36" s="45" t="e">
        <f t="shared" si="4"/>
        <v>#NUM!</v>
      </c>
      <c r="O36" s="45" t="e">
        <f t="shared" si="5"/>
        <v>#NUM!</v>
      </c>
      <c r="P36" s="45" t="e">
        <f t="shared" si="26"/>
        <v>#N/A</v>
      </c>
      <c r="Q36" s="45" t="e">
        <f t="shared" si="6"/>
        <v>#NUM!</v>
      </c>
      <c r="R36" s="45" t="e">
        <f t="shared" si="7"/>
        <v>#NUM!</v>
      </c>
      <c r="S36" s="45" t="e">
        <f t="shared" si="8"/>
        <v>#NUM!</v>
      </c>
      <c r="T36" s="45" t="e">
        <f t="shared" si="9"/>
        <v>#NUM!</v>
      </c>
      <c r="U36" s="45" t="e">
        <f t="shared" si="10"/>
        <v>#N/A</v>
      </c>
      <c r="V36" s="45" t="e">
        <f t="shared" si="11"/>
        <v>#NUM!</v>
      </c>
      <c r="W36" s="45" t="e">
        <f t="shared" si="12"/>
        <v>#NUM!</v>
      </c>
      <c r="X36" s="45" t="e">
        <f t="shared" si="13"/>
        <v>#NUM!</v>
      </c>
      <c r="Y36" s="45" t="e">
        <f t="shared" si="14"/>
        <v>#NUM!</v>
      </c>
      <c r="Z36" s="45" t="e">
        <f t="shared" si="15"/>
        <v>#N/A</v>
      </c>
      <c r="AA36" s="45" t="e">
        <f t="shared" si="16"/>
        <v>#NUM!</v>
      </c>
      <c r="AB36" s="45" t="e">
        <f t="shared" si="17"/>
        <v>#NUM!</v>
      </c>
      <c r="AC36" s="45" t="e">
        <f t="shared" si="18"/>
        <v>#NUM!</v>
      </c>
      <c r="AD36" s="45" t="e">
        <f t="shared" si="19"/>
        <v>#NUM!</v>
      </c>
      <c r="AE36" s="45" t="e">
        <f t="shared" si="20"/>
        <v>#NUM!</v>
      </c>
      <c r="AF36" s="45" t="e">
        <f t="shared" si="21"/>
        <v>#N/A</v>
      </c>
      <c r="AG36" s="45" t="e">
        <f t="shared" si="22"/>
        <v>#NUM!</v>
      </c>
      <c r="AH36" s="45" t="e">
        <f t="shared" si="23"/>
        <v>#NUM!</v>
      </c>
      <c r="AI36" s="45" t="e">
        <f t="shared" si="24"/>
        <v>#NUM!</v>
      </c>
      <c r="AJ36" s="45" t="e">
        <f t="shared" si="25"/>
        <v>#N/A</v>
      </c>
    </row>
    <row r="37" spans="1:36" ht="12.95" customHeight="1" x14ac:dyDescent="0.15">
      <c r="A37" s="44"/>
      <c r="B37" s="99"/>
      <c r="C37" s="99"/>
      <c r="D37" s="44"/>
      <c r="E37" s="44"/>
      <c r="F37" s="4" t="str">
        <f t="shared" si="0"/>
        <v/>
      </c>
      <c r="G37" s="44"/>
      <c r="H37" s="44"/>
      <c r="I37" s="44"/>
      <c r="K37" s="45" t="e">
        <f t="shared" si="1"/>
        <v>#NUM!</v>
      </c>
      <c r="L37" s="45" t="e">
        <f t="shared" si="2"/>
        <v>#NUM!</v>
      </c>
      <c r="M37" s="45" t="e">
        <f t="shared" si="3"/>
        <v>#NUM!</v>
      </c>
      <c r="N37" s="45" t="e">
        <f t="shared" si="4"/>
        <v>#NUM!</v>
      </c>
      <c r="O37" s="45" t="e">
        <f t="shared" si="5"/>
        <v>#NUM!</v>
      </c>
      <c r="P37" s="45" t="e">
        <f t="shared" si="26"/>
        <v>#N/A</v>
      </c>
      <c r="Q37" s="45" t="e">
        <f t="shared" si="6"/>
        <v>#NUM!</v>
      </c>
      <c r="R37" s="45" t="e">
        <f t="shared" si="7"/>
        <v>#NUM!</v>
      </c>
      <c r="S37" s="45" t="e">
        <f t="shared" si="8"/>
        <v>#NUM!</v>
      </c>
      <c r="T37" s="45" t="e">
        <f t="shared" si="9"/>
        <v>#NUM!</v>
      </c>
      <c r="U37" s="45" t="e">
        <f t="shared" si="10"/>
        <v>#N/A</v>
      </c>
      <c r="V37" s="45" t="e">
        <f t="shared" si="11"/>
        <v>#NUM!</v>
      </c>
      <c r="W37" s="45" t="e">
        <f t="shared" si="12"/>
        <v>#NUM!</v>
      </c>
      <c r="X37" s="45" t="e">
        <f t="shared" si="13"/>
        <v>#NUM!</v>
      </c>
      <c r="Y37" s="45" t="e">
        <f t="shared" si="14"/>
        <v>#NUM!</v>
      </c>
      <c r="Z37" s="45" t="e">
        <f t="shared" si="15"/>
        <v>#N/A</v>
      </c>
      <c r="AA37" s="45" t="e">
        <f t="shared" si="16"/>
        <v>#NUM!</v>
      </c>
      <c r="AB37" s="45" t="e">
        <f t="shared" si="17"/>
        <v>#NUM!</v>
      </c>
      <c r="AC37" s="45" t="e">
        <f t="shared" si="18"/>
        <v>#NUM!</v>
      </c>
      <c r="AD37" s="45" t="e">
        <f t="shared" si="19"/>
        <v>#NUM!</v>
      </c>
      <c r="AE37" s="45" t="e">
        <f t="shared" si="20"/>
        <v>#NUM!</v>
      </c>
      <c r="AF37" s="45" t="e">
        <f t="shared" si="21"/>
        <v>#N/A</v>
      </c>
      <c r="AG37" s="45" t="e">
        <f t="shared" si="22"/>
        <v>#NUM!</v>
      </c>
      <c r="AH37" s="45" t="e">
        <f t="shared" si="23"/>
        <v>#NUM!</v>
      </c>
      <c r="AI37" s="45" t="e">
        <f t="shared" si="24"/>
        <v>#NUM!</v>
      </c>
      <c r="AJ37" s="45" t="e">
        <f t="shared" si="25"/>
        <v>#N/A</v>
      </c>
    </row>
    <row r="38" spans="1:36" ht="12.95" customHeight="1" x14ac:dyDescent="0.15">
      <c r="A38" s="44"/>
      <c r="B38" s="99"/>
      <c r="C38" s="99"/>
      <c r="D38" s="44"/>
      <c r="E38" s="44"/>
      <c r="F38" s="4" t="str">
        <f t="shared" si="0"/>
        <v/>
      </c>
      <c r="G38" s="44"/>
      <c r="H38" s="44"/>
      <c r="I38" s="44"/>
      <c r="K38" s="45" t="e">
        <f t="shared" si="1"/>
        <v>#NUM!</v>
      </c>
      <c r="L38" s="45" t="e">
        <f t="shared" si="2"/>
        <v>#NUM!</v>
      </c>
      <c r="M38" s="45" t="e">
        <f t="shared" si="3"/>
        <v>#NUM!</v>
      </c>
      <c r="N38" s="45" t="e">
        <f t="shared" si="4"/>
        <v>#NUM!</v>
      </c>
      <c r="O38" s="45" t="e">
        <f t="shared" si="5"/>
        <v>#NUM!</v>
      </c>
      <c r="P38" s="45" t="e">
        <f t="shared" si="26"/>
        <v>#N/A</v>
      </c>
      <c r="Q38" s="45" t="e">
        <f t="shared" si="6"/>
        <v>#NUM!</v>
      </c>
      <c r="R38" s="45" t="e">
        <f t="shared" si="7"/>
        <v>#NUM!</v>
      </c>
      <c r="S38" s="45" t="e">
        <f t="shared" si="8"/>
        <v>#NUM!</v>
      </c>
      <c r="T38" s="45" t="e">
        <f t="shared" si="9"/>
        <v>#NUM!</v>
      </c>
      <c r="U38" s="45" t="e">
        <f t="shared" si="10"/>
        <v>#N/A</v>
      </c>
      <c r="V38" s="45" t="e">
        <f t="shared" si="11"/>
        <v>#NUM!</v>
      </c>
      <c r="W38" s="45" t="e">
        <f t="shared" si="12"/>
        <v>#NUM!</v>
      </c>
      <c r="X38" s="45" t="e">
        <f t="shared" si="13"/>
        <v>#NUM!</v>
      </c>
      <c r="Y38" s="45" t="e">
        <f t="shared" si="14"/>
        <v>#NUM!</v>
      </c>
      <c r="Z38" s="45" t="e">
        <f t="shared" si="15"/>
        <v>#N/A</v>
      </c>
      <c r="AA38" s="45" t="e">
        <f t="shared" si="16"/>
        <v>#NUM!</v>
      </c>
      <c r="AB38" s="45" t="e">
        <f t="shared" si="17"/>
        <v>#NUM!</v>
      </c>
      <c r="AC38" s="45" t="e">
        <f t="shared" si="18"/>
        <v>#NUM!</v>
      </c>
      <c r="AD38" s="45" t="e">
        <f t="shared" si="19"/>
        <v>#NUM!</v>
      </c>
      <c r="AE38" s="45" t="e">
        <f t="shared" si="20"/>
        <v>#NUM!</v>
      </c>
      <c r="AF38" s="45" t="e">
        <f t="shared" si="21"/>
        <v>#N/A</v>
      </c>
      <c r="AG38" s="45" t="e">
        <f t="shared" si="22"/>
        <v>#NUM!</v>
      </c>
      <c r="AH38" s="45" t="e">
        <f t="shared" si="23"/>
        <v>#NUM!</v>
      </c>
      <c r="AI38" s="45" t="e">
        <f t="shared" si="24"/>
        <v>#NUM!</v>
      </c>
      <c r="AJ38" s="45" t="e">
        <f t="shared" si="25"/>
        <v>#N/A</v>
      </c>
    </row>
    <row r="39" spans="1:36" ht="12.95" customHeight="1" x14ac:dyDescent="0.15">
      <c r="A39" s="44"/>
      <c r="B39" s="99"/>
      <c r="C39" s="99"/>
      <c r="D39" s="44"/>
      <c r="E39" s="44"/>
      <c r="F39" s="4" t="str">
        <f t="shared" si="0"/>
        <v/>
      </c>
      <c r="G39" s="44"/>
      <c r="H39" s="44"/>
      <c r="I39" s="44"/>
      <c r="K39" s="45" t="e">
        <f t="shared" si="1"/>
        <v>#NUM!</v>
      </c>
      <c r="L39" s="45" t="e">
        <f t="shared" si="2"/>
        <v>#NUM!</v>
      </c>
      <c r="M39" s="45" t="e">
        <f t="shared" si="3"/>
        <v>#NUM!</v>
      </c>
      <c r="N39" s="45" t="e">
        <f t="shared" si="4"/>
        <v>#NUM!</v>
      </c>
      <c r="O39" s="45" t="e">
        <f t="shared" si="5"/>
        <v>#NUM!</v>
      </c>
      <c r="P39" s="45" t="e">
        <f t="shared" si="26"/>
        <v>#N/A</v>
      </c>
      <c r="Q39" s="45" t="e">
        <f t="shared" si="6"/>
        <v>#NUM!</v>
      </c>
      <c r="R39" s="45" t="e">
        <f t="shared" si="7"/>
        <v>#NUM!</v>
      </c>
      <c r="S39" s="45" t="e">
        <f t="shared" si="8"/>
        <v>#NUM!</v>
      </c>
      <c r="T39" s="45" t="e">
        <f t="shared" si="9"/>
        <v>#NUM!</v>
      </c>
      <c r="U39" s="45" t="e">
        <f t="shared" si="10"/>
        <v>#N/A</v>
      </c>
      <c r="V39" s="45" t="e">
        <f t="shared" si="11"/>
        <v>#NUM!</v>
      </c>
      <c r="W39" s="45" t="e">
        <f t="shared" si="12"/>
        <v>#NUM!</v>
      </c>
      <c r="X39" s="45" t="e">
        <f t="shared" si="13"/>
        <v>#NUM!</v>
      </c>
      <c r="Y39" s="45" t="e">
        <f t="shared" si="14"/>
        <v>#NUM!</v>
      </c>
      <c r="Z39" s="45" t="e">
        <f t="shared" si="15"/>
        <v>#N/A</v>
      </c>
      <c r="AA39" s="45" t="e">
        <f t="shared" si="16"/>
        <v>#NUM!</v>
      </c>
      <c r="AB39" s="45" t="e">
        <f t="shared" si="17"/>
        <v>#NUM!</v>
      </c>
      <c r="AC39" s="45" t="e">
        <f t="shared" si="18"/>
        <v>#NUM!</v>
      </c>
      <c r="AD39" s="45" t="e">
        <f t="shared" si="19"/>
        <v>#NUM!</v>
      </c>
      <c r="AE39" s="45" t="e">
        <f t="shared" si="20"/>
        <v>#NUM!</v>
      </c>
      <c r="AF39" s="45" t="e">
        <f t="shared" si="21"/>
        <v>#N/A</v>
      </c>
      <c r="AG39" s="45" t="e">
        <f t="shared" si="22"/>
        <v>#NUM!</v>
      </c>
      <c r="AH39" s="45" t="e">
        <f t="shared" si="23"/>
        <v>#NUM!</v>
      </c>
      <c r="AI39" s="45" t="e">
        <f t="shared" si="24"/>
        <v>#NUM!</v>
      </c>
      <c r="AJ39" s="45" t="e">
        <f t="shared" si="25"/>
        <v>#N/A</v>
      </c>
    </row>
    <row r="40" spans="1:36" ht="12.95" customHeight="1" x14ac:dyDescent="0.15">
      <c r="A40" s="44"/>
      <c r="B40" s="99"/>
      <c r="C40" s="99"/>
      <c r="D40" s="44"/>
      <c r="E40" s="44"/>
      <c r="F40" s="4" t="str">
        <f t="shared" si="0"/>
        <v/>
      </c>
      <c r="G40" s="44"/>
      <c r="H40" s="44"/>
      <c r="I40" s="44"/>
      <c r="K40" s="45" t="e">
        <f t="shared" si="1"/>
        <v>#NUM!</v>
      </c>
      <c r="L40" s="45" t="e">
        <f t="shared" si="2"/>
        <v>#NUM!</v>
      </c>
      <c r="M40" s="45" t="e">
        <f t="shared" si="3"/>
        <v>#NUM!</v>
      </c>
      <c r="N40" s="45" t="e">
        <f t="shared" si="4"/>
        <v>#NUM!</v>
      </c>
      <c r="O40" s="45" t="e">
        <f t="shared" si="5"/>
        <v>#NUM!</v>
      </c>
      <c r="P40" s="45" t="e">
        <f t="shared" si="26"/>
        <v>#N/A</v>
      </c>
      <c r="Q40" s="45" t="e">
        <f t="shared" si="6"/>
        <v>#NUM!</v>
      </c>
      <c r="R40" s="45" t="e">
        <f t="shared" si="7"/>
        <v>#NUM!</v>
      </c>
      <c r="S40" s="45" t="e">
        <f t="shared" si="8"/>
        <v>#NUM!</v>
      </c>
      <c r="T40" s="45" t="e">
        <f t="shared" si="9"/>
        <v>#NUM!</v>
      </c>
      <c r="U40" s="45" t="e">
        <f t="shared" si="10"/>
        <v>#N/A</v>
      </c>
      <c r="V40" s="45" t="e">
        <f t="shared" si="11"/>
        <v>#NUM!</v>
      </c>
      <c r="W40" s="45" t="e">
        <f t="shared" si="12"/>
        <v>#NUM!</v>
      </c>
      <c r="X40" s="45" t="e">
        <f t="shared" si="13"/>
        <v>#NUM!</v>
      </c>
      <c r="Y40" s="45" t="e">
        <f t="shared" si="14"/>
        <v>#NUM!</v>
      </c>
      <c r="Z40" s="45" t="e">
        <f t="shared" si="15"/>
        <v>#N/A</v>
      </c>
      <c r="AA40" s="45" t="e">
        <f t="shared" si="16"/>
        <v>#NUM!</v>
      </c>
      <c r="AB40" s="45" t="e">
        <f t="shared" si="17"/>
        <v>#NUM!</v>
      </c>
      <c r="AC40" s="45" t="e">
        <f t="shared" si="18"/>
        <v>#NUM!</v>
      </c>
      <c r="AD40" s="45" t="e">
        <f t="shared" si="19"/>
        <v>#NUM!</v>
      </c>
      <c r="AE40" s="45" t="e">
        <f t="shared" si="20"/>
        <v>#NUM!</v>
      </c>
      <c r="AF40" s="45" t="e">
        <f t="shared" si="21"/>
        <v>#N/A</v>
      </c>
      <c r="AG40" s="45" t="e">
        <f t="shared" si="22"/>
        <v>#NUM!</v>
      </c>
      <c r="AH40" s="45" t="e">
        <f t="shared" si="23"/>
        <v>#NUM!</v>
      </c>
      <c r="AI40" s="45" t="e">
        <f t="shared" si="24"/>
        <v>#NUM!</v>
      </c>
      <c r="AJ40" s="45" t="e">
        <f t="shared" si="25"/>
        <v>#N/A</v>
      </c>
    </row>
    <row r="41" spans="1:36" ht="12.95" customHeight="1" x14ac:dyDescent="0.15">
      <c r="A41" s="44"/>
      <c r="B41" s="99"/>
      <c r="C41" s="99"/>
      <c r="D41" s="44"/>
      <c r="E41" s="44"/>
      <c r="F41" s="4" t="str">
        <f t="shared" si="0"/>
        <v/>
      </c>
      <c r="G41" s="44"/>
      <c r="H41" s="44"/>
      <c r="I41" s="44"/>
      <c r="K41" s="45" t="e">
        <f t="shared" si="1"/>
        <v>#NUM!</v>
      </c>
      <c r="L41" s="45" t="e">
        <f t="shared" si="2"/>
        <v>#NUM!</v>
      </c>
      <c r="M41" s="45" t="e">
        <f t="shared" si="3"/>
        <v>#NUM!</v>
      </c>
      <c r="N41" s="45" t="e">
        <f t="shared" si="4"/>
        <v>#NUM!</v>
      </c>
      <c r="O41" s="45" t="e">
        <f t="shared" si="5"/>
        <v>#NUM!</v>
      </c>
      <c r="P41" s="45" t="e">
        <f t="shared" si="26"/>
        <v>#N/A</v>
      </c>
      <c r="Q41" s="45" t="e">
        <f t="shared" si="6"/>
        <v>#NUM!</v>
      </c>
      <c r="R41" s="45" t="e">
        <f t="shared" si="7"/>
        <v>#NUM!</v>
      </c>
      <c r="S41" s="45" t="e">
        <f t="shared" si="8"/>
        <v>#NUM!</v>
      </c>
      <c r="T41" s="45" t="e">
        <f t="shared" si="9"/>
        <v>#NUM!</v>
      </c>
      <c r="U41" s="45" t="e">
        <f t="shared" si="10"/>
        <v>#N/A</v>
      </c>
      <c r="V41" s="45" t="e">
        <f t="shared" si="11"/>
        <v>#NUM!</v>
      </c>
      <c r="W41" s="45" t="e">
        <f t="shared" si="12"/>
        <v>#NUM!</v>
      </c>
      <c r="X41" s="45" t="e">
        <f t="shared" si="13"/>
        <v>#NUM!</v>
      </c>
      <c r="Y41" s="45" t="e">
        <f t="shared" si="14"/>
        <v>#NUM!</v>
      </c>
      <c r="Z41" s="45" t="e">
        <f t="shared" si="15"/>
        <v>#N/A</v>
      </c>
      <c r="AA41" s="45" t="e">
        <f t="shared" si="16"/>
        <v>#NUM!</v>
      </c>
      <c r="AB41" s="45" t="e">
        <f t="shared" si="17"/>
        <v>#NUM!</v>
      </c>
      <c r="AC41" s="45" t="e">
        <f t="shared" si="18"/>
        <v>#NUM!</v>
      </c>
      <c r="AD41" s="45" t="e">
        <f t="shared" si="19"/>
        <v>#NUM!</v>
      </c>
      <c r="AE41" s="45" t="e">
        <f t="shared" si="20"/>
        <v>#NUM!</v>
      </c>
      <c r="AF41" s="45" t="e">
        <f t="shared" si="21"/>
        <v>#N/A</v>
      </c>
      <c r="AG41" s="45" t="e">
        <f t="shared" si="22"/>
        <v>#NUM!</v>
      </c>
      <c r="AH41" s="45" t="e">
        <f t="shared" si="23"/>
        <v>#NUM!</v>
      </c>
      <c r="AI41" s="45" t="e">
        <f t="shared" si="24"/>
        <v>#NUM!</v>
      </c>
      <c r="AJ41" s="45" t="e">
        <f t="shared" si="25"/>
        <v>#N/A</v>
      </c>
    </row>
    <row r="42" spans="1:36" ht="12.95" customHeight="1" x14ac:dyDescent="0.15">
      <c r="A42" s="44"/>
      <c r="B42" s="99"/>
      <c r="C42" s="99"/>
      <c r="D42" s="44"/>
      <c r="E42" s="44"/>
      <c r="F42" s="4" t="str">
        <f t="shared" si="0"/>
        <v/>
      </c>
      <c r="G42" s="44"/>
      <c r="H42" s="44"/>
      <c r="I42" s="44"/>
      <c r="K42" s="45" t="e">
        <f t="shared" si="1"/>
        <v>#NUM!</v>
      </c>
      <c r="L42" s="45" t="e">
        <f t="shared" si="2"/>
        <v>#NUM!</v>
      </c>
      <c r="M42" s="45" t="e">
        <f t="shared" si="3"/>
        <v>#NUM!</v>
      </c>
      <c r="N42" s="45" t="e">
        <f t="shared" si="4"/>
        <v>#NUM!</v>
      </c>
      <c r="O42" s="45" t="e">
        <f t="shared" si="5"/>
        <v>#NUM!</v>
      </c>
      <c r="P42" s="45" t="e">
        <f t="shared" si="26"/>
        <v>#N/A</v>
      </c>
      <c r="Q42" s="45" t="e">
        <f t="shared" si="6"/>
        <v>#NUM!</v>
      </c>
      <c r="R42" s="45" t="e">
        <f t="shared" si="7"/>
        <v>#NUM!</v>
      </c>
      <c r="S42" s="45" t="e">
        <f t="shared" si="8"/>
        <v>#NUM!</v>
      </c>
      <c r="T42" s="45" t="e">
        <f t="shared" si="9"/>
        <v>#NUM!</v>
      </c>
      <c r="U42" s="45" t="e">
        <f t="shared" si="10"/>
        <v>#N/A</v>
      </c>
      <c r="V42" s="45" t="e">
        <f t="shared" si="11"/>
        <v>#NUM!</v>
      </c>
      <c r="W42" s="45" t="e">
        <f t="shared" si="12"/>
        <v>#NUM!</v>
      </c>
      <c r="X42" s="45" t="e">
        <f t="shared" si="13"/>
        <v>#NUM!</v>
      </c>
      <c r="Y42" s="45" t="e">
        <f t="shared" si="14"/>
        <v>#NUM!</v>
      </c>
      <c r="Z42" s="45" t="e">
        <f t="shared" si="15"/>
        <v>#N/A</v>
      </c>
      <c r="AA42" s="45" t="e">
        <f t="shared" si="16"/>
        <v>#NUM!</v>
      </c>
      <c r="AB42" s="45" t="e">
        <f t="shared" si="17"/>
        <v>#NUM!</v>
      </c>
      <c r="AC42" s="45" t="e">
        <f t="shared" si="18"/>
        <v>#NUM!</v>
      </c>
      <c r="AD42" s="45" t="e">
        <f t="shared" si="19"/>
        <v>#NUM!</v>
      </c>
      <c r="AE42" s="45" t="e">
        <f t="shared" si="20"/>
        <v>#NUM!</v>
      </c>
      <c r="AF42" s="45" t="e">
        <f t="shared" si="21"/>
        <v>#N/A</v>
      </c>
      <c r="AG42" s="45" t="e">
        <f t="shared" si="22"/>
        <v>#NUM!</v>
      </c>
      <c r="AH42" s="45" t="e">
        <f t="shared" si="23"/>
        <v>#NUM!</v>
      </c>
      <c r="AI42" s="45" t="e">
        <f t="shared" si="24"/>
        <v>#NUM!</v>
      </c>
      <c r="AJ42" s="45" t="e">
        <f t="shared" si="25"/>
        <v>#N/A</v>
      </c>
    </row>
    <row r="43" spans="1:36" ht="12.95" customHeight="1" x14ac:dyDescent="0.15">
      <c r="A43" s="44"/>
      <c r="B43" s="99"/>
      <c r="C43" s="99"/>
      <c r="D43" s="44"/>
      <c r="E43" s="44"/>
      <c r="F43" s="4" t="str">
        <f t="shared" si="0"/>
        <v/>
      </c>
      <c r="G43" s="44"/>
      <c r="H43" s="44"/>
      <c r="I43" s="44"/>
      <c r="K43" s="45" t="e">
        <f t="shared" si="1"/>
        <v>#NUM!</v>
      </c>
      <c r="L43" s="45" t="e">
        <f t="shared" si="2"/>
        <v>#NUM!</v>
      </c>
      <c r="M43" s="45" t="e">
        <f t="shared" si="3"/>
        <v>#NUM!</v>
      </c>
      <c r="N43" s="45" t="e">
        <f t="shared" si="4"/>
        <v>#NUM!</v>
      </c>
      <c r="O43" s="45" t="e">
        <f t="shared" si="5"/>
        <v>#NUM!</v>
      </c>
      <c r="P43" s="45" t="e">
        <f t="shared" si="26"/>
        <v>#N/A</v>
      </c>
      <c r="Q43" s="45" t="e">
        <f t="shared" si="6"/>
        <v>#NUM!</v>
      </c>
      <c r="R43" s="45" t="e">
        <f t="shared" si="7"/>
        <v>#NUM!</v>
      </c>
      <c r="S43" s="45" t="e">
        <f t="shared" si="8"/>
        <v>#NUM!</v>
      </c>
      <c r="T43" s="45" t="e">
        <f t="shared" si="9"/>
        <v>#NUM!</v>
      </c>
      <c r="U43" s="45" t="e">
        <f t="shared" si="10"/>
        <v>#N/A</v>
      </c>
      <c r="V43" s="45" t="e">
        <f t="shared" si="11"/>
        <v>#NUM!</v>
      </c>
      <c r="W43" s="45" t="e">
        <f t="shared" si="12"/>
        <v>#NUM!</v>
      </c>
      <c r="X43" s="45" t="e">
        <f t="shared" si="13"/>
        <v>#NUM!</v>
      </c>
      <c r="Y43" s="45" t="e">
        <f t="shared" si="14"/>
        <v>#NUM!</v>
      </c>
      <c r="Z43" s="45" t="e">
        <f t="shared" si="15"/>
        <v>#N/A</v>
      </c>
      <c r="AA43" s="45" t="e">
        <f t="shared" si="16"/>
        <v>#NUM!</v>
      </c>
      <c r="AB43" s="45" t="e">
        <f t="shared" si="17"/>
        <v>#NUM!</v>
      </c>
      <c r="AC43" s="45" t="e">
        <f t="shared" si="18"/>
        <v>#NUM!</v>
      </c>
      <c r="AD43" s="45" t="e">
        <f t="shared" si="19"/>
        <v>#NUM!</v>
      </c>
      <c r="AE43" s="45" t="e">
        <f t="shared" si="20"/>
        <v>#NUM!</v>
      </c>
      <c r="AF43" s="45" t="e">
        <f t="shared" si="21"/>
        <v>#N/A</v>
      </c>
      <c r="AG43" s="45" t="e">
        <f t="shared" si="22"/>
        <v>#NUM!</v>
      </c>
      <c r="AH43" s="45" t="e">
        <f t="shared" si="23"/>
        <v>#NUM!</v>
      </c>
      <c r="AI43" s="45" t="e">
        <f t="shared" si="24"/>
        <v>#NUM!</v>
      </c>
      <c r="AJ43" s="45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44" t="s">
        <v>18</v>
      </c>
      <c r="D46" s="44" t="s">
        <v>19</v>
      </c>
      <c r="E46" s="44" t="s">
        <v>20</v>
      </c>
      <c r="F46" s="11"/>
      <c r="G46" s="5" t="s">
        <v>21</v>
      </c>
      <c r="H46" s="13"/>
      <c r="I46" s="111" t="s">
        <v>153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11</v>
      </c>
      <c r="D47" s="15">
        <f>COUNTIF(G4:G43,"*下層*")</f>
        <v>4</v>
      </c>
      <c r="E47" s="15">
        <f>COUNTA(A4:A43)</f>
        <v>15</v>
      </c>
      <c r="F47" s="11"/>
      <c r="G47" s="16">
        <f>C47*100</f>
        <v>1100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17</v>
      </c>
      <c r="D48" s="15">
        <f>IF(D47&gt;0,ROUND(SUMIF(G4:G43,"*下層*",E4:E43)/D47,0),"")</f>
        <v>6</v>
      </c>
      <c r="E48" s="15">
        <f>ROUND(SUM(E4:E43)/E47,0)</f>
        <v>15</v>
      </c>
      <c r="F48" s="14"/>
      <c r="G48" s="16">
        <f>C48</f>
        <v>17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22</v>
      </c>
      <c r="D49" s="15">
        <f>IF(D47&gt;0,ROUND(SUMIF(G4:G43,"*下層*",D4:D43)/D47,0),"")</f>
        <v>9</v>
      </c>
      <c r="E49" s="15">
        <f>ROUND(SUM(D4:D43)/E47,0)</f>
        <v>19</v>
      </c>
      <c r="F49" s="14"/>
      <c r="G49" s="16">
        <f>C49</f>
        <v>22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4.9899999999999993</v>
      </c>
      <c r="D50" s="17">
        <f>SUMIF(G4:G43,"*下層*",F4:F43)</f>
        <v>0.08</v>
      </c>
      <c r="E50" s="4">
        <f>SUM(F4:F43)</f>
        <v>5.0699999999999994</v>
      </c>
      <c r="F50" s="14"/>
      <c r="G50" s="18">
        <f>C50*100</f>
        <v>498.99999999999994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形状比＝77、Sr＝18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44" t="s">
        <v>18</v>
      </c>
      <c r="D53" s="44" t="s">
        <v>19</v>
      </c>
      <c r="E53" s="44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4</v>
      </c>
      <c r="D54" s="15">
        <f>COUNTIF(H4:H43,"▲")</f>
        <v>4</v>
      </c>
      <c r="E54" s="15">
        <f>COUNTA(H4:H43)</f>
        <v>8</v>
      </c>
      <c r="F54" s="11"/>
      <c r="G54" s="16">
        <f>C54*100</f>
        <v>400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13</v>
      </c>
      <c r="D55" s="15">
        <f>IF(D54&gt;0,ROUND(SUMIF(H4:H43,"▲",E4:E43)/D54,0),"")</f>
        <v>6</v>
      </c>
      <c r="E55" s="15">
        <f>ROUND(SUMIF(H4:H43,"*",E4:E43)/E54,0)</f>
        <v>10</v>
      </c>
      <c r="F55" s="14"/>
      <c r="G55" s="16">
        <f>C55</f>
        <v>13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15</v>
      </c>
      <c r="D56" s="15">
        <f>IF(D54&gt;0,ROUND(SUMIF(H4:H43,"▲",D4:D43)/D54,0),"")</f>
        <v>9</v>
      </c>
      <c r="E56" s="15">
        <f>ROUND(SUMIF(H4:H43,"*",D4:D43)/E54,0)</f>
        <v>12</v>
      </c>
      <c r="F56" s="14"/>
      <c r="G56" s="16">
        <f>C56</f>
        <v>15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0.52</v>
      </c>
      <c r="D57" s="17">
        <f>SUMIF(H4:H43,"▲",F4:F43)</f>
        <v>0.08</v>
      </c>
      <c r="E57" s="17">
        <f>SUM(C57:D57)</f>
        <v>0.6</v>
      </c>
      <c r="F57" s="14"/>
      <c r="G57" s="20">
        <f>C57*100</f>
        <v>52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44" t="s">
        <v>18</v>
      </c>
      <c r="D60" s="44" t="s">
        <v>19</v>
      </c>
      <c r="E60" s="44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36.4</v>
      </c>
      <c r="D61" s="21">
        <f>IF(D47&gt;0,ROUND(D54/D47*100,1),"")</f>
        <v>100</v>
      </c>
      <c r="E61" s="21">
        <f>ROUND(E54/E47*100,1)</f>
        <v>53.3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10.4</v>
      </c>
      <c r="D62" s="21">
        <f>IF(D47&gt;0,ROUND(D57/D50*100,1),"")</f>
        <v>100</v>
      </c>
      <c r="E62" s="21">
        <f>ROUND(E57/E50*100,1)</f>
        <v>11.8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44" t="s">
        <v>18</v>
      </c>
      <c r="D65" s="44" t="s">
        <v>19</v>
      </c>
      <c r="E65" s="44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7</v>
      </c>
      <c r="D66" s="15">
        <f>D47-D54</f>
        <v>0</v>
      </c>
      <c r="E66" s="15">
        <f>SUM(C66:D66)</f>
        <v>7</v>
      </c>
      <c r="F66" s="11"/>
      <c r="G66" s="16">
        <f>C66*100</f>
        <v>700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22</v>
      </c>
      <c r="D67" s="15" t="str">
        <f>IF(D66&gt;0,ROUND(SUMIFS(E4:E43,G7:G43,"*下層*",H4:H43,"")/D66,0),"")</f>
        <v/>
      </c>
      <c r="E67" s="15">
        <f>IF(E66&gt;0,ROUND(SUMIF(H4:H43,"",E4:E43)/E66,0),"")</f>
        <v>22</v>
      </c>
      <c r="F67" s="14"/>
      <c r="G67" s="16">
        <f>C67</f>
        <v>22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28</v>
      </c>
      <c r="D68" s="15" t="str">
        <f>IF(D66&gt;0,ROUND(SUMIFS(D4:D43,G7:G43,"*下層*",H4:H43,"")/D66,0),"")</f>
        <v/>
      </c>
      <c r="E68" s="15">
        <f>IF(E66&gt;0,ROUND(SUMIF(H4:H43,"",D4:D43)/E66,0),"")</f>
        <v>28</v>
      </c>
      <c r="F68" s="14"/>
      <c r="G68" s="16">
        <f>C68</f>
        <v>28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4.4699999999999989</v>
      </c>
      <c r="D69" s="17" t="str">
        <f>IF(D66&gt;0,D50-D57,"")</f>
        <v/>
      </c>
      <c r="E69" s="4">
        <f>SUM(C69:D69)</f>
        <v>4.4699999999999989</v>
      </c>
      <c r="F69" s="14"/>
      <c r="G69" s="18">
        <f>C69*100</f>
        <v>446.99999999999989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形状比＝79、Sr＝17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15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863" priority="16" stopIfTrue="1">
      <formula>AND(($H4="スギ"),(#REF!&lt;12))</formula>
    </cfRule>
  </conditionalFormatting>
  <conditionalFormatting sqref="L4:L43">
    <cfRule type="expression" dxfId="862" priority="15" stopIfTrue="1">
      <formula>AND(($H4="スギ"),(#REF!&lt;22),(#REF!&gt;=12))</formula>
    </cfRule>
  </conditionalFormatting>
  <conditionalFormatting sqref="M4:M43">
    <cfRule type="expression" dxfId="861" priority="14" stopIfTrue="1">
      <formula>AND(($H4="スギ"),(#REF!&lt;32),(#REF!&gt;=22))</formula>
    </cfRule>
  </conditionalFormatting>
  <conditionalFormatting sqref="N4:N43">
    <cfRule type="expression" dxfId="860" priority="13" stopIfTrue="1">
      <formula>AND(($H4="スギ"),(#REF!&lt;42),(#REF!&gt;=32))</formula>
    </cfRule>
  </conditionalFormatting>
  <conditionalFormatting sqref="U4:U43 Z4:AF43 AJ4:AJ43 O4:P43">
    <cfRule type="expression" dxfId="859" priority="12" stopIfTrue="1">
      <formula>AND(($H4="スギ"),(#REF!&gt;=42))</formula>
    </cfRule>
  </conditionalFormatting>
  <conditionalFormatting sqref="Q4:Q43 AA4:AA43">
    <cfRule type="expression" dxfId="858" priority="11" stopIfTrue="1">
      <formula>AND(($H4="ヒノキ"),(#REF!&lt;12))</formula>
    </cfRule>
  </conditionalFormatting>
  <conditionalFormatting sqref="R4:R43 AB4:AE43">
    <cfRule type="expression" dxfId="857" priority="10" stopIfTrue="1">
      <formula>AND(($H4="ヒノキ"),(#REF!&lt;22),(#REF!&gt;=12))</formula>
    </cfRule>
  </conditionalFormatting>
  <conditionalFormatting sqref="S4:S43">
    <cfRule type="expression" dxfId="856" priority="9" stopIfTrue="1">
      <formula>AND(($H4="ヒノキ"),(#REF!&lt;32),(#REF!&gt;=22))</formula>
    </cfRule>
  </conditionalFormatting>
  <conditionalFormatting sqref="T4:U43 Z4:AF43 AJ4:AJ43">
    <cfRule type="expression" dxfId="855" priority="8" stopIfTrue="1">
      <formula>AND(($H4="ヒノキ"),(#REF!&gt;=32))</formula>
    </cfRule>
  </conditionalFormatting>
  <conditionalFormatting sqref="V4:V43 AA4:AA43">
    <cfRule type="expression" dxfId="854" priority="7" stopIfTrue="1">
      <formula>AND(($H4="アカマツ"),(#REF!&lt;12))</formula>
    </cfRule>
  </conditionalFormatting>
  <conditionalFormatting sqref="W4:W43 AB4:AB43">
    <cfRule type="expression" dxfId="853" priority="6" stopIfTrue="1">
      <formula>AND(($H4="アカマツ"),(#REF!&lt;22),(#REF!&gt;=12))</formula>
    </cfRule>
  </conditionalFormatting>
  <conditionalFormatting sqref="X4:X43 AC4:AC43">
    <cfRule type="expression" dxfId="852" priority="5" stopIfTrue="1">
      <formula>AND(($H4="アカマツ"),(#REF!&lt;42),(#REF!&gt;=22))</formula>
    </cfRule>
  </conditionalFormatting>
  <conditionalFormatting sqref="Y4:AF43 AJ4:AJ43">
    <cfRule type="expression" dxfId="851" priority="4" stopIfTrue="1">
      <formula>AND(($H4="アカマツ"),(#REF!&gt;=42))</formula>
    </cfRule>
  </conditionalFormatting>
  <conditionalFormatting sqref="AG4:AG43">
    <cfRule type="expression" dxfId="850" priority="3" stopIfTrue="1">
      <formula>AND(($H4&lt;&gt;"スギ"),($H4&lt;&gt;"ヒノキ"),($H4&lt;&gt;"アカマツ"),(#REF!&lt;12))</formula>
    </cfRule>
  </conditionalFormatting>
  <conditionalFormatting sqref="AH4:AH43">
    <cfRule type="expression" dxfId="849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848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92D050"/>
  </sheetPr>
  <dimension ref="A1:AJ120"/>
  <sheetViews>
    <sheetView showGridLines="0" view="pageBreakPreview" topLeftCell="A34" zoomScaleNormal="85" zoomScaleSheetLayoutView="100" workbookViewId="0">
      <selection activeCell="I1" sqref="I1:I1048576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324</v>
      </c>
      <c r="B2" s="100"/>
      <c r="C2" s="100"/>
      <c r="D2" s="100"/>
      <c r="E2" s="100"/>
      <c r="F2" s="100"/>
      <c r="G2" s="100"/>
      <c r="H2" s="101" t="s">
        <v>61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46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45">
        <v>0</v>
      </c>
      <c r="L3" s="45">
        <v>12</v>
      </c>
      <c r="M3" s="45">
        <v>22</v>
      </c>
      <c r="N3" s="45">
        <v>32</v>
      </c>
      <c r="O3" s="45">
        <v>42</v>
      </c>
      <c r="P3" s="45" t="s">
        <v>14</v>
      </c>
      <c r="Q3" s="45">
        <v>0</v>
      </c>
      <c r="R3" s="45">
        <v>12</v>
      </c>
      <c r="S3" s="45">
        <v>22</v>
      </c>
      <c r="T3" s="45">
        <v>32</v>
      </c>
      <c r="U3" s="45" t="s">
        <v>14</v>
      </c>
      <c r="V3" s="45">
        <v>0</v>
      </c>
      <c r="W3" s="45">
        <v>12</v>
      </c>
      <c r="X3" s="45">
        <v>22</v>
      </c>
      <c r="Y3" s="45">
        <v>42</v>
      </c>
      <c r="Z3" s="45" t="s">
        <v>14</v>
      </c>
      <c r="AA3" s="45">
        <v>0</v>
      </c>
      <c r="AB3" s="45">
        <v>12</v>
      </c>
      <c r="AC3" s="45">
        <v>22</v>
      </c>
      <c r="AD3" s="45">
        <v>32</v>
      </c>
      <c r="AE3" s="45">
        <v>42</v>
      </c>
      <c r="AF3" s="45" t="s">
        <v>14</v>
      </c>
      <c r="AG3" s="45">
        <v>0</v>
      </c>
      <c r="AH3" s="45">
        <v>12</v>
      </c>
      <c r="AI3" s="45">
        <v>42</v>
      </c>
      <c r="AJ3" s="45" t="s">
        <v>14</v>
      </c>
    </row>
    <row r="4" spans="1:36" ht="12.95" customHeight="1" x14ac:dyDescent="0.15">
      <c r="A4" s="44">
        <v>331</v>
      </c>
      <c r="B4" s="99" t="s">
        <v>136</v>
      </c>
      <c r="C4" s="99"/>
      <c r="D4" s="44">
        <v>28</v>
      </c>
      <c r="E4" s="44">
        <v>22</v>
      </c>
      <c r="F4" s="4">
        <f t="shared" ref="F4:F43" si="0">IF(D4&gt;0,IF(B4="スギ",P4,IF(B4="ヒノキ",U4,IF(B4="アカマツ",Z4,IF(B4="カラマツ",AF4,AJ4)))),"")</f>
        <v>0.66</v>
      </c>
      <c r="G4" s="5"/>
      <c r="H4" s="44"/>
      <c r="I4" s="44" t="s">
        <v>38</v>
      </c>
      <c r="J4" s="1" t="s">
        <v>15</v>
      </c>
      <c r="K4" s="45">
        <f t="shared" ref="K4:K43" si="1">IF(ROUND(10^(-5+0.8769+1.7454*LOG(D4)+1.014*LOG(E4)),2)&gt;=0.01,ROUND(10^(-5+0.8769+1.7454*LOG(D4)+1.014*LOG(E4)),2),ROUND(10^(-5+0.8769+1.7454*LOG(D4)+1.014*LOG(E4)),3))</f>
        <v>0.57999999999999996</v>
      </c>
      <c r="L4" s="45">
        <f t="shared" ref="L4:L43" si="2">ROUND(10^(-5+0.73504+1.83346*LOG(D4)+1.06569*LOG(E4)),2)</f>
        <v>0.66</v>
      </c>
      <c r="M4" s="45">
        <f t="shared" ref="M4:M43" si="3">ROUND(10^(-5+0.71514+1.74357*LOG(D4)+1.17719*LOG(E4)),2)</f>
        <v>0.66</v>
      </c>
      <c r="N4" s="45">
        <f t="shared" ref="N4:N43" si="4">ROUND(10^(-5+0.82956+1.76381*LOG(D4)+1.06412*LOG(E4)),2)</f>
        <v>0.65</v>
      </c>
      <c r="O4" s="45">
        <f t="shared" ref="O4:O43" si="5">ROUND(10^(-5+0.88226+1.79204*LOG(D4)+0.99303*LOG(E4)),2)</f>
        <v>0.64</v>
      </c>
      <c r="P4" s="45">
        <f>HLOOKUP($D4,K$3:O$43,MATCH($A4,$A$3:$A$43,0),1)</f>
        <v>0.66</v>
      </c>
      <c r="Q4" s="45">
        <f t="shared" ref="Q4:Q43" si="6">IF(ROUND(10^(1.810672*LOG(D4)+0.982833*LOG(E4)-4.173533),2)&gt;=0.01,ROUND(10^(1.810672*LOG(D4)+0.982833*LOG(E4)-4.173533),2),ROUND(10^(1.810672*LOG(D4)+0.982833*LOG(E4)-4.173533),3))</f>
        <v>0.57999999999999996</v>
      </c>
      <c r="R4" s="45">
        <f t="shared" ref="R4:R43" si="7">ROUND(10^(1.905709*LOG(D4)+1.011385*LOG(E4)-4.293729),2)</f>
        <v>0.66</v>
      </c>
      <c r="S4" s="45">
        <f t="shared" ref="S4:S43" si="8">ROUND(10^(1.771888*LOG(D4)+1.138415*LOG(E4)-4.271259),2)</f>
        <v>0.66</v>
      </c>
      <c r="T4" s="45">
        <f t="shared" ref="T4:T43" si="9">ROUND(10^(1.671519*LOG(D4)+1.363617*LOG(E4)-4.404407),2)</f>
        <v>0.7</v>
      </c>
      <c r="U4" s="45">
        <f t="shared" ref="U4:U43" si="10">HLOOKUP($D4,Q$3:T$43,MATCH($A4,$A$3:$A$43,0),1)</f>
        <v>0.66</v>
      </c>
      <c r="V4" s="45">
        <f t="shared" ref="V4:V43" si="11">IF(ROUND(10^(-4.249503+1.946501*LOG(D4)+0.942682*LOG(E4)),2)&gt;=0.01,ROUND(10^(-4.249503+1.946501*LOG(D4)+0.942682*LOG(E4)),2),ROUND(10^(-4.249503+1.946501*LOG(D4)+0.942682*LOG(E4)),3))</f>
        <v>0.68</v>
      </c>
      <c r="W4" s="45">
        <f t="shared" ref="W4:W43" si="12">ROUND(10^(-4.155639+1.847898*LOG(D4)+0.951955*LOG(E4)),2)</f>
        <v>0.63</v>
      </c>
      <c r="X4" s="45">
        <f t="shared" ref="X4:X43" si="13">ROUND(10^(-4.194535+1.804172*LOG(D4)+1.034248*LOG(E4)),2)</f>
        <v>0.64</v>
      </c>
      <c r="Y4" s="45">
        <f t="shared" ref="Y4:Y43" si="14">ROUND(10^(-4.42347+2.006485*LOG(D4)+0.967757*LOG(E4)),2)</f>
        <v>0.6</v>
      </c>
      <c r="Z4" s="45">
        <f t="shared" ref="Z4:Z43" si="15">HLOOKUP($D4,V$3:Y$43,MATCH($A4,$A$3:$A$43,0),1)</f>
        <v>0.64</v>
      </c>
      <c r="AA4" s="45">
        <f t="shared" ref="AA4:AA43" si="16">IF(ROUND(10^(1.80389*LOG(D4)+0.962587*LOG(E4)-4.155099),2)&gt;=0.01,ROUND(10^(1.80389*LOG(D4)+0.962587*LOG(E4)-4.155099),2),ROUND(10^(1.80389*LOG(D4)+0.962587*LOG(E4)-4.155099),3))</f>
        <v>0.56000000000000005</v>
      </c>
      <c r="AB4" s="45">
        <f t="shared" ref="AB4:AB43" si="17">ROUND(10^(1.979213*LOG(D4)+0.998347*LOG(E4)-4.369281),2)</f>
        <v>0.68</v>
      </c>
      <c r="AC4" s="45">
        <f t="shared" ref="AC4:AC43" si="18">ROUND(10^(1.904401*LOG(D4)+1.062478*LOG(E4)-4.348104),2)</f>
        <v>0.68</v>
      </c>
      <c r="AD4" s="45">
        <f t="shared" ref="AD4:AD43" si="19">ROUND(10^(1.640825*LOG(D4)+1.080387*LOG(E4)-3.976731),2)</f>
        <v>0.7</v>
      </c>
      <c r="AE4" s="45">
        <f t="shared" ref="AE4:AE43" si="20">ROUND(10^(1.90887*LOG(D4)+1.088002*LOG(E4)-4.431495),2)</f>
        <v>0.62</v>
      </c>
      <c r="AF4" s="45">
        <f t="shared" ref="AF4:AF43" si="21">HLOOKUP($D4,AA$3:AE$43,MATCH($A4,$A$3:$A$43,0),1)</f>
        <v>0.68</v>
      </c>
      <c r="AG4" s="45">
        <f t="shared" ref="AG4:AG43" si="22">IF(ROUND(10^(1.94019664*LOG(D4)+0.84689666*LOG(E4)-4.20067295),2)&gt;=0.01,ROUND(10^(1.94019664*LOG(D4)+0.84689666*LOG(E4)-4.20067295),2),ROUND(10^(1.94019664*LOG(D4)+0.84689666*LOG(E4)-4.20067295),3))</f>
        <v>0.55000000000000004</v>
      </c>
      <c r="AH4" s="45">
        <f t="shared" ref="AH4:AH43" si="23">ROUND(10^(1.93813902*LOG(D4)+0.96697002*LOG(E4)-4.32216295),2)</f>
        <v>0.6</v>
      </c>
      <c r="AI4" s="45">
        <f t="shared" ref="AI4:AI43" si="24">ROUND(10^(1.82464098*LOG(D4)+0.97625989*LOG(E4)-4.15096808),2)</f>
        <v>0.63</v>
      </c>
      <c r="AJ4" s="45">
        <f t="shared" ref="AJ4:AJ43" si="25">HLOOKUP($D4,AG$3:AI$43,MATCH($A4,$A$3:$A$43,0),1)</f>
        <v>0.6</v>
      </c>
    </row>
    <row r="5" spans="1:36" ht="12.95" customHeight="1" x14ac:dyDescent="0.15">
      <c r="A5" s="44">
        <v>332</v>
      </c>
      <c r="B5" s="99" t="s">
        <v>136</v>
      </c>
      <c r="C5" s="99"/>
      <c r="D5" s="44">
        <v>18</v>
      </c>
      <c r="E5" s="44">
        <v>14</v>
      </c>
      <c r="F5" s="4">
        <f t="shared" si="0"/>
        <v>0.18</v>
      </c>
      <c r="G5" s="5" t="s">
        <v>33</v>
      </c>
      <c r="H5" s="44"/>
      <c r="I5" s="44"/>
      <c r="J5" s="1" t="s">
        <v>15</v>
      </c>
      <c r="K5" s="45">
        <f t="shared" si="1"/>
        <v>0.17</v>
      </c>
      <c r="L5" s="45">
        <f t="shared" si="2"/>
        <v>0.18</v>
      </c>
      <c r="M5" s="45">
        <f t="shared" si="3"/>
        <v>0.18</v>
      </c>
      <c r="N5" s="45">
        <f t="shared" si="4"/>
        <v>0.18</v>
      </c>
      <c r="O5" s="45">
        <f t="shared" si="5"/>
        <v>0.19</v>
      </c>
      <c r="P5" s="45">
        <f t="shared" ref="P5:P43" si="26">HLOOKUP($D5,K$3:O$43,MATCH(A5,$A$3:$A$43,0),1)</f>
        <v>0.18</v>
      </c>
      <c r="Q5" s="45">
        <f t="shared" si="6"/>
        <v>0.17</v>
      </c>
      <c r="R5" s="45">
        <f t="shared" si="7"/>
        <v>0.18</v>
      </c>
      <c r="S5" s="45">
        <f t="shared" si="8"/>
        <v>0.18</v>
      </c>
      <c r="T5" s="45">
        <f t="shared" si="9"/>
        <v>0.18</v>
      </c>
      <c r="U5" s="45">
        <f t="shared" si="10"/>
        <v>0.18</v>
      </c>
      <c r="V5" s="45">
        <f t="shared" si="11"/>
        <v>0.19</v>
      </c>
      <c r="W5" s="45">
        <f t="shared" si="12"/>
        <v>0.18</v>
      </c>
      <c r="X5" s="45">
        <f t="shared" si="13"/>
        <v>0.18</v>
      </c>
      <c r="Y5" s="45">
        <f t="shared" si="14"/>
        <v>0.16</v>
      </c>
      <c r="Z5" s="45">
        <f t="shared" si="15"/>
        <v>0.18</v>
      </c>
      <c r="AA5" s="45">
        <f t="shared" si="16"/>
        <v>0.16</v>
      </c>
      <c r="AB5" s="45">
        <f t="shared" si="17"/>
        <v>0.18</v>
      </c>
      <c r="AC5" s="45">
        <f t="shared" si="18"/>
        <v>0.18</v>
      </c>
      <c r="AD5" s="45">
        <f t="shared" si="19"/>
        <v>0.21</v>
      </c>
      <c r="AE5" s="45">
        <f t="shared" si="20"/>
        <v>0.16</v>
      </c>
      <c r="AF5" s="45">
        <f t="shared" si="21"/>
        <v>0.18</v>
      </c>
      <c r="AG5" s="45">
        <f t="shared" si="22"/>
        <v>0.16</v>
      </c>
      <c r="AH5" s="45">
        <f t="shared" si="23"/>
        <v>0.17</v>
      </c>
      <c r="AI5" s="45">
        <f t="shared" si="24"/>
        <v>0.18</v>
      </c>
      <c r="AJ5" s="45">
        <f t="shared" si="25"/>
        <v>0.17</v>
      </c>
    </row>
    <row r="6" spans="1:36" ht="12.95" customHeight="1" x14ac:dyDescent="0.15">
      <c r="A6" s="44">
        <v>333</v>
      </c>
      <c r="B6" s="99" t="s">
        <v>136</v>
      </c>
      <c r="C6" s="99"/>
      <c r="D6" s="44">
        <v>16</v>
      </c>
      <c r="E6" s="44">
        <v>11</v>
      </c>
      <c r="F6" s="4">
        <f t="shared" si="0"/>
        <v>0.11</v>
      </c>
      <c r="G6" s="5" t="s">
        <v>34</v>
      </c>
      <c r="H6" s="44" t="s">
        <v>32</v>
      </c>
      <c r="I6" s="5" t="s">
        <v>34</v>
      </c>
      <c r="J6" s="1" t="s">
        <v>15</v>
      </c>
      <c r="K6" s="45">
        <f t="shared" si="1"/>
        <v>0.11</v>
      </c>
      <c r="L6" s="45">
        <f t="shared" si="2"/>
        <v>0.11</v>
      </c>
      <c r="M6" s="45">
        <f t="shared" si="3"/>
        <v>0.11</v>
      </c>
      <c r="N6" s="45">
        <f t="shared" si="4"/>
        <v>0.12</v>
      </c>
      <c r="O6" s="45">
        <f t="shared" si="5"/>
        <v>0.12</v>
      </c>
      <c r="P6" s="45">
        <f t="shared" si="26"/>
        <v>0.11</v>
      </c>
      <c r="Q6" s="45">
        <f t="shared" si="6"/>
        <v>0.11</v>
      </c>
      <c r="R6" s="45">
        <f t="shared" si="7"/>
        <v>0.11</v>
      </c>
      <c r="S6" s="45">
        <f t="shared" si="8"/>
        <v>0.11</v>
      </c>
      <c r="T6" s="45">
        <f t="shared" si="9"/>
        <v>0.11</v>
      </c>
      <c r="U6" s="45">
        <f t="shared" si="10"/>
        <v>0.11</v>
      </c>
      <c r="V6" s="45">
        <f t="shared" si="11"/>
        <v>0.12</v>
      </c>
      <c r="W6" s="45">
        <f t="shared" si="12"/>
        <v>0.12</v>
      </c>
      <c r="X6" s="45">
        <f t="shared" si="13"/>
        <v>0.11</v>
      </c>
      <c r="Y6" s="45">
        <f t="shared" si="14"/>
        <v>0.1</v>
      </c>
      <c r="Z6" s="45">
        <f t="shared" si="15"/>
        <v>0.12</v>
      </c>
      <c r="AA6" s="45">
        <f t="shared" si="16"/>
        <v>0.1</v>
      </c>
      <c r="AB6" s="45">
        <f t="shared" si="17"/>
        <v>0.11</v>
      </c>
      <c r="AC6" s="45">
        <f t="shared" si="18"/>
        <v>0.11</v>
      </c>
      <c r="AD6" s="45">
        <f t="shared" si="19"/>
        <v>0.13</v>
      </c>
      <c r="AE6" s="45">
        <f t="shared" si="20"/>
        <v>0.1</v>
      </c>
      <c r="AF6" s="45">
        <f t="shared" si="21"/>
        <v>0.11</v>
      </c>
      <c r="AG6" s="45">
        <f t="shared" si="22"/>
        <v>0.1</v>
      </c>
      <c r="AH6" s="45">
        <f t="shared" si="23"/>
        <v>0.1</v>
      </c>
      <c r="AI6" s="45">
        <f t="shared" si="24"/>
        <v>0.12</v>
      </c>
      <c r="AJ6" s="45">
        <f t="shared" si="25"/>
        <v>0.1</v>
      </c>
    </row>
    <row r="7" spans="1:36" ht="12.95" customHeight="1" x14ac:dyDescent="0.15">
      <c r="A7" s="44">
        <v>334</v>
      </c>
      <c r="B7" s="99" t="s">
        <v>136</v>
      </c>
      <c r="C7" s="99"/>
      <c r="D7" s="44">
        <v>4</v>
      </c>
      <c r="E7" s="44">
        <v>4</v>
      </c>
      <c r="F7" s="4">
        <f t="shared" si="0"/>
        <v>3.0000000000000001E-3</v>
      </c>
      <c r="G7" s="5" t="s">
        <v>257</v>
      </c>
      <c r="H7" s="44" t="s">
        <v>36</v>
      </c>
      <c r="I7" s="5" t="s">
        <v>258</v>
      </c>
      <c r="J7" s="1" t="s">
        <v>15</v>
      </c>
      <c r="K7" s="45">
        <f t="shared" si="1"/>
        <v>3.0000000000000001E-3</v>
      </c>
      <c r="L7" s="45">
        <f t="shared" si="2"/>
        <v>0</v>
      </c>
      <c r="M7" s="45">
        <f t="shared" si="3"/>
        <v>0</v>
      </c>
      <c r="N7" s="45">
        <f t="shared" si="4"/>
        <v>0</v>
      </c>
      <c r="O7" s="45">
        <f t="shared" si="5"/>
        <v>0</v>
      </c>
      <c r="P7" s="45">
        <f t="shared" si="26"/>
        <v>3.0000000000000001E-3</v>
      </c>
      <c r="Q7" s="45">
        <f t="shared" si="6"/>
        <v>3.0000000000000001E-3</v>
      </c>
      <c r="R7" s="45">
        <f t="shared" si="7"/>
        <v>0</v>
      </c>
      <c r="S7" s="45">
        <f t="shared" si="8"/>
        <v>0</v>
      </c>
      <c r="T7" s="45">
        <f t="shared" si="9"/>
        <v>0</v>
      </c>
      <c r="U7" s="45">
        <f t="shared" si="10"/>
        <v>3.0000000000000001E-3</v>
      </c>
      <c r="V7" s="45">
        <f t="shared" si="11"/>
        <v>3.0000000000000001E-3</v>
      </c>
      <c r="W7" s="45">
        <f t="shared" si="12"/>
        <v>0</v>
      </c>
      <c r="X7" s="45">
        <f t="shared" si="13"/>
        <v>0</v>
      </c>
      <c r="Y7" s="45">
        <f t="shared" si="14"/>
        <v>0</v>
      </c>
      <c r="Z7" s="45">
        <f t="shared" si="15"/>
        <v>3.0000000000000001E-3</v>
      </c>
      <c r="AA7" s="45">
        <f t="shared" si="16"/>
        <v>3.0000000000000001E-3</v>
      </c>
      <c r="AB7" s="45">
        <f t="shared" si="17"/>
        <v>0</v>
      </c>
      <c r="AC7" s="45">
        <f t="shared" si="18"/>
        <v>0</v>
      </c>
      <c r="AD7" s="45">
        <f t="shared" si="19"/>
        <v>0</v>
      </c>
      <c r="AE7" s="45">
        <f t="shared" si="20"/>
        <v>0</v>
      </c>
      <c r="AF7" s="45">
        <f t="shared" si="21"/>
        <v>3.0000000000000001E-3</v>
      </c>
      <c r="AG7" s="45">
        <f t="shared" si="22"/>
        <v>3.0000000000000001E-3</v>
      </c>
      <c r="AH7" s="45">
        <f t="shared" si="23"/>
        <v>0</v>
      </c>
      <c r="AI7" s="45">
        <f t="shared" si="24"/>
        <v>0</v>
      </c>
      <c r="AJ7" s="45">
        <f t="shared" si="25"/>
        <v>3.0000000000000001E-3</v>
      </c>
    </row>
    <row r="8" spans="1:36" ht="12.95" customHeight="1" x14ac:dyDescent="0.15">
      <c r="A8" s="44">
        <v>335</v>
      </c>
      <c r="B8" s="99" t="s">
        <v>136</v>
      </c>
      <c r="C8" s="99"/>
      <c r="D8" s="44">
        <v>8</v>
      </c>
      <c r="E8" s="44">
        <v>6</v>
      </c>
      <c r="F8" s="4">
        <f t="shared" si="0"/>
        <v>0.02</v>
      </c>
      <c r="G8" s="5" t="s">
        <v>257</v>
      </c>
      <c r="H8" s="44" t="s">
        <v>154</v>
      </c>
      <c r="I8" s="44" t="s">
        <v>258</v>
      </c>
      <c r="J8" s="1" t="s">
        <v>15</v>
      </c>
      <c r="K8" s="45">
        <f t="shared" si="1"/>
        <v>0.02</v>
      </c>
      <c r="L8" s="45">
        <f t="shared" si="2"/>
        <v>0.02</v>
      </c>
      <c r="M8" s="45">
        <f t="shared" si="3"/>
        <v>0.02</v>
      </c>
      <c r="N8" s="45">
        <f t="shared" si="4"/>
        <v>0.02</v>
      </c>
      <c r="O8" s="45">
        <f t="shared" si="5"/>
        <v>0.02</v>
      </c>
      <c r="P8" s="45">
        <f t="shared" si="26"/>
        <v>0.02</v>
      </c>
      <c r="Q8" s="45">
        <f t="shared" si="6"/>
        <v>0.02</v>
      </c>
      <c r="R8" s="45">
        <f t="shared" si="7"/>
        <v>0.02</v>
      </c>
      <c r="S8" s="45">
        <f t="shared" si="8"/>
        <v>0.02</v>
      </c>
      <c r="T8" s="45">
        <f t="shared" si="9"/>
        <v>0.01</v>
      </c>
      <c r="U8" s="45">
        <f t="shared" si="10"/>
        <v>0.02</v>
      </c>
      <c r="V8" s="45">
        <f t="shared" si="11"/>
        <v>0.02</v>
      </c>
      <c r="W8" s="45">
        <f t="shared" si="12"/>
        <v>0.02</v>
      </c>
      <c r="X8" s="45">
        <f t="shared" si="13"/>
        <v>0.02</v>
      </c>
      <c r="Y8" s="45">
        <f t="shared" si="14"/>
        <v>0.01</v>
      </c>
      <c r="Z8" s="45">
        <f t="shared" si="15"/>
        <v>0.02</v>
      </c>
      <c r="AA8" s="45">
        <f t="shared" si="16"/>
        <v>0.02</v>
      </c>
      <c r="AB8" s="45">
        <f t="shared" si="17"/>
        <v>0.02</v>
      </c>
      <c r="AC8" s="45">
        <f t="shared" si="18"/>
        <v>0.02</v>
      </c>
      <c r="AD8" s="45">
        <f t="shared" si="19"/>
        <v>0.02</v>
      </c>
      <c r="AE8" s="45">
        <f t="shared" si="20"/>
        <v>0.01</v>
      </c>
      <c r="AF8" s="45">
        <f t="shared" si="21"/>
        <v>0.02</v>
      </c>
      <c r="AG8" s="45">
        <f t="shared" si="22"/>
        <v>0.02</v>
      </c>
      <c r="AH8" s="45">
        <f t="shared" si="23"/>
        <v>0.02</v>
      </c>
      <c r="AI8" s="45">
        <f t="shared" si="24"/>
        <v>0.02</v>
      </c>
      <c r="AJ8" s="45">
        <f t="shared" si="25"/>
        <v>0.02</v>
      </c>
    </row>
    <row r="9" spans="1:36" ht="12.95" customHeight="1" x14ac:dyDescent="0.15">
      <c r="A9" s="44">
        <v>336</v>
      </c>
      <c r="B9" s="99" t="s">
        <v>136</v>
      </c>
      <c r="C9" s="99"/>
      <c r="D9" s="44">
        <v>12</v>
      </c>
      <c r="E9" s="44">
        <v>10</v>
      </c>
      <c r="F9" s="4">
        <f t="shared" si="0"/>
        <v>0.06</v>
      </c>
      <c r="G9" s="5" t="s">
        <v>33</v>
      </c>
      <c r="H9" s="44" t="s">
        <v>32</v>
      </c>
      <c r="I9" s="5" t="s">
        <v>33</v>
      </c>
      <c r="J9" s="1" t="s">
        <v>15</v>
      </c>
      <c r="K9" s="45">
        <f t="shared" si="1"/>
        <v>0.06</v>
      </c>
      <c r="L9" s="45">
        <f t="shared" si="2"/>
        <v>0.06</v>
      </c>
      <c r="M9" s="45">
        <f t="shared" si="3"/>
        <v>0.06</v>
      </c>
      <c r="N9" s="45">
        <f t="shared" si="4"/>
        <v>0.06</v>
      </c>
      <c r="O9" s="45">
        <f t="shared" si="5"/>
        <v>0.06</v>
      </c>
      <c r="P9" s="45">
        <f t="shared" si="26"/>
        <v>0.06</v>
      </c>
      <c r="Q9" s="45">
        <f t="shared" si="6"/>
        <v>0.06</v>
      </c>
      <c r="R9" s="45">
        <f t="shared" si="7"/>
        <v>0.06</v>
      </c>
      <c r="S9" s="45">
        <f t="shared" si="8"/>
        <v>0.06</v>
      </c>
      <c r="T9" s="45">
        <f t="shared" si="9"/>
        <v>0.06</v>
      </c>
      <c r="U9" s="45">
        <f t="shared" si="10"/>
        <v>0.06</v>
      </c>
      <c r="V9" s="45">
        <f t="shared" si="11"/>
        <v>0.06</v>
      </c>
      <c r="W9" s="45">
        <f t="shared" si="12"/>
        <v>0.06</v>
      </c>
      <c r="X9" s="45">
        <f t="shared" si="13"/>
        <v>0.06</v>
      </c>
      <c r="Y9" s="45">
        <f t="shared" si="14"/>
        <v>0.05</v>
      </c>
      <c r="Z9" s="45">
        <f t="shared" si="15"/>
        <v>0.06</v>
      </c>
      <c r="AA9" s="45">
        <f t="shared" si="16"/>
        <v>0.06</v>
      </c>
      <c r="AB9" s="45">
        <f t="shared" si="17"/>
        <v>0.06</v>
      </c>
      <c r="AC9" s="45">
        <f t="shared" si="18"/>
        <v>0.06</v>
      </c>
      <c r="AD9" s="45">
        <f t="shared" si="19"/>
        <v>7.0000000000000007E-2</v>
      </c>
      <c r="AE9" s="45">
        <f t="shared" si="20"/>
        <v>0.05</v>
      </c>
      <c r="AF9" s="45">
        <f t="shared" si="21"/>
        <v>0.06</v>
      </c>
      <c r="AG9" s="45">
        <f t="shared" si="22"/>
        <v>0.05</v>
      </c>
      <c r="AH9" s="45">
        <f t="shared" si="23"/>
        <v>0.05</v>
      </c>
      <c r="AI9" s="45">
        <f t="shared" si="24"/>
        <v>0.06</v>
      </c>
      <c r="AJ9" s="45">
        <f t="shared" si="25"/>
        <v>0.05</v>
      </c>
    </row>
    <row r="10" spans="1:36" ht="12.95" customHeight="1" x14ac:dyDescent="0.15">
      <c r="A10" s="44">
        <v>337</v>
      </c>
      <c r="B10" s="99" t="s">
        <v>136</v>
      </c>
      <c r="C10" s="99"/>
      <c r="D10" s="44">
        <v>8</v>
      </c>
      <c r="E10" s="44">
        <v>6</v>
      </c>
      <c r="F10" s="4">
        <f t="shared" si="0"/>
        <v>0.02</v>
      </c>
      <c r="G10" s="5" t="s">
        <v>257</v>
      </c>
      <c r="H10" s="44" t="s">
        <v>36</v>
      </c>
      <c r="I10" s="5" t="s">
        <v>258</v>
      </c>
      <c r="J10" s="1" t="s">
        <v>15</v>
      </c>
      <c r="K10" s="45">
        <f t="shared" si="1"/>
        <v>0.02</v>
      </c>
      <c r="L10" s="45">
        <f t="shared" si="2"/>
        <v>0.02</v>
      </c>
      <c r="M10" s="45">
        <f t="shared" si="3"/>
        <v>0.02</v>
      </c>
      <c r="N10" s="45">
        <f t="shared" si="4"/>
        <v>0.02</v>
      </c>
      <c r="O10" s="45">
        <f t="shared" si="5"/>
        <v>0.02</v>
      </c>
      <c r="P10" s="45">
        <f t="shared" si="26"/>
        <v>0.02</v>
      </c>
      <c r="Q10" s="45">
        <f t="shared" si="6"/>
        <v>0.02</v>
      </c>
      <c r="R10" s="45">
        <f t="shared" si="7"/>
        <v>0.02</v>
      </c>
      <c r="S10" s="45">
        <f t="shared" si="8"/>
        <v>0.02</v>
      </c>
      <c r="T10" s="45">
        <f t="shared" si="9"/>
        <v>0.01</v>
      </c>
      <c r="U10" s="45">
        <f t="shared" si="10"/>
        <v>0.02</v>
      </c>
      <c r="V10" s="45">
        <f t="shared" si="11"/>
        <v>0.02</v>
      </c>
      <c r="W10" s="45">
        <f t="shared" si="12"/>
        <v>0.02</v>
      </c>
      <c r="X10" s="45">
        <f t="shared" si="13"/>
        <v>0.02</v>
      </c>
      <c r="Y10" s="45">
        <f t="shared" si="14"/>
        <v>0.01</v>
      </c>
      <c r="Z10" s="45">
        <f t="shared" si="15"/>
        <v>0.02</v>
      </c>
      <c r="AA10" s="45">
        <f t="shared" si="16"/>
        <v>0.02</v>
      </c>
      <c r="AB10" s="45">
        <f t="shared" si="17"/>
        <v>0.02</v>
      </c>
      <c r="AC10" s="45">
        <f t="shared" si="18"/>
        <v>0.02</v>
      </c>
      <c r="AD10" s="45">
        <f t="shared" si="19"/>
        <v>0.02</v>
      </c>
      <c r="AE10" s="45">
        <f t="shared" si="20"/>
        <v>0.01</v>
      </c>
      <c r="AF10" s="45">
        <f t="shared" si="21"/>
        <v>0.02</v>
      </c>
      <c r="AG10" s="45">
        <f t="shared" si="22"/>
        <v>0.02</v>
      </c>
      <c r="AH10" s="45">
        <f t="shared" si="23"/>
        <v>0.02</v>
      </c>
      <c r="AI10" s="45">
        <f t="shared" si="24"/>
        <v>0.02</v>
      </c>
      <c r="AJ10" s="45">
        <f t="shared" si="25"/>
        <v>0.02</v>
      </c>
    </row>
    <row r="11" spans="1:36" ht="12.95" customHeight="1" x14ac:dyDescent="0.15">
      <c r="A11" s="44">
        <v>338</v>
      </c>
      <c r="B11" s="99" t="s">
        <v>136</v>
      </c>
      <c r="C11" s="99"/>
      <c r="D11" s="44">
        <v>4</v>
      </c>
      <c r="E11" s="44">
        <v>3</v>
      </c>
      <c r="F11" s="4">
        <f t="shared" si="0"/>
        <v>3.0000000000000001E-3</v>
      </c>
      <c r="G11" s="5" t="s">
        <v>257</v>
      </c>
      <c r="H11" s="44" t="s">
        <v>155</v>
      </c>
      <c r="I11" s="44" t="s">
        <v>258</v>
      </c>
      <c r="J11" s="1" t="s">
        <v>15</v>
      </c>
      <c r="K11" s="45">
        <f t="shared" si="1"/>
        <v>3.0000000000000001E-3</v>
      </c>
      <c r="L11" s="45">
        <f t="shared" si="2"/>
        <v>0</v>
      </c>
      <c r="M11" s="45">
        <f t="shared" si="3"/>
        <v>0</v>
      </c>
      <c r="N11" s="45">
        <f t="shared" si="4"/>
        <v>0</v>
      </c>
      <c r="O11" s="45">
        <f t="shared" si="5"/>
        <v>0</v>
      </c>
      <c r="P11" s="45">
        <f t="shared" si="26"/>
        <v>3.0000000000000001E-3</v>
      </c>
      <c r="Q11" s="45">
        <f t="shared" si="6"/>
        <v>2E-3</v>
      </c>
      <c r="R11" s="45">
        <f t="shared" si="7"/>
        <v>0</v>
      </c>
      <c r="S11" s="45">
        <f t="shared" si="8"/>
        <v>0</v>
      </c>
      <c r="T11" s="45">
        <f t="shared" si="9"/>
        <v>0</v>
      </c>
      <c r="U11" s="45">
        <f t="shared" si="10"/>
        <v>2E-3</v>
      </c>
      <c r="V11" s="45">
        <f t="shared" si="11"/>
        <v>2E-3</v>
      </c>
      <c r="W11" s="45">
        <f t="shared" si="12"/>
        <v>0</v>
      </c>
      <c r="X11" s="45">
        <f t="shared" si="13"/>
        <v>0</v>
      </c>
      <c r="Y11" s="45">
        <f t="shared" si="14"/>
        <v>0</v>
      </c>
      <c r="Z11" s="45">
        <f t="shared" si="15"/>
        <v>2E-3</v>
      </c>
      <c r="AA11" s="45">
        <f t="shared" si="16"/>
        <v>2E-3</v>
      </c>
      <c r="AB11" s="45">
        <f t="shared" si="17"/>
        <v>0</v>
      </c>
      <c r="AC11" s="45">
        <f t="shared" si="18"/>
        <v>0</v>
      </c>
      <c r="AD11" s="45">
        <f t="shared" si="19"/>
        <v>0</v>
      </c>
      <c r="AE11" s="45">
        <f t="shared" si="20"/>
        <v>0</v>
      </c>
      <c r="AF11" s="45">
        <f t="shared" si="21"/>
        <v>2E-3</v>
      </c>
      <c r="AG11" s="45">
        <f t="shared" si="22"/>
        <v>2E-3</v>
      </c>
      <c r="AH11" s="45">
        <f t="shared" si="23"/>
        <v>0</v>
      </c>
      <c r="AI11" s="45">
        <f t="shared" si="24"/>
        <v>0</v>
      </c>
      <c r="AJ11" s="45">
        <f t="shared" si="25"/>
        <v>2E-3</v>
      </c>
    </row>
    <row r="12" spans="1:36" ht="12.95" customHeight="1" x14ac:dyDescent="0.15">
      <c r="A12" s="44">
        <v>339</v>
      </c>
      <c r="B12" s="99" t="s">
        <v>136</v>
      </c>
      <c r="C12" s="99"/>
      <c r="D12" s="44">
        <v>14</v>
      </c>
      <c r="E12" s="44">
        <v>10</v>
      </c>
      <c r="F12" s="4">
        <f t="shared" si="0"/>
        <v>0.08</v>
      </c>
      <c r="G12" s="5" t="s">
        <v>34</v>
      </c>
      <c r="H12" s="44" t="s">
        <v>32</v>
      </c>
      <c r="I12" s="5" t="s">
        <v>34</v>
      </c>
      <c r="J12" s="1" t="s">
        <v>15</v>
      </c>
      <c r="K12" s="45">
        <f t="shared" si="1"/>
        <v>0.08</v>
      </c>
      <c r="L12" s="45">
        <f t="shared" si="2"/>
        <v>0.08</v>
      </c>
      <c r="M12" s="45">
        <f t="shared" si="3"/>
        <v>0.08</v>
      </c>
      <c r="N12" s="45">
        <f t="shared" si="4"/>
        <v>0.08</v>
      </c>
      <c r="O12" s="45">
        <f t="shared" si="5"/>
        <v>0.08</v>
      </c>
      <c r="P12" s="45">
        <f t="shared" si="26"/>
        <v>0.08</v>
      </c>
      <c r="Q12" s="45">
        <f t="shared" si="6"/>
        <v>0.08</v>
      </c>
      <c r="R12" s="45">
        <f t="shared" si="7"/>
        <v>0.08</v>
      </c>
      <c r="S12" s="45">
        <f t="shared" si="8"/>
        <v>0.08</v>
      </c>
      <c r="T12" s="45">
        <f t="shared" si="9"/>
        <v>7.0000000000000007E-2</v>
      </c>
      <c r="U12" s="45">
        <f t="shared" si="10"/>
        <v>0.08</v>
      </c>
      <c r="V12" s="45">
        <f t="shared" si="11"/>
        <v>0.08</v>
      </c>
      <c r="W12" s="45">
        <f t="shared" si="12"/>
        <v>0.08</v>
      </c>
      <c r="X12" s="45">
        <f t="shared" si="13"/>
        <v>0.08</v>
      </c>
      <c r="Y12" s="45">
        <f t="shared" si="14"/>
        <v>7.0000000000000007E-2</v>
      </c>
      <c r="Z12" s="45">
        <f t="shared" si="15"/>
        <v>0.08</v>
      </c>
      <c r="AA12" s="45">
        <f t="shared" si="16"/>
        <v>7.0000000000000007E-2</v>
      </c>
      <c r="AB12" s="45">
        <f t="shared" si="17"/>
        <v>0.08</v>
      </c>
      <c r="AC12" s="45">
        <f t="shared" si="18"/>
        <v>0.08</v>
      </c>
      <c r="AD12" s="45">
        <f t="shared" si="19"/>
        <v>0.1</v>
      </c>
      <c r="AE12" s="45">
        <f t="shared" si="20"/>
        <v>7.0000000000000007E-2</v>
      </c>
      <c r="AF12" s="45">
        <f t="shared" si="21"/>
        <v>0.08</v>
      </c>
      <c r="AG12" s="45">
        <f t="shared" si="22"/>
        <v>7.0000000000000007E-2</v>
      </c>
      <c r="AH12" s="45">
        <f t="shared" si="23"/>
        <v>7.0000000000000007E-2</v>
      </c>
      <c r="AI12" s="45">
        <f t="shared" si="24"/>
        <v>0.08</v>
      </c>
      <c r="AJ12" s="45">
        <f t="shared" si="25"/>
        <v>7.0000000000000007E-2</v>
      </c>
    </row>
    <row r="13" spans="1:36" ht="12.95" customHeight="1" x14ac:dyDescent="0.15">
      <c r="A13" s="44">
        <v>340</v>
      </c>
      <c r="B13" s="99" t="s">
        <v>136</v>
      </c>
      <c r="C13" s="99"/>
      <c r="D13" s="44">
        <v>16</v>
      </c>
      <c r="E13" s="44">
        <v>9</v>
      </c>
      <c r="F13" s="4">
        <f t="shared" si="0"/>
        <v>0.09</v>
      </c>
      <c r="G13" s="5" t="s">
        <v>34</v>
      </c>
      <c r="H13" s="44" t="s">
        <v>32</v>
      </c>
      <c r="I13" s="5" t="s">
        <v>34</v>
      </c>
      <c r="J13" s="1" t="s">
        <v>15</v>
      </c>
      <c r="K13" s="45">
        <f t="shared" si="1"/>
        <v>0.09</v>
      </c>
      <c r="L13" s="45">
        <f t="shared" si="2"/>
        <v>0.09</v>
      </c>
      <c r="M13" s="45">
        <f t="shared" si="3"/>
        <v>0.09</v>
      </c>
      <c r="N13" s="45">
        <f t="shared" si="4"/>
        <v>0.09</v>
      </c>
      <c r="O13" s="45">
        <f t="shared" si="5"/>
        <v>0.1</v>
      </c>
      <c r="P13" s="45">
        <f t="shared" si="26"/>
        <v>0.09</v>
      </c>
      <c r="Q13" s="45">
        <f t="shared" si="6"/>
        <v>0.09</v>
      </c>
      <c r="R13" s="45">
        <f t="shared" si="7"/>
        <v>0.09</v>
      </c>
      <c r="S13" s="45">
        <f t="shared" si="8"/>
        <v>0.09</v>
      </c>
      <c r="T13" s="45">
        <f t="shared" si="9"/>
        <v>0.08</v>
      </c>
      <c r="U13" s="45">
        <f t="shared" si="10"/>
        <v>0.09</v>
      </c>
      <c r="V13" s="45">
        <f t="shared" si="11"/>
        <v>0.1</v>
      </c>
      <c r="W13" s="45">
        <f t="shared" si="12"/>
        <v>0.1</v>
      </c>
      <c r="X13" s="45">
        <f t="shared" si="13"/>
        <v>0.09</v>
      </c>
      <c r="Y13" s="45">
        <f t="shared" si="14"/>
        <v>0.08</v>
      </c>
      <c r="Z13" s="45">
        <f t="shared" si="15"/>
        <v>0.1</v>
      </c>
      <c r="AA13" s="45">
        <f t="shared" si="16"/>
        <v>0.09</v>
      </c>
      <c r="AB13" s="45">
        <f t="shared" si="17"/>
        <v>0.09</v>
      </c>
      <c r="AC13" s="45">
        <f t="shared" si="18"/>
        <v>0.09</v>
      </c>
      <c r="AD13" s="45">
        <f t="shared" si="19"/>
        <v>0.11</v>
      </c>
      <c r="AE13" s="45">
        <f t="shared" si="20"/>
        <v>0.08</v>
      </c>
      <c r="AF13" s="45">
        <f t="shared" si="21"/>
        <v>0.09</v>
      </c>
      <c r="AG13" s="45">
        <f t="shared" si="22"/>
        <v>0.09</v>
      </c>
      <c r="AH13" s="45">
        <f t="shared" si="23"/>
        <v>0.09</v>
      </c>
      <c r="AI13" s="45">
        <f t="shared" si="24"/>
        <v>0.09</v>
      </c>
      <c r="AJ13" s="45">
        <f t="shared" si="25"/>
        <v>0.09</v>
      </c>
    </row>
    <row r="14" spans="1:36" ht="12.95" customHeight="1" x14ac:dyDescent="0.15">
      <c r="A14" s="44">
        <v>341</v>
      </c>
      <c r="B14" s="99" t="s">
        <v>136</v>
      </c>
      <c r="C14" s="99"/>
      <c r="D14" s="44">
        <v>34</v>
      </c>
      <c r="E14" s="44">
        <v>23</v>
      </c>
      <c r="F14" s="4">
        <f t="shared" si="0"/>
        <v>0.95</v>
      </c>
      <c r="G14" s="5"/>
      <c r="H14" s="44"/>
      <c r="I14" s="44"/>
      <c r="J14" s="1" t="s">
        <v>15</v>
      </c>
      <c r="K14" s="45">
        <f t="shared" si="1"/>
        <v>0.85</v>
      </c>
      <c r="L14" s="45">
        <f t="shared" si="2"/>
        <v>0.99</v>
      </c>
      <c r="M14" s="45">
        <f t="shared" si="3"/>
        <v>0.97</v>
      </c>
      <c r="N14" s="45">
        <f t="shared" si="4"/>
        <v>0.95</v>
      </c>
      <c r="O14" s="45">
        <f t="shared" si="5"/>
        <v>0.95</v>
      </c>
      <c r="P14" s="45">
        <f t="shared" si="26"/>
        <v>0.95</v>
      </c>
      <c r="Q14" s="45">
        <f t="shared" si="6"/>
        <v>0.87</v>
      </c>
      <c r="R14" s="45">
        <f t="shared" si="7"/>
        <v>1</v>
      </c>
      <c r="S14" s="45">
        <f t="shared" si="8"/>
        <v>0.98</v>
      </c>
      <c r="T14" s="45">
        <f t="shared" si="9"/>
        <v>1.03</v>
      </c>
      <c r="U14" s="45">
        <f t="shared" si="10"/>
        <v>1.03</v>
      </c>
      <c r="V14" s="45">
        <f t="shared" si="11"/>
        <v>1.04</v>
      </c>
      <c r="W14" s="45">
        <f t="shared" si="12"/>
        <v>0.93</v>
      </c>
      <c r="X14" s="45">
        <f t="shared" si="13"/>
        <v>0.95</v>
      </c>
      <c r="Y14" s="45">
        <f t="shared" si="14"/>
        <v>0.93</v>
      </c>
      <c r="Z14" s="45">
        <f t="shared" si="15"/>
        <v>0.95</v>
      </c>
      <c r="AA14" s="45">
        <f t="shared" si="16"/>
        <v>0.83</v>
      </c>
      <c r="AB14" s="45">
        <f t="shared" si="17"/>
        <v>1.05</v>
      </c>
      <c r="AC14" s="45">
        <f t="shared" si="18"/>
        <v>1.04</v>
      </c>
      <c r="AD14" s="45">
        <f t="shared" si="19"/>
        <v>1.02</v>
      </c>
      <c r="AE14" s="45">
        <f t="shared" si="20"/>
        <v>0.94</v>
      </c>
      <c r="AF14" s="45">
        <f t="shared" si="21"/>
        <v>1.02</v>
      </c>
      <c r="AG14" s="45">
        <f t="shared" si="22"/>
        <v>0.84</v>
      </c>
      <c r="AH14" s="45">
        <f t="shared" si="23"/>
        <v>0.92</v>
      </c>
      <c r="AI14" s="45">
        <f t="shared" si="24"/>
        <v>0.94</v>
      </c>
      <c r="AJ14" s="45">
        <f t="shared" si="25"/>
        <v>0.92</v>
      </c>
    </row>
    <row r="15" spans="1:36" ht="12.95" customHeight="1" x14ac:dyDescent="0.15">
      <c r="A15" s="44">
        <v>342</v>
      </c>
      <c r="B15" s="99" t="s">
        <v>136</v>
      </c>
      <c r="C15" s="99"/>
      <c r="D15" s="44">
        <v>30</v>
      </c>
      <c r="E15" s="44">
        <v>23</v>
      </c>
      <c r="F15" s="4">
        <f t="shared" si="0"/>
        <v>0.78</v>
      </c>
      <c r="G15" s="5"/>
      <c r="H15" s="44"/>
      <c r="I15" s="44"/>
      <c r="J15" s="1" t="s">
        <v>15</v>
      </c>
      <c r="K15" s="45">
        <f t="shared" si="1"/>
        <v>0.69</v>
      </c>
      <c r="L15" s="45">
        <f t="shared" si="2"/>
        <v>0.78</v>
      </c>
      <c r="M15" s="45">
        <f t="shared" si="3"/>
        <v>0.78</v>
      </c>
      <c r="N15" s="45">
        <f t="shared" si="4"/>
        <v>0.77</v>
      </c>
      <c r="O15" s="45">
        <f t="shared" si="5"/>
        <v>0.76</v>
      </c>
      <c r="P15" s="45">
        <f t="shared" si="26"/>
        <v>0.78</v>
      </c>
      <c r="Q15" s="45">
        <f t="shared" si="6"/>
        <v>0.69</v>
      </c>
      <c r="R15" s="45">
        <f t="shared" si="7"/>
        <v>0.79</v>
      </c>
      <c r="S15" s="45">
        <f t="shared" si="8"/>
        <v>0.79</v>
      </c>
      <c r="T15" s="45">
        <f t="shared" si="9"/>
        <v>0.83</v>
      </c>
      <c r="U15" s="45">
        <f t="shared" si="10"/>
        <v>0.79</v>
      </c>
      <c r="V15" s="45">
        <f t="shared" si="11"/>
        <v>0.81</v>
      </c>
      <c r="W15" s="45">
        <f t="shared" si="12"/>
        <v>0.74</v>
      </c>
      <c r="X15" s="45">
        <f t="shared" si="13"/>
        <v>0.76</v>
      </c>
      <c r="Y15" s="45">
        <f t="shared" si="14"/>
        <v>0.72</v>
      </c>
      <c r="Z15" s="45">
        <f t="shared" si="15"/>
        <v>0.76</v>
      </c>
      <c r="AA15" s="45">
        <f t="shared" si="16"/>
        <v>0.66</v>
      </c>
      <c r="AB15" s="45">
        <f t="shared" si="17"/>
        <v>0.82</v>
      </c>
      <c r="AC15" s="45">
        <f t="shared" si="18"/>
        <v>0.82</v>
      </c>
      <c r="AD15" s="45">
        <f t="shared" si="19"/>
        <v>0.83</v>
      </c>
      <c r="AE15" s="45">
        <f t="shared" si="20"/>
        <v>0.74</v>
      </c>
      <c r="AF15" s="45">
        <f t="shared" si="21"/>
        <v>0.82</v>
      </c>
      <c r="AG15" s="45">
        <f t="shared" si="22"/>
        <v>0.66</v>
      </c>
      <c r="AH15" s="45">
        <f t="shared" si="23"/>
        <v>0.72</v>
      </c>
      <c r="AI15" s="45">
        <f t="shared" si="24"/>
        <v>0.75</v>
      </c>
      <c r="AJ15" s="45">
        <f t="shared" si="25"/>
        <v>0.72</v>
      </c>
    </row>
    <row r="16" spans="1:36" ht="12.95" customHeight="1" x14ac:dyDescent="0.15">
      <c r="A16" s="44">
        <v>343</v>
      </c>
      <c r="B16" s="99" t="s">
        <v>136</v>
      </c>
      <c r="C16" s="99"/>
      <c r="D16" s="44">
        <v>28</v>
      </c>
      <c r="E16" s="44">
        <v>23</v>
      </c>
      <c r="F16" s="4">
        <f t="shared" si="0"/>
        <v>0.69</v>
      </c>
      <c r="G16" s="5"/>
      <c r="H16" s="44"/>
      <c r="I16" s="44"/>
      <c r="J16" s="1" t="s">
        <v>15</v>
      </c>
      <c r="K16" s="45">
        <f t="shared" si="1"/>
        <v>0.61</v>
      </c>
      <c r="L16" s="45">
        <f t="shared" si="2"/>
        <v>0.69</v>
      </c>
      <c r="M16" s="45">
        <f t="shared" si="3"/>
        <v>0.69</v>
      </c>
      <c r="N16" s="45">
        <f t="shared" si="4"/>
        <v>0.68</v>
      </c>
      <c r="O16" s="45">
        <f t="shared" si="5"/>
        <v>0.67</v>
      </c>
      <c r="P16" s="45">
        <f t="shared" si="26"/>
        <v>0.69</v>
      </c>
      <c r="Q16" s="45">
        <f t="shared" si="6"/>
        <v>0.61</v>
      </c>
      <c r="R16" s="45">
        <f t="shared" si="7"/>
        <v>0.69</v>
      </c>
      <c r="S16" s="45">
        <f t="shared" si="8"/>
        <v>0.7</v>
      </c>
      <c r="T16" s="45">
        <f t="shared" si="9"/>
        <v>0.74</v>
      </c>
      <c r="U16" s="45">
        <f t="shared" si="10"/>
        <v>0.7</v>
      </c>
      <c r="V16" s="45">
        <f t="shared" si="11"/>
        <v>0.71</v>
      </c>
      <c r="W16" s="45">
        <f t="shared" si="12"/>
        <v>0.65</v>
      </c>
      <c r="X16" s="45">
        <f t="shared" si="13"/>
        <v>0.67</v>
      </c>
      <c r="Y16" s="45">
        <f t="shared" si="14"/>
        <v>0.63</v>
      </c>
      <c r="Z16" s="45">
        <f t="shared" si="15"/>
        <v>0.67</v>
      </c>
      <c r="AA16" s="45">
        <f t="shared" si="16"/>
        <v>0.57999999999999996</v>
      </c>
      <c r="AB16" s="45">
        <f t="shared" si="17"/>
        <v>0.72</v>
      </c>
      <c r="AC16" s="45">
        <f t="shared" si="18"/>
        <v>0.72</v>
      </c>
      <c r="AD16" s="45">
        <f t="shared" si="19"/>
        <v>0.74</v>
      </c>
      <c r="AE16" s="45">
        <f t="shared" si="20"/>
        <v>0.65</v>
      </c>
      <c r="AF16" s="45">
        <f t="shared" si="21"/>
        <v>0.72</v>
      </c>
      <c r="AG16" s="45">
        <f t="shared" si="22"/>
        <v>0.57999999999999996</v>
      </c>
      <c r="AH16" s="45">
        <f t="shared" si="23"/>
        <v>0.63</v>
      </c>
      <c r="AI16" s="45">
        <f t="shared" si="24"/>
        <v>0.66</v>
      </c>
      <c r="AJ16" s="45">
        <f t="shared" si="25"/>
        <v>0.63</v>
      </c>
    </row>
    <row r="17" spans="1:36" ht="12.95" customHeight="1" x14ac:dyDescent="0.15">
      <c r="A17" s="44">
        <v>344</v>
      </c>
      <c r="B17" s="99" t="s">
        <v>136</v>
      </c>
      <c r="C17" s="99"/>
      <c r="D17" s="44">
        <v>12</v>
      </c>
      <c r="E17" s="44">
        <v>14</v>
      </c>
      <c r="F17" s="4">
        <f t="shared" si="0"/>
        <v>0.09</v>
      </c>
      <c r="G17" s="5"/>
      <c r="H17" s="76"/>
      <c r="I17" s="44"/>
      <c r="J17" s="1" t="s">
        <v>15</v>
      </c>
      <c r="K17" s="45">
        <f t="shared" si="1"/>
        <v>0.08</v>
      </c>
      <c r="L17" s="45">
        <f t="shared" si="2"/>
        <v>0.09</v>
      </c>
      <c r="M17" s="45">
        <f t="shared" si="3"/>
        <v>0.09</v>
      </c>
      <c r="N17" s="45">
        <f t="shared" si="4"/>
        <v>0.09</v>
      </c>
      <c r="O17" s="45">
        <f t="shared" si="5"/>
        <v>0.09</v>
      </c>
      <c r="P17" s="45">
        <f t="shared" si="26"/>
        <v>0.09</v>
      </c>
      <c r="Q17" s="45">
        <f t="shared" si="6"/>
        <v>0.08</v>
      </c>
      <c r="R17" s="45">
        <f t="shared" si="7"/>
        <v>0.08</v>
      </c>
      <c r="S17" s="45">
        <f t="shared" si="8"/>
        <v>0.09</v>
      </c>
      <c r="T17" s="45">
        <f t="shared" si="9"/>
        <v>0.09</v>
      </c>
      <c r="U17" s="45">
        <f t="shared" si="10"/>
        <v>0.08</v>
      </c>
      <c r="V17" s="45">
        <f t="shared" si="11"/>
        <v>0.09</v>
      </c>
      <c r="W17" s="45">
        <f t="shared" si="12"/>
        <v>0.09</v>
      </c>
      <c r="X17" s="45">
        <f t="shared" si="13"/>
        <v>0.09</v>
      </c>
      <c r="Y17" s="45">
        <f t="shared" si="14"/>
        <v>7.0000000000000007E-2</v>
      </c>
      <c r="Z17" s="45">
        <f t="shared" si="15"/>
        <v>0.09</v>
      </c>
      <c r="AA17" s="45">
        <f t="shared" si="16"/>
        <v>0.08</v>
      </c>
      <c r="AB17" s="45">
        <f t="shared" si="17"/>
        <v>0.08</v>
      </c>
      <c r="AC17" s="45">
        <f t="shared" si="18"/>
        <v>0.08</v>
      </c>
      <c r="AD17" s="45">
        <f t="shared" si="19"/>
        <v>0.11</v>
      </c>
      <c r="AE17" s="45">
        <f t="shared" si="20"/>
        <v>0.08</v>
      </c>
      <c r="AF17" s="45">
        <f t="shared" si="21"/>
        <v>0.08</v>
      </c>
      <c r="AG17" s="45">
        <f t="shared" si="22"/>
        <v>7.0000000000000007E-2</v>
      </c>
      <c r="AH17" s="45">
        <f t="shared" si="23"/>
        <v>0.08</v>
      </c>
      <c r="AI17" s="45">
        <f t="shared" si="24"/>
        <v>0.09</v>
      </c>
      <c r="AJ17" s="45">
        <f t="shared" si="25"/>
        <v>0.08</v>
      </c>
    </row>
    <row r="18" spans="1:36" ht="12.95" customHeight="1" x14ac:dyDescent="0.15">
      <c r="A18" s="44">
        <v>345</v>
      </c>
      <c r="B18" s="99" t="s">
        <v>136</v>
      </c>
      <c r="C18" s="99"/>
      <c r="D18" s="44">
        <v>16</v>
      </c>
      <c r="E18" s="44">
        <v>14</v>
      </c>
      <c r="F18" s="4">
        <f t="shared" si="0"/>
        <v>0.15</v>
      </c>
      <c r="G18" s="5"/>
      <c r="H18" s="44"/>
      <c r="I18" s="44"/>
      <c r="J18" s="1" t="s">
        <v>15</v>
      </c>
      <c r="K18" s="45">
        <f t="shared" si="1"/>
        <v>0.14000000000000001</v>
      </c>
      <c r="L18" s="45">
        <f t="shared" si="2"/>
        <v>0.15</v>
      </c>
      <c r="M18" s="45">
        <f t="shared" si="3"/>
        <v>0.15</v>
      </c>
      <c r="N18" s="45">
        <f t="shared" si="4"/>
        <v>0.15</v>
      </c>
      <c r="O18" s="45">
        <f t="shared" si="5"/>
        <v>0.15</v>
      </c>
      <c r="P18" s="45">
        <f t="shared" si="26"/>
        <v>0.15</v>
      </c>
      <c r="Q18" s="45">
        <f t="shared" si="6"/>
        <v>0.14000000000000001</v>
      </c>
      <c r="R18" s="45">
        <f t="shared" si="7"/>
        <v>0.14000000000000001</v>
      </c>
      <c r="S18" s="45">
        <f t="shared" si="8"/>
        <v>0.15</v>
      </c>
      <c r="T18" s="45">
        <f t="shared" si="9"/>
        <v>0.15</v>
      </c>
      <c r="U18" s="45">
        <f t="shared" si="10"/>
        <v>0.14000000000000001</v>
      </c>
      <c r="V18" s="45">
        <f t="shared" si="11"/>
        <v>0.15</v>
      </c>
      <c r="W18" s="45">
        <f t="shared" si="12"/>
        <v>0.14000000000000001</v>
      </c>
      <c r="X18" s="45">
        <f t="shared" si="13"/>
        <v>0.15</v>
      </c>
      <c r="Y18" s="45">
        <f t="shared" si="14"/>
        <v>0.13</v>
      </c>
      <c r="Z18" s="45">
        <f t="shared" si="15"/>
        <v>0.14000000000000001</v>
      </c>
      <c r="AA18" s="45">
        <f t="shared" si="16"/>
        <v>0.13</v>
      </c>
      <c r="AB18" s="45">
        <f t="shared" si="17"/>
        <v>0.14000000000000001</v>
      </c>
      <c r="AC18" s="45">
        <f t="shared" si="18"/>
        <v>0.15</v>
      </c>
      <c r="AD18" s="45">
        <f t="shared" si="19"/>
        <v>0.17</v>
      </c>
      <c r="AE18" s="45">
        <f t="shared" si="20"/>
        <v>0.13</v>
      </c>
      <c r="AF18" s="45">
        <f t="shared" si="21"/>
        <v>0.14000000000000001</v>
      </c>
      <c r="AG18" s="45">
        <f t="shared" si="22"/>
        <v>0.13</v>
      </c>
      <c r="AH18" s="45">
        <f t="shared" si="23"/>
        <v>0.13</v>
      </c>
      <c r="AI18" s="45">
        <f t="shared" si="24"/>
        <v>0.15</v>
      </c>
      <c r="AJ18" s="45">
        <f t="shared" si="25"/>
        <v>0.13</v>
      </c>
    </row>
    <row r="19" spans="1:36" ht="12.95" customHeight="1" x14ac:dyDescent="0.15">
      <c r="A19" s="44">
        <v>346</v>
      </c>
      <c r="B19" s="99" t="s">
        <v>136</v>
      </c>
      <c r="C19" s="99"/>
      <c r="D19" s="44">
        <v>18</v>
      </c>
      <c r="E19" s="44">
        <v>16</v>
      </c>
      <c r="F19" s="4">
        <f t="shared" si="0"/>
        <v>0.21</v>
      </c>
      <c r="G19" s="5"/>
      <c r="H19" s="44"/>
      <c r="I19" s="44"/>
      <c r="J19" s="1" t="s">
        <v>15</v>
      </c>
      <c r="K19" s="45">
        <f t="shared" si="1"/>
        <v>0.19</v>
      </c>
      <c r="L19" s="45">
        <f t="shared" si="2"/>
        <v>0.21</v>
      </c>
      <c r="M19" s="45">
        <f t="shared" si="3"/>
        <v>0.21</v>
      </c>
      <c r="N19" s="45">
        <f t="shared" si="4"/>
        <v>0.21</v>
      </c>
      <c r="O19" s="45">
        <f t="shared" si="5"/>
        <v>0.21</v>
      </c>
      <c r="P19" s="45">
        <f t="shared" si="26"/>
        <v>0.21</v>
      </c>
      <c r="Q19" s="45">
        <f t="shared" si="6"/>
        <v>0.19</v>
      </c>
      <c r="R19" s="45">
        <f t="shared" si="7"/>
        <v>0.21</v>
      </c>
      <c r="S19" s="45">
        <f t="shared" si="8"/>
        <v>0.21</v>
      </c>
      <c r="T19" s="45">
        <f t="shared" si="9"/>
        <v>0.22</v>
      </c>
      <c r="U19" s="45">
        <f t="shared" si="10"/>
        <v>0.21</v>
      </c>
      <c r="V19" s="45">
        <f t="shared" si="11"/>
        <v>0.21</v>
      </c>
      <c r="W19" s="45">
        <f t="shared" si="12"/>
        <v>0.2</v>
      </c>
      <c r="X19" s="45">
        <f t="shared" si="13"/>
        <v>0.21</v>
      </c>
      <c r="Y19" s="45">
        <f t="shared" si="14"/>
        <v>0.18</v>
      </c>
      <c r="Z19" s="45">
        <f t="shared" si="15"/>
        <v>0.2</v>
      </c>
      <c r="AA19" s="45">
        <f t="shared" si="16"/>
        <v>0.19</v>
      </c>
      <c r="AB19" s="45">
        <f t="shared" si="17"/>
        <v>0.21</v>
      </c>
      <c r="AC19" s="45">
        <f t="shared" si="18"/>
        <v>0.21</v>
      </c>
      <c r="AD19" s="45">
        <f t="shared" si="19"/>
        <v>0.24</v>
      </c>
      <c r="AE19" s="45">
        <f t="shared" si="20"/>
        <v>0.19</v>
      </c>
      <c r="AF19" s="45">
        <f t="shared" si="21"/>
        <v>0.21</v>
      </c>
      <c r="AG19" s="45">
        <f t="shared" si="22"/>
        <v>0.18</v>
      </c>
      <c r="AH19" s="45">
        <f t="shared" si="23"/>
        <v>0.19</v>
      </c>
      <c r="AI19" s="45">
        <f t="shared" si="24"/>
        <v>0.21</v>
      </c>
      <c r="AJ19" s="45">
        <f t="shared" si="25"/>
        <v>0.19</v>
      </c>
    </row>
    <row r="20" spans="1:36" ht="12.95" customHeight="1" x14ac:dyDescent="0.15">
      <c r="A20" s="44">
        <v>347</v>
      </c>
      <c r="B20" s="99" t="s">
        <v>136</v>
      </c>
      <c r="C20" s="99"/>
      <c r="D20" s="44">
        <v>4</v>
      </c>
      <c r="E20" s="44">
        <v>4</v>
      </c>
      <c r="F20" s="4">
        <f t="shared" si="0"/>
        <v>3.0000000000000001E-3</v>
      </c>
      <c r="G20" s="5" t="s">
        <v>257</v>
      </c>
      <c r="H20" s="44" t="s">
        <v>36</v>
      </c>
      <c r="I20" s="44" t="s">
        <v>258</v>
      </c>
      <c r="J20" s="1" t="s">
        <v>15</v>
      </c>
      <c r="K20" s="45">
        <f t="shared" si="1"/>
        <v>3.0000000000000001E-3</v>
      </c>
      <c r="L20" s="45">
        <f t="shared" si="2"/>
        <v>0</v>
      </c>
      <c r="M20" s="45">
        <f t="shared" si="3"/>
        <v>0</v>
      </c>
      <c r="N20" s="45">
        <f t="shared" si="4"/>
        <v>0</v>
      </c>
      <c r="O20" s="45">
        <f t="shared" si="5"/>
        <v>0</v>
      </c>
      <c r="P20" s="45">
        <f t="shared" si="26"/>
        <v>3.0000000000000001E-3</v>
      </c>
      <c r="Q20" s="45">
        <f t="shared" si="6"/>
        <v>3.0000000000000001E-3</v>
      </c>
      <c r="R20" s="45">
        <f t="shared" si="7"/>
        <v>0</v>
      </c>
      <c r="S20" s="45">
        <f t="shared" si="8"/>
        <v>0</v>
      </c>
      <c r="T20" s="45">
        <f t="shared" si="9"/>
        <v>0</v>
      </c>
      <c r="U20" s="45">
        <f t="shared" si="10"/>
        <v>3.0000000000000001E-3</v>
      </c>
      <c r="V20" s="45">
        <f t="shared" si="11"/>
        <v>3.0000000000000001E-3</v>
      </c>
      <c r="W20" s="45">
        <f t="shared" si="12"/>
        <v>0</v>
      </c>
      <c r="X20" s="45">
        <f t="shared" si="13"/>
        <v>0</v>
      </c>
      <c r="Y20" s="45">
        <f t="shared" si="14"/>
        <v>0</v>
      </c>
      <c r="Z20" s="45">
        <f t="shared" si="15"/>
        <v>3.0000000000000001E-3</v>
      </c>
      <c r="AA20" s="45">
        <f t="shared" si="16"/>
        <v>3.0000000000000001E-3</v>
      </c>
      <c r="AB20" s="45">
        <f t="shared" si="17"/>
        <v>0</v>
      </c>
      <c r="AC20" s="45">
        <f t="shared" si="18"/>
        <v>0</v>
      </c>
      <c r="AD20" s="45">
        <f t="shared" si="19"/>
        <v>0</v>
      </c>
      <c r="AE20" s="45">
        <f t="shared" si="20"/>
        <v>0</v>
      </c>
      <c r="AF20" s="45">
        <f t="shared" si="21"/>
        <v>3.0000000000000001E-3</v>
      </c>
      <c r="AG20" s="45">
        <f t="shared" si="22"/>
        <v>3.0000000000000001E-3</v>
      </c>
      <c r="AH20" s="45">
        <f t="shared" si="23"/>
        <v>0</v>
      </c>
      <c r="AI20" s="45">
        <f t="shared" si="24"/>
        <v>0</v>
      </c>
      <c r="AJ20" s="45">
        <f t="shared" si="25"/>
        <v>3.0000000000000001E-3</v>
      </c>
    </row>
    <row r="21" spans="1:36" ht="12.95" customHeight="1" x14ac:dyDescent="0.15">
      <c r="A21" s="44">
        <v>348</v>
      </c>
      <c r="B21" s="99" t="s">
        <v>136</v>
      </c>
      <c r="C21" s="99"/>
      <c r="D21" s="44">
        <v>30</v>
      </c>
      <c r="E21" s="44">
        <v>21</v>
      </c>
      <c r="F21" s="4">
        <f t="shared" si="0"/>
        <v>0.7</v>
      </c>
      <c r="G21" s="5"/>
      <c r="H21" s="44"/>
      <c r="I21" s="44"/>
      <c r="J21" s="1" t="s">
        <v>15</v>
      </c>
      <c r="K21" s="45">
        <f t="shared" si="1"/>
        <v>0.62</v>
      </c>
      <c r="L21" s="45">
        <f t="shared" si="2"/>
        <v>0.71</v>
      </c>
      <c r="M21" s="45">
        <f t="shared" si="3"/>
        <v>0.7</v>
      </c>
      <c r="N21" s="45">
        <f t="shared" si="4"/>
        <v>0.69</v>
      </c>
      <c r="O21" s="45">
        <f t="shared" si="5"/>
        <v>0.7</v>
      </c>
      <c r="P21" s="45">
        <f t="shared" si="26"/>
        <v>0.7</v>
      </c>
      <c r="Q21" s="45">
        <f t="shared" si="6"/>
        <v>0.63</v>
      </c>
      <c r="R21" s="45">
        <f t="shared" si="7"/>
        <v>0.72</v>
      </c>
      <c r="S21" s="45">
        <f t="shared" si="8"/>
        <v>0.71</v>
      </c>
      <c r="T21" s="45">
        <f t="shared" si="9"/>
        <v>0.74</v>
      </c>
      <c r="U21" s="45">
        <f t="shared" si="10"/>
        <v>0.71</v>
      </c>
      <c r="V21" s="45">
        <f t="shared" si="11"/>
        <v>0.74</v>
      </c>
      <c r="W21" s="45">
        <f t="shared" si="12"/>
        <v>0.68</v>
      </c>
      <c r="X21" s="45">
        <f t="shared" si="13"/>
        <v>0.69</v>
      </c>
      <c r="Y21" s="45">
        <f t="shared" si="14"/>
        <v>0.66</v>
      </c>
      <c r="Z21" s="45">
        <f t="shared" si="15"/>
        <v>0.69</v>
      </c>
      <c r="AA21" s="45">
        <f t="shared" si="16"/>
        <v>0.61</v>
      </c>
      <c r="AB21" s="45">
        <f t="shared" si="17"/>
        <v>0.75</v>
      </c>
      <c r="AC21" s="45">
        <f t="shared" si="18"/>
        <v>0.74</v>
      </c>
      <c r="AD21" s="45">
        <f t="shared" si="19"/>
        <v>0.75</v>
      </c>
      <c r="AE21" s="45">
        <f t="shared" si="20"/>
        <v>0.67</v>
      </c>
      <c r="AF21" s="45">
        <f t="shared" si="21"/>
        <v>0.74</v>
      </c>
      <c r="AG21" s="45">
        <f t="shared" si="22"/>
        <v>0.61</v>
      </c>
      <c r="AH21" s="45">
        <f t="shared" si="23"/>
        <v>0.66</v>
      </c>
      <c r="AI21" s="45">
        <f t="shared" si="24"/>
        <v>0.68</v>
      </c>
      <c r="AJ21" s="45">
        <f t="shared" si="25"/>
        <v>0.66</v>
      </c>
    </row>
    <row r="22" spans="1:36" ht="12.95" customHeight="1" x14ac:dyDescent="0.15">
      <c r="A22" s="44">
        <v>349</v>
      </c>
      <c r="B22" s="99" t="s">
        <v>136</v>
      </c>
      <c r="C22" s="99"/>
      <c r="D22" s="44">
        <v>30</v>
      </c>
      <c r="E22" s="44">
        <v>21</v>
      </c>
      <c r="F22" s="4">
        <f t="shared" si="0"/>
        <v>0.7</v>
      </c>
      <c r="G22" s="26"/>
      <c r="H22" s="44"/>
      <c r="I22" s="44"/>
      <c r="J22" s="1" t="s">
        <v>15</v>
      </c>
      <c r="K22" s="45">
        <f t="shared" si="1"/>
        <v>0.62</v>
      </c>
      <c r="L22" s="45">
        <f t="shared" si="2"/>
        <v>0.71</v>
      </c>
      <c r="M22" s="45">
        <f t="shared" si="3"/>
        <v>0.7</v>
      </c>
      <c r="N22" s="45">
        <f t="shared" si="4"/>
        <v>0.69</v>
      </c>
      <c r="O22" s="45">
        <f t="shared" si="5"/>
        <v>0.7</v>
      </c>
      <c r="P22" s="45">
        <f t="shared" si="26"/>
        <v>0.7</v>
      </c>
      <c r="Q22" s="45">
        <f t="shared" si="6"/>
        <v>0.63</v>
      </c>
      <c r="R22" s="45">
        <f t="shared" si="7"/>
        <v>0.72</v>
      </c>
      <c r="S22" s="45">
        <f t="shared" si="8"/>
        <v>0.71</v>
      </c>
      <c r="T22" s="45">
        <f t="shared" si="9"/>
        <v>0.74</v>
      </c>
      <c r="U22" s="45">
        <f t="shared" si="10"/>
        <v>0.71</v>
      </c>
      <c r="V22" s="45">
        <f t="shared" si="11"/>
        <v>0.74</v>
      </c>
      <c r="W22" s="45">
        <f t="shared" si="12"/>
        <v>0.68</v>
      </c>
      <c r="X22" s="45">
        <f t="shared" si="13"/>
        <v>0.69</v>
      </c>
      <c r="Y22" s="45">
        <f t="shared" si="14"/>
        <v>0.66</v>
      </c>
      <c r="Z22" s="45">
        <f t="shared" si="15"/>
        <v>0.69</v>
      </c>
      <c r="AA22" s="45">
        <f t="shared" si="16"/>
        <v>0.61</v>
      </c>
      <c r="AB22" s="45">
        <f t="shared" si="17"/>
        <v>0.75</v>
      </c>
      <c r="AC22" s="45">
        <f t="shared" si="18"/>
        <v>0.74</v>
      </c>
      <c r="AD22" s="45">
        <f t="shared" si="19"/>
        <v>0.75</v>
      </c>
      <c r="AE22" s="45">
        <f t="shared" si="20"/>
        <v>0.67</v>
      </c>
      <c r="AF22" s="45">
        <f t="shared" si="21"/>
        <v>0.74</v>
      </c>
      <c r="AG22" s="45">
        <f t="shared" si="22"/>
        <v>0.61</v>
      </c>
      <c r="AH22" s="45">
        <f t="shared" si="23"/>
        <v>0.66</v>
      </c>
      <c r="AI22" s="45">
        <f t="shared" si="24"/>
        <v>0.68</v>
      </c>
      <c r="AJ22" s="45">
        <f t="shared" si="25"/>
        <v>0.66</v>
      </c>
    </row>
    <row r="23" spans="1:36" ht="12.95" customHeight="1" x14ac:dyDescent="0.15">
      <c r="A23" s="44">
        <v>350</v>
      </c>
      <c r="B23" s="99" t="s">
        <v>136</v>
      </c>
      <c r="C23" s="99"/>
      <c r="D23" s="44">
        <v>8</v>
      </c>
      <c r="E23" s="44">
        <v>7</v>
      </c>
      <c r="F23" s="4">
        <f t="shared" si="0"/>
        <v>0.02</v>
      </c>
      <c r="G23" s="5" t="s">
        <v>257</v>
      </c>
      <c r="H23" s="44" t="s">
        <v>36</v>
      </c>
      <c r="I23" s="44" t="s">
        <v>258</v>
      </c>
      <c r="J23" s="1" t="s">
        <v>15</v>
      </c>
      <c r="K23" s="45">
        <f t="shared" si="1"/>
        <v>0.02</v>
      </c>
      <c r="L23" s="45">
        <f t="shared" si="2"/>
        <v>0.02</v>
      </c>
      <c r="M23" s="45">
        <f t="shared" si="3"/>
        <v>0.02</v>
      </c>
      <c r="N23" s="45">
        <f t="shared" si="4"/>
        <v>0.02</v>
      </c>
      <c r="O23" s="45">
        <f t="shared" si="5"/>
        <v>0.02</v>
      </c>
      <c r="P23" s="45">
        <f t="shared" si="26"/>
        <v>0.02</v>
      </c>
      <c r="Q23" s="45">
        <f t="shared" si="6"/>
        <v>0.02</v>
      </c>
      <c r="R23" s="45">
        <f t="shared" si="7"/>
        <v>0.02</v>
      </c>
      <c r="S23" s="45">
        <f t="shared" si="8"/>
        <v>0.02</v>
      </c>
      <c r="T23" s="45">
        <f t="shared" si="9"/>
        <v>0.02</v>
      </c>
      <c r="U23" s="45">
        <f t="shared" si="10"/>
        <v>0.02</v>
      </c>
      <c r="V23" s="45">
        <f t="shared" si="11"/>
        <v>0.02</v>
      </c>
      <c r="W23" s="45">
        <f t="shared" si="12"/>
        <v>0.02</v>
      </c>
      <c r="X23" s="45">
        <f t="shared" si="13"/>
        <v>0.02</v>
      </c>
      <c r="Y23" s="45">
        <f t="shared" si="14"/>
        <v>0.02</v>
      </c>
      <c r="Z23" s="45">
        <f t="shared" si="15"/>
        <v>0.02</v>
      </c>
      <c r="AA23" s="45">
        <f t="shared" si="16"/>
        <v>0.02</v>
      </c>
      <c r="AB23" s="45">
        <f t="shared" si="17"/>
        <v>0.02</v>
      </c>
      <c r="AC23" s="45">
        <f t="shared" si="18"/>
        <v>0.02</v>
      </c>
      <c r="AD23" s="45">
        <f t="shared" si="19"/>
        <v>0.03</v>
      </c>
      <c r="AE23" s="45">
        <f t="shared" si="20"/>
        <v>0.02</v>
      </c>
      <c r="AF23" s="45">
        <f t="shared" si="21"/>
        <v>0.02</v>
      </c>
      <c r="AG23" s="45">
        <f t="shared" si="22"/>
        <v>0.02</v>
      </c>
      <c r="AH23" s="45">
        <f t="shared" si="23"/>
        <v>0.02</v>
      </c>
      <c r="AI23" s="45">
        <f t="shared" si="24"/>
        <v>0.02</v>
      </c>
      <c r="AJ23" s="45">
        <f t="shared" si="25"/>
        <v>0.02</v>
      </c>
    </row>
    <row r="24" spans="1:36" ht="12.95" customHeight="1" x14ac:dyDescent="0.15">
      <c r="A24" s="44">
        <v>351</v>
      </c>
      <c r="B24" s="99" t="s">
        <v>136</v>
      </c>
      <c r="C24" s="99"/>
      <c r="D24" s="44">
        <v>14</v>
      </c>
      <c r="E24" s="44">
        <v>12</v>
      </c>
      <c r="F24" s="4">
        <f t="shared" si="0"/>
        <v>0.1</v>
      </c>
      <c r="G24" s="5"/>
      <c r="H24" s="80" t="s">
        <v>32</v>
      </c>
      <c r="I24" s="80" t="s">
        <v>262</v>
      </c>
      <c r="J24" s="1" t="s">
        <v>15</v>
      </c>
      <c r="K24" s="45">
        <f t="shared" si="1"/>
        <v>0.09</v>
      </c>
      <c r="L24" s="45">
        <f t="shared" si="2"/>
        <v>0.1</v>
      </c>
      <c r="M24" s="45">
        <f t="shared" si="3"/>
        <v>0.1</v>
      </c>
      <c r="N24" s="45">
        <f t="shared" si="4"/>
        <v>0.1</v>
      </c>
      <c r="O24" s="45">
        <f t="shared" si="5"/>
        <v>0.1</v>
      </c>
      <c r="P24" s="45">
        <f t="shared" si="26"/>
        <v>0.1</v>
      </c>
      <c r="Q24" s="45">
        <f t="shared" si="6"/>
        <v>0.09</v>
      </c>
      <c r="R24" s="45">
        <f t="shared" si="7"/>
        <v>0.1</v>
      </c>
      <c r="S24" s="45">
        <f t="shared" si="8"/>
        <v>0.1</v>
      </c>
      <c r="T24" s="45">
        <f t="shared" si="9"/>
        <v>0.1</v>
      </c>
      <c r="U24" s="45">
        <f t="shared" si="10"/>
        <v>0.1</v>
      </c>
      <c r="V24" s="45">
        <f t="shared" si="11"/>
        <v>0.1</v>
      </c>
      <c r="W24" s="45">
        <f t="shared" si="12"/>
        <v>0.1</v>
      </c>
      <c r="X24" s="45">
        <f t="shared" si="13"/>
        <v>0.1</v>
      </c>
      <c r="Y24" s="45">
        <f t="shared" si="14"/>
        <v>0.08</v>
      </c>
      <c r="Z24" s="45">
        <f t="shared" si="15"/>
        <v>0.1</v>
      </c>
      <c r="AA24" s="45">
        <f t="shared" si="16"/>
        <v>0.09</v>
      </c>
      <c r="AB24" s="45">
        <f t="shared" si="17"/>
        <v>0.09</v>
      </c>
      <c r="AC24" s="45">
        <f t="shared" si="18"/>
        <v>0.1</v>
      </c>
      <c r="AD24" s="45">
        <f t="shared" si="19"/>
        <v>0.12</v>
      </c>
      <c r="AE24" s="45">
        <f t="shared" si="20"/>
        <v>0.09</v>
      </c>
      <c r="AF24" s="45">
        <f t="shared" si="21"/>
        <v>0.09</v>
      </c>
      <c r="AG24" s="45">
        <f t="shared" si="22"/>
        <v>0.09</v>
      </c>
      <c r="AH24" s="45">
        <f t="shared" si="23"/>
        <v>0.09</v>
      </c>
      <c r="AI24" s="45">
        <f t="shared" si="24"/>
        <v>0.1</v>
      </c>
      <c r="AJ24" s="45">
        <f t="shared" si="25"/>
        <v>0.09</v>
      </c>
    </row>
    <row r="25" spans="1:36" ht="12.95" customHeight="1" x14ac:dyDescent="0.15">
      <c r="A25" s="44">
        <v>352</v>
      </c>
      <c r="B25" s="99" t="s">
        <v>74</v>
      </c>
      <c r="C25" s="99"/>
      <c r="D25" s="44">
        <v>36</v>
      </c>
      <c r="E25" s="44">
        <v>19</v>
      </c>
      <c r="F25" s="4">
        <f t="shared" si="0"/>
        <v>0.85</v>
      </c>
      <c r="G25" s="5" t="s">
        <v>42</v>
      </c>
      <c r="H25" s="44"/>
      <c r="I25" s="44"/>
      <c r="J25" s="1" t="s">
        <v>15</v>
      </c>
      <c r="K25" s="45">
        <f t="shared" si="1"/>
        <v>0.78</v>
      </c>
      <c r="L25" s="45">
        <f t="shared" si="2"/>
        <v>0.89</v>
      </c>
      <c r="M25" s="45">
        <f t="shared" si="3"/>
        <v>0.86</v>
      </c>
      <c r="N25" s="45">
        <f t="shared" si="4"/>
        <v>0.86</v>
      </c>
      <c r="O25" s="45">
        <f t="shared" si="5"/>
        <v>0.87</v>
      </c>
      <c r="P25" s="45">
        <f t="shared" si="26"/>
        <v>0.86</v>
      </c>
      <c r="Q25" s="45">
        <f t="shared" si="6"/>
        <v>0.8</v>
      </c>
      <c r="R25" s="45">
        <f t="shared" si="7"/>
        <v>0.92</v>
      </c>
      <c r="S25" s="45">
        <f t="shared" si="8"/>
        <v>0.88</v>
      </c>
      <c r="T25" s="45">
        <f t="shared" si="9"/>
        <v>0.87</v>
      </c>
      <c r="U25" s="45">
        <f t="shared" si="10"/>
        <v>0.87</v>
      </c>
      <c r="V25" s="45">
        <f t="shared" si="11"/>
        <v>0.97</v>
      </c>
      <c r="W25" s="45">
        <f t="shared" si="12"/>
        <v>0.87</v>
      </c>
      <c r="X25" s="45">
        <f t="shared" si="13"/>
        <v>0.86</v>
      </c>
      <c r="Y25" s="45">
        <f t="shared" si="14"/>
        <v>0.86</v>
      </c>
      <c r="Z25" s="45">
        <f t="shared" si="15"/>
        <v>0.86</v>
      </c>
      <c r="AA25" s="45">
        <f t="shared" si="16"/>
        <v>0.76</v>
      </c>
      <c r="AB25" s="45">
        <f t="shared" si="17"/>
        <v>0.97</v>
      </c>
      <c r="AC25" s="45">
        <f t="shared" si="18"/>
        <v>0.94</v>
      </c>
      <c r="AD25" s="45">
        <f t="shared" si="19"/>
        <v>0.91</v>
      </c>
      <c r="AE25" s="45">
        <f t="shared" si="20"/>
        <v>0.85</v>
      </c>
      <c r="AF25" s="45">
        <f t="shared" si="21"/>
        <v>0.91</v>
      </c>
      <c r="AG25" s="45">
        <f t="shared" si="22"/>
        <v>0.8</v>
      </c>
      <c r="AH25" s="45">
        <f t="shared" si="23"/>
        <v>0.85</v>
      </c>
      <c r="AI25" s="45">
        <f t="shared" si="24"/>
        <v>0.87</v>
      </c>
      <c r="AJ25" s="45">
        <f t="shared" si="25"/>
        <v>0.85</v>
      </c>
    </row>
    <row r="26" spans="1:36" ht="12.95" customHeight="1" x14ac:dyDescent="0.15">
      <c r="A26" s="44">
        <v>353</v>
      </c>
      <c r="B26" s="99" t="s">
        <v>74</v>
      </c>
      <c r="C26" s="99"/>
      <c r="D26" s="44">
        <v>38</v>
      </c>
      <c r="E26" s="44">
        <v>19</v>
      </c>
      <c r="F26" s="4">
        <f t="shared" si="0"/>
        <v>0.95</v>
      </c>
      <c r="G26" s="5" t="s">
        <v>42</v>
      </c>
      <c r="H26" s="44"/>
      <c r="I26" s="44"/>
      <c r="J26" s="1" t="s">
        <v>15</v>
      </c>
      <c r="K26" s="45">
        <f t="shared" si="1"/>
        <v>0.85</v>
      </c>
      <c r="L26" s="45">
        <f t="shared" si="2"/>
        <v>0.99</v>
      </c>
      <c r="M26" s="45">
        <f t="shared" si="3"/>
        <v>0.94</v>
      </c>
      <c r="N26" s="45">
        <f t="shared" si="4"/>
        <v>0.95</v>
      </c>
      <c r="O26" s="45">
        <f t="shared" si="5"/>
        <v>0.96</v>
      </c>
      <c r="P26" s="45">
        <f t="shared" si="26"/>
        <v>0.95</v>
      </c>
      <c r="Q26" s="45">
        <f t="shared" si="6"/>
        <v>0.88</v>
      </c>
      <c r="R26" s="45">
        <f t="shared" si="7"/>
        <v>1.02</v>
      </c>
      <c r="S26" s="45">
        <f t="shared" si="8"/>
        <v>0.96</v>
      </c>
      <c r="T26" s="45">
        <f t="shared" si="9"/>
        <v>0.95</v>
      </c>
      <c r="U26" s="45">
        <f t="shared" si="10"/>
        <v>0.95</v>
      </c>
      <c r="V26" s="45">
        <f t="shared" si="11"/>
        <v>1.07</v>
      </c>
      <c r="W26" s="45">
        <f t="shared" si="12"/>
        <v>0.96</v>
      </c>
      <c r="X26" s="45">
        <f t="shared" si="13"/>
        <v>0.95</v>
      </c>
      <c r="Y26" s="45">
        <f t="shared" si="14"/>
        <v>0.96</v>
      </c>
      <c r="Z26" s="45">
        <f t="shared" si="15"/>
        <v>0.95</v>
      </c>
      <c r="AA26" s="45">
        <f t="shared" si="16"/>
        <v>0.84</v>
      </c>
      <c r="AB26" s="45">
        <f t="shared" si="17"/>
        <v>1.08</v>
      </c>
      <c r="AC26" s="45">
        <f t="shared" si="18"/>
        <v>1.04</v>
      </c>
      <c r="AD26" s="45">
        <f t="shared" si="19"/>
        <v>0.99</v>
      </c>
      <c r="AE26" s="45">
        <f t="shared" si="20"/>
        <v>0.94</v>
      </c>
      <c r="AF26" s="45">
        <f t="shared" si="21"/>
        <v>0.99</v>
      </c>
      <c r="AG26" s="45">
        <f t="shared" si="22"/>
        <v>0.89</v>
      </c>
      <c r="AH26" s="45">
        <f t="shared" si="23"/>
        <v>0.95</v>
      </c>
      <c r="AI26" s="45">
        <f t="shared" si="24"/>
        <v>0.95</v>
      </c>
      <c r="AJ26" s="45">
        <f t="shared" si="25"/>
        <v>0.95</v>
      </c>
    </row>
    <row r="27" spans="1:36" ht="12.95" customHeight="1" x14ac:dyDescent="0.15">
      <c r="A27" s="44"/>
      <c r="B27" s="99"/>
      <c r="C27" s="99"/>
      <c r="D27" s="44"/>
      <c r="E27" s="44"/>
      <c r="F27" s="4" t="str">
        <f t="shared" si="0"/>
        <v/>
      </c>
      <c r="G27" s="5"/>
      <c r="H27" s="44"/>
      <c r="I27" s="44"/>
      <c r="J27" s="1" t="s">
        <v>15</v>
      </c>
      <c r="K27" s="45" t="e">
        <f t="shared" si="1"/>
        <v>#NUM!</v>
      </c>
      <c r="L27" s="45" t="e">
        <f t="shared" si="2"/>
        <v>#NUM!</v>
      </c>
      <c r="M27" s="45" t="e">
        <f t="shared" si="3"/>
        <v>#NUM!</v>
      </c>
      <c r="N27" s="45" t="e">
        <f t="shared" si="4"/>
        <v>#NUM!</v>
      </c>
      <c r="O27" s="45" t="e">
        <f t="shared" si="5"/>
        <v>#NUM!</v>
      </c>
      <c r="P27" s="45" t="e">
        <f t="shared" si="26"/>
        <v>#N/A</v>
      </c>
      <c r="Q27" s="45" t="e">
        <f t="shared" si="6"/>
        <v>#NUM!</v>
      </c>
      <c r="R27" s="45" t="e">
        <f t="shared" si="7"/>
        <v>#NUM!</v>
      </c>
      <c r="S27" s="45" t="e">
        <f t="shared" si="8"/>
        <v>#NUM!</v>
      </c>
      <c r="T27" s="45" t="e">
        <f t="shared" si="9"/>
        <v>#NUM!</v>
      </c>
      <c r="U27" s="45" t="e">
        <f t="shared" si="10"/>
        <v>#N/A</v>
      </c>
      <c r="V27" s="45" t="e">
        <f t="shared" si="11"/>
        <v>#NUM!</v>
      </c>
      <c r="W27" s="45" t="e">
        <f t="shared" si="12"/>
        <v>#NUM!</v>
      </c>
      <c r="X27" s="45" t="e">
        <f t="shared" si="13"/>
        <v>#NUM!</v>
      </c>
      <c r="Y27" s="45" t="e">
        <f t="shared" si="14"/>
        <v>#NUM!</v>
      </c>
      <c r="Z27" s="45" t="e">
        <f t="shared" si="15"/>
        <v>#N/A</v>
      </c>
      <c r="AA27" s="45" t="e">
        <f t="shared" si="16"/>
        <v>#NUM!</v>
      </c>
      <c r="AB27" s="45" t="e">
        <f t="shared" si="17"/>
        <v>#NUM!</v>
      </c>
      <c r="AC27" s="45" t="e">
        <f t="shared" si="18"/>
        <v>#NUM!</v>
      </c>
      <c r="AD27" s="45" t="e">
        <f t="shared" si="19"/>
        <v>#NUM!</v>
      </c>
      <c r="AE27" s="45" t="e">
        <f t="shared" si="20"/>
        <v>#NUM!</v>
      </c>
      <c r="AF27" s="45" t="e">
        <f t="shared" si="21"/>
        <v>#N/A</v>
      </c>
      <c r="AG27" s="45" t="e">
        <f t="shared" si="22"/>
        <v>#NUM!</v>
      </c>
      <c r="AH27" s="45" t="e">
        <f t="shared" si="23"/>
        <v>#NUM!</v>
      </c>
      <c r="AI27" s="45" t="e">
        <f t="shared" si="24"/>
        <v>#NUM!</v>
      </c>
      <c r="AJ27" s="45" t="e">
        <f t="shared" si="25"/>
        <v>#N/A</v>
      </c>
    </row>
    <row r="28" spans="1:36" ht="12.95" customHeight="1" x14ac:dyDescent="0.15">
      <c r="A28" s="44"/>
      <c r="B28" s="99"/>
      <c r="C28" s="99"/>
      <c r="D28" s="44"/>
      <c r="E28" s="44"/>
      <c r="F28" s="4" t="str">
        <f t="shared" si="0"/>
        <v/>
      </c>
      <c r="G28" s="5"/>
      <c r="H28" s="44"/>
      <c r="I28" s="44"/>
      <c r="J28" s="1" t="s">
        <v>15</v>
      </c>
      <c r="K28" s="45" t="e">
        <f t="shared" si="1"/>
        <v>#NUM!</v>
      </c>
      <c r="L28" s="45" t="e">
        <f t="shared" si="2"/>
        <v>#NUM!</v>
      </c>
      <c r="M28" s="45" t="e">
        <f t="shared" si="3"/>
        <v>#NUM!</v>
      </c>
      <c r="N28" s="8" t="e">
        <f t="shared" si="4"/>
        <v>#NUM!</v>
      </c>
      <c r="O28" s="45" t="e">
        <f t="shared" si="5"/>
        <v>#NUM!</v>
      </c>
      <c r="P28" s="45" t="e">
        <f t="shared" si="26"/>
        <v>#N/A</v>
      </c>
      <c r="Q28" s="45" t="e">
        <f t="shared" si="6"/>
        <v>#NUM!</v>
      </c>
      <c r="R28" s="45" t="e">
        <f t="shared" si="7"/>
        <v>#NUM!</v>
      </c>
      <c r="S28" s="45" t="e">
        <f t="shared" si="8"/>
        <v>#NUM!</v>
      </c>
      <c r="T28" s="45" t="e">
        <f t="shared" si="9"/>
        <v>#NUM!</v>
      </c>
      <c r="U28" s="45" t="e">
        <f t="shared" si="10"/>
        <v>#N/A</v>
      </c>
      <c r="V28" s="45" t="e">
        <f t="shared" si="11"/>
        <v>#NUM!</v>
      </c>
      <c r="W28" s="45" t="e">
        <f t="shared" si="12"/>
        <v>#NUM!</v>
      </c>
      <c r="X28" s="45" t="e">
        <f t="shared" si="13"/>
        <v>#NUM!</v>
      </c>
      <c r="Y28" s="45" t="e">
        <f t="shared" si="14"/>
        <v>#NUM!</v>
      </c>
      <c r="Z28" s="45" t="e">
        <f t="shared" si="15"/>
        <v>#N/A</v>
      </c>
      <c r="AA28" s="45" t="e">
        <f t="shared" si="16"/>
        <v>#NUM!</v>
      </c>
      <c r="AB28" s="45" t="e">
        <f t="shared" si="17"/>
        <v>#NUM!</v>
      </c>
      <c r="AC28" s="45" t="e">
        <f t="shared" si="18"/>
        <v>#NUM!</v>
      </c>
      <c r="AD28" s="45" t="e">
        <f t="shared" si="19"/>
        <v>#NUM!</v>
      </c>
      <c r="AE28" s="45" t="e">
        <f t="shared" si="20"/>
        <v>#NUM!</v>
      </c>
      <c r="AF28" s="45" t="e">
        <f t="shared" si="21"/>
        <v>#N/A</v>
      </c>
      <c r="AG28" s="45" t="e">
        <f t="shared" si="22"/>
        <v>#NUM!</v>
      </c>
      <c r="AH28" s="45" t="e">
        <f t="shared" si="23"/>
        <v>#NUM!</v>
      </c>
      <c r="AI28" s="45" t="e">
        <f t="shared" si="24"/>
        <v>#NUM!</v>
      </c>
      <c r="AJ28" s="45" t="e">
        <f t="shared" si="25"/>
        <v>#N/A</v>
      </c>
    </row>
    <row r="29" spans="1:36" ht="12.95" customHeight="1" x14ac:dyDescent="0.15">
      <c r="A29" s="44"/>
      <c r="B29" s="99"/>
      <c r="C29" s="99"/>
      <c r="D29" s="44"/>
      <c r="E29" s="44"/>
      <c r="F29" s="4" t="str">
        <f t="shared" si="0"/>
        <v/>
      </c>
      <c r="G29" s="5"/>
      <c r="H29" s="44"/>
      <c r="I29" s="44"/>
      <c r="J29" s="1" t="s">
        <v>15</v>
      </c>
      <c r="K29" s="45" t="e">
        <f t="shared" si="1"/>
        <v>#NUM!</v>
      </c>
      <c r="L29" s="45" t="e">
        <f t="shared" si="2"/>
        <v>#NUM!</v>
      </c>
      <c r="M29" s="45" t="e">
        <f t="shared" si="3"/>
        <v>#NUM!</v>
      </c>
      <c r="N29" s="45" t="e">
        <f t="shared" si="4"/>
        <v>#NUM!</v>
      </c>
      <c r="O29" s="45" t="e">
        <f t="shared" si="5"/>
        <v>#NUM!</v>
      </c>
      <c r="P29" s="45" t="e">
        <f t="shared" si="26"/>
        <v>#N/A</v>
      </c>
      <c r="Q29" s="45" t="e">
        <f t="shared" si="6"/>
        <v>#NUM!</v>
      </c>
      <c r="R29" s="45" t="e">
        <f t="shared" si="7"/>
        <v>#NUM!</v>
      </c>
      <c r="S29" s="45" t="e">
        <f t="shared" si="8"/>
        <v>#NUM!</v>
      </c>
      <c r="T29" s="45" t="e">
        <f t="shared" si="9"/>
        <v>#NUM!</v>
      </c>
      <c r="U29" s="45" t="e">
        <f t="shared" si="10"/>
        <v>#N/A</v>
      </c>
      <c r="V29" s="45" t="e">
        <f t="shared" si="11"/>
        <v>#NUM!</v>
      </c>
      <c r="W29" s="45" t="e">
        <f t="shared" si="12"/>
        <v>#NUM!</v>
      </c>
      <c r="X29" s="45" t="e">
        <f t="shared" si="13"/>
        <v>#NUM!</v>
      </c>
      <c r="Y29" s="45" t="e">
        <f t="shared" si="14"/>
        <v>#NUM!</v>
      </c>
      <c r="Z29" s="45" t="e">
        <f t="shared" si="15"/>
        <v>#N/A</v>
      </c>
      <c r="AA29" s="45" t="e">
        <f t="shared" si="16"/>
        <v>#NUM!</v>
      </c>
      <c r="AB29" s="45" t="e">
        <f t="shared" si="17"/>
        <v>#NUM!</v>
      </c>
      <c r="AC29" s="45" t="e">
        <f t="shared" si="18"/>
        <v>#NUM!</v>
      </c>
      <c r="AD29" s="45" t="e">
        <f t="shared" si="19"/>
        <v>#NUM!</v>
      </c>
      <c r="AE29" s="45" t="e">
        <f t="shared" si="20"/>
        <v>#NUM!</v>
      </c>
      <c r="AF29" s="45" t="e">
        <f t="shared" si="21"/>
        <v>#N/A</v>
      </c>
      <c r="AG29" s="45" t="e">
        <f t="shared" si="22"/>
        <v>#NUM!</v>
      </c>
      <c r="AH29" s="45" t="e">
        <f t="shared" si="23"/>
        <v>#NUM!</v>
      </c>
      <c r="AI29" s="45" t="e">
        <f t="shared" si="24"/>
        <v>#NUM!</v>
      </c>
      <c r="AJ29" s="45" t="e">
        <f t="shared" si="25"/>
        <v>#N/A</v>
      </c>
    </row>
    <row r="30" spans="1:36" ht="12.95" customHeight="1" x14ac:dyDescent="0.15">
      <c r="A30" s="44"/>
      <c r="B30" s="99"/>
      <c r="C30" s="99"/>
      <c r="D30" s="44"/>
      <c r="E30" s="44"/>
      <c r="F30" s="4" t="str">
        <f t="shared" si="0"/>
        <v/>
      </c>
      <c r="G30" s="5"/>
      <c r="H30" s="44"/>
      <c r="I30" s="44"/>
      <c r="J30" s="1" t="s">
        <v>15</v>
      </c>
      <c r="K30" s="45" t="e">
        <f t="shared" si="1"/>
        <v>#NUM!</v>
      </c>
      <c r="L30" s="45" t="e">
        <f t="shared" si="2"/>
        <v>#NUM!</v>
      </c>
      <c r="M30" s="45" t="e">
        <f t="shared" si="3"/>
        <v>#NUM!</v>
      </c>
      <c r="N30" s="45" t="e">
        <f t="shared" si="4"/>
        <v>#NUM!</v>
      </c>
      <c r="O30" s="45" t="e">
        <f t="shared" si="5"/>
        <v>#NUM!</v>
      </c>
      <c r="P30" s="45" t="e">
        <f t="shared" si="26"/>
        <v>#N/A</v>
      </c>
      <c r="Q30" s="45" t="e">
        <f t="shared" si="6"/>
        <v>#NUM!</v>
      </c>
      <c r="R30" s="45" t="e">
        <f t="shared" si="7"/>
        <v>#NUM!</v>
      </c>
      <c r="S30" s="45" t="e">
        <f t="shared" si="8"/>
        <v>#NUM!</v>
      </c>
      <c r="T30" s="45" t="e">
        <f t="shared" si="9"/>
        <v>#NUM!</v>
      </c>
      <c r="U30" s="45" t="e">
        <f t="shared" si="10"/>
        <v>#N/A</v>
      </c>
      <c r="V30" s="45" t="e">
        <f t="shared" si="11"/>
        <v>#NUM!</v>
      </c>
      <c r="W30" s="45" t="e">
        <f t="shared" si="12"/>
        <v>#NUM!</v>
      </c>
      <c r="X30" s="45" t="e">
        <f t="shared" si="13"/>
        <v>#NUM!</v>
      </c>
      <c r="Y30" s="45" t="e">
        <f t="shared" si="14"/>
        <v>#NUM!</v>
      </c>
      <c r="Z30" s="45" t="e">
        <f t="shared" si="15"/>
        <v>#N/A</v>
      </c>
      <c r="AA30" s="45" t="e">
        <f t="shared" si="16"/>
        <v>#NUM!</v>
      </c>
      <c r="AB30" s="45" t="e">
        <f t="shared" si="17"/>
        <v>#NUM!</v>
      </c>
      <c r="AC30" s="45" t="e">
        <f t="shared" si="18"/>
        <v>#NUM!</v>
      </c>
      <c r="AD30" s="45" t="e">
        <f t="shared" si="19"/>
        <v>#NUM!</v>
      </c>
      <c r="AE30" s="45" t="e">
        <f t="shared" si="20"/>
        <v>#NUM!</v>
      </c>
      <c r="AF30" s="45" t="e">
        <f t="shared" si="21"/>
        <v>#N/A</v>
      </c>
      <c r="AG30" s="45" t="e">
        <f t="shared" si="22"/>
        <v>#NUM!</v>
      </c>
      <c r="AH30" s="45" t="e">
        <f t="shared" si="23"/>
        <v>#NUM!</v>
      </c>
      <c r="AI30" s="45" t="e">
        <f t="shared" si="24"/>
        <v>#NUM!</v>
      </c>
      <c r="AJ30" s="45" t="e">
        <f t="shared" si="25"/>
        <v>#N/A</v>
      </c>
    </row>
    <row r="31" spans="1:36" ht="12.95" customHeight="1" x14ac:dyDescent="0.15">
      <c r="A31" s="44"/>
      <c r="B31" s="99"/>
      <c r="C31" s="99"/>
      <c r="D31" s="44"/>
      <c r="E31" s="44"/>
      <c r="F31" s="4" t="str">
        <f t="shared" si="0"/>
        <v/>
      </c>
      <c r="G31" s="5"/>
      <c r="H31" s="44"/>
      <c r="I31" s="44"/>
      <c r="J31" s="1" t="s">
        <v>15</v>
      </c>
      <c r="K31" s="45" t="e">
        <f t="shared" si="1"/>
        <v>#NUM!</v>
      </c>
      <c r="L31" s="45" t="e">
        <f t="shared" si="2"/>
        <v>#NUM!</v>
      </c>
      <c r="M31" s="45" t="e">
        <f t="shared" si="3"/>
        <v>#NUM!</v>
      </c>
      <c r="N31" s="45" t="e">
        <f t="shared" si="4"/>
        <v>#NUM!</v>
      </c>
      <c r="O31" s="45" t="e">
        <f t="shared" si="5"/>
        <v>#NUM!</v>
      </c>
      <c r="P31" s="45" t="e">
        <f t="shared" si="26"/>
        <v>#N/A</v>
      </c>
      <c r="Q31" s="45" t="e">
        <f t="shared" si="6"/>
        <v>#NUM!</v>
      </c>
      <c r="R31" s="45" t="e">
        <f t="shared" si="7"/>
        <v>#NUM!</v>
      </c>
      <c r="S31" s="45" t="e">
        <f t="shared" si="8"/>
        <v>#NUM!</v>
      </c>
      <c r="T31" s="45" t="e">
        <f t="shared" si="9"/>
        <v>#NUM!</v>
      </c>
      <c r="U31" s="45" t="e">
        <f t="shared" si="10"/>
        <v>#N/A</v>
      </c>
      <c r="V31" s="45" t="e">
        <f t="shared" si="11"/>
        <v>#NUM!</v>
      </c>
      <c r="W31" s="45" t="e">
        <f t="shared" si="12"/>
        <v>#NUM!</v>
      </c>
      <c r="X31" s="45" t="e">
        <f t="shared" si="13"/>
        <v>#NUM!</v>
      </c>
      <c r="Y31" s="45" t="e">
        <f t="shared" si="14"/>
        <v>#NUM!</v>
      </c>
      <c r="Z31" s="45" t="e">
        <f t="shared" si="15"/>
        <v>#N/A</v>
      </c>
      <c r="AA31" s="45" t="e">
        <f t="shared" si="16"/>
        <v>#NUM!</v>
      </c>
      <c r="AB31" s="45" t="e">
        <f t="shared" si="17"/>
        <v>#NUM!</v>
      </c>
      <c r="AC31" s="45" t="e">
        <f t="shared" si="18"/>
        <v>#NUM!</v>
      </c>
      <c r="AD31" s="45" t="e">
        <f t="shared" si="19"/>
        <v>#NUM!</v>
      </c>
      <c r="AE31" s="45" t="e">
        <f t="shared" si="20"/>
        <v>#NUM!</v>
      </c>
      <c r="AF31" s="45" t="e">
        <f t="shared" si="21"/>
        <v>#N/A</v>
      </c>
      <c r="AG31" s="45" t="e">
        <f t="shared" si="22"/>
        <v>#NUM!</v>
      </c>
      <c r="AH31" s="45" t="e">
        <f t="shared" si="23"/>
        <v>#NUM!</v>
      </c>
      <c r="AI31" s="45" t="e">
        <f t="shared" si="24"/>
        <v>#NUM!</v>
      </c>
      <c r="AJ31" s="45" t="e">
        <f t="shared" si="25"/>
        <v>#N/A</v>
      </c>
    </row>
    <row r="32" spans="1:36" ht="12.95" customHeight="1" x14ac:dyDescent="0.15">
      <c r="A32" s="44"/>
      <c r="B32" s="99"/>
      <c r="C32" s="99"/>
      <c r="D32" s="44"/>
      <c r="E32" s="44"/>
      <c r="F32" s="4" t="str">
        <f t="shared" si="0"/>
        <v/>
      </c>
      <c r="G32" s="5"/>
      <c r="H32" s="44"/>
      <c r="I32" s="44"/>
      <c r="J32" s="1" t="s">
        <v>15</v>
      </c>
      <c r="K32" s="45" t="e">
        <f t="shared" si="1"/>
        <v>#NUM!</v>
      </c>
      <c r="L32" s="45" t="e">
        <f t="shared" si="2"/>
        <v>#NUM!</v>
      </c>
      <c r="M32" s="45" t="e">
        <f t="shared" si="3"/>
        <v>#NUM!</v>
      </c>
      <c r="N32" s="45" t="e">
        <f t="shared" si="4"/>
        <v>#NUM!</v>
      </c>
      <c r="O32" s="45" t="e">
        <f t="shared" si="5"/>
        <v>#NUM!</v>
      </c>
      <c r="P32" s="45" t="e">
        <f t="shared" si="26"/>
        <v>#N/A</v>
      </c>
      <c r="Q32" s="45" t="e">
        <f t="shared" si="6"/>
        <v>#NUM!</v>
      </c>
      <c r="R32" s="45" t="e">
        <f t="shared" si="7"/>
        <v>#NUM!</v>
      </c>
      <c r="S32" s="45" t="e">
        <f t="shared" si="8"/>
        <v>#NUM!</v>
      </c>
      <c r="T32" s="45" t="e">
        <f t="shared" si="9"/>
        <v>#NUM!</v>
      </c>
      <c r="U32" s="45" t="e">
        <f t="shared" si="10"/>
        <v>#N/A</v>
      </c>
      <c r="V32" s="45" t="e">
        <f t="shared" si="11"/>
        <v>#NUM!</v>
      </c>
      <c r="W32" s="45" t="e">
        <f t="shared" si="12"/>
        <v>#NUM!</v>
      </c>
      <c r="X32" s="45" t="e">
        <f t="shared" si="13"/>
        <v>#NUM!</v>
      </c>
      <c r="Y32" s="45" t="e">
        <f t="shared" si="14"/>
        <v>#NUM!</v>
      </c>
      <c r="Z32" s="45" t="e">
        <f t="shared" si="15"/>
        <v>#N/A</v>
      </c>
      <c r="AA32" s="45" t="e">
        <f t="shared" si="16"/>
        <v>#NUM!</v>
      </c>
      <c r="AB32" s="45" t="e">
        <f t="shared" si="17"/>
        <v>#NUM!</v>
      </c>
      <c r="AC32" s="45" t="e">
        <f t="shared" si="18"/>
        <v>#NUM!</v>
      </c>
      <c r="AD32" s="45" t="e">
        <f t="shared" si="19"/>
        <v>#NUM!</v>
      </c>
      <c r="AE32" s="45" t="e">
        <f t="shared" si="20"/>
        <v>#NUM!</v>
      </c>
      <c r="AF32" s="45" t="e">
        <f t="shared" si="21"/>
        <v>#N/A</v>
      </c>
      <c r="AG32" s="45" t="e">
        <f t="shared" si="22"/>
        <v>#NUM!</v>
      </c>
      <c r="AH32" s="45" t="e">
        <f t="shared" si="23"/>
        <v>#NUM!</v>
      </c>
      <c r="AI32" s="45" t="e">
        <f t="shared" si="24"/>
        <v>#NUM!</v>
      </c>
      <c r="AJ32" s="45" t="e">
        <f t="shared" si="25"/>
        <v>#N/A</v>
      </c>
    </row>
    <row r="33" spans="1:36" ht="12.95" customHeight="1" x14ac:dyDescent="0.15">
      <c r="A33" s="44"/>
      <c r="B33" s="99"/>
      <c r="C33" s="99"/>
      <c r="D33" s="44"/>
      <c r="E33" s="44"/>
      <c r="F33" s="4" t="str">
        <f t="shared" si="0"/>
        <v/>
      </c>
      <c r="G33" s="44"/>
      <c r="H33" s="44"/>
      <c r="I33" s="44"/>
      <c r="J33" s="1" t="s">
        <v>15</v>
      </c>
      <c r="K33" s="45" t="e">
        <f t="shared" si="1"/>
        <v>#NUM!</v>
      </c>
      <c r="L33" s="45" t="e">
        <f t="shared" si="2"/>
        <v>#NUM!</v>
      </c>
      <c r="M33" s="45" t="e">
        <f t="shared" si="3"/>
        <v>#NUM!</v>
      </c>
      <c r="N33" s="45" t="e">
        <f t="shared" si="4"/>
        <v>#NUM!</v>
      </c>
      <c r="O33" s="45" t="e">
        <f t="shared" si="5"/>
        <v>#NUM!</v>
      </c>
      <c r="P33" s="45" t="e">
        <f t="shared" si="26"/>
        <v>#N/A</v>
      </c>
      <c r="Q33" s="45" t="e">
        <f t="shared" si="6"/>
        <v>#NUM!</v>
      </c>
      <c r="R33" s="45" t="e">
        <f t="shared" si="7"/>
        <v>#NUM!</v>
      </c>
      <c r="S33" s="45" t="e">
        <f t="shared" si="8"/>
        <v>#NUM!</v>
      </c>
      <c r="T33" s="45" t="e">
        <f t="shared" si="9"/>
        <v>#NUM!</v>
      </c>
      <c r="U33" s="45" t="e">
        <f t="shared" si="10"/>
        <v>#N/A</v>
      </c>
      <c r="V33" s="45" t="e">
        <f t="shared" si="11"/>
        <v>#NUM!</v>
      </c>
      <c r="W33" s="45" t="e">
        <f t="shared" si="12"/>
        <v>#NUM!</v>
      </c>
      <c r="X33" s="45" t="e">
        <f t="shared" si="13"/>
        <v>#NUM!</v>
      </c>
      <c r="Y33" s="45" t="e">
        <f t="shared" si="14"/>
        <v>#NUM!</v>
      </c>
      <c r="Z33" s="45" t="e">
        <f t="shared" si="15"/>
        <v>#N/A</v>
      </c>
      <c r="AA33" s="45" t="e">
        <f t="shared" si="16"/>
        <v>#NUM!</v>
      </c>
      <c r="AB33" s="45" t="e">
        <f t="shared" si="17"/>
        <v>#NUM!</v>
      </c>
      <c r="AC33" s="45" t="e">
        <f t="shared" si="18"/>
        <v>#NUM!</v>
      </c>
      <c r="AD33" s="45" t="e">
        <f t="shared" si="19"/>
        <v>#NUM!</v>
      </c>
      <c r="AE33" s="45" t="e">
        <f t="shared" si="20"/>
        <v>#NUM!</v>
      </c>
      <c r="AF33" s="45" t="e">
        <f t="shared" si="21"/>
        <v>#N/A</v>
      </c>
      <c r="AG33" s="45" t="e">
        <f t="shared" si="22"/>
        <v>#NUM!</v>
      </c>
      <c r="AH33" s="45" t="e">
        <f t="shared" si="23"/>
        <v>#NUM!</v>
      </c>
      <c r="AI33" s="45" t="e">
        <f t="shared" si="24"/>
        <v>#NUM!</v>
      </c>
      <c r="AJ33" s="45" t="e">
        <f t="shared" si="25"/>
        <v>#N/A</v>
      </c>
    </row>
    <row r="34" spans="1:36" ht="12.95" customHeight="1" x14ac:dyDescent="0.15">
      <c r="A34" s="44"/>
      <c r="B34" s="99"/>
      <c r="C34" s="99"/>
      <c r="D34" s="44"/>
      <c r="E34" s="44"/>
      <c r="F34" s="4" t="str">
        <f t="shared" si="0"/>
        <v/>
      </c>
      <c r="G34" s="44"/>
      <c r="H34" s="44"/>
      <c r="I34" s="44"/>
      <c r="K34" s="45" t="e">
        <f t="shared" si="1"/>
        <v>#NUM!</v>
      </c>
      <c r="L34" s="45" t="e">
        <f t="shared" si="2"/>
        <v>#NUM!</v>
      </c>
      <c r="M34" s="45" t="e">
        <f t="shared" si="3"/>
        <v>#NUM!</v>
      </c>
      <c r="N34" s="45" t="e">
        <f t="shared" si="4"/>
        <v>#NUM!</v>
      </c>
      <c r="O34" s="45" t="e">
        <f t="shared" si="5"/>
        <v>#NUM!</v>
      </c>
      <c r="P34" s="45" t="e">
        <f t="shared" si="26"/>
        <v>#N/A</v>
      </c>
      <c r="Q34" s="45" t="e">
        <f t="shared" si="6"/>
        <v>#NUM!</v>
      </c>
      <c r="R34" s="45" t="e">
        <f t="shared" si="7"/>
        <v>#NUM!</v>
      </c>
      <c r="S34" s="45" t="e">
        <f t="shared" si="8"/>
        <v>#NUM!</v>
      </c>
      <c r="T34" s="45" t="e">
        <f t="shared" si="9"/>
        <v>#NUM!</v>
      </c>
      <c r="U34" s="45" t="e">
        <f t="shared" si="10"/>
        <v>#N/A</v>
      </c>
      <c r="V34" s="45" t="e">
        <f t="shared" si="11"/>
        <v>#NUM!</v>
      </c>
      <c r="W34" s="45" t="e">
        <f t="shared" si="12"/>
        <v>#NUM!</v>
      </c>
      <c r="X34" s="45" t="e">
        <f t="shared" si="13"/>
        <v>#NUM!</v>
      </c>
      <c r="Y34" s="45" t="e">
        <f t="shared" si="14"/>
        <v>#NUM!</v>
      </c>
      <c r="Z34" s="45" t="e">
        <f t="shared" si="15"/>
        <v>#N/A</v>
      </c>
      <c r="AA34" s="45" t="e">
        <f t="shared" si="16"/>
        <v>#NUM!</v>
      </c>
      <c r="AB34" s="45" t="e">
        <f t="shared" si="17"/>
        <v>#NUM!</v>
      </c>
      <c r="AC34" s="45" t="e">
        <f t="shared" si="18"/>
        <v>#NUM!</v>
      </c>
      <c r="AD34" s="45" t="e">
        <f t="shared" si="19"/>
        <v>#NUM!</v>
      </c>
      <c r="AE34" s="45" t="e">
        <f t="shared" si="20"/>
        <v>#NUM!</v>
      </c>
      <c r="AF34" s="45" t="e">
        <f t="shared" si="21"/>
        <v>#N/A</v>
      </c>
      <c r="AG34" s="45" t="e">
        <f t="shared" si="22"/>
        <v>#NUM!</v>
      </c>
      <c r="AH34" s="45" t="e">
        <f t="shared" si="23"/>
        <v>#NUM!</v>
      </c>
      <c r="AI34" s="45" t="e">
        <f t="shared" si="24"/>
        <v>#NUM!</v>
      </c>
      <c r="AJ34" s="45" t="e">
        <f t="shared" si="25"/>
        <v>#N/A</v>
      </c>
    </row>
    <row r="35" spans="1:36" ht="12.95" customHeight="1" x14ac:dyDescent="0.15">
      <c r="A35" s="44"/>
      <c r="B35" s="99"/>
      <c r="C35" s="99"/>
      <c r="D35" s="44"/>
      <c r="E35" s="44"/>
      <c r="F35" s="4" t="str">
        <f t="shared" si="0"/>
        <v/>
      </c>
      <c r="G35" s="44"/>
      <c r="H35" s="44"/>
      <c r="I35" s="44"/>
      <c r="K35" s="45" t="e">
        <f t="shared" si="1"/>
        <v>#NUM!</v>
      </c>
      <c r="L35" s="45" t="e">
        <f t="shared" si="2"/>
        <v>#NUM!</v>
      </c>
      <c r="M35" s="45" t="e">
        <f t="shared" si="3"/>
        <v>#NUM!</v>
      </c>
      <c r="N35" s="45" t="e">
        <f t="shared" si="4"/>
        <v>#NUM!</v>
      </c>
      <c r="O35" s="45" t="e">
        <f t="shared" si="5"/>
        <v>#NUM!</v>
      </c>
      <c r="P35" s="45" t="e">
        <f t="shared" si="26"/>
        <v>#N/A</v>
      </c>
      <c r="Q35" s="45" t="e">
        <f t="shared" si="6"/>
        <v>#NUM!</v>
      </c>
      <c r="R35" s="45" t="e">
        <f t="shared" si="7"/>
        <v>#NUM!</v>
      </c>
      <c r="S35" s="45" t="e">
        <f t="shared" si="8"/>
        <v>#NUM!</v>
      </c>
      <c r="T35" s="45" t="e">
        <f t="shared" si="9"/>
        <v>#NUM!</v>
      </c>
      <c r="U35" s="45" t="e">
        <f t="shared" si="10"/>
        <v>#N/A</v>
      </c>
      <c r="V35" s="45" t="e">
        <f t="shared" si="11"/>
        <v>#NUM!</v>
      </c>
      <c r="W35" s="45" t="e">
        <f t="shared" si="12"/>
        <v>#NUM!</v>
      </c>
      <c r="X35" s="45" t="e">
        <f t="shared" si="13"/>
        <v>#NUM!</v>
      </c>
      <c r="Y35" s="45" t="e">
        <f t="shared" si="14"/>
        <v>#NUM!</v>
      </c>
      <c r="Z35" s="45" t="e">
        <f t="shared" si="15"/>
        <v>#N/A</v>
      </c>
      <c r="AA35" s="45" t="e">
        <f t="shared" si="16"/>
        <v>#NUM!</v>
      </c>
      <c r="AB35" s="45" t="e">
        <f t="shared" si="17"/>
        <v>#NUM!</v>
      </c>
      <c r="AC35" s="45" t="e">
        <f t="shared" si="18"/>
        <v>#NUM!</v>
      </c>
      <c r="AD35" s="45" t="e">
        <f t="shared" si="19"/>
        <v>#NUM!</v>
      </c>
      <c r="AE35" s="45" t="e">
        <f t="shared" si="20"/>
        <v>#NUM!</v>
      </c>
      <c r="AF35" s="45" t="e">
        <f t="shared" si="21"/>
        <v>#N/A</v>
      </c>
      <c r="AG35" s="45" t="e">
        <f t="shared" si="22"/>
        <v>#NUM!</v>
      </c>
      <c r="AH35" s="45" t="e">
        <f t="shared" si="23"/>
        <v>#NUM!</v>
      </c>
      <c r="AI35" s="45" t="e">
        <f t="shared" si="24"/>
        <v>#NUM!</v>
      </c>
      <c r="AJ35" s="45" t="e">
        <f t="shared" si="25"/>
        <v>#N/A</v>
      </c>
    </row>
    <row r="36" spans="1:36" ht="12.95" customHeight="1" x14ac:dyDescent="0.15">
      <c r="A36" s="44"/>
      <c r="B36" s="99"/>
      <c r="C36" s="99"/>
      <c r="D36" s="44"/>
      <c r="E36" s="44"/>
      <c r="F36" s="4" t="str">
        <f t="shared" si="0"/>
        <v/>
      </c>
      <c r="G36" s="44"/>
      <c r="H36" s="44"/>
      <c r="I36" s="44"/>
      <c r="K36" s="45" t="e">
        <f t="shared" si="1"/>
        <v>#NUM!</v>
      </c>
      <c r="L36" s="45" t="e">
        <f t="shared" si="2"/>
        <v>#NUM!</v>
      </c>
      <c r="M36" s="45" t="e">
        <f t="shared" si="3"/>
        <v>#NUM!</v>
      </c>
      <c r="N36" s="45" t="e">
        <f t="shared" si="4"/>
        <v>#NUM!</v>
      </c>
      <c r="O36" s="45" t="e">
        <f t="shared" si="5"/>
        <v>#NUM!</v>
      </c>
      <c r="P36" s="45" t="e">
        <f t="shared" si="26"/>
        <v>#N/A</v>
      </c>
      <c r="Q36" s="45" t="e">
        <f t="shared" si="6"/>
        <v>#NUM!</v>
      </c>
      <c r="R36" s="45" t="e">
        <f t="shared" si="7"/>
        <v>#NUM!</v>
      </c>
      <c r="S36" s="45" t="e">
        <f t="shared" si="8"/>
        <v>#NUM!</v>
      </c>
      <c r="T36" s="45" t="e">
        <f t="shared" si="9"/>
        <v>#NUM!</v>
      </c>
      <c r="U36" s="45" t="e">
        <f t="shared" si="10"/>
        <v>#N/A</v>
      </c>
      <c r="V36" s="45" t="e">
        <f t="shared" si="11"/>
        <v>#NUM!</v>
      </c>
      <c r="W36" s="45" t="e">
        <f t="shared" si="12"/>
        <v>#NUM!</v>
      </c>
      <c r="X36" s="45" t="e">
        <f t="shared" si="13"/>
        <v>#NUM!</v>
      </c>
      <c r="Y36" s="45" t="e">
        <f t="shared" si="14"/>
        <v>#NUM!</v>
      </c>
      <c r="Z36" s="45" t="e">
        <f t="shared" si="15"/>
        <v>#N/A</v>
      </c>
      <c r="AA36" s="45" t="e">
        <f t="shared" si="16"/>
        <v>#NUM!</v>
      </c>
      <c r="AB36" s="45" t="e">
        <f t="shared" si="17"/>
        <v>#NUM!</v>
      </c>
      <c r="AC36" s="45" t="e">
        <f t="shared" si="18"/>
        <v>#NUM!</v>
      </c>
      <c r="AD36" s="45" t="e">
        <f t="shared" si="19"/>
        <v>#NUM!</v>
      </c>
      <c r="AE36" s="45" t="e">
        <f t="shared" si="20"/>
        <v>#NUM!</v>
      </c>
      <c r="AF36" s="45" t="e">
        <f t="shared" si="21"/>
        <v>#N/A</v>
      </c>
      <c r="AG36" s="45" t="e">
        <f t="shared" si="22"/>
        <v>#NUM!</v>
      </c>
      <c r="AH36" s="45" t="e">
        <f t="shared" si="23"/>
        <v>#NUM!</v>
      </c>
      <c r="AI36" s="45" t="e">
        <f t="shared" si="24"/>
        <v>#NUM!</v>
      </c>
      <c r="AJ36" s="45" t="e">
        <f t="shared" si="25"/>
        <v>#N/A</v>
      </c>
    </row>
    <row r="37" spans="1:36" ht="12.95" customHeight="1" x14ac:dyDescent="0.15">
      <c r="A37" s="44"/>
      <c r="B37" s="99"/>
      <c r="C37" s="99"/>
      <c r="D37" s="44"/>
      <c r="E37" s="44"/>
      <c r="F37" s="4" t="str">
        <f t="shared" si="0"/>
        <v/>
      </c>
      <c r="G37" s="44"/>
      <c r="H37" s="44"/>
      <c r="I37" s="44"/>
      <c r="K37" s="45" t="e">
        <f t="shared" si="1"/>
        <v>#NUM!</v>
      </c>
      <c r="L37" s="45" t="e">
        <f t="shared" si="2"/>
        <v>#NUM!</v>
      </c>
      <c r="M37" s="45" t="e">
        <f t="shared" si="3"/>
        <v>#NUM!</v>
      </c>
      <c r="N37" s="45" t="e">
        <f t="shared" si="4"/>
        <v>#NUM!</v>
      </c>
      <c r="O37" s="45" t="e">
        <f t="shared" si="5"/>
        <v>#NUM!</v>
      </c>
      <c r="P37" s="45" t="e">
        <f t="shared" si="26"/>
        <v>#N/A</v>
      </c>
      <c r="Q37" s="45" t="e">
        <f t="shared" si="6"/>
        <v>#NUM!</v>
      </c>
      <c r="R37" s="45" t="e">
        <f t="shared" si="7"/>
        <v>#NUM!</v>
      </c>
      <c r="S37" s="45" t="e">
        <f t="shared" si="8"/>
        <v>#NUM!</v>
      </c>
      <c r="T37" s="45" t="e">
        <f t="shared" si="9"/>
        <v>#NUM!</v>
      </c>
      <c r="U37" s="45" t="e">
        <f t="shared" si="10"/>
        <v>#N/A</v>
      </c>
      <c r="V37" s="45" t="e">
        <f t="shared" si="11"/>
        <v>#NUM!</v>
      </c>
      <c r="W37" s="45" t="e">
        <f t="shared" si="12"/>
        <v>#NUM!</v>
      </c>
      <c r="X37" s="45" t="e">
        <f t="shared" si="13"/>
        <v>#NUM!</v>
      </c>
      <c r="Y37" s="45" t="e">
        <f t="shared" si="14"/>
        <v>#NUM!</v>
      </c>
      <c r="Z37" s="45" t="e">
        <f t="shared" si="15"/>
        <v>#N/A</v>
      </c>
      <c r="AA37" s="45" t="e">
        <f t="shared" si="16"/>
        <v>#NUM!</v>
      </c>
      <c r="AB37" s="45" t="e">
        <f t="shared" si="17"/>
        <v>#NUM!</v>
      </c>
      <c r="AC37" s="45" t="e">
        <f t="shared" si="18"/>
        <v>#NUM!</v>
      </c>
      <c r="AD37" s="45" t="e">
        <f t="shared" si="19"/>
        <v>#NUM!</v>
      </c>
      <c r="AE37" s="45" t="e">
        <f t="shared" si="20"/>
        <v>#NUM!</v>
      </c>
      <c r="AF37" s="45" t="e">
        <f t="shared" si="21"/>
        <v>#N/A</v>
      </c>
      <c r="AG37" s="45" t="e">
        <f t="shared" si="22"/>
        <v>#NUM!</v>
      </c>
      <c r="AH37" s="45" t="e">
        <f t="shared" si="23"/>
        <v>#NUM!</v>
      </c>
      <c r="AI37" s="45" t="e">
        <f t="shared" si="24"/>
        <v>#NUM!</v>
      </c>
      <c r="AJ37" s="45" t="e">
        <f t="shared" si="25"/>
        <v>#N/A</v>
      </c>
    </row>
    <row r="38" spans="1:36" ht="12.95" customHeight="1" x14ac:dyDescent="0.15">
      <c r="A38" s="44"/>
      <c r="B38" s="99"/>
      <c r="C38" s="99"/>
      <c r="D38" s="44"/>
      <c r="E38" s="44"/>
      <c r="F38" s="4" t="str">
        <f t="shared" si="0"/>
        <v/>
      </c>
      <c r="G38" s="44"/>
      <c r="H38" s="44"/>
      <c r="I38" s="44"/>
      <c r="K38" s="45" t="e">
        <f t="shared" si="1"/>
        <v>#NUM!</v>
      </c>
      <c r="L38" s="45" t="e">
        <f t="shared" si="2"/>
        <v>#NUM!</v>
      </c>
      <c r="M38" s="45" t="e">
        <f t="shared" si="3"/>
        <v>#NUM!</v>
      </c>
      <c r="N38" s="45" t="e">
        <f t="shared" si="4"/>
        <v>#NUM!</v>
      </c>
      <c r="O38" s="45" t="e">
        <f t="shared" si="5"/>
        <v>#NUM!</v>
      </c>
      <c r="P38" s="45" t="e">
        <f t="shared" si="26"/>
        <v>#N/A</v>
      </c>
      <c r="Q38" s="45" t="e">
        <f t="shared" si="6"/>
        <v>#NUM!</v>
      </c>
      <c r="R38" s="45" t="e">
        <f t="shared" si="7"/>
        <v>#NUM!</v>
      </c>
      <c r="S38" s="45" t="e">
        <f t="shared" si="8"/>
        <v>#NUM!</v>
      </c>
      <c r="T38" s="45" t="e">
        <f t="shared" si="9"/>
        <v>#NUM!</v>
      </c>
      <c r="U38" s="45" t="e">
        <f t="shared" si="10"/>
        <v>#N/A</v>
      </c>
      <c r="V38" s="45" t="e">
        <f t="shared" si="11"/>
        <v>#NUM!</v>
      </c>
      <c r="W38" s="45" t="e">
        <f t="shared" si="12"/>
        <v>#NUM!</v>
      </c>
      <c r="X38" s="45" t="e">
        <f t="shared" si="13"/>
        <v>#NUM!</v>
      </c>
      <c r="Y38" s="45" t="e">
        <f t="shared" si="14"/>
        <v>#NUM!</v>
      </c>
      <c r="Z38" s="45" t="e">
        <f t="shared" si="15"/>
        <v>#N/A</v>
      </c>
      <c r="AA38" s="45" t="e">
        <f t="shared" si="16"/>
        <v>#NUM!</v>
      </c>
      <c r="AB38" s="45" t="e">
        <f t="shared" si="17"/>
        <v>#NUM!</v>
      </c>
      <c r="AC38" s="45" t="e">
        <f t="shared" si="18"/>
        <v>#NUM!</v>
      </c>
      <c r="AD38" s="45" t="e">
        <f t="shared" si="19"/>
        <v>#NUM!</v>
      </c>
      <c r="AE38" s="45" t="e">
        <f t="shared" si="20"/>
        <v>#NUM!</v>
      </c>
      <c r="AF38" s="45" t="e">
        <f t="shared" si="21"/>
        <v>#N/A</v>
      </c>
      <c r="AG38" s="45" t="e">
        <f t="shared" si="22"/>
        <v>#NUM!</v>
      </c>
      <c r="AH38" s="45" t="e">
        <f t="shared" si="23"/>
        <v>#NUM!</v>
      </c>
      <c r="AI38" s="45" t="e">
        <f t="shared" si="24"/>
        <v>#NUM!</v>
      </c>
      <c r="AJ38" s="45" t="e">
        <f t="shared" si="25"/>
        <v>#N/A</v>
      </c>
    </row>
    <row r="39" spans="1:36" ht="12.95" customHeight="1" x14ac:dyDescent="0.15">
      <c r="A39" s="44"/>
      <c r="B39" s="99"/>
      <c r="C39" s="99"/>
      <c r="D39" s="44"/>
      <c r="E39" s="44"/>
      <c r="F39" s="4" t="str">
        <f t="shared" si="0"/>
        <v/>
      </c>
      <c r="G39" s="44"/>
      <c r="H39" s="44"/>
      <c r="I39" s="44"/>
      <c r="K39" s="45" t="e">
        <f t="shared" si="1"/>
        <v>#NUM!</v>
      </c>
      <c r="L39" s="45" t="e">
        <f t="shared" si="2"/>
        <v>#NUM!</v>
      </c>
      <c r="M39" s="45" t="e">
        <f t="shared" si="3"/>
        <v>#NUM!</v>
      </c>
      <c r="N39" s="45" t="e">
        <f t="shared" si="4"/>
        <v>#NUM!</v>
      </c>
      <c r="O39" s="45" t="e">
        <f t="shared" si="5"/>
        <v>#NUM!</v>
      </c>
      <c r="P39" s="45" t="e">
        <f t="shared" si="26"/>
        <v>#N/A</v>
      </c>
      <c r="Q39" s="45" t="e">
        <f t="shared" si="6"/>
        <v>#NUM!</v>
      </c>
      <c r="R39" s="45" t="e">
        <f t="shared" si="7"/>
        <v>#NUM!</v>
      </c>
      <c r="S39" s="45" t="e">
        <f t="shared" si="8"/>
        <v>#NUM!</v>
      </c>
      <c r="T39" s="45" t="e">
        <f t="shared" si="9"/>
        <v>#NUM!</v>
      </c>
      <c r="U39" s="45" t="e">
        <f t="shared" si="10"/>
        <v>#N/A</v>
      </c>
      <c r="V39" s="45" t="e">
        <f t="shared" si="11"/>
        <v>#NUM!</v>
      </c>
      <c r="W39" s="45" t="e">
        <f t="shared" si="12"/>
        <v>#NUM!</v>
      </c>
      <c r="X39" s="45" t="e">
        <f t="shared" si="13"/>
        <v>#NUM!</v>
      </c>
      <c r="Y39" s="45" t="e">
        <f t="shared" si="14"/>
        <v>#NUM!</v>
      </c>
      <c r="Z39" s="45" t="e">
        <f t="shared" si="15"/>
        <v>#N/A</v>
      </c>
      <c r="AA39" s="45" t="e">
        <f t="shared" si="16"/>
        <v>#NUM!</v>
      </c>
      <c r="AB39" s="45" t="e">
        <f t="shared" si="17"/>
        <v>#NUM!</v>
      </c>
      <c r="AC39" s="45" t="e">
        <f t="shared" si="18"/>
        <v>#NUM!</v>
      </c>
      <c r="AD39" s="45" t="e">
        <f t="shared" si="19"/>
        <v>#NUM!</v>
      </c>
      <c r="AE39" s="45" t="e">
        <f t="shared" si="20"/>
        <v>#NUM!</v>
      </c>
      <c r="AF39" s="45" t="e">
        <f t="shared" si="21"/>
        <v>#N/A</v>
      </c>
      <c r="AG39" s="45" t="e">
        <f t="shared" si="22"/>
        <v>#NUM!</v>
      </c>
      <c r="AH39" s="45" t="e">
        <f t="shared" si="23"/>
        <v>#NUM!</v>
      </c>
      <c r="AI39" s="45" t="e">
        <f t="shared" si="24"/>
        <v>#NUM!</v>
      </c>
      <c r="AJ39" s="45" t="e">
        <f t="shared" si="25"/>
        <v>#N/A</v>
      </c>
    </row>
    <row r="40" spans="1:36" ht="12.95" customHeight="1" x14ac:dyDescent="0.15">
      <c r="A40" s="44"/>
      <c r="B40" s="99"/>
      <c r="C40" s="99"/>
      <c r="D40" s="44"/>
      <c r="E40" s="44"/>
      <c r="F40" s="4" t="str">
        <f t="shared" si="0"/>
        <v/>
      </c>
      <c r="G40" s="44"/>
      <c r="H40" s="44"/>
      <c r="I40" s="44"/>
      <c r="K40" s="45" t="e">
        <f t="shared" si="1"/>
        <v>#NUM!</v>
      </c>
      <c r="L40" s="45" t="e">
        <f t="shared" si="2"/>
        <v>#NUM!</v>
      </c>
      <c r="M40" s="45" t="e">
        <f t="shared" si="3"/>
        <v>#NUM!</v>
      </c>
      <c r="N40" s="45" t="e">
        <f t="shared" si="4"/>
        <v>#NUM!</v>
      </c>
      <c r="O40" s="45" t="e">
        <f t="shared" si="5"/>
        <v>#NUM!</v>
      </c>
      <c r="P40" s="45" t="e">
        <f t="shared" si="26"/>
        <v>#N/A</v>
      </c>
      <c r="Q40" s="45" t="e">
        <f t="shared" si="6"/>
        <v>#NUM!</v>
      </c>
      <c r="R40" s="45" t="e">
        <f t="shared" si="7"/>
        <v>#NUM!</v>
      </c>
      <c r="S40" s="45" t="e">
        <f t="shared" si="8"/>
        <v>#NUM!</v>
      </c>
      <c r="T40" s="45" t="e">
        <f t="shared" si="9"/>
        <v>#NUM!</v>
      </c>
      <c r="U40" s="45" t="e">
        <f t="shared" si="10"/>
        <v>#N/A</v>
      </c>
      <c r="V40" s="45" t="e">
        <f t="shared" si="11"/>
        <v>#NUM!</v>
      </c>
      <c r="W40" s="45" t="e">
        <f t="shared" si="12"/>
        <v>#NUM!</v>
      </c>
      <c r="X40" s="45" t="e">
        <f t="shared" si="13"/>
        <v>#NUM!</v>
      </c>
      <c r="Y40" s="45" t="e">
        <f t="shared" si="14"/>
        <v>#NUM!</v>
      </c>
      <c r="Z40" s="45" t="e">
        <f t="shared" si="15"/>
        <v>#N/A</v>
      </c>
      <c r="AA40" s="45" t="e">
        <f t="shared" si="16"/>
        <v>#NUM!</v>
      </c>
      <c r="AB40" s="45" t="e">
        <f t="shared" si="17"/>
        <v>#NUM!</v>
      </c>
      <c r="AC40" s="45" t="e">
        <f t="shared" si="18"/>
        <v>#NUM!</v>
      </c>
      <c r="AD40" s="45" t="e">
        <f t="shared" si="19"/>
        <v>#NUM!</v>
      </c>
      <c r="AE40" s="45" t="e">
        <f t="shared" si="20"/>
        <v>#NUM!</v>
      </c>
      <c r="AF40" s="45" t="e">
        <f t="shared" si="21"/>
        <v>#N/A</v>
      </c>
      <c r="AG40" s="45" t="e">
        <f t="shared" si="22"/>
        <v>#NUM!</v>
      </c>
      <c r="AH40" s="45" t="e">
        <f t="shared" si="23"/>
        <v>#NUM!</v>
      </c>
      <c r="AI40" s="45" t="e">
        <f t="shared" si="24"/>
        <v>#NUM!</v>
      </c>
      <c r="AJ40" s="45" t="e">
        <f t="shared" si="25"/>
        <v>#N/A</v>
      </c>
    </row>
    <row r="41" spans="1:36" ht="12.95" customHeight="1" x14ac:dyDescent="0.15">
      <c r="A41" s="44"/>
      <c r="B41" s="99"/>
      <c r="C41" s="99"/>
      <c r="D41" s="44"/>
      <c r="E41" s="44"/>
      <c r="F41" s="4" t="str">
        <f t="shared" si="0"/>
        <v/>
      </c>
      <c r="G41" s="44"/>
      <c r="H41" s="44"/>
      <c r="I41" s="44"/>
      <c r="K41" s="45" t="e">
        <f t="shared" si="1"/>
        <v>#NUM!</v>
      </c>
      <c r="L41" s="45" t="e">
        <f t="shared" si="2"/>
        <v>#NUM!</v>
      </c>
      <c r="M41" s="45" t="e">
        <f t="shared" si="3"/>
        <v>#NUM!</v>
      </c>
      <c r="N41" s="45" t="e">
        <f t="shared" si="4"/>
        <v>#NUM!</v>
      </c>
      <c r="O41" s="45" t="e">
        <f t="shared" si="5"/>
        <v>#NUM!</v>
      </c>
      <c r="P41" s="45" t="e">
        <f t="shared" si="26"/>
        <v>#N/A</v>
      </c>
      <c r="Q41" s="45" t="e">
        <f t="shared" si="6"/>
        <v>#NUM!</v>
      </c>
      <c r="R41" s="45" t="e">
        <f t="shared" si="7"/>
        <v>#NUM!</v>
      </c>
      <c r="S41" s="45" t="e">
        <f t="shared" si="8"/>
        <v>#NUM!</v>
      </c>
      <c r="T41" s="45" t="e">
        <f t="shared" si="9"/>
        <v>#NUM!</v>
      </c>
      <c r="U41" s="45" t="e">
        <f t="shared" si="10"/>
        <v>#N/A</v>
      </c>
      <c r="V41" s="45" t="e">
        <f t="shared" si="11"/>
        <v>#NUM!</v>
      </c>
      <c r="W41" s="45" t="e">
        <f t="shared" si="12"/>
        <v>#NUM!</v>
      </c>
      <c r="X41" s="45" t="e">
        <f t="shared" si="13"/>
        <v>#NUM!</v>
      </c>
      <c r="Y41" s="45" t="e">
        <f t="shared" si="14"/>
        <v>#NUM!</v>
      </c>
      <c r="Z41" s="45" t="e">
        <f t="shared" si="15"/>
        <v>#N/A</v>
      </c>
      <c r="AA41" s="45" t="e">
        <f t="shared" si="16"/>
        <v>#NUM!</v>
      </c>
      <c r="AB41" s="45" t="e">
        <f t="shared" si="17"/>
        <v>#NUM!</v>
      </c>
      <c r="AC41" s="45" t="e">
        <f t="shared" si="18"/>
        <v>#NUM!</v>
      </c>
      <c r="AD41" s="45" t="e">
        <f t="shared" si="19"/>
        <v>#NUM!</v>
      </c>
      <c r="AE41" s="45" t="e">
        <f t="shared" si="20"/>
        <v>#NUM!</v>
      </c>
      <c r="AF41" s="45" t="e">
        <f t="shared" si="21"/>
        <v>#N/A</v>
      </c>
      <c r="AG41" s="45" t="e">
        <f t="shared" si="22"/>
        <v>#NUM!</v>
      </c>
      <c r="AH41" s="45" t="e">
        <f t="shared" si="23"/>
        <v>#NUM!</v>
      </c>
      <c r="AI41" s="45" t="e">
        <f t="shared" si="24"/>
        <v>#NUM!</v>
      </c>
      <c r="AJ41" s="45" t="e">
        <f t="shared" si="25"/>
        <v>#N/A</v>
      </c>
    </row>
    <row r="42" spans="1:36" ht="12.95" customHeight="1" x14ac:dyDescent="0.15">
      <c r="A42" s="44"/>
      <c r="B42" s="99"/>
      <c r="C42" s="99"/>
      <c r="D42" s="44"/>
      <c r="E42" s="44"/>
      <c r="F42" s="4" t="str">
        <f t="shared" si="0"/>
        <v/>
      </c>
      <c r="G42" s="44"/>
      <c r="H42" s="44"/>
      <c r="I42" s="44"/>
      <c r="K42" s="45" t="e">
        <f t="shared" si="1"/>
        <v>#NUM!</v>
      </c>
      <c r="L42" s="45" t="e">
        <f t="shared" si="2"/>
        <v>#NUM!</v>
      </c>
      <c r="M42" s="45" t="e">
        <f t="shared" si="3"/>
        <v>#NUM!</v>
      </c>
      <c r="N42" s="45" t="e">
        <f t="shared" si="4"/>
        <v>#NUM!</v>
      </c>
      <c r="O42" s="45" t="e">
        <f t="shared" si="5"/>
        <v>#NUM!</v>
      </c>
      <c r="P42" s="45" t="e">
        <f t="shared" si="26"/>
        <v>#N/A</v>
      </c>
      <c r="Q42" s="45" t="e">
        <f t="shared" si="6"/>
        <v>#NUM!</v>
      </c>
      <c r="R42" s="45" t="e">
        <f t="shared" si="7"/>
        <v>#NUM!</v>
      </c>
      <c r="S42" s="45" t="e">
        <f t="shared" si="8"/>
        <v>#NUM!</v>
      </c>
      <c r="T42" s="45" t="e">
        <f t="shared" si="9"/>
        <v>#NUM!</v>
      </c>
      <c r="U42" s="45" t="e">
        <f t="shared" si="10"/>
        <v>#N/A</v>
      </c>
      <c r="V42" s="45" t="e">
        <f t="shared" si="11"/>
        <v>#NUM!</v>
      </c>
      <c r="W42" s="45" t="e">
        <f t="shared" si="12"/>
        <v>#NUM!</v>
      </c>
      <c r="X42" s="45" t="e">
        <f t="shared" si="13"/>
        <v>#NUM!</v>
      </c>
      <c r="Y42" s="45" t="e">
        <f t="shared" si="14"/>
        <v>#NUM!</v>
      </c>
      <c r="Z42" s="45" t="e">
        <f t="shared" si="15"/>
        <v>#N/A</v>
      </c>
      <c r="AA42" s="45" t="e">
        <f t="shared" si="16"/>
        <v>#NUM!</v>
      </c>
      <c r="AB42" s="45" t="e">
        <f t="shared" si="17"/>
        <v>#NUM!</v>
      </c>
      <c r="AC42" s="45" t="e">
        <f t="shared" si="18"/>
        <v>#NUM!</v>
      </c>
      <c r="AD42" s="45" t="e">
        <f t="shared" si="19"/>
        <v>#NUM!</v>
      </c>
      <c r="AE42" s="45" t="e">
        <f t="shared" si="20"/>
        <v>#NUM!</v>
      </c>
      <c r="AF42" s="45" t="e">
        <f t="shared" si="21"/>
        <v>#N/A</v>
      </c>
      <c r="AG42" s="45" t="e">
        <f t="shared" si="22"/>
        <v>#NUM!</v>
      </c>
      <c r="AH42" s="45" t="e">
        <f t="shared" si="23"/>
        <v>#NUM!</v>
      </c>
      <c r="AI42" s="45" t="e">
        <f t="shared" si="24"/>
        <v>#NUM!</v>
      </c>
      <c r="AJ42" s="45" t="e">
        <f t="shared" si="25"/>
        <v>#N/A</v>
      </c>
    </row>
    <row r="43" spans="1:36" ht="12.95" customHeight="1" x14ac:dyDescent="0.15">
      <c r="A43" s="44"/>
      <c r="B43" s="99"/>
      <c r="C43" s="99"/>
      <c r="D43" s="44"/>
      <c r="E43" s="44"/>
      <c r="F43" s="4" t="str">
        <f t="shared" si="0"/>
        <v/>
      </c>
      <c r="G43" s="44"/>
      <c r="H43" s="44"/>
      <c r="I43" s="44"/>
      <c r="K43" s="45" t="e">
        <f t="shared" si="1"/>
        <v>#NUM!</v>
      </c>
      <c r="L43" s="45" t="e">
        <f t="shared" si="2"/>
        <v>#NUM!</v>
      </c>
      <c r="M43" s="45" t="e">
        <f t="shared" si="3"/>
        <v>#NUM!</v>
      </c>
      <c r="N43" s="45" t="e">
        <f t="shared" si="4"/>
        <v>#NUM!</v>
      </c>
      <c r="O43" s="45" t="e">
        <f t="shared" si="5"/>
        <v>#NUM!</v>
      </c>
      <c r="P43" s="45" t="e">
        <f t="shared" si="26"/>
        <v>#N/A</v>
      </c>
      <c r="Q43" s="45" t="e">
        <f t="shared" si="6"/>
        <v>#NUM!</v>
      </c>
      <c r="R43" s="45" t="e">
        <f t="shared" si="7"/>
        <v>#NUM!</v>
      </c>
      <c r="S43" s="45" t="e">
        <f t="shared" si="8"/>
        <v>#NUM!</v>
      </c>
      <c r="T43" s="45" t="e">
        <f t="shared" si="9"/>
        <v>#NUM!</v>
      </c>
      <c r="U43" s="45" t="e">
        <f t="shared" si="10"/>
        <v>#N/A</v>
      </c>
      <c r="V43" s="45" t="e">
        <f t="shared" si="11"/>
        <v>#NUM!</v>
      </c>
      <c r="W43" s="45" t="e">
        <f t="shared" si="12"/>
        <v>#NUM!</v>
      </c>
      <c r="X43" s="45" t="e">
        <f t="shared" si="13"/>
        <v>#NUM!</v>
      </c>
      <c r="Y43" s="45" t="e">
        <f t="shared" si="14"/>
        <v>#NUM!</v>
      </c>
      <c r="Z43" s="45" t="e">
        <f t="shared" si="15"/>
        <v>#N/A</v>
      </c>
      <c r="AA43" s="45" t="e">
        <f t="shared" si="16"/>
        <v>#NUM!</v>
      </c>
      <c r="AB43" s="45" t="e">
        <f t="shared" si="17"/>
        <v>#NUM!</v>
      </c>
      <c r="AC43" s="45" t="e">
        <f t="shared" si="18"/>
        <v>#NUM!</v>
      </c>
      <c r="AD43" s="45" t="e">
        <f t="shared" si="19"/>
        <v>#NUM!</v>
      </c>
      <c r="AE43" s="45" t="e">
        <f t="shared" si="20"/>
        <v>#NUM!</v>
      </c>
      <c r="AF43" s="45" t="e">
        <f t="shared" si="21"/>
        <v>#N/A</v>
      </c>
      <c r="AG43" s="45" t="e">
        <f t="shared" si="22"/>
        <v>#NUM!</v>
      </c>
      <c r="AH43" s="45" t="e">
        <f t="shared" si="23"/>
        <v>#NUM!</v>
      </c>
      <c r="AI43" s="45" t="e">
        <f t="shared" si="24"/>
        <v>#NUM!</v>
      </c>
      <c r="AJ43" s="45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44" t="s">
        <v>18</v>
      </c>
      <c r="D46" s="44" t="s">
        <v>19</v>
      </c>
      <c r="E46" s="44" t="s">
        <v>20</v>
      </c>
      <c r="F46" s="11"/>
      <c r="G46" s="5" t="s">
        <v>21</v>
      </c>
      <c r="H46" s="13"/>
      <c r="I46" s="111" t="s">
        <v>156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17</v>
      </c>
      <c r="D47" s="15">
        <f>COUNTIF(G4:G43,"*下層*")</f>
        <v>6</v>
      </c>
      <c r="E47" s="15">
        <f>COUNTA(A4:A43)</f>
        <v>23</v>
      </c>
      <c r="F47" s="11"/>
      <c r="G47" s="16">
        <f>C47*100</f>
        <v>1700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15</v>
      </c>
      <c r="D48" s="15">
        <f>IF(D47&gt;0,ROUND(SUMIF(G4:G43,"*下層*",E4:E43)/D47,0),"")</f>
        <v>5</v>
      </c>
      <c r="E48" s="15">
        <f>ROUND(SUM(E4:E43)/E47,0)</f>
        <v>14</v>
      </c>
      <c r="F48" s="14"/>
      <c r="G48" s="16">
        <f>C48</f>
        <v>15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21</v>
      </c>
      <c r="D49" s="15">
        <f>IF(D47&gt;0,ROUND(SUMIF(G4:G43,"*下層*",D4:D43)/D47,0),"")</f>
        <v>6</v>
      </c>
      <c r="E49" s="15">
        <f>ROUND(SUM(D4:D43)/E47,0)</f>
        <v>19</v>
      </c>
      <c r="F49" s="14"/>
      <c r="G49" s="16">
        <f>C49</f>
        <v>21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7.35</v>
      </c>
      <c r="D50" s="17">
        <f>SUMIF(G4:G43,"*下層*",F4:F43)</f>
        <v>6.9000000000000006E-2</v>
      </c>
      <c r="E50" s="4">
        <f>SUM(F4:F43)</f>
        <v>7.4189999999999996</v>
      </c>
      <c r="F50" s="14"/>
      <c r="G50" s="18">
        <f>C50*100</f>
        <v>735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形状比＝71、Sr＝16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44" t="s">
        <v>18</v>
      </c>
      <c r="D53" s="44" t="s">
        <v>19</v>
      </c>
      <c r="E53" s="44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5</v>
      </c>
      <c r="D54" s="15">
        <f>COUNTIF(H4:H43,"▲")</f>
        <v>6</v>
      </c>
      <c r="E54" s="15">
        <f>COUNTA(H4:H43)</f>
        <v>11</v>
      </c>
      <c r="F54" s="11"/>
      <c r="G54" s="16">
        <f>C54*100</f>
        <v>500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10</v>
      </c>
      <c r="D55" s="15">
        <f>IF(D54&gt;0,ROUND(SUMIF(H4:H43,"▲",E4:E43)/D54,0),"")</f>
        <v>5</v>
      </c>
      <c r="E55" s="15">
        <f>ROUND(SUMIF(H4:H43,"*",E4:E43)/E54,0)</f>
        <v>7</v>
      </c>
      <c r="F55" s="14"/>
      <c r="G55" s="16">
        <f>C55</f>
        <v>10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14</v>
      </c>
      <c r="D56" s="15">
        <f>IF(D54&gt;0,ROUND(SUMIF(H4:H43,"▲",D4:D43)/D54,0),"")</f>
        <v>6</v>
      </c>
      <c r="E56" s="15">
        <f>ROUND(SUMIF(H4:H43,"*",D4:D43)/E54,0)</f>
        <v>10</v>
      </c>
      <c r="F56" s="14"/>
      <c r="G56" s="16">
        <f>C56</f>
        <v>14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0.43999999999999995</v>
      </c>
      <c r="D57" s="17">
        <f>SUMIF(H4:H43,"▲",F4:F43)</f>
        <v>6.9000000000000006E-2</v>
      </c>
      <c r="E57" s="17">
        <f>SUM(C57:D57)</f>
        <v>0.5089999999999999</v>
      </c>
      <c r="F57" s="14"/>
      <c r="G57" s="20">
        <f>C57*100</f>
        <v>43.999999999999993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44" t="s">
        <v>18</v>
      </c>
      <c r="D60" s="44" t="s">
        <v>19</v>
      </c>
      <c r="E60" s="44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29.4</v>
      </c>
      <c r="D61" s="21">
        <f>IF(D47&gt;0,ROUND(D54/D47*100,1),"")</f>
        <v>100</v>
      </c>
      <c r="E61" s="21">
        <f>ROUND(E54/E47*100,1)</f>
        <v>47.8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6</v>
      </c>
      <c r="D62" s="21">
        <f>IF(D47&gt;0,ROUND(D57/D50*100,1),"")</f>
        <v>100</v>
      </c>
      <c r="E62" s="21">
        <f>ROUND(E57/E50*100,1)</f>
        <v>6.9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44" t="s">
        <v>18</v>
      </c>
      <c r="D65" s="44" t="s">
        <v>19</v>
      </c>
      <c r="E65" s="44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12</v>
      </c>
      <c r="D66" s="15">
        <f>D47-D54</f>
        <v>0</v>
      </c>
      <c r="E66" s="15">
        <f>SUM(C66:D66)</f>
        <v>12</v>
      </c>
      <c r="F66" s="11"/>
      <c r="G66" s="16">
        <f>C66*100</f>
        <v>1200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19</v>
      </c>
      <c r="D67" s="15" t="str">
        <f>IF(D66&gt;0,ROUND(SUMIFS(E4:E43,G7:G43,"*下層*",H4:H43,"")/D66,0),"")</f>
        <v/>
      </c>
      <c r="E67" s="15">
        <f>IF(E66&gt;0,ROUND(SUMIF(H4:H43,"",E4:E43)/E66,0),"")</f>
        <v>19</v>
      </c>
      <c r="F67" s="14"/>
      <c r="G67" s="16">
        <f>C67</f>
        <v>19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27</v>
      </c>
      <c r="D68" s="15" t="str">
        <f>IF(D66&gt;0,ROUND(SUMIFS(D4:D43,G7:G43,"*下層*",H4:H43,"")/D66,0),"")</f>
        <v/>
      </c>
      <c r="E68" s="15">
        <f>IF(E66&gt;0,ROUND(SUMIF(H4:H43,"",D4:D43)/E66,0),"")</f>
        <v>27</v>
      </c>
      <c r="F68" s="14"/>
      <c r="G68" s="16">
        <f>C68</f>
        <v>27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6.91</v>
      </c>
      <c r="D69" s="17" t="str">
        <f>IF(D66&gt;0,D50-D57,"")</f>
        <v/>
      </c>
      <c r="E69" s="4">
        <f>SUM(C69:D69)</f>
        <v>6.91</v>
      </c>
      <c r="F69" s="14"/>
      <c r="G69" s="18">
        <f>C69*100</f>
        <v>691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形状比＝70、Sr＝15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16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847" priority="16" stopIfTrue="1">
      <formula>AND(($H4="スギ"),(#REF!&lt;12))</formula>
    </cfRule>
  </conditionalFormatting>
  <conditionalFormatting sqref="L4:L43">
    <cfRule type="expression" dxfId="846" priority="15" stopIfTrue="1">
      <formula>AND(($H4="スギ"),(#REF!&lt;22),(#REF!&gt;=12))</formula>
    </cfRule>
  </conditionalFormatting>
  <conditionalFormatting sqref="M4:M43">
    <cfRule type="expression" dxfId="845" priority="14" stopIfTrue="1">
      <formula>AND(($H4="スギ"),(#REF!&lt;32),(#REF!&gt;=22))</formula>
    </cfRule>
  </conditionalFormatting>
  <conditionalFormatting sqref="N4:N43">
    <cfRule type="expression" dxfId="844" priority="13" stopIfTrue="1">
      <formula>AND(($H4="スギ"),(#REF!&lt;42),(#REF!&gt;=32))</formula>
    </cfRule>
  </conditionalFormatting>
  <conditionalFormatting sqref="U4:U43 Z4:AF43 AJ4:AJ43 O4:P43">
    <cfRule type="expression" dxfId="843" priority="12" stopIfTrue="1">
      <formula>AND(($H4="スギ"),(#REF!&gt;=42))</formula>
    </cfRule>
  </conditionalFormatting>
  <conditionalFormatting sqref="Q4:Q43 AA4:AA43">
    <cfRule type="expression" dxfId="842" priority="11" stopIfTrue="1">
      <formula>AND(($H4="ヒノキ"),(#REF!&lt;12))</formula>
    </cfRule>
  </conditionalFormatting>
  <conditionalFormatting sqref="R4:R43 AB4:AE43">
    <cfRule type="expression" dxfId="841" priority="10" stopIfTrue="1">
      <formula>AND(($H4="ヒノキ"),(#REF!&lt;22),(#REF!&gt;=12))</formula>
    </cfRule>
  </conditionalFormatting>
  <conditionalFormatting sqref="S4:S43">
    <cfRule type="expression" dxfId="840" priority="9" stopIfTrue="1">
      <formula>AND(($H4="ヒノキ"),(#REF!&lt;32),(#REF!&gt;=22))</formula>
    </cfRule>
  </conditionalFormatting>
  <conditionalFormatting sqref="T4:U43 Z4:AF43 AJ4:AJ43">
    <cfRule type="expression" dxfId="839" priority="8" stopIfTrue="1">
      <formula>AND(($H4="ヒノキ"),(#REF!&gt;=32))</formula>
    </cfRule>
  </conditionalFormatting>
  <conditionalFormatting sqref="V4:V43 AA4:AA43">
    <cfRule type="expression" dxfId="838" priority="7" stopIfTrue="1">
      <formula>AND(($H4="アカマツ"),(#REF!&lt;12))</formula>
    </cfRule>
  </conditionalFormatting>
  <conditionalFormatting sqref="W4:W43 AB4:AB43">
    <cfRule type="expression" dxfId="837" priority="6" stopIfTrue="1">
      <formula>AND(($H4="アカマツ"),(#REF!&lt;22),(#REF!&gt;=12))</formula>
    </cfRule>
  </conditionalFormatting>
  <conditionalFormatting sqref="X4:X43 AC4:AC43">
    <cfRule type="expression" dxfId="836" priority="5" stopIfTrue="1">
      <formula>AND(($H4="アカマツ"),(#REF!&lt;42),(#REF!&gt;=22))</formula>
    </cfRule>
  </conditionalFormatting>
  <conditionalFormatting sqref="Y4:AF43 AJ4:AJ43">
    <cfRule type="expression" dxfId="835" priority="4" stopIfTrue="1">
      <formula>AND(($H4="アカマツ"),(#REF!&gt;=42))</formula>
    </cfRule>
  </conditionalFormatting>
  <conditionalFormatting sqref="AG4:AG43">
    <cfRule type="expression" dxfId="834" priority="3" stopIfTrue="1">
      <formula>AND(($H4&lt;&gt;"スギ"),($H4&lt;&gt;"ヒノキ"),($H4&lt;&gt;"アカマツ"),(#REF!&lt;12))</formula>
    </cfRule>
  </conditionalFormatting>
  <conditionalFormatting sqref="AH4:AH43">
    <cfRule type="expression" dxfId="833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832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0000"/>
  </sheetPr>
  <dimension ref="A1:AJ120"/>
  <sheetViews>
    <sheetView showGridLines="0" view="pageBreakPreview" topLeftCell="A22" zoomScaleNormal="85" zoomScaleSheetLayoutView="100" workbookViewId="0">
      <selection activeCell="I46" sqref="I46:I61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325</v>
      </c>
      <c r="B2" s="100"/>
      <c r="C2" s="100"/>
      <c r="D2" s="100"/>
      <c r="E2" s="100"/>
      <c r="F2" s="100"/>
      <c r="G2" s="100"/>
      <c r="H2" s="101" t="s">
        <v>128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46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45">
        <v>0</v>
      </c>
      <c r="L3" s="45">
        <v>12</v>
      </c>
      <c r="M3" s="45">
        <v>22</v>
      </c>
      <c r="N3" s="45">
        <v>32</v>
      </c>
      <c r="O3" s="45">
        <v>42</v>
      </c>
      <c r="P3" s="45" t="s">
        <v>14</v>
      </c>
      <c r="Q3" s="45">
        <v>0</v>
      </c>
      <c r="R3" s="45">
        <v>12</v>
      </c>
      <c r="S3" s="45">
        <v>22</v>
      </c>
      <c r="T3" s="45">
        <v>32</v>
      </c>
      <c r="U3" s="45" t="s">
        <v>14</v>
      </c>
      <c r="V3" s="45">
        <v>0</v>
      </c>
      <c r="W3" s="45">
        <v>12</v>
      </c>
      <c r="X3" s="45">
        <v>22</v>
      </c>
      <c r="Y3" s="45">
        <v>42</v>
      </c>
      <c r="Z3" s="45" t="s">
        <v>14</v>
      </c>
      <c r="AA3" s="45">
        <v>0</v>
      </c>
      <c r="AB3" s="45">
        <v>12</v>
      </c>
      <c r="AC3" s="45">
        <v>22</v>
      </c>
      <c r="AD3" s="45">
        <v>32</v>
      </c>
      <c r="AE3" s="45">
        <v>42</v>
      </c>
      <c r="AF3" s="45" t="s">
        <v>14</v>
      </c>
      <c r="AG3" s="45">
        <v>0</v>
      </c>
      <c r="AH3" s="45">
        <v>12</v>
      </c>
      <c r="AI3" s="45">
        <v>42</v>
      </c>
      <c r="AJ3" s="45" t="s">
        <v>14</v>
      </c>
    </row>
    <row r="4" spans="1:36" ht="12.95" customHeight="1" x14ac:dyDescent="0.15">
      <c r="A4" s="44">
        <v>671</v>
      </c>
      <c r="B4" s="99" t="s">
        <v>39</v>
      </c>
      <c r="C4" s="99"/>
      <c r="D4" s="44">
        <v>26</v>
      </c>
      <c r="E4" s="44">
        <v>15</v>
      </c>
      <c r="F4" s="4">
        <f t="shared" ref="F4:F43" si="0">IF(D4&gt;0,IF(B4="スギ",P4,IF(B4="ヒノキ",U4,IF(B4="アカマツ",Z4,IF(B4="カラマツ",AF4,AJ4)))),"")</f>
        <v>0.38</v>
      </c>
      <c r="G4" s="5"/>
      <c r="H4" s="44"/>
      <c r="I4" s="44" t="s">
        <v>38</v>
      </c>
      <c r="J4" s="1" t="s">
        <v>15</v>
      </c>
      <c r="K4" s="45">
        <f t="shared" ref="K4:K43" si="1">IF(ROUND(10^(-5+0.8769+1.7454*LOG(D4)+1.014*LOG(E4)),2)&gt;=0.01,ROUND(10^(-5+0.8769+1.7454*LOG(D4)+1.014*LOG(E4)),2),ROUND(10^(-5+0.8769+1.7454*LOG(D4)+1.014*LOG(E4)),3))</f>
        <v>0.35</v>
      </c>
      <c r="L4" s="45">
        <f t="shared" ref="L4:L43" si="2">ROUND(10^(-5+0.73504+1.83346*LOG(D4)+1.06569*LOG(E4)),2)</f>
        <v>0.38</v>
      </c>
      <c r="M4" s="45">
        <f t="shared" ref="M4:M43" si="3">ROUND(10^(-5+0.71514+1.74357*LOG(D4)+1.17719*LOG(E4)),2)</f>
        <v>0.37</v>
      </c>
      <c r="N4" s="45">
        <f t="shared" ref="N4:N43" si="4">ROUND(10^(-5+0.82956+1.76381*LOG(D4)+1.06412*LOG(E4)),2)</f>
        <v>0.38</v>
      </c>
      <c r="O4" s="45">
        <f t="shared" ref="O4:O43" si="5">ROUND(10^(-5+0.88226+1.79204*LOG(D4)+0.99303*LOG(E4)),2)</f>
        <v>0.39</v>
      </c>
      <c r="P4" s="45">
        <f>HLOOKUP($D4,K$3:O$43,MATCH($A4,$A$3:$A$43,0),1)</f>
        <v>0.37</v>
      </c>
      <c r="Q4" s="45">
        <f t="shared" ref="Q4:Q43" si="6">IF(ROUND(10^(1.810672*LOG(D4)+0.982833*LOG(E4)-4.173533),2)&gt;=0.01,ROUND(10^(1.810672*LOG(D4)+0.982833*LOG(E4)-4.173533),2),ROUND(10^(1.810672*LOG(D4)+0.982833*LOG(E4)-4.173533),3))</f>
        <v>0.35</v>
      </c>
      <c r="R4" s="45">
        <f t="shared" ref="R4:R43" si="7">ROUND(10^(1.905709*LOG(D4)+1.011385*LOG(E4)-4.293729),2)</f>
        <v>0.39</v>
      </c>
      <c r="S4" s="45">
        <f t="shared" ref="S4:S43" si="8">ROUND(10^(1.771888*LOG(D4)+1.138415*LOG(E4)-4.271259),2)</f>
        <v>0.38</v>
      </c>
      <c r="T4" s="45">
        <f t="shared" ref="T4:T43" si="9">ROUND(10^(1.671519*LOG(D4)+1.363617*LOG(E4)-4.404407),2)</f>
        <v>0.37</v>
      </c>
      <c r="U4" s="45">
        <f t="shared" ref="U4:U43" si="10">HLOOKUP($D4,Q$3:T$43,MATCH($A4,$A$3:$A$43,0),1)</f>
        <v>0.38</v>
      </c>
      <c r="V4" s="45">
        <f t="shared" ref="V4:V43" si="11">IF(ROUND(10^(-4.249503+1.946501*LOG(D4)+0.942682*LOG(E4)),2)&gt;=0.01,ROUND(10^(-4.249503+1.946501*LOG(D4)+0.942682*LOG(E4)),2),ROUND(10^(-4.249503+1.946501*LOG(D4)+0.942682*LOG(E4)),3))</f>
        <v>0.41</v>
      </c>
      <c r="W4" s="45">
        <f t="shared" ref="W4:W43" si="12">ROUND(10^(-4.155639+1.847898*LOG(D4)+0.951955*LOG(E4)),2)</f>
        <v>0.38</v>
      </c>
      <c r="X4" s="45">
        <f t="shared" ref="X4:X43" si="13">ROUND(10^(-4.194535+1.804172*LOG(D4)+1.034248*LOG(E4)),2)</f>
        <v>0.38</v>
      </c>
      <c r="Y4" s="45">
        <f t="shared" ref="Y4:Y43" si="14">ROUND(10^(-4.42347+2.006485*LOG(D4)+0.967757*LOG(E4)),2)</f>
        <v>0.36</v>
      </c>
      <c r="Z4" s="45">
        <f t="shared" ref="Z4:Z43" si="15">HLOOKUP($D4,V$3:Y$43,MATCH($A4,$A$3:$A$43,0),1)</f>
        <v>0.38</v>
      </c>
      <c r="AA4" s="45">
        <f t="shared" ref="AA4:AA43" si="16">IF(ROUND(10^(1.80389*LOG(D4)+0.962587*LOG(E4)-4.155099),2)&gt;=0.01,ROUND(10^(1.80389*LOG(D4)+0.962587*LOG(E4)-4.155099),2),ROUND(10^(1.80389*LOG(D4)+0.962587*LOG(E4)-4.155099),3))</f>
        <v>0.34</v>
      </c>
      <c r="AB4" s="45">
        <f t="shared" ref="AB4:AB43" si="17">ROUND(10^(1.979213*LOG(D4)+0.998347*LOG(E4)-4.369281),2)</f>
        <v>0.4</v>
      </c>
      <c r="AC4" s="45">
        <f t="shared" ref="AC4:AC43" si="18">ROUND(10^(1.904401*LOG(D4)+1.062478*LOG(E4)-4.348104),2)</f>
        <v>0.39</v>
      </c>
      <c r="AD4" s="45">
        <f t="shared" ref="AD4:AD43" si="19">ROUND(10^(1.640825*LOG(D4)+1.080387*LOG(E4)-3.976731),2)</f>
        <v>0.41</v>
      </c>
      <c r="AE4" s="45">
        <f t="shared" ref="AE4:AE43" si="20">ROUND(10^(1.90887*LOG(D4)+1.088002*LOG(E4)-4.431495),2)</f>
        <v>0.35</v>
      </c>
      <c r="AF4" s="45">
        <f t="shared" ref="AF4:AF43" si="21">HLOOKUP($D4,AA$3:AE$43,MATCH($A4,$A$3:$A$43,0),1)</f>
        <v>0.39</v>
      </c>
      <c r="AG4" s="45">
        <f t="shared" ref="AG4:AG43" si="22">IF(ROUND(10^(1.94019664*LOG(D4)+0.84689666*LOG(E4)-4.20067295),2)&gt;=0.01,ROUND(10^(1.94019664*LOG(D4)+0.84689666*LOG(E4)-4.20067295),2),ROUND(10^(1.94019664*LOG(D4)+0.84689666*LOG(E4)-4.20067295),3))</f>
        <v>0.35</v>
      </c>
      <c r="AH4" s="45">
        <f t="shared" ref="AH4:AH43" si="23">ROUND(10^(1.93813902*LOG(D4)+0.96697002*LOG(E4)-4.32216295),2)</f>
        <v>0.36</v>
      </c>
      <c r="AI4" s="45">
        <f t="shared" ref="AI4:AI43" si="24">ROUND(10^(1.82464098*LOG(D4)+0.97625989*LOG(E4)-4.15096808),2)</f>
        <v>0.38</v>
      </c>
      <c r="AJ4" s="45">
        <f t="shared" ref="AJ4:AJ43" si="25">HLOOKUP($D4,AG$3:AI$43,MATCH($A4,$A$3:$A$43,0),1)</f>
        <v>0.36</v>
      </c>
    </row>
    <row r="5" spans="1:36" ht="12.95" customHeight="1" x14ac:dyDescent="0.15">
      <c r="A5" s="44">
        <v>672</v>
      </c>
      <c r="B5" s="99" t="s">
        <v>39</v>
      </c>
      <c r="C5" s="99"/>
      <c r="D5" s="44">
        <v>14</v>
      </c>
      <c r="E5" s="44">
        <v>14</v>
      </c>
      <c r="F5" s="4">
        <f t="shared" si="0"/>
        <v>0.11</v>
      </c>
      <c r="G5" s="5"/>
      <c r="H5" s="44"/>
      <c r="I5" s="44"/>
      <c r="J5" s="1" t="s">
        <v>15</v>
      </c>
      <c r="K5" s="45">
        <f t="shared" si="1"/>
        <v>0.11</v>
      </c>
      <c r="L5" s="45">
        <f t="shared" si="2"/>
        <v>0.11</v>
      </c>
      <c r="M5" s="45">
        <f t="shared" si="3"/>
        <v>0.12</v>
      </c>
      <c r="N5" s="45">
        <f t="shared" si="4"/>
        <v>0.12</v>
      </c>
      <c r="O5" s="45">
        <f t="shared" si="5"/>
        <v>0.12</v>
      </c>
      <c r="P5" s="45">
        <f t="shared" ref="P5:P43" si="26">HLOOKUP($D5,K$3:O$43,MATCH(A5,$A$3:$A$43,0),1)</f>
        <v>0.11</v>
      </c>
      <c r="Q5" s="45">
        <f t="shared" si="6"/>
        <v>0.11</v>
      </c>
      <c r="R5" s="45">
        <f t="shared" si="7"/>
        <v>0.11</v>
      </c>
      <c r="S5" s="45">
        <f t="shared" si="8"/>
        <v>0.12</v>
      </c>
      <c r="T5" s="45">
        <f t="shared" si="9"/>
        <v>0.12</v>
      </c>
      <c r="U5" s="45">
        <f t="shared" si="10"/>
        <v>0.11</v>
      </c>
      <c r="V5" s="45">
        <f t="shared" si="11"/>
        <v>0.12</v>
      </c>
      <c r="W5" s="45">
        <f t="shared" si="12"/>
        <v>0.11</v>
      </c>
      <c r="X5" s="45">
        <f t="shared" si="13"/>
        <v>0.11</v>
      </c>
      <c r="Y5" s="45">
        <f t="shared" si="14"/>
        <v>0.1</v>
      </c>
      <c r="Z5" s="45">
        <f t="shared" si="15"/>
        <v>0.11</v>
      </c>
      <c r="AA5" s="45">
        <f t="shared" si="16"/>
        <v>0.1</v>
      </c>
      <c r="AB5" s="45">
        <f t="shared" si="17"/>
        <v>0.11</v>
      </c>
      <c r="AC5" s="45">
        <f t="shared" si="18"/>
        <v>0.11</v>
      </c>
      <c r="AD5" s="45">
        <f t="shared" si="19"/>
        <v>0.14000000000000001</v>
      </c>
      <c r="AE5" s="45">
        <f t="shared" si="20"/>
        <v>0.1</v>
      </c>
      <c r="AF5" s="45">
        <f t="shared" si="21"/>
        <v>0.11</v>
      </c>
      <c r="AG5" s="45">
        <f t="shared" si="22"/>
        <v>0.1</v>
      </c>
      <c r="AH5" s="45">
        <f t="shared" si="23"/>
        <v>0.1</v>
      </c>
      <c r="AI5" s="45">
        <f t="shared" si="24"/>
        <v>0.11</v>
      </c>
      <c r="AJ5" s="45">
        <f t="shared" si="25"/>
        <v>0.1</v>
      </c>
    </row>
    <row r="6" spans="1:36" ht="12.95" customHeight="1" x14ac:dyDescent="0.15">
      <c r="A6" s="44">
        <v>673</v>
      </c>
      <c r="B6" s="99" t="s">
        <v>39</v>
      </c>
      <c r="C6" s="99"/>
      <c r="D6" s="44">
        <v>18</v>
      </c>
      <c r="E6" s="44">
        <v>13</v>
      </c>
      <c r="F6" s="4">
        <f t="shared" si="0"/>
        <v>0.17</v>
      </c>
      <c r="G6" s="5"/>
      <c r="H6" s="44"/>
      <c r="I6" s="5"/>
      <c r="J6" s="1" t="s">
        <v>15</v>
      </c>
      <c r="K6" s="45">
        <f t="shared" si="1"/>
        <v>0.16</v>
      </c>
      <c r="L6" s="45">
        <f t="shared" si="2"/>
        <v>0.17</v>
      </c>
      <c r="M6" s="45">
        <f t="shared" si="3"/>
        <v>0.16</v>
      </c>
      <c r="N6" s="45">
        <f t="shared" si="4"/>
        <v>0.17</v>
      </c>
      <c r="O6" s="45">
        <f t="shared" si="5"/>
        <v>0.17</v>
      </c>
      <c r="P6" s="45">
        <f t="shared" si="26"/>
        <v>0.17</v>
      </c>
      <c r="Q6" s="45">
        <f t="shared" si="6"/>
        <v>0.16</v>
      </c>
      <c r="R6" s="45">
        <f t="shared" si="7"/>
        <v>0.17</v>
      </c>
      <c r="S6" s="45">
        <f t="shared" si="8"/>
        <v>0.17</v>
      </c>
      <c r="T6" s="45">
        <f t="shared" si="9"/>
        <v>0.16</v>
      </c>
      <c r="U6" s="45">
        <f t="shared" si="10"/>
        <v>0.17</v>
      </c>
      <c r="V6" s="45">
        <f t="shared" si="11"/>
        <v>0.18</v>
      </c>
      <c r="W6" s="45">
        <f t="shared" si="12"/>
        <v>0.17</v>
      </c>
      <c r="X6" s="45">
        <f t="shared" si="13"/>
        <v>0.17</v>
      </c>
      <c r="Y6" s="45">
        <f t="shared" si="14"/>
        <v>0.15</v>
      </c>
      <c r="Z6" s="45">
        <f t="shared" si="15"/>
        <v>0.17</v>
      </c>
      <c r="AA6" s="45">
        <f t="shared" si="16"/>
        <v>0.15</v>
      </c>
      <c r="AB6" s="45">
        <f t="shared" si="17"/>
        <v>0.17</v>
      </c>
      <c r="AC6" s="45">
        <f t="shared" si="18"/>
        <v>0.17</v>
      </c>
      <c r="AD6" s="45">
        <f t="shared" si="19"/>
        <v>0.19</v>
      </c>
      <c r="AE6" s="45">
        <f t="shared" si="20"/>
        <v>0.15</v>
      </c>
      <c r="AF6" s="45">
        <f t="shared" si="21"/>
        <v>0.17</v>
      </c>
      <c r="AG6" s="45">
        <f t="shared" si="22"/>
        <v>0.15</v>
      </c>
      <c r="AH6" s="45">
        <f t="shared" si="23"/>
        <v>0.15</v>
      </c>
      <c r="AI6" s="45">
        <f t="shared" si="24"/>
        <v>0.17</v>
      </c>
      <c r="AJ6" s="45">
        <f t="shared" si="25"/>
        <v>0.15</v>
      </c>
    </row>
    <row r="7" spans="1:36" ht="12.95" customHeight="1" x14ac:dyDescent="0.15">
      <c r="A7" s="44">
        <v>674</v>
      </c>
      <c r="B7" s="99" t="s">
        <v>39</v>
      </c>
      <c r="C7" s="99"/>
      <c r="D7" s="44">
        <v>14</v>
      </c>
      <c r="E7" s="44">
        <v>13</v>
      </c>
      <c r="F7" s="4">
        <f t="shared" si="0"/>
        <v>0.11</v>
      </c>
      <c r="G7" s="5"/>
      <c r="H7" s="44"/>
      <c r="I7" s="44"/>
      <c r="J7" s="1" t="s">
        <v>15</v>
      </c>
      <c r="K7" s="45">
        <f t="shared" si="1"/>
        <v>0.1</v>
      </c>
      <c r="L7" s="45">
        <f t="shared" si="2"/>
        <v>0.11</v>
      </c>
      <c r="M7" s="45">
        <f t="shared" si="3"/>
        <v>0.11</v>
      </c>
      <c r="N7" s="45">
        <f t="shared" si="4"/>
        <v>0.11</v>
      </c>
      <c r="O7" s="45">
        <f t="shared" si="5"/>
        <v>0.11</v>
      </c>
      <c r="P7" s="45">
        <f t="shared" si="26"/>
        <v>0.11</v>
      </c>
      <c r="Q7" s="45">
        <f t="shared" si="6"/>
        <v>0.1</v>
      </c>
      <c r="R7" s="45">
        <f t="shared" si="7"/>
        <v>0.1</v>
      </c>
      <c r="S7" s="45">
        <f t="shared" si="8"/>
        <v>0.11</v>
      </c>
      <c r="T7" s="45">
        <f t="shared" si="9"/>
        <v>0.11</v>
      </c>
      <c r="U7" s="45">
        <f t="shared" si="10"/>
        <v>0.1</v>
      </c>
      <c r="V7" s="45">
        <f t="shared" si="11"/>
        <v>0.11</v>
      </c>
      <c r="W7" s="45">
        <f t="shared" si="12"/>
        <v>0.11</v>
      </c>
      <c r="X7" s="45">
        <f t="shared" si="13"/>
        <v>0.11</v>
      </c>
      <c r="Y7" s="45">
        <f t="shared" si="14"/>
        <v>0.09</v>
      </c>
      <c r="Z7" s="45">
        <f t="shared" si="15"/>
        <v>0.11</v>
      </c>
      <c r="AA7" s="45">
        <f t="shared" si="16"/>
        <v>0.1</v>
      </c>
      <c r="AB7" s="45">
        <f t="shared" si="17"/>
        <v>0.1</v>
      </c>
      <c r="AC7" s="45">
        <f t="shared" si="18"/>
        <v>0.1</v>
      </c>
      <c r="AD7" s="45">
        <f t="shared" si="19"/>
        <v>0.13</v>
      </c>
      <c r="AE7" s="45">
        <f t="shared" si="20"/>
        <v>0.09</v>
      </c>
      <c r="AF7" s="45">
        <f t="shared" si="21"/>
        <v>0.1</v>
      </c>
      <c r="AG7" s="45">
        <f t="shared" si="22"/>
        <v>0.09</v>
      </c>
      <c r="AH7" s="45">
        <f t="shared" si="23"/>
        <v>0.09</v>
      </c>
      <c r="AI7" s="45">
        <f t="shared" si="24"/>
        <v>0.11</v>
      </c>
      <c r="AJ7" s="45">
        <f t="shared" si="25"/>
        <v>0.09</v>
      </c>
    </row>
    <row r="8" spans="1:36" ht="12.95" customHeight="1" x14ac:dyDescent="0.15">
      <c r="A8" s="44">
        <v>675</v>
      </c>
      <c r="B8" s="99" t="s">
        <v>39</v>
      </c>
      <c r="C8" s="99"/>
      <c r="D8" s="44">
        <v>18</v>
      </c>
      <c r="E8" s="44">
        <v>16</v>
      </c>
      <c r="F8" s="4">
        <f t="shared" si="0"/>
        <v>0.2</v>
      </c>
      <c r="G8" s="5"/>
      <c r="H8" s="44"/>
      <c r="I8" s="44"/>
      <c r="J8" s="1" t="s">
        <v>15</v>
      </c>
      <c r="K8" s="45">
        <f t="shared" si="1"/>
        <v>0.19</v>
      </c>
      <c r="L8" s="45">
        <f t="shared" si="2"/>
        <v>0.21</v>
      </c>
      <c r="M8" s="45">
        <f t="shared" si="3"/>
        <v>0.21</v>
      </c>
      <c r="N8" s="45">
        <f t="shared" si="4"/>
        <v>0.21</v>
      </c>
      <c r="O8" s="45">
        <f t="shared" si="5"/>
        <v>0.21</v>
      </c>
      <c r="P8" s="45">
        <f t="shared" si="26"/>
        <v>0.21</v>
      </c>
      <c r="Q8" s="45">
        <f t="shared" si="6"/>
        <v>0.19</v>
      </c>
      <c r="R8" s="45">
        <f t="shared" si="7"/>
        <v>0.21</v>
      </c>
      <c r="S8" s="45">
        <f t="shared" si="8"/>
        <v>0.21</v>
      </c>
      <c r="T8" s="45">
        <f t="shared" si="9"/>
        <v>0.22</v>
      </c>
      <c r="U8" s="45">
        <f t="shared" si="10"/>
        <v>0.21</v>
      </c>
      <c r="V8" s="45">
        <f t="shared" si="11"/>
        <v>0.21</v>
      </c>
      <c r="W8" s="45">
        <f t="shared" si="12"/>
        <v>0.2</v>
      </c>
      <c r="X8" s="45">
        <f t="shared" si="13"/>
        <v>0.21</v>
      </c>
      <c r="Y8" s="45">
        <f t="shared" si="14"/>
        <v>0.18</v>
      </c>
      <c r="Z8" s="45">
        <f t="shared" si="15"/>
        <v>0.2</v>
      </c>
      <c r="AA8" s="45">
        <f t="shared" si="16"/>
        <v>0.19</v>
      </c>
      <c r="AB8" s="45">
        <f t="shared" si="17"/>
        <v>0.21</v>
      </c>
      <c r="AC8" s="45">
        <f t="shared" si="18"/>
        <v>0.21</v>
      </c>
      <c r="AD8" s="45">
        <f t="shared" si="19"/>
        <v>0.24</v>
      </c>
      <c r="AE8" s="45">
        <f t="shared" si="20"/>
        <v>0.19</v>
      </c>
      <c r="AF8" s="45">
        <f t="shared" si="21"/>
        <v>0.21</v>
      </c>
      <c r="AG8" s="45">
        <f t="shared" si="22"/>
        <v>0.18</v>
      </c>
      <c r="AH8" s="45">
        <f t="shared" si="23"/>
        <v>0.19</v>
      </c>
      <c r="AI8" s="45">
        <f t="shared" si="24"/>
        <v>0.21</v>
      </c>
      <c r="AJ8" s="45">
        <f t="shared" si="25"/>
        <v>0.19</v>
      </c>
    </row>
    <row r="9" spans="1:36" ht="12.95" customHeight="1" x14ac:dyDescent="0.15">
      <c r="A9" s="44">
        <v>676</v>
      </c>
      <c r="B9" s="99" t="s">
        <v>39</v>
      </c>
      <c r="C9" s="99"/>
      <c r="D9" s="44">
        <v>16</v>
      </c>
      <c r="E9" s="44">
        <v>13</v>
      </c>
      <c r="F9" s="4">
        <f t="shared" si="0"/>
        <v>0.13</v>
      </c>
      <c r="G9" s="5" t="s">
        <v>33</v>
      </c>
      <c r="H9" s="44" t="s">
        <v>77</v>
      </c>
      <c r="I9" s="5" t="s">
        <v>33</v>
      </c>
      <c r="J9" s="1" t="s">
        <v>15</v>
      </c>
      <c r="K9" s="45">
        <f t="shared" si="1"/>
        <v>0.13</v>
      </c>
      <c r="L9" s="45">
        <f t="shared" si="2"/>
        <v>0.13</v>
      </c>
      <c r="M9" s="45">
        <f t="shared" si="3"/>
        <v>0.13</v>
      </c>
      <c r="N9" s="45">
        <f t="shared" si="4"/>
        <v>0.14000000000000001</v>
      </c>
      <c r="O9" s="45">
        <f t="shared" si="5"/>
        <v>0.14000000000000001</v>
      </c>
      <c r="P9" s="45">
        <f t="shared" si="26"/>
        <v>0.13</v>
      </c>
      <c r="Q9" s="45">
        <f t="shared" si="6"/>
        <v>0.13</v>
      </c>
      <c r="R9" s="45">
        <f t="shared" si="7"/>
        <v>0.13</v>
      </c>
      <c r="S9" s="45">
        <f t="shared" si="8"/>
        <v>0.14000000000000001</v>
      </c>
      <c r="T9" s="45">
        <f t="shared" si="9"/>
        <v>0.13</v>
      </c>
      <c r="U9" s="45">
        <f t="shared" si="10"/>
        <v>0.13</v>
      </c>
      <c r="V9" s="45">
        <f t="shared" si="11"/>
        <v>0.14000000000000001</v>
      </c>
      <c r="W9" s="45">
        <f t="shared" si="12"/>
        <v>0.13</v>
      </c>
      <c r="X9" s="45">
        <f t="shared" si="13"/>
        <v>0.13</v>
      </c>
      <c r="Y9" s="45">
        <f t="shared" si="14"/>
        <v>0.12</v>
      </c>
      <c r="Z9" s="45">
        <f t="shared" si="15"/>
        <v>0.13</v>
      </c>
      <c r="AA9" s="45">
        <f t="shared" si="16"/>
        <v>0.12</v>
      </c>
      <c r="AB9" s="45">
        <f t="shared" si="17"/>
        <v>0.13</v>
      </c>
      <c r="AC9" s="45">
        <f t="shared" si="18"/>
        <v>0.13</v>
      </c>
      <c r="AD9" s="45">
        <f t="shared" si="19"/>
        <v>0.16</v>
      </c>
      <c r="AE9" s="45">
        <f t="shared" si="20"/>
        <v>0.12</v>
      </c>
      <c r="AF9" s="45">
        <f t="shared" si="21"/>
        <v>0.13</v>
      </c>
      <c r="AG9" s="45">
        <f t="shared" si="22"/>
        <v>0.12</v>
      </c>
      <c r="AH9" s="45">
        <f t="shared" si="23"/>
        <v>0.12</v>
      </c>
      <c r="AI9" s="45">
        <f t="shared" si="24"/>
        <v>0.14000000000000001</v>
      </c>
      <c r="AJ9" s="45">
        <f t="shared" si="25"/>
        <v>0.12</v>
      </c>
    </row>
    <row r="10" spans="1:36" ht="12.95" customHeight="1" x14ac:dyDescent="0.15">
      <c r="A10" s="44">
        <v>677</v>
      </c>
      <c r="B10" s="99" t="s">
        <v>39</v>
      </c>
      <c r="C10" s="99"/>
      <c r="D10" s="44">
        <v>16</v>
      </c>
      <c r="E10" s="44">
        <v>15</v>
      </c>
      <c r="F10" s="4">
        <f t="shared" si="0"/>
        <v>0.15</v>
      </c>
      <c r="G10" s="5" t="s">
        <v>35</v>
      </c>
      <c r="H10" s="44"/>
      <c r="I10" s="5" t="s">
        <v>35</v>
      </c>
      <c r="J10" s="1" t="s">
        <v>15</v>
      </c>
      <c r="K10" s="45">
        <f t="shared" si="1"/>
        <v>0.15</v>
      </c>
      <c r="L10" s="45">
        <f t="shared" si="2"/>
        <v>0.16</v>
      </c>
      <c r="M10" s="45">
        <f t="shared" si="3"/>
        <v>0.16</v>
      </c>
      <c r="N10" s="45">
        <f t="shared" si="4"/>
        <v>0.16</v>
      </c>
      <c r="O10" s="45">
        <f t="shared" si="5"/>
        <v>0.16</v>
      </c>
      <c r="P10" s="45">
        <f t="shared" si="26"/>
        <v>0.16</v>
      </c>
      <c r="Q10" s="45">
        <f t="shared" si="6"/>
        <v>0.15</v>
      </c>
      <c r="R10" s="45">
        <f t="shared" si="7"/>
        <v>0.16</v>
      </c>
      <c r="S10" s="45">
        <f t="shared" si="8"/>
        <v>0.16</v>
      </c>
      <c r="T10" s="45">
        <f t="shared" si="9"/>
        <v>0.16</v>
      </c>
      <c r="U10" s="45">
        <f t="shared" si="10"/>
        <v>0.16</v>
      </c>
      <c r="V10" s="45">
        <f t="shared" si="11"/>
        <v>0.16</v>
      </c>
      <c r="W10" s="45">
        <f t="shared" si="12"/>
        <v>0.15</v>
      </c>
      <c r="X10" s="45">
        <f t="shared" si="13"/>
        <v>0.16</v>
      </c>
      <c r="Y10" s="45">
        <f t="shared" si="14"/>
        <v>0.14000000000000001</v>
      </c>
      <c r="Z10" s="45">
        <f t="shared" si="15"/>
        <v>0.15</v>
      </c>
      <c r="AA10" s="45">
        <f t="shared" si="16"/>
        <v>0.14000000000000001</v>
      </c>
      <c r="AB10" s="45">
        <f t="shared" si="17"/>
        <v>0.15</v>
      </c>
      <c r="AC10" s="45">
        <f t="shared" si="18"/>
        <v>0.16</v>
      </c>
      <c r="AD10" s="45">
        <f t="shared" si="19"/>
        <v>0.19</v>
      </c>
      <c r="AE10" s="45">
        <f t="shared" si="20"/>
        <v>0.14000000000000001</v>
      </c>
      <c r="AF10" s="45">
        <f t="shared" si="21"/>
        <v>0.15</v>
      </c>
      <c r="AG10" s="45">
        <f t="shared" si="22"/>
        <v>0.14000000000000001</v>
      </c>
      <c r="AH10" s="45">
        <f t="shared" si="23"/>
        <v>0.14000000000000001</v>
      </c>
      <c r="AI10" s="45">
        <f t="shared" si="24"/>
        <v>0.16</v>
      </c>
      <c r="AJ10" s="45">
        <f t="shared" si="25"/>
        <v>0.14000000000000001</v>
      </c>
    </row>
    <row r="11" spans="1:36" ht="12.95" customHeight="1" x14ac:dyDescent="0.15">
      <c r="A11" s="44">
        <v>678</v>
      </c>
      <c r="B11" s="99" t="s">
        <v>39</v>
      </c>
      <c r="C11" s="99"/>
      <c r="D11" s="44">
        <v>18</v>
      </c>
      <c r="E11" s="44">
        <v>11</v>
      </c>
      <c r="F11" s="4">
        <f t="shared" si="0"/>
        <v>0.14000000000000001</v>
      </c>
      <c r="G11" s="5" t="s">
        <v>33</v>
      </c>
      <c r="H11" s="44" t="s">
        <v>77</v>
      </c>
      <c r="I11" s="5" t="s">
        <v>33</v>
      </c>
      <c r="J11" s="1" t="s">
        <v>15</v>
      </c>
      <c r="K11" s="45">
        <f t="shared" si="1"/>
        <v>0.13</v>
      </c>
      <c r="L11" s="45">
        <f t="shared" si="2"/>
        <v>0.14000000000000001</v>
      </c>
      <c r="M11" s="45">
        <f t="shared" si="3"/>
        <v>0.13</v>
      </c>
      <c r="N11" s="45">
        <f t="shared" si="4"/>
        <v>0.14000000000000001</v>
      </c>
      <c r="O11" s="45">
        <f t="shared" si="5"/>
        <v>0.15</v>
      </c>
      <c r="P11" s="45">
        <f t="shared" si="26"/>
        <v>0.14000000000000001</v>
      </c>
      <c r="Q11" s="45">
        <f t="shared" si="6"/>
        <v>0.13</v>
      </c>
      <c r="R11" s="45">
        <f t="shared" si="7"/>
        <v>0.14000000000000001</v>
      </c>
      <c r="S11" s="45">
        <f t="shared" si="8"/>
        <v>0.14000000000000001</v>
      </c>
      <c r="T11" s="45">
        <f t="shared" si="9"/>
        <v>0.13</v>
      </c>
      <c r="U11" s="45">
        <f t="shared" si="10"/>
        <v>0.14000000000000001</v>
      </c>
      <c r="V11" s="45">
        <f t="shared" si="11"/>
        <v>0.15</v>
      </c>
      <c r="W11" s="45">
        <f t="shared" si="12"/>
        <v>0.14000000000000001</v>
      </c>
      <c r="X11" s="45">
        <f t="shared" si="13"/>
        <v>0.14000000000000001</v>
      </c>
      <c r="Y11" s="45">
        <f t="shared" si="14"/>
        <v>0.13</v>
      </c>
      <c r="Z11" s="45">
        <f t="shared" si="15"/>
        <v>0.14000000000000001</v>
      </c>
      <c r="AA11" s="45">
        <f t="shared" si="16"/>
        <v>0.13</v>
      </c>
      <c r="AB11" s="45">
        <f t="shared" si="17"/>
        <v>0.14000000000000001</v>
      </c>
      <c r="AC11" s="45">
        <f t="shared" si="18"/>
        <v>0.14000000000000001</v>
      </c>
      <c r="AD11" s="45">
        <f t="shared" si="19"/>
        <v>0.16</v>
      </c>
      <c r="AE11" s="45">
        <f t="shared" si="20"/>
        <v>0.13</v>
      </c>
      <c r="AF11" s="45">
        <f t="shared" si="21"/>
        <v>0.14000000000000001</v>
      </c>
      <c r="AG11" s="45">
        <f t="shared" si="22"/>
        <v>0.13</v>
      </c>
      <c r="AH11" s="45">
        <f t="shared" si="23"/>
        <v>0.13</v>
      </c>
      <c r="AI11" s="45">
        <f t="shared" si="24"/>
        <v>0.14000000000000001</v>
      </c>
      <c r="AJ11" s="45">
        <f t="shared" si="25"/>
        <v>0.13</v>
      </c>
    </row>
    <row r="12" spans="1:36" ht="12.95" customHeight="1" x14ac:dyDescent="0.15">
      <c r="A12" s="44">
        <v>679</v>
      </c>
      <c r="B12" s="99" t="s">
        <v>39</v>
      </c>
      <c r="C12" s="99"/>
      <c r="D12" s="44">
        <v>12</v>
      </c>
      <c r="E12" s="44">
        <v>12</v>
      </c>
      <c r="F12" s="4">
        <f t="shared" si="0"/>
        <v>7.0000000000000007E-2</v>
      </c>
      <c r="G12" s="5"/>
      <c r="H12" s="44"/>
      <c r="I12" s="5"/>
      <c r="J12" s="1" t="s">
        <v>15</v>
      </c>
      <c r="K12" s="45">
        <f t="shared" si="1"/>
        <v>7.0000000000000007E-2</v>
      </c>
      <c r="L12" s="45">
        <f t="shared" si="2"/>
        <v>7.0000000000000007E-2</v>
      </c>
      <c r="M12" s="45">
        <f t="shared" si="3"/>
        <v>7.0000000000000007E-2</v>
      </c>
      <c r="N12" s="45">
        <f t="shared" si="4"/>
        <v>0.08</v>
      </c>
      <c r="O12" s="45">
        <f t="shared" si="5"/>
        <v>0.08</v>
      </c>
      <c r="P12" s="45">
        <f t="shared" si="26"/>
        <v>7.0000000000000007E-2</v>
      </c>
      <c r="Q12" s="45">
        <f t="shared" si="6"/>
        <v>7.0000000000000007E-2</v>
      </c>
      <c r="R12" s="45">
        <f t="shared" si="7"/>
        <v>7.0000000000000007E-2</v>
      </c>
      <c r="S12" s="45">
        <f t="shared" si="8"/>
        <v>7.0000000000000007E-2</v>
      </c>
      <c r="T12" s="45">
        <f t="shared" si="9"/>
        <v>7.0000000000000007E-2</v>
      </c>
      <c r="U12" s="45">
        <f t="shared" si="10"/>
        <v>7.0000000000000007E-2</v>
      </c>
      <c r="V12" s="45">
        <f t="shared" si="11"/>
        <v>7.0000000000000007E-2</v>
      </c>
      <c r="W12" s="45">
        <f t="shared" si="12"/>
        <v>7.0000000000000007E-2</v>
      </c>
      <c r="X12" s="45">
        <f t="shared" si="13"/>
        <v>7.0000000000000007E-2</v>
      </c>
      <c r="Y12" s="45">
        <f t="shared" si="14"/>
        <v>0.06</v>
      </c>
      <c r="Z12" s="45">
        <f t="shared" si="15"/>
        <v>7.0000000000000007E-2</v>
      </c>
      <c r="AA12" s="45">
        <f t="shared" si="16"/>
        <v>7.0000000000000007E-2</v>
      </c>
      <c r="AB12" s="45">
        <f t="shared" si="17"/>
        <v>7.0000000000000007E-2</v>
      </c>
      <c r="AC12" s="45">
        <f t="shared" si="18"/>
        <v>7.0000000000000007E-2</v>
      </c>
      <c r="AD12" s="45">
        <f t="shared" si="19"/>
        <v>0.09</v>
      </c>
      <c r="AE12" s="45">
        <f t="shared" si="20"/>
        <v>0.06</v>
      </c>
      <c r="AF12" s="45">
        <f t="shared" si="21"/>
        <v>7.0000000000000007E-2</v>
      </c>
      <c r="AG12" s="45">
        <f t="shared" si="22"/>
        <v>0.06</v>
      </c>
      <c r="AH12" s="45">
        <f t="shared" si="23"/>
        <v>7.0000000000000007E-2</v>
      </c>
      <c r="AI12" s="45">
        <f t="shared" si="24"/>
        <v>7.0000000000000007E-2</v>
      </c>
      <c r="AJ12" s="45">
        <f t="shared" si="25"/>
        <v>7.0000000000000007E-2</v>
      </c>
    </row>
    <row r="13" spans="1:36" ht="12.95" customHeight="1" x14ac:dyDescent="0.15">
      <c r="A13" s="44">
        <v>680</v>
      </c>
      <c r="B13" s="99" t="s">
        <v>39</v>
      </c>
      <c r="C13" s="99"/>
      <c r="D13" s="44">
        <v>12</v>
      </c>
      <c r="E13" s="44">
        <v>12</v>
      </c>
      <c r="F13" s="4">
        <f t="shared" si="0"/>
        <v>7.0000000000000007E-2</v>
      </c>
      <c r="G13" s="5" t="s">
        <v>33</v>
      </c>
      <c r="H13" s="44" t="s">
        <v>77</v>
      </c>
      <c r="I13" s="5" t="s">
        <v>33</v>
      </c>
      <c r="J13" s="1" t="s">
        <v>15</v>
      </c>
      <c r="K13" s="45">
        <f t="shared" si="1"/>
        <v>7.0000000000000007E-2</v>
      </c>
      <c r="L13" s="45">
        <f t="shared" si="2"/>
        <v>7.0000000000000007E-2</v>
      </c>
      <c r="M13" s="45">
        <f t="shared" si="3"/>
        <v>7.0000000000000007E-2</v>
      </c>
      <c r="N13" s="45">
        <f t="shared" si="4"/>
        <v>0.08</v>
      </c>
      <c r="O13" s="45">
        <f t="shared" si="5"/>
        <v>0.08</v>
      </c>
      <c r="P13" s="45">
        <f t="shared" si="26"/>
        <v>7.0000000000000007E-2</v>
      </c>
      <c r="Q13" s="45">
        <f t="shared" si="6"/>
        <v>7.0000000000000007E-2</v>
      </c>
      <c r="R13" s="45">
        <f t="shared" si="7"/>
        <v>7.0000000000000007E-2</v>
      </c>
      <c r="S13" s="45">
        <f t="shared" si="8"/>
        <v>7.0000000000000007E-2</v>
      </c>
      <c r="T13" s="45">
        <f t="shared" si="9"/>
        <v>7.0000000000000007E-2</v>
      </c>
      <c r="U13" s="45">
        <f t="shared" si="10"/>
        <v>7.0000000000000007E-2</v>
      </c>
      <c r="V13" s="45">
        <f t="shared" si="11"/>
        <v>7.0000000000000007E-2</v>
      </c>
      <c r="W13" s="45">
        <f t="shared" si="12"/>
        <v>7.0000000000000007E-2</v>
      </c>
      <c r="X13" s="45">
        <f t="shared" si="13"/>
        <v>7.0000000000000007E-2</v>
      </c>
      <c r="Y13" s="45">
        <f t="shared" si="14"/>
        <v>0.06</v>
      </c>
      <c r="Z13" s="45">
        <f t="shared" si="15"/>
        <v>7.0000000000000007E-2</v>
      </c>
      <c r="AA13" s="45">
        <f t="shared" si="16"/>
        <v>7.0000000000000007E-2</v>
      </c>
      <c r="AB13" s="45">
        <f t="shared" si="17"/>
        <v>7.0000000000000007E-2</v>
      </c>
      <c r="AC13" s="45">
        <f t="shared" si="18"/>
        <v>7.0000000000000007E-2</v>
      </c>
      <c r="AD13" s="45">
        <f t="shared" si="19"/>
        <v>0.09</v>
      </c>
      <c r="AE13" s="45">
        <f t="shared" si="20"/>
        <v>0.06</v>
      </c>
      <c r="AF13" s="45">
        <f t="shared" si="21"/>
        <v>7.0000000000000007E-2</v>
      </c>
      <c r="AG13" s="45">
        <f t="shared" si="22"/>
        <v>0.06</v>
      </c>
      <c r="AH13" s="45">
        <f t="shared" si="23"/>
        <v>7.0000000000000007E-2</v>
      </c>
      <c r="AI13" s="45">
        <f t="shared" si="24"/>
        <v>7.0000000000000007E-2</v>
      </c>
      <c r="AJ13" s="45">
        <f t="shared" si="25"/>
        <v>7.0000000000000007E-2</v>
      </c>
    </row>
    <row r="14" spans="1:36" ht="12.95" customHeight="1" x14ac:dyDescent="0.15">
      <c r="A14" s="44">
        <v>681</v>
      </c>
      <c r="B14" s="99" t="s">
        <v>39</v>
      </c>
      <c r="C14" s="99"/>
      <c r="D14" s="44">
        <v>14</v>
      </c>
      <c r="E14" s="44">
        <v>14</v>
      </c>
      <c r="F14" s="4">
        <f t="shared" si="0"/>
        <v>0.11</v>
      </c>
      <c r="G14" s="5"/>
      <c r="H14" s="44"/>
      <c r="I14" s="44"/>
      <c r="J14" s="1" t="s">
        <v>15</v>
      </c>
      <c r="K14" s="45">
        <f t="shared" si="1"/>
        <v>0.11</v>
      </c>
      <c r="L14" s="45">
        <f t="shared" si="2"/>
        <v>0.11</v>
      </c>
      <c r="M14" s="45">
        <f t="shared" si="3"/>
        <v>0.12</v>
      </c>
      <c r="N14" s="45">
        <f t="shared" si="4"/>
        <v>0.12</v>
      </c>
      <c r="O14" s="45">
        <f t="shared" si="5"/>
        <v>0.12</v>
      </c>
      <c r="P14" s="45">
        <f t="shared" si="26"/>
        <v>0.11</v>
      </c>
      <c r="Q14" s="45">
        <f t="shared" si="6"/>
        <v>0.11</v>
      </c>
      <c r="R14" s="45">
        <f t="shared" si="7"/>
        <v>0.11</v>
      </c>
      <c r="S14" s="45">
        <f t="shared" si="8"/>
        <v>0.12</v>
      </c>
      <c r="T14" s="45">
        <f t="shared" si="9"/>
        <v>0.12</v>
      </c>
      <c r="U14" s="45">
        <f t="shared" si="10"/>
        <v>0.11</v>
      </c>
      <c r="V14" s="45">
        <f t="shared" si="11"/>
        <v>0.12</v>
      </c>
      <c r="W14" s="45">
        <f t="shared" si="12"/>
        <v>0.11</v>
      </c>
      <c r="X14" s="45">
        <f t="shared" si="13"/>
        <v>0.11</v>
      </c>
      <c r="Y14" s="45">
        <f t="shared" si="14"/>
        <v>0.1</v>
      </c>
      <c r="Z14" s="45">
        <f t="shared" si="15"/>
        <v>0.11</v>
      </c>
      <c r="AA14" s="45">
        <f t="shared" si="16"/>
        <v>0.1</v>
      </c>
      <c r="AB14" s="45">
        <f t="shared" si="17"/>
        <v>0.11</v>
      </c>
      <c r="AC14" s="45">
        <f t="shared" si="18"/>
        <v>0.11</v>
      </c>
      <c r="AD14" s="45">
        <f t="shared" si="19"/>
        <v>0.14000000000000001</v>
      </c>
      <c r="AE14" s="45">
        <f t="shared" si="20"/>
        <v>0.1</v>
      </c>
      <c r="AF14" s="45">
        <f t="shared" si="21"/>
        <v>0.11</v>
      </c>
      <c r="AG14" s="45">
        <f t="shared" si="22"/>
        <v>0.1</v>
      </c>
      <c r="AH14" s="45">
        <f t="shared" si="23"/>
        <v>0.1</v>
      </c>
      <c r="AI14" s="45">
        <f t="shared" si="24"/>
        <v>0.11</v>
      </c>
      <c r="AJ14" s="45">
        <f t="shared" si="25"/>
        <v>0.1</v>
      </c>
    </row>
    <row r="15" spans="1:36" ht="12.95" customHeight="1" x14ac:dyDescent="0.15">
      <c r="A15" s="44">
        <v>682</v>
      </c>
      <c r="B15" s="99" t="s">
        <v>39</v>
      </c>
      <c r="C15" s="99"/>
      <c r="D15" s="44">
        <v>16</v>
      </c>
      <c r="E15" s="44">
        <v>14</v>
      </c>
      <c r="F15" s="4">
        <f t="shared" si="0"/>
        <v>0.14000000000000001</v>
      </c>
      <c r="G15" s="5"/>
      <c r="H15" s="44" t="s">
        <v>77</v>
      </c>
      <c r="I15" s="5" t="s">
        <v>161</v>
      </c>
      <c r="J15" s="1" t="s">
        <v>15</v>
      </c>
      <c r="K15" s="45">
        <f t="shared" si="1"/>
        <v>0.14000000000000001</v>
      </c>
      <c r="L15" s="45">
        <f t="shared" si="2"/>
        <v>0.15</v>
      </c>
      <c r="M15" s="45">
        <f t="shared" si="3"/>
        <v>0.15</v>
      </c>
      <c r="N15" s="45">
        <f t="shared" si="4"/>
        <v>0.15</v>
      </c>
      <c r="O15" s="45">
        <f t="shared" si="5"/>
        <v>0.15</v>
      </c>
      <c r="P15" s="45">
        <f t="shared" si="26"/>
        <v>0.15</v>
      </c>
      <c r="Q15" s="45">
        <f t="shared" si="6"/>
        <v>0.14000000000000001</v>
      </c>
      <c r="R15" s="45">
        <f t="shared" si="7"/>
        <v>0.14000000000000001</v>
      </c>
      <c r="S15" s="45">
        <f t="shared" si="8"/>
        <v>0.15</v>
      </c>
      <c r="T15" s="45">
        <f t="shared" si="9"/>
        <v>0.15</v>
      </c>
      <c r="U15" s="45">
        <f t="shared" si="10"/>
        <v>0.14000000000000001</v>
      </c>
      <c r="V15" s="45">
        <f t="shared" si="11"/>
        <v>0.15</v>
      </c>
      <c r="W15" s="45">
        <f t="shared" si="12"/>
        <v>0.14000000000000001</v>
      </c>
      <c r="X15" s="45">
        <f t="shared" si="13"/>
        <v>0.15</v>
      </c>
      <c r="Y15" s="45">
        <f t="shared" si="14"/>
        <v>0.13</v>
      </c>
      <c r="Z15" s="45">
        <f t="shared" si="15"/>
        <v>0.14000000000000001</v>
      </c>
      <c r="AA15" s="45">
        <f t="shared" si="16"/>
        <v>0.13</v>
      </c>
      <c r="AB15" s="45">
        <f t="shared" si="17"/>
        <v>0.14000000000000001</v>
      </c>
      <c r="AC15" s="45">
        <f t="shared" si="18"/>
        <v>0.15</v>
      </c>
      <c r="AD15" s="45">
        <f t="shared" si="19"/>
        <v>0.17</v>
      </c>
      <c r="AE15" s="45">
        <f t="shared" si="20"/>
        <v>0.13</v>
      </c>
      <c r="AF15" s="45">
        <f t="shared" si="21"/>
        <v>0.14000000000000001</v>
      </c>
      <c r="AG15" s="45">
        <f t="shared" si="22"/>
        <v>0.13</v>
      </c>
      <c r="AH15" s="45">
        <f t="shared" si="23"/>
        <v>0.13</v>
      </c>
      <c r="AI15" s="45">
        <f t="shared" si="24"/>
        <v>0.15</v>
      </c>
      <c r="AJ15" s="45">
        <f t="shared" si="25"/>
        <v>0.13</v>
      </c>
    </row>
    <row r="16" spans="1:36" ht="12.95" customHeight="1" x14ac:dyDescent="0.15">
      <c r="A16" s="44">
        <v>683</v>
      </c>
      <c r="B16" s="99" t="s">
        <v>39</v>
      </c>
      <c r="C16" s="99"/>
      <c r="D16" s="44">
        <v>12</v>
      </c>
      <c r="E16" s="44">
        <v>12</v>
      </c>
      <c r="F16" s="4">
        <f t="shared" si="0"/>
        <v>7.0000000000000007E-2</v>
      </c>
      <c r="G16" s="5" t="s">
        <v>33</v>
      </c>
      <c r="H16" s="44" t="s">
        <v>77</v>
      </c>
      <c r="I16" s="5" t="s">
        <v>33</v>
      </c>
      <c r="J16" s="1" t="s">
        <v>15</v>
      </c>
      <c r="K16" s="45">
        <f t="shared" si="1"/>
        <v>7.0000000000000007E-2</v>
      </c>
      <c r="L16" s="45">
        <f t="shared" si="2"/>
        <v>7.0000000000000007E-2</v>
      </c>
      <c r="M16" s="45">
        <f t="shared" si="3"/>
        <v>7.0000000000000007E-2</v>
      </c>
      <c r="N16" s="45">
        <f t="shared" si="4"/>
        <v>0.08</v>
      </c>
      <c r="O16" s="45">
        <f t="shared" si="5"/>
        <v>0.08</v>
      </c>
      <c r="P16" s="45">
        <f t="shared" si="26"/>
        <v>7.0000000000000007E-2</v>
      </c>
      <c r="Q16" s="45">
        <f t="shared" si="6"/>
        <v>7.0000000000000007E-2</v>
      </c>
      <c r="R16" s="45">
        <f t="shared" si="7"/>
        <v>7.0000000000000007E-2</v>
      </c>
      <c r="S16" s="45">
        <f t="shared" si="8"/>
        <v>7.0000000000000007E-2</v>
      </c>
      <c r="T16" s="45">
        <f t="shared" si="9"/>
        <v>7.0000000000000007E-2</v>
      </c>
      <c r="U16" s="45">
        <f t="shared" si="10"/>
        <v>7.0000000000000007E-2</v>
      </c>
      <c r="V16" s="45">
        <f t="shared" si="11"/>
        <v>7.0000000000000007E-2</v>
      </c>
      <c r="W16" s="45">
        <f t="shared" si="12"/>
        <v>7.0000000000000007E-2</v>
      </c>
      <c r="X16" s="45">
        <f t="shared" si="13"/>
        <v>7.0000000000000007E-2</v>
      </c>
      <c r="Y16" s="45">
        <f t="shared" si="14"/>
        <v>0.06</v>
      </c>
      <c r="Z16" s="45">
        <f t="shared" si="15"/>
        <v>7.0000000000000007E-2</v>
      </c>
      <c r="AA16" s="45">
        <f t="shared" si="16"/>
        <v>7.0000000000000007E-2</v>
      </c>
      <c r="AB16" s="45">
        <f t="shared" si="17"/>
        <v>7.0000000000000007E-2</v>
      </c>
      <c r="AC16" s="45">
        <f t="shared" si="18"/>
        <v>7.0000000000000007E-2</v>
      </c>
      <c r="AD16" s="45">
        <f t="shared" si="19"/>
        <v>0.09</v>
      </c>
      <c r="AE16" s="45">
        <f t="shared" si="20"/>
        <v>0.06</v>
      </c>
      <c r="AF16" s="45">
        <f t="shared" si="21"/>
        <v>7.0000000000000007E-2</v>
      </c>
      <c r="AG16" s="45">
        <f t="shared" si="22"/>
        <v>0.06</v>
      </c>
      <c r="AH16" s="45">
        <f t="shared" si="23"/>
        <v>7.0000000000000007E-2</v>
      </c>
      <c r="AI16" s="45">
        <f t="shared" si="24"/>
        <v>7.0000000000000007E-2</v>
      </c>
      <c r="AJ16" s="45">
        <f t="shared" si="25"/>
        <v>7.0000000000000007E-2</v>
      </c>
    </row>
    <row r="17" spans="1:36" ht="12.95" customHeight="1" x14ac:dyDescent="0.15">
      <c r="A17" s="44">
        <v>684</v>
      </c>
      <c r="B17" s="99" t="s">
        <v>39</v>
      </c>
      <c r="C17" s="99"/>
      <c r="D17" s="44">
        <v>16</v>
      </c>
      <c r="E17" s="44">
        <v>12</v>
      </c>
      <c r="F17" s="4">
        <f t="shared" si="0"/>
        <v>0.12</v>
      </c>
      <c r="G17" s="5"/>
      <c r="H17" s="44"/>
      <c r="I17" s="44"/>
      <c r="J17" s="1" t="s">
        <v>15</v>
      </c>
      <c r="K17" s="45">
        <f t="shared" si="1"/>
        <v>0.12</v>
      </c>
      <c r="L17" s="45">
        <f t="shared" si="2"/>
        <v>0.12</v>
      </c>
      <c r="M17" s="45">
        <f t="shared" si="3"/>
        <v>0.12</v>
      </c>
      <c r="N17" s="45">
        <f t="shared" si="4"/>
        <v>0.13</v>
      </c>
      <c r="O17" s="45">
        <f t="shared" si="5"/>
        <v>0.13</v>
      </c>
      <c r="P17" s="45">
        <f t="shared" si="26"/>
        <v>0.12</v>
      </c>
      <c r="Q17" s="45">
        <f t="shared" si="6"/>
        <v>0.12</v>
      </c>
      <c r="R17" s="45">
        <f t="shared" si="7"/>
        <v>0.12</v>
      </c>
      <c r="S17" s="45">
        <f t="shared" si="8"/>
        <v>0.12</v>
      </c>
      <c r="T17" s="45">
        <f t="shared" si="9"/>
        <v>0.12</v>
      </c>
      <c r="U17" s="45">
        <f t="shared" si="10"/>
        <v>0.12</v>
      </c>
      <c r="V17" s="45">
        <f t="shared" si="11"/>
        <v>0.13</v>
      </c>
      <c r="W17" s="45">
        <f t="shared" si="12"/>
        <v>0.12</v>
      </c>
      <c r="X17" s="45">
        <f t="shared" si="13"/>
        <v>0.12</v>
      </c>
      <c r="Y17" s="45">
        <f t="shared" si="14"/>
        <v>0.11</v>
      </c>
      <c r="Z17" s="45">
        <f t="shared" si="15"/>
        <v>0.12</v>
      </c>
      <c r="AA17" s="45">
        <f t="shared" si="16"/>
        <v>0.11</v>
      </c>
      <c r="AB17" s="45">
        <f t="shared" si="17"/>
        <v>0.12</v>
      </c>
      <c r="AC17" s="45">
        <f t="shared" si="18"/>
        <v>0.12</v>
      </c>
      <c r="AD17" s="45">
        <f t="shared" si="19"/>
        <v>0.15</v>
      </c>
      <c r="AE17" s="45">
        <f t="shared" si="20"/>
        <v>0.11</v>
      </c>
      <c r="AF17" s="45">
        <f t="shared" si="21"/>
        <v>0.12</v>
      </c>
      <c r="AG17" s="45">
        <f t="shared" si="22"/>
        <v>0.11</v>
      </c>
      <c r="AH17" s="45">
        <f t="shared" si="23"/>
        <v>0.11</v>
      </c>
      <c r="AI17" s="45">
        <f t="shared" si="24"/>
        <v>0.13</v>
      </c>
      <c r="AJ17" s="45">
        <f t="shared" si="25"/>
        <v>0.11</v>
      </c>
    </row>
    <row r="18" spans="1:36" ht="12.95" customHeight="1" x14ac:dyDescent="0.15">
      <c r="A18" s="44">
        <v>685</v>
      </c>
      <c r="B18" s="99" t="s">
        <v>39</v>
      </c>
      <c r="C18" s="99"/>
      <c r="D18" s="44">
        <v>16</v>
      </c>
      <c r="E18" s="44">
        <v>14</v>
      </c>
      <c r="F18" s="4">
        <f t="shared" si="0"/>
        <v>0.14000000000000001</v>
      </c>
      <c r="G18" s="5"/>
      <c r="H18" s="44"/>
      <c r="I18" s="44"/>
      <c r="J18" s="1" t="s">
        <v>15</v>
      </c>
      <c r="K18" s="45">
        <f t="shared" si="1"/>
        <v>0.14000000000000001</v>
      </c>
      <c r="L18" s="45">
        <f t="shared" si="2"/>
        <v>0.15</v>
      </c>
      <c r="M18" s="45">
        <f t="shared" si="3"/>
        <v>0.15</v>
      </c>
      <c r="N18" s="45">
        <f t="shared" si="4"/>
        <v>0.15</v>
      </c>
      <c r="O18" s="45">
        <f t="shared" si="5"/>
        <v>0.15</v>
      </c>
      <c r="P18" s="45">
        <f t="shared" si="26"/>
        <v>0.15</v>
      </c>
      <c r="Q18" s="45">
        <f t="shared" si="6"/>
        <v>0.14000000000000001</v>
      </c>
      <c r="R18" s="45">
        <f t="shared" si="7"/>
        <v>0.14000000000000001</v>
      </c>
      <c r="S18" s="45">
        <f t="shared" si="8"/>
        <v>0.15</v>
      </c>
      <c r="T18" s="45">
        <f t="shared" si="9"/>
        <v>0.15</v>
      </c>
      <c r="U18" s="45">
        <f t="shared" si="10"/>
        <v>0.14000000000000001</v>
      </c>
      <c r="V18" s="45">
        <f t="shared" si="11"/>
        <v>0.15</v>
      </c>
      <c r="W18" s="45">
        <f t="shared" si="12"/>
        <v>0.14000000000000001</v>
      </c>
      <c r="X18" s="45">
        <f t="shared" si="13"/>
        <v>0.15</v>
      </c>
      <c r="Y18" s="45">
        <f t="shared" si="14"/>
        <v>0.13</v>
      </c>
      <c r="Z18" s="45">
        <f t="shared" si="15"/>
        <v>0.14000000000000001</v>
      </c>
      <c r="AA18" s="45">
        <f t="shared" si="16"/>
        <v>0.13</v>
      </c>
      <c r="AB18" s="45">
        <f t="shared" si="17"/>
        <v>0.14000000000000001</v>
      </c>
      <c r="AC18" s="45">
        <f t="shared" si="18"/>
        <v>0.15</v>
      </c>
      <c r="AD18" s="45">
        <f t="shared" si="19"/>
        <v>0.17</v>
      </c>
      <c r="AE18" s="45">
        <f t="shared" si="20"/>
        <v>0.13</v>
      </c>
      <c r="AF18" s="45">
        <f t="shared" si="21"/>
        <v>0.14000000000000001</v>
      </c>
      <c r="AG18" s="45">
        <f t="shared" si="22"/>
        <v>0.13</v>
      </c>
      <c r="AH18" s="45">
        <f t="shared" si="23"/>
        <v>0.13</v>
      </c>
      <c r="AI18" s="45">
        <f t="shared" si="24"/>
        <v>0.15</v>
      </c>
      <c r="AJ18" s="45">
        <f t="shared" si="25"/>
        <v>0.13</v>
      </c>
    </row>
    <row r="19" spans="1:36" ht="12.95" customHeight="1" x14ac:dyDescent="0.15">
      <c r="A19" s="44"/>
      <c r="B19" s="99"/>
      <c r="C19" s="99"/>
      <c r="D19" s="44"/>
      <c r="E19" s="44"/>
      <c r="F19" s="4" t="str">
        <f t="shared" si="0"/>
        <v/>
      </c>
      <c r="G19" s="5"/>
      <c r="H19" s="44"/>
      <c r="I19" s="44"/>
      <c r="J19" s="1" t="s">
        <v>15</v>
      </c>
      <c r="K19" s="45" t="e">
        <f t="shared" si="1"/>
        <v>#NUM!</v>
      </c>
      <c r="L19" s="45" t="e">
        <f t="shared" si="2"/>
        <v>#NUM!</v>
      </c>
      <c r="M19" s="45" t="e">
        <f t="shared" si="3"/>
        <v>#NUM!</v>
      </c>
      <c r="N19" s="45" t="e">
        <f t="shared" si="4"/>
        <v>#NUM!</v>
      </c>
      <c r="O19" s="45" t="e">
        <f t="shared" si="5"/>
        <v>#NUM!</v>
      </c>
      <c r="P19" s="45" t="e">
        <f t="shared" si="26"/>
        <v>#N/A</v>
      </c>
      <c r="Q19" s="45" t="e">
        <f t="shared" si="6"/>
        <v>#NUM!</v>
      </c>
      <c r="R19" s="45" t="e">
        <f t="shared" si="7"/>
        <v>#NUM!</v>
      </c>
      <c r="S19" s="45" t="e">
        <f t="shared" si="8"/>
        <v>#NUM!</v>
      </c>
      <c r="T19" s="45" t="e">
        <f t="shared" si="9"/>
        <v>#NUM!</v>
      </c>
      <c r="U19" s="45" t="e">
        <f t="shared" si="10"/>
        <v>#N/A</v>
      </c>
      <c r="V19" s="45" t="e">
        <f t="shared" si="11"/>
        <v>#NUM!</v>
      </c>
      <c r="W19" s="45" t="e">
        <f t="shared" si="12"/>
        <v>#NUM!</v>
      </c>
      <c r="X19" s="45" t="e">
        <f t="shared" si="13"/>
        <v>#NUM!</v>
      </c>
      <c r="Y19" s="45" t="e">
        <f t="shared" si="14"/>
        <v>#NUM!</v>
      </c>
      <c r="Z19" s="45" t="e">
        <f t="shared" si="15"/>
        <v>#N/A</v>
      </c>
      <c r="AA19" s="45" t="e">
        <f t="shared" si="16"/>
        <v>#NUM!</v>
      </c>
      <c r="AB19" s="45" t="e">
        <f t="shared" si="17"/>
        <v>#NUM!</v>
      </c>
      <c r="AC19" s="45" t="e">
        <f t="shared" si="18"/>
        <v>#NUM!</v>
      </c>
      <c r="AD19" s="45" t="e">
        <f t="shared" si="19"/>
        <v>#NUM!</v>
      </c>
      <c r="AE19" s="45" t="e">
        <f t="shared" si="20"/>
        <v>#NUM!</v>
      </c>
      <c r="AF19" s="45" t="e">
        <f t="shared" si="21"/>
        <v>#N/A</v>
      </c>
      <c r="AG19" s="45" t="e">
        <f t="shared" si="22"/>
        <v>#NUM!</v>
      </c>
      <c r="AH19" s="45" t="e">
        <f t="shared" si="23"/>
        <v>#NUM!</v>
      </c>
      <c r="AI19" s="45" t="e">
        <f t="shared" si="24"/>
        <v>#NUM!</v>
      </c>
      <c r="AJ19" s="45" t="e">
        <f t="shared" si="25"/>
        <v>#N/A</v>
      </c>
    </row>
    <row r="20" spans="1:36" ht="12.95" customHeight="1" x14ac:dyDescent="0.15">
      <c r="A20" s="44"/>
      <c r="B20" s="99"/>
      <c r="C20" s="99"/>
      <c r="D20" s="44"/>
      <c r="E20" s="44"/>
      <c r="F20" s="4" t="str">
        <f t="shared" si="0"/>
        <v/>
      </c>
      <c r="G20" s="5"/>
      <c r="H20" s="44"/>
      <c r="I20" s="44"/>
      <c r="J20" s="1" t="s">
        <v>15</v>
      </c>
      <c r="K20" s="45" t="e">
        <f t="shared" si="1"/>
        <v>#NUM!</v>
      </c>
      <c r="L20" s="45" t="e">
        <f t="shared" si="2"/>
        <v>#NUM!</v>
      </c>
      <c r="M20" s="45" t="e">
        <f t="shared" si="3"/>
        <v>#NUM!</v>
      </c>
      <c r="N20" s="45" t="e">
        <f t="shared" si="4"/>
        <v>#NUM!</v>
      </c>
      <c r="O20" s="45" t="e">
        <f t="shared" si="5"/>
        <v>#NUM!</v>
      </c>
      <c r="P20" s="45" t="e">
        <f t="shared" si="26"/>
        <v>#N/A</v>
      </c>
      <c r="Q20" s="45" t="e">
        <f t="shared" si="6"/>
        <v>#NUM!</v>
      </c>
      <c r="R20" s="45" t="e">
        <f t="shared" si="7"/>
        <v>#NUM!</v>
      </c>
      <c r="S20" s="45" t="e">
        <f t="shared" si="8"/>
        <v>#NUM!</v>
      </c>
      <c r="T20" s="45" t="e">
        <f t="shared" si="9"/>
        <v>#NUM!</v>
      </c>
      <c r="U20" s="45" t="e">
        <f t="shared" si="10"/>
        <v>#N/A</v>
      </c>
      <c r="V20" s="45" t="e">
        <f t="shared" si="11"/>
        <v>#NUM!</v>
      </c>
      <c r="W20" s="45" t="e">
        <f t="shared" si="12"/>
        <v>#NUM!</v>
      </c>
      <c r="X20" s="45" t="e">
        <f t="shared" si="13"/>
        <v>#NUM!</v>
      </c>
      <c r="Y20" s="45" t="e">
        <f t="shared" si="14"/>
        <v>#NUM!</v>
      </c>
      <c r="Z20" s="45" t="e">
        <f t="shared" si="15"/>
        <v>#N/A</v>
      </c>
      <c r="AA20" s="45" t="e">
        <f t="shared" si="16"/>
        <v>#NUM!</v>
      </c>
      <c r="AB20" s="45" t="e">
        <f t="shared" si="17"/>
        <v>#NUM!</v>
      </c>
      <c r="AC20" s="45" t="e">
        <f t="shared" si="18"/>
        <v>#NUM!</v>
      </c>
      <c r="AD20" s="45" t="e">
        <f t="shared" si="19"/>
        <v>#NUM!</v>
      </c>
      <c r="AE20" s="45" t="e">
        <f t="shared" si="20"/>
        <v>#NUM!</v>
      </c>
      <c r="AF20" s="45" t="e">
        <f t="shared" si="21"/>
        <v>#N/A</v>
      </c>
      <c r="AG20" s="45" t="e">
        <f t="shared" si="22"/>
        <v>#NUM!</v>
      </c>
      <c r="AH20" s="45" t="e">
        <f t="shared" si="23"/>
        <v>#NUM!</v>
      </c>
      <c r="AI20" s="45" t="e">
        <f t="shared" si="24"/>
        <v>#NUM!</v>
      </c>
      <c r="AJ20" s="45" t="e">
        <f t="shared" si="25"/>
        <v>#N/A</v>
      </c>
    </row>
    <row r="21" spans="1:36" ht="12.95" customHeight="1" x14ac:dyDescent="0.15">
      <c r="A21" s="44"/>
      <c r="B21" s="99"/>
      <c r="C21" s="99"/>
      <c r="D21" s="44"/>
      <c r="E21" s="44"/>
      <c r="F21" s="4" t="str">
        <f t="shared" si="0"/>
        <v/>
      </c>
      <c r="G21" s="5"/>
      <c r="H21" s="44"/>
      <c r="I21" s="44"/>
      <c r="J21" s="1" t="s">
        <v>15</v>
      </c>
      <c r="K21" s="45" t="e">
        <f t="shared" si="1"/>
        <v>#NUM!</v>
      </c>
      <c r="L21" s="45" t="e">
        <f t="shared" si="2"/>
        <v>#NUM!</v>
      </c>
      <c r="M21" s="45" t="e">
        <f t="shared" si="3"/>
        <v>#NUM!</v>
      </c>
      <c r="N21" s="45" t="e">
        <f t="shared" si="4"/>
        <v>#NUM!</v>
      </c>
      <c r="O21" s="45" t="e">
        <f t="shared" si="5"/>
        <v>#NUM!</v>
      </c>
      <c r="P21" s="45" t="e">
        <f t="shared" si="26"/>
        <v>#N/A</v>
      </c>
      <c r="Q21" s="45" t="e">
        <f t="shared" si="6"/>
        <v>#NUM!</v>
      </c>
      <c r="R21" s="45" t="e">
        <f t="shared" si="7"/>
        <v>#NUM!</v>
      </c>
      <c r="S21" s="45" t="e">
        <f t="shared" si="8"/>
        <v>#NUM!</v>
      </c>
      <c r="T21" s="45" t="e">
        <f t="shared" si="9"/>
        <v>#NUM!</v>
      </c>
      <c r="U21" s="45" t="e">
        <f t="shared" si="10"/>
        <v>#N/A</v>
      </c>
      <c r="V21" s="45" t="e">
        <f t="shared" si="11"/>
        <v>#NUM!</v>
      </c>
      <c r="W21" s="45" t="e">
        <f t="shared" si="12"/>
        <v>#NUM!</v>
      </c>
      <c r="X21" s="45" t="e">
        <f t="shared" si="13"/>
        <v>#NUM!</v>
      </c>
      <c r="Y21" s="45" t="e">
        <f t="shared" si="14"/>
        <v>#NUM!</v>
      </c>
      <c r="Z21" s="45" t="e">
        <f t="shared" si="15"/>
        <v>#N/A</v>
      </c>
      <c r="AA21" s="45" t="e">
        <f t="shared" si="16"/>
        <v>#NUM!</v>
      </c>
      <c r="AB21" s="45" t="e">
        <f t="shared" si="17"/>
        <v>#NUM!</v>
      </c>
      <c r="AC21" s="45" t="e">
        <f t="shared" si="18"/>
        <v>#NUM!</v>
      </c>
      <c r="AD21" s="45" t="e">
        <f t="shared" si="19"/>
        <v>#NUM!</v>
      </c>
      <c r="AE21" s="45" t="e">
        <f t="shared" si="20"/>
        <v>#NUM!</v>
      </c>
      <c r="AF21" s="45" t="e">
        <f t="shared" si="21"/>
        <v>#N/A</v>
      </c>
      <c r="AG21" s="45" t="e">
        <f t="shared" si="22"/>
        <v>#NUM!</v>
      </c>
      <c r="AH21" s="45" t="e">
        <f t="shared" si="23"/>
        <v>#NUM!</v>
      </c>
      <c r="AI21" s="45" t="e">
        <f t="shared" si="24"/>
        <v>#NUM!</v>
      </c>
      <c r="AJ21" s="45" t="e">
        <f t="shared" si="25"/>
        <v>#N/A</v>
      </c>
    </row>
    <row r="22" spans="1:36" ht="12.95" customHeight="1" x14ac:dyDescent="0.15">
      <c r="A22" s="44"/>
      <c r="B22" s="99"/>
      <c r="C22" s="99"/>
      <c r="D22" s="44"/>
      <c r="E22" s="44"/>
      <c r="F22" s="4" t="str">
        <f t="shared" si="0"/>
        <v/>
      </c>
      <c r="G22" s="5"/>
      <c r="H22" s="44"/>
      <c r="I22" s="44"/>
      <c r="J22" s="1" t="s">
        <v>15</v>
      </c>
      <c r="K22" s="45" t="e">
        <f t="shared" si="1"/>
        <v>#NUM!</v>
      </c>
      <c r="L22" s="45" t="e">
        <f t="shared" si="2"/>
        <v>#NUM!</v>
      </c>
      <c r="M22" s="45" t="e">
        <f t="shared" si="3"/>
        <v>#NUM!</v>
      </c>
      <c r="N22" s="45" t="e">
        <f t="shared" si="4"/>
        <v>#NUM!</v>
      </c>
      <c r="O22" s="45" t="e">
        <f t="shared" si="5"/>
        <v>#NUM!</v>
      </c>
      <c r="P22" s="45" t="e">
        <f t="shared" si="26"/>
        <v>#N/A</v>
      </c>
      <c r="Q22" s="45" t="e">
        <f t="shared" si="6"/>
        <v>#NUM!</v>
      </c>
      <c r="R22" s="45" t="e">
        <f t="shared" si="7"/>
        <v>#NUM!</v>
      </c>
      <c r="S22" s="45" t="e">
        <f t="shared" si="8"/>
        <v>#NUM!</v>
      </c>
      <c r="T22" s="45" t="e">
        <f t="shared" si="9"/>
        <v>#NUM!</v>
      </c>
      <c r="U22" s="45" t="e">
        <f t="shared" si="10"/>
        <v>#N/A</v>
      </c>
      <c r="V22" s="45" t="e">
        <f t="shared" si="11"/>
        <v>#NUM!</v>
      </c>
      <c r="W22" s="45" t="e">
        <f t="shared" si="12"/>
        <v>#NUM!</v>
      </c>
      <c r="X22" s="45" t="e">
        <f t="shared" si="13"/>
        <v>#NUM!</v>
      </c>
      <c r="Y22" s="45" t="e">
        <f t="shared" si="14"/>
        <v>#NUM!</v>
      </c>
      <c r="Z22" s="45" t="e">
        <f t="shared" si="15"/>
        <v>#N/A</v>
      </c>
      <c r="AA22" s="45" t="e">
        <f t="shared" si="16"/>
        <v>#NUM!</v>
      </c>
      <c r="AB22" s="45" t="e">
        <f t="shared" si="17"/>
        <v>#NUM!</v>
      </c>
      <c r="AC22" s="45" t="e">
        <f t="shared" si="18"/>
        <v>#NUM!</v>
      </c>
      <c r="AD22" s="45" t="e">
        <f t="shared" si="19"/>
        <v>#NUM!</v>
      </c>
      <c r="AE22" s="45" t="e">
        <f t="shared" si="20"/>
        <v>#NUM!</v>
      </c>
      <c r="AF22" s="45" t="e">
        <f t="shared" si="21"/>
        <v>#N/A</v>
      </c>
      <c r="AG22" s="45" t="e">
        <f t="shared" si="22"/>
        <v>#NUM!</v>
      </c>
      <c r="AH22" s="45" t="e">
        <f t="shared" si="23"/>
        <v>#NUM!</v>
      </c>
      <c r="AI22" s="45" t="e">
        <f t="shared" si="24"/>
        <v>#NUM!</v>
      </c>
      <c r="AJ22" s="45" t="e">
        <f t="shared" si="25"/>
        <v>#N/A</v>
      </c>
    </row>
    <row r="23" spans="1:36" ht="12.95" customHeight="1" x14ac:dyDescent="0.15">
      <c r="A23" s="44"/>
      <c r="B23" s="99"/>
      <c r="C23" s="99"/>
      <c r="D23" s="44"/>
      <c r="E23" s="44"/>
      <c r="F23" s="4" t="str">
        <f t="shared" si="0"/>
        <v/>
      </c>
      <c r="G23" s="5"/>
      <c r="H23" s="44"/>
      <c r="I23" s="44"/>
      <c r="J23" s="1" t="s">
        <v>15</v>
      </c>
      <c r="K23" s="45" t="e">
        <f t="shared" si="1"/>
        <v>#NUM!</v>
      </c>
      <c r="L23" s="45" t="e">
        <f t="shared" si="2"/>
        <v>#NUM!</v>
      </c>
      <c r="M23" s="45" t="e">
        <f t="shared" si="3"/>
        <v>#NUM!</v>
      </c>
      <c r="N23" s="45" t="e">
        <f t="shared" si="4"/>
        <v>#NUM!</v>
      </c>
      <c r="O23" s="45" t="e">
        <f t="shared" si="5"/>
        <v>#NUM!</v>
      </c>
      <c r="P23" s="45" t="e">
        <f t="shared" si="26"/>
        <v>#N/A</v>
      </c>
      <c r="Q23" s="45" t="e">
        <f t="shared" si="6"/>
        <v>#NUM!</v>
      </c>
      <c r="R23" s="45" t="e">
        <f t="shared" si="7"/>
        <v>#NUM!</v>
      </c>
      <c r="S23" s="45" t="e">
        <f t="shared" si="8"/>
        <v>#NUM!</v>
      </c>
      <c r="T23" s="45" t="e">
        <f t="shared" si="9"/>
        <v>#NUM!</v>
      </c>
      <c r="U23" s="45" t="e">
        <f t="shared" si="10"/>
        <v>#N/A</v>
      </c>
      <c r="V23" s="45" t="e">
        <f t="shared" si="11"/>
        <v>#NUM!</v>
      </c>
      <c r="W23" s="45" t="e">
        <f t="shared" si="12"/>
        <v>#NUM!</v>
      </c>
      <c r="X23" s="45" t="e">
        <f t="shared" si="13"/>
        <v>#NUM!</v>
      </c>
      <c r="Y23" s="45" t="e">
        <f t="shared" si="14"/>
        <v>#NUM!</v>
      </c>
      <c r="Z23" s="45" t="e">
        <f t="shared" si="15"/>
        <v>#N/A</v>
      </c>
      <c r="AA23" s="45" t="e">
        <f t="shared" si="16"/>
        <v>#NUM!</v>
      </c>
      <c r="AB23" s="45" t="e">
        <f t="shared" si="17"/>
        <v>#NUM!</v>
      </c>
      <c r="AC23" s="45" t="e">
        <f t="shared" si="18"/>
        <v>#NUM!</v>
      </c>
      <c r="AD23" s="45" t="e">
        <f t="shared" si="19"/>
        <v>#NUM!</v>
      </c>
      <c r="AE23" s="45" t="e">
        <f t="shared" si="20"/>
        <v>#NUM!</v>
      </c>
      <c r="AF23" s="45" t="e">
        <f t="shared" si="21"/>
        <v>#N/A</v>
      </c>
      <c r="AG23" s="45" t="e">
        <f t="shared" si="22"/>
        <v>#NUM!</v>
      </c>
      <c r="AH23" s="45" t="e">
        <f t="shared" si="23"/>
        <v>#NUM!</v>
      </c>
      <c r="AI23" s="45" t="e">
        <f t="shared" si="24"/>
        <v>#NUM!</v>
      </c>
      <c r="AJ23" s="45" t="e">
        <f t="shared" si="25"/>
        <v>#N/A</v>
      </c>
    </row>
    <row r="24" spans="1:36" ht="12.95" customHeight="1" x14ac:dyDescent="0.15">
      <c r="A24" s="44"/>
      <c r="B24" s="99"/>
      <c r="C24" s="99"/>
      <c r="D24" s="44"/>
      <c r="E24" s="44"/>
      <c r="F24" s="4" t="str">
        <f t="shared" si="0"/>
        <v/>
      </c>
      <c r="G24" s="5"/>
      <c r="H24" s="44"/>
      <c r="I24" s="44"/>
      <c r="J24" s="1" t="s">
        <v>15</v>
      </c>
      <c r="K24" s="45" t="e">
        <f t="shared" si="1"/>
        <v>#NUM!</v>
      </c>
      <c r="L24" s="45" t="e">
        <f t="shared" si="2"/>
        <v>#NUM!</v>
      </c>
      <c r="M24" s="45" t="e">
        <f t="shared" si="3"/>
        <v>#NUM!</v>
      </c>
      <c r="N24" s="45" t="e">
        <f t="shared" si="4"/>
        <v>#NUM!</v>
      </c>
      <c r="O24" s="45" t="e">
        <f t="shared" si="5"/>
        <v>#NUM!</v>
      </c>
      <c r="P24" s="45" t="e">
        <f t="shared" si="26"/>
        <v>#N/A</v>
      </c>
      <c r="Q24" s="45" t="e">
        <f t="shared" si="6"/>
        <v>#NUM!</v>
      </c>
      <c r="R24" s="45" t="e">
        <f t="shared" si="7"/>
        <v>#NUM!</v>
      </c>
      <c r="S24" s="45" t="e">
        <f t="shared" si="8"/>
        <v>#NUM!</v>
      </c>
      <c r="T24" s="45" t="e">
        <f t="shared" si="9"/>
        <v>#NUM!</v>
      </c>
      <c r="U24" s="45" t="e">
        <f t="shared" si="10"/>
        <v>#N/A</v>
      </c>
      <c r="V24" s="45" t="e">
        <f t="shared" si="11"/>
        <v>#NUM!</v>
      </c>
      <c r="W24" s="45" t="e">
        <f t="shared" si="12"/>
        <v>#NUM!</v>
      </c>
      <c r="X24" s="45" t="e">
        <f t="shared" si="13"/>
        <v>#NUM!</v>
      </c>
      <c r="Y24" s="45" t="e">
        <f t="shared" si="14"/>
        <v>#NUM!</v>
      </c>
      <c r="Z24" s="45" t="e">
        <f t="shared" si="15"/>
        <v>#N/A</v>
      </c>
      <c r="AA24" s="45" t="e">
        <f t="shared" si="16"/>
        <v>#NUM!</v>
      </c>
      <c r="AB24" s="45" t="e">
        <f t="shared" si="17"/>
        <v>#NUM!</v>
      </c>
      <c r="AC24" s="45" t="e">
        <f t="shared" si="18"/>
        <v>#NUM!</v>
      </c>
      <c r="AD24" s="45" t="e">
        <f t="shared" si="19"/>
        <v>#NUM!</v>
      </c>
      <c r="AE24" s="45" t="e">
        <f t="shared" si="20"/>
        <v>#NUM!</v>
      </c>
      <c r="AF24" s="45" t="e">
        <f t="shared" si="21"/>
        <v>#N/A</v>
      </c>
      <c r="AG24" s="45" t="e">
        <f t="shared" si="22"/>
        <v>#NUM!</v>
      </c>
      <c r="AH24" s="45" t="e">
        <f t="shared" si="23"/>
        <v>#NUM!</v>
      </c>
      <c r="AI24" s="45" t="e">
        <f t="shared" si="24"/>
        <v>#NUM!</v>
      </c>
      <c r="AJ24" s="45" t="e">
        <f t="shared" si="25"/>
        <v>#N/A</v>
      </c>
    </row>
    <row r="25" spans="1:36" ht="12.95" customHeight="1" x14ac:dyDescent="0.15">
      <c r="A25" s="44"/>
      <c r="B25" s="99"/>
      <c r="C25" s="99"/>
      <c r="D25" s="44"/>
      <c r="E25" s="44"/>
      <c r="F25" s="4" t="str">
        <f t="shared" si="0"/>
        <v/>
      </c>
      <c r="G25" s="5"/>
      <c r="H25" s="44"/>
      <c r="I25" s="44"/>
      <c r="J25" s="1" t="s">
        <v>15</v>
      </c>
      <c r="K25" s="45" t="e">
        <f t="shared" si="1"/>
        <v>#NUM!</v>
      </c>
      <c r="L25" s="45" t="e">
        <f t="shared" si="2"/>
        <v>#NUM!</v>
      </c>
      <c r="M25" s="45" t="e">
        <f t="shared" si="3"/>
        <v>#NUM!</v>
      </c>
      <c r="N25" s="45" t="e">
        <f t="shared" si="4"/>
        <v>#NUM!</v>
      </c>
      <c r="O25" s="45" t="e">
        <f t="shared" si="5"/>
        <v>#NUM!</v>
      </c>
      <c r="P25" s="45" t="e">
        <f t="shared" si="26"/>
        <v>#N/A</v>
      </c>
      <c r="Q25" s="45" t="e">
        <f t="shared" si="6"/>
        <v>#NUM!</v>
      </c>
      <c r="R25" s="45" t="e">
        <f t="shared" si="7"/>
        <v>#NUM!</v>
      </c>
      <c r="S25" s="45" t="e">
        <f t="shared" si="8"/>
        <v>#NUM!</v>
      </c>
      <c r="T25" s="45" t="e">
        <f t="shared" si="9"/>
        <v>#NUM!</v>
      </c>
      <c r="U25" s="45" t="e">
        <f t="shared" si="10"/>
        <v>#N/A</v>
      </c>
      <c r="V25" s="45" t="e">
        <f t="shared" si="11"/>
        <v>#NUM!</v>
      </c>
      <c r="W25" s="45" t="e">
        <f t="shared" si="12"/>
        <v>#NUM!</v>
      </c>
      <c r="X25" s="45" t="e">
        <f t="shared" si="13"/>
        <v>#NUM!</v>
      </c>
      <c r="Y25" s="45" t="e">
        <f t="shared" si="14"/>
        <v>#NUM!</v>
      </c>
      <c r="Z25" s="45" t="e">
        <f t="shared" si="15"/>
        <v>#N/A</v>
      </c>
      <c r="AA25" s="45" t="e">
        <f t="shared" si="16"/>
        <v>#NUM!</v>
      </c>
      <c r="AB25" s="45" t="e">
        <f t="shared" si="17"/>
        <v>#NUM!</v>
      </c>
      <c r="AC25" s="45" t="e">
        <f t="shared" si="18"/>
        <v>#NUM!</v>
      </c>
      <c r="AD25" s="45" t="e">
        <f t="shared" si="19"/>
        <v>#NUM!</v>
      </c>
      <c r="AE25" s="45" t="e">
        <f t="shared" si="20"/>
        <v>#NUM!</v>
      </c>
      <c r="AF25" s="45" t="e">
        <f t="shared" si="21"/>
        <v>#N/A</v>
      </c>
      <c r="AG25" s="45" t="e">
        <f t="shared" si="22"/>
        <v>#NUM!</v>
      </c>
      <c r="AH25" s="45" t="e">
        <f t="shared" si="23"/>
        <v>#NUM!</v>
      </c>
      <c r="AI25" s="45" t="e">
        <f t="shared" si="24"/>
        <v>#NUM!</v>
      </c>
      <c r="AJ25" s="45" t="e">
        <f t="shared" si="25"/>
        <v>#N/A</v>
      </c>
    </row>
    <row r="26" spans="1:36" ht="12.95" customHeight="1" x14ac:dyDescent="0.15">
      <c r="A26" s="44"/>
      <c r="B26" s="99"/>
      <c r="C26" s="99"/>
      <c r="D26" s="44"/>
      <c r="E26" s="44"/>
      <c r="F26" s="4" t="str">
        <f t="shared" si="0"/>
        <v/>
      </c>
      <c r="G26" s="5"/>
      <c r="H26" s="44"/>
      <c r="I26" s="44"/>
      <c r="J26" s="1" t="s">
        <v>15</v>
      </c>
      <c r="K26" s="45" t="e">
        <f t="shared" si="1"/>
        <v>#NUM!</v>
      </c>
      <c r="L26" s="45" t="e">
        <f t="shared" si="2"/>
        <v>#NUM!</v>
      </c>
      <c r="M26" s="45" t="e">
        <f t="shared" si="3"/>
        <v>#NUM!</v>
      </c>
      <c r="N26" s="45" t="e">
        <f t="shared" si="4"/>
        <v>#NUM!</v>
      </c>
      <c r="O26" s="45" t="e">
        <f t="shared" si="5"/>
        <v>#NUM!</v>
      </c>
      <c r="P26" s="45" t="e">
        <f t="shared" si="26"/>
        <v>#N/A</v>
      </c>
      <c r="Q26" s="45" t="e">
        <f t="shared" si="6"/>
        <v>#NUM!</v>
      </c>
      <c r="R26" s="45" t="e">
        <f t="shared" si="7"/>
        <v>#NUM!</v>
      </c>
      <c r="S26" s="45" t="e">
        <f t="shared" si="8"/>
        <v>#NUM!</v>
      </c>
      <c r="T26" s="45" t="e">
        <f t="shared" si="9"/>
        <v>#NUM!</v>
      </c>
      <c r="U26" s="45" t="e">
        <f t="shared" si="10"/>
        <v>#N/A</v>
      </c>
      <c r="V26" s="45" t="e">
        <f t="shared" si="11"/>
        <v>#NUM!</v>
      </c>
      <c r="W26" s="45" t="e">
        <f t="shared" si="12"/>
        <v>#NUM!</v>
      </c>
      <c r="X26" s="45" t="e">
        <f t="shared" si="13"/>
        <v>#NUM!</v>
      </c>
      <c r="Y26" s="45" t="e">
        <f t="shared" si="14"/>
        <v>#NUM!</v>
      </c>
      <c r="Z26" s="45" t="e">
        <f t="shared" si="15"/>
        <v>#N/A</v>
      </c>
      <c r="AA26" s="45" t="e">
        <f t="shared" si="16"/>
        <v>#NUM!</v>
      </c>
      <c r="AB26" s="45" t="e">
        <f t="shared" si="17"/>
        <v>#NUM!</v>
      </c>
      <c r="AC26" s="45" t="e">
        <f t="shared" si="18"/>
        <v>#NUM!</v>
      </c>
      <c r="AD26" s="45" t="e">
        <f t="shared" si="19"/>
        <v>#NUM!</v>
      </c>
      <c r="AE26" s="45" t="e">
        <f t="shared" si="20"/>
        <v>#NUM!</v>
      </c>
      <c r="AF26" s="45" t="e">
        <f t="shared" si="21"/>
        <v>#N/A</v>
      </c>
      <c r="AG26" s="45" t="e">
        <f t="shared" si="22"/>
        <v>#NUM!</v>
      </c>
      <c r="AH26" s="45" t="e">
        <f t="shared" si="23"/>
        <v>#NUM!</v>
      </c>
      <c r="AI26" s="45" t="e">
        <f t="shared" si="24"/>
        <v>#NUM!</v>
      </c>
      <c r="AJ26" s="45" t="e">
        <f t="shared" si="25"/>
        <v>#N/A</v>
      </c>
    </row>
    <row r="27" spans="1:36" ht="12.95" customHeight="1" x14ac:dyDescent="0.15">
      <c r="A27" s="44"/>
      <c r="B27" s="99"/>
      <c r="C27" s="99"/>
      <c r="D27" s="44"/>
      <c r="E27" s="44"/>
      <c r="F27" s="4" t="str">
        <f t="shared" si="0"/>
        <v/>
      </c>
      <c r="G27" s="26"/>
      <c r="H27" s="44"/>
      <c r="I27" s="44"/>
      <c r="J27" s="1" t="s">
        <v>15</v>
      </c>
      <c r="K27" s="45" t="e">
        <f t="shared" si="1"/>
        <v>#NUM!</v>
      </c>
      <c r="L27" s="45" t="e">
        <f t="shared" si="2"/>
        <v>#NUM!</v>
      </c>
      <c r="M27" s="45" t="e">
        <f t="shared" si="3"/>
        <v>#NUM!</v>
      </c>
      <c r="N27" s="45" t="e">
        <f t="shared" si="4"/>
        <v>#NUM!</v>
      </c>
      <c r="O27" s="45" t="e">
        <f t="shared" si="5"/>
        <v>#NUM!</v>
      </c>
      <c r="P27" s="45" t="e">
        <f t="shared" si="26"/>
        <v>#N/A</v>
      </c>
      <c r="Q27" s="45" t="e">
        <f t="shared" si="6"/>
        <v>#NUM!</v>
      </c>
      <c r="R27" s="45" t="e">
        <f t="shared" si="7"/>
        <v>#NUM!</v>
      </c>
      <c r="S27" s="45" t="e">
        <f t="shared" si="8"/>
        <v>#NUM!</v>
      </c>
      <c r="T27" s="45" t="e">
        <f t="shared" si="9"/>
        <v>#NUM!</v>
      </c>
      <c r="U27" s="45" t="e">
        <f t="shared" si="10"/>
        <v>#N/A</v>
      </c>
      <c r="V27" s="45" t="e">
        <f t="shared" si="11"/>
        <v>#NUM!</v>
      </c>
      <c r="W27" s="45" t="e">
        <f t="shared" si="12"/>
        <v>#NUM!</v>
      </c>
      <c r="X27" s="45" t="e">
        <f t="shared" si="13"/>
        <v>#NUM!</v>
      </c>
      <c r="Y27" s="45" t="e">
        <f t="shared" si="14"/>
        <v>#NUM!</v>
      </c>
      <c r="Z27" s="45" t="e">
        <f t="shared" si="15"/>
        <v>#N/A</v>
      </c>
      <c r="AA27" s="45" t="e">
        <f t="shared" si="16"/>
        <v>#NUM!</v>
      </c>
      <c r="AB27" s="45" t="e">
        <f t="shared" si="17"/>
        <v>#NUM!</v>
      </c>
      <c r="AC27" s="45" t="e">
        <f t="shared" si="18"/>
        <v>#NUM!</v>
      </c>
      <c r="AD27" s="45" t="e">
        <f t="shared" si="19"/>
        <v>#NUM!</v>
      </c>
      <c r="AE27" s="45" t="e">
        <f t="shared" si="20"/>
        <v>#NUM!</v>
      </c>
      <c r="AF27" s="45" t="e">
        <f t="shared" si="21"/>
        <v>#N/A</v>
      </c>
      <c r="AG27" s="45" t="e">
        <f t="shared" si="22"/>
        <v>#NUM!</v>
      </c>
      <c r="AH27" s="45" t="e">
        <f t="shared" si="23"/>
        <v>#NUM!</v>
      </c>
      <c r="AI27" s="45" t="e">
        <f t="shared" si="24"/>
        <v>#NUM!</v>
      </c>
      <c r="AJ27" s="45" t="e">
        <f t="shared" si="25"/>
        <v>#N/A</v>
      </c>
    </row>
    <row r="28" spans="1:36" ht="12.95" customHeight="1" x14ac:dyDescent="0.15">
      <c r="A28" s="44"/>
      <c r="B28" s="99"/>
      <c r="C28" s="99"/>
      <c r="D28" s="44"/>
      <c r="E28" s="44"/>
      <c r="F28" s="4" t="str">
        <f t="shared" si="0"/>
        <v/>
      </c>
      <c r="G28" s="26"/>
      <c r="H28" s="44"/>
      <c r="I28" s="44"/>
      <c r="J28" s="1" t="s">
        <v>15</v>
      </c>
      <c r="K28" s="45" t="e">
        <f t="shared" si="1"/>
        <v>#NUM!</v>
      </c>
      <c r="L28" s="45" t="e">
        <f t="shared" si="2"/>
        <v>#NUM!</v>
      </c>
      <c r="M28" s="45" t="e">
        <f t="shared" si="3"/>
        <v>#NUM!</v>
      </c>
      <c r="N28" s="8" t="e">
        <f t="shared" si="4"/>
        <v>#NUM!</v>
      </c>
      <c r="O28" s="45" t="e">
        <f t="shared" si="5"/>
        <v>#NUM!</v>
      </c>
      <c r="P28" s="45" t="e">
        <f t="shared" si="26"/>
        <v>#N/A</v>
      </c>
      <c r="Q28" s="45" t="e">
        <f t="shared" si="6"/>
        <v>#NUM!</v>
      </c>
      <c r="R28" s="45" t="e">
        <f t="shared" si="7"/>
        <v>#NUM!</v>
      </c>
      <c r="S28" s="45" t="e">
        <f t="shared" si="8"/>
        <v>#NUM!</v>
      </c>
      <c r="T28" s="45" t="e">
        <f t="shared" si="9"/>
        <v>#NUM!</v>
      </c>
      <c r="U28" s="45" t="e">
        <f t="shared" si="10"/>
        <v>#N/A</v>
      </c>
      <c r="V28" s="45" t="e">
        <f t="shared" si="11"/>
        <v>#NUM!</v>
      </c>
      <c r="W28" s="45" t="e">
        <f t="shared" si="12"/>
        <v>#NUM!</v>
      </c>
      <c r="X28" s="45" t="e">
        <f t="shared" si="13"/>
        <v>#NUM!</v>
      </c>
      <c r="Y28" s="45" t="e">
        <f t="shared" si="14"/>
        <v>#NUM!</v>
      </c>
      <c r="Z28" s="45" t="e">
        <f t="shared" si="15"/>
        <v>#N/A</v>
      </c>
      <c r="AA28" s="45" t="e">
        <f t="shared" si="16"/>
        <v>#NUM!</v>
      </c>
      <c r="AB28" s="45" t="e">
        <f t="shared" si="17"/>
        <v>#NUM!</v>
      </c>
      <c r="AC28" s="45" t="e">
        <f t="shared" si="18"/>
        <v>#NUM!</v>
      </c>
      <c r="AD28" s="45" t="e">
        <f t="shared" si="19"/>
        <v>#NUM!</v>
      </c>
      <c r="AE28" s="45" t="e">
        <f t="shared" si="20"/>
        <v>#NUM!</v>
      </c>
      <c r="AF28" s="45" t="e">
        <f t="shared" si="21"/>
        <v>#N/A</v>
      </c>
      <c r="AG28" s="45" t="e">
        <f t="shared" si="22"/>
        <v>#NUM!</v>
      </c>
      <c r="AH28" s="45" t="e">
        <f t="shared" si="23"/>
        <v>#NUM!</v>
      </c>
      <c r="AI28" s="45" t="e">
        <f t="shared" si="24"/>
        <v>#NUM!</v>
      </c>
      <c r="AJ28" s="45" t="e">
        <f t="shared" si="25"/>
        <v>#N/A</v>
      </c>
    </row>
    <row r="29" spans="1:36" ht="12.95" customHeight="1" x14ac:dyDescent="0.15">
      <c r="A29" s="44"/>
      <c r="B29" s="99"/>
      <c r="C29" s="99"/>
      <c r="D29" s="44"/>
      <c r="E29" s="44"/>
      <c r="F29" s="4" t="str">
        <f t="shared" si="0"/>
        <v/>
      </c>
      <c r="G29" s="26"/>
      <c r="H29" s="44"/>
      <c r="I29" s="44"/>
      <c r="J29" s="1" t="s">
        <v>15</v>
      </c>
      <c r="K29" s="45" t="e">
        <f t="shared" si="1"/>
        <v>#NUM!</v>
      </c>
      <c r="L29" s="45" t="e">
        <f t="shared" si="2"/>
        <v>#NUM!</v>
      </c>
      <c r="M29" s="45" t="e">
        <f t="shared" si="3"/>
        <v>#NUM!</v>
      </c>
      <c r="N29" s="45" t="e">
        <f t="shared" si="4"/>
        <v>#NUM!</v>
      </c>
      <c r="O29" s="45" t="e">
        <f t="shared" si="5"/>
        <v>#NUM!</v>
      </c>
      <c r="P29" s="45" t="e">
        <f t="shared" si="26"/>
        <v>#N/A</v>
      </c>
      <c r="Q29" s="45" t="e">
        <f t="shared" si="6"/>
        <v>#NUM!</v>
      </c>
      <c r="R29" s="45" t="e">
        <f t="shared" si="7"/>
        <v>#NUM!</v>
      </c>
      <c r="S29" s="45" t="e">
        <f t="shared" si="8"/>
        <v>#NUM!</v>
      </c>
      <c r="T29" s="45" t="e">
        <f t="shared" si="9"/>
        <v>#NUM!</v>
      </c>
      <c r="U29" s="45" t="e">
        <f t="shared" si="10"/>
        <v>#N/A</v>
      </c>
      <c r="V29" s="45" t="e">
        <f t="shared" si="11"/>
        <v>#NUM!</v>
      </c>
      <c r="W29" s="45" t="e">
        <f t="shared" si="12"/>
        <v>#NUM!</v>
      </c>
      <c r="X29" s="45" t="e">
        <f t="shared" si="13"/>
        <v>#NUM!</v>
      </c>
      <c r="Y29" s="45" t="e">
        <f t="shared" si="14"/>
        <v>#NUM!</v>
      </c>
      <c r="Z29" s="45" t="e">
        <f t="shared" si="15"/>
        <v>#N/A</v>
      </c>
      <c r="AA29" s="45" t="e">
        <f t="shared" si="16"/>
        <v>#NUM!</v>
      </c>
      <c r="AB29" s="45" t="e">
        <f t="shared" si="17"/>
        <v>#NUM!</v>
      </c>
      <c r="AC29" s="45" t="e">
        <f t="shared" si="18"/>
        <v>#NUM!</v>
      </c>
      <c r="AD29" s="45" t="e">
        <f t="shared" si="19"/>
        <v>#NUM!</v>
      </c>
      <c r="AE29" s="45" t="e">
        <f t="shared" si="20"/>
        <v>#NUM!</v>
      </c>
      <c r="AF29" s="45" t="e">
        <f t="shared" si="21"/>
        <v>#N/A</v>
      </c>
      <c r="AG29" s="45" t="e">
        <f t="shared" si="22"/>
        <v>#NUM!</v>
      </c>
      <c r="AH29" s="45" t="e">
        <f t="shared" si="23"/>
        <v>#NUM!</v>
      </c>
      <c r="AI29" s="45" t="e">
        <f t="shared" si="24"/>
        <v>#NUM!</v>
      </c>
      <c r="AJ29" s="45" t="e">
        <f t="shared" si="25"/>
        <v>#N/A</v>
      </c>
    </row>
    <row r="30" spans="1:36" ht="12.95" customHeight="1" x14ac:dyDescent="0.15">
      <c r="A30" s="44"/>
      <c r="B30" s="99"/>
      <c r="C30" s="99"/>
      <c r="D30" s="44"/>
      <c r="E30" s="44"/>
      <c r="F30" s="4" t="str">
        <f t="shared" si="0"/>
        <v/>
      </c>
      <c r="G30" s="26"/>
      <c r="H30" s="44"/>
      <c r="I30" s="44"/>
      <c r="J30" s="1" t="s">
        <v>15</v>
      </c>
      <c r="K30" s="45" t="e">
        <f t="shared" si="1"/>
        <v>#NUM!</v>
      </c>
      <c r="L30" s="45" t="e">
        <f t="shared" si="2"/>
        <v>#NUM!</v>
      </c>
      <c r="M30" s="45" t="e">
        <f t="shared" si="3"/>
        <v>#NUM!</v>
      </c>
      <c r="N30" s="45" t="e">
        <f t="shared" si="4"/>
        <v>#NUM!</v>
      </c>
      <c r="O30" s="45" t="e">
        <f t="shared" si="5"/>
        <v>#NUM!</v>
      </c>
      <c r="P30" s="45" t="e">
        <f t="shared" si="26"/>
        <v>#N/A</v>
      </c>
      <c r="Q30" s="45" t="e">
        <f t="shared" si="6"/>
        <v>#NUM!</v>
      </c>
      <c r="R30" s="45" t="e">
        <f t="shared" si="7"/>
        <v>#NUM!</v>
      </c>
      <c r="S30" s="45" t="e">
        <f t="shared" si="8"/>
        <v>#NUM!</v>
      </c>
      <c r="T30" s="45" t="e">
        <f t="shared" si="9"/>
        <v>#NUM!</v>
      </c>
      <c r="U30" s="45" t="e">
        <f t="shared" si="10"/>
        <v>#N/A</v>
      </c>
      <c r="V30" s="45" t="e">
        <f t="shared" si="11"/>
        <v>#NUM!</v>
      </c>
      <c r="W30" s="45" t="e">
        <f t="shared" si="12"/>
        <v>#NUM!</v>
      </c>
      <c r="X30" s="45" t="e">
        <f t="shared" si="13"/>
        <v>#NUM!</v>
      </c>
      <c r="Y30" s="45" t="e">
        <f t="shared" si="14"/>
        <v>#NUM!</v>
      </c>
      <c r="Z30" s="45" t="e">
        <f t="shared" si="15"/>
        <v>#N/A</v>
      </c>
      <c r="AA30" s="45" t="e">
        <f t="shared" si="16"/>
        <v>#NUM!</v>
      </c>
      <c r="AB30" s="45" t="e">
        <f t="shared" si="17"/>
        <v>#NUM!</v>
      </c>
      <c r="AC30" s="45" t="e">
        <f t="shared" si="18"/>
        <v>#NUM!</v>
      </c>
      <c r="AD30" s="45" t="e">
        <f t="shared" si="19"/>
        <v>#NUM!</v>
      </c>
      <c r="AE30" s="45" t="e">
        <f t="shared" si="20"/>
        <v>#NUM!</v>
      </c>
      <c r="AF30" s="45" t="e">
        <f t="shared" si="21"/>
        <v>#N/A</v>
      </c>
      <c r="AG30" s="45" t="e">
        <f t="shared" si="22"/>
        <v>#NUM!</v>
      </c>
      <c r="AH30" s="45" t="e">
        <f t="shared" si="23"/>
        <v>#NUM!</v>
      </c>
      <c r="AI30" s="45" t="e">
        <f t="shared" si="24"/>
        <v>#NUM!</v>
      </c>
      <c r="AJ30" s="45" t="e">
        <f t="shared" si="25"/>
        <v>#N/A</v>
      </c>
    </row>
    <row r="31" spans="1:36" ht="12.95" customHeight="1" x14ac:dyDescent="0.15">
      <c r="A31" s="44"/>
      <c r="B31" s="99"/>
      <c r="C31" s="99"/>
      <c r="D31" s="44"/>
      <c r="E31" s="44"/>
      <c r="F31" s="4" t="str">
        <f t="shared" si="0"/>
        <v/>
      </c>
      <c r="G31" s="26"/>
      <c r="H31" s="44"/>
      <c r="I31" s="44"/>
      <c r="J31" s="1" t="s">
        <v>15</v>
      </c>
      <c r="K31" s="45" t="e">
        <f t="shared" si="1"/>
        <v>#NUM!</v>
      </c>
      <c r="L31" s="45" t="e">
        <f t="shared" si="2"/>
        <v>#NUM!</v>
      </c>
      <c r="M31" s="45" t="e">
        <f t="shared" si="3"/>
        <v>#NUM!</v>
      </c>
      <c r="N31" s="45" t="e">
        <f t="shared" si="4"/>
        <v>#NUM!</v>
      </c>
      <c r="O31" s="45" t="e">
        <f t="shared" si="5"/>
        <v>#NUM!</v>
      </c>
      <c r="P31" s="45" t="e">
        <f t="shared" si="26"/>
        <v>#N/A</v>
      </c>
      <c r="Q31" s="45" t="e">
        <f t="shared" si="6"/>
        <v>#NUM!</v>
      </c>
      <c r="R31" s="45" t="e">
        <f t="shared" si="7"/>
        <v>#NUM!</v>
      </c>
      <c r="S31" s="45" t="e">
        <f t="shared" si="8"/>
        <v>#NUM!</v>
      </c>
      <c r="T31" s="45" t="e">
        <f t="shared" si="9"/>
        <v>#NUM!</v>
      </c>
      <c r="U31" s="45" t="e">
        <f t="shared" si="10"/>
        <v>#N/A</v>
      </c>
      <c r="V31" s="45" t="e">
        <f t="shared" si="11"/>
        <v>#NUM!</v>
      </c>
      <c r="W31" s="45" t="e">
        <f t="shared" si="12"/>
        <v>#NUM!</v>
      </c>
      <c r="X31" s="45" t="e">
        <f t="shared" si="13"/>
        <v>#NUM!</v>
      </c>
      <c r="Y31" s="45" t="e">
        <f t="shared" si="14"/>
        <v>#NUM!</v>
      </c>
      <c r="Z31" s="45" t="e">
        <f t="shared" si="15"/>
        <v>#N/A</v>
      </c>
      <c r="AA31" s="45" t="e">
        <f t="shared" si="16"/>
        <v>#NUM!</v>
      </c>
      <c r="AB31" s="45" t="e">
        <f t="shared" si="17"/>
        <v>#NUM!</v>
      </c>
      <c r="AC31" s="45" t="e">
        <f t="shared" si="18"/>
        <v>#NUM!</v>
      </c>
      <c r="AD31" s="45" t="e">
        <f t="shared" si="19"/>
        <v>#NUM!</v>
      </c>
      <c r="AE31" s="45" t="e">
        <f t="shared" si="20"/>
        <v>#NUM!</v>
      </c>
      <c r="AF31" s="45" t="e">
        <f t="shared" si="21"/>
        <v>#N/A</v>
      </c>
      <c r="AG31" s="45" t="e">
        <f t="shared" si="22"/>
        <v>#NUM!</v>
      </c>
      <c r="AH31" s="45" t="e">
        <f t="shared" si="23"/>
        <v>#NUM!</v>
      </c>
      <c r="AI31" s="45" t="e">
        <f t="shared" si="24"/>
        <v>#NUM!</v>
      </c>
      <c r="AJ31" s="45" t="e">
        <f t="shared" si="25"/>
        <v>#N/A</v>
      </c>
    </row>
    <row r="32" spans="1:36" ht="12.95" customHeight="1" x14ac:dyDescent="0.15">
      <c r="A32" s="44"/>
      <c r="B32" s="99"/>
      <c r="C32" s="99"/>
      <c r="D32" s="44"/>
      <c r="E32" s="44"/>
      <c r="F32" s="4" t="str">
        <f t="shared" si="0"/>
        <v/>
      </c>
      <c r="G32" s="44"/>
      <c r="H32" s="44"/>
      <c r="I32" s="44"/>
      <c r="J32" s="1" t="s">
        <v>15</v>
      </c>
      <c r="K32" s="45" t="e">
        <f t="shared" si="1"/>
        <v>#NUM!</v>
      </c>
      <c r="L32" s="45" t="e">
        <f t="shared" si="2"/>
        <v>#NUM!</v>
      </c>
      <c r="M32" s="45" t="e">
        <f t="shared" si="3"/>
        <v>#NUM!</v>
      </c>
      <c r="N32" s="45" t="e">
        <f t="shared" si="4"/>
        <v>#NUM!</v>
      </c>
      <c r="O32" s="45" t="e">
        <f t="shared" si="5"/>
        <v>#NUM!</v>
      </c>
      <c r="P32" s="45" t="e">
        <f t="shared" si="26"/>
        <v>#N/A</v>
      </c>
      <c r="Q32" s="45" t="e">
        <f t="shared" si="6"/>
        <v>#NUM!</v>
      </c>
      <c r="R32" s="45" t="e">
        <f t="shared" si="7"/>
        <v>#NUM!</v>
      </c>
      <c r="S32" s="45" t="e">
        <f t="shared" si="8"/>
        <v>#NUM!</v>
      </c>
      <c r="T32" s="45" t="e">
        <f t="shared" si="9"/>
        <v>#NUM!</v>
      </c>
      <c r="U32" s="45" t="e">
        <f t="shared" si="10"/>
        <v>#N/A</v>
      </c>
      <c r="V32" s="45" t="e">
        <f t="shared" si="11"/>
        <v>#NUM!</v>
      </c>
      <c r="W32" s="45" t="e">
        <f t="shared" si="12"/>
        <v>#NUM!</v>
      </c>
      <c r="X32" s="45" t="e">
        <f t="shared" si="13"/>
        <v>#NUM!</v>
      </c>
      <c r="Y32" s="45" t="e">
        <f t="shared" si="14"/>
        <v>#NUM!</v>
      </c>
      <c r="Z32" s="45" t="e">
        <f t="shared" si="15"/>
        <v>#N/A</v>
      </c>
      <c r="AA32" s="45" t="e">
        <f t="shared" si="16"/>
        <v>#NUM!</v>
      </c>
      <c r="AB32" s="45" t="e">
        <f t="shared" si="17"/>
        <v>#NUM!</v>
      </c>
      <c r="AC32" s="45" t="e">
        <f t="shared" si="18"/>
        <v>#NUM!</v>
      </c>
      <c r="AD32" s="45" t="e">
        <f t="shared" si="19"/>
        <v>#NUM!</v>
      </c>
      <c r="AE32" s="45" t="e">
        <f t="shared" si="20"/>
        <v>#NUM!</v>
      </c>
      <c r="AF32" s="45" t="e">
        <f t="shared" si="21"/>
        <v>#N/A</v>
      </c>
      <c r="AG32" s="45" t="e">
        <f t="shared" si="22"/>
        <v>#NUM!</v>
      </c>
      <c r="AH32" s="45" t="e">
        <f t="shared" si="23"/>
        <v>#NUM!</v>
      </c>
      <c r="AI32" s="45" t="e">
        <f t="shared" si="24"/>
        <v>#NUM!</v>
      </c>
      <c r="AJ32" s="45" t="e">
        <f t="shared" si="25"/>
        <v>#N/A</v>
      </c>
    </row>
    <row r="33" spans="1:36" ht="12.95" customHeight="1" x14ac:dyDescent="0.15">
      <c r="A33" s="44"/>
      <c r="B33" s="99"/>
      <c r="C33" s="99"/>
      <c r="D33" s="44"/>
      <c r="E33" s="44"/>
      <c r="F33" s="4" t="str">
        <f t="shared" si="0"/>
        <v/>
      </c>
      <c r="G33" s="44"/>
      <c r="H33" s="44"/>
      <c r="I33" s="44"/>
      <c r="J33" s="1" t="s">
        <v>15</v>
      </c>
      <c r="K33" s="45" t="e">
        <f t="shared" si="1"/>
        <v>#NUM!</v>
      </c>
      <c r="L33" s="45" t="e">
        <f t="shared" si="2"/>
        <v>#NUM!</v>
      </c>
      <c r="M33" s="45" t="e">
        <f t="shared" si="3"/>
        <v>#NUM!</v>
      </c>
      <c r="N33" s="45" t="e">
        <f t="shared" si="4"/>
        <v>#NUM!</v>
      </c>
      <c r="O33" s="45" t="e">
        <f t="shared" si="5"/>
        <v>#NUM!</v>
      </c>
      <c r="P33" s="45" t="e">
        <f t="shared" si="26"/>
        <v>#N/A</v>
      </c>
      <c r="Q33" s="45" t="e">
        <f t="shared" si="6"/>
        <v>#NUM!</v>
      </c>
      <c r="R33" s="45" t="e">
        <f t="shared" si="7"/>
        <v>#NUM!</v>
      </c>
      <c r="S33" s="45" t="e">
        <f t="shared" si="8"/>
        <v>#NUM!</v>
      </c>
      <c r="T33" s="45" t="e">
        <f t="shared" si="9"/>
        <v>#NUM!</v>
      </c>
      <c r="U33" s="45" t="e">
        <f t="shared" si="10"/>
        <v>#N/A</v>
      </c>
      <c r="V33" s="45" t="e">
        <f t="shared" si="11"/>
        <v>#NUM!</v>
      </c>
      <c r="W33" s="45" t="e">
        <f t="shared" si="12"/>
        <v>#NUM!</v>
      </c>
      <c r="X33" s="45" t="e">
        <f t="shared" si="13"/>
        <v>#NUM!</v>
      </c>
      <c r="Y33" s="45" t="e">
        <f t="shared" si="14"/>
        <v>#NUM!</v>
      </c>
      <c r="Z33" s="45" t="e">
        <f t="shared" si="15"/>
        <v>#N/A</v>
      </c>
      <c r="AA33" s="45" t="e">
        <f t="shared" si="16"/>
        <v>#NUM!</v>
      </c>
      <c r="AB33" s="45" t="e">
        <f t="shared" si="17"/>
        <v>#NUM!</v>
      </c>
      <c r="AC33" s="45" t="e">
        <f t="shared" si="18"/>
        <v>#NUM!</v>
      </c>
      <c r="AD33" s="45" t="e">
        <f t="shared" si="19"/>
        <v>#NUM!</v>
      </c>
      <c r="AE33" s="45" t="e">
        <f t="shared" si="20"/>
        <v>#NUM!</v>
      </c>
      <c r="AF33" s="45" t="e">
        <f t="shared" si="21"/>
        <v>#N/A</v>
      </c>
      <c r="AG33" s="45" t="e">
        <f t="shared" si="22"/>
        <v>#NUM!</v>
      </c>
      <c r="AH33" s="45" t="e">
        <f t="shared" si="23"/>
        <v>#NUM!</v>
      </c>
      <c r="AI33" s="45" t="e">
        <f t="shared" si="24"/>
        <v>#NUM!</v>
      </c>
      <c r="AJ33" s="45" t="e">
        <f t="shared" si="25"/>
        <v>#N/A</v>
      </c>
    </row>
    <row r="34" spans="1:36" ht="12.95" customHeight="1" x14ac:dyDescent="0.15">
      <c r="A34" s="44"/>
      <c r="B34" s="99"/>
      <c r="C34" s="99"/>
      <c r="D34" s="44"/>
      <c r="E34" s="44"/>
      <c r="F34" s="4" t="str">
        <f t="shared" si="0"/>
        <v/>
      </c>
      <c r="G34" s="44"/>
      <c r="H34" s="44"/>
      <c r="I34" s="44"/>
      <c r="K34" s="45" t="e">
        <f t="shared" si="1"/>
        <v>#NUM!</v>
      </c>
      <c r="L34" s="45" t="e">
        <f t="shared" si="2"/>
        <v>#NUM!</v>
      </c>
      <c r="M34" s="45" t="e">
        <f t="shared" si="3"/>
        <v>#NUM!</v>
      </c>
      <c r="N34" s="45" t="e">
        <f t="shared" si="4"/>
        <v>#NUM!</v>
      </c>
      <c r="O34" s="45" t="e">
        <f t="shared" si="5"/>
        <v>#NUM!</v>
      </c>
      <c r="P34" s="45" t="e">
        <f t="shared" si="26"/>
        <v>#N/A</v>
      </c>
      <c r="Q34" s="45" t="e">
        <f t="shared" si="6"/>
        <v>#NUM!</v>
      </c>
      <c r="R34" s="45" t="e">
        <f t="shared" si="7"/>
        <v>#NUM!</v>
      </c>
      <c r="S34" s="45" t="e">
        <f t="shared" si="8"/>
        <v>#NUM!</v>
      </c>
      <c r="T34" s="45" t="e">
        <f t="shared" si="9"/>
        <v>#NUM!</v>
      </c>
      <c r="U34" s="45" t="e">
        <f t="shared" si="10"/>
        <v>#N/A</v>
      </c>
      <c r="V34" s="45" t="e">
        <f t="shared" si="11"/>
        <v>#NUM!</v>
      </c>
      <c r="W34" s="45" t="e">
        <f t="shared" si="12"/>
        <v>#NUM!</v>
      </c>
      <c r="X34" s="45" t="e">
        <f t="shared" si="13"/>
        <v>#NUM!</v>
      </c>
      <c r="Y34" s="45" t="e">
        <f t="shared" si="14"/>
        <v>#NUM!</v>
      </c>
      <c r="Z34" s="45" t="e">
        <f t="shared" si="15"/>
        <v>#N/A</v>
      </c>
      <c r="AA34" s="45" t="e">
        <f t="shared" si="16"/>
        <v>#NUM!</v>
      </c>
      <c r="AB34" s="45" t="e">
        <f t="shared" si="17"/>
        <v>#NUM!</v>
      </c>
      <c r="AC34" s="45" t="e">
        <f t="shared" si="18"/>
        <v>#NUM!</v>
      </c>
      <c r="AD34" s="45" t="e">
        <f t="shared" si="19"/>
        <v>#NUM!</v>
      </c>
      <c r="AE34" s="45" t="e">
        <f t="shared" si="20"/>
        <v>#NUM!</v>
      </c>
      <c r="AF34" s="45" t="e">
        <f t="shared" si="21"/>
        <v>#N/A</v>
      </c>
      <c r="AG34" s="45" t="e">
        <f t="shared" si="22"/>
        <v>#NUM!</v>
      </c>
      <c r="AH34" s="45" t="e">
        <f t="shared" si="23"/>
        <v>#NUM!</v>
      </c>
      <c r="AI34" s="45" t="e">
        <f t="shared" si="24"/>
        <v>#NUM!</v>
      </c>
      <c r="AJ34" s="45" t="e">
        <f t="shared" si="25"/>
        <v>#N/A</v>
      </c>
    </row>
    <row r="35" spans="1:36" ht="12.95" customHeight="1" x14ac:dyDescent="0.15">
      <c r="A35" s="44"/>
      <c r="B35" s="99"/>
      <c r="C35" s="99"/>
      <c r="D35" s="44"/>
      <c r="E35" s="44"/>
      <c r="F35" s="4" t="str">
        <f t="shared" si="0"/>
        <v/>
      </c>
      <c r="G35" s="44"/>
      <c r="H35" s="44"/>
      <c r="I35" s="44"/>
      <c r="K35" s="45" t="e">
        <f t="shared" si="1"/>
        <v>#NUM!</v>
      </c>
      <c r="L35" s="45" t="e">
        <f t="shared" si="2"/>
        <v>#NUM!</v>
      </c>
      <c r="M35" s="45" t="e">
        <f t="shared" si="3"/>
        <v>#NUM!</v>
      </c>
      <c r="N35" s="45" t="e">
        <f t="shared" si="4"/>
        <v>#NUM!</v>
      </c>
      <c r="O35" s="45" t="e">
        <f t="shared" si="5"/>
        <v>#NUM!</v>
      </c>
      <c r="P35" s="45" t="e">
        <f t="shared" si="26"/>
        <v>#N/A</v>
      </c>
      <c r="Q35" s="45" t="e">
        <f t="shared" si="6"/>
        <v>#NUM!</v>
      </c>
      <c r="R35" s="45" t="e">
        <f t="shared" si="7"/>
        <v>#NUM!</v>
      </c>
      <c r="S35" s="45" t="e">
        <f t="shared" si="8"/>
        <v>#NUM!</v>
      </c>
      <c r="T35" s="45" t="e">
        <f t="shared" si="9"/>
        <v>#NUM!</v>
      </c>
      <c r="U35" s="45" t="e">
        <f t="shared" si="10"/>
        <v>#N/A</v>
      </c>
      <c r="V35" s="45" t="e">
        <f t="shared" si="11"/>
        <v>#NUM!</v>
      </c>
      <c r="W35" s="45" t="e">
        <f t="shared" si="12"/>
        <v>#NUM!</v>
      </c>
      <c r="X35" s="45" t="e">
        <f t="shared" si="13"/>
        <v>#NUM!</v>
      </c>
      <c r="Y35" s="45" t="e">
        <f t="shared" si="14"/>
        <v>#NUM!</v>
      </c>
      <c r="Z35" s="45" t="e">
        <f t="shared" si="15"/>
        <v>#N/A</v>
      </c>
      <c r="AA35" s="45" t="e">
        <f t="shared" si="16"/>
        <v>#NUM!</v>
      </c>
      <c r="AB35" s="45" t="e">
        <f t="shared" si="17"/>
        <v>#NUM!</v>
      </c>
      <c r="AC35" s="45" t="e">
        <f t="shared" si="18"/>
        <v>#NUM!</v>
      </c>
      <c r="AD35" s="45" t="e">
        <f t="shared" si="19"/>
        <v>#NUM!</v>
      </c>
      <c r="AE35" s="45" t="e">
        <f t="shared" si="20"/>
        <v>#NUM!</v>
      </c>
      <c r="AF35" s="45" t="e">
        <f t="shared" si="21"/>
        <v>#N/A</v>
      </c>
      <c r="AG35" s="45" t="e">
        <f t="shared" si="22"/>
        <v>#NUM!</v>
      </c>
      <c r="AH35" s="45" t="e">
        <f t="shared" si="23"/>
        <v>#NUM!</v>
      </c>
      <c r="AI35" s="45" t="e">
        <f t="shared" si="24"/>
        <v>#NUM!</v>
      </c>
      <c r="AJ35" s="45" t="e">
        <f t="shared" si="25"/>
        <v>#N/A</v>
      </c>
    </row>
    <row r="36" spans="1:36" ht="12.95" customHeight="1" x14ac:dyDescent="0.15">
      <c r="A36" s="44"/>
      <c r="B36" s="99"/>
      <c r="C36" s="99"/>
      <c r="D36" s="44"/>
      <c r="E36" s="44"/>
      <c r="F36" s="4" t="str">
        <f t="shared" si="0"/>
        <v/>
      </c>
      <c r="G36" s="44"/>
      <c r="H36" s="44"/>
      <c r="I36" s="44"/>
      <c r="K36" s="45" t="e">
        <f t="shared" si="1"/>
        <v>#NUM!</v>
      </c>
      <c r="L36" s="45" t="e">
        <f t="shared" si="2"/>
        <v>#NUM!</v>
      </c>
      <c r="M36" s="45" t="e">
        <f t="shared" si="3"/>
        <v>#NUM!</v>
      </c>
      <c r="N36" s="45" t="e">
        <f t="shared" si="4"/>
        <v>#NUM!</v>
      </c>
      <c r="O36" s="45" t="e">
        <f t="shared" si="5"/>
        <v>#NUM!</v>
      </c>
      <c r="P36" s="45" t="e">
        <f t="shared" si="26"/>
        <v>#N/A</v>
      </c>
      <c r="Q36" s="45" t="e">
        <f t="shared" si="6"/>
        <v>#NUM!</v>
      </c>
      <c r="R36" s="45" t="e">
        <f t="shared" si="7"/>
        <v>#NUM!</v>
      </c>
      <c r="S36" s="45" t="e">
        <f t="shared" si="8"/>
        <v>#NUM!</v>
      </c>
      <c r="T36" s="45" t="e">
        <f t="shared" si="9"/>
        <v>#NUM!</v>
      </c>
      <c r="U36" s="45" t="e">
        <f t="shared" si="10"/>
        <v>#N/A</v>
      </c>
      <c r="V36" s="45" t="e">
        <f t="shared" si="11"/>
        <v>#NUM!</v>
      </c>
      <c r="W36" s="45" t="e">
        <f t="shared" si="12"/>
        <v>#NUM!</v>
      </c>
      <c r="X36" s="45" t="e">
        <f t="shared" si="13"/>
        <v>#NUM!</v>
      </c>
      <c r="Y36" s="45" t="e">
        <f t="shared" si="14"/>
        <v>#NUM!</v>
      </c>
      <c r="Z36" s="45" t="e">
        <f t="shared" si="15"/>
        <v>#N/A</v>
      </c>
      <c r="AA36" s="45" t="e">
        <f t="shared" si="16"/>
        <v>#NUM!</v>
      </c>
      <c r="AB36" s="45" t="e">
        <f t="shared" si="17"/>
        <v>#NUM!</v>
      </c>
      <c r="AC36" s="45" t="e">
        <f t="shared" si="18"/>
        <v>#NUM!</v>
      </c>
      <c r="AD36" s="45" t="e">
        <f t="shared" si="19"/>
        <v>#NUM!</v>
      </c>
      <c r="AE36" s="45" t="e">
        <f t="shared" si="20"/>
        <v>#NUM!</v>
      </c>
      <c r="AF36" s="45" t="e">
        <f t="shared" si="21"/>
        <v>#N/A</v>
      </c>
      <c r="AG36" s="45" t="e">
        <f t="shared" si="22"/>
        <v>#NUM!</v>
      </c>
      <c r="AH36" s="45" t="e">
        <f t="shared" si="23"/>
        <v>#NUM!</v>
      </c>
      <c r="AI36" s="45" t="e">
        <f t="shared" si="24"/>
        <v>#NUM!</v>
      </c>
      <c r="AJ36" s="45" t="e">
        <f t="shared" si="25"/>
        <v>#N/A</v>
      </c>
    </row>
    <row r="37" spans="1:36" ht="12.95" customHeight="1" x14ac:dyDescent="0.15">
      <c r="A37" s="44"/>
      <c r="B37" s="99"/>
      <c r="C37" s="99"/>
      <c r="D37" s="44"/>
      <c r="E37" s="44"/>
      <c r="F37" s="4" t="str">
        <f t="shared" si="0"/>
        <v/>
      </c>
      <c r="G37" s="44"/>
      <c r="H37" s="44"/>
      <c r="I37" s="44"/>
      <c r="K37" s="45" t="e">
        <f t="shared" si="1"/>
        <v>#NUM!</v>
      </c>
      <c r="L37" s="45" t="e">
        <f t="shared" si="2"/>
        <v>#NUM!</v>
      </c>
      <c r="M37" s="45" t="e">
        <f t="shared" si="3"/>
        <v>#NUM!</v>
      </c>
      <c r="N37" s="45" t="e">
        <f t="shared" si="4"/>
        <v>#NUM!</v>
      </c>
      <c r="O37" s="45" t="e">
        <f t="shared" si="5"/>
        <v>#NUM!</v>
      </c>
      <c r="P37" s="45" t="e">
        <f t="shared" si="26"/>
        <v>#N/A</v>
      </c>
      <c r="Q37" s="45" t="e">
        <f t="shared" si="6"/>
        <v>#NUM!</v>
      </c>
      <c r="R37" s="45" t="e">
        <f t="shared" si="7"/>
        <v>#NUM!</v>
      </c>
      <c r="S37" s="45" t="e">
        <f t="shared" si="8"/>
        <v>#NUM!</v>
      </c>
      <c r="T37" s="45" t="e">
        <f t="shared" si="9"/>
        <v>#NUM!</v>
      </c>
      <c r="U37" s="45" t="e">
        <f t="shared" si="10"/>
        <v>#N/A</v>
      </c>
      <c r="V37" s="45" t="e">
        <f t="shared" si="11"/>
        <v>#NUM!</v>
      </c>
      <c r="W37" s="45" t="e">
        <f t="shared" si="12"/>
        <v>#NUM!</v>
      </c>
      <c r="X37" s="45" t="e">
        <f t="shared" si="13"/>
        <v>#NUM!</v>
      </c>
      <c r="Y37" s="45" t="e">
        <f t="shared" si="14"/>
        <v>#NUM!</v>
      </c>
      <c r="Z37" s="45" t="e">
        <f t="shared" si="15"/>
        <v>#N/A</v>
      </c>
      <c r="AA37" s="45" t="e">
        <f t="shared" si="16"/>
        <v>#NUM!</v>
      </c>
      <c r="AB37" s="45" t="e">
        <f t="shared" si="17"/>
        <v>#NUM!</v>
      </c>
      <c r="AC37" s="45" t="e">
        <f t="shared" si="18"/>
        <v>#NUM!</v>
      </c>
      <c r="AD37" s="45" t="e">
        <f t="shared" si="19"/>
        <v>#NUM!</v>
      </c>
      <c r="AE37" s="45" t="e">
        <f t="shared" si="20"/>
        <v>#NUM!</v>
      </c>
      <c r="AF37" s="45" t="e">
        <f t="shared" si="21"/>
        <v>#N/A</v>
      </c>
      <c r="AG37" s="45" t="e">
        <f t="shared" si="22"/>
        <v>#NUM!</v>
      </c>
      <c r="AH37" s="45" t="e">
        <f t="shared" si="23"/>
        <v>#NUM!</v>
      </c>
      <c r="AI37" s="45" t="e">
        <f t="shared" si="24"/>
        <v>#NUM!</v>
      </c>
      <c r="AJ37" s="45" t="e">
        <f t="shared" si="25"/>
        <v>#N/A</v>
      </c>
    </row>
    <row r="38" spans="1:36" ht="12.95" customHeight="1" x14ac:dyDescent="0.15">
      <c r="A38" s="44"/>
      <c r="B38" s="99"/>
      <c r="C38" s="99"/>
      <c r="D38" s="44"/>
      <c r="E38" s="44"/>
      <c r="F38" s="4" t="str">
        <f t="shared" si="0"/>
        <v/>
      </c>
      <c r="G38" s="44"/>
      <c r="H38" s="44"/>
      <c r="I38" s="44"/>
      <c r="K38" s="45" t="e">
        <f t="shared" si="1"/>
        <v>#NUM!</v>
      </c>
      <c r="L38" s="45" t="e">
        <f t="shared" si="2"/>
        <v>#NUM!</v>
      </c>
      <c r="M38" s="45" t="e">
        <f t="shared" si="3"/>
        <v>#NUM!</v>
      </c>
      <c r="N38" s="45" t="e">
        <f t="shared" si="4"/>
        <v>#NUM!</v>
      </c>
      <c r="O38" s="45" t="e">
        <f t="shared" si="5"/>
        <v>#NUM!</v>
      </c>
      <c r="P38" s="45" t="e">
        <f t="shared" si="26"/>
        <v>#N/A</v>
      </c>
      <c r="Q38" s="45" t="e">
        <f t="shared" si="6"/>
        <v>#NUM!</v>
      </c>
      <c r="R38" s="45" t="e">
        <f t="shared" si="7"/>
        <v>#NUM!</v>
      </c>
      <c r="S38" s="45" t="e">
        <f t="shared" si="8"/>
        <v>#NUM!</v>
      </c>
      <c r="T38" s="45" t="e">
        <f t="shared" si="9"/>
        <v>#NUM!</v>
      </c>
      <c r="U38" s="45" t="e">
        <f t="shared" si="10"/>
        <v>#N/A</v>
      </c>
      <c r="V38" s="45" t="e">
        <f t="shared" si="11"/>
        <v>#NUM!</v>
      </c>
      <c r="W38" s="45" t="e">
        <f t="shared" si="12"/>
        <v>#NUM!</v>
      </c>
      <c r="X38" s="45" t="e">
        <f t="shared" si="13"/>
        <v>#NUM!</v>
      </c>
      <c r="Y38" s="45" t="e">
        <f t="shared" si="14"/>
        <v>#NUM!</v>
      </c>
      <c r="Z38" s="45" t="e">
        <f t="shared" si="15"/>
        <v>#N/A</v>
      </c>
      <c r="AA38" s="45" t="e">
        <f t="shared" si="16"/>
        <v>#NUM!</v>
      </c>
      <c r="AB38" s="45" t="e">
        <f t="shared" si="17"/>
        <v>#NUM!</v>
      </c>
      <c r="AC38" s="45" t="e">
        <f t="shared" si="18"/>
        <v>#NUM!</v>
      </c>
      <c r="AD38" s="45" t="e">
        <f t="shared" si="19"/>
        <v>#NUM!</v>
      </c>
      <c r="AE38" s="45" t="e">
        <f t="shared" si="20"/>
        <v>#NUM!</v>
      </c>
      <c r="AF38" s="45" t="e">
        <f t="shared" si="21"/>
        <v>#N/A</v>
      </c>
      <c r="AG38" s="45" t="e">
        <f t="shared" si="22"/>
        <v>#NUM!</v>
      </c>
      <c r="AH38" s="45" t="e">
        <f t="shared" si="23"/>
        <v>#NUM!</v>
      </c>
      <c r="AI38" s="45" t="e">
        <f t="shared" si="24"/>
        <v>#NUM!</v>
      </c>
      <c r="AJ38" s="45" t="e">
        <f t="shared" si="25"/>
        <v>#N/A</v>
      </c>
    </row>
    <row r="39" spans="1:36" ht="12.95" customHeight="1" x14ac:dyDescent="0.15">
      <c r="A39" s="44"/>
      <c r="B39" s="99"/>
      <c r="C39" s="99"/>
      <c r="D39" s="44"/>
      <c r="E39" s="44"/>
      <c r="F39" s="4" t="str">
        <f t="shared" si="0"/>
        <v/>
      </c>
      <c r="G39" s="44"/>
      <c r="H39" s="44"/>
      <c r="I39" s="44"/>
      <c r="K39" s="45" t="e">
        <f t="shared" si="1"/>
        <v>#NUM!</v>
      </c>
      <c r="L39" s="45" t="e">
        <f t="shared" si="2"/>
        <v>#NUM!</v>
      </c>
      <c r="M39" s="45" t="e">
        <f t="shared" si="3"/>
        <v>#NUM!</v>
      </c>
      <c r="N39" s="45" t="e">
        <f t="shared" si="4"/>
        <v>#NUM!</v>
      </c>
      <c r="O39" s="45" t="e">
        <f t="shared" si="5"/>
        <v>#NUM!</v>
      </c>
      <c r="P39" s="45" t="e">
        <f t="shared" si="26"/>
        <v>#N/A</v>
      </c>
      <c r="Q39" s="45" t="e">
        <f t="shared" si="6"/>
        <v>#NUM!</v>
      </c>
      <c r="R39" s="45" t="e">
        <f t="shared" si="7"/>
        <v>#NUM!</v>
      </c>
      <c r="S39" s="45" t="e">
        <f t="shared" si="8"/>
        <v>#NUM!</v>
      </c>
      <c r="T39" s="45" t="e">
        <f t="shared" si="9"/>
        <v>#NUM!</v>
      </c>
      <c r="U39" s="45" t="e">
        <f t="shared" si="10"/>
        <v>#N/A</v>
      </c>
      <c r="V39" s="45" t="e">
        <f t="shared" si="11"/>
        <v>#NUM!</v>
      </c>
      <c r="W39" s="45" t="e">
        <f t="shared" si="12"/>
        <v>#NUM!</v>
      </c>
      <c r="X39" s="45" t="e">
        <f t="shared" si="13"/>
        <v>#NUM!</v>
      </c>
      <c r="Y39" s="45" t="e">
        <f t="shared" si="14"/>
        <v>#NUM!</v>
      </c>
      <c r="Z39" s="45" t="e">
        <f t="shared" si="15"/>
        <v>#N/A</v>
      </c>
      <c r="AA39" s="45" t="e">
        <f t="shared" si="16"/>
        <v>#NUM!</v>
      </c>
      <c r="AB39" s="45" t="e">
        <f t="shared" si="17"/>
        <v>#NUM!</v>
      </c>
      <c r="AC39" s="45" t="e">
        <f t="shared" si="18"/>
        <v>#NUM!</v>
      </c>
      <c r="AD39" s="45" t="e">
        <f t="shared" si="19"/>
        <v>#NUM!</v>
      </c>
      <c r="AE39" s="45" t="e">
        <f t="shared" si="20"/>
        <v>#NUM!</v>
      </c>
      <c r="AF39" s="45" t="e">
        <f t="shared" si="21"/>
        <v>#N/A</v>
      </c>
      <c r="AG39" s="45" t="e">
        <f t="shared" si="22"/>
        <v>#NUM!</v>
      </c>
      <c r="AH39" s="45" t="e">
        <f t="shared" si="23"/>
        <v>#NUM!</v>
      </c>
      <c r="AI39" s="45" t="e">
        <f t="shared" si="24"/>
        <v>#NUM!</v>
      </c>
      <c r="AJ39" s="45" t="e">
        <f t="shared" si="25"/>
        <v>#N/A</v>
      </c>
    </row>
    <row r="40" spans="1:36" ht="12.95" customHeight="1" x14ac:dyDescent="0.15">
      <c r="A40" s="44"/>
      <c r="B40" s="99"/>
      <c r="C40" s="99"/>
      <c r="D40" s="44"/>
      <c r="E40" s="44"/>
      <c r="F40" s="4" t="str">
        <f t="shared" si="0"/>
        <v/>
      </c>
      <c r="G40" s="44"/>
      <c r="H40" s="44"/>
      <c r="I40" s="44"/>
      <c r="K40" s="45" t="e">
        <f t="shared" si="1"/>
        <v>#NUM!</v>
      </c>
      <c r="L40" s="45" t="e">
        <f t="shared" si="2"/>
        <v>#NUM!</v>
      </c>
      <c r="M40" s="45" t="e">
        <f t="shared" si="3"/>
        <v>#NUM!</v>
      </c>
      <c r="N40" s="45" t="e">
        <f t="shared" si="4"/>
        <v>#NUM!</v>
      </c>
      <c r="O40" s="45" t="e">
        <f t="shared" si="5"/>
        <v>#NUM!</v>
      </c>
      <c r="P40" s="45" t="e">
        <f t="shared" si="26"/>
        <v>#N/A</v>
      </c>
      <c r="Q40" s="45" t="e">
        <f t="shared" si="6"/>
        <v>#NUM!</v>
      </c>
      <c r="R40" s="45" t="e">
        <f t="shared" si="7"/>
        <v>#NUM!</v>
      </c>
      <c r="S40" s="45" t="e">
        <f t="shared" si="8"/>
        <v>#NUM!</v>
      </c>
      <c r="T40" s="45" t="e">
        <f t="shared" si="9"/>
        <v>#NUM!</v>
      </c>
      <c r="U40" s="45" t="e">
        <f t="shared" si="10"/>
        <v>#N/A</v>
      </c>
      <c r="V40" s="45" t="e">
        <f t="shared" si="11"/>
        <v>#NUM!</v>
      </c>
      <c r="W40" s="45" t="e">
        <f t="shared" si="12"/>
        <v>#NUM!</v>
      </c>
      <c r="X40" s="45" t="e">
        <f t="shared" si="13"/>
        <v>#NUM!</v>
      </c>
      <c r="Y40" s="45" t="e">
        <f t="shared" si="14"/>
        <v>#NUM!</v>
      </c>
      <c r="Z40" s="45" t="e">
        <f t="shared" si="15"/>
        <v>#N/A</v>
      </c>
      <c r="AA40" s="45" t="e">
        <f t="shared" si="16"/>
        <v>#NUM!</v>
      </c>
      <c r="AB40" s="45" t="e">
        <f t="shared" si="17"/>
        <v>#NUM!</v>
      </c>
      <c r="AC40" s="45" t="e">
        <f t="shared" si="18"/>
        <v>#NUM!</v>
      </c>
      <c r="AD40" s="45" t="e">
        <f t="shared" si="19"/>
        <v>#NUM!</v>
      </c>
      <c r="AE40" s="45" t="e">
        <f t="shared" si="20"/>
        <v>#NUM!</v>
      </c>
      <c r="AF40" s="45" t="e">
        <f t="shared" si="21"/>
        <v>#N/A</v>
      </c>
      <c r="AG40" s="45" t="e">
        <f t="shared" si="22"/>
        <v>#NUM!</v>
      </c>
      <c r="AH40" s="45" t="e">
        <f t="shared" si="23"/>
        <v>#NUM!</v>
      </c>
      <c r="AI40" s="45" t="e">
        <f t="shared" si="24"/>
        <v>#NUM!</v>
      </c>
      <c r="AJ40" s="45" t="e">
        <f t="shared" si="25"/>
        <v>#N/A</v>
      </c>
    </row>
    <row r="41" spans="1:36" ht="12.95" customHeight="1" x14ac:dyDescent="0.15">
      <c r="A41" s="44"/>
      <c r="B41" s="99"/>
      <c r="C41" s="99"/>
      <c r="D41" s="44"/>
      <c r="E41" s="44"/>
      <c r="F41" s="4" t="str">
        <f t="shared" si="0"/>
        <v/>
      </c>
      <c r="G41" s="44"/>
      <c r="H41" s="44"/>
      <c r="I41" s="44"/>
      <c r="K41" s="45" t="e">
        <f t="shared" si="1"/>
        <v>#NUM!</v>
      </c>
      <c r="L41" s="45" t="e">
        <f t="shared" si="2"/>
        <v>#NUM!</v>
      </c>
      <c r="M41" s="45" t="e">
        <f t="shared" si="3"/>
        <v>#NUM!</v>
      </c>
      <c r="N41" s="45" t="e">
        <f t="shared" si="4"/>
        <v>#NUM!</v>
      </c>
      <c r="O41" s="45" t="e">
        <f t="shared" si="5"/>
        <v>#NUM!</v>
      </c>
      <c r="P41" s="45" t="e">
        <f t="shared" si="26"/>
        <v>#N/A</v>
      </c>
      <c r="Q41" s="45" t="e">
        <f t="shared" si="6"/>
        <v>#NUM!</v>
      </c>
      <c r="R41" s="45" t="e">
        <f t="shared" si="7"/>
        <v>#NUM!</v>
      </c>
      <c r="S41" s="45" t="e">
        <f t="shared" si="8"/>
        <v>#NUM!</v>
      </c>
      <c r="T41" s="45" t="e">
        <f t="shared" si="9"/>
        <v>#NUM!</v>
      </c>
      <c r="U41" s="45" t="e">
        <f t="shared" si="10"/>
        <v>#N/A</v>
      </c>
      <c r="V41" s="45" t="e">
        <f t="shared" si="11"/>
        <v>#NUM!</v>
      </c>
      <c r="W41" s="45" t="e">
        <f t="shared" si="12"/>
        <v>#NUM!</v>
      </c>
      <c r="X41" s="45" t="e">
        <f t="shared" si="13"/>
        <v>#NUM!</v>
      </c>
      <c r="Y41" s="45" t="e">
        <f t="shared" si="14"/>
        <v>#NUM!</v>
      </c>
      <c r="Z41" s="45" t="e">
        <f t="shared" si="15"/>
        <v>#N/A</v>
      </c>
      <c r="AA41" s="45" t="e">
        <f t="shared" si="16"/>
        <v>#NUM!</v>
      </c>
      <c r="AB41" s="45" t="e">
        <f t="shared" si="17"/>
        <v>#NUM!</v>
      </c>
      <c r="AC41" s="45" t="e">
        <f t="shared" si="18"/>
        <v>#NUM!</v>
      </c>
      <c r="AD41" s="45" t="e">
        <f t="shared" si="19"/>
        <v>#NUM!</v>
      </c>
      <c r="AE41" s="45" t="e">
        <f t="shared" si="20"/>
        <v>#NUM!</v>
      </c>
      <c r="AF41" s="45" t="e">
        <f t="shared" si="21"/>
        <v>#N/A</v>
      </c>
      <c r="AG41" s="45" t="e">
        <f t="shared" si="22"/>
        <v>#NUM!</v>
      </c>
      <c r="AH41" s="45" t="e">
        <f t="shared" si="23"/>
        <v>#NUM!</v>
      </c>
      <c r="AI41" s="45" t="e">
        <f t="shared" si="24"/>
        <v>#NUM!</v>
      </c>
      <c r="AJ41" s="45" t="e">
        <f t="shared" si="25"/>
        <v>#N/A</v>
      </c>
    </row>
    <row r="42" spans="1:36" ht="12.95" customHeight="1" x14ac:dyDescent="0.15">
      <c r="A42" s="44"/>
      <c r="B42" s="99"/>
      <c r="C42" s="99"/>
      <c r="D42" s="44"/>
      <c r="E42" s="44"/>
      <c r="F42" s="4" t="str">
        <f t="shared" si="0"/>
        <v/>
      </c>
      <c r="G42" s="44"/>
      <c r="H42" s="44"/>
      <c r="I42" s="44"/>
      <c r="K42" s="45" t="e">
        <f t="shared" si="1"/>
        <v>#NUM!</v>
      </c>
      <c r="L42" s="45" t="e">
        <f t="shared" si="2"/>
        <v>#NUM!</v>
      </c>
      <c r="M42" s="45" t="e">
        <f t="shared" si="3"/>
        <v>#NUM!</v>
      </c>
      <c r="N42" s="45" t="e">
        <f t="shared" si="4"/>
        <v>#NUM!</v>
      </c>
      <c r="O42" s="45" t="e">
        <f t="shared" si="5"/>
        <v>#NUM!</v>
      </c>
      <c r="P42" s="45" t="e">
        <f t="shared" si="26"/>
        <v>#N/A</v>
      </c>
      <c r="Q42" s="45" t="e">
        <f t="shared" si="6"/>
        <v>#NUM!</v>
      </c>
      <c r="R42" s="45" t="e">
        <f t="shared" si="7"/>
        <v>#NUM!</v>
      </c>
      <c r="S42" s="45" t="e">
        <f t="shared" si="8"/>
        <v>#NUM!</v>
      </c>
      <c r="T42" s="45" t="e">
        <f t="shared" si="9"/>
        <v>#NUM!</v>
      </c>
      <c r="U42" s="45" t="e">
        <f t="shared" si="10"/>
        <v>#N/A</v>
      </c>
      <c r="V42" s="45" t="e">
        <f t="shared" si="11"/>
        <v>#NUM!</v>
      </c>
      <c r="W42" s="45" t="e">
        <f t="shared" si="12"/>
        <v>#NUM!</v>
      </c>
      <c r="X42" s="45" t="e">
        <f t="shared" si="13"/>
        <v>#NUM!</v>
      </c>
      <c r="Y42" s="45" t="e">
        <f t="shared" si="14"/>
        <v>#NUM!</v>
      </c>
      <c r="Z42" s="45" t="e">
        <f t="shared" si="15"/>
        <v>#N/A</v>
      </c>
      <c r="AA42" s="45" t="e">
        <f t="shared" si="16"/>
        <v>#NUM!</v>
      </c>
      <c r="AB42" s="45" t="e">
        <f t="shared" si="17"/>
        <v>#NUM!</v>
      </c>
      <c r="AC42" s="45" t="e">
        <f t="shared" si="18"/>
        <v>#NUM!</v>
      </c>
      <c r="AD42" s="45" t="e">
        <f t="shared" si="19"/>
        <v>#NUM!</v>
      </c>
      <c r="AE42" s="45" t="e">
        <f t="shared" si="20"/>
        <v>#NUM!</v>
      </c>
      <c r="AF42" s="45" t="e">
        <f t="shared" si="21"/>
        <v>#N/A</v>
      </c>
      <c r="AG42" s="45" t="e">
        <f t="shared" si="22"/>
        <v>#NUM!</v>
      </c>
      <c r="AH42" s="45" t="e">
        <f t="shared" si="23"/>
        <v>#NUM!</v>
      </c>
      <c r="AI42" s="45" t="e">
        <f t="shared" si="24"/>
        <v>#NUM!</v>
      </c>
      <c r="AJ42" s="45" t="e">
        <f t="shared" si="25"/>
        <v>#N/A</v>
      </c>
    </row>
    <row r="43" spans="1:36" ht="12.95" customHeight="1" x14ac:dyDescent="0.15">
      <c r="A43" s="44"/>
      <c r="B43" s="99"/>
      <c r="C43" s="99"/>
      <c r="D43" s="44"/>
      <c r="E43" s="44"/>
      <c r="F43" s="4" t="str">
        <f t="shared" si="0"/>
        <v/>
      </c>
      <c r="G43" s="44"/>
      <c r="H43" s="44"/>
      <c r="I43" s="44"/>
      <c r="K43" s="45" t="e">
        <f t="shared" si="1"/>
        <v>#NUM!</v>
      </c>
      <c r="L43" s="45" t="e">
        <f t="shared" si="2"/>
        <v>#NUM!</v>
      </c>
      <c r="M43" s="45" t="e">
        <f t="shared" si="3"/>
        <v>#NUM!</v>
      </c>
      <c r="N43" s="45" t="e">
        <f t="shared" si="4"/>
        <v>#NUM!</v>
      </c>
      <c r="O43" s="45" t="e">
        <f t="shared" si="5"/>
        <v>#NUM!</v>
      </c>
      <c r="P43" s="45" t="e">
        <f t="shared" si="26"/>
        <v>#N/A</v>
      </c>
      <c r="Q43" s="45" t="e">
        <f t="shared" si="6"/>
        <v>#NUM!</v>
      </c>
      <c r="R43" s="45" t="e">
        <f t="shared" si="7"/>
        <v>#NUM!</v>
      </c>
      <c r="S43" s="45" t="e">
        <f t="shared" si="8"/>
        <v>#NUM!</v>
      </c>
      <c r="T43" s="45" t="e">
        <f t="shared" si="9"/>
        <v>#NUM!</v>
      </c>
      <c r="U43" s="45" t="e">
        <f t="shared" si="10"/>
        <v>#N/A</v>
      </c>
      <c r="V43" s="45" t="e">
        <f t="shared" si="11"/>
        <v>#NUM!</v>
      </c>
      <c r="W43" s="45" t="e">
        <f t="shared" si="12"/>
        <v>#NUM!</v>
      </c>
      <c r="X43" s="45" t="e">
        <f t="shared" si="13"/>
        <v>#NUM!</v>
      </c>
      <c r="Y43" s="45" t="e">
        <f t="shared" si="14"/>
        <v>#NUM!</v>
      </c>
      <c r="Z43" s="45" t="e">
        <f t="shared" si="15"/>
        <v>#N/A</v>
      </c>
      <c r="AA43" s="45" t="e">
        <f t="shared" si="16"/>
        <v>#NUM!</v>
      </c>
      <c r="AB43" s="45" t="e">
        <f t="shared" si="17"/>
        <v>#NUM!</v>
      </c>
      <c r="AC43" s="45" t="e">
        <f t="shared" si="18"/>
        <v>#NUM!</v>
      </c>
      <c r="AD43" s="45" t="e">
        <f t="shared" si="19"/>
        <v>#NUM!</v>
      </c>
      <c r="AE43" s="45" t="e">
        <f t="shared" si="20"/>
        <v>#NUM!</v>
      </c>
      <c r="AF43" s="45" t="e">
        <f t="shared" si="21"/>
        <v>#N/A</v>
      </c>
      <c r="AG43" s="45" t="e">
        <f t="shared" si="22"/>
        <v>#NUM!</v>
      </c>
      <c r="AH43" s="45" t="e">
        <f t="shared" si="23"/>
        <v>#NUM!</v>
      </c>
      <c r="AI43" s="45" t="e">
        <f t="shared" si="24"/>
        <v>#NUM!</v>
      </c>
      <c r="AJ43" s="45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44" t="s">
        <v>18</v>
      </c>
      <c r="D46" s="44" t="s">
        <v>19</v>
      </c>
      <c r="E46" s="44" t="s">
        <v>20</v>
      </c>
      <c r="F46" s="11"/>
      <c r="G46" s="5" t="s">
        <v>21</v>
      </c>
      <c r="H46" s="13"/>
      <c r="I46" s="111" t="s">
        <v>157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15</v>
      </c>
      <c r="D47" s="15">
        <f>COUNTIF(G4:G43,"*下層*")</f>
        <v>0</v>
      </c>
      <c r="E47" s="15">
        <f>COUNTA(A4:A43)</f>
        <v>15</v>
      </c>
      <c r="F47" s="11"/>
      <c r="G47" s="16">
        <f>C47*100</f>
        <v>1500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13</v>
      </c>
      <c r="D48" s="15" t="str">
        <f>IF(D47&gt;0,ROUND(SUMIF(G4:G43,"*下層*",E4:E43)/D47,0),"")</f>
        <v/>
      </c>
      <c r="E48" s="15">
        <f>ROUND(SUM(E4:E43)/E47,0)</f>
        <v>13</v>
      </c>
      <c r="F48" s="14"/>
      <c r="G48" s="16">
        <f>C48</f>
        <v>13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16</v>
      </c>
      <c r="D49" s="15" t="str">
        <f>IF(D47&gt;0,ROUND(SUMIF(G4:G43,"*下層*",D4:D43)/D47,0),"")</f>
        <v/>
      </c>
      <c r="E49" s="15">
        <f>ROUND(SUM(D4:D43)/E47,0)</f>
        <v>16</v>
      </c>
      <c r="F49" s="14"/>
      <c r="G49" s="16">
        <f>C49</f>
        <v>16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2.1100000000000003</v>
      </c>
      <c r="D50" s="17">
        <f>SUMIF(G4:G43,"*下層*",F4:F43)</f>
        <v>0</v>
      </c>
      <c r="E50" s="4">
        <f>SUM(F4:F43)</f>
        <v>2.1100000000000003</v>
      </c>
      <c r="F50" s="14"/>
      <c r="G50" s="18">
        <f>C50*100</f>
        <v>211.00000000000003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形状比＝81、Sr＝20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44" t="s">
        <v>18</v>
      </c>
      <c r="D53" s="44" t="s">
        <v>19</v>
      </c>
      <c r="E53" s="44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5</v>
      </c>
      <c r="D54" s="15">
        <f>COUNTIF(H4:H43,"▲")</f>
        <v>0</v>
      </c>
      <c r="E54" s="15">
        <f>COUNTA(H4:H43)</f>
        <v>5</v>
      </c>
      <c r="F54" s="11"/>
      <c r="G54" s="16">
        <f>C54*100</f>
        <v>500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12</v>
      </c>
      <c r="D55" s="15" t="str">
        <f>IF(D54&gt;0,ROUND(SUMIF(H4:H43,"▲",E4:E43)/D54,0),"")</f>
        <v/>
      </c>
      <c r="E55" s="15">
        <f>ROUND(SUMIF(H4:H43,"*",E4:E43)/E54,0)</f>
        <v>12</v>
      </c>
      <c r="F55" s="14"/>
      <c r="G55" s="16">
        <f>C55</f>
        <v>12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15</v>
      </c>
      <c r="D56" s="15" t="str">
        <f>IF(D54&gt;0,ROUND(SUMIF(H4:H43,"▲",D4:D43)/D54,0),"")</f>
        <v/>
      </c>
      <c r="E56" s="15">
        <f>ROUND(SUMIF(H4:H43,"*",D4:D43)/E54,0)</f>
        <v>15</v>
      </c>
      <c r="F56" s="14"/>
      <c r="G56" s="16">
        <f>C56</f>
        <v>15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0.55000000000000004</v>
      </c>
      <c r="D57" s="17">
        <f>SUMIF(H4:H43,"▲",F4:F43)</f>
        <v>0</v>
      </c>
      <c r="E57" s="17">
        <f>SUM(C57:D57)</f>
        <v>0.55000000000000004</v>
      </c>
      <c r="F57" s="14"/>
      <c r="G57" s="20">
        <f>C57*100</f>
        <v>55.000000000000007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44" t="s">
        <v>18</v>
      </c>
      <c r="D60" s="44" t="s">
        <v>19</v>
      </c>
      <c r="E60" s="44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33.299999999999997</v>
      </c>
      <c r="D61" s="21" t="str">
        <f>IF(D47&gt;0,ROUND(D54/D47*100,1),"")</f>
        <v/>
      </c>
      <c r="E61" s="21">
        <f>ROUND(E54/E47*100,1)</f>
        <v>33.299999999999997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26.1</v>
      </c>
      <c r="D62" s="21" t="str">
        <f>IF(D47&gt;0,ROUND(D57/D50*100,1),"")</f>
        <v/>
      </c>
      <c r="E62" s="21">
        <f>ROUND(E57/E50*100,1)</f>
        <v>26.1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44" t="s">
        <v>18</v>
      </c>
      <c r="D65" s="44" t="s">
        <v>19</v>
      </c>
      <c r="E65" s="44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10</v>
      </c>
      <c r="D66" s="15">
        <f>D47-D54</f>
        <v>0</v>
      </c>
      <c r="E66" s="15">
        <f>SUM(C66:D66)</f>
        <v>10</v>
      </c>
      <c r="F66" s="11"/>
      <c r="G66" s="16">
        <f>C66*100</f>
        <v>1000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14</v>
      </c>
      <c r="D67" s="15" t="str">
        <f>IF(D66&gt;0,ROUND(SUMIFS(E4:E43,G7:G43,"*下層*",H4:H43,"")/D66,0),"")</f>
        <v/>
      </c>
      <c r="E67" s="15">
        <f>IF(E66&gt;0,ROUND(SUMIF(H4:H43,"",E4:E43)/E66,0),"")</f>
        <v>14</v>
      </c>
      <c r="F67" s="14"/>
      <c r="G67" s="16">
        <f>C67</f>
        <v>14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16</v>
      </c>
      <c r="D68" s="15" t="str">
        <f>IF(D66&gt;0,ROUND(SUMIFS(D4:D43,G7:G43,"*下層*",H4:H43,"")/D66,0),"")</f>
        <v/>
      </c>
      <c r="E68" s="15">
        <f>IF(E66&gt;0,ROUND(SUMIF(H4:H43,"",D4:D43)/E66,0),"")</f>
        <v>16</v>
      </c>
      <c r="F68" s="14"/>
      <c r="G68" s="16">
        <f>C68</f>
        <v>16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1.5600000000000003</v>
      </c>
      <c r="D69" s="17" t="str">
        <f>IF(D66&gt;0,D50-D57,"")</f>
        <v/>
      </c>
      <c r="E69" s="4">
        <f>SUM(C69:D69)</f>
        <v>1.5600000000000003</v>
      </c>
      <c r="F69" s="14"/>
      <c r="G69" s="18">
        <f>C69*100</f>
        <v>156.00000000000003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形状比＝88、Sr＝23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17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831" priority="16" stopIfTrue="1">
      <formula>AND(($H4="スギ"),(#REF!&lt;12))</formula>
    </cfRule>
  </conditionalFormatting>
  <conditionalFormatting sqref="L4:L43">
    <cfRule type="expression" dxfId="830" priority="15" stopIfTrue="1">
      <formula>AND(($H4="スギ"),(#REF!&lt;22),(#REF!&gt;=12))</formula>
    </cfRule>
  </conditionalFormatting>
  <conditionalFormatting sqref="M4:M43">
    <cfRule type="expression" dxfId="829" priority="14" stopIfTrue="1">
      <formula>AND(($H4="スギ"),(#REF!&lt;32),(#REF!&gt;=22))</formula>
    </cfRule>
  </conditionalFormatting>
  <conditionalFormatting sqref="N4:N43">
    <cfRule type="expression" dxfId="828" priority="13" stopIfTrue="1">
      <formula>AND(($H4="スギ"),(#REF!&lt;42),(#REF!&gt;=32))</formula>
    </cfRule>
  </conditionalFormatting>
  <conditionalFormatting sqref="U4:U43 Z4:AF43 AJ4:AJ43 O4:P43">
    <cfRule type="expression" dxfId="827" priority="12" stopIfTrue="1">
      <formula>AND(($H4="スギ"),(#REF!&gt;=42))</formula>
    </cfRule>
  </conditionalFormatting>
  <conditionalFormatting sqref="Q4:Q43 AA4:AA43">
    <cfRule type="expression" dxfId="826" priority="11" stopIfTrue="1">
      <formula>AND(($H4="ヒノキ"),(#REF!&lt;12))</formula>
    </cfRule>
  </conditionalFormatting>
  <conditionalFormatting sqref="R4:R43 AB4:AE43">
    <cfRule type="expression" dxfId="825" priority="10" stopIfTrue="1">
      <formula>AND(($H4="ヒノキ"),(#REF!&lt;22),(#REF!&gt;=12))</formula>
    </cfRule>
  </conditionalFormatting>
  <conditionalFormatting sqref="S4:S43">
    <cfRule type="expression" dxfId="824" priority="9" stopIfTrue="1">
      <formula>AND(($H4="ヒノキ"),(#REF!&lt;32),(#REF!&gt;=22))</formula>
    </cfRule>
  </conditionalFormatting>
  <conditionalFormatting sqref="T4:U43 Z4:AF43 AJ4:AJ43">
    <cfRule type="expression" dxfId="823" priority="8" stopIfTrue="1">
      <formula>AND(($H4="ヒノキ"),(#REF!&gt;=32))</formula>
    </cfRule>
  </conditionalFormatting>
  <conditionalFormatting sqref="V4:V43 AA4:AA43">
    <cfRule type="expression" dxfId="822" priority="7" stopIfTrue="1">
      <formula>AND(($H4="アカマツ"),(#REF!&lt;12))</formula>
    </cfRule>
  </conditionalFormatting>
  <conditionalFormatting sqref="W4:W43 AB4:AB43">
    <cfRule type="expression" dxfId="821" priority="6" stopIfTrue="1">
      <formula>AND(($H4="アカマツ"),(#REF!&lt;22),(#REF!&gt;=12))</formula>
    </cfRule>
  </conditionalFormatting>
  <conditionalFormatting sqref="X4:X43 AC4:AC43">
    <cfRule type="expression" dxfId="820" priority="5" stopIfTrue="1">
      <formula>AND(($H4="アカマツ"),(#REF!&lt;42),(#REF!&gt;=22))</formula>
    </cfRule>
  </conditionalFormatting>
  <conditionalFormatting sqref="Y4:AF43 AJ4:AJ43">
    <cfRule type="expression" dxfId="819" priority="4" stopIfTrue="1">
      <formula>AND(($H4="アカマツ"),(#REF!&gt;=42))</formula>
    </cfRule>
  </conditionalFormatting>
  <conditionalFormatting sqref="AG4:AG43">
    <cfRule type="expression" dxfId="818" priority="3" stopIfTrue="1">
      <formula>AND(($H4&lt;&gt;"スギ"),($H4&lt;&gt;"ヒノキ"),($H4&lt;&gt;"アカマツ"),(#REF!&lt;12))</formula>
    </cfRule>
  </conditionalFormatting>
  <conditionalFormatting sqref="AH4:AH43">
    <cfRule type="expression" dxfId="817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816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0000"/>
  </sheetPr>
  <dimension ref="A1:AJ120"/>
  <sheetViews>
    <sheetView showGridLines="0" view="pageBreakPreview" topLeftCell="A22" zoomScaleNormal="85" zoomScaleSheetLayoutView="100" workbookViewId="0">
      <selection activeCell="L57" sqref="L57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326</v>
      </c>
      <c r="B2" s="100"/>
      <c r="C2" s="100"/>
      <c r="D2" s="100"/>
      <c r="E2" s="100"/>
      <c r="F2" s="100"/>
      <c r="G2" s="100"/>
      <c r="H2" s="101" t="s">
        <v>128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46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45">
        <v>0</v>
      </c>
      <c r="L3" s="45">
        <v>12</v>
      </c>
      <c r="M3" s="45">
        <v>22</v>
      </c>
      <c r="N3" s="45">
        <v>32</v>
      </c>
      <c r="O3" s="45">
        <v>42</v>
      </c>
      <c r="P3" s="45" t="s">
        <v>14</v>
      </c>
      <c r="Q3" s="45">
        <v>0</v>
      </c>
      <c r="R3" s="45">
        <v>12</v>
      </c>
      <c r="S3" s="45">
        <v>22</v>
      </c>
      <c r="T3" s="45">
        <v>32</v>
      </c>
      <c r="U3" s="45" t="s">
        <v>14</v>
      </c>
      <c r="V3" s="45">
        <v>0</v>
      </c>
      <c r="W3" s="45">
        <v>12</v>
      </c>
      <c r="X3" s="45">
        <v>22</v>
      </c>
      <c r="Y3" s="45">
        <v>42</v>
      </c>
      <c r="Z3" s="45" t="s">
        <v>14</v>
      </c>
      <c r="AA3" s="45">
        <v>0</v>
      </c>
      <c r="AB3" s="45">
        <v>12</v>
      </c>
      <c r="AC3" s="45">
        <v>22</v>
      </c>
      <c r="AD3" s="45">
        <v>32</v>
      </c>
      <c r="AE3" s="45">
        <v>42</v>
      </c>
      <c r="AF3" s="45" t="s">
        <v>14</v>
      </c>
      <c r="AG3" s="45">
        <v>0</v>
      </c>
      <c r="AH3" s="45">
        <v>12</v>
      </c>
      <c r="AI3" s="45">
        <v>42</v>
      </c>
      <c r="AJ3" s="45" t="s">
        <v>14</v>
      </c>
    </row>
    <row r="4" spans="1:36" ht="12.95" customHeight="1" x14ac:dyDescent="0.15">
      <c r="A4" s="44">
        <v>651</v>
      </c>
      <c r="B4" s="99" t="s">
        <v>39</v>
      </c>
      <c r="C4" s="99"/>
      <c r="D4" s="44">
        <v>22</v>
      </c>
      <c r="E4" s="44">
        <v>14</v>
      </c>
      <c r="F4" s="4">
        <f t="shared" ref="F4:F43" si="0">IF(D4&gt;0,IF(B4="スギ",P4,IF(B4="ヒノキ",U4,IF(B4="アカマツ",Z4,IF(B4="カラマツ",AF4,AJ4)))),"")</f>
        <v>0.26</v>
      </c>
      <c r="G4" s="5"/>
      <c r="H4" s="44"/>
      <c r="I4" s="44" t="s">
        <v>38</v>
      </c>
      <c r="J4" s="1" t="s">
        <v>15</v>
      </c>
      <c r="K4" s="45">
        <f t="shared" ref="K4:K43" si="1">IF(ROUND(10^(-5+0.8769+1.7454*LOG(D4)+1.014*LOG(E4)),2)&gt;=0.01,ROUND(10^(-5+0.8769+1.7454*LOG(D4)+1.014*LOG(E4)),2),ROUND(10^(-5+0.8769+1.7454*LOG(D4)+1.014*LOG(E4)),3))</f>
        <v>0.24</v>
      </c>
      <c r="L4" s="45">
        <f t="shared" ref="L4:L43" si="2">ROUND(10^(-5+0.73504+1.83346*LOG(D4)+1.06569*LOG(E4)),2)</f>
        <v>0.26</v>
      </c>
      <c r="M4" s="45">
        <f t="shared" ref="M4:M43" si="3">ROUND(10^(-5+0.71514+1.74357*LOG(D4)+1.17719*LOG(E4)),2)</f>
        <v>0.25</v>
      </c>
      <c r="N4" s="45">
        <f t="shared" ref="N4:N43" si="4">ROUND(10^(-5+0.82956+1.76381*LOG(D4)+1.06412*LOG(E4)),2)</f>
        <v>0.26</v>
      </c>
      <c r="O4" s="45">
        <f t="shared" ref="O4:O43" si="5">ROUND(10^(-5+0.88226+1.79204*LOG(D4)+0.99303*LOG(E4)),2)</f>
        <v>0.27</v>
      </c>
      <c r="P4" s="45">
        <f>HLOOKUP($D4,K$3:O$43,MATCH($A4,$A$3:$A$43,0),1)</f>
        <v>0.25</v>
      </c>
      <c r="Q4" s="45">
        <f t="shared" ref="Q4:Q43" si="6">IF(ROUND(10^(1.810672*LOG(D4)+0.982833*LOG(E4)-4.173533),2)&gt;=0.01,ROUND(10^(1.810672*LOG(D4)+0.982833*LOG(E4)-4.173533),2),ROUND(10^(1.810672*LOG(D4)+0.982833*LOG(E4)-4.173533),3))</f>
        <v>0.24</v>
      </c>
      <c r="R4" s="45">
        <f t="shared" ref="R4:R43" si="7">ROUND(10^(1.905709*LOG(D4)+1.011385*LOG(E4)-4.293729),2)</f>
        <v>0.27</v>
      </c>
      <c r="S4" s="45">
        <f t="shared" ref="S4:S43" si="8">ROUND(10^(1.771888*LOG(D4)+1.138415*LOG(E4)-4.271259),2)</f>
        <v>0.26</v>
      </c>
      <c r="T4" s="45">
        <f t="shared" ref="T4:T43" si="9">ROUND(10^(1.671519*LOG(D4)+1.363617*LOG(E4)-4.404407),2)</f>
        <v>0.25</v>
      </c>
      <c r="U4" s="45">
        <f t="shared" ref="U4:U43" si="10">HLOOKUP($D4,Q$3:T$43,MATCH($A4,$A$3:$A$43,0),1)</f>
        <v>0.26</v>
      </c>
      <c r="V4" s="45">
        <f t="shared" ref="V4:V43" si="11">IF(ROUND(10^(-4.249503+1.946501*LOG(D4)+0.942682*LOG(E4)),2)&gt;=0.01,ROUND(10^(-4.249503+1.946501*LOG(D4)+0.942682*LOG(E4)),2),ROUND(10^(-4.249503+1.946501*LOG(D4)+0.942682*LOG(E4)),3))</f>
        <v>0.28000000000000003</v>
      </c>
      <c r="W4" s="45">
        <f t="shared" ref="W4:W43" si="12">ROUND(10^(-4.155639+1.847898*LOG(D4)+0.951955*LOG(E4)),2)</f>
        <v>0.26</v>
      </c>
      <c r="X4" s="45">
        <f t="shared" ref="X4:X43" si="13">ROUND(10^(-4.194535+1.804172*LOG(D4)+1.034248*LOG(E4)),2)</f>
        <v>0.26</v>
      </c>
      <c r="Y4" s="45">
        <f t="shared" ref="Y4:Y43" si="14">ROUND(10^(-4.42347+2.006485*LOG(D4)+0.967757*LOG(E4)),2)</f>
        <v>0.24</v>
      </c>
      <c r="Z4" s="45">
        <f t="shared" ref="Z4:Z43" si="15">HLOOKUP($D4,V$3:Y$43,MATCH($A4,$A$3:$A$43,0),1)</f>
        <v>0.26</v>
      </c>
      <c r="AA4" s="45">
        <f t="shared" ref="AA4:AA43" si="16">IF(ROUND(10^(1.80389*LOG(D4)+0.962587*LOG(E4)-4.155099),2)&gt;=0.01,ROUND(10^(1.80389*LOG(D4)+0.962587*LOG(E4)-4.155099),2),ROUND(10^(1.80389*LOG(D4)+0.962587*LOG(E4)-4.155099),3))</f>
        <v>0.23</v>
      </c>
      <c r="AB4" s="45">
        <f t="shared" ref="AB4:AB43" si="17">ROUND(10^(1.979213*LOG(D4)+0.998347*LOG(E4)-4.369281),2)</f>
        <v>0.27</v>
      </c>
      <c r="AC4" s="45">
        <f t="shared" ref="AC4:AC43" si="18">ROUND(10^(1.904401*LOG(D4)+1.062478*LOG(E4)-4.348104),2)</f>
        <v>0.27</v>
      </c>
      <c r="AD4" s="45">
        <f t="shared" ref="AD4:AD43" si="19">ROUND(10^(1.640825*LOG(D4)+1.080387*LOG(E4)-3.976731),2)</f>
        <v>0.28999999999999998</v>
      </c>
      <c r="AE4" s="45">
        <f t="shared" ref="AE4:AE43" si="20">ROUND(10^(1.90887*LOG(D4)+1.088002*LOG(E4)-4.431495),2)</f>
        <v>0.24</v>
      </c>
      <c r="AF4" s="45">
        <f t="shared" ref="AF4:AF43" si="21">HLOOKUP($D4,AA$3:AE$43,MATCH($A4,$A$3:$A$43,0),1)</f>
        <v>0.27</v>
      </c>
      <c r="AG4" s="45">
        <f t="shared" ref="AG4:AG43" si="22">IF(ROUND(10^(1.94019664*LOG(D4)+0.84689666*LOG(E4)-4.20067295),2)&gt;=0.01,ROUND(10^(1.94019664*LOG(D4)+0.84689666*LOG(E4)-4.20067295),2),ROUND(10^(1.94019664*LOG(D4)+0.84689666*LOG(E4)-4.20067295),3))</f>
        <v>0.24</v>
      </c>
      <c r="AH4" s="45">
        <f t="shared" ref="AH4:AH43" si="23">ROUND(10^(1.93813902*LOG(D4)+0.96697002*LOG(E4)-4.32216295),2)</f>
        <v>0.24</v>
      </c>
      <c r="AI4" s="45">
        <f t="shared" ref="AI4:AI43" si="24">ROUND(10^(1.82464098*LOG(D4)+0.97625989*LOG(E4)-4.15096808),2)</f>
        <v>0.26</v>
      </c>
      <c r="AJ4" s="45">
        <f t="shared" ref="AJ4:AJ43" si="25">HLOOKUP($D4,AG$3:AI$43,MATCH($A4,$A$3:$A$43,0),1)</f>
        <v>0.24</v>
      </c>
    </row>
    <row r="5" spans="1:36" ht="12.95" customHeight="1" x14ac:dyDescent="0.15">
      <c r="A5" s="44">
        <v>652</v>
      </c>
      <c r="B5" s="99" t="s">
        <v>39</v>
      </c>
      <c r="C5" s="99"/>
      <c r="D5" s="44">
        <v>14</v>
      </c>
      <c r="E5" s="44">
        <v>8</v>
      </c>
      <c r="F5" s="4">
        <f t="shared" si="0"/>
        <v>7.0000000000000007E-2</v>
      </c>
      <c r="G5" s="5" t="s">
        <v>34</v>
      </c>
      <c r="H5" s="44" t="s">
        <v>77</v>
      </c>
      <c r="I5" s="5" t="s">
        <v>34</v>
      </c>
      <c r="J5" s="1" t="s">
        <v>15</v>
      </c>
      <c r="K5" s="45">
        <f t="shared" si="1"/>
        <v>0.06</v>
      </c>
      <c r="L5" s="45">
        <f t="shared" si="2"/>
        <v>0.06</v>
      </c>
      <c r="M5" s="45">
        <f t="shared" si="3"/>
        <v>0.06</v>
      </c>
      <c r="N5" s="45">
        <f t="shared" si="4"/>
        <v>0.06</v>
      </c>
      <c r="O5" s="45">
        <f t="shared" si="5"/>
        <v>7.0000000000000007E-2</v>
      </c>
      <c r="P5" s="45">
        <f t="shared" ref="P5:P43" si="26">HLOOKUP($D5,K$3:O$43,MATCH(A5,$A$3:$A$43,0),1)</f>
        <v>0.06</v>
      </c>
      <c r="Q5" s="45">
        <f t="shared" si="6"/>
        <v>0.06</v>
      </c>
      <c r="R5" s="45">
        <f t="shared" si="7"/>
        <v>0.06</v>
      </c>
      <c r="S5" s="45">
        <f t="shared" si="8"/>
        <v>0.06</v>
      </c>
      <c r="T5" s="45">
        <f t="shared" si="9"/>
        <v>0.06</v>
      </c>
      <c r="U5" s="45">
        <f t="shared" si="10"/>
        <v>0.06</v>
      </c>
      <c r="V5" s="45">
        <f t="shared" si="11"/>
        <v>7.0000000000000007E-2</v>
      </c>
      <c r="W5" s="45">
        <f t="shared" si="12"/>
        <v>7.0000000000000007E-2</v>
      </c>
      <c r="X5" s="45">
        <f t="shared" si="13"/>
        <v>0.06</v>
      </c>
      <c r="Y5" s="45">
        <f t="shared" si="14"/>
        <v>0.06</v>
      </c>
      <c r="Z5" s="45">
        <f t="shared" si="15"/>
        <v>7.0000000000000007E-2</v>
      </c>
      <c r="AA5" s="45">
        <f t="shared" si="16"/>
        <v>0.06</v>
      </c>
      <c r="AB5" s="45">
        <f t="shared" si="17"/>
        <v>0.06</v>
      </c>
      <c r="AC5" s="45">
        <f t="shared" si="18"/>
        <v>0.06</v>
      </c>
      <c r="AD5" s="45">
        <f t="shared" si="19"/>
        <v>0.08</v>
      </c>
      <c r="AE5" s="45">
        <f t="shared" si="20"/>
        <v>0.05</v>
      </c>
      <c r="AF5" s="45">
        <f t="shared" si="21"/>
        <v>0.06</v>
      </c>
      <c r="AG5" s="45">
        <f t="shared" si="22"/>
        <v>0.06</v>
      </c>
      <c r="AH5" s="45">
        <f t="shared" si="23"/>
        <v>0.06</v>
      </c>
      <c r="AI5" s="45">
        <f t="shared" si="24"/>
        <v>7.0000000000000007E-2</v>
      </c>
      <c r="AJ5" s="45">
        <f t="shared" si="25"/>
        <v>0.06</v>
      </c>
    </row>
    <row r="6" spans="1:36" ht="12.95" customHeight="1" x14ac:dyDescent="0.15">
      <c r="A6" s="44">
        <v>653</v>
      </c>
      <c r="B6" s="99" t="s">
        <v>39</v>
      </c>
      <c r="C6" s="99"/>
      <c r="D6" s="44">
        <v>8</v>
      </c>
      <c r="E6" s="44">
        <v>6</v>
      </c>
      <c r="F6" s="4">
        <f t="shared" si="0"/>
        <v>0.02</v>
      </c>
      <c r="G6" s="5" t="s">
        <v>255</v>
      </c>
      <c r="H6" s="44" t="s">
        <v>158</v>
      </c>
      <c r="I6" s="5" t="s">
        <v>249</v>
      </c>
      <c r="J6" s="1" t="s">
        <v>15</v>
      </c>
      <c r="K6" s="45">
        <f t="shared" si="1"/>
        <v>0.02</v>
      </c>
      <c r="L6" s="45">
        <f t="shared" si="2"/>
        <v>0.02</v>
      </c>
      <c r="M6" s="45">
        <f t="shared" si="3"/>
        <v>0.02</v>
      </c>
      <c r="N6" s="45">
        <f t="shared" si="4"/>
        <v>0.02</v>
      </c>
      <c r="O6" s="45">
        <f t="shared" si="5"/>
        <v>0.02</v>
      </c>
      <c r="P6" s="45">
        <f t="shared" si="26"/>
        <v>0.02</v>
      </c>
      <c r="Q6" s="45">
        <f t="shared" si="6"/>
        <v>0.02</v>
      </c>
      <c r="R6" s="45">
        <f t="shared" si="7"/>
        <v>0.02</v>
      </c>
      <c r="S6" s="45">
        <f t="shared" si="8"/>
        <v>0.02</v>
      </c>
      <c r="T6" s="45">
        <f t="shared" si="9"/>
        <v>0.01</v>
      </c>
      <c r="U6" s="45">
        <f t="shared" si="10"/>
        <v>0.02</v>
      </c>
      <c r="V6" s="45">
        <f t="shared" si="11"/>
        <v>0.02</v>
      </c>
      <c r="W6" s="45">
        <f t="shared" si="12"/>
        <v>0.02</v>
      </c>
      <c r="X6" s="45">
        <f t="shared" si="13"/>
        <v>0.02</v>
      </c>
      <c r="Y6" s="45">
        <f t="shared" si="14"/>
        <v>0.01</v>
      </c>
      <c r="Z6" s="45">
        <f t="shared" si="15"/>
        <v>0.02</v>
      </c>
      <c r="AA6" s="45">
        <f t="shared" si="16"/>
        <v>0.02</v>
      </c>
      <c r="AB6" s="45">
        <f t="shared" si="17"/>
        <v>0.02</v>
      </c>
      <c r="AC6" s="45">
        <f t="shared" si="18"/>
        <v>0.02</v>
      </c>
      <c r="AD6" s="45">
        <f t="shared" si="19"/>
        <v>0.02</v>
      </c>
      <c r="AE6" s="45">
        <f t="shared" si="20"/>
        <v>0.01</v>
      </c>
      <c r="AF6" s="45">
        <f t="shared" si="21"/>
        <v>0.02</v>
      </c>
      <c r="AG6" s="45">
        <f t="shared" si="22"/>
        <v>0.02</v>
      </c>
      <c r="AH6" s="45">
        <f t="shared" si="23"/>
        <v>0.02</v>
      </c>
      <c r="AI6" s="45">
        <f t="shared" si="24"/>
        <v>0.02</v>
      </c>
      <c r="AJ6" s="45">
        <f t="shared" si="25"/>
        <v>0.02</v>
      </c>
    </row>
    <row r="7" spans="1:36" ht="12.95" customHeight="1" x14ac:dyDescent="0.15">
      <c r="A7" s="44">
        <v>654</v>
      </c>
      <c r="B7" s="99" t="s">
        <v>39</v>
      </c>
      <c r="C7" s="99"/>
      <c r="D7" s="44">
        <v>12</v>
      </c>
      <c r="E7" s="44">
        <v>12</v>
      </c>
      <c r="F7" s="4">
        <f t="shared" si="0"/>
        <v>7.0000000000000007E-2</v>
      </c>
      <c r="G7" s="5"/>
      <c r="H7" s="44"/>
      <c r="I7" s="44"/>
      <c r="J7" s="1" t="s">
        <v>15</v>
      </c>
      <c r="K7" s="45">
        <f t="shared" si="1"/>
        <v>7.0000000000000007E-2</v>
      </c>
      <c r="L7" s="45">
        <f t="shared" si="2"/>
        <v>7.0000000000000007E-2</v>
      </c>
      <c r="M7" s="45">
        <f t="shared" si="3"/>
        <v>7.0000000000000007E-2</v>
      </c>
      <c r="N7" s="45">
        <f t="shared" si="4"/>
        <v>0.08</v>
      </c>
      <c r="O7" s="45">
        <f t="shared" si="5"/>
        <v>0.08</v>
      </c>
      <c r="P7" s="45">
        <f t="shared" si="26"/>
        <v>7.0000000000000007E-2</v>
      </c>
      <c r="Q7" s="45">
        <f t="shared" si="6"/>
        <v>7.0000000000000007E-2</v>
      </c>
      <c r="R7" s="45">
        <f t="shared" si="7"/>
        <v>7.0000000000000007E-2</v>
      </c>
      <c r="S7" s="45">
        <f t="shared" si="8"/>
        <v>7.0000000000000007E-2</v>
      </c>
      <c r="T7" s="45">
        <f t="shared" si="9"/>
        <v>7.0000000000000007E-2</v>
      </c>
      <c r="U7" s="45">
        <f t="shared" si="10"/>
        <v>7.0000000000000007E-2</v>
      </c>
      <c r="V7" s="45">
        <f t="shared" si="11"/>
        <v>7.0000000000000007E-2</v>
      </c>
      <c r="W7" s="45">
        <f t="shared" si="12"/>
        <v>7.0000000000000007E-2</v>
      </c>
      <c r="X7" s="45">
        <f t="shared" si="13"/>
        <v>7.0000000000000007E-2</v>
      </c>
      <c r="Y7" s="45">
        <f t="shared" si="14"/>
        <v>0.06</v>
      </c>
      <c r="Z7" s="45">
        <f t="shared" si="15"/>
        <v>7.0000000000000007E-2</v>
      </c>
      <c r="AA7" s="45">
        <f t="shared" si="16"/>
        <v>7.0000000000000007E-2</v>
      </c>
      <c r="AB7" s="45">
        <f t="shared" si="17"/>
        <v>7.0000000000000007E-2</v>
      </c>
      <c r="AC7" s="45">
        <f t="shared" si="18"/>
        <v>7.0000000000000007E-2</v>
      </c>
      <c r="AD7" s="45">
        <f t="shared" si="19"/>
        <v>0.09</v>
      </c>
      <c r="AE7" s="45">
        <f t="shared" si="20"/>
        <v>0.06</v>
      </c>
      <c r="AF7" s="45">
        <f t="shared" si="21"/>
        <v>7.0000000000000007E-2</v>
      </c>
      <c r="AG7" s="45">
        <f t="shared" si="22"/>
        <v>0.06</v>
      </c>
      <c r="AH7" s="45">
        <f t="shared" si="23"/>
        <v>7.0000000000000007E-2</v>
      </c>
      <c r="AI7" s="45">
        <f t="shared" si="24"/>
        <v>7.0000000000000007E-2</v>
      </c>
      <c r="AJ7" s="45">
        <f t="shared" si="25"/>
        <v>7.0000000000000007E-2</v>
      </c>
    </row>
    <row r="8" spans="1:36" ht="12.95" customHeight="1" x14ac:dyDescent="0.15">
      <c r="A8" s="44">
        <v>655</v>
      </c>
      <c r="B8" s="99" t="s">
        <v>39</v>
      </c>
      <c r="C8" s="99"/>
      <c r="D8" s="44">
        <v>24</v>
      </c>
      <c r="E8" s="44">
        <v>14</v>
      </c>
      <c r="F8" s="4">
        <f t="shared" si="0"/>
        <v>0.3</v>
      </c>
      <c r="G8" s="5"/>
      <c r="H8" s="44"/>
      <c r="I8" s="44"/>
      <c r="J8" s="1" t="s">
        <v>15</v>
      </c>
      <c r="K8" s="45">
        <f t="shared" si="1"/>
        <v>0.28000000000000003</v>
      </c>
      <c r="L8" s="45">
        <f t="shared" si="2"/>
        <v>0.31</v>
      </c>
      <c r="M8" s="45">
        <f t="shared" si="3"/>
        <v>0.3</v>
      </c>
      <c r="N8" s="45">
        <f t="shared" si="4"/>
        <v>0.3</v>
      </c>
      <c r="O8" s="45">
        <f t="shared" si="5"/>
        <v>0.31</v>
      </c>
      <c r="P8" s="45">
        <f t="shared" si="26"/>
        <v>0.3</v>
      </c>
      <c r="Q8" s="45">
        <f t="shared" si="6"/>
        <v>0.28000000000000003</v>
      </c>
      <c r="R8" s="45">
        <f t="shared" si="7"/>
        <v>0.31</v>
      </c>
      <c r="S8" s="45">
        <f t="shared" si="8"/>
        <v>0.3</v>
      </c>
      <c r="T8" s="45">
        <f t="shared" si="9"/>
        <v>0.28999999999999998</v>
      </c>
      <c r="U8" s="45">
        <f t="shared" si="10"/>
        <v>0.3</v>
      </c>
      <c r="V8" s="45">
        <f t="shared" si="11"/>
        <v>0.33</v>
      </c>
      <c r="W8" s="45">
        <f t="shared" si="12"/>
        <v>0.31</v>
      </c>
      <c r="X8" s="45">
        <f t="shared" si="13"/>
        <v>0.3</v>
      </c>
      <c r="Y8" s="45">
        <f t="shared" si="14"/>
        <v>0.28999999999999998</v>
      </c>
      <c r="Z8" s="45">
        <f t="shared" si="15"/>
        <v>0.3</v>
      </c>
      <c r="AA8" s="45">
        <f t="shared" si="16"/>
        <v>0.27</v>
      </c>
      <c r="AB8" s="45">
        <f t="shared" si="17"/>
        <v>0.32</v>
      </c>
      <c r="AC8" s="45">
        <f t="shared" si="18"/>
        <v>0.31</v>
      </c>
      <c r="AD8" s="45">
        <f t="shared" si="19"/>
        <v>0.34</v>
      </c>
      <c r="AE8" s="45">
        <f t="shared" si="20"/>
        <v>0.28000000000000003</v>
      </c>
      <c r="AF8" s="45">
        <f t="shared" si="21"/>
        <v>0.31</v>
      </c>
      <c r="AG8" s="45">
        <f t="shared" si="22"/>
        <v>0.28000000000000003</v>
      </c>
      <c r="AH8" s="45">
        <f t="shared" si="23"/>
        <v>0.28999999999999998</v>
      </c>
      <c r="AI8" s="45">
        <f t="shared" si="24"/>
        <v>0.31</v>
      </c>
      <c r="AJ8" s="45">
        <f t="shared" si="25"/>
        <v>0.28999999999999998</v>
      </c>
    </row>
    <row r="9" spans="1:36" ht="12.95" customHeight="1" x14ac:dyDescent="0.15">
      <c r="A9" s="44">
        <v>656</v>
      </c>
      <c r="B9" s="99" t="s">
        <v>39</v>
      </c>
      <c r="C9" s="99"/>
      <c r="D9" s="44">
        <v>22</v>
      </c>
      <c r="E9" s="44">
        <v>12</v>
      </c>
      <c r="F9" s="4">
        <f t="shared" si="0"/>
        <v>0.22</v>
      </c>
      <c r="G9" s="5" t="s">
        <v>35</v>
      </c>
      <c r="H9" s="44" t="s">
        <v>77</v>
      </c>
      <c r="I9" s="5" t="s">
        <v>35</v>
      </c>
      <c r="J9" s="1" t="s">
        <v>15</v>
      </c>
      <c r="K9" s="45">
        <f t="shared" si="1"/>
        <v>0.21</v>
      </c>
      <c r="L9" s="45">
        <f t="shared" si="2"/>
        <v>0.22</v>
      </c>
      <c r="M9" s="45">
        <f t="shared" si="3"/>
        <v>0.21</v>
      </c>
      <c r="N9" s="45">
        <f t="shared" si="4"/>
        <v>0.22</v>
      </c>
      <c r="O9" s="45">
        <f t="shared" si="5"/>
        <v>0.23</v>
      </c>
      <c r="P9" s="45">
        <f t="shared" si="26"/>
        <v>0.21</v>
      </c>
      <c r="Q9" s="45">
        <f t="shared" si="6"/>
        <v>0.21</v>
      </c>
      <c r="R9" s="45">
        <f t="shared" si="7"/>
        <v>0.23</v>
      </c>
      <c r="S9" s="45">
        <f t="shared" si="8"/>
        <v>0.22</v>
      </c>
      <c r="T9" s="45">
        <f t="shared" si="9"/>
        <v>0.2</v>
      </c>
      <c r="U9" s="45">
        <f t="shared" si="10"/>
        <v>0.22</v>
      </c>
      <c r="V9" s="45">
        <f t="shared" si="11"/>
        <v>0.24</v>
      </c>
      <c r="W9" s="45">
        <f t="shared" si="12"/>
        <v>0.23</v>
      </c>
      <c r="X9" s="45">
        <f t="shared" si="13"/>
        <v>0.22</v>
      </c>
      <c r="Y9" s="45">
        <f t="shared" si="14"/>
        <v>0.21</v>
      </c>
      <c r="Z9" s="45">
        <f t="shared" si="15"/>
        <v>0.22</v>
      </c>
      <c r="AA9" s="45">
        <f t="shared" si="16"/>
        <v>0.2</v>
      </c>
      <c r="AB9" s="45">
        <f t="shared" si="17"/>
        <v>0.23</v>
      </c>
      <c r="AC9" s="45">
        <f t="shared" si="18"/>
        <v>0.23</v>
      </c>
      <c r="AD9" s="45">
        <f t="shared" si="19"/>
        <v>0.25</v>
      </c>
      <c r="AE9" s="45">
        <f t="shared" si="20"/>
        <v>0.2</v>
      </c>
      <c r="AF9" s="45">
        <f t="shared" si="21"/>
        <v>0.23</v>
      </c>
      <c r="AG9" s="45">
        <f t="shared" si="22"/>
        <v>0.21</v>
      </c>
      <c r="AH9" s="45">
        <f t="shared" si="23"/>
        <v>0.21</v>
      </c>
      <c r="AI9" s="45">
        <f t="shared" si="24"/>
        <v>0.22</v>
      </c>
      <c r="AJ9" s="45">
        <f t="shared" si="25"/>
        <v>0.21</v>
      </c>
    </row>
    <row r="10" spans="1:36" ht="12.95" customHeight="1" x14ac:dyDescent="0.15">
      <c r="A10" s="44">
        <v>657</v>
      </c>
      <c r="B10" s="99" t="s">
        <v>39</v>
      </c>
      <c r="C10" s="99"/>
      <c r="D10" s="44">
        <v>24</v>
      </c>
      <c r="E10" s="44">
        <v>12</v>
      </c>
      <c r="F10" s="4">
        <f t="shared" si="0"/>
        <v>0.26</v>
      </c>
      <c r="G10" s="5" t="s">
        <v>35</v>
      </c>
      <c r="H10" s="44" t="s">
        <v>77</v>
      </c>
      <c r="I10" s="5" t="s">
        <v>35</v>
      </c>
      <c r="J10" s="1" t="s">
        <v>15</v>
      </c>
      <c r="K10" s="45">
        <f t="shared" si="1"/>
        <v>0.24</v>
      </c>
      <c r="L10" s="45">
        <f t="shared" si="2"/>
        <v>0.26</v>
      </c>
      <c r="M10" s="45">
        <f t="shared" si="3"/>
        <v>0.25</v>
      </c>
      <c r="N10" s="45">
        <f t="shared" si="4"/>
        <v>0.26</v>
      </c>
      <c r="O10" s="45">
        <f t="shared" si="5"/>
        <v>0.27</v>
      </c>
      <c r="P10" s="45">
        <f t="shared" si="26"/>
        <v>0.25</v>
      </c>
      <c r="Q10" s="45">
        <f t="shared" si="6"/>
        <v>0.24</v>
      </c>
      <c r="R10" s="45">
        <f t="shared" si="7"/>
        <v>0.27</v>
      </c>
      <c r="S10" s="45">
        <f t="shared" si="8"/>
        <v>0.25</v>
      </c>
      <c r="T10" s="45">
        <f t="shared" si="9"/>
        <v>0.24</v>
      </c>
      <c r="U10" s="45">
        <f t="shared" si="10"/>
        <v>0.25</v>
      </c>
      <c r="V10" s="45">
        <f t="shared" si="11"/>
        <v>0.28000000000000003</v>
      </c>
      <c r="W10" s="45">
        <f t="shared" si="12"/>
        <v>0.26</v>
      </c>
      <c r="X10" s="45">
        <f t="shared" si="13"/>
        <v>0.26</v>
      </c>
      <c r="Y10" s="45">
        <f t="shared" si="14"/>
        <v>0.25</v>
      </c>
      <c r="Z10" s="45">
        <f t="shared" si="15"/>
        <v>0.26</v>
      </c>
      <c r="AA10" s="45">
        <f t="shared" si="16"/>
        <v>0.24</v>
      </c>
      <c r="AB10" s="45">
        <f t="shared" si="17"/>
        <v>0.28000000000000003</v>
      </c>
      <c r="AC10" s="45">
        <f t="shared" si="18"/>
        <v>0.27</v>
      </c>
      <c r="AD10" s="45">
        <f t="shared" si="19"/>
        <v>0.28000000000000003</v>
      </c>
      <c r="AE10" s="45">
        <f t="shared" si="20"/>
        <v>0.24</v>
      </c>
      <c r="AF10" s="45">
        <f t="shared" si="21"/>
        <v>0.27</v>
      </c>
      <c r="AG10" s="45">
        <f t="shared" si="22"/>
        <v>0.25</v>
      </c>
      <c r="AH10" s="45">
        <f t="shared" si="23"/>
        <v>0.25</v>
      </c>
      <c r="AI10" s="45">
        <f t="shared" si="24"/>
        <v>0.26</v>
      </c>
      <c r="AJ10" s="45">
        <f t="shared" si="25"/>
        <v>0.25</v>
      </c>
    </row>
    <row r="11" spans="1:36" ht="12.95" customHeight="1" x14ac:dyDescent="0.15">
      <c r="A11" s="44">
        <v>658</v>
      </c>
      <c r="B11" s="99" t="s">
        <v>39</v>
      </c>
      <c r="C11" s="99"/>
      <c r="D11" s="44">
        <v>22</v>
      </c>
      <c r="E11" s="44">
        <v>12</v>
      </c>
      <c r="F11" s="4">
        <f t="shared" si="0"/>
        <v>0.22</v>
      </c>
      <c r="G11" s="5"/>
      <c r="H11" s="44"/>
      <c r="I11" s="44"/>
      <c r="J11" s="1" t="s">
        <v>15</v>
      </c>
      <c r="K11" s="45">
        <f t="shared" si="1"/>
        <v>0.21</v>
      </c>
      <c r="L11" s="45">
        <f t="shared" si="2"/>
        <v>0.22</v>
      </c>
      <c r="M11" s="45">
        <f t="shared" si="3"/>
        <v>0.21</v>
      </c>
      <c r="N11" s="45">
        <f t="shared" si="4"/>
        <v>0.22</v>
      </c>
      <c r="O11" s="45">
        <f t="shared" si="5"/>
        <v>0.23</v>
      </c>
      <c r="P11" s="45">
        <f t="shared" si="26"/>
        <v>0.21</v>
      </c>
      <c r="Q11" s="45">
        <f t="shared" si="6"/>
        <v>0.21</v>
      </c>
      <c r="R11" s="45">
        <f t="shared" si="7"/>
        <v>0.23</v>
      </c>
      <c r="S11" s="45">
        <f t="shared" si="8"/>
        <v>0.22</v>
      </c>
      <c r="T11" s="45">
        <f t="shared" si="9"/>
        <v>0.2</v>
      </c>
      <c r="U11" s="45">
        <f t="shared" si="10"/>
        <v>0.22</v>
      </c>
      <c r="V11" s="45">
        <f t="shared" si="11"/>
        <v>0.24</v>
      </c>
      <c r="W11" s="45">
        <f t="shared" si="12"/>
        <v>0.23</v>
      </c>
      <c r="X11" s="45">
        <f t="shared" si="13"/>
        <v>0.22</v>
      </c>
      <c r="Y11" s="45">
        <f t="shared" si="14"/>
        <v>0.21</v>
      </c>
      <c r="Z11" s="45">
        <f t="shared" si="15"/>
        <v>0.22</v>
      </c>
      <c r="AA11" s="45">
        <f t="shared" si="16"/>
        <v>0.2</v>
      </c>
      <c r="AB11" s="45">
        <f t="shared" si="17"/>
        <v>0.23</v>
      </c>
      <c r="AC11" s="45">
        <f t="shared" si="18"/>
        <v>0.23</v>
      </c>
      <c r="AD11" s="45">
        <f t="shared" si="19"/>
        <v>0.25</v>
      </c>
      <c r="AE11" s="45">
        <f t="shared" si="20"/>
        <v>0.2</v>
      </c>
      <c r="AF11" s="45">
        <f t="shared" si="21"/>
        <v>0.23</v>
      </c>
      <c r="AG11" s="45">
        <f t="shared" si="22"/>
        <v>0.21</v>
      </c>
      <c r="AH11" s="45">
        <f t="shared" si="23"/>
        <v>0.21</v>
      </c>
      <c r="AI11" s="45">
        <f t="shared" si="24"/>
        <v>0.22</v>
      </c>
      <c r="AJ11" s="45">
        <f t="shared" si="25"/>
        <v>0.21</v>
      </c>
    </row>
    <row r="12" spans="1:36" ht="12.95" customHeight="1" x14ac:dyDescent="0.15">
      <c r="A12" s="44">
        <v>659</v>
      </c>
      <c r="B12" s="99" t="s">
        <v>39</v>
      </c>
      <c r="C12" s="99"/>
      <c r="D12" s="44">
        <v>12</v>
      </c>
      <c r="E12" s="44">
        <v>10</v>
      </c>
      <c r="F12" s="4">
        <f t="shared" si="0"/>
        <v>0.06</v>
      </c>
      <c r="G12" s="5" t="s">
        <v>33</v>
      </c>
      <c r="H12" s="44" t="s">
        <v>77</v>
      </c>
      <c r="I12" s="5" t="s">
        <v>33</v>
      </c>
      <c r="J12" s="1" t="s">
        <v>15</v>
      </c>
      <c r="K12" s="45">
        <f t="shared" si="1"/>
        <v>0.06</v>
      </c>
      <c r="L12" s="45">
        <f t="shared" si="2"/>
        <v>0.06</v>
      </c>
      <c r="M12" s="45">
        <f t="shared" si="3"/>
        <v>0.06</v>
      </c>
      <c r="N12" s="45">
        <f t="shared" si="4"/>
        <v>0.06</v>
      </c>
      <c r="O12" s="45">
        <f t="shared" si="5"/>
        <v>0.06</v>
      </c>
      <c r="P12" s="45">
        <f t="shared" si="26"/>
        <v>0.06</v>
      </c>
      <c r="Q12" s="45">
        <f t="shared" si="6"/>
        <v>0.06</v>
      </c>
      <c r="R12" s="45">
        <f t="shared" si="7"/>
        <v>0.06</v>
      </c>
      <c r="S12" s="45">
        <f t="shared" si="8"/>
        <v>0.06</v>
      </c>
      <c r="T12" s="45">
        <f t="shared" si="9"/>
        <v>0.06</v>
      </c>
      <c r="U12" s="45">
        <f t="shared" si="10"/>
        <v>0.06</v>
      </c>
      <c r="V12" s="45">
        <f t="shared" si="11"/>
        <v>0.06</v>
      </c>
      <c r="W12" s="45">
        <f t="shared" si="12"/>
        <v>0.06</v>
      </c>
      <c r="X12" s="45">
        <f t="shared" si="13"/>
        <v>0.06</v>
      </c>
      <c r="Y12" s="45">
        <f t="shared" si="14"/>
        <v>0.05</v>
      </c>
      <c r="Z12" s="45">
        <f t="shared" si="15"/>
        <v>0.06</v>
      </c>
      <c r="AA12" s="45">
        <f t="shared" si="16"/>
        <v>0.06</v>
      </c>
      <c r="AB12" s="45">
        <f t="shared" si="17"/>
        <v>0.06</v>
      </c>
      <c r="AC12" s="45">
        <f t="shared" si="18"/>
        <v>0.06</v>
      </c>
      <c r="AD12" s="45">
        <f t="shared" si="19"/>
        <v>7.0000000000000007E-2</v>
      </c>
      <c r="AE12" s="45">
        <f t="shared" si="20"/>
        <v>0.05</v>
      </c>
      <c r="AF12" s="45">
        <f t="shared" si="21"/>
        <v>0.06</v>
      </c>
      <c r="AG12" s="45">
        <f t="shared" si="22"/>
        <v>0.05</v>
      </c>
      <c r="AH12" s="45">
        <f t="shared" si="23"/>
        <v>0.05</v>
      </c>
      <c r="AI12" s="45">
        <f t="shared" si="24"/>
        <v>0.06</v>
      </c>
      <c r="AJ12" s="45">
        <f t="shared" si="25"/>
        <v>0.05</v>
      </c>
    </row>
    <row r="13" spans="1:36" ht="12.95" customHeight="1" x14ac:dyDescent="0.15">
      <c r="A13" s="44">
        <v>660</v>
      </c>
      <c r="B13" s="99" t="s">
        <v>39</v>
      </c>
      <c r="C13" s="99"/>
      <c r="D13" s="44">
        <v>14</v>
      </c>
      <c r="E13" s="44">
        <v>11</v>
      </c>
      <c r="F13" s="4">
        <f t="shared" si="0"/>
        <v>0.09</v>
      </c>
      <c r="G13" s="5"/>
      <c r="H13" s="44"/>
      <c r="I13" s="5"/>
      <c r="J13" s="1" t="s">
        <v>15</v>
      </c>
      <c r="K13" s="45">
        <f t="shared" si="1"/>
        <v>0.09</v>
      </c>
      <c r="L13" s="45">
        <f t="shared" si="2"/>
        <v>0.09</v>
      </c>
      <c r="M13" s="45">
        <f t="shared" si="3"/>
        <v>0.09</v>
      </c>
      <c r="N13" s="45">
        <f t="shared" si="4"/>
        <v>0.09</v>
      </c>
      <c r="O13" s="45">
        <f t="shared" si="5"/>
        <v>0.09</v>
      </c>
      <c r="P13" s="45">
        <f t="shared" si="26"/>
        <v>0.09</v>
      </c>
      <c r="Q13" s="45">
        <f t="shared" si="6"/>
        <v>0.08</v>
      </c>
      <c r="R13" s="45">
        <f t="shared" si="7"/>
        <v>0.09</v>
      </c>
      <c r="S13" s="45">
        <f t="shared" si="8"/>
        <v>0.09</v>
      </c>
      <c r="T13" s="45">
        <f t="shared" si="9"/>
        <v>0.09</v>
      </c>
      <c r="U13" s="45">
        <f t="shared" si="10"/>
        <v>0.09</v>
      </c>
      <c r="V13" s="45">
        <f t="shared" si="11"/>
        <v>0.09</v>
      </c>
      <c r="W13" s="45">
        <f t="shared" si="12"/>
        <v>0.09</v>
      </c>
      <c r="X13" s="45">
        <f t="shared" si="13"/>
        <v>0.09</v>
      </c>
      <c r="Y13" s="45">
        <f t="shared" si="14"/>
        <v>0.08</v>
      </c>
      <c r="Z13" s="45">
        <f t="shared" si="15"/>
        <v>0.09</v>
      </c>
      <c r="AA13" s="45">
        <f t="shared" si="16"/>
        <v>0.08</v>
      </c>
      <c r="AB13" s="45">
        <f t="shared" si="17"/>
        <v>0.09</v>
      </c>
      <c r="AC13" s="45">
        <f t="shared" si="18"/>
        <v>0.09</v>
      </c>
      <c r="AD13" s="45">
        <f t="shared" si="19"/>
        <v>0.11</v>
      </c>
      <c r="AE13" s="45">
        <f t="shared" si="20"/>
        <v>0.08</v>
      </c>
      <c r="AF13" s="45">
        <f t="shared" si="21"/>
        <v>0.09</v>
      </c>
      <c r="AG13" s="45">
        <f t="shared" si="22"/>
        <v>0.08</v>
      </c>
      <c r="AH13" s="45">
        <f t="shared" si="23"/>
        <v>0.08</v>
      </c>
      <c r="AI13" s="45">
        <f t="shared" si="24"/>
        <v>0.09</v>
      </c>
      <c r="AJ13" s="45">
        <f t="shared" si="25"/>
        <v>0.08</v>
      </c>
    </row>
    <row r="14" spans="1:36" ht="12.95" customHeight="1" x14ac:dyDescent="0.15">
      <c r="A14" s="44">
        <v>661</v>
      </c>
      <c r="B14" s="99" t="s">
        <v>39</v>
      </c>
      <c r="C14" s="99"/>
      <c r="D14" s="44">
        <v>18</v>
      </c>
      <c r="E14" s="44">
        <v>13</v>
      </c>
      <c r="F14" s="4">
        <f t="shared" si="0"/>
        <v>0.17</v>
      </c>
      <c r="G14" s="5" t="s">
        <v>33</v>
      </c>
      <c r="H14" s="44"/>
      <c r="I14" s="44"/>
      <c r="J14" s="1" t="s">
        <v>15</v>
      </c>
      <c r="K14" s="45">
        <f t="shared" si="1"/>
        <v>0.16</v>
      </c>
      <c r="L14" s="45">
        <f t="shared" si="2"/>
        <v>0.17</v>
      </c>
      <c r="M14" s="45">
        <f t="shared" si="3"/>
        <v>0.16</v>
      </c>
      <c r="N14" s="45">
        <f t="shared" si="4"/>
        <v>0.17</v>
      </c>
      <c r="O14" s="45">
        <f t="shared" si="5"/>
        <v>0.17</v>
      </c>
      <c r="P14" s="45">
        <f t="shared" si="26"/>
        <v>0.17</v>
      </c>
      <c r="Q14" s="45">
        <f t="shared" si="6"/>
        <v>0.16</v>
      </c>
      <c r="R14" s="45">
        <f t="shared" si="7"/>
        <v>0.17</v>
      </c>
      <c r="S14" s="45">
        <f t="shared" si="8"/>
        <v>0.17</v>
      </c>
      <c r="T14" s="45">
        <f t="shared" si="9"/>
        <v>0.16</v>
      </c>
      <c r="U14" s="45">
        <f t="shared" si="10"/>
        <v>0.17</v>
      </c>
      <c r="V14" s="45">
        <f t="shared" si="11"/>
        <v>0.18</v>
      </c>
      <c r="W14" s="45">
        <f t="shared" si="12"/>
        <v>0.17</v>
      </c>
      <c r="X14" s="45">
        <f t="shared" si="13"/>
        <v>0.17</v>
      </c>
      <c r="Y14" s="45">
        <f t="shared" si="14"/>
        <v>0.15</v>
      </c>
      <c r="Z14" s="45">
        <f t="shared" si="15"/>
        <v>0.17</v>
      </c>
      <c r="AA14" s="45">
        <f t="shared" si="16"/>
        <v>0.15</v>
      </c>
      <c r="AB14" s="45">
        <f t="shared" si="17"/>
        <v>0.17</v>
      </c>
      <c r="AC14" s="45">
        <f t="shared" si="18"/>
        <v>0.17</v>
      </c>
      <c r="AD14" s="45">
        <f t="shared" si="19"/>
        <v>0.19</v>
      </c>
      <c r="AE14" s="45">
        <f t="shared" si="20"/>
        <v>0.15</v>
      </c>
      <c r="AF14" s="45">
        <f t="shared" si="21"/>
        <v>0.17</v>
      </c>
      <c r="AG14" s="45">
        <f t="shared" si="22"/>
        <v>0.15</v>
      </c>
      <c r="AH14" s="45">
        <f t="shared" si="23"/>
        <v>0.15</v>
      </c>
      <c r="AI14" s="45">
        <f t="shared" si="24"/>
        <v>0.17</v>
      </c>
      <c r="AJ14" s="45">
        <f t="shared" si="25"/>
        <v>0.15</v>
      </c>
    </row>
    <row r="15" spans="1:36" ht="12.95" customHeight="1" x14ac:dyDescent="0.15">
      <c r="A15" s="44">
        <v>662</v>
      </c>
      <c r="B15" s="99" t="s">
        <v>39</v>
      </c>
      <c r="C15" s="99"/>
      <c r="D15" s="44">
        <v>24</v>
      </c>
      <c r="E15" s="44">
        <v>13</v>
      </c>
      <c r="F15" s="4">
        <f t="shared" si="0"/>
        <v>0.28000000000000003</v>
      </c>
      <c r="G15" s="5"/>
      <c r="H15" s="44"/>
      <c r="I15" s="5"/>
      <c r="J15" s="1" t="s">
        <v>15</v>
      </c>
      <c r="K15" s="45">
        <f t="shared" si="1"/>
        <v>0.26</v>
      </c>
      <c r="L15" s="45">
        <f t="shared" si="2"/>
        <v>0.28000000000000003</v>
      </c>
      <c r="M15" s="45">
        <f t="shared" si="3"/>
        <v>0.27</v>
      </c>
      <c r="N15" s="45">
        <f t="shared" si="4"/>
        <v>0.28000000000000003</v>
      </c>
      <c r="O15" s="45">
        <f t="shared" si="5"/>
        <v>0.28999999999999998</v>
      </c>
      <c r="P15" s="45">
        <f t="shared" si="26"/>
        <v>0.27</v>
      </c>
      <c r="Q15" s="45">
        <f t="shared" si="6"/>
        <v>0.26</v>
      </c>
      <c r="R15" s="45">
        <f t="shared" si="7"/>
        <v>0.28999999999999998</v>
      </c>
      <c r="S15" s="45">
        <f t="shared" si="8"/>
        <v>0.28000000000000003</v>
      </c>
      <c r="T15" s="45">
        <f t="shared" si="9"/>
        <v>0.26</v>
      </c>
      <c r="U15" s="45">
        <f t="shared" si="10"/>
        <v>0.28000000000000003</v>
      </c>
      <c r="V15" s="45">
        <f t="shared" si="11"/>
        <v>0.31</v>
      </c>
      <c r="W15" s="45">
        <f t="shared" si="12"/>
        <v>0.28999999999999998</v>
      </c>
      <c r="X15" s="45">
        <f t="shared" si="13"/>
        <v>0.28000000000000003</v>
      </c>
      <c r="Y15" s="45">
        <f t="shared" si="14"/>
        <v>0.27</v>
      </c>
      <c r="Z15" s="45">
        <f t="shared" si="15"/>
        <v>0.28000000000000003</v>
      </c>
      <c r="AA15" s="45">
        <f t="shared" si="16"/>
        <v>0.26</v>
      </c>
      <c r="AB15" s="45">
        <f t="shared" si="17"/>
        <v>0.3</v>
      </c>
      <c r="AC15" s="45">
        <f t="shared" si="18"/>
        <v>0.28999999999999998</v>
      </c>
      <c r="AD15" s="45">
        <f t="shared" si="19"/>
        <v>0.31</v>
      </c>
      <c r="AE15" s="45">
        <f t="shared" si="20"/>
        <v>0.26</v>
      </c>
      <c r="AF15" s="45">
        <f t="shared" si="21"/>
        <v>0.28999999999999998</v>
      </c>
      <c r="AG15" s="45">
        <f t="shared" si="22"/>
        <v>0.26</v>
      </c>
      <c r="AH15" s="45">
        <f t="shared" si="23"/>
        <v>0.27</v>
      </c>
      <c r="AI15" s="45">
        <f t="shared" si="24"/>
        <v>0.28999999999999998</v>
      </c>
      <c r="AJ15" s="45">
        <f t="shared" si="25"/>
        <v>0.27</v>
      </c>
    </row>
    <row r="16" spans="1:36" ht="12.95" customHeight="1" x14ac:dyDescent="0.15">
      <c r="A16" s="44">
        <v>663</v>
      </c>
      <c r="B16" s="99" t="s">
        <v>39</v>
      </c>
      <c r="C16" s="99"/>
      <c r="D16" s="44">
        <v>12</v>
      </c>
      <c r="E16" s="44">
        <v>12</v>
      </c>
      <c r="F16" s="4">
        <f t="shared" si="0"/>
        <v>7.0000000000000007E-2</v>
      </c>
      <c r="G16" s="5"/>
      <c r="H16" s="44"/>
      <c r="I16" s="44"/>
      <c r="J16" s="1" t="s">
        <v>15</v>
      </c>
      <c r="K16" s="45">
        <f t="shared" si="1"/>
        <v>7.0000000000000007E-2</v>
      </c>
      <c r="L16" s="45">
        <f t="shared" si="2"/>
        <v>7.0000000000000007E-2</v>
      </c>
      <c r="M16" s="45">
        <f t="shared" si="3"/>
        <v>7.0000000000000007E-2</v>
      </c>
      <c r="N16" s="45">
        <f t="shared" si="4"/>
        <v>0.08</v>
      </c>
      <c r="O16" s="45">
        <f t="shared" si="5"/>
        <v>0.08</v>
      </c>
      <c r="P16" s="45">
        <f t="shared" si="26"/>
        <v>7.0000000000000007E-2</v>
      </c>
      <c r="Q16" s="45">
        <f t="shared" si="6"/>
        <v>7.0000000000000007E-2</v>
      </c>
      <c r="R16" s="45">
        <f t="shared" si="7"/>
        <v>7.0000000000000007E-2</v>
      </c>
      <c r="S16" s="45">
        <f t="shared" si="8"/>
        <v>7.0000000000000007E-2</v>
      </c>
      <c r="T16" s="45">
        <f t="shared" si="9"/>
        <v>7.0000000000000007E-2</v>
      </c>
      <c r="U16" s="45">
        <f t="shared" si="10"/>
        <v>7.0000000000000007E-2</v>
      </c>
      <c r="V16" s="45">
        <f t="shared" si="11"/>
        <v>7.0000000000000007E-2</v>
      </c>
      <c r="W16" s="45">
        <f t="shared" si="12"/>
        <v>7.0000000000000007E-2</v>
      </c>
      <c r="X16" s="45">
        <f t="shared" si="13"/>
        <v>7.0000000000000007E-2</v>
      </c>
      <c r="Y16" s="45">
        <f t="shared" si="14"/>
        <v>0.06</v>
      </c>
      <c r="Z16" s="45">
        <f t="shared" si="15"/>
        <v>7.0000000000000007E-2</v>
      </c>
      <c r="AA16" s="45">
        <f t="shared" si="16"/>
        <v>7.0000000000000007E-2</v>
      </c>
      <c r="AB16" s="45">
        <f t="shared" si="17"/>
        <v>7.0000000000000007E-2</v>
      </c>
      <c r="AC16" s="45">
        <f t="shared" si="18"/>
        <v>7.0000000000000007E-2</v>
      </c>
      <c r="AD16" s="45">
        <f t="shared" si="19"/>
        <v>0.09</v>
      </c>
      <c r="AE16" s="45">
        <f t="shared" si="20"/>
        <v>0.06</v>
      </c>
      <c r="AF16" s="45">
        <f t="shared" si="21"/>
        <v>7.0000000000000007E-2</v>
      </c>
      <c r="AG16" s="45">
        <f t="shared" si="22"/>
        <v>0.06</v>
      </c>
      <c r="AH16" s="45">
        <f t="shared" si="23"/>
        <v>7.0000000000000007E-2</v>
      </c>
      <c r="AI16" s="45">
        <f t="shared" si="24"/>
        <v>7.0000000000000007E-2</v>
      </c>
      <c r="AJ16" s="45">
        <f t="shared" si="25"/>
        <v>7.0000000000000007E-2</v>
      </c>
    </row>
    <row r="17" spans="1:36" ht="12.95" customHeight="1" x14ac:dyDescent="0.15">
      <c r="A17" s="44">
        <v>664</v>
      </c>
      <c r="B17" s="99" t="s">
        <v>39</v>
      </c>
      <c r="C17" s="99"/>
      <c r="D17" s="44">
        <v>20</v>
      </c>
      <c r="E17" s="44">
        <v>13</v>
      </c>
      <c r="F17" s="4">
        <f t="shared" si="0"/>
        <v>0.2</v>
      </c>
      <c r="G17" s="5" t="s">
        <v>33</v>
      </c>
      <c r="H17" s="44" t="s">
        <v>77</v>
      </c>
      <c r="I17" s="5" t="s">
        <v>33</v>
      </c>
      <c r="J17" s="1" t="s">
        <v>15</v>
      </c>
      <c r="K17" s="45">
        <f t="shared" si="1"/>
        <v>0.19</v>
      </c>
      <c r="L17" s="45">
        <f t="shared" si="2"/>
        <v>0.2</v>
      </c>
      <c r="M17" s="45">
        <f t="shared" si="3"/>
        <v>0.2</v>
      </c>
      <c r="N17" s="45">
        <f t="shared" si="4"/>
        <v>0.2</v>
      </c>
      <c r="O17" s="45">
        <f t="shared" si="5"/>
        <v>0.21</v>
      </c>
      <c r="P17" s="45">
        <f t="shared" si="26"/>
        <v>0.2</v>
      </c>
      <c r="Q17" s="45">
        <f t="shared" si="6"/>
        <v>0.19</v>
      </c>
      <c r="R17" s="45">
        <f t="shared" si="7"/>
        <v>0.21</v>
      </c>
      <c r="S17" s="45">
        <f t="shared" si="8"/>
        <v>0.2</v>
      </c>
      <c r="T17" s="45">
        <f t="shared" si="9"/>
        <v>0.19</v>
      </c>
      <c r="U17" s="45">
        <f t="shared" si="10"/>
        <v>0.21</v>
      </c>
      <c r="V17" s="45">
        <f t="shared" si="11"/>
        <v>0.22</v>
      </c>
      <c r="W17" s="45">
        <f t="shared" si="12"/>
        <v>0.2</v>
      </c>
      <c r="X17" s="45">
        <f t="shared" si="13"/>
        <v>0.2</v>
      </c>
      <c r="Y17" s="45">
        <f t="shared" si="14"/>
        <v>0.18</v>
      </c>
      <c r="Z17" s="45">
        <f t="shared" si="15"/>
        <v>0.2</v>
      </c>
      <c r="AA17" s="45">
        <f t="shared" si="16"/>
        <v>0.18</v>
      </c>
      <c r="AB17" s="45">
        <f t="shared" si="17"/>
        <v>0.21</v>
      </c>
      <c r="AC17" s="45">
        <f t="shared" si="18"/>
        <v>0.21</v>
      </c>
      <c r="AD17" s="45">
        <f t="shared" si="19"/>
        <v>0.23</v>
      </c>
      <c r="AE17" s="45">
        <f t="shared" si="20"/>
        <v>0.18</v>
      </c>
      <c r="AF17" s="45">
        <f t="shared" si="21"/>
        <v>0.21</v>
      </c>
      <c r="AG17" s="45">
        <f t="shared" si="22"/>
        <v>0.18</v>
      </c>
      <c r="AH17" s="45">
        <f t="shared" si="23"/>
        <v>0.19</v>
      </c>
      <c r="AI17" s="45">
        <f t="shared" si="24"/>
        <v>0.2</v>
      </c>
      <c r="AJ17" s="45">
        <f t="shared" si="25"/>
        <v>0.19</v>
      </c>
    </row>
    <row r="18" spans="1:36" ht="12.95" customHeight="1" x14ac:dyDescent="0.15">
      <c r="A18" s="44">
        <v>665</v>
      </c>
      <c r="B18" s="99" t="s">
        <v>50</v>
      </c>
      <c r="C18" s="99"/>
      <c r="D18" s="44">
        <v>16</v>
      </c>
      <c r="E18" s="44">
        <v>11</v>
      </c>
      <c r="F18" s="4">
        <f t="shared" si="0"/>
        <v>0.1</v>
      </c>
      <c r="G18" s="5" t="s">
        <v>42</v>
      </c>
      <c r="H18" s="44"/>
      <c r="I18" s="44"/>
      <c r="J18" s="1" t="s">
        <v>15</v>
      </c>
      <c r="K18" s="45">
        <f t="shared" si="1"/>
        <v>0.11</v>
      </c>
      <c r="L18" s="45">
        <f t="shared" si="2"/>
        <v>0.11</v>
      </c>
      <c r="M18" s="45">
        <f t="shared" si="3"/>
        <v>0.11</v>
      </c>
      <c r="N18" s="45">
        <f t="shared" si="4"/>
        <v>0.12</v>
      </c>
      <c r="O18" s="45">
        <f t="shared" si="5"/>
        <v>0.12</v>
      </c>
      <c r="P18" s="45">
        <f t="shared" si="26"/>
        <v>0.11</v>
      </c>
      <c r="Q18" s="45">
        <f t="shared" si="6"/>
        <v>0.11</v>
      </c>
      <c r="R18" s="45">
        <f t="shared" si="7"/>
        <v>0.11</v>
      </c>
      <c r="S18" s="45">
        <f t="shared" si="8"/>
        <v>0.11</v>
      </c>
      <c r="T18" s="45">
        <f t="shared" si="9"/>
        <v>0.11</v>
      </c>
      <c r="U18" s="45">
        <f t="shared" si="10"/>
        <v>0.11</v>
      </c>
      <c r="V18" s="45">
        <f t="shared" si="11"/>
        <v>0.12</v>
      </c>
      <c r="W18" s="45">
        <f t="shared" si="12"/>
        <v>0.12</v>
      </c>
      <c r="X18" s="45">
        <f t="shared" si="13"/>
        <v>0.11</v>
      </c>
      <c r="Y18" s="45">
        <f t="shared" si="14"/>
        <v>0.1</v>
      </c>
      <c r="Z18" s="45">
        <f t="shared" si="15"/>
        <v>0.12</v>
      </c>
      <c r="AA18" s="45">
        <f t="shared" si="16"/>
        <v>0.1</v>
      </c>
      <c r="AB18" s="45">
        <f t="shared" si="17"/>
        <v>0.11</v>
      </c>
      <c r="AC18" s="45">
        <f t="shared" si="18"/>
        <v>0.11</v>
      </c>
      <c r="AD18" s="45">
        <f t="shared" si="19"/>
        <v>0.13</v>
      </c>
      <c r="AE18" s="45">
        <f t="shared" si="20"/>
        <v>0.1</v>
      </c>
      <c r="AF18" s="45">
        <f t="shared" si="21"/>
        <v>0.11</v>
      </c>
      <c r="AG18" s="45">
        <f t="shared" si="22"/>
        <v>0.1</v>
      </c>
      <c r="AH18" s="45">
        <f t="shared" si="23"/>
        <v>0.1</v>
      </c>
      <c r="AI18" s="45">
        <f t="shared" si="24"/>
        <v>0.12</v>
      </c>
      <c r="AJ18" s="45">
        <f t="shared" si="25"/>
        <v>0.1</v>
      </c>
    </row>
    <row r="19" spans="1:36" ht="12.95" customHeight="1" x14ac:dyDescent="0.15">
      <c r="A19" s="44">
        <v>666</v>
      </c>
      <c r="B19" s="99" t="s">
        <v>50</v>
      </c>
      <c r="C19" s="99"/>
      <c r="D19" s="44">
        <v>20</v>
      </c>
      <c r="E19" s="44">
        <v>10</v>
      </c>
      <c r="F19" s="4">
        <f t="shared" si="0"/>
        <v>0.15</v>
      </c>
      <c r="G19" s="5" t="s">
        <v>42</v>
      </c>
      <c r="H19" s="44"/>
      <c r="I19" s="44"/>
      <c r="J19" s="1" t="s">
        <v>15</v>
      </c>
      <c r="K19" s="45">
        <f t="shared" si="1"/>
        <v>0.15</v>
      </c>
      <c r="L19" s="45">
        <f t="shared" si="2"/>
        <v>0.15</v>
      </c>
      <c r="M19" s="45">
        <f t="shared" si="3"/>
        <v>0.14000000000000001</v>
      </c>
      <c r="N19" s="45">
        <f t="shared" si="4"/>
        <v>0.15</v>
      </c>
      <c r="O19" s="45">
        <f t="shared" si="5"/>
        <v>0.16</v>
      </c>
      <c r="P19" s="45">
        <f t="shared" si="26"/>
        <v>0.15</v>
      </c>
      <c r="Q19" s="45">
        <f t="shared" si="6"/>
        <v>0.15</v>
      </c>
      <c r="R19" s="45">
        <f t="shared" si="7"/>
        <v>0.16</v>
      </c>
      <c r="S19" s="45">
        <f t="shared" si="8"/>
        <v>0.15</v>
      </c>
      <c r="T19" s="45">
        <f t="shared" si="9"/>
        <v>0.14000000000000001</v>
      </c>
      <c r="U19" s="45">
        <f t="shared" si="10"/>
        <v>0.16</v>
      </c>
      <c r="V19" s="45">
        <f t="shared" si="11"/>
        <v>0.17</v>
      </c>
      <c r="W19" s="45">
        <f t="shared" si="12"/>
        <v>0.16</v>
      </c>
      <c r="X19" s="45">
        <f t="shared" si="13"/>
        <v>0.15</v>
      </c>
      <c r="Y19" s="45">
        <f t="shared" si="14"/>
        <v>0.14000000000000001</v>
      </c>
      <c r="Z19" s="45">
        <f t="shared" si="15"/>
        <v>0.16</v>
      </c>
      <c r="AA19" s="45">
        <f t="shared" si="16"/>
        <v>0.14000000000000001</v>
      </c>
      <c r="AB19" s="45">
        <f t="shared" si="17"/>
        <v>0.16</v>
      </c>
      <c r="AC19" s="45">
        <f t="shared" si="18"/>
        <v>0.16</v>
      </c>
      <c r="AD19" s="45">
        <f t="shared" si="19"/>
        <v>0.17</v>
      </c>
      <c r="AE19" s="45">
        <f t="shared" si="20"/>
        <v>0.14000000000000001</v>
      </c>
      <c r="AF19" s="45">
        <f t="shared" si="21"/>
        <v>0.16</v>
      </c>
      <c r="AG19" s="45">
        <f t="shared" si="22"/>
        <v>0.15</v>
      </c>
      <c r="AH19" s="45">
        <f t="shared" si="23"/>
        <v>0.15</v>
      </c>
      <c r="AI19" s="45">
        <f t="shared" si="24"/>
        <v>0.16</v>
      </c>
      <c r="AJ19" s="45">
        <f t="shared" si="25"/>
        <v>0.15</v>
      </c>
    </row>
    <row r="20" spans="1:36" ht="12.95" customHeight="1" x14ac:dyDescent="0.15">
      <c r="A20" s="44"/>
      <c r="B20" s="99"/>
      <c r="C20" s="99"/>
      <c r="D20" s="44"/>
      <c r="E20" s="44"/>
      <c r="F20" s="4" t="str">
        <f t="shared" si="0"/>
        <v/>
      </c>
      <c r="G20" s="5"/>
      <c r="H20" s="44"/>
      <c r="I20" s="44"/>
      <c r="J20" s="1" t="s">
        <v>15</v>
      </c>
      <c r="K20" s="45" t="e">
        <f t="shared" si="1"/>
        <v>#NUM!</v>
      </c>
      <c r="L20" s="45" t="e">
        <f t="shared" si="2"/>
        <v>#NUM!</v>
      </c>
      <c r="M20" s="45" t="e">
        <f t="shared" si="3"/>
        <v>#NUM!</v>
      </c>
      <c r="N20" s="45" t="e">
        <f t="shared" si="4"/>
        <v>#NUM!</v>
      </c>
      <c r="O20" s="45" t="e">
        <f t="shared" si="5"/>
        <v>#NUM!</v>
      </c>
      <c r="P20" s="45" t="e">
        <f t="shared" si="26"/>
        <v>#N/A</v>
      </c>
      <c r="Q20" s="45" t="e">
        <f t="shared" si="6"/>
        <v>#NUM!</v>
      </c>
      <c r="R20" s="45" t="e">
        <f t="shared" si="7"/>
        <v>#NUM!</v>
      </c>
      <c r="S20" s="45" t="e">
        <f t="shared" si="8"/>
        <v>#NUM!</v>
      </c>
      <c r="T20" s="45" t="e">
        <f t="shared" si="9"/>
        <v>#NUM!</v>
      </c>
      <c r="U20" s="45" t="e">
        <f t="shared" si="10"/>
        <v>#N/A</v>
      </c>
      <c r="V20" s="45" t="e">
        <f t="shared" si="11"/>
        <v>#NUM!</v>
      </c>
      <c r="W20" s="45" t="e">
        <f t="shared" si="12"/>
        <v>#NUM!</v>
      </c>
      <c r="X20" s="45" t="e">
        <f t="shared" si="13"/>
        <v>#NUM!</v>
      </c>
      <c r="Y20" s="45" t="e">
        <f t="shared" si="14"/>
        <v>#NUM!</v>
      </c>
      <c r="Z20" s="45" t="e">
        <f t="shared" si="15"/>
        <v>#N/A</v>
      </c>
      <c r="AA20" s="45" t="e">
        <f t="shared" si="16"/>
        <v>#NUM!</v>
      </c>
      <c r="AB20" s="45" t="e">
        <f t="shared" si="17"/>
        <v>#NUM!</v>
      </c>
      <c r="AC20" s="45" t="e">
        <f t="shared" si="18"/>
        <v>#NUM!</v>
      </c>
      <c r="AD20" s="45" t="e">
        <f t="shared" si="19"/>
        <v>#NUM!</v>
      </c>
      <c r="AE20" s="45" t="e">
        <f t="shared" si="20"/>
        <v>#NUM!</v>
      </c>
      <c r="AF20" s="45" t="e">
        <f t="shared" si="21"/>
        <v>#N/A</v>
      </c>
      <c r="AG20" s="45" t="e">
        <f t="shared" si="22"/>
        <v>#NUM!</v>
      </c>
      <c r="AH20" s="45" t="e">
        <f t="shared" si="23"/>
        <v>#NUM!</v>
      </c>
      <c r="AI20" s="45" t="e">
        <f t="shared" si="24"/>
        <v>#NUM!</v>
      </c>
      <c r="AJ20" s="45" t="e">
        <f t="shared" si="25"/>
        <v>#N/A</v>
      </c>
    </row>
    <row r="21" spans="1:36" ht="12.95" customHeight="1" x14ac:dyDescent="0.15">
      <c r="A21" s="44"/>
      <c r="B21" s="99"/>
      <c r="C21" s="99"/>
      <c r="D21" s="44"/>
      <c r="E21" s="44"/>
      <c r="F21" s="4" t="str">
        <f t="shared" si="0"/>
        <v/>
      </c>
      <c r="G21" s="5"/>
      <c r="H21" s="44"/>
      <c r="I21" s="44"/>
      <c r="J21" s="1" t="s">
        <v>15</v>
      </c>
      <c r="K21" s="45" t="e">
        <f t="shared" si="1"/>
        <v>#NUM!</v>
      </c>
      <c r="L21" s="45" t="e">
        <f t="shared" si="2"/>
        <v>#NUM!</v>
      </c>
      <c r="M21" s="45" t="e">
        <f t="shared" si="3"/>
        <v>#NUM!</v>
      </c>
      <c r="N21" s="45" t="e">
        <f t="shared" si="4"/>
        <v>#NUM!</v>
      </c>
      <c r="O21" s="45" t="e">
        <f t="shared" si="5"/>
        <v>#NUM!</v>
      </c>
      <c r="P21" s="45" t="e">
        <f t="shared" si="26"/>
        <v>#N/A</v>
      </c>
      <c r="Q21" s="45" t="e">
        <f t="shared" si="6"/>
        <v>#NUM!</v>
      </c>
      <c r="R21" s="45" t="e">
        <f t="shared" si="7"/>
        <v>#NUM!</v>
      </c>
      <c r="S21" s="45" t="e">
        <f t="shared" si="8"/>
        <v>#NUM!</v>
      </c>
      <c r="T21" s="45" t="e">
        <f t="shared" si="9"/>
        <v>#NUM!</v>
      </c>
      <c r="U21" s="45" t="e">
        <f t="shared" si="10"/>
        <v>#N/A</v>
      </c>
      <c r="V21" s="45" t="e">
        <f t="shared" si="11"/>
        <v>#NUM!</v>
      </c>
      <c r="W21" s="45" t="e">
        <f t="shared" si="12"/>
        <v>#NUM!</v>
      </c>
      <c r="X21" s="45" t="e">
        <f t="shared" si="13"/>
        <v>#NUM!</v>
      </c>
      <c r="Y21" s="45" t="e">
        <f t="shared" si="14"/>
        <v>#NUM!</v>
      </c>
      <c r="Z21" s="45" t="e">
        <f t="shared" si="15"/>
        <v>#N/A</v>
      </c>
      <c r="AA21" s="45" t="e">
        <f t="shared" si="16"/>
        <v>#NUM!</v>
      </c>
      <c r="AB21" s="45" t="e">
        <f t="shared" si="17"/>
        <v>#NUM!</v>
      </c>
      <c r="AC21" s="45" t="e">
        <f t="shared" si="18"/>
        <v>#NUM!</v>
      </c>
      <c r="AD21" s="45" t="e">
        <f t="shared" si="19"/>
        <v>#NUM!</v>
      </c>
      <c r="AE21" s="45" t="e">
        <f t="shared" si="20"/>
        <v>#NUM!</v>
      </c>
      <c r="AF21" s="45" t="e">
        <f t="shared" si="21"/>
        <v>#N/A</v>
      </c>
      <c r="AG21" s="45" t="e">
        <f t="shared" si="22"/>
        <v>#NUM!</v>
      </c>
      <c r="AH21" s="45" t="e">
        <f t="shared" si="23"/>
        <v>#NUM!</v>
      </c>
      <c r="AI21" s="45" t="e">
        <f t="shared" si="24"/>
        <v>#NUM!</v>
      </c>
      <c r="AJ21" s="45" t="e">
        <f t="shared" si="25"/>
        <v>#N/A</v>
      </c>
    </row>
    <row r="22" spans="1:36" ht="12.95" customHeight="1" x14ac:dyDescent="0.15">
      <c r="A22" s="44"/>
      <c r="B22" s="99"/>
      <c r="C22" s="99"/>
      <c r="D22" s="44"/>
      <c r="E22" s="44"/>
      <c r="F22" s="4" t="str">
        <f t="shared" si="0"/>
        <v/>
      </c>
      <c r="G22" s="5"/>
      <c r="H22" s="44"/>
      <c r="I22" s="44"/>
      <c r="J22" s="1" t="s">
        <v>15</v>
      </c>
      <c r="K22" s="45" t="e">
        <f t="shared" si="1"/>
        <v>#NUM!</v>
      </c>
      <c r="L22" s="45" t="e">
        <f t="shared" si="2"/>
        <v>#NUM!</v>
      </c>
      <c r="M22" s="45" t="e">
        <f t="shared" si="3"/>
        <v>#NUM!</v>
      </c>
      <c r="N22" s="45" t="e">
        <f t="shared" si="4"/>
        <v>#NUM!</v>
      </c>
      <c r="O22" s="45" t="e">
        <f t="shared" si="5"/>
        <v>#NUM!</v>
      </c>
      <c r="P22" s="45" t="e">
        <f t="shared" si="26"/>
        <v>#N/A</v>
      </c>
      <c r="Q22" s="45" t="e">
        <f t="shared" si="6"/>
        <v>#NUM!</v>
      </c>
      <c r="R22" s="45" t="e">
        <f t="shared" si="7"/>
        <v>#NUM!</v>
      </c>
      <c r="S22" s="45" t="e">
        <f t="shared" si="8"/>
        <v>#NUM!</v>
      </c>
      <c r="T22" s="45" t="e">
        <f t="shared" si="9"/>
        <v>#NUM!</v>
      </c>
      <c r="U22" s="45" t="e">
        <f t="shared" si="10"/>
        <v>#N/A</v>
      </c>
      <c r="V22" s="45" t="e">
        <f t="shared" si="11"/>
        <v>#NUM!</v>
      </c>
      <c r="W22" s="45" t="e">
        <f t="shared" si="12"/>
        <v>#NUM!</v>
      </c>
      <c r="X22" s="45" t="e">
        <f t="shared" si="13"/>
        <v>#NUM!</v>
      </c>
      <c r="Y22" s="45" t="e">
        <f t="shared" si="14"/>
        <v>#NUM!</v>
      </c>
      <c r="Z22" s="45" t="e">
        <f t="shared" si="15"/>
        <v>#N/A</v>
      </c>
      <c r="AA22" s="45" t="e">
        <f t="shared" si="16"/>
        <v>#NUM!</v>
      </c>
      <c r="AB22" s="45" t="e">
        <f t="shared" si="17"/>
        <v>#NUM!</v>
      </c>
      <c r="AC22" s="45" t="e">
        <f t="shared" si="18"/>
        <v>#NUM!</v>
      </c>
      <c r="AD22" s="45" t="e">
        <f t="shared" si="19"/>
        <v>#NUM!</v>
      </c>
      <c r="AE22" s="45" t="e">
        <f t="shared" si="20"/>
        <v>#NUM!</v>
      </c>
      <c r="AF22" s="45" t="e">
        <f t="shared" si="21"/>
        <v>#N/A</v>
      </c>
      <c r="AG22" s="45" t="e">
        <f t="shared" si="22"/>
        <v>#NUM!</v>
      </c>
      <c r="AH22" s="45" t="e">
        <f t="shared" si="23"/>
        <v>#NUM!</v>
      </c>
      <c r="AI22" s="45" t="e">
        <f t="shared" si="24"/>
        <v>#NUM!</v>
      </c>
      <c r="AJ22" s="45" t="e">
        <f t="shared" si="25"/>
        <v>#N/A</v>
      </c>
    </row>
    <row r="23" spans="1:36" ht="12.95" customHeight="1" x14ac:dyDescent="0.15">
      <c r="A23" s="44"/>
      <c r="B23" s="99"/>
      <c r="C23" s="99"/>
      <c r="D23" s="44"/>
      <c r="E23" s="44"/>
      <c r="F23" s="4" t="str">
        <f t="shared" si="0"/>
        <v/>
      </c>
      <c r="G23" s="5"/>
      <c r="H23" s="44"/>
      <c r="I23" s="44"/>
      <c r="J23" s="1" t="s">
        <v>15</v>
      </c>
      <c r="K23" s="45" t="e">
        <f t="shared" si="1"/>
        <v>#NUM!</v>
      </c>
      <c r="L23" s="45" t="e">
        <f t="shared" si="2"/>
        <v>#NUM!</v>
      </c>
      <c r="M23" s="45" t="e">
        <f t="shared" si="3"/>
        <v>#NUM!</v>
      </c>
      <c r="N23" s="45" t="e">
        <f t="shared" si="4"/>
        <v>#NUM!</v>
      </c>
      <c r="O23" s="45" t="e">
        <f t="shared" si="5"/>
        <v>#NUM!</v>
      </c>
      <c r="P23" s="45" t="e">
        <f t="shared" si="26"/>
        <v>#N/A</v>
      </c>
      <c r="Q23" s="45" t="e">
        <f t="shared" si="6"/>
        <v>#NUM!</v>
      </c>
      <c r="R23" s="45" t="e">
        <f t="shared" si="7"/>
        <v>#NUM!</v>
      </c>
      <c r="S23" s="45" t="e">
        <f t="shared" si="8"/>
        <v>#NUM!</v>
      </c>
      <c r="T23" s="45" t="e">
        <f t="shared" si="9"/>
        <v>#NUM!</v>
      </c>
      <c r="U23" s="45" t="e">
        <f t="shared" si="10"/>
        <v>#N/A</v>
      </c>
      <c r="V23" s="45" t="e">
        <f t="shared" si="11"/>
        <v>#NUM!</v>
      </c>
      <c r="W23" s="45" t="e">
        <f t="shared" si="12"/>
        <v>#NUM!</v>
      </c>
      <c r="X23" s="45" t="e">
        <f t="shared" si="13"/>
        <v>#NUM!</v>
      </c>
      <c r="Y23" s="45" t="e">
        <f t="shared" si="14"/>
        <v>#NUM!</v>
      </c>
      <c r="Z23" s="45" t="e">
        <f t="shared" si="15"/>
        <v>#N/A</v>
      </c>
      <c r="AA23" s="45" t="e">
        <f t="shared" si="16"/>
        <v>#NUM!</v>
      </c>
      <c r="AB23" s="45" t="e">
        <f t="shared" si="17"/>
        <v>#NUM!</v>
      </c>
      <c r="AC23" s="45" t="e">
        <f t="shared" si="18"/>
        <v>#NUM!</v>
      </c>
      <c r="AD23" s="45" t="e">
        <f t="shared" si="19"/>
        <v>#NUM!</v>
      </c>
      <c r="AE23" s="45" t="e">
        <f t="shared" si="20"/>
        <v>#NUM!</v>
      </c>
      <c r="AF23" s="45" t="e">
        <f t="shared" si="21"/>
        <v>#N/A</v>
      </c>
      <c r="AG23" s="45" t="e">
        <f t="shared" si="22"/>
        <v>#NUM!</v>
      </c>
      <c r="AH23" s="45" t="e">
        <f t="shared" si="23"/>
        <v>#NUM!</v>
      </c>
      <c r="AI23" s="45" t="e">
        <f t="shared" si="24"/>
        <v>#NUM!</v>
      </c>
      <c r="AJ23" s="45" t="e">
        <f t="shared" si="25"/>
        <v>#N/A</v>
      </c>
    </row>
    <row r="24" spans="1:36" ht="12.95" customHeight="1" x14ac:dyDescent="0.15">
      <c r="A24" s="44"/>
      <c r="B24" s="99"/>
      <c r="C24" s="99"/>
      <c r="D24" s="44"/>
      <c r="E24" s="44"/>
      <c r="F24" s="4" t="str">
        <f t="shared" si="0"/>
        <v/>
      </c>
      <c r="G24" s="5"/>
      <c r="H24" s="44"/>
      <c r="I24" s="44"/>
      <c r="J24" s="1" t="s">
        <v>15</v>
      </c>
      <c r="K24" s="45" t="e">
        <f t="shared" si="1"/>
        <v>#NUM!</v>
      </c>
      <c r="L24" s="45" t="e">
        <f t="shared" si="2"/>
        <v>#NUM!</v>
      </c>
      <c r="M24" s="45" t="e">
        <f t="shared" si="3"/>
        <v>#NUM!</v>
      </c>
      <c r="N24" s="45" t="e">
        <f t="shared" si="4"/>
        <v>#NUM!</v>
      </c>
      <c r="O24" s="45" t="e">
        <f t="shared" si="5"/>
        <v>#NUM!</v>
      </c>
      <c r="P24" s="45" t="e">
        <f t="shared" si="26"/>
        <v>#N/A</v>
      </c>
      <c r="Q24" s="45" t="e">
        <f t="shared" si="6"/>
        <v>#NUM!</v>
      </c>
      <c r="R24" s="45" t="e">
        <f t="shared" si="7"/>
        <v>#NUM!</v>
      </c>
      <c r="S24" s="45" t="e">
        <f t="shared" si="8"/>
        <v>#NUM!</v>
      </c>
      <c r="T24" s="45" t="e">
        <f t="shared" si="9"/>
        <v>#NUM!</v>
      </c>
      <c r="U24" s="45" t="e">
        <f t="shared" si="10"/>
        <v>#N/A</v>
      </c>
      <c r="V24" s="45" t="e">
        <f t="shared" si="11"/>
        <v>#NUM!</v>
      </c>
      <c r="W24" s="45" t="e">
        <f t="shared" si="12"/>
        <v>#NUM!</v>
      </c>
      <c r="X24" s="45" t="e">
        <f t="shared" si="13"/>
        <v>#NUM!</v>
      </c>
      <c r="Y24" s="45" t="e">
        <f t="shared" si="14"/>
        <v>#NUM!</v>
      </c>
      <c r="Z24" s="45" t="e">
        <f t="shared" si="15"/>
        <v>#N/A</v>
      </c>
      <c r="AA24" s="45" t="e">
        <f t="shared" si="16"/>
        <v>#NUM!</v>
      </c>
      <c r="AB24" s="45" t="e">
        <f t="shared" si="17"/>
        <v>#NUM!</v>
      </c>
      <c r="AC24" s="45" t="e">
        <f t="shared" si="18"/>
        <v>#NUM!</v>
      </c>
      <c r="AD24" s="45" t="e">
        <f t="shared" si="19"/>
        <v>#NUM!</v>
      </c>
      <c r="AE24" s="45" t="e">
        <f t="shared" si="20"/>
        <v>#NUM!</v>
      </c>
      <c r="AF24" s="45" t="e">
        <f t="shared" si="21"/>
        <v>#N/A</v>
      </c>
      <c r="AG24" s="45" t="e">
        <f t="shared" si="22"/>
        <v>#NUM!</v>
      </c>
      <c r="AH24" s="45" t="e">
        <f t="shared" si="23"/>
        <v>#NUM!</v>
      </c>
      <c r="AI24" s="45" t="e">
        <f t="shared" si="24"/>
        <v>#NUM!</v>
      </c>
      <c r="AJ24" s="45" t="e">
        <f t="shared" si="25"/>
        <v>#N/A</v>
      </c>
    </row>
    <row r="25" spans="1:36" ht="12.95" customHeight="1" x14ac:dyDescent="0.15">
      <c r="A25" s="44"/>
      <c r="B25" s="99"/>
      <c r="C25" s="99"/>
      <c r="D25" s="44"/>
      <c r="E25" s="44"/>
      <c r="F25" s="4" t="str">
        <f t="shared" si="0"/>
        <v/>
      </c>
      <c r="G25" s="5"/>
      <c r="H25" s="44"/>
      <c r="I25" s="44"/>
      <c r="J25" s="1" t="s">
        <v>15</v>
      </c>
      <c r="K25" s="45" t="e">
        <f t="shared" si="1"/>
        <v>#NUM!</v>
      </c>
      <c r="L25" s="45" t="e">
        <f t="shared" si="2"/>
        <v>#NUM!</v>
      </c>
      <c r="M25" s="45" t="e">
        <f t="shared" si="3"/>
        <v>#NUM!</v>
      </c>
      <c r="N25" s="45" t="e">
        <f t="shared" si="4"/>
        <v>#NUM!</v>
      </c>
      <c r="O25" s="45" t="e">
        <f t="shared" si="5"/>
        <v>#NUM!</v>
      </c>
      <c r="P25" s="45" t="e">
        <f t="shared" si="26"/>
        <v>#N/A</v>
      </c>
      <c r="Q25" s="45" t="e">
        <f t="shared" si="6"/>
        <v>#NUM!</v>
      </c>
      <c r="R25" s="45" t="e">
        <f t="shared" si="7"/>
        <v>#NUM!</v>
      </c>
      <c r="S25" s="45" t="e">
        <f t="shared" si="8"/>
        <v>#NUM!</v>
      </c>
      <c r="T25" s="45" t="e">
        <f t="shared" si="9"/>
        <v>#NUM!</v>
      </c>
      <c r="U25" s="45" t="e">
        <f t="shared" si="10"/>
        <v>#N/A</v>
      </c>
      <c r="V25" s="45" t="e">
        <f t="shared" si="11"/>
        <v>#NUM!</v>
      </c>
      <c r="W25" s="45" t="e">
        <f t="shared" si="12"/>
        <v>#NUM!</v>
      </c>
      <c r="X25" s="45" t="e">
        <f t="shared" si="13"/>
        <v>#NUM!</v>
      </c>
      <c r="Y25" s="45" t="e">
        <f t="shared" si="14"/>
        <v>#NUM!</v>
      </c>
      <c r="Z25" s="45" t="e">
        <f t="shared" si="15"/>
        <v>#N/A</v>
      </c>
      <c r="AA25" s="45" t="e">
        <f t="shared" si="16"/>
        <v>#NUM!</v>
      </c>
      <c r="AB25" s="45" t="e">
        <f t="shared" si="17"/>
        <v>#NUM!</v>
      </c>
      <c r="AC25" s="45" t="e">
        <f t="shared" si="18"/>
        <v>#NUM!</v>
      </c>
      <c r="AD25" s="45" t="e">
        <f t="shared" si="19"/>
        <v>#NUM!</v>
      </c>
      <c r="AE25" s="45" t="e">
        <f t="shared" si="20"/>
        <v>#NUM!</v>
      </c>
      <c r="AF25" s="45" t="e">
        <f t="shared" si="21"/>
        <v>#N/A</v>
      </c>
      <c r="AG25" s="45" t="e">
        <f t="shared" si="22"/>
        <v>#NUM!</v>
      </c>
      <c r="AH25" s="45" t="e">
        <f t="shared" si="23"/>
        <v>#NUM!</v>
      </c>
      <c r="AI25" s="45" t="e">
        <f t="shared" si="24"/>
        <v>#NUM!</v>
      </c>
      <c r="AJ25" s="45" t="e">
        <f t="shared" si="25"/>
        <v>#N/A</v>
      </c>
    </row>
    <row r="26" spans="1:36" ht="12.95" customHeight="1" x14ac:dyDescent="0.15">
      <c r="A26" s="44"/>
      <c r="B26" s="99"/>
      <c r="C26" s="99"/>
      <c r="D26" s="44"/>
      <c r="E26" s="44"/>
      <c r="F26" s="4" t="str">
        <f t="shared" si="0"/>
        <v/>
      </c>
      <c r="G26" s="5"/>
      <c r="H26" s="44"/>
      <c r="I26" s="44"/>
      <c r="J26" s="1" t="s">
        <v>15</v>
      </c>
      <c r="K26" s="45" t="e">
        <f t="shared" si="1"/>
        <v>#NUM!</v>
      </c>
      <c r="L26" s="45" t="e">
        <f t="shared" si="2"/>
        <v>#NUM!</v>
      </c>
      <c r="M26" s="45" t="e">
        <f t="shared" si="3"/>
        <v>#NUM!</v>
      </c>
      <c r="N26" s="45" t="e">
        <f t="shared" si="4"/>
        <v>#NUM!</v>
      </c>
      <c r="O26" s="45" t="e">
        <f t="shared" si="5"/>
        <v>#NUM!</v>
      </c>
      <c r="P26" s="45" t="e">
        <f t="shared" si="26"/>
        <v>#N/A</v>
      </c>
      <c r="Q26" s="45" t="e">
        <f t="shared" si="6"/>
        <v>#NUM!</v>
      </c>
      <c r="R26" s="45" t="e">
        <f t="shared" si="7"/>
        <v>#NUM!</v>
      </c>
      <c r="S26" s="45" t="e">
        <f t="shared" si="8"/>
        <v>#NUM!</v>
      </c>
      <c r="T26" s="45" t="e">
        <f t="shared" si="9"/>
        <v>#NUM!</v>
      </c>
      <c r="U26" s="45" t="e">
        <f t="shared" si="10"/>
        <v>#N/A</v>
      </c>
      <c r="V26" s="45" t="e">
        <f t="shared" si="11"/>
        <v>#NUM!</v>
      </c>
      <c r="W26" s="45" t="e">
        <f t="shared" si="12"/>
        <v>#NUM!</v>
      </c>
      <c r="X26" s="45" t="e">
        <f t="shared" si="13"/>
        <v>#NUM!</v>
      </c>
      <c r="Y26" s="45" t="e">
        <f t="shared" si="14"/>
        <v>#NUM!</v>
      </c>
      <c r="Z26" s="45" t="e">
        <f t="shared" si="15"/>
        <v>#N/A</v>
      </c>
      <c r="AA26" s="45" t="e">
        <f t="shared" si="16"/>
        <v>#NUM!</v>
      </c>
      <c r="AB26" s="45" t="e">
        <f t="shared" si="17"/>
        <v>#NUM!</v>
      </c>
      <c r="AC26" s="45" t="e">
        <f t="shared" si="18"/>
        <v>#NUM!</v>
      </c>
      <c r="AD26" s="45" t="e">
        <f t="shared" si="19"/>
        <v>#NUM!</v>
      </c>
      <c r="AE26" s="45" t="e">
        <f t="shared" si="20"/>
        <v>#NUM!</v>
      </c>
      <c r="AF26" s="45" t="e">
        <f t="shared" si="21"/>
        <v>#N/A</v>
      </c>
      <c r="AG26" s="45" t="e">
        <f t="shared" si="22"/>
        <v>#NUM!</v>
      </c>
      <c r="AH26" s="45" t="e">
        <f t="shared" si="23"/>
        <v>#NUM!</v>
      </c>
      <c r="AI26" s="45" t="e">
        <f t="shared" si="24"/>
        <v>#NUM!</v>
      </c>
      <c r="AJ26" s="45" t="e">
        <f t="shared" si="25"/>
        <v>#N/A</v>
      </c>
    </row>
    <row r="27" spans="1:36" ht="12.95" customHeight="1" x14ac:dyDescent="0.15">
      <c r="A27" s="44"/>
      <c r="B27" s="99"/>
      <c r="C27" s="99"/>
      <c r="D27" s="44"/>
      <c r="E27" s="44"/>
      <c r="F27" s="4" t="str">
        <f t="shared" si="0"/>
        <v/>
      </c>
      <c r="G27" s="26"/>
      <c r="H27" s="44"/>
      <c r="I27" s="44"/>
      <c r="J27" s="1" t="s">
        <v>15</v>
      </c>
      <c r="K27" s="45" t="e">
        <f t="shared" si="1"/>
        <v>#NUM!</v>
      </c>
      <c r="L27" s="45" t="e">
        <f t="shared" si="2"/>
        <v>#NUM!</v>
      </c>
      <c r="M27" s="45" t="e">
        <f t="shared" si="3"/>
        <v>#NUM!</v>
      </c>
      <c r="N27" s="45" t="e">
        <f t="shared" si="4"/>
        <v>#NUM!</v>
      </c>
      <c r="O27" s="45" t="e">
        <f t="shared" si="5"/>
        <v>#NUM!</v>
      </c>
      <c r="P27" s="45" t="e">
        <f t="shared" si="26"/>
        <v>#N/A</v>
      </c>
      <c r="Q27" s="45" t="e">
        <f t="shared" si="6"/>
        <v>#NUM!</v>
      </c>
      <c r="R27" s="45" t="e">
        <f t="shared" si="7"/>
        <v>#NUM!</v>
      </c>
      <c r="S27" s="45" t="e">
        <f t="shared" si="8"/>
        <v>#NUM!</v>
      </c>
      <c r="T27" s="45" t="e">
        <f t="shared" si="9"/>
        <v>#NUM!</v>
      </c>
      <c r="U27" s="45" t="e">
        <f t="shared" si="10"/>
        <v>#N/A</v>
      </c>
      <c r="V27" s="45" t="e">
        <f t="shared" si="11"/>
        <v>#NUM!</v>
      </c>
      <c r="W27" s="45" t="e">
        <f t="shared" si="12"/>
        <v>#NUM!</v>
      </c>
      <c r="X27" s="45" t="e">
        <f t="shared" si="13"/>
        <v>#NUM!</v>
      </c>
      <c r="Y27" s="45" t="e">
        <f t="shared" si="14"/>
        <v>#NUM!</v>
      </c>
      <c r="Z27" s="45" t="e">
        <f t="shared" si="15"/>
        <v>#N/A</v>
      </c>
      <c r="AA27" s="45" t="e">
        <f t="shared" si="16"/>
        <v>#NUM!</v>
      </c>
      <c r="AB27" s="45" t="e">
        <f t="shared" si="17"/>
        <v>#NUM!</v>
      </c>
      <c r="AC27" s="45" t="e">
        <f t="shared" si="18"/>
        <v>#NUM!</v>
      </c>
      <c r="AD27" s="45" t="e">
        <f t="shared" si="19"/>
        <v>#NUM!</v>
      </c>
      <c r="AE27" s="45" t="e">
        <f t="shared" si="20"/>
        <v>#NUM!</v>
      </c>
      <c r="AF27" s="45" t="e">
        <f t="shared" si="21"/>
        <v>#N/A</v>
      </c>
      <c r="AG27" s="45" t="e">
        <f t="shared" si="22"/>
        <v>#NUM!</v>
      </c>
      <c r="AH27" s="45" t="e">
        <f t="shared" si="23"/>
        <v>#NUM!</v>
      </c>
      <c r="AI27" s="45" t="e">
        <f t="shared" si="24"/>
        <v>#NUM!</v>
      </c>
      <c r="AJ27" s="45" t="e">
        <f t="shared" si="25"/>
        <v>#N/A</v>
      </c>
    </row>
    <row r="28" spans="1:36" ht="12.95" customHeight="1" x14ac:dyDescent="0.15">
      <c r="A28" s="44"/>
      <c r="B28" s="99"/>
      <c r="C28" s="99"/>
      <c r="D28" s="44"/>
      <c r="E28" s="44"/>
      <c r="F28" s="4" t="str">
        <f t="shared" si="0"/>
        <v/>
      </c>
      <c r="G28" s="26"/>
      <c r="H28" s="44"/>
      <c r="I28" s="44"/>
      <c r="J28" s="1" t="s">
        <v>15</v>
      </c>
      <c r="K28" s="45" t="e">
        <f t="shared" si="1"/>
        <v>#NUM!</v>
      </c>
      <c r="L28" s="45" t="e">
        <f t="shared" si="2"/>
        <v>#NUM!</v>
      </c>
      <c r="M28" s="45" t="e">
        <f t="shared" si="3"/>
        <v>#NUM!</v>
      </c>
      <c r="N28" s="8" t="e">
        <f t="shared" si="4"/>
        <v>#NUM!</v>
      </c>
      <c r="O28" s="45" t="e">
        <f t="shared" si="5"/>
        <v>#NUM!</v>
      </c>
      <c r="P28" s="45" t="e">
        <f t="shared" si="26"/>
        <v>#N/A</v>
      </c>
      <c r="Q28" s="45" t="e">
        <f t="shared" si="6"/>
        <v>#NUM!</v>
      </c>
      <c r="R28" s="45" t="e">
        <f t="shared" si="7"/>
        <v>#NUM!</v>
      </c>
      <c r="S28" s="45" t="e">
        <f t="shared" si="8"/>
        <v>#NUM!</v>
      </c>
      <c r="T28" s="45" t="e">
        <f t="shared" si="9"/>
        <v>#NUM!</v>
      </c>
      <c r="U28" s="45" t="e">
        <f t="shared" si="10"/>
        <v>#N/A</v>
      </c>
      <c r="V28" s="45" t="e">
        <f t="shared" si="11"/>
        <v>#NUM!</v>
      </c>
      <c r="W28" s="45" t="e">
        <f t="shared" si="12"/>
        <v>#NUM!</v>
      </c>
      <c r="X28" s="45" t="e">
        <f t="shared" si="13"/>
        <v>#NUM!</v>
      </c>
      <c r="Y28" s="45" t="e">
        <f t="shared" si="14"/>
        <v>#NUM!</v>
      </c>
      <c r="Z28" s="45" t="e">
        <f t="shared" si="15"/>
        <v>#N/A</v>
      </c>
      <c r="AA28" s="45" t="e">
        <f t="shared" si="16"/>
        <v>#NUM!</v>
      </c>
      <c r="AB28" s="45" t="e">
        <f t="shared" si="17"/>
        <v>#NUM!</v>
      </c>
      <c r="AC28" s="45" t="e">
        <f t="shared" si="18"/>
        <v>#NUM!</v>
      </c>
      <c r="AD28" s="45" t="e">
        <f t="shared" si="19"/>
        <v>#NUM!</v>
      </c>
      <c r="AE28" s="45" t="e">
        <f t="shared" si="20"/>
        <v>#NUM!</v>
      </c>
      <c r="AF28" s="45" t="e">
        <f t="shared" si="21"/>
        <v>#N/A</v>
      </c>
      <c r="AG28" s="45" t="e">
        <f t="shared" si="22"/>
        <v>#NUM!</v>
      </c>
      <c r="AH28" s="45" t="e">
        <f t="shared" si="23"/>
        <v>#NUM!</v>
      </c>
      <c r="AI28" s="45" t="e">
        <f t="shared" si="24"/>
        <v>#NUM!</v>
      </c>
      <c r="AJ28" s="45" t="e">
        <f t="shared" si="25"/>
        <v>#N/A</v>
      </c>
    </row>
    <row r="29" spans="1:36" ht="12.95" customHeight="1" x14ac:dyDescent="0.15">
      <c r="A29" s="44"/>
      <c r="B29" s="99"/>
      <c r="C29" s="99"/>
      <c r="D29" s="44"/>
      <c r="E29" s="44"/>
      <c r="F29" s="4" t="str">
        <f t="shared" si="0"/>
        <v/>
      </c>
      <c r="G29" s="26"/>
      <c r="H29" s="44"/>
      <c r="I29" s="44"/>
      <c r="J29" s="1" t="s">
        <v>15</v>
      </c>
      <c r="K29" s="45" t="e">
        <f t="shared" si="1"/>
        <v>#NUM!</v>
      </c>
      <c r="L29" s="45" t="e">
        <f t="shared" si="2"/>
        <v>#NUM!</v>
      </c>
      <c r="M29" s="45" t="e">
        <f t="shared" si="3"/>
        <v>#NUM!</v>
      </c>
      <c r="N29" s="45" t="e">
        <f t="shared" si="4"/>
        <v>#NUM!</v>
      </c>
      <c r="O29" s="45" t="e">
        <f t="shared" si="5"/>
        <v>#NUM!</v>
      </c>
      <c r="P29" s="45" t="e">
        <f t="shared" si="26"/>
        <v>#N/A</v>
      </c>
      <c r="Q29" s="45" t="e">
        <f t="shared" si="6"/>
        <v>#NUM!</v>
      </c>
      <c r="R29" s="45" t="e">
        <f t="shared" si="7"/>
        <v>#NUM!</v>
      </c>
      <c r="S29" s="45" t="e">
        <f t="shared" si="8"/>
        <v>#NUM!</v>
      </c>
      <c r="T29" s="45" t="e">
        <f t="shared" si="9"/>
        <v>#NUM!</v>
      </c>
      <c r="U29" s="45" t="e">
        <f t="shared" si="10"/>
        <v>#N/A</v>
      </c>
      <c r="V29" s="45" t="e">
        <f t="shared" si="11"/>
        <v>#NUM!</v>
      </c>
      <c r="W29" s="45" t="e">
        <f t="shared" si="12"/>
        <v>#NUM!</v>
      </c>
      <c r="X29" s="45" t="e">
        <f t="shared" si="13"/>
        <v>#NUM!</v>
      </c>
      <c r="Y29" s="45" t="e">
        <f t="shared" si="14"/>
        <v>#NUM!</v>
      </c>
      <c r="Z29" s="45" t="e">
        <f t="shared" si="15"/>
        <v>#N/A</v>
      </c>
      <c r="AA29" s="45" t="e">
        <f t="shared" si="16"/>
        <v>#NUM!</v>
      </c>
      <c r="AB29" s="45" t="e">
        <f t="shared" si="17"/>
        <v>#NUM!</v>
      </c>
      <c r="AC29" s="45" t="e">
        <f t="shared" si="18"/>
        <v>#NUM!</v>
      </c>
      <c r="AD29" s="45" t="e">
        <f t="shared" si="19"/>
        <v>#NUM!</v>
      </c>
      <c r="AE29" s="45" t="e">
        <f t="shared" si="20"/>
        <v>#NUM!</v>
      </c>
      <c r="AF29" s="45" t="e">
        <f t="shared" si="21"/>
        <v>#N/A</v>
      </c>
      <c r="AG29" s="45" t="e">
        <f t="shared" si="22"/>
        <v>#NUM!</v>
      </c>
      <c r="AH29" s="45" t="e">
        <f t="shared" si="23"/>
        <v>#NUM!</v>
      </c>
      <c r="AI29" s="45" t="e">
        <f t="shared" si="24"/>
        <v>#NUM!</v>
      </c>
      <c r="AJ29" s="45" t="e">
        <f t="shared" si="25"/>
        <v>#N/A</v>
      </c>
    </row>
    <row r="30" spans="1:36" ht="12.95" customHeight="1" x14ac:dyDescent="0.15">
      <c r="A30" s="44"/>
      <c r="B30" s="99"/>
      <c r="C30" s="99"/>
      <c r="D30" s="44"/>
      <c r="E30" s="44"/>
      <c r="F30" s="4" t="str">
        <f t="shared" si="0"/>
        <v/>
      </c>
      <c r="G30" s="26"/>
      <c r="H30" s="44"/>
      <c r="I30" s="44"/>
      <c r="J30" s="1" t="s">
        <v>15</v>
      </c>
      <c r="K30" s="45" t="e">
        <f t="shared" si="1"/>
        <v>#NUM!</v>
      </c>
      <c r="L30" s="45" t="e">
        <f t="shared" si="2"/>
        <v>#NUM!</v>
      </c>
      <c r="M30" s="45" t="e">
        <f t="shared" si="3"/>
        <v>#NUM!</v>
      </c>
      <c r="N30" s="45" t="e">
        <f t="shared" si="4"/>
        <v>#NUM!</v>
      </c>
      <c r="O30" s="45" t="e">
        <f t="shared" si="5"/>
        <v>#NUM!</v>
      </c>
      <c r="P30" s="45" t="e">
        <f t="shared" si="26"/>
        <v>#N/A</v>
      </c>
      <c r="Q30" s="45" t="e">
        <f t="shared" si="6"/>
        <v>#NUM!</v>
      </c>
      <c r="R30" s="45" t="e">
        <f t="shared" si="7"/>
        <v>#NUM!</v>
      </c>
      <c r="S30" s="45" t="e">
        <f t="shared" si="8"/>
        <v>#NUM!</v>
      </c>
      <c r="T30" s="45" t="e">
        <f t="shared" si="9"/>
        <v>#NUM!</v>
      </c>
      <c r="U30" s="45" t="e">
        <f t="shared" si="10"/>
        <v>#N/A</v>
      </c>
      <c r="V30" s="45" t="e">
        <f t="shared" si="11"/>
        <v>#NUM!</v>
      </c>
      <c r="W30" s="45" t="e">
        <f t="shared" si="12"/>
        <v>#NUM!</v>
      </c>
      <c r="X30" s="45" t="e">
        <f t="shared" si="13"/>
        <v>#NUM!</v>
      </c>
      <c r="Y30" s="45" t="e">
        <f t="shared" si="14"/>
        <v>#NUM!</v>
      </c>
      <c r="Z30" s="45" t="e">
        <f t="shared" si="15"/>
        <v>#N/A</v>
      </c>
      <c r="AA30" s="45" t="e">
        <f t="shared" si="16"/>
        <v>#NUM!</v>
      </c>
      <c r="AB30" s="45" t="e">
        <f t="shared" si="17"/>
        <v>#NUM!</v>
      </c>
      <c r="AC30" s="45" t="e">
        <f t="shared" si="18"/>
        <v>#NUM!</v>
      </c>
      <c r="AD30" s="45" t="e">
        <f t="shared" si="19"/>
        <v>#NUM!</v>
      </c>
      <c r="AE30" s="45" t="e">
        <f t="shared" si="20"/>
        <v>#NUM!</v>
      </c>
      <c r="AF30" s="45" t="e">
        <f t="shared" si="21"/>
        <v>#N/A</v>
      </c>
      <c r="AG30" s="45" t="e">
        <f t="shared" si="22"/>
        <v>#NUM!</v>
      </c>
      <c r="AH30" s="45" t="e">
        <f t="shared" si="23"/>
        <v>#NUM!</v>
      </c>
      <c r="AI30" s="45" t="e">
        <f t="shared" si="24"/>
        <v>#NUM!</v>
      </c>
      <c r="AJ30" s="45" t="e">
        <f t="shared" si="25"/>
        <v>#N/A</v>
      </c>
    </row>
    <row r="31" spans="1:36" ht="12.95" customHeight="1" x14ac:dyDescent="0.15">
      <c r="A31" s="44"/>
      <c r="B31" s="99"/>
      <c r="C31" s="99"/>
      <c r="D31" s="44"/>
      <c r="E31" s="44"/>
      <c r="F31" s="4" t="str">
        <f t="shared" si="0"/>
        <v/>
      </c>
      <c r="G31" s="26"/>
      <c r="H31" s="44"/>
      <c r="I31" s="44"/>
      <c r="J31" s="1" t="s">
        <v>15</v>
      </c>
      <c r="K31" s="45" t="e">
        <f t="shared" si="1"/>
        <v>#NUM!</v>
      </c>
      <c r="L31" s="45" t="e">
        <f t="shared" si="2"/>
        <v>#NUM!</v>
      </c>
      <c r="M31" s="45" t="e">
        <f t="shared" si="3"/>
        <v>#NUM!</v>
      </c>
      <c r="N31" s="45" t="e">
        <f t="shared" si="4"/>
        <v>#NUM!</v>
      </c>
      <c r="O31" s="45" t="e">
        <f t="shared" si="5"/>
        <v>#NUM!</v>
      </c>
      <c r="P31" s="45" t="e">
        <f t="shared" si="26"/>
        <v>#N/A</v>
      </c>
      <c r="Q31" s="45" t="e">
        <f t="shared" si="6"/>
        <v>#NUM!</v>
      </c>
      <c r="R31" s="45" t="e">
        <f t="shared" si="7"/>
        <v>#NUM!</v>
      </c>
      <c r="S31" s="45" t="e">
        <f t="shared" si="8"/>
        <v>#NUM!</v>
      </c>
      <c r="T31" s="45" t="e">
        <f t="shared" si="9"/>
        <v>#NUM!</v>
      </c>
      <c r="U31" s="45" t="e">
        <f t="shared" si="10"/>
        <v>#N/A</v>
      </c>
      <c r="V31" s="45" t="e">
        <f t="shared" si="11"/>
        <v>#NUM!</v>
      </c>
      <c r="W31" s="45" t="e">
        <f t="shared" si="12"/>
        <v>#NUM!</v>
      </c>
      <c r="X31" s="45" t="e">
        <f t="shared" si="13"/>
        <v>#NUM!</v>
      </c>
      <c r="Y31" s="45" t="e">
        <f t="shared" si="14"/>
        <v>#NUM!</v>
      </c>
      <c r="Z31" s="45" t="e">
        <f t="shared" si="15"/>
        <v>#N/A</v>
      </c>
      <c r="AA31" s="45" t="e">
        <f t="shared" si="16"/>
        <v>#NUM!</v>
      </c>
      <c r="AB31" s="45" t="e">
        <f t="shared" si="17"/>
        <v>#NUM!</v>
      </c>
      <c r="AC31" s="45" t="e">
        <f t="shared" si="18"/>
        <v>#NUM!</v>
      </c>
      <c r="AD31" s="45" t="e">
        <f t="shared" si="19"/>
        <v>#NUM!</v>
      </c>
      <c r="AE31" s="45" t="e">
        <f t="shared" si="20"/>
        <v>#NUM!</v>
      </c>
      <c r="AF31" s="45" t="e">
        <f t="shared" si="21"/>
        <v>#N/A</v>
      </c>
      <c r="AG31" s="45" t="e">
        <f t="shared" si="22"/>
        <v>#NUM!</v>
      </c>
      <c r="AH31" s="45" t="e">
        <f t="shared" si="23"/>
        <v>#NUM!</v>
      </c>
      <c r="AI31" s="45" t="e">
        <f t="shared" si="24"/>
        <v>#NUM!</v>
      </c>
      <c r="AJ31" s="45" t="e">
        <f t="shared" si="25"/>
        <v>#N/A</v>
      </c>
    </row>
    <row r="32" spans="1:36" ht="12.95" customHeight="1" x14ac:dyDescent="0.15">
      <c r="A32" s="44"/>
      <c r="B32" s="99"/>
      <c r="C32" s="99"/>
      <c r="D32" s="44"/>
      <c r="E32" s="44"/>
      <c r="F32" s="4" t="str">
        <f t="shared" si="0"/>
        <v/>
      </c>
      <c r="G32" s="44"/>
      <c r="H32" s="44"/>
      <c r="I32" s="44"/>
      <c r="J32" s="1" t="s">
        <v>15</v>
      </c>
      <c r="K32" s="45" t="e">
        <f t="shared" si="1"/>
        <v>#NUM!</v>
      </c>
      <c r="L32" s="45" t="e">
        <f t="shared" si="2"/>
        <v>#NUM!</v>
      </c>
      <c r="M32" s="45" t="e">
        <f t="shared" si="3"/>
        <v>#NUM!</v>
      </c>
      <c r="N32" s="45" t="e">
        <f t="shared" si="4"/>
        <v>#NUM!</v>
      </c>
      <c r="O32" s="45" t="e">
        <f t="shared" si="5"/>
        <v>#NUM!</v>
      </c>
      <c r="P32" s="45" t="e">
        <f t="shared" si="26"/>
        <v>#N/A</v>
      </c>
      <c r="Q32" s="45" t="e">
        <f t="shared" si="6"/>
        <v>#NUM!</v>
      </c>
      <c r="R32" s="45" t="e">
        <f t="shared" si="7"/>
        <v>#NUM!</v>
      </c>
      <c r="S32" s="45" t="e">
        <f t="shared" si="8"/>
        <v>#NUM!</v>
      </c>
      <c r="T32" s="45" t="e">
        <f t="shared" si="9"/>
        <v>#NUM!</v>
      </c>
      <c r="U32" s="45" t="e">
        <f t="shared" si="10"/>
        <v>#N/A</v>
      </c>
      <c r="V32" s="45" t="e">
        <f t="shared" si="11"/>
        <v>#NUM!</v>
      </c>
      <c r="W32" s="45" t="e">
        <f t="shared" si="12"/>
        <v>#NUM!</v>
      </c>
      <c r="X32" s="45" t="e">
        <f t="shared" si="13"/>
        <v>#NUM!</v>
      </c>
      <c r="Y32" s="45" t="e">
        <f t="shared" si="14"/>
        <v>#NUM!</v>
      </c>
      <c r="Z32" s="45" t="e">
        <f t="shared" si="15"/>
        <v>#N/A</v>
      </c>
      <c r="AA32" s="45" t="e">
        <f t="shared" si="16"/>
        <v>#NUM!</v>
      </c>
      <c r="AB32" s="45" t="e">
        <f t="shared" si="17"/>
        <v>#NUM!</v>
      </c>
      <c r="AC32" s="45" t="e">
        <f t="shared" si="18"/>
        <v>#NUM!</v>
      </c>
      <c r="AD32" s="45" t="e">
        <f t="shared" si="19"/>
        <v>#NUM!</v>
      </c>
      <c r="AE32" s="45" t="e">
        <f t="shared" si="20"/>
        <v>#NUM!</v>
      </c>
      <c r="AF32" s="45" t="e">
        <f t="shared" si="21"/>
        <v>#N/A</v>
      </c>
      <c r="AG32" s="45" t="e">
        <f t="shared" si="22"/>
        <v>#NUM!</v>
      </c>
      <c r="AH32" s="45" t="e">
        <f t="shared" si="23"/>
        <v>#NUM!</v>
      </c>
      <c r="AI32" s="45" t="e">
        <f t="shared" si="24"/>
        <v>#NUM!</v>
      </c>
      <c r="AJ32" s="45" t="e">
        <f t="shared" si="25"/>
        <v>#N/A</v>
      </c>
    </row>
    <row r="33" spans="1:36" ht="12.95" customHeight="1" x14ac:dyDescent="0.15">
      <c r="A33" s="44"/>
      <c r="B33" s="99"/>
      <c r="C33" s="99"/>
      <c r="D33" s="44"/>
      <c r="E33" s="44"/>
      <c r="F33" s="4" t="str">
        <f t="shared" si="0"/>
        <v/>
      </c>
      <c r="G33" s="44"/>
      <c r="H33" s="44"/>
      <c r="I33" s="44"/>
      <c r="J33" s="1" t="s">
        <v>15</v>
      </c>
      <c r="K33" s="45" t="e">
        <f t="shared" si="1"/>
        <v>#NUM!</v>
      </c>
      <c r="L33" s="45" t="e">
        <f t="shared" si="2"/>
        <v>#NUM!</v>
      </c>
      <c r="M33" s="45" t="e">
        <f t="shared" si="3"/>
        <v>#NUM!</v>
      </c>
      <c r="N33" s="45" t="e">
        <f t="shared" si="4"/>
        <v>#NUM!</v>
      </c>
      <c r="O33" s="45" t="e">
        <f t="shared" si="5"/>
        <v>#NUM!</v>
      </c>
      <c r="P33" s="45" t="e">
        <f t="shared" si="26"/>
        <v>#N/A</v>
      </c>
      <c r="Q33" s="45" t="e">
        <f t="shared" si="6"/>
        <v>#NUM!</v>
      </c>
      <c r="R33" s="45" t="e">
        <f t="shared" si="7"/>
        <v>#NUM!</v>
      </c>
      <c r="S33" s="45" t="e">
        <f t="shared" si="8"/>
        <v>#NUM!</v>
      </c>
      <c r="T33" s="45" t="e">
        <f t="shared" si="9"/>
        <v>#NUM!</v>
      </c>
      <c r="U33" s="45" t="e">
        <f t="shared" si="10"/>
        <v>#N/A</v>
      </c>
      <c r="V33" s="45" t="e">
        <f t="shared" si="11"/>
        <v>#NUM!</v>
      </c>
      <c r="W33" s="45" t="e">
        <f t="shared" si="12"/>
        <v>#NUM!</v>
      </c>
      <c r="X33" s="45" t="e">
        <f t="shared" si="13"/>
        <v>#NUM!</v>
      </c>
      <c r="Y33" s="45" t="e">
        <f t="shared" si="14"/>
        <v>#NUM!</v>
      </c>
      <c r="Z33" s="45" t="e">
        <f t="shared" si="15"/>
        <v>#N/A</v>
      </c>
      <c r="AA33" s="45" t="e">
        <f t="shared" si="16"/>
        <v>#NUM!</v>
      </c>
      <c r="AB33" s="45" t="e">
        <f t="shared" si="17"/>
        <v>#NUM!</v>
      </c>
      <c r="AC33" s="45" t="e">
        <f t="shared" si="18"/>
        <v>#NUM!</v>
      </c>
      <c r="AD33" s="45" t="e">
        <f t="shared" si="19"/>
        <v>#NUM!</v>
      </c>
      <c r="AE33" s="45" t="e">
        <f t="shared" si="20"/>
        <v>#NUM!</v>
      </c>
      <c r="AF33" s="45" t="e">
        <f t="shared" si="21"/>
        <v>#N/A</v>
      </c>
      <c r="AG33" s="45" t="e">
        <f t="shared" si="22"/>
        <v>#NUM!</v>
      </c>
      <c r="AH33" s="45" t="e">
        <f t="shared" si="23"/>
        <v>#NUM!</v>
      </c>
      <c r="AI33" s="45" t="e">
        <f t="shared" si="24"/>
        <v>#NUM!</v>
      </c>
      <c r="AJ33" s="45" t="e">
        <f t="shared" si="25"/>
        <v>#N/A</v>
      </c>
    </row>
    <row r="34" spans="1:36" ht="12.95" customHeight="1" x14ac:dyDescent="0.15">
      <c r="A34" s="44"/>
      <c r="B34" s="99"/>
      <c r="C34" s="99"/>
      <c r="D34" s="44"/>
      <c r="E34" s="44"/>
      <c r="F34" s="4" t="str">
        <f t="shared" si="0"/>
        <v/>
      </c>
      <c r="G34" s="44"/>
      <c r="H34" s="44"/>
      <c r="I34" s="44"/>
      <c r="K34" s="45" t="e">
        <f t="shared" si="1"/>
        <v>#NUM!</v>
      </c>
      <c r="L34" s="45" t="e">
        <f t="shared" si="2"/>
        <v>#NUM!</v>
      </c>
      <c r="M34" s="45" t="e">
        <f t="shared" si="3"/>
        <v>#NUM!</v>
      </c>
      <c r="N34" s="45" t="e">
        <f t="shared" si="4"/>
        <v>#NUM!</v>
      </c>
      <c r="O34" s="45" t="e">
        <f t="shared" si="5"/>
        <v>#NUM!</v>
      </c>
      <c r="P34" s="45" t="e">
        <f t="shared" si="26"/>
        <v>#N/A</v>
      </c>
      <c r="Q34" s="45" t="e">
        <f t="shared" si="6"/>
        <v>#NUM!</v>
      </c>
      <c r="R34" s="45" t="e">
        <f t="shared" si="7"/>
        <v>#NUM!</v>
      </c>
      <c r="S34" s="45" t="e">
        <f t="shared" si="8"/>
        <v>#NUM!</v>
      </c>
      <c r="T34" s="45" t="e">
        <f t="shared" si="9"/>
        <v>#NUM!</v>
      </c>
      <c r="U34" s="45" t="e">
        <f t="shared" si="10"/>
        <v>#N/A</v>
      </c>
      <c r="V34" s="45" t="e">
        <f t="shared" si="11"/>
        <v>#NUM!</v>
      </c>
      <c r="W34" s="45" t="e">
        <f t="shared" si="12"/>
        <v>#NUM!</v>
      </c>
      <c r="X34" s="45" t="e">
        <f t="shared" si="13"/>
        <v>#NUM!</v>
      </c>
      <c r="Y34" s="45" t="e">
        <f t="shared" si="14"/>
        <v>#NUM!</v>
      </c>
      <c r="Z34" s="45" t="e">
        <f t="shared" si="15"/>
        <v>#N/A</v>
      </c>
      <c r="AA34" s="45" t="e">
        <f t="shared" si="16"/>
        <v>#NUM!</v>
      </c>
      <c r="AB34" s="45" t="e">
        <f t="shared" si="17"/>
        <v>#NUM!</v>
      </c>
      <c r="AC34" s="45" t="e">
        <f t="shared" si="18"/>
        <v>#NUM!</v>
      </c>
      <c r="AD34" s="45" t="e">
        <f t="shared" si="19"/>
        <v>#NUM!</v>
      </c>
      <c r="AE34" s="45" t="e">
        <f t="shared" si="20"/>
        <v>#NUM!</v>
      </c>
      <c r="AF34" s="45" t="e">
        <f t="shared" si="21"/>
        <v>#N/A</v>
      </c>
      <c r="AG34" s="45" t="e">
        <f t="shared" si="22"/>
        <v>#NUM!</v>
      </c>
      <c r="AH34" s="45" t="e">
        <f t="shared" si="23"/>
        <v>#NUM!</v>
      </c>
      <c r="AI34" s="45" t="e">
        <f t="shared" si="24"/>
        <v>#NUM!</v>
      </c>
      <c r="AJ34" s="45" t="e">
        <f t="shared" si="25"/>
        <v>#N/A</v>
      </c>
    </row>
    <row r="35" spans="1:36" ht="12.95" customHeight="1" x14ac:dyDescent="0.15">
      <c r="A35" s="44"/>
      <c r="B35" s="99"/>
      <c r="C35" s="99"/>
      <c r="D35" s="44"/>
      <c r="E35" s="44"/>
      <c r="F35" s="4" t="str">
        <f t="shared" si="0"/>
        <v/>
      </c>
      <c r="G35" s="44"/>
      <c r="H35" s="44"/>
      <c r="I35" s="44"/>
      <c r="K35" s="45" t="e">
        <f t="shared" si="1"/>
        <v>#NUM!</v>
      </c>
      <c r="L35" s="45" t="e">
        <f t="shared" si="2"/>
        <v>#NUM!</v>
      </c>
      <c r="M35" s="45" t="e">
        <f t="shared" si="3"/>
        <v>#NUM!</v>
      </c>
      <c r="N35" s="45" t="e">
        <f t="shared" si="4"/>
        <v>#NUM!</v>
      </c>
      <c r="O35" s="45" t="e">
        <f t="shared" si="5"/>
        <v>#NUM!</v>
      </c>
      <c r="P35" s="45" t="e">
        <f t="shared" si="26"/>
        <v>#N/A</v>
      </c>
      <c r="Q35" s="45" t="e">
        <f t="shared" si="6"/>
        <v>#NUM!</v>
      </c>
      <c r="R35" s="45" t="e">
        <f t="shared" si="7"/>
        <v>#NUM!</v>
      </c>
      <c r="S35" s="45" t="e">
        <f t="shared" si="8"/>
        <v>#NUM!</v>
      </c>
      <c r="T35" s="45" t="e">
        <f t="shared" si="9"/>
        <v>#NUM!</v>
      </c>
      <c r="U35" s="45" t="e">
        <f t="shared" si="10"/>
        <v>#N/A</v>
      </c>
      <c r="V35" s="45" t="e">
        <f t="shared" si="11"/>
        <v>#NUM!</v>
      </c>
      <c r="W35" s="45" t="e">
        <f t="shared" si="12"/>
        <v>#NUM!</v>
      </c>
      <c r="X35" s="45" t="e">
        <f t="shared" si="13"/>
        <v>#NUM!</v>
      </c>
      <c r="Y35" s="45" t="e">
        <f t="shared" si="14"/>
        <v>#NUM!</v>
      </c>
      <c r="Z35" s="45" t="e">
        <f t="shared" si="15"/>
        <v>#N/A</v>
      </c>
      <c r="AA35" s="45" t="e">
        <f t="shared" si="16"/>
        <v>#NUM!</v>
      </c>
      <c r="AB35" s="45" t="e">
        <f t="shared" si="17"/>
        <v>#NUM!</v>
      </c>
      <c r="AC35" s="45" t="e">
        <f t="shared" si="18"/>
        <v>#NUM!</v>
      </c>
      <c r="AD35" s="45" t="e">
        <f t="shared" si="19"/>
        <v>#NUM!</v>
      </c>
      <c r="AE35" s="45" t="e">
        <f t="shared" si="20"/>
        <v>#NUM!</v>
      </c>
      <c r="AF35" s="45" t="e">
        <f t="shared" si="21"/>
        <v>#N/A</v>
      </c>
      <c r="AG35" s="45" t="e">
        <f t="shared" si="22"/>
        <v>#NUM!</v>
      </c>
      <c r="AH35" s="45" t="e">
        <f t="shared" si="23"/>
        <v>#NUM!</v>
      </c>
      <c r="AI35" s="45" t="e">
        <f t="shared" si="24"/>
        <v>#NUM!</v>
      </c>
      <c r="AJ35" s="45" t="e">
        <f t="shared" si="25"/>
        <v>#N/A</v>
      </c>
    </row>
    <row r="36" spans="1:36" ht="12.95" customHeight="1" x14ac:dyDescent="0.15">
      <c r="A36" s="44"/>
      <c r="B36" s="99"/>
      <c r="C36" s="99"/>
      <c r="D36" s="44"/>
      <c r="E36" s="44"/>
      <c r="F36" s="4" t="str">
        <f t="shared" si="0"/>
        <v/>
      </c>
      <c r="G36" s="44"/>
      <c r="H36" s="44"/>
      <c r="I36" s="44"/>
      <c r="K36" s="45" t="e">
        <f t="shared" si="1"/>
        <v>#NUM!</v>
      </c>
      <c r="L36" s="45" t="e">
        <f t="shared" si="2"/>
        <v>#NUM!</v>
      </c>
      <c r="M36" s="45" t="e">
        <f t="shared" si="3"/>
        <v>#NUM!</v>
      </c>
      <c r="N36" s="45" t="e">
        <f t="shared" si="4"/>
        <v>#NUM!</v>
      </c>
      <c r="O36" s="45" t="e">
        <f t="shared" si="5"/>
        <v>#NUM!</v>
      </c>
      <c r="P36" s="45" t="e">
        <f t="shared" si="26"/>
        <v>#N/A</v>
      </c>
      <c r="Q36" s="45" t="e">
        <f t="shared" si="6"/>
        <v>#NUM!</v>
      </c>
      <c r="R36" s="45" t="e">
        <f t="shared" si="7"/>
        <v>#NUM!</v>
      </c>
      <c r="S36" s="45" t="e">
        <f t="shared" si="8"/>
        <v>#NUM!</v>
      </c>
      <c r="T36" s="45" t="e">
        <f t="shared" si="9"/>
        <v>#NUM!</v>
      </c>
      <c r="U36" s="45" t="e">
        <f t="shared" si="10"/>
        <v>#N/A</v>
      </c>
      <c r="V36" s="45" t="e">
        <f t="shared" si="11"/>
        <v>#NUM!</v>
      </c>
      <c r="W36" s="45" t="e">
        <f t="shared" si="12"/>
        <v>#NUM!</v>
      </c>
      <c r="X36" s="45" t="e">
        <f t="shared" si="13"/>
        <v>#NUM!</v>
      </c>
      <c r="Y36" s="45" t="e">
        <f t="shared" si="14"/>
        <v>#NUM!</v>
      </c>
      <c r="Z36" s="45" t="e">
        <f t="shared" si="15"/>
        <v>#N/A</v>
      </c>
      <c r="AA36" s="45" t="e">
        <f t="shared" si="16"/>
        <v>#NUM!</v>
      </c>
      <c r="AB36" s="45" t="e">
        <f t="shared" si="17"/>
        <v>#NUM!</v>
      </c>
      <c r="AC36" s="45" t="e">
        <f t="shared" si="18"/>
        <v>#NUM!</v>
      </c>
      <c r="AD36" s="45" t="e">
        <f t="shared" si="19"/>
        <v>#NUM!</v>
      </c>
      <c r="AE36" s="45" t="e">
        <f t="shared" si="20"/>
        <v>#NUM!</v>
      </c>
      <c r="AF36" s="45" t="e">
        <f t="shared" si="21"/>
        <v>#N/A</v>
      </c>
      <c r="AG36" s="45" t="e">
        <f t="shared" si="22"/>
        <v>#NUM!</v>
      </c>
      <c r="AH36" s="45" t="e">
        <f t="shared" si="23"/>
        <v>#NUM!</v>
      </c>
      <c r="AI36" s="45" t="e">
        <f t="shared" si="24"/>
        <v>#NUM!</v>
      </c>
      <c r="AJ36" s="45" t="e">
        <f t="shared" si="25"/>
        <v>#N/A</v>
      </c>
    </row>
    <row r="37" spans="1:36" ht="12.95" customHeight="1" x14ac:dyDescent="0.15">
      <c r="A37" s="44"/>
      <c r="B37" s="99"/>
      <c r="C37" s="99"/>
      <c r="D37" s="44"/>
      <c r="E37" s="44"/>
      <c r="F37" s="4" t="str">
        <f t="shared" si="0"/>
        <v/>
      </c>
      <c r="G37" s="44"/>
      <c r="H37" s="44"/>
      <c r="I37" s="44"/>
      <c r="K37" s="45" t="e">
        <f t="shared" si="1"/>
        <v>#NUM!</v>
      </c>
      <c r="L37" s="45" t="e">
        <f t="shared" si="2"/>
        <v>#NUM!</v>
      </c>
      <c r="M37" s="45" t="e">
        <f t="shared" si="3"/>
        <v>#NUM!</v>
      </c>
      <c r="N37" s="45" t="e">
        <f t="shared" si="4"/>
        <v>#NUM!</v>
      </c>
      <c r="O37" s="45" t="e">
        <f t="shared" si="5"/>
        <v>#NUM!</v>
      </c>
      <c r="P37" s="45" t="e">
        <f t="shared" si="26"/>
        <v>#N/A</v>
      </c>
      <c r="Q37" s="45" t="e">
        <f t="shared" si="6"/>
        <v>#NUM!</v>
      </c>
      <c r="R37" s="45" t="e">
        <f t="shared" si="7"/>
        <v>#NUM!</v>
      </c>
      <c r="S37" s="45" t="e">
        <f t="shared" si="8"/>
        <v>#NUM!</v>
      </c>
      <c r="T37" s="45" t="e">
        <f t="shared" si="9"/>
        <v>#NUM!</v>
      </c>
      <c r="U37" s="45" t="e">
        <f t="shared" si="10"/>
        <v>#N/A</v>
      </c>
      <c r="V37" s="45" t="e">
        <f t="shared" si="11"/>
        <v>#NUM!</v>
      </c>
      <c r="W37" s="45" t="e">
        <f t="shared" si="12"/>
        <v>#NUM!</v>
      </c>
      <c r="X37" s="45" t="e">
        <f t="shared" si="13"/>
        <v>#NUM!</v>
      </c>
      <c r="Y37" s="45" t="e">
        <f t="shared" si="14"/>
        <v>#NUM!</v>
      </c>
      <c r="Z37" s="45" t="e">
        <f t="shared" si="15"/>
        <v>#N/A</v>
      </c>
      <c r="AA37" s="45" t="e">
        <f t="shared" si="16"/>
        <v>#NUM!</v>
      </c>
      <c r="AB37" s="45" t="e">
        <f t="shared" si="17"/>
        <v>#NUM!</v>
      </c>
      <c r="AC37" s="45" t="e">
        <f t="shared" si="18"/>
        <v>#NUM!</v>
      </c>
      <c r="AD37" s="45" t="e">
        <f t="shared" si="19"/>
        <v>#NUM!</v>
      </c>
      <c r="AE37" s="45" t="e">
        <f t="shared" si="20"/>
        <v>#NUM!</v>
      </c>
      <c r="AF37" s="45" t="e">
        <f t="shared" si="21"/>
        <v>#N/A</v>
      </c>
      <c r="AG37" s="45" t="e">
        <f t="shared" si="22"/>
        <v>#NUM!</v>
      </c>
      <c r="AH37" s="45" t="e">
        <f t="shared" si="23"/>
        <v>#NUM!</v>
      </c>
      <c r="AI37" s="45" t="e">
        <f t="shared" si="24"/>
        <v>#NUM!</v>
      </c>
      <c r="AJ37" s="45" t="e">
        <f t="shared" si="25"/>
        <v>#N/A</v>
      </c>
    </row>
    <row r="38" spans="1:36" ht="12.95" customHeight="1" x14ac:dyDescent="0.15">
      <c r="A38" s="44"/>
      <c r="B38" s="99"/>
      <c r="C38" s="99"/>
      <c r="D38" s="44"/>
      <c r="E38" s="44"/>
      <c r="F38" s="4" t="str">
        <f t="shared" si="0"/>
        <v/>
      </c>
      <c r="G38" s="44"/>
      <c r="H38" s="44"/>
      <c r="I38" s="44"/>
      <c r="K38" s="45" t="e">
        <f t="shared" si="1"/>
        <v>#NUM!</v>
      </c>
      <c r="L38" s="45" t="e">
        <f t="shared" si="2"/>
        <v>#NUM!</v>
      </c>
      <c r="M38" s="45" t="e">
        <f t="shared" si="3"/>
        <v>#NUM!</v>
      </c>
      <c r="N38" s="45" t="e">
        <f t="shared" si="4"/>
        <v>#NUM!</v>
      </c>
      <c r="O38" s="45" t="e">
        <f t="shared" si="5"/>
        <v>#NUM!</v>
      </c>
      <c r="P38" s="45" t="e">
        <f t="shared" si="26"/>
        <v>#N/A</v>
      </c>
      <c r="Q38" s="45" t="e">
        <f t="shared" si="6"/>
        <v>#NUM!</v>
      </c>
      <c r="R38" s="45" t="e">
        <f t="shared" si="7"/>
        <v>#NUM!</v>
      </c>
      <c r="S38" s="45" t="e">
        <f t="shared" si="8"/>
        <v>#NUM!</v>
      </c>
      <c r="T38" s="45" t="e">
        <f t="shared" si="9"/>
        <v>#NUM!</v>
      </c>
      <c r="U38" s="45" t="e">
        <f t="shared" si="10"/>
        <v>#N/A</v>
      </c>
      <c r="V38" s="45" t="e">
        <f t="shared" si="11"/>
        <v>#NUM!</v>
      </c>
      <c r="W38" s="45" t="e">
        <f t="shared" si="12"/>
        <v>#NUM!</v>
      </c>
      <c r="X38" s="45" t="e">
        <f t="shared" si="13"/>
        <v>#NUM!</v>
      </c>
      <c r="Y38" s="45" t="e">
        <f t="shared" si="14"/>
        <v>#NUM!</v>
      </c>
      <c r="Z38" s="45" t="e">
        <f t="shared" si="15"/>
        <v>#N/A</v>
      </c>
      <c r="AA38" s="45" t="e">
        <f t="shared" si="16"/>
        <v>#NUM!</v>
      </c>
      <c r="AB38" s="45" t="e">
        <f t="shared" si="17"/>
        <v>#NUM!</v>
      </c>
      <c r="AC38" s="45" t="e">
        <f t="shared" si="18"/>
        <v>#NUM!</v>
      </c>
      <c r="AD38" s="45" t="e">
        <f t="shared" si="19"/>
        <v>#NUM!</v>
      </c>
      <c r="AE38" s="45" t="e">
        <f t="shared" si="20"/>
        <v>#NUM!</v>
      </c>
      <c r="AF38" s="45" t="e">
        <f t="shared" si="21"/>
        <v>#N/A</v>
      </c>
      <c r="AG38" s="45" t="e">
        <f t="shared" si="22"/>
        <v>#NUM!</v>
      </c>
      <c r="AH38" s="45" t="e">
        <f t="shared" si="23"/>
        <v>#NUM!</v>
      </c>
      <c r="AI38" s="45" t="e">
        <f t="shared" si="24"/>
        <v>#NUM!</v>
      </c>
      <c r="AJ38" s="45" t="e">
        <f t="shared" si="25"/>
        <v>#N/A</v>
      </c>
    </row>
    <row r="39" spans="1:36" ht="12.95" customHeight="1" x14ac:dyDescent="0.15">
      <c r="A39" s="44"/>
      <c r="B39" s="99"/>
      <c r="C39" s="99"/>
      <c r="D39" s="44"/>
      <c r="E39" s="44"/>
      <c r="F39" s="4" t="str">
        <f t="shared" si="0"/>
        <v/>
      </c>
      <c r="G39" s="44"/>
      <c r="H39" s="44"/>
      <c r="I39" s="44"/>
      <c r="K39" s="45" t="e">
        <f t="shared" si="1"/>
        <v>#NUM!</v>
      </c>
      <c r="L39" s="45" t="e">
        <f t="shared" si="2"/>
        <v>#NUM!</v>
      </c>
      <c r="M39" s="45" t="e">
        <f t="shared" si="3"/>
        <v>#NUM!</v>
      </c>
      <c r="N39" s="45" t="e">
        <f t="shared" si="4"/>
        <v>#NUM!</v>
      </c>
      <c r="O39" s="45" t="e">
        <f t="shared" si="5"/>
        <v>#NUM!</v>
      </c>
      <c r="P39" s="45" t="e">
        <f t="shared" si="26"/>
        <v>#N/A</v>
      </c>
      <c r="Q39" s="45" t="e">
        <f t="shared" si="6"/>
        <v>#NUM!</v>
      </c>
      <c r="R39" s="45" t="e">
        <f t="shared" si="7"/>
        <v>#NUM!</v>
      </c>
      <c r="S39" s="45" t="e">
        <f t="shared" si="8"/>
        <v>#NUM!</v>
      </c>
      <c r="T39" s="45" t="e">
        <f t="shared" si="9"/>
        <v>#NUM!</v>
      </c>
      <c r="U39" s="45" t="e">
        <f t="shared" si="10"/>
        <v>#N/A</v>
      </c>
      <c r="V39" s="45" t="e">
        <f t="shared" si="11"/>
        <v>#NUM!</v>
      </c>
      <c r="W39" s="45" t="e">
        <f t="shared" si="12"/>
        <v>#NUM!</v>
      </c>
      <c r="X39" s="45" t="e">
        <f t="shared" si="13"/>
        <v>#NUM!</v>
      </c>
      <c r="Y39" s="45" t="e">
        <f t="shared" si="14"/>
        <v>#NUM!</v>
      </c>
      <c r="Z39" s="45" t="e">
        <f t="shared" si="15"/>
        <v>#N/A</v>
      </c>
      <c r="AA39" s="45" t="e">
        <f t="shared" si="16"/>
        <v>#NUM!</v>
      </c>
      <c r="AB39" s="45" t="e">
        <f t="shared" si="17"/>
        <v>#NUM!</v>
      </c>
      <c r="AC39" s="45" t="e">
        <f t="shared" si="18"/>
        <v>#NUM!</v>
      </c>
      <c r="AD39" s="45" t="e">
        <f t="shared" si="19"/>
        <v>#NUM!</v>
      </c>
      <c r="AE39" s="45" t="e">
        <f t="shared" si="20"/>
        <v>#NUM!</v>
      </c>
      <c r="AF39" s="45" t="e">
        <f t="shared" si="21"/>
        <v>#N/A</v>
      </c>
      <c r="AG39" s="45" t="e">
        <f t="shared" si="22"/>
        <v>#NUM!</v>
      </c>
      <c r="AH39" s="45" t="e">
        <f t="shared" si="23"/>
        <v>#NUM!</v>
      </c>
      <c r="AI39" s="45" t="e">
        <f t="shared" si="24"/>
        <v>#NUM!</v>
      </c>
      <c r="AJ39" s="45" t="e">
        <f t="shared" si="25"/>
        <v>#N/A</v>
      </c>
    </row>
    <row r="40" spans="1:36" ht="12.95" customHeight="1" x14ac:dyDescent="0.15">
      <c r="A40" s="44"/>
      <c r="B40" s="99"/>
      <c r="C40" s="99"/>
      <c r="D40" s="44"/>
      <c r="E40" s="44"/>
      <c r="F40" s="4" t="str">
        <f t="shared" si="0"/>
        <v/>
      </c>
      <c r="G40" s="44"/>
      <c r="H40" s="44"/>
      <c r="I40" s="44"/>
      <c r="K40" s="45" t="e">
        <f t="shared" si="1"/>
        <v>#NUM!</v>
      </c>
      <c r="L40" s="45" t="e">
        <f t="shared" si="2"/>
        <v>#NUM!</v>
      </c>
      <c r="M40" s="45" t="e">
        <f t="shared" si="3"/>
        <v>#NUM!</v>
      </c>
      <c r="N40" s="45" t="e">
        <f t="shared" si="4"/>
        <v>#NUM!</v>
      </c>
      <c r="O40" s="45" t="e">
        <f t="shared" si="5"/>
        <v>#NUM!</v>
      </c>
      <c r="P40" s="45" t="e">
        <f t="shared" si="26"/>
        <v>#N/A</v>
      </c>
      <c r="Q40" s="45" t="e">
        <f t="shared" si="6"/>
        <v>#NUM!</v>
      </c>
      <c r="R40" s="45" t="e">
        <f t="shared" si="7"/>
        <v>#NUM!</v>
      </c>
      <c r="S40" s="45" t="e">
        <f t="shared" si="8"/>
        <v>#NUM!</v>
      </c>
      <c r="T40" s="45" t="e">
        <f t="shared" si="9"/>
        <v>#NUM!</v>
      </c>
      <c r="U40" s="45" t="e">
        <f t="shared" si="10"/>
        <v>#N/A</v>
      </c>
      <c r="V40" s="45" t="e">
        <f t="shared" si="11"/>
        <v>#NUM!</v>
      </c>
      <c r="W40" s="45" t="e">
        <f t="shared" si="12"/>
        <v>#NUM!</v>
      </c>
      <c r="X40" s="45" t="e">
        <f t="shared" si="13"/>
        <v>#NUM!</v>
      </c>
      <c r="Y40" s="45" t="e">
        <f t="shared" si="14"/>
        <v>#NUM!</v>
      </c>
      <c r="Z40" s="45" t="e">
        <f t="shared" si="15"/>
        <v>#N/A</v>
      </c>
      <c r="AA40" s="45" t="e">
        <f t="shared" si="16"/>
        <v>#NUM!</v>
      </c>
      <c r="AB40" s="45" t="e">
        <f t="shared" si="17"/>
        <v>#NUM!</v>
      </c>
      <c r="AC40" s="45" t="e">
        <f t="shared" si="18"/>
        <v>#NUM!</v>
      </c>
      <c r="AD40" s="45" t="e">
        <f t="shared" si="19"/>
        <v>#NUM!</v>
      </c>
      <c r="AE40" s="45" t="e">
        <f t="shared" si="20"/>
        <v>#NUM!</v>
      </c>
      <c r="AF40" s="45" t="e">
        <f t="shared" si="21"/>
        <v>#N/A</v>
      </c>
      <c r="AG40" s="45" t="e">
        <f t="shared" si="22"/>
        <v>#NUM!</v>
      </c>
      <c r="AH40" s="45" t="e">
        <f t="shared" si="23"/>
        <v>#NUM!</v>
      </c>
      <c r="AI40" s="45" t="e">
        <f t="shared" si="24"/>
        <v>#NUM!</v>
      </c>
      <c r="AJ40" s="45" t="e">
        <f t="shared" si="25"/>
        <v>#N/A</v>
      </c>
    </row>
    <row r="41" spans="1:36" ht="12.95" customHeight="1" x14ac:dyDescent="0.15">
      <c r="A41" s="44"/>
      <c r="B41" s="99"/>
      <c r="C41" s="99"/>
      <c r="D41" s="44"/>
      <c r="E41" s="44"/>
      <c r="F41" s="4" t="str">
        <f t="shared" si="0"/>
        <v/>
      </c>
      <c r="G41" s="44"/>
      <c r="H41" s="44"/>
      <c r="I41" s="44"/>
      <c r="K41" s="45" t="e">
        <f t="shared" si="1"/>
        <v>#NUM!</v>
      </c>
      <c r="L41" s="45" t="e">
        <f t="shared" si="2"/>
        <v>#NUM!</v>
      </c>
      <c r="M41" s="45" t="e">
        <f t="shared" si="3"/>
        <v>#NUM!</v>
      </c>
      <c r="N41" s="45" t="e">
        <f t="shared" si="4"/>
        <v>#NUM!</v>
      </c>
      <c r="O41" s="45" t="e">
        <f t="shared" si="5"/>
        <v>#NUM!</v>
      </c>
      <c r="P41" s="45" t="e">
        <f t="shared" si="26"/>
        <v>#N/A</v>
      </c>
      <c r="Q41" s="45" t="e">
        <f t="shared" si="6"/>
        <v>#NUM!</v>
      </c>
      <c r="R41" s="45" t="e">
        <f t="shared" si="7"/>
        <v>#NUM!</v>
      </c>
      <c r="S41" s="45" t="e">
        <f t="shared" si="8"/>
        <v>#NUM!</v>
      </c>
      <c r="T41" s="45" t="e">
        <f t="shared" si="9"/>
        <v>#NUM!</v>
      </c>
      <c r="U41" s="45" t="e">
        <f t="shared" si="10"/>
        <v>#N/A</v>
      </c>
      <c r="V41" s="45" t="e">
        <f t="shared" si="11"/>
        <v>#NUM!</v>
      </c>
      <c r="W41" s="45" t="e">
        <f t="shared" si="12"/>
        <v>#NUM!</v>
      </c>
      <c r="X41" s="45" t="e">
        <f t="shared" si="13"/>
        <v>#NUM!</v>
      </c>
      <c r="Y41" s="45" t="e">
        <f t="shared" si="14"/>
        <v>#NUM!</v>
      </c>
      <c r="Z41" s="45" t="e">
        <f t="shared" si="15"/>
        <v>#N/A</v>
      </c>
      <c r="AA41" s="45" t="e">
        <f t="shared" si="16"/>
        <v>#NUM!</v>
      </c>
      <c r="AB41" s="45" t="e">
        <f t="shared" si="17"/>
        <v>#NUM!</v>
      </c>
      <c r="AC41" s="45" t="e">
        <f t="shared" si="18"/>
        <v>#NUM!</v>
      </c>
      <c r="AD41" s="45" t="e">
        <f t="shared" si="19"/>
        <v>#NUM!</v>
      </c>
      <c r="AE41" s="45" t="e">
        <f t="shared" si="20"/>
        <v>#NUM!</v>
      </c>
      <c r="AF41" s="45" t="e">
        <f t="shared" si="21"/>
        <v>#N/A</v>
      </c>
      <c r="AG41" s="45" t="e">
        <f t="shared" si="22"/>
        <v>#NUM!</v>
      </c>
      <c r="AH41" s="45" t="e">
        <f t="shared" si="23"/>
        <v>#NUM!</v>
      </c>
      <c r="AI41" s="45" t="e">
        <f t="shared" si="24"/>
        <v>#NUM!</v>
      </c>
      <c r="AJ41" s="45" t="e">
        <f t="shared" si="25"/>
        <v>#N/A</v>
      </c>
    </row>
    <row r="42" spans="1:36" ht="12.95" customHeight="1" x14ac:dyDescent="0.15">
      <c r="A42" s="44"/>
      <c r="B42" s="99"/>
      <c r="C42" s="99"/>
      <c r="D42" s="44"/>
      <c r="E42" s="44"/>
      <c r="F42" s="4" t="str">
        <f t="shared" si="0"/>
        <v/>
      </c>
      <c r="G42" s="44"/>
      <c r="H42" s="44"/>
      <c r="I42" s="44"/>
      <c r="K42" s="45" t="e">
        <f t="shared" si="1"/>
        <v>#NUM!</v>
      </c>
      <c r="L42" s="45" t="e">
        <f t="shared" si="2"/>
        <v>#NUM!</v>
      </c>
      <c r="M42" s="45" t="e">
        <f t="shared" si="3"/>
        <v>#NUM!</v>
      </c>
      <c r="N42" s="45" t="e">
        <f t="shared" si="4"/>
        <v>#NUM!</v>
      </c>
      <c r="O42" s="45" t="e">
        <f t="shared" si="5"/>
        <v>#NUM!</v>
      </c>
      <c r="P42" s="45" t="e">
        <f t="shared" si="26"/>
        <v>#N/A</v>
      </c>
      <c r="Q42" s="45" t="e">
        <f t="shared" si="6"/>
        <v>#NUM!</v>
      </c>
      <c r="R42" s="45" t="e">
        <f t="shared" si="7"/>
        <v>#NUM!</v>
      </c>
      <c r="S42" s="45" t="e">
        <f t="shared" si="8"/>
        <v>#NUM!</v>
      </c>
      <c r="T42" s="45" t="e">
        <f t="shared" si="9"/>
        <v>#NUM!</v>
      </c>
      <c r="U42" s="45" t="e">
        <f t="shared" si="10"/>
        <v>#N/A</v>
      </c>
      <c r="V42" s="45" t="e">
        <f t="shared" si="11"/>
        <v>#NUM!</v>
      </c>
      <c r="W42" s="45" t="e">
        <f t="shared" si="12"/>
        <v>#NUM!</v>
      </c>
      <c r="X42" s="45" t="e">
        <f t="shared" si="13"/>
        <v>#NUM!</v>
      </c>
      <c r="Y42" s="45" t="e">
        <f t="shared" si="14"/>
        <v>#NUM!</v>
      </c>
      <c r="Z42" s="45" t="e">
        <f t="shared" si="15"/>
        <v>#N/A</v>
      </c>
      <c r="AA42" s="45" t="e">
        <f t="shared" si="16"/>
        <v>#NUM!</v>
      </c>
      <c r="AB42" s="45" t="e">
        <f t="shared" si="17"/>
        <v>#NUM!</v>
      </c>
      <c r="AC42" s="45" t="e">
        <f t="shared" si="18"/>
        <v>#NUM!</v>
      </c>
      <c r="AD42" s="45" t="e">
        <f t="shared" si="19"/>
        <v>#NUM!</v>
      </c>
      <c r="AE42" s="45" t="e">
        <f t="shared" si="20"/>
        <v>#NUM!</v>
      </c>
      <c r="AF42" s="45" t="e">
        <f t="shared" si="21"/>
        <v>#N/A</v>
      </c>
      <c r="AG42" s="45" t="e">
        <f t="shared" si="22"/>
        <v>#NUM!</v>
      </c>
      <c r="AH42" s="45" t="e">
        <f t="shared" si="23"/>
        <v>#NUM!</v>
      </c>
      <c r="AI42" s="45" t="e">
        <f t="shared" si="24"/>
        <v>#NUM!</v>
      </c>
      <c r="AJ42" s="45" t="e">
        <f t="shared" si="25"/>
        <v>#N/A</v>
      </c>
    </row>
    <row r="43" spans="1:36" ht="12.95" customHeight="1" x14ac:dyDescent="0.15">
      <c r="A43" s="44"/>
      <c r="B43" s="99"/>
      <c r="C43" s="99"/>
      <c r="D43" s="44"/>
      <c r="E43" s="44"/>
      <c r="F43" s="4" t="str">
        <f t="shared" si="0"/>
        <v/>
      </c>
      <c r="G43" s="44"/>
      <c r="H43" s="44"/>
      <c r="I43" s="44"/>
      <c r="K43" s="45" t="e">
        <f t="shared" si="1"/>
        <v>#NUM!</v>
      </c>
      <c r="L43" s="45" t="e">
        <f t="shared" si="2"/>
        <v>#NUM!</v>
      </c>
      <c r="M43" s="45" t="e">
        <f t="shared" si="3"/>
        <v>#NUM!</v>
      </c>
      <c r="N43" s="45" t="e">
        <f t="shared" si="4"/>
        <v>#NUM!</v>
      </c>
      <c r="O43" s="45" t="e">
        <f t="shared" si="5"/>
        <v>#NUM!</v>
      </c>
      <c r="P43" s="45" t="e">
        <f t="shared" si="26"/>
        <v>#N/A</v>
      </c>
      <c r="Q43" s="45" t="e">
        <f t="shared" si="6"/>
        <v>#NUM!</v>
      </c>
      <c r="R43" s="45" t="e">
        <f t="shared" si="7"/>
        <v>#NUM!</v>
      </c>
      <c r="S43" s="45" t="e">
        <f t="shared" si="8"/>
        <v>#NUM!</v>
      </c>
      <c r="T43" s="45" t="e">
        <f t="shared" si="9"/>
        <v>#NUM!</v>
      </c>
      <c r="U43" s="45" t="e">
        <f t="shared" si="10"/>
        <v>#N/A</v>
      </c>
      <c r="V43" s="45" t="e">
        <f t="shared" si="11"/>
        <v>#NUM!</v>
      </c>
      <c r="W43" s="45" t="e">
        <f t="shared" si="12"/>
        <v>#NUM!</v>
      </c>
      <c r="X43" s="45" t="e">
        <f t="shared" si="13"/>
        <v>#NUM!</v>
      </c>
      <c r="Y43" s="45" t="e">
        <f t="shared" si="14"/>
        <v>#NUM!</v>
      </c>
      <c r="Z43" s="45" t="e">
        <f t="shared" si="15"/>
        <v>#N/A</v>
      </c>
      <c r="AA43" s="45" t="e">
        <f t="shared" si="16"/>
        <v>#NUM!</v>
      </c>
      <c r="AB43" s="45" t="e">
        <f t="shared" si="17"/>
        <v>#NUM!</v>
      </c>
      <c r="AC43" s="45" t="e">
        <f t="shared" si="18"/>
        <v>#NUM!</v>
      </c>
      <c r="AD43" s="45" t="e">
        <f t="shared" si="19"/>
        <v>#NUM!</v>
      </c>
      <c r="AE43" s="45" t="e">
        <f t="shared" si="20"/>
        <v>#NUM!</v>
      </c>
      <c r="AF43" s="45" t="e">
        <f t="shared" si="21"/>
        <v>#N/A</v>
      </c>
      <c r="AG43" s="45" t="e">
        <f t="shared" si="22"/>
        <v>#NUM!</v>
      </c>
      <c r="AH43" s="45" t="e">
        <f t="shared" si="23"/>
        <v>#NUM!</v>
      </c>
      <c r="AI43" s="45" t="e">
        <f t="shared" si="24"/>
        <v>#NUM!</v>
      </c>
      <c r="AJ43" s="45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44" t="s">
        <v>18</v>
      </c>
      <c r="D46" s="44" t="s">
        <v>19</v>
      </c>
      <c r="E46" s="44" t="s">
        <v>20</v>
      </c>
      <c r="F46" s="11"/>
      <c r="G46" s="5" t="s">
        <v>21</v>
      </c>
      <c r="H46" s="13"/>
      <c r="I46" s="111" t="s">
        <v>189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15</v>
      </c>
      <c r="D47" s="15">
        <f>COUNTIF(G4:G43,"*下層*")</f>
        <v>1</v>
      </c>
      <c r="E47" s="15">
        <f>COUNTA(A4:A43)</f>
        <v>16</v>
      </c>
      <c r="F47" s="11"/>
      <c r="G47" s="16">
        <f>C47*100</f>
        <v>1500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12</v>
      </c>
      <c r="D48" s="15">
        <f>IF(D47&gt;0,ROUND(SUMIF(G4:G43,"*下層*",E4:E43)/D47,0),"")</f>
        <v>6</v>
      </c>
      <c r="E48" s="15">
        <f>ROUND(SUM(E4:E43)/E47,0)</f>
        <v>11</v>
      </c>
      <c r="F48" s="14"/>
      <c r="G48" s="16">
        <f>C48</f>
        <v>12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19</v>
      </c>
      <c r="D49" s="15">
        <f>IF(D47&gt;0,ROUND(SUMIF(G4:G43,"*下層*",D4:D43)/D47,0),"")</f>
        <v>8</v>
      </c>
      <c r="E49" s="15">
        <f>ROUND(SUM(D4:D43)/E47,0)</f>
        <v>18</v>
      </c>
      <c r="F49" s="14"/>
      <c r="G49" s="16">
        <f>C49</f>
        <v>19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2.52</v>
      </c>
      <c r="D50" s="17">
        <f>SUMIF(G4:G43,"*下層*",F4:F43)</f>
        <v>0.02</v>
      </c>
      <c r="E50" s="4">
        <f>SUM(F4:F43)</f>
        <v>2.54</v>
      </c>
      <c r="F50" s="14"/>
      <c r="G50" s="18">
        <f>C50*100</f>
        <v>252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形状比＝63、Sr＝22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44" t="s">
        <v>18</v>
      </c>
      <c r="D53" s="44" t="s">
        <v>19</v>
      </c>
      <c r="E53" s="44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5</v>
      </c>
      <c r="D54" s="15">
        <f>COUNTIF(H4:H43,"▲")</f>
        <v>1</v>
      </c>
      <c r="E54" s="15">
        <f>COUNTA(H4:H43)</f>
        <v>6</v>
      </c>
      <c r="F54" s="11"/>
      <c r="G54" s="16">
        <f>C54*100</f>
        <v>500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11</v>
      </c>
      <c r="D55" s="15">
        <f>IF(D54&gt;0,ROUND(SUMIF(H4:H43,"▲",E4:E43)/D54,0),"")</f>
        <v>6</v>
      </c>
      <c r="E55" s="15">
        <f>ROUND(SUMIF(H4:H43,"*",E4:E43)/E54,0)</f>
        <v>10</v>
      </c>
      <c r="F55" s="14"/>
      <c r="G55" s="16">
        <f>C55</f>
        <v>11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18</v>
      </c>
      <c r="D56" s="15">
        <f>IF(D54&gt;0,ROUND(SUMIF(H4:H43,"▲",D4:D43)/D54,0),"")</f>
        <v>8</v>
      </c>
      <c r="E56" s="15">
        <f>ROUND(SUMIF(H4:H43,"*",D4:D43)/E54,0)</f>
        <v>17</v>
      </c>
      <c r="F56" s="14"/>
      <c r="G56" s="16">
        <f>C56</f>
        <v>18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0.81</v>
      </c>
      <c r="D57" s="17">
        <f>SUMIF(H4:H43,"▲",F4:F43)</f>
        <v>0.02</v>
      </c>
      <c r="E57" s="17">
        <f>SUM(C57:D57)</f>
        <v>0.83000000000000007</v>
      </c>
      <c r="F57" s="14"/>
      <c r="G57" s="20">
        <f>C57*100</f>
        <v>81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44" t="s">
        <v>18</v>
      </c>
      <c r="D60" s="44" t="s">
        <v>19</v>
      </c>
      <c r="E60" s="44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33.299999999999997</v>
      </c>
      <c r="D61" s="21">
        <f>IF(D47&gt;0,ROUND(D54/D47*100,1),"")</f>
        <v>100</v>
      </c>
      <c r="E61" s="21">
        <f>ROUND(E54/E47*100,1)</f>
        <v>37.5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32.1</v>
      </c>
      <c r="D62" s="21">
        <f>IF(D47&gt;0,ROUND(D57/D50*100,1),"")</f>
        <v>100</v>
      </c>
      <c r="E62" s="21">
        <f>ROUND(E57/E50*100,1)</f>
        <v>32.700000000000003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44" t="s">
        <v>18</v>
      </c>
      <c r="D65" s="44" t="s">
        <v>19</v>
      </c>
      <c r="E65" s="44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10</v>
      </c>
      <c r="D66" s="15">
        <f>D47-D54</f>
        <v>0</v>
      </c>
      <c r="E66" s="15">
        <f>SUM(C66:D66)</f>
        <v>10</v>
      </c>
      <c r="F66" s="11"/>
      <c r="G66" s="16">
        <f>C66*100</f>
        <v>1000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12</v>
      </c>
      <c r="D67" s="15" t="str">
        <f>IF(D66&gt;0,ROUND(SUMIFS(E4:E43,G7:G43,"*下層*",H4:H43,"")/D66,0),"")</f>
        <v/>
      </c>
      <c r="E67" s="15">
        <f>IF(E66&gt;0,ROUND(SUMIF(H4:H43,"",E4:E43)/E66,0),"")</f>
        <v>12</v>
      </c>
      <c r="F67" s="14"/>
      <c r="G67" s="16">
        <f>C67</f>
        <v>12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18</v>
      </c>
      <c r="D68" s="15" t="str">
        <f>IF(D66&gt;0,ROUND(SUMIFS(D4:D43,G7:G43,"*下層*",H4:H43,"")/D66,0),"")</f>
        <v/>
      </c>
      <c r="E68" s="15">
        <f>IF(E66&gt;0,ROUND(SUMIF(H4:H43,"",D4:D43)/E66,0),"")</f>
        <v>18</v>
      </c>
      <c r="F68" s="14"/>
      <c r="G68" s="16">
        <f>C68</f>
        <v>18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1.71</v>
      </c>
      <c r="D69" s="17" t="str">
        <f>IF(D66&gt;0,D50-D57,"")</f>
        <v/>
      </c>
      <c r="E69" s="4">
        <f>SUM(C69:D69)</f>
        <v>1.71</v>
      </c>
      <c r="F69" s="14"/>
      <c r="G69" s="18">
        <f>C69*100</f>
        <v>171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形状比＝67、Sr＝26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18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815" priority="16" stopIfTrue="1">
      <formula>AND(($H4="スギ"),(#REF!&lt;12))</formula>
    </cfRule>
  </conditionalFormatting>
  <conditionalFormatting sqref="L4:L43">
    <cfRule type="expression" dxfId="814" priority="15" stopIfTrue="1">
      <formula>AND(($H4="スギ"),(#REF!&lt;22),(#REF!&gt;=12))</formula>
    </cfRule>
  </conditionalFormatting>
  <conditionalFormatting sqref="M4:M43">
    <cfRule type="expression" dxfId="813" priority="14" stopIfTrue="1">
      <formula>AND(($H4="スギ"),(#REF!&lt;32),(#REF!&gt;=22))</formula>
    </cfRule>
  </conditionalFormatting>
  <conditionalFormatting sqref="N4:N43">
    <cfRule type="expression" dxfId="812" priority="13" stopIfTrue="1">
      <formula>AND(($H4="スギ"),(#REF!&lt;42),(#REF!&gt;=32))</formula>
    </cfRule>
  </conditionalFormatting>
  <conditionalFormatting sqref="U4:U43 Z4:AF43 AJ4:AJ43 O4:P43">
    <cfRule type="expression" dxfId="811" priority="12" stopIfTrue="1">
      <formula>AND(($H4="スギ"),(#REF!&gt;=42))</formula>
    </cfRule>
  </conditionalFormatting>
  <conditionalFormatting sqref="Q4:Q43 AA4:AA43">
    <cfRule type="expression" dxfId="810" priority="11" stopIfTrue="1">
      <formula>AND(($H4="ヒノキ"),(#REF!&lt;12))</formula>
    </cfRule>
  </conditionalFormatting>
  <conditionalFormatting sqref="R4:R43 AB4:AE43">
    <cfRule type="expression" dxfId="809" priority="10" stopIfTrue="1">
      <formula>AND(($H4="ヒノキ"),(#REF!&lt;22),(#REF!&gt;=12))</formula>
    </cfRule>
  </conditionalFormatting>
  <conditionalFormatting sqref="S4:S43">
    <cfRule type="expression" dxfId="808" priority="9" stopIfTrue="1">
      <formula>AND(($H4="ヒノキ"),(#REF!&lt;32),(#REF!&gt;=22))</formula>
    </cfRule>
  </conditionalFormatting>
  <conditionalFormatting sqref="T4:U43 Z4:AF43 AJ4:AJ43">
    <cfRule type="expression" dxfId="807" priority="8" stopIfTrue="1">
      <formula>AND(($H4="ヒノキ"),(#REF!&gt;=32))</formula>
    </cfRule>
  </conditionalFormatting>
  <conditionalFormatting sqref="V4:V43 AA4:AA43">
    <cfRule type="expression" dxfId="806" priority="7" stopIfTrue="1">
      <formula>AND(($H4="アカマツ"),(#REF!&lt;12))</formula>
    </cfRule>
  </conditionalFormatting>
  <conditionalFormatting sqref="W4:W43 AB4:AB43">
    <cfRule type="expression" dxfId="805" priority="6" stopIfTrue="1">
      <formula>AND(($H4="アカマツ"),(#REF!&lt;22),(#REF!&gt;=12))</formula>
    </cfRule>
  </conditionalFormatting>
  <conditionalFormatting sqref="X4:X43 AC4:AC43">
    <cfRule type="expression" dxfId="804" priority="5" stopIfTrue="1">
      <formula>AND(($H4="アカマツ"),(#REF!&lt;42),(#REF!&gt;=22))</formula>
    </cfRule>
  </conditionalFormatting>
  <conditionalFormatting sqref="Y4:AF43 AJ4:AJ43">
    <cfRule type="expression" dxfId="803" priority="4" stopIfTrue="1">
      <formula>AND(($H4="アカマツ"),(#REF!&gt;=42))</formula>
    </cfRule>
  </conditionalFormatting>
  <conditionalFormatting sqref="AG4:AG43">
    <cfRule type="expression" dxfId="802" priority="3" stopIfTrue="1">
      <formula>AND(($H4&lt;&gt;"スギ"),($H4&lt;&gt;"ヒノキ"),($H4&lt;&gt;"アカマツ"),(#REF!&lt;12))</formula>
    </cfRule>
  </conditionalFormatting>
  <conditionalFormatting sqref="AH4:AH43">
    <cfRule type="expression" dxfId="80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800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0000"/>
  </sheetPr>
  <dimension ref="A1:AJ120"/>
  <sheetViews>
    <sheetView showGridLines="0" view="pageBreakPreview" zoomScaleNormal="85" zoomScaleSheetLayoutView="100" workbookViewId="0">
      <selection activeCell="H7" sqref="H7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327</v>
      </c>
      <c r="B2" s="100"/>
      <c r="C2" s="100"/>
      <c r="D2" s="100"/>
      <c r="E2" s="100"/>
      <c r="F2" s="100"/>
      <c r="G2" s="100"/>
      <c r="H2" s="101" t="s">
        <v>128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46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45">
        <v>0</v>
      </c>
      <c r="L3" s="45">
        <v>12</v>
      </c>
      <c r="M3" s="45">
        <v>22</v>
      </c>
      <c r="N3" s="45">
        <v>32</v>
      </c>
      <c r="O3" s="45">
        <v>42</v>
      </c>
      <c r="P3" s="45" t="s">
        <v>14</v>
      </c>
      <c r="Q3" s="45">
        <v>0</v>
      </c>
      <c r="R3" s="45">
        <v>12</v>
      </c>
      <c r="S3" s="45">
        <v>22</v>
      </c>
      <c r="T3" s="45">
        <v>32</v>
      </c>
      <c r="U3" s="45" t="s">
        <v>14</v>
      </c>
      <c r="V3" s="45">
        <v>0</v>
      </c>
      <c r="W3" s="45">
        <v>12</v>
      </c>
      <c r="X3" s="45">
        <v>22</v>
      </c>
      <c r="Y3" s="45">
        <v>42</v>
      </c>
      <c r="Z3" s="45" t="s">
        <v>14</v>
      </c>
      <c r="AA3" s="45">
        <v>0</v>
      </c>
      <c r="AB3" s="45">
        <v>12</v>
      </c>
      <c r="AC3" s="45">
        <v>22</v>
      </c>
      <c r="AD3" s="45">
        <v>32</v>
      </c>
      <c r="AE3" s="45">
        <v>42</v>
      </c>
      <c r="AF3" s="45" t="s">
        <v>14</v>
      </c>
      <c r="AG3" s="45">
        <v>0</v>
      </c>
      <c r="AH3" s="45">
        <v>12</v>
      </c>
      <c r="AI3" s="45">
        <v>42</v>
      </c>
      <c r="AJ3" s="45" t="s">
        <v>14</v>
      </c>
    </row>
    <row r="4" spans="1:36" ht="12.95" customHeight="1" x14ac:dyDescent="0.15">
      <c r="A4" s="44">
        <v>631</v>
      </c>
      <c r="B4" s="99" t="s">
        <v>39</v>
      </c>
      <c r="C4" s="99"/>
      <c r="D4" s="44">
        <v>32</v>
      </c>
      <c r="E4" s="44">
        <v>19</v>
      </c>
      <c r="F4" s="4">
        <f t="shared" ref="F4:F19" si="0">IF(D4&gt;0,IF(B4="スギ",P4,IF(B4="ヒノキ",U4,IF(B4="アカマツ",Z4,IF(B4="カラマツ",AF4,AJ4)))),"")</f>
        <v>0.7</v>
      </c>
      <c r="G4" s="5"/>
      <c r="H4" s="44"/>
      <c r="I4" s="44" t="s">
        <v>38</v>
      </c>
      <c r="J4" s="1" t="s">
        <v>15</v>
      </c>
      <c r="K4" s="45">
        <f t="shared" ref="K4:K43" si="1">IF(ROUND(10^(-5+0.8769+1.7454*LOG(D4)+1.014*LOG(E4)),2)&gt;=0.01,ROUND(10^(-5+0.8769+1.7454*LOG(D4)+1.014*LOG(E4)),2),ROUND(10^(-5+0.8769+1.7454*LOG(D4)+1.014*LOG(E4)),3))</f>
        <v>0.63</v>
      </c>
      <c r="L4" s="45">
        <f t="shared" ref="L4:L43" si="2">ROUND(10^(-5+0.73504+1.83346*LOG(D4)+1.06569*LOG(E4)),2)</f>
        <v>0.72</v>
      </c>
      <c r="M4" s="45">
        <f t="shared" ref="M4:M43" si="3">ROUND(10^(-5+0.71514+1.74357*LOG(D4)+1.17719*LOG(E4)),2)</f>
        <v>0.7</v>
      </c>
      <c r="N4" s="45">
        <f t="shared" ref="N4:N43" si="4">ROUND(10^(-5+0.82956+1.76381*LOG(D4)+1.06412*LOG(E4)),2)</f>
        <v>0.7</v>
      </c>
      <c r="O4" s="45">
        <f t="shared" ref="O4:O43" si="5">ROUND(10^(-5+0.88226+1.79204*LOG(D4)+0.99303*LOG(E4)),2)</f>
        <v>0.71</v>
      </c>
      <c r="P4" s="45">
        <f>HLOOKUP($D4,K$3:O$43,MATCH($A4,$A$3:$A$43,0),1)</f>
        <v>0.7</v>
      </c>
      <c r="Q4" s="45">
        <f t="shared" ref="Q4:Q43" si="6">IF(ROUND(10^(1.810672*LOG(D4)+0.982833*LOG(E4)-4.173533),2)&gt;=0.01,ROUND(10^(1.810672*LOG(D4)+0.982833*LOG(E4)-4.173533),2),ROUND(10^(1.810672*LOG(D4)+0.982833*LOG(E4)-4.173533),3))</f>
        <v>0.64</v>
      </c>
      <c r="R4" s="45">
        <f t="shared" ref="R4:R43" si="7">ROUND(10^(1.905709*LOG(D4)+1.011385*LOG(E4)-4.293729),2)</f>
        <v>0.74</v>
      </c>
      <c r="S4" s="45">
        <f t="shared" ref="S4:S43" si="8">ROUND(10^(1.771888*LOG(D4)+1.138415*LOG(E4)-4.271259),2)</f>
        <v>0.71</v>
      </c>
      <c r="T4" s="45">
        <f t="shared" ref="T4:T43" si="9">ROUND(10^(1.671519*LOG(D4)+1.363617*LOG(E4)-4.404407),2)</f>
        <v>0.72</v>
      </c>
      <c r="U4" s="45">
        <f t="shared" ref="U4:U43" si="10">HLOOKUP($D4,Q$3:T$43,MATCH($A4,$A$3:$A$43,0),1)</f>
        <v>0.72</v>
      </c>
      <c r="V4" s="45">
        <f t="shared" ref="V4:V43" si="11">IF(ROUND(10^(-4.249503+1.946501*LOG(D4)+0.942682*LOG(E4)),2)&gt;=0.01,ROUND(10^(-4.249503+1.946501*LOG(D4)+0.942682*LOG(E4)),2),ROUND(10^(-4.249503+1.946501*LOG(D4)+0.942682*LOG(E4)),3))</f>
        <v>0.77</v>
      </c>
      <c r="W4" s="45">
        <f t="shared" ref="W4:W43" si="12">ROUND(10^(-4.155639+1.847898*LOG(D4)+0.951955*LOG(E4)),2)</f>
        <v>0.7</v>
      </c>
      <c r="X4" s="45">
        <f t="shared" ref="X4:X43" si="13">ROUND(10^(-4.194535+1.804172*LOG(D4)+1.034248*LOG(E4)),2)</f>
        <v>0.7</v>
      </c>
      <c r="Y4" s="45">
        <f t="shared" ref="Y4:Y43" si="14">ROUND(10^(-4.42347+2.006485*LOG(D4)+0.967757*LOG(E4)),2)</f>
        <v>0.68</v>
      </c>
      <c r="Z4" s="45">
        <f t="shared" ref="Z4:Z43" si="15">HLOOKUP($D4,V$3:Y$43,MATCH($A4,$A$3:$A$43,0),1)</f>
        <v>0.7</v>
      </c>
      <c r="AA4" s="45">
        <f t="shared" ref="AA4:AA43" si="16">IF(ROUND(10^(1.80389*LOG(D4)+0.962587*LOG(E4)-4.155099),2)&gt;=0.01,ROUND(10^(1.80389*LOG(D4)+0.962587*LOG(E4)-4.155099),2),ROUND(10^(1.80389*LOG(D4)+0.962587*LOG(E4)-4.155099),3))</f>
        <v>0.62</v>
      </c>
      <c r="AB4" s="45">
        <f t="shared" ref="AB4:AB43" si="17">ROUND(10^(1.979213*LOG(D4)+0.998347*LOG(E4)-4.369281),2)</f>
        <v>0.77</v>
      </c>
      <c r="AC4" s="45">
        <f t="shared" ref="AC4:AC43" si="18">ROUND(10^(1.904401*LOG(D4)+1.062478*LOG(E4)-4.348104),2)</f>
        <v>0.75</v>
      </c>
      <c r="AD4" s="45">
        <f t="shared" ref="AD4:AD43" si="19">ROUND(10^(1.640825*LOG(D4)+1.080387*LOG(E4)-3.976731),2)</f>
        <v>0.75</v>
      </c>
      <c r="AE4" s="45">
        <f t="shared" ref="AE4:AE43" si="20">ROUND(10^(1.90887*LOG(D4)+1.088002*LOG(E4)-4.431495),2)</f>
        <v>0.68</v>
      </c>
      <c r="AF4" s="45">
        <f t="shared" ref="AF4:AF43" si="21">HLOOKUP($D4,AA$3:AE$43,MATCH($A4,$A$3:$A$43,0),1)</f>
        <v>0.75</v>
      </c>
      <c r="AG4" s="45">
        <f t="shared" ref="AG4:AG43" si="22">IF(ROUND(10^(1.94019664*LOG(D4)+0.84689666*LOG(E4)-4.20067295),2)&gt;=0.01,ROUND(10^(1.94019664*LOG(D4)+0.84689666*LOG(E4)-4.20067295),2),ROUND(10^(1.94019664*LOG(D4)+0.84689666*LOG(E4)-4.20067295),3))</f>
        <v>0.63</v>
      </c>
      <c r="AH4" s="45">
        <f t="shared" ref="AH4:AH43" si="23">ROUND(10^(1.93813902*LOG(D4)+0.96697002*LOG(E4)-4.32216295),2)</f>
        <v>0.68</v>
      </c>
      <c r="AI4" s="45">
        <f t="shared" ref="AI4:AI43" si="24">ROUND(10^(1.82464098*LOG(D4)+0.97625989*LOG(E4)-4.15096808),2)</f>
        <v>0.7</v>
      </c>
      <c r="AJ4" s="45">
        <f t="shared" ref="AJ4:AJ43" si="25">HLOOKUP($D4,AG$3:AI$43,MATCH($A4,$A$3:$A$43,0),1)</f>
        <v>0.68</v>
      </c>
    </row>
    <row r="5" spans="1:36" ht="12.95" customHeight="1" x14ac:dyDescent="0.15">
      <c r="A5" s="44">
        <v>632</v>
      </c>
      <c r="B5" s="99" t="s">
        <v>39</v>
      </c>
      <c r="C5" s="99"/>
      <c r="D5" s="44">
        <v>18</v>
      </c>
      <c r="E5" s="44">
        <v>18</v>
      </c>
      <c r="F5" s="4">
        <f t="shared" si="0"/>
        <v>0.23</v>
      </c>
      <c r="G5" s="5" t="s">
        <v>35</v>
      </c>
      <c r="H5" s="44" t="s">
        <v>77</v>
      </c>
      <c r="I5" s="5" t="s">
        <v>35</v>
      </c>
      <c r="J5" s="1" t="s">
        <v>15</v>
      </c>
      <c r="K5" s="45">
        <f t="shared" si="1"/>
        <v>0.22</v>
      </c>
      <c r="L5" s="45">
        <f t="shared" si="2"/>
        <v>0.24</v>
      </c>
      <c r="M5" s="45">
        <f t="shared" si="3"/>
        <v>0.24</v>
      </c>
      <c r="N5" s="45">
        <f t="shared" si="4"/>
        <v>0.24</v>
      </c>
      <c r="O5" s="45">
        <f t="shared" si="5"/>
        <v>0.24</v>
      </c>
      <c r="P5" s="45">
        <f t="shared" ref="P5:P43" si="26">HLOOKUP($D5,K$3:O$43,MATCH(A5,$A$3:$A$43,0),1)</f>
        <v>0.24</v>
      </c>
      <c r="Q5" s="45">
        <f t="shared" si="6"/>
        <v>0.22</v>
      </c>
      <c r="R5" s="45">
        <f t="shared" si="7"/>
        <v>0.23</v>
      </c>
      <c r="S5" s="45">
        <f t="shared" si="8"/>
        <v>0.24</v>
      </c>
      <c r="T5" s="45">
        <f t="shared" si="9"/>
        <v>0.25</v>
      </c>
      <c r="U5" s="45">
        <f t="shared" si="10"/>
        <v>0.23</v>
      </c>
      <c r="V5" s="45">
        <f t="shared" si="11"/>
        <v>0.24</v>
      </c>
      <c r="W5" s="45">
        <f t="shared" si="12"/>
        <v>0.23</v>
      </c>
      <c r="X5" s="45">
        <f t="shared" si="13"/>
        <v>0.23</v>
      </c>
      <c r="Y5" s="45">
        <f t="shared" si="14"/>
        <v>0.2</v>
      </c>
      <c r="Z5" s="45">
        <f t="shared" si="15"/>
        <v>0.23</v>
      </c>
      <c r="AA5" s="45">
        <f t="shared" si="16"/>
        <v>0.21</v>
      </c>
      <c r="AB5" s="45">
        <f t="shared" si="17"/>
        <v>0.23</v>
      </c>
      <c r="AC5" s="45">
        <f t="shared" si="18"/>
        <v>0.24</v>
      </c>
      <c r="AD5" s="45">
        <f t="shared" si="19"/>
        <v>0.27</v>
      </c>
      <c r="AE5" s="45">
        <f t="shared" si="20"/>
        <v>0.21</v>
      </c>
      <c r="AF5" s="45">
        <f t="shared" si="21"/>
        <v>0.23</v>
      </c>
      <c r="AG5" s="45">
        <f t="shared" si="22"/>
        <v>0.2</v>
      </c>
      <c r="AH5" s="45">
        <f t="shared" si="23"/>
        <v>0.21</v>
      </c>
      <c r="AI5" s="45">
        <f t="shared" si="24"/>
        <v>0.23</v>
      </c>
      <c r="AJ5" s="45">
        <f t="shared" si="25"/>
        <v>0.21</v>
      </c>
    </row>
    <row r="6" spans="1:36" ht="12.95" customHeight="1" x14ac:dyDescent="0.15">
      <c r="A6" s="44">
        <v>633</v>
      </c>
      <c r="B6" s="99" t="s">
        <v>39</v>
      </c>
      <c r="C6" s="99"/>
      <c r="D6" s="44">
        <v>24</v>
      </c>
      <c r="E6" s="44">
        <v>18</v>
      </c>
      <c r="F6" s="4">
        <f t="shared" si="0"/>
        <v>0.39</v>
      </c>
      <c r="G6" s="5"/>
      <c r="H6" s="44"/>
      <c r="I6" s="5"/>
      <c r="J6" s="1" t="s">
        <v>15</v>
      </c>
      <c r="K6" s="45">
        <f t="shared" si="1"/>
        <v>0.36</v>
      </c>
      <c r="L6" s="45">
        <f t="shared" si="2"/>
        <v>0.4</v>
      </c>
      <c r="M6" s="45">
        <f t="shared" si="3"/>
        <v>0.4</v>
      </c>
      <c r="N6" s="45">
        <f t="shared" si="4"/>
        <v>0.4</v>
      </c>
      <c r="O6" s="45">
        <f t="shared" si="5"/>
        <v>0.4</v>
      </c>
      <c r="P6" s="45">
        <f t="shared" si="26"/>
        <v>0.4</v>
      </c>
      <c r="Q6" s="45">
        <f t="shared" si="6"/>
        <v>0.36</v>
      </c>
      <c r="R6" s="45">
        <f t="shared" si="7"/>
        <v>0.4</v>
      </c>
      <c r="S6" s="45">
        <f t="shared" si="8"/>
        <v>0.4</v>
      </c>
      <c r="T6" s="45">
        <f t="shared" si="9"/>
        <v>0.41</v>
      </c>
      <c r="U6" s="45">
        <f t="shared" si="10"/>
        <v>0.4</v>
      </c>
      <c r="V6" s="45">
        <f t="shared" si="11"/>
        <v>0.42</v>
      </c>
      <c r="W6" s="45">
        <f t="shared" si="12"/>
        <v>0.39</v>
      </c>
      <c r="X6" s="45">
        <f t="shared" si="13"/>
        <v>0.39</v>
      </c>
      <c r="Y6" s="45">
        <f t="shared" si="14"/>
        <v>0.36</v>
      </c>
      <c r="Z6" s="45">
        <f t="shared" si="15"/>
        <v>0.39</v>
      </c>
      <c r="AA6" s="45">
        <f t="shared" si="16"/>
        <v>0.35</v>
      </c>
      <c r="AB6" s="45">
        <f t="shared" si="17"/>
        <v>0.41</v>
      </c>
      <c r="AC6" s="45">
        <f t="shared" si="18"/>
        <v>0.41</v>
      </c>
      <c r="AD6" s="45">
        <f t="shared" si="19"/>
        <v>0.44</v>
      </c>
      <c r="AE6" s="45">
        <f t="shared" si="20"/>
        <v>0.37</v>
      </c>
      <c r="AF6" s="45">
        <f t="shared" si="21"/>
        <v>0.41</v>
      </c>
      <c r="AG6" s="45">
        <f t="shared" si="22"/>
        <v>0.35</v>
      </c>
      <c r="AH6" s="45">
        <f t="shared" si="23"/>
        <v>0.37</v>
      </c>
      <c r="AI6" s="45">
        <f t="shared" si="24"/>
        <v>0.39</v>
      </c>
      <c r="AJ6" s="45">
        <f t="shared" si="25"/>
        <v>0.37</v>
      </c>
    </row>
    <row r="7" spans="1:36" ht="12.95" customHeight="1" x14ac:dyDescent="0.15">
      <c r="A7" s="44">
        <v>634</v>
      </c>
      <c r="B7" s="99" t="s">
        <v>39</v>
      </c>
      <c r="C7" s="99"/>
      <c r="D7" s="44">
        <v>24</v>
      </c>
      <c r="E7" s="44">
        <v>19</v>
      </c>
      <c r="F7" s="4">
        <f t="shared" si="0"/>
        <v>0.42</v>
      </c>
      <c r="G7" s="5" t="s">
        <v>33</v>
      </c>
      <c r="H7" s="44"/>
      <c r="I7" s="5"/>
      <c r="J7" s="1" t="s">
        <v>15</v>
      </c>
      <c r="K7" s="45">
        <f t="shared" si="1"/>
        <v>0.38</v>
      </c>
      <c r="L7" s="45">
        <f t="shared" si="2"/>
        <v>0.42</v>
      </c>
      <c r="M7" s="45">
        <f t="shared" si="3"/>
        <v>0.42</v>
      </c>
      <c r="N7" s="45">
        <f t="shared" si="4"/>
        <v>0.42</v>
      </c>
      <c r="O7" s="45">
        <f t="shared" si="5"/>
        <v>0.42</v>
      </c>
      <c r="P7" s="45">
        <f t="shared" si="26"/>
        <v>0.42</v>
      </c>
      <c r="Q7" s="45">
        <f t="shared" si="6"/>
        <v>0.38</v>
      </c>
      <c r="R7" s="45">
        <f t="shared" si="7"/>
        <v>0.43</v>
      </c>
      <c r="S7" s="45">
        <f t="shared" si="8"/>
        <v>0.43</v>
      </c>
      <c r="T7" s="45">
        <f t="shared" si="9"/>
        <v>0.44</v>
      </c>
      <c r="U7" s="45">
        <f t="shared" si="10"/>
        <v>0.43</v>
      </c>
      <c r="V7" s="45">
        <f t="shared" si="11"/>
        <v>0.44</v>
      </c>
      <c r="W7" s="45">
        <f t="shared" si="12"/>
        <v>0.41</v>
      </c>
      <c r="X7" s="45">
        <f t="shared" si="13"/>
        <v>0.42</v>
      </c>
      <c r="Y7" s="45">
        <f t="shared" si="14"/>
        <v>0.38</v>
      </c>
      <c r="Z7" s="45">
        <f t="shared" si="15"/>
        <v>0.42</v>
      </c>
      <c r="AA7" s="45">
        <f t="shared" si="16"/>
        <v>0.37</v>
      </c>
      <c r="AB7" s="45">
        <f t="shared" si="17"/>
        <v>0.44</v>
      </c>
      <c r="AC7" s="45">
        <f t="shared" si="18"/>
        <v>0.44</v>
      </c>
      <c r="AD7" s="45">
        <f t="shared" si="19"/>
        <v>0.47</v>
      </c>
      <c r="AE7" s="45">
        <f t="shared" si="20"/>
        <v>0.39</v>
      </c>
      <c r="AF7" s="45">
        <f t="shared" si="21"/>
        <v>0.44</v>
      </c>
      <c r="AG7" s="45">
        <f t="shared" si="22"/>
        <v>0.36</v>
      </c>
      <c r="AH7" s="45">
        <f t="shared" si="23"/>
        <v>0.39</v>
      </c>
      <c r="AI7" s="45">
        <f t="shared" si="24"/>
        <v>0.41</v>
      </c>
      <c r="AJ7" s="45">
        <f t="shared" si="25"/>
        <v>0.39</v>
      </c>
    </row>
    <row r="8" spans="1:36" ht="12.95" customHeight="1" x14ac:dyDescent="0.15">
      <c r="A8" s="44">
        <v>635</v>
      </c>
      <c r="B8" s="99" t="s">
        <v>39</v>
      </c>
      <c r="C8" s="99"/>
      <c r="D8" s="44">
        <v>28</v>
      </c>
      <c r="E8" s="44">
        <v>18</v>
      </c>
      <c r="F8" s="4">
        <f t="shared" si="0"/>
        <v>0.52</v>
      </c>
      <c r="G8" s="5" t="s">
        <v>33</v>
      </c>
      <c r="H8" s="44"/>
      <c r="I8" s="5"/>
      <c r="J8" s="1" t="s">
        <v>15</v>
      </c>
      <c r="K8" s="45">
        <f t="shared" si="1"/>
        <v>0.47</v>
      </c>
      <c r="L8" s="45">
        <f t="shared" si="2"/>
        <v>0.53</v>
      </c>
      <c r="M8" s="45">
        <f t="shared" si="3"/>
        <v>0.52</v>
      </c>
      <c r="N8" s="45">
        <f t="shared" si="4"/>
        <v>0.52</v>
      </c>
      <c r="O8" s="45">
        <f t="shared" si="5"/>
        <v>0.53</v>
      </c>
      <c r="P8" s="45">
        <f t="shared" si="26"/>
        <v>0.52</v>
      </c>
      <c r="Q8" s="45">
        <f t="shared" si="6"/>
        <v>0.48</v>
      </c>
      <c r="R8" s="45">
        <f t="shared" si="7"/>
        <v>0.54</v>
      </c>
      <c r="S8" s="45">
        <f t="shared" si="8"/>
        <v>0.53</v>
      </c>
      <c r="T8" s="45">
        <f t="shared" si="9"/>
        <v>0.53</v>
      </c>
      <c r="U8" s="45">
        <f t="shared" si="10"/>
        <v>0.53</v>
      </c>
      <c r="V8" s="45">
        <f t="shared" si="11"/>
        <v>0.56000000000000005</v>
      </c>
      <c r="W8" s="45">
        <f t="shared" si="12"/>
        <v>0.52</v>
      </c>
      <c r="X8" s="45">
        <f t="shared" si="13"/>
        <v>0.52</v>
      </c>
      <c r="Y8" s="45">
        <f t="shared" si="14"/>
        <v>0.5</v>
      </c>
      <c r="Z8" s="45">
        <f t="shared" si="15"/>
        <v>0.52</v>
      </c>
      <c r="AA8" s="45">
        <f t="shared" si="16"/>
        <v>0.46</v>
      </c>
      <c r="AB8" s="45">
        <f t="shared" si="17"/>
        <v>0.56000000000000005</v>
      </c>
      <c r="AC8" s="45">
        <f t="shared" si="18"/>
        <v>0.55000000000000004</v>
      </c>
      <c r="AD8" s="45">
        <f t="shared" si="19"/>
        <v>0.56999999999999995</v>
      </c>
      <c r="AE8" s="45">
        <f t="shared" si="20"/>
        <v>0.5</v>
      </c>
      <c r="AF8" s="45">
        <f t="shared" si="21"/>
        <v>0.55000000000000004</v>
      </c>
      <c r="AG8" s="45">
        <f t="shared" si="22"/>
        <v>0.47</v>
      </c>
      <c r="AH8" s="45">
        <f t="shared" si="23"/>
        <v>0.5</v>
      </c>
      <c r="AI8" s="45">
        <f t="shared" si="24"/>
        <v>0.52</v>
      </c>
      <c r="AJ8" s="45">
        <f t="shared" si="25"/>
        <v>0.5</v>
      </c>
    </row>
    <row r="9" spans="1:36" ht="12.95" customHeight="1" x14ac:dyDescent="0.15">
      <c r="A9" s="44">
        <v>636</v>
      </c>
      <c r="B9" s="99" t="s">
        <v>39</v>
      </c>
      <c r="C9" s="99"/>
      <c r="D9" s="44">
        <v>34</v>
      </c>
      <c r="E9" s="44">
        <v>19</v>
      </c>
      <c r="F9" s="4">
        <f t="shared" si="0"/>
        <v>0.78</v>
      </c>
      <c r="G9" s="5"/>
      <c r="H9" s="44"/>
      <c r="I9" s="5"/>
      <c r="J9" s="1" t="s">
        <v>15</v>
      </c>
      <c r="K9" s="45">
        <f t="shared" si="1"/>
        <v>0.7</v>
      </c>
      <c r="L9" s="45">
        <f t="shared" si="2"/>
        <v>0.8</v>
      </c>
      <c r="M9" s="45">
        <f t="shared" si="3"/>
        <v>0.78</v>
      </c>
      <c r="N9" s="45">
        <f t="shared" si="4"/>
        <v>0.78</v>
      </c>
      <c r="O9" s="45">
        <f t="shared" si="5"/>
        <v>0.79</v>
      </c>
      <c r="P9" s="45">
        <f t="shared" si="26"/>
        <v>0.78</v>
      </c>
      <c r="Q9" s="45">
        <f t="shared" si="6"/>
        <v>0.72</v>
      </c>
      <c r="R9" s="45">
        <f t="shared" si="7"/>
        <v>0.83</v>
      </c>
      <c r="S9" s="45">
        <f t="shared" si="8"/>
        <v>0.79</v>
      </c>
      <c r="T9" s="45">
        <f t="shared" si="9"/>
        <v>0.79</v>
      </c>
      <c r="U9" s="45">
        <f t="shared" si="10"/>
        <v>0.79</v>
      </c>
      <c r="V9" s="45">
        <f t="shared" si="11"/>
        <v>0.86</v>
      </c>
      <c r="W9" s="45">
        <f t="shared" si="12"/>
        <v>0.78</v>
      </c>
      <c r="X9" s="45">
        <f t="shared" si="13"/>
        <v>0.78</v>
      </c>
      <c r="Y9" s="45">
        <f t="shared" si="14"/>
        <v>0.77</v>
      </c>
      <c r="Z9" s="45">
        <f t="shared" si="15"/>
        <v>0.78</v>
      </c>
      <c r="AA9" s="45">
        <f t="shared" si="16"/>
        <v>0.69</v>
      </c>
      <c r="AB9" s="45">
        <f t="shared" si="17"/>
        <v>0.87</v>
      </c>
      <c r="AC9" s="45">
        <f t="shared" si="18"/>
        <v>0.85</v>
      </c>
      <c r="AD9" s="45">
        <f t="shared" si="19"/>
        <v>0.83</v>
      </c>
      <c r="AE9" s="45">
        <f t="shared" si="20"/>
        <v>0.76</v>
      </c>
      <c r="AF9" s="45">
        <f t="shared" si="21"/>
        <v>0.83</v>
      </c>
      <c r="AG9" s="45">
        <f t="shared" si="22"/>
        <v>0.71</v>
      </c>
      <c r="AH9" s="45">
        <f t="shared" si="23"/>
        <v>0.76</v>
      </c>
      <c r="AI9" s="45">
        <f t="shared" si="24"/>
        <v>0.78</v>
      </c>
      <c r="AJ9" s="45">
        <f t="shared" si="25"/>
        <v>0.76</v>
      </c>
    </row>
    <row r="10" spans="1:36" ht="12.95" customHeight="1" x14ac:dyDescent="0.15">
      <c r="A10" s="44">
        <v>637</v>
      </c>
      <c r="B10" s="99" t="s">
        <v>39</v>
      </c>
      <c r="C10" s="99"/>
      <c r="D10" s="44">
        <v>22</v>
      </c>
      <c r="E10" s="44">
        <v>15</v>
      </c>
      <c r="F10" s="4">
        <f t="shared" si="0"/>
        <v>0.28000000000000003</v>
      </c>
      <c r="G10" s="5" t="s">
        <v>35</v>
      </c>
      <c r="H10" s="44" t="s">
        <v>159</v>
      </c>
      <c r="I10" s="5" t="s">
        <v>35</v>
      </c>
      <c r="J10" s="1" t="s">
        <v>15</v>
      </c>
      <c r="K10" s="45">
        <f t="shared" si="1"/>
        <v>0.26</v>
      </c>
      <c r="L10" s="45">
        <f t="shared" si="2"/>
        <v>0.28000000000000003</v>
      </c>
      <c r="M10" s="45">
        <f t="shared" si="3"/>
        <v>0.28000000000000003</v>
      </c>
      <c r="N10" s="45">
        <f t="shared" si="4"/>
        <v>0.28000000000000003</v>
      </c>
      <c r="O10" s="45">
        <f t="shared" si="5"/>
        <v>0.28999999999999998</v>
      </c>
      <c r="P10" s="45">
        <f t="shared" si="26"/>
        <v>0.28000000000000003</v>
      </c>
      <c r="Q10" s="45">
        <f t="shared" si="6"/>
        <v>0.26</v>
      </c>
      <c r="R10" s="45">
        <f t="shared" si="7"/>
        <v>0.28000000000000003</v>
      </c>
      <c r="S10" s="45">
        <f t="shared" si="8"/>
        <v>0.28000000000000003</v>
      </c>
      <c r="T10" s="45">
        <f t="shared" si="9"/>
        <v>0.28000000000000003</v>
      </c>
      <c r="U10" s="45">
        <f t="shared" si="10"/>
        <v>0.28000000000000003</v>
      </c>
      <c r="V10" s="45">
        <f t="shared" si="11"/>
        <v>0.3</v>
      </c>
      <c r="W10" s="45">
        <f t="shared" si="12"/>
        <v>0.28000000000000003</v>
      </c>
      <c r="X10" s="45">
        <f t="shared" si="13"/>
        <v>0.28000000000000003</v>
      </c>
      <c r="Y10" s="45">
        <f t="shared" si="14"/>
        <v>0.26</v>
      </c>
      <c r="Z10" s="45">
        <f t="shared" si="15"/>
        <v>0.28000000000000003</v>
      </c>
      <c r="AA10" s="45">
        <f t="shared" si="16"/>
        <v>0.25</v>
      </c>
      <c r="AB10" s="45">
        <f t="shared" si="17"/>
        <v>0.28999999999999998</v>
      </c>
      <c r="AC10" s="45">
        <f t="shared" si="18"/>
        <v>0.28999999999999998</v>
      </c>
      <c r="AD10" s="45">
        <f t="shared" si="19"/>
        <v>0.31</v>
      </c>
      <c r="AE10" s="45">
        <f t="shared" si="20"/>
        <v>0.26</v>
      </c>
      <c r="AF10" s="45">
        <f t="shared" si="21"/>
        <v>0.28999999999999998</v>
      </c>
      <c r="AG10" s="45">
        <f t="shared" si="22"/>
        <v>0.25</v>
      </c>
      <c r="AH10" s="45">
        <f t="shared" si="23"/>
        <v>0.26</v>
      </c>
      <c r="AI10" s="45">
        <f t="shared" si="24"/>
        <v>0.28000000000000003</v>
      </c>
      <c r="AJ10" s="45">
        <f t="shared" si="25"/>
        <v>0.26</v>
      </c>
    </row>
    <row r="11" spans="1:36" ht="12.95" customHeight="1" x14ac:dyDescent="0.15">
      <c r="A11" s="44">
        <v>638</v>
      </c>
      <c r="B11" s="99" t="s">
        <v>39</v>
      </c>
      <c r="C11" s="99"/>
      <c r="D11" s="44">
        <v>22</v>
      </c>
      <c r="E11" s="44">
        <v>18</v>
      </c>
      <c r="F11" s="4">
        <f t="shared" si="0"/>
        <v>0.34</v>
      </c>
      <c r="G11" s="5"/>
      <c r="H11" s="44"/>
      <c r="I11" s="5"/>
      <c r="J11" s="1" t="s">
        <v>15</v>
      </c>
      <c r="K11" s="45">
        <f t="shared" si="1"/>
        <v>0.31</v>
      </c>
      <c r="L11" s="45">
        <f t="shared" si="2"/>
        <v>0.34</v>
      </c>
      <c r="M11" s="45">
        <f t="shared" si="3"/>
        <v>0.34</v>
      </c>
      <c r="N11" s="45">
        <f t="shared" si="4"/>
        <v>0.34</v>
      </c>
      <c r="O11" s="45">
        <f t="shared" si="5"/>
        <v>0.34</v>
      </c>
      <c r="P11" s="45">
        <f t="shared" si="26"/>
        <v>0.34</v>
      </c>
      <c r="Q11" s="45">
        <f t="shared" si="6"/>
        <v>0.31</v>
      </c>
      <c r="R11" s="45">
        <f t="shared" si="7"/>
        <v>0.34</v>
      </c>
      <c r="S11" s="45">
        <f t="shared" si="8"/>
        <v>0.34</v>
      </c>
      <c r="T11" s="45">
        <f t="shared" si="9"/>
        <v>0.36</v>
      </c>
      <c r="U11" s="45">
        <f t="shared" si="10"/>
        <v>0.34</v>
      </c>
      <c r="V11" s="45">
        <f t="shared" si="11"/>
        <v>0.35</v>
      </c>
      <c r="W11" s="45">
        <f t="shared" si="12"/>
        <v>0.33</v>
      </c>
      <c r="X11" s="45">
        <f t="shared" si="13"/>
        <v>0.34</v>
      </c>
      <c r="Y11" s="45">
        <f t="shared" si="14"/>
        <v>0.31</v>
      </c>
      <c r="Z11" s="45">
        <f t="shared" si="15"/>
        <v>0.34</v>
      </c>
      <c r="AA11" s="45">
        <f t="shared" si="16"/>
        <v>0.3</v>
      </c>
      <c r="AB11" s="45">
        <f t="shared" si="17"/>
        <v>0.35</v>
      </c>
      <c r="AC11" s="45">
        <f t="shared" si="18"/>
        <v>0.35</v>
      </c>
      <c r="AD11" s="45">
        <f t="shared" si="19"/>
        <v>0.38</v>
      </c>
      <c r="AE11" s="45">
        <f t="shared" si="20"/>
        <v>0.31</v>
      </c>
      <c r="AF11" s="45">
        <f t="shared" si="21"/>
        <v>0.35</v>
      </c>
      <c r="AG11" s="45">
        <f t="shared" si="22"/>
        <v>0.28999999999999998</v>
      </c>
      <c r="AH11" s="45">
        <f t="shared" si="23"/>
        <v>0.31</v>
      </c>
      <c r="AI11" s="45">
        <f t="shared" si="24"/>
        <v>0.33</v>
      </c>
      <c r="AJ11" s="45">
        <f t="shared" si="25"/>
        <v>0.31</v>
      </c>
    </row>
    <row r="12" spans="1:36" ht="12.95" customHeight="1" x14ac:dyDescent="0.15">
      <c r="A12" s="44">
        <v>639</v>
      </c>
      <c r="B12" s="99" t="s">
        <v>39</v>
      </c>
      <c r="C12" s="99"/>
      <c r="D12" s="44">
        <v>22</v>
      </c>
      <c r="E12" s="44">
        <v>15</v>
      </c>
      <c r="F12" s="4">
        <f t="shared" si="0"/>
        <v>0.28000000000000003</v>
      </c>
      <c r="G12" s="5" t="s">
        <v>35</v>
      </c>
      <c r="H12" s="44" t="s">
        <v>32</v>
      </c>
      <c r="I12" s="5" t="s">
        <v>35</v>
      </c>
      <c r="J12" s="1" t="s">
        <v>15</v>
      </c>
      <c r="K12" s="45">
        <f t="shared" si="1"/>
        <v>0.26</v>
      </c>
      <c r="L12" s="45">
        <f t="shared" si="2"/>
        <v>0.28000000000000003</v>
      </c>
      <c r="M12" s="45">
        <f t="shared" si="3"/>
        <v>0.28000000000000003</v>
      </c>
      <c r="N12" s="45">
        <f t="shared" si="4"/>
        <v>0.28000000000000003</v>
      </c>
      <c r="O12" s="45">
        <f t="shared" si="5"/>
        <v>0.28999999999999998</v>
      </c>
      <c r="P12" s="45">
        <f t="shared" si="26"/>
        <v>0.28000000000000003</v>
      </c>
      <c r="Q12" s="45">
        <f t="shared" si="6"/>
        <v>0.26</v>
      </c>
      <c r="R12" s="45">
        <f t="shared" si="7"/>
        <v>0.28000000000000003</v>
      </c>
      <c r="S12" s="45">
        <f t="shared" si="8"/>
        <v>0.28000000000000003</v>
      </c>
      <c r="T12" s="45">
        <f t="shared" si="9"/>
        <v>0.28000000000000003</v>
      </c>
      <c r="U12" s="45">
        <f t="shared" si="10"/>
        <v>0.28000000000000003</v>
      </c>
      <c r="V12" s="45">
        <f t="shared" si="11"/>
        <v>0.3</v>
      </c>
      <c r="W12" s="45">
        <f t="shared" si="12"/>
        <v>0.28000000000000003</v>
      </c>
      <c r="X12" s="45">
        <f t="shared" si="13"/>
        <v>0.28000000000000003</v>
      </c>
      <c r="Y12" s="45">
        <f t="shared" si="14"/>
        <v>0.26</v>
      </c>
      <c r="Z12" s="45">
        <f t="shared" si="15"/>
        <v>0.28000000000000003</v>
      </c>
      <c r="AA12" s="45">
        <f t="shared" si="16"/>
        <v>0.25</v>
      </c>
      <c r="AB12" s="45">
        <f t="shared" si="17"/>
        <v>0.28999999999999998</v>
      </c>
      <c r="AC12" s="45">
        <f t="shared" si="18"/>
        <v>0.28999999999999998</v>
      </c>
      <c r="AD12" s="45">
        <f t="shared" si="19"/>
        <v>0.31</v>
      </c>
      <c r="AE12" s="45">
        <f t="shared" si="20"/>
        <v>0.26</v>
      </c>
      <c r="AF12" s="45">
        <f t="shared" si="21"/>
        <v>0.28999999999999998</v>
      </c>
      <c r="AG12" s="45">
        <f t="shared" si="22"/>
        <v>0.25</v>
      </c>
      <c r="AH12" s="45">
        <f t="shared" si="23"/>
        <v>0.26</v>
      </c>
      <c r="AI12" s="45">
        <f t="shared" si="24"/>
        <v>0.28000000000000003</v>
      </c>
      <c r="AJ12" s="45">
        <f t="shared" si="25"/>
        <v>0.26</v>
      </c>
    </row>
    <row r="13" spans="1:36" ht="12.95" customHeight="1" x14ac:dyDescent="0.15">
      <c r="A13" s="44">
        <v>640</v>
      </c>
      <c r="B13" s="99" t="s">
        <v>50</v>
      </c>
      <c r="C13" s="99"/>
      <c r="D13" s="44">
        <v>20</v>
      </c>
      <c r="E13" s="44">
        <v>15</v>
      </c>
      <c r="F13" s="4">
        <f t="shared" si="0"/>
        <v>0.22</v>
      </c>
      <c r="G13" s="5"/>
      <c r="H13" s="44"/>
      <c r="I13" s="5"/>
      <c r="J13" s="1" t="s">
        <v>15</v>
      </c>
      <c r="K13" s="45">
        <f t="shared" si="1"/>
        <v>0.22</v>
      </c>
      <c r="L13" s="45">
        <f t="shared" si="2"/>
        <v>0.24</v>
      </c>
      <c r="M13" s="45">
        <f t="shared" si="3"/>
        <v>0.23</v>
      </c>
      <c r="N13" s="45">
        <f t="shared" si="4"/>
        <v>0.24</v>
      </c>
      <c r="O13" s="45">
        <f t="shared" si="5"/>
        <v>0.24</v>
      </c>
      <c r="P13" s="45">
        <f t="shared" si="26"/>
        <v>0.24</v>
      </c>
      <c r="Q13" s="45">
        <f t="shared" si="6"/>
        <v>0.22</v>
      </c>
      <c r="R13" s="45">
        <f t="shared" si="7"/>
        <v>0.24</v>
      </c>
      <c r="S13" s="45">
        <f t="shared" si="8"/>
        <v>0.24</v>
      </c>
      <c r="T13" s="45">
        <f t="shared" si="9"/>
        <v>0.24</v>
      </c>
      <c r="U13" s="45">
        <f t="shared" si="10"/>
        <v>0.24</v>
      </c>
      <c r="V13" s="45">
        <f t="shared" si="11"/>
        <v>0.25</v>
      </c>
      <c r="W13" s="45">
        <f t="shared" si="12"/>
        <v>0.23</v>
      </c>
      <c r="X13" s="45">
        <f t="shared" si="13"/>
        <v>0.23</v>
      </c>
      <c r="Y13" s="45">
        <f t="shared" si="14"/>
        <v>0.21</v>
      </c>
      <c r="Z13" s="45">
        <f t="shared" si="15"/>
        <v>0.23</v>
      </c>
      <c r="AA13" s="45">
        <f t="shared" si="16"/>
        <v>0.21</v>
      </c>
      <c r="AB13" s="45">
        <f t="shared" si="17"/>
        <v>0.24</v>
      </c>
      <c r="AC13" s="45">
        <f t="shared" si="18"/>
        <v>0.24</v>
      </c>
      <c r="AD13" s="45">
        <f t="shared" si="19"/>
        <v>0.27</v>
      </c>
      <c r="AE13" s="45">
        <f t="shared" si="20"/>
        <v>0.21</v>
      </c>
      <c r="AF13" s="45">
        <f t="shared" si="21"/>
        <v>0.24</v>
      </c>
      <c r="AG13" s="45">
        <f t="shared" si="22"/>
        <v>0.21</v>
      </c>
      <c r="AH13" s="45">
        <f t="shared" si="23"/>
        <v>0.22</v>
      </c>
      <c r="AI13" s="45">
        <f t="shared" si="24"/>
        <v>0.24</v>
      </c>
      <c r="AJ13" s="45">
        <f t="shared" si="25"/>
        <v>0.22</v>
      </c>
    </row>
    <row r="14" spans="1:36" ht="12.95" customHeight="1" x14ac:dyDescent="0.15">
      <c r="A14" s="44"/>
      <c r="B14" s="99"/>
      <c r="C14" s="99"/>
      <c r="D14" s="44"/>
      <c r="E14" s="44"/>
      <c r="F14" s="4" t="str">
        <f t="shared" si="0"/>
        <v/>
      </c>
      <c r="G14" s="5"/>
      <c r="H14" s="44"/>
      <c r="I14" s="44"/>
      <c r="J14" s="1" t="s">
        <v>15</v>
      </c>
      <c r="K14" s="45" t="e">
        <f t="shared" si="1"/>
        <v>#NUM!</v>
      </c>
      <c r="L14" s="45" t="e">
        <f t="shared" si="2"/>
        <v>#NUM!</v>
      </c>
      <c r="M14" s="45" t="e">
        <f t="shared" si="3"/>
        <v>#NUM!</v>
      </c>
      <c r="N14" s="45" t="e">
        <f t="shared" si="4"/>
        <v>#NUM!</v>
      </c>
      <c r="O14" s="45" t="e">
        <f t="shared" si="5"/>
        <v>#NUM!</v>
      </c>
      <c r="P14" s="45" t="e">
        <f t="shared" si="26"/>
        <v>#N/A</v>
      </c>
      <c r="Q14" s="45" t="e">
        <f t="shared" si="6"/>
        <v>#NUM!</v>
      </c>
      <c r="R14" s="45" t="e">
        <f t="shared" si="7"/>
        <v>#NUM!</v>
      </c>
      <c r="S14" s="45" t="e">
        <f t="shared" si="8"/>
        <v>#NUM!</v>
      </c>
      <c r="T14" s="45" t="e">
        <f t="shared" si="9"/>
        <v>#NUM!</v>
      </c>
      <c r="U14" s="45" t="e">
        <f t="shared" si="10"/>
        <v>#N/A</v>
      </c>
      <c r="V14" s="45" t="e">
        <f t="shared" si="11"/>
        <v>#NUM!</v>
      </c>
      <c r="W14" s="45" t="e">
        <f t="shared" si="12"/>
        <v>#NUM!</v>
      </c>
      <c r="X14" s="45" t="e">
        <f t="shared" si="13"/>
        <v>#NUM!</v>
      </c>
      <c r="Y14" s="45" t="e">
        <f t="shared" si="14"/>
        <v>#NUM!</v>
      </c>
      <c r="Z14" s="45" t="e">
        <f t="shared" si="15"/>
        <v>#N/A</v>
      </c>
      <c r="AA14" s="45" t="e">
        <f t="shared" si="16"/>
        <v>#NUM!</v>
      </c>
      <c r="AB14" s="45" t="e">
        <f t="shared" si="17"/>
        <v>#NUM!</v>
      </c>
      <c r="AC14" s="45" t="e">
        <f t="shared" si="18"/>
        <v>#NUM!</v>
      </c>
      <c r="AD14" s="45" t="e">
        <f t="shared" si="19"/>
        <v>#NUM!</v>
      </c>
      <c r="AE14" s="45" t="e">
        <f t="shared" si="20"/>
        <v>#NUM!</v>
      </c>
      <c r="AF14" s="45" t="e">
        <f t="shared" si="21"/>
        <v>#N/A</v>
      </c>
      <c r="AG14" s="45" t="e">
        <f t="shared" si="22"/>
        <v>#NUM!</v>
      </c>
      <c r="AH14" s="45" t="e">
        <f t="shared" si="23"/>
        <v>#NUM!</v>
      </c>
      <c r="AI14" s="45" t="e">
        <f t="shared" si="24"/>
        <v>#NUM!</v>
      </c>
      <c r="AJ14" s="45" t="e">
        <f t="shared" si="25"/>
        <v>#N/A</v>
      </c>
    </row>
    <row r="15" spans="1:36" ht="12.95" customHeight="1" x14ac:dyDescent="0.15">
      <c r="A15" s="44"/>
      <c r="B15" s="99"/>
      <c r="C15" s="99"/>
      <c r="D15" s="44"/>
      <c r="E15" s="44"/>
      <c r="F15" s="4" t="str">
        <f t="shared" si="0"/>
        <v/>
      </c>
      <c r="G15" s="5"/>
      <c r="H15" s="44"/>
      <c r="I15" s="5"/>
      <c r="J15" s="1" t="s">
        <v>15</v>
      </c>
      <c r="K15" s="45" t="e">
        <f t="shared" si="1"/>
        <v>#NUM!</v>
      </c>
      <c r="L15" s="45" t="e">
        <f t="shared" si="2"/>
        <v>#NUM!</v>
      </c>
      <c r="M15" s="45" t="e">
        <f t="shared" si="3"/>
        <v>#NUM!</v>
      </c>
      <c r="N15" s="45" t="e">
        <f t="shared" si="4"/>
        <v>#NUM!</v>
      </c>
      <c r="O15" s="45" t="e">
        <f t="shared" si="5"/>
        <v>#NUM!</v>
      </c>
      <c r="P15" s="45" t="e">
        <f t="shared" si="26"/>
        <v>#N/A</v>
      </c>
      <c r="Q15" s="45" t="e">
        <f t="shared" si="6"/>
        <v>#NUM!</v>
      </c>
      <c r="R15" s="45" t="e">
        <f t="shared" si="7"/>
        <v>#NUM!</v>
      </c>
      <c r="S15" s="45" t="e">
        <f t="shared" si="8"/>
        <v>#NUM!</v>
      </c>
      <c r="T15" s="45" t="e">
        <f t="shared" si="9"/>
        <v>#NUM!</v>
      </c>
      <c r="U15" s="45" t="e">
        <f t="shared" si="10"/>
        <v>#N/A</v>
      </c>
      <c r="V15" s="45" t="e">
        <f t="shared" si="11"/>
        <v>#NUM!</v>
      </c>
      <c r="W15" s="45" t="e">
        <f t="shared" si="12"/>
        <v>#NUM!</v>
      </c>
      <c r="X15" s="45" t="e">
        <f t="shared" si="13"/>
        <v>#NUM!</v>
      </c>
      <c r="Y15" s="45" t="e">
        <f t="shared" si="14"/>
        <v>#NUM!</v>
      </c>
      <c r="Z15" s="45" t="e">
        <f t="shared" si="15"/>
        <v>#N/A</v>
      </c>
      <c r="AA15" s="45" t="e">
        <f t="shared" si="16"/>
        <v>#NUM!</v>
      </c>
      <c r="AB15" s="45" t="e">
        <f t="shared" si="17"/>
        <v>#NUM!</v>
      </c>
      <c r="AC15" s="45" t="e">
        <f t="shared" si="18"/>
        <v>#NUM!</v>
      </c>
      <c r="AD15" s="45" t="e">
        <f t="shared" si="19"/>
        <v>#NUM!</v>
      </c>
      <c r="AE15" s="45" t="e">
        <f t="shared" si="20"/>
        <v>#NUM!</v>
      </c>
      <c r="AF15" s="45" t="e">
        <f t="shared" si="21"/>
        <v>#N/A</v>
      </c>
      <c r="AG15" s="45" t="e">
        <f t="shared" si="22"/>
        <v>#NUM!</v>
      </c>
      <c r="AH15" s="45" t="e">
        <f t="shared" si="23"/>
        <v>#NUM!</v>
      </c>
      <c r="AI15" s="45" t="e">
        <f t="shared" si="24"/>
        <v>#NUM!</v>
      </c>
      <c r="AJ15" s="45" t="e">
        <f t="shared" si="25"/>
        <v>#N/A</v>
      </c>
    </row>
    <row r="16" spans="1:36" ht="12.95" customHeight="1" x14ac:dyDescent="0.15">
      <c r="A16" s="44"/>
      <c r="B16" s="99"/>
      <c r="C16" s="99"/>
      <c r="D16" s="44"/>
      <c r="E16" s="44"/>
      <c r="F16" s="4" t="str">
        <f t="shared" si="0"/>
        <v/>
      </c>
      <c r="G16" s="5"/>
      <c r="H16" s="44"/>
      <c r="I16" s="44"/>
      <c r="J16" s="1" t="s">
        <v>15</v>
      </c>
      <c r="K16" s="45" t="e">
        <f t="shared" si="1"/>
        <v>#NUM!</v>
      </c>
      <c r="L16" s="45" t="e">
        <f t="shared" si="2"/>
        <v>#NUM!</v>
      </c>
      <c r="M16" s="45" t="e">
        <f t="shared" si="3"/>
        <v>#NUM!</v>
      </c>
      <c r="N16" s="45" t="e">
        <f t="shared" si="4"/>
        <v>#NUM!</v>
      </c>
      <c r="O16" s="45" t="e">
        <f t="shared" si="5"/>
        <v>#NUM!</v>
      </c>
      <c r="P16" s="45" t="e">
        <f t="shared" si="26"/>
        <v>#N/A</v>
      </c>
      <c r="Q16" s="45" t="e">
        <f t="shared" si="6"/>
        <v>#NUM!</v>
      </c>
      <c r="R16" s="45" t="e">
        <f t="shared" si="7"/>
        <v>#NUM!</v>
      </c>
      <c r="S16" s="45" t="e">
        <f t="shared" si="8"/>
        <v>#NUM!</v>
      </c>
      <c r="T16" s="45" t="e">
        <f t="shared" si="9"/>
        <v>#NUM!</v>
      </c>
      <c r="U16" s="45" t="e">
        <f t="shared" si="10"/>
        <v>#N/A</v>
      </c>
      <c r="V16" s="45" t="e">
        <f t="shared" si="11"/>
        <v>#NUM!</v>
      </c>
      <c r="W16" s="45" t="e">
        <f t="shared" si="12"/>
        <v>#NUM!</v>
      </c>
      <c r="X16" s="45" t="e">
        <f t="shared" si="13"/>
        <v>#NUM!</v>
      </c>
      <c r="Y16" s="45" t="e">
        <f t="shared" si="14"/>
        <v>#NUM!</v>
      </c>
      <c r="Z16" s="45" t="e">
        <f t="shared" si="15"/>
        <v>#N/A</v>
      </c>
      <c r="AA16" s="45" t="e">
        <f t="shared" si="16"/>
        <v>#NUM!</v>
      </c>
      <c r="AB16" s="45" t="e">
        <f t="shared" si="17"/>
        <v>#NUM!</v>
      </c>
      <c r="AC16" s="45" t="e">
        <f t="shared" si="18"/>
        <v>#NUM!</v>
      </c>
      <c r="AD16" s="45" t="e">
        <f t="shared" si="19"/>
        <v>#NUM!</v>
      </c>
      <c r="AE16" s="45" t="e">
        <f t="shared" si="20"/>
        <v>#NUM!</v>
      </c>
      <c r="AF16" s="45" t="e">
        <f t="shared" si="21"/>
        <v>#N/A</v>
      </c>
      <c r="AG16" s="45" t="e">
        <f t="shared" si="22"/>
        <v>#NUM!</v>
      </c>
      <c r="AH16" s="45" t="e">
        <f t="shared" si="23"/>
        <v>#NUM!</v>
      </c>
      <c r="AI16" s="45" t="e">
        <f t="shared" si="24"/>
        <v>#NUM!</v>
      </c>
      <c r="AJ16" s="45" t="e">
        <f t="shared" si="25"/>
        <v>#N/A</v>
      </c>
    </row>
    <row r="17" spans="1:36" ht="12.95" customHeight="1" x14ac:dyDescent="0.15">
      <c r="A17" s="44"/>
      <c r="B17" s="99"/>
      <c r="C17" s="99"/>
      <c r="D17" s="44"/>
      <c r="E17" s="44"/>
      <c r="F17" s="4" t="str">
        <f t="shared" si="0"/>
        <v/>
      </c>
      <c r="G17" s="5"/>
      <c r="H17" s="44"/>
      <c r="I17" s="44"/>
      <c r="J17" s="1" t="s">
        <v>15</v>
      </c>
      <c r="K17" s="45" t="e">
        <f t="shared" si="1"/>
        <v>#NUM!</v>
      </c>
      <c r="L17" s="45" t="e">
        <f t="shared" si="2"/>
        <v>#NUM!</v>
      </c>
      <c r="M17" s="45" t="e">
        <f t="shared" si="3"/>
        <v>#NUM!</v>
      </c>
      <c r="N17" s="45" t="e">
        <f t="shared" si="4"/>
        <v>#NUM!</v>
      </c>
      <c r="O17" s="45" t="e">
        <f t="shared" si="5"/>
        <v>#NUM!</v>
      </c>
      <c r="P17" s="45" t="e">
        <f t="shared" si="26"/>
        <v>#N/A</v>
      </c>
      <c r="Q17" s="45" t="e">
        <f t="shared" si="6"/>
        <v>#NUM!</v>
      </c>
      <c r="R17" s="45" t="e">
        <f t="shared" si="7"/>
        <v>#NUM!</v>
      </c>
      <c r="S17" s="45" t="e">
        <f t="shared" si="8"/>
        <v>#NUM!</v>
      </c>
      <c r="T17" s="45" t="e">
        <f t="shared" si="9"/>
        <v>#NUM!</v>
      </c>
      <c r="U17" s="45" t="e">
        <f t="shared" si="10"/>
        <v>#N/A</v>
      </c>
      <c r="V17" s="45" t="e">
        <f t="shared" si="11"/>
        <v>#NUM!</v>
      </c>
      <c r="W17" s="45" t="e">
        <f t="shared" si="12"/>
        <v>#NUM!</v>
      </c>
      <c r="X17" s="45" t="e">
        <f t="shared" si="13"/>
        <v>#NUM!</v>
      </c>
      <c r="Y17" s="45" t="e">
        <f t="shared" si="14"/>
        <v>#NUM!</v>
      </c>
      <c r="Z17" s="45" t="e">
        <f t="shared" si="15"/>
        <v>#N/A</v>
      </c>
      <c r="AA17" s="45" t="e">
        <f t="shared" si="16"/>
        <v>#NUM!</v>
      </c>
      <c r="AB17" s="45" t="e">
        <f t="shared" si="17"/>
        <v>#NUM!</v>
      </c>
      <c r="AC17" s="45" t="e">
        <f t="shared" si="18"/>
        <v>#NUM!</v>
      </c>
      <c r="AD17" s="45" t="e">
        <f t="shared" si="19"/>
        <v>#NUM!</v>
      </c>
      <c r="AE17" s="45" t="e">
        <f t="shared" si="20"/>
        <v>#NUM!</v>
      </c>
      <c r="AF17" s="45" t="e">
        <f t="shared" si="21"/>
        <v>#N/A</v>
      </c>
      <c r="AG17" s="45" t="e">
        <f t="shared" si="22"/>
        <v>#NUM!</v>
      </c>
      <c r="AH17" s="45" t="e">
        <f t="shared" si="23"/>
        <v>#NUM!</v>
      </c>
      <c r="AI17" s="45" t="e">
        <f t="shared" si="24"/>
        <v>#NUM!</v>
      </c>
      <c r="AJ17" s="45" t="e">
        <f t="shared" si="25"/>
        <v>#N/A</v>
      </c>
    </row>
    <row r="18" spans="1:36" ht="12.95" customHeight="1" x14ac:dyDescent="0.15">
      <c r="A18" s="44"/>
      <c r="B18" s="99"/>
      <c r="C18" s="99"/>
      <c r="D18" s="44"/>
      <c r="E18" s="44"/>
      <c r="F18" s="4" t="str">
        <f t="shared" si="0"/>
        <v/>
      </c>
      <c r="G18" s="5"/>
      <c r="H18" s="44"/>
      <c r="I18" s="44"/>
      <c r="J18" s="1" t="s">
        <v>15</v>
      </c>
      <c r="K18" s="45" t="e">
        <f t="shared" si="1"/>
        <v>#NUM!</v>
      </c>
      <c r="L18" s="45" t="e">
        <f t="shared" si="2"/>
        <v>#NUM!</v>
      </c>
      <c r="M18" s="45" t="e">
        <f t="shared" si="3"/>
        <v>#NUM!</v>
      </c>
      <c r="N18" s="45" t="e">
        <f t="shared" si="4"/>
        <v>#NUM!</v>
      </c>
      <c r="O18" s="45" t="e">
        <f t="shared" si="5"/>
        <v>#NUM!</v>
      </c>
      <c r="P18" s="45" t="e">
        <f t="shared" si="26"/>
        <v>#N/A</v>
      </c>
      <c r="Q18" s="45" t="e">
        <f t="shared" si="6"/>
        <v>#NUM!</v>
      </c>
      <c r="R18" s="45" t="e">
        <f t="shared" si="7"/>
        <v>#NUM!</v>
      </c>
      <c r="S18" s="45" t="e">
        <f t="shared" si="8"/>
        <v>#NUM!</v>
      </c>
      <c r="T18" s="45" t="e">
        <f t="shared" si="9"/>
        <v>#NUM!</v>
      </c>
      <c r="U18" s="45" t="e">
        <f t="shared" si="10"/>
        <v>#N/A</v>
      </c>
      <c r="V18" s="45" t="e">
        <f t="shared" si="11"/>
        <v>#NUM!</v>
      </c>
      <c r="W18" s="45" t="e">
        <f t="shared" si="12"/>
        <v>#NUM!</v>
      </c>
      <c r="X18" s="45" t="e">
        <f t="shared" si="13"/>
        <v>#NUM!</v>
      </c>
      <c r="Y18" s="45" t="e">
        <f t="shared" si="14"/>
        <v>#NUM!</v>
      </c>
      <c r="Z18" s="45" t="e">
        <f t="shared" si="15"/>
        <v>#N/A</v>
      </c>
      <c r="AA18" s="45" t="e">
        <f t="shared" si="16"/>
        <v>#NUM!</v>
      </c>
      <c r="AB18" s="45" t="e">
        <f t="shared" si="17"/>
        <v>#NUM!</v>
      </c>
      <c r="AC18" s="45" t="e">
        <f t="shared" si="18"/>
        <v>#NUM!</v>
      </c>
      <c r="AD18" s="45" t="e">
        <f t="shared" si="19"/>
        <v>#NUM!</v>
      </c>
      <c r="AE18" s="45" t="e">
        <f t="shared" si="20"/>
        <v>#NUM!</v>
      </c>
      <c r="AF18" s="45" t="e">
        <f t="shared" si="21"/>
        <v>#N/A</v>
      </c>
      <c r="AG18" s="45" t="e">
        <f t="shared" si="22"/>
        <v>#NUM!</v>
      </c>
      <c r="AH18" s="45" t="e">
        <f t="shared" si="23"/>
        <v>#NUM!</v>
      </c>
      <c r="AI18" s="45" t="e">
        <f t="shared" si="24"/>
        <v>#NUM!</v>
      </c>
      <c r="AJ18" s="45" t="e">
        <f t="shared" si="25"/>
        <v>#N/A</v>
      </c>
    </row>
    <row r="19" spans="1:36" ht="12.95" customHeight="1" x14ac:dyDescent="0.15">
      <c r="A19" s="44"/>
      <c r="B19" s="99"/>
      <c r="C19" s="99"/>
      <c r="D19" s="44"/>
      <c r="E19" s="44"/>
      <c r="F19" s="4" t="str">
        <f t="shared" si="0"/>
        <v/>
      </c>
      <c r="G19" s="5"/>
      <c r="H19" s="44"/>
      <c r="I19" s="44"/>
      <c r="J19" s="1" t="s">
        <v>15</v>
      </c>
      <c r="K19" s="45" t="e">
        <f t="shared" si="1"/>
        <v>#NUM!</v>
      </c>
      <c r="L19" s="45" t="e">
        <f t="shared" si="2"/>
        <v>#NUM!</v>
      </c>
      <c r="M19" s="45" t="e">
        <f t="shared" si="3"/>
        <v>#NUM!</v>
      </c>
      <c r="N19" s="45" t="e">
        <f t="shared" si="4"/>
        <v>#NUM!</v>
      </c>
      <c r="O19" s="45" t="e">
        <f t="shared" si="5"/>
        <v>#NUM!</v>
      </c>
      <c r="P19" s="45" t="e">
        <f t="shared" si="26"/>
        <v>#N/A</v>
      </c>
      <c r="Q19" s="45" t="e">
        <f t="shared" si="6"/>
        <v>#NUM!</v>
      </c>
      <c r="R19" s="45" t="e">
        <f t="shared" si="7"/>
        <v>#NUM!</v>
      </c>
      <c r="S19" s="45" t="e">
        <f t="shared" si="8"/>
        <v>#NUM!</v>
      </c>
      <c r="T19" s="45" t="e">
        <f t="shared" si="9"/>
        <v>#NUM!</v>
      </c>
      <c r="U19" s="45" t="e">
        <f t="shared" si="10"/>
        <v>#N/A</v>
      </c>
      <c r="V19" s="45" t="e">
        <f t="shared" si="11"/>
        <v>#NUM!</v>
      </c>
      <c r="W19" s="45" t="e">
        <f t="shared" si="12"/>
        <v>#NUM!</v>
      </c>
      <c r="X19" s="45" t="e">
        <f t="shared" si="13"/>
        <v>#NUM!</v>
      </c>
      <c r="Y19" s="45" t="e">
        <f t="shared" si="14"/>
        <v>#NUM!</v>
      </c>
      <c r="Z19" s="45" t="e">
        <f t="shared" si="15"/>
        <v>#N/A</v>
      </c>
      <c r="AA19" s="45" t="e">
        <f t="shared" si="16"/>
        <v>#NUM!</v>
      </c>
      <c r="AB19" s="45" t="e">
        <f t="shared" si="17"/>
        <v>#NUM!</v>
      </c>
      <c r="AC19" s="45" t="e">
        <f t="shared" si="18"/>
        <v>#NUM!</v>
      </c>
      <c r="AD19" s="45" t="e">
        <f t="shared" si="19"/>
        <v>#NUM!</v>
      </c>
      <c r="AE19" s="45" t="e">
        <f t="shared" si="20"/>
        <v>#NUM!</v>
      </c>
      <c r="AF19" s="45" t="e">
        <f t="shared" si="21"/>
        <v>#N/A</v>
      </c>
      <c r="AG19" s="45" t="e">
        <f t="shared" si="22"/>
        <v>#NUM!</v>
      </c>
      <c r="AH19" s="45" t="e">
        <f t="shared" si="23"/>
        <v>#NUM!</v>
      </c>
      <c r="AI19" s="45" t="e">
        <f t="shared" si="24"/>
        <v>#NUM!</v>
      </c>
      <c r="AJ19" s="45" t="e">
        <f t="shared" si="25"/>
        <v>#N/A</v>
      </c>
    </row>
    <row r="20" spans="1:36" ht="12.95" customHeight="1" x14ac:dyDescent="0.15">
      <c r="A20" s="44"/>
      <c r="B20" s="99"/>
      <c r="C20" s="99"/>
      <c r="D20" s="44"/>
      <c r="E20" s="44"/>
      <c r="F20" s="4" t="str">
        <f t="shared" ref="F14:F43" si="27">IF(D20&gt;0,IF(B20="スギ",P20,IF(B20="ヒノキ",U20,IF(B20="アカマツ",Z20,IF(B20="カラマツ",AF20,AJ20)))),"")</f>
        <v/>
      </c>
      <c r="G20" s="5"/>
      <c r="H20" s="44"/>
      <c r="I20" s="44"/>
      <c r="J20" s="1" t="s">
        <v>15</v>
      </c>
      <c r="K20" s="45" t="e">
        <f t="shared" si="1"/>
        <v>#NUM!</v>
      </c>
      <c r="L20" s="45" t="e">
        <f t="shared" si="2"/>
        <v>#NUM!</v>
      </c>
      <c r="M20" s="45" t="e">
        <f t="shared" si="3"/>
        <v>#NUM!</v>
      </c>
      <c r="N20" s="45" t="e">
        <f t="shared" si="4"/>
        <v>#NUM!</v>
      </c>
      <c r="O20" s="45" t="e">
        <f t="shared" si="5"/>
        <v>#NUM!</v>
      </c>
      <c r="P20" s="45" t="e">
        <f t="shared" si="26"/>
        <v>#N/A</v>
      </c>
      <c r="Q20" s="45" t="e">
        <f t="shared" si="6"/>
        <v>#NUM!</v>
      </c>
      <c r="R20" s="45" t="e">
        <f t="shared" si="7"/>
        <v>#NUM!</v>
      </c>
      <c r="S20" s="45" t="e">
        <f t="shared" si="8"/>
        <v>#NUM!</v>
      </c>
      <c r="T20" s="45" t="e">
        <f t="shared" si="9"/>
        <v>#NUM!</v>
      </c>
      <c r="U20" s="45" t="e">
        <f t="shared" si="10"/>
        <v>#N/A</v>
      </c>
      <c r="V20" s="45" t="e">
        <f t="shared" si="11"/>
        <v>#NUM!</v>
      </c>
      <c r="W20" s="45" t="e">
        <f t="shared" si="12"/>
        <v>#NUM!</v>
      </c>
      <c r="X20" s="45" t="e">
        <f t="shared" si="13"/>
        <v>#NUM!</v>
      </c>
      <c r="Y20" s="45" t="e">
        <f t="shared" si="14"/>
        <v>#NUM!</v>
      </c>
      <c r="Z20" s="45" t="e">
        <f t="shared" si="15"/>
        <v>#N/A</v>
      </c>
      <c r="AA20" s="45" t="e">
        <f t="shared" si="16"/>
        <v>#NUM!</v>
      </c>
      <c r="AB20" s="45" t="e">
        <f t="shared" si="17"/>
        <v>#NUM!</v>
      </c>
      <c r="AC20" s="45" t="e">
        <f t="shared" si="18"/>
        <v>#NUM!</v>
      </c>
      <c r="AD20" s="45" t="e">
        <f t="shared" si="19"/>
        <v>#NUM!</v>
      </c>
      <c r="AE20" s="45" t="e">
        <f t="shared" si="20"/>
        <v>#NUM!</v>
      </c>
      <c r="AF20" s="45" t="e">
        <f t="shared" si="21"/>
        <v>#N/A</v>
      </c>
      <c r="AG20" s="45" t="e">
        <f t="shared" si="22"/>
        <v>#NUM!</v>
      </c>
      <c r="AH20" s="45" t="e">
        <f t="shared" si="23"/>
        <v>#NUM!</v>
      </c>
      <c r="AI20" s="45" t="e">
        <f t="shared" si="24"/>
        <v>#NUM!</v>
      </c>
      <c r="AJ20" s="45" t="e">
        <f t="shared" si="25"/>
        <v>#N/A</v>
      </c>
    </row>
    <row r="21" spans="1:36" ht="12.95" customHeight="1" x14ac:dyDescent="0.15">
      <c r="A21" s="44"/>
      <c r="B21" s="99"/>
      <c r="C21" s="99"/>
      <c r="D21" s="44"/>
      <c r="E21" s="44"/>
      <c r="F21" s="4" t="str">
        <f t="shared" si="27"/>
        <v/>
      </c>
      <c r="G21" s="5"/>
      <c r="H21" s="44"/>
      <c r="I21" s="44"/>
      <c r="J21" s="1" t="s">
        <v>15</v>
      </c>
      <c r="K21" s="45" t="e">
        <f t="shared" si="1"/>
        <v>#NUM!</v>
      </c>
      <c r="L21" s="45" t="e">
        <f t="shared" si="2"/>
        <v>#NUM!</v>
      </c>
      <c r="M21" s="45" t="e">
        <f t="shared" si="3"/>
        <v>#NUM!</v>
      </c>
      <c r="N21" s="45" t="e">
        <f t="shared" si="4"/>
        <v>#NUM!</v>
      </c>
      <c r="O21" s="45" t="e">
        <f t="shared" si="5"/>
        <v>#NUM!</v>
      </c>
      <c r="P21" s="45" t="e">
        <f t="shared" si="26"/>
        <v>#N/A</v>
      </c>
      <c r="Q21" s="45" t="e">
        <f t="shared" si="6"/>
        <v>#NUM!</v>
      </c>
      <c r="R21" s="45" t="e">
        <f t="shared" si="7"/>
        <v>#NUM!</v>
      </c>
      <c r="S21" s="45" t="e">
        <f t="shared" si="8"/>
        <v>#NUM!</v>
      </c>
      <c r="T21" s="45" t="e">
        <f t="shared" si="9"/>
        <v>#NUM!</v>
      </c>
      <c r="U21" s="45" t="e">
        <f t="shared" si="10"/>
        <v>#N/A</v>
      </c>
      <c r="V21" s="45" t="e">
        <f t="shared" si="11"/>
        <v>#NUM!</v>
      </c>
      <c r="W21" s="45" t="e">
        <f t="shared" si="12"/>
        <v>#NUM!</v>
      </c>
      <c r="X21" s="45" t="e">
        <f t="shared" si="13"/>
        <v>#NUM!</v>
      </c>
      <c r="Y21" s="45" t="e">
        <f t="shared" si="14"/>
        <v>#NUM!</v>
      </c>
      <c r="Z21" s="45" t="e">
        <f t="shared" si="15"/>
        <v>#N/A</v>
      </c>
      <c r="AA21" s="45" t="e">
        <f t="shared" si="16"/>
        <v>#NUM!</v>
      </c>
      <c r="AB21" s="45" t="e">
        <f t="shared" si="17"/>
        <v>#NUM!</v>
      </c>
      <c r="AC21" s="45" t="e">
        <f t="shared" si="18"/>
        <v>#NUM!</v>
      </c>
      <c r="AD21" s="45" t="e">
        <f t="shared" si="19"/>
        <v>#NUM!</v>
      </c>
      <c r="AE21" s="45" t="e">
        <f t="shared" si="20"/>
        <v>#NUM!</v>
      </c>
      <c r="AF21" s="45" t="e">
        <f t="shared" si="21"/>
        <v>#N/A</v>
      </c>
      <c r="AG21" s="45" t="e">
        <f t="shared" si="22"/>
        <v>#NUM!</v>
      </c>
      <c r="AH21" s="45" t="e">
        <f t="shared" si="23"/>
        <v>#NUM!</v>
      </c>
      <c r="AI21" s="45" t="e">
        <f t="shared" si="24"/>
        <v>#NUM!</v>
      </c>
      <c r="AJ21" s="45" t="e">
        <f t="shared" si="25"/>
        <v>#N/A</v>
      </c>
    </row>
    <row r="22" spans="1:36" ht="12.95" customHeight="1" x14ac:dyDescent="0.15">
      <c r="A22" s="44"/>
      <c r="B22" s="99"/>
      <c r="C22" s="99"/>
      <c r="D22" s="44"/>
      <c r="E22" s="44"/>
      <c r="F22" s="4" t="str">
        <f t="shared" si="27"/>
        <v/>
      </c>
      <c r="G22" s="5"/>
      <c r="H22" s="44"/>
      <c r="I22" s="44"/>
      <c r="J22" s="1" t="s">
        <v>15</v>
      </c>
      <c r="K22" s="45" t="e">
        <f t="shared" si="1"/>
        <v>#NUM!</v>
      </c>
      <c r="L22" s="45" t="e">
        <f t="shared" si="2"/>
        <v>#NUM!</v>
      </c>
      <c r="M22" s="45" t="e">
        <f t="shared" si="3"/>
        <v>#NUM!</v>
      </c>
      <c r="N22" s="45" t="e">
        <f t="shared" si="4"/>
        <v>#NUM!</v>
      </c>
      <c r="O22" s="45" t="e">
        <f t="shared" si="5"/>
        <v>#NUM!</v>
      </c>
      <c r="P22" s="45" t="e">
        <f t="shared" si="26"/>
        <v>#N/A</v>
      </c>
      <c r="Q22" s="45" t="e">
        <f t="shared" si="6"/>
        <v>#NUM!</v>
      </c>
      <c r="R22" s="45" t="e">
        <f t="shared" si="7"/>
        <v>#NUM!</v>
      </c>
      <c r="S22" s="45" t="e">
        <f t="shared" si="8"/>
        <v>#NUM!</v>
      </c>
      <c r="T22" s="45" t="e">
        <f t="shared" si="9"/>
        <v>#NUM!</v>
      </c>
      <c r="U22" s="45" t="e">
        <f t="shared" si="10"/>
        <v>#N/A</v>
      </c>
      <c r="V22" s="45" t="e">
        <f t="shared" si="11"/>
        <v>#NUM!</v>
      </c>
      <c r="W22" s="45" t="e">
        <f t="shared" si="12"/>
        <v>#NUM!</v>
      </c>
      <c r="X22" s="45" t="e">
        <f t="shared" si="13"/>
        <v>#NUM!</v>
      </c>
      <c r="Y22" s="45" t="e">
        <f t="shared" si="14"/>
        <v>#NUM!</v>
      </c>
      <c r="Z22" s="45" t="e">
        <f t="shared" si="15"/>
        <v>#N/A</v>
      </c>
      <c r="AA22" s="45" t="e">
        <f t="shared" si="16"/>
        <v>#NUM!</v>
      </c>
      <c r="AB22" s="45" t="e">
        <f t="shared" si="17"/>
        <v>#NUM!</v>
      </c>
      <c r="AC22" s="45" t="e">
        <f t="shared" si="18"/>
        <v>#NUM!</v>
      </c>
      <c r="AD22" s="45" t="e">
        <f t="shared" si="19"/>
        <v>#NUM!</v>
      </c>
      <c r="AE22" s="45" t="e">
        <f t="shared" si="20"/>
        <v>#NUM!</v>
      </c>
      <c r="AF22" s="45" t="e">
        <f t="shared" si="21"/>
        <v>#N/A</v>
      </c>
      <c r="AG22" s="45" t="e">
        <f t="shared" si="22"/>
        <v>#NUM!</v>
      </c>
      <c r="AH22" s="45" t="e">
        <f t="shared" si="23"/>
        <v>#NUM!</v>
      </c>
      <c r="AI22" s="45" t="e">
        <f t="shared" si="24"/>
        <v>#NUM!</v>
      </c>
      <c r="AJ22" s="45" t="e">
        <f t="shared" si="25"/>
        <v>#N/A</v>
      </c>
    </row>
    <row r="23" spans="1:36" ht="12.95" customHeight="1" x14ac:dyDescent="0.15">
      <c r="A23" s="44"/>
      <c r="B23" s="99"/>
      <c r="C23" s="99"/>
      <c r="D23" s="44"/>
      <c r="E23" s="44"/>
      <c r="F23" s="4" t="str">
        <f t="shared" si="27"/>
        <v/>
      </c>
      <c r="G23" s="5"/>
      <c r="H23" s="44"/>
      <c r="I23" s="44"/>
      <c r="J23" s="1" t="s">
        <v>15</v>
      </c>
      <c r="K23" s="45" t="e">
        <f t="shared" si="1"/>
        <v>#NUM!</v>
      </c>
      <c r="L23" s="45" t="e">
        <f t="shared" si="2"/>
        <v>#NUM!</v>
      </c>
      <c r="M23" s="45" t="e">
        <f t="shared" si="3"/>
        <v>#NUM!</v>
      </c>
      <c r="N23" s="45" t="e">
        <f t="shared" si="4"/>
        <v>#NUM!</v>
      </c>
      <c r="O23" s="45" t="e">
        <f t="shared" si="5"/>
        <v>#NUM!</v>
      </c>
      <c r="P23" s="45" t="e">
        <f t="shared" si="26"/>
        <v>#N/A</v>
      </c>
      <c r="Q23" s="45" t="e">
        <f t="shared" si="6"/>
        <v>#NUM!</v>
      </c>
      <c r="R23" s="45" t="e">
        <f t="shared" si="7"/>
        <v>#NUM!</v>
      </c>
      <c r="S23" s="45" t="e">
        <f t="shared" si="8"/>
        <v>#NUM!</v>
      </c>
      <c r="T23" s="45" t="e">
        <f t="shared" si="9"/>
        <v>#NUM!</v>
      </c>
      <c r="U23" s="45" t="e">
        <f t="shared" si="10"/>
        <v>#N/A</v>
      </c>
      <c r="V23" s="45" t="e">
        <f t="shared" si="11"/>
        <v>#NUM!</v>
      </c>
      <c r="W23" s="45" t="e">
        <f t="shared" si="12"/>
        <v>#NUM!</v>
      </c>
      <c r="X23" s="45" t="e">
        <f t="shared" si="13"/>
        <v>#NUM!</v>
      </c>
      <c r="Y23" s="45" t="e">
        <f t="shared" si="14"/>
        <v>#NUM!</v>
      </c>
      <c r="Z23" s="45" t="e">
        <f t="shared" si="15"/>
        <v>#N/A</v>
      </c>
      <c r="AA23" s="45" t="e">
        <f t="shared" si="16"/>
        <v>#NUM!</v>
      </c>
      <c r="AB23" s="45" t="e">
        <f t="shared" si="17"/>
        <v>#NUM!</v>
      </c>
      <c r="AC23" s="45" t="e">
        <f t="shared" si="18"/>
        <v>#NUM!</v>
      </c>
      <c r="AD23" s="45" t="e">
        <f t="shared" si="19"/>
        <v>#NUM!</v>
      </c>
      <c r="AE23" s="45" t="e">
        <f t="shared" si="20"/>
        <v>#NUM!</v>
      </c>
      <c r="AF23" s="45" t="e">
        <f t="shared" si="21"/>
        <v>#N/A</v>
      </c>
      <c r="AG23" s="45" t="e">
        <f t="shared" si="22"/>
        <v>#NUM!</v>
      </c>
      <c r="AH23" s="45" t="e">
        <f t="shared" si="23"/>
        <v>#NUM!</v>
      </c>
      <c r="AI23" s="45" t="e">
        <f t="shared" si="24"/>
        <v>#NUM!</v>
      </c>
      <c r="AJ23" s="45" t="e">
        <f t="shared" si="25"/>
        <v>#N/A</v>
      </c>
    </row>
    <row r="24" spans="1:36" ht="12.95" customHeight="1" x14ac:dyDescent="0.15">
      <c r="A24" s="44"/>
      <c r="B24" s="99"/>
      <c r="C24" s="99"/>
      <c r="D24" s="44"/>
      <c r="E24" s="44"/>
      <c r="F24" s="4" t="str">
        <f t="shared" si="27"/>
        <v/>
      </c>
      <c r="G24" s="5"/>
      <c r="H24" s="44"/>
      <c r="I24" s="44"/>
      <c r="J24" s="1" t="s">
        <v>15</v>
      </c>
      <c r="K24" s="45" t="e">
        <f t="shared" si="1"/>
        <v>#NUM!</v>
      </c>
      <c r="L24" s="45" t="e">
        <f t="shared" si="2"/>
        <v>#NUM!</v>
      </c>
      <c r="M24" s="45" t="e">
        <f t="shared" si="3"/>
        <v>#NUM!</v>
      </c>
      <c r="N24" s="45" t="e">
        <f t="shared" si="4"/>
        <v>#NUM!</v>
      </c>
      <c r="O24" s="45" t="e">
        <f t="shared" si="5"/>
        <v>#NUM!</v>
      </c>
      <c r="P24" s="45" t="e">
        <f t="shared" si="26"/>
        <v>#N/A</v>
      </c>
      <c r="Q24" s="45" t="e">
        <f t="shared" si="6"/>
        <v>#NUM!</v>
      </c>
      <c r="R24" s="45" t="e">
        <f t="shared" si="7"/>
        <v>#NUM!</v>
      </c>
      <c r="S24" s="45" t="e">
        <f t="shared" si="8"/>
        <v>#NUM!</v>
      </c>
      <c r="T24" s="45" t="e">
        <f t="shared" si="9"/>
        <v>#NUM!</v>
      </c>
      <c r="U24" s="45" t="e">
        <f t="shared" si="10"/>
        <v>#N/A</v>
      </c>
      <c r="V24" s="45" t="e">
        <f t="shared" si="11"/>
        <v>#NUM!</v>
      </c>
      <c r="W24" s="45" t="e">
        <f t="shared" si="12"/>
        <v>#NUM!</v>
      </c>
      <c r="X24" s="45" t="e">
        <f t="shared" si="13"/>
        <v>#NUM!</v>
      </c>
      <c r="Y24" s="45" t="e">
        <f t="shared" si="14"/>
        <v>#NUM!</v>
      </c>
      <c r="Z24" s="45" t="e">
        <f t="shared" si="15"/>
        <v>#N/A</v>
      </c>
      <c r="AA24" s="45" t="e">
        <f t="shared" si="16"/>
        <v>#NUM!</v>
      </c>
      <c r="AB24" s="45" t="e">
        <f t="shared" si="17"/>
        <v>#NUM!</v>
      </c>
      <c r="AC24" s="45" t="e">
        <f t="shared" si="18"/>
        <v>#NUM!</v>
      </c>
      <c r="AD24" s="45" t="e">
        <f t="shared" si="19"/>
        <v>#NUM!</v>
      </c>
      <c r="AE24" s="45" t="e">
        <f t="shared" si="20"/>
        <v>#NUM!</v>
      </c>
      <c r="AF24" s="45" t="e">
        <f t="shared" si="21"/>
        <v>#N/A</v>
      </c>
      <c r="AG24" s="45" t="e">
        <f t="shared" si="22"/>
        <v>#NUM!</v>
      </c>
      <c r="AH24" s="45" t="e">
        <f t="shared" si="23"/>
        <v>#NUM!</v>
      </c>
      <c r="AI24" s="45" t="e">
        <f t="shared" si="24"/>
        <v>#NUM!</v>
      </c>
      <c r="AJ24" s="45" t="e">
        <f t="shared" si="25"/>
        <v>#N/A</v>
      </c>
    </row>
    <row r="25" spans="1:36" ht="12.95" customHeight="1" x14ac:dyDescent="0.15">
      <c r="A25" s="44"/>
      <c r="B25" s="99"/>
      <c r="C25" s="99"/>
      <c r="D25" s="44"/>
      <c r="E25" s="44"/>
      <c r="F25" s="4" t="str">
        <f t="shared" si="27"/>
        <v/>
      </c>
      <c r="G25" s="5"/>
      <c r="H25" s="44"/>
      <c r="I25" s="44"/>
      <c r="J25" s="1" t="s">
        <v>15</v>
      </c>
      <c r="K25" s="45" t="e">
        <f t="shared" si="1"/>
        <v>#NUM!</v>
      </c>
      <c r="L25" s="45" t="e">
        <f t="shared" si="2"/>
        <v>#NUM!</v>
      </c>
      <c r="M25" s="45" t="e">
        <f t="shared" si="3"/>
        <v>#NUM!</v>
      </c>
      <c r="N25" s="45" t="e">
        <f t="shared" si="4"/>
        <v>#NUM!</v>
      </c>
      <c r="O25" s="45" t="e">
        <f t="shared" si="5"/>
        <v>#NUM!</v>
      </c>
      <c r="P25" s="45" t="e">
        <f t="shared" si="26"/>
        <v>#N/A</v>
      </c>
      <c r="Q25" s="45" t="e">
        <f t="shared" si="6"/>
        <v>#NUM!</v>
      </c>
      <c r="R25" s="45" t="e">
        <f t="shared" si="7"/>
        <v>#NUM!</v>
      </c>
      <c r="S25" s="45" t="e">
        <f t="shared" si="8"/>
        <v>#NUM!</v>
      </c>
      <c r="T25" s="45" t="e">
        <f t="shared" si="9"/>
        <v>#NUM!</v>
      </c>
      <c r="U25" s="45" t="e">
        <f t="shared" si="10"/>
        <v>#N/A</v>
      </c>
      <c r="V25" s="45" t="e">
        <f t="shared" si="11"/>
        <v>#NUM!</v>
      </c>
      <c r="W25" s="45" t="e">
        <f t="shared" si="12"/>
        <v>#NUM!</v>
      </c>
      <c r="X25" s="45" t="e">
        <f t="shared" si="13"/>
        <v>#NUM!</v>
      </c>
      <c r="Y25" s="45" t="e">
        <f t="shared" si="14"/>
        <v>#NUM!</v>
      </c>
      <c r="Z25" s="45" t="e">
        <f t="shared" si="15"/>
        <v>#N/A</v>
      </c>
      <c r="AA25" s="45" t="e">
        <f t="shared" si="16"/>
        <v>#NUM!</v>
      </c>
      <c r="AB25" s="45" t="e">
        <f t="shared" si="17"/>
        <v>#NUM!</v>
      </c>
      <c r="AC25" s="45" t="e">
        <f t="shared" si="18"/>
        <v>#NUM!</v>
      </c>
      <c r="AD25" s="45" t="e">
        <f t="shared" si="19"/>
        <v>#NUM!</v>
      </c>
      <c r="AE25" s="45" t="e">
        <f t="shared" si="20"/>
        <v>#NUM!</v>
      </c>
      <c r="AF25" s="45" t="e">
        <f t="shared" si="21"/>
        <v>#N/A</v>
      </c>
      <c r="AG25" s="45" t="e">
        <f t="shared" si="22"/>
        <v>#NUM!</v>
      </c>
      <c r="AH25" s="45" t="e">
        <f t="shared" si="23"/>
        <v>#NUM!</v>
      </c>
      <c r="AI25" s="45" t="e">
        <f t="shared" si="24"/>
        <v>#NUM!</v>
      </c>
      <c r="AJ25" s="45" t="e">
        <f t="shared" si="25"/>
        <v>#N/A</v>
      </c>
    </row>
    <row r="26" spans="1:36" ht="12.95" customHeight="1" x14ac:dyDescent="0.15">
      <c r="A26" s="44"/>
      <c r="B26" s="99"/>
      <c r="C26" s="99"/>
      <c r="D26" s="44"/>
      <c r="E26" s="44"/>
      <c r="F26" s="4" t="str">
        <f t="shared" si="27"/>
        <v/>
      </c>
      <c r="G26" s="5"/>
      <c r="H26" s="44"/>
      <c r="I26" s="44"/>
      <c r="J26" s="1" t="s">
        <v>15</v>
      </c>
      <c r="K26" s="45" t="e">
        <f t="shared" si="1"/>
        <v>#NUM!</v>
      </c>
      <c r="L26" s="45" t="e">
        <f t="shared" si="2"/>
        <v>#NUM!</v>
      </c>
      <c r="M26" s="45" t="e">
        <f t="shared" si="3"/>
        <v>#NUM!</v>
      </c>
      <c r="N26" s="45" t="e">
        <f t="shared" si="4"/>
        <v>#NUM!</v>
      </c>
      <c r="O26" s="45" t="e">
        <f t="shared" si="5"/>
        <v>#NUM!</v>
      </c>
      <c r="P26" s="45" t="e">
        <f t="shared" si="26"/>
        <v>#N/A</v>
      </c>
      <c r="Q26" s="45" t="e">
        <f t="shared" si="6"/>
        <v>#NUM!</v>
      </c>
      <c r="R26" s="45" t="e">
        <f t="shared" si="7"/>
        <v>#NUM!</v>
      </c>
      <c r="S26" s="45" t="e">
        <f t="shared" si="8"/>
        <v>#NUM!</v>
      </c>
      <c r="T26" s="45" t="e">
        <f t="shared" si="9"/>
        <v>#NUM!</v>
      </c>
      <c r="U26" s="45" t="e">
        <f t="shared" si="10"/>
        <v>#N/A</v>
      </c>
      <c r="V26" s="45" t="e">
        <f t="shared" si="11"/>
        <v>#NUM!</v>
      </c>
      <c r="W26" s="45" t="e">
        <f t="shared" si="12"/>
        <v>#NUM!</v>
      </c>
      <c r="X26" s="45" t="e">
        <f t="shared" si="13"/>
        <v>#NUM!</v>
      </c>
      <c r="Y26" s="45" t="e">
        <f t="shared" si="14"/>
        <v>#NUM!</v>
      </c>
      <c r="Z26" s="45" t="e">
        <f t="shared" si="15"/>
        <v>#N/A</v>
      </c>
      <c r="AA26" s="45" t="e">
        <f t="shared" si="16"/>
        <v>#NUM!</v>
      </c>
      <c r="AB26" s="45" t="e">
        <f t="shared" si="17"/>
        <v>#NUM!</v>
      </c>
      <c r="AC26" s="45" t="e">
        <f t="shared" si="18"/>
        <v>#NUM!</v>
      </c>
      <c r="AD26" s="45" t="e">
        <f t="shared" si="19"/>
        <v>#NUM!</v>
      </c>
      <c r="AE26" s="45" t="e">
        <f t="shared" si="20"/>
        <v>#NUM!</v>
      </c>
      <c r="AF26" s="45" t="e">
        <f t="shared" si="21"/>
        <v>#N/A</v>
      </c>
      <c r="AG26" s="45" t="e">
        <f t="shared" si="22"/>
        <v>#NUM!</v>
      </c>
      <c r="AH26" s="45" t="e">
        <f t="shared" si="23"/>
        <v>#NUM!</v>
      </c>
      <c r="AI26" s="45" t="e">
        <f t="shared" si="24"/>
        <v>#NUM!</v>
      </c>
      <c r="AJ26" s="45" t="e">
        <f t="shared" si="25"/>
        <v>#N/A</v>
      </c>
    </row>
    <row r="27" spans="1:36" ht="12.95" customHeight="1" x14ac:dyDescent="0.15">
      <c r="A27" s="44"/>
      <c r="B27" s="99"/>
      <c r="C27" s="99"/>
      <c r="D27" s="44"/>
      <c r="E27" s="44"/>
      <c r="F27" s="4" t="str">
        <f t="shared" si="27"/>
        <v/>
      </c>
      <c r="G27" s="26"/>
      <c r="H27" s="44"/>
      <c r="I27" s="44"/>
      <c r="J27" s="1" t="s">
        <v>15</v>
      </c>
      <c r="K27" s="45" t="e">
        <f t="shared" si="1"/>
        <v>#NUM!</v>
      </c>
      <c r="L27" s="45" t="e">
        <f t="shared" si="2"/>
        <v>#NUM!</v>
      </c>
      <c r="M27" s="45" t="e">
        <f t="shared" si="3"/>
        <v>#NUM!</v>
      </c>
      <c r="N27" s="45" t="e">
        <f t="shared" si="4"/>
        <v>#NUM!</v>
      </c>
      <c r="O27" s="45" t="e">
        <f t="shared" si="5"/>
        <v>#NUM!</v>
      </c>
      <c r="P27" s="45" t="e">
        <f t="shared" si="26"/>
        <v>#N/A</v>
      </c>
      <c r="Q27" s="45" t="e">
        <f t="shared" si="6"/>
        <v>#NUM!</v>
      </c>
      <c r="R27" s="45" t="e">
        <f t="shared" si="7"/>
        <v>#NUM!</v>
      </c>
      <c r="S27" s="45" t="e">
        <f t="shared" si="8"/>
        <v>#NUM!</v>
      </c>
      <c r="T27" s="45" t="e">
        <f t="shared" si="9"/>
        <v>#NUM!</v>
      </c>
      <c r="U27" s="45" t="e">
        <f t="shared" si="10"/>
        <v>#N/A</v>
      </c>
      <c r="V27" s="45" t="e">
        <f t="shared" si="11"/>
        <v>#NUM!</v>
      </c>
      <c r="W27" s="45" t="e">
        <f t="shared" si="12"/>
        <v>#NUM!</v>
      </c>
      <c r="X27" s="45" t="e">
        <f t="shared" si="13"/>
        <v>#NUM!</v>
      </c>
      <c r="Y27" s="45" t="e">
        <f t="shared" si="14"/>
        <v>#NUM!</v>
      </c>
      <c r="Z27" s="45" t="e">
        <f t="shared" si="15"/>
        <v>#N/A</v>
      </c>
      <c r="AA27" s="45" t="e">
        <f t="shared" si="16"/>
        <v>#NUM!</v>
      </c>
      <c r="AB27" s="45" t="e">
        <f t="shared" si="17"/>
        <v>#NUM!</v>
      </c>
      <c r="AC27" s="45" t="e">
        <f t="shared" si="18"/>
        <v>#NUM!</v>
      </c>
      <c r="AD27" s="45" t="e">
        <f t="shared" si="19"/>
        <v>#NUM!</v>
      </c>
      <c r="AE27" s="45" t="e">
        <f t="shared" si="20"/>
        <v>#NUM!</v>
      </c>
      <c r="AF27" s="45" t="e">
        <f t="shared" si="21"/>
        <v>#N/A</v>
      </c>
      <c r="AG27" s="45" t="e">
        <f t="shared" si="22"/>
        <v>#NUM!</v>
      </c>
      <c r="AH27" s="45" t="e">
        <f t="shared" si="23"/>
        <v>#NUM!</v>
      </c>
      <c r="AI27" s="45" t="e">
        <f t="shared" si="24"/>
        <v>#NUM!</v>
      </c>
      <c r="AJ27" s="45" t="e">
        <f t="shared" si="25"/>
        <v>#N/A</v>
      </c>
    </row>
    <row r="28" spans="1:36" ht="12.95" customHeight="1" x14ac:dyDescent="0.15">
      <c r="A28" s="44"/>
      <c r="B28" s="99"/>
      <c r="C28" s="99"/>
      <c r="D28" s="44"/>
      <c r="E28" s="44"/>
      <c r="F28" s="4" t="str">
        <f t="shared" si="27"/>
        <v/>
      </c>
      <c r="G28" s="26"/>
      <c r="H28" s="44"/>
      <c r="I28" s="44"/>
      <c r="J28" s="1" t="s">
        <v>15</v>
      </c>
      <c r="K28" s="45" t="e">
        <f t="shared" si="1"/>
        <v>#NUM!</v>
      </c>
      <c r="L28" s="45" t="e">
        <f t="shared" si="2"/>
        <v>#NUM!</v>
      </c>
      <c r="M28" s="45" t="e">
        <f t="shared" si="3"/>
        <v>#NUM!</v>
      </c>
      <c r="N28" s="8" t="e">
        <f t="shared" si="4"/>
        <v>#NUM!</v>
      </c>
      <c r="O28" s="45" t="e">
        <f t="shared" si="5"/>
        <v>#NUM!</v>
      </c>
      <c r="P28" s="45" t="e">
        <f t="shared" si="26"/>
        <v>#N/A</v>
      </c>
      <c r="Q28" s="45" t="e">
        <f t="shared" si="6"/>
        <v>#NUM!</v>
      </c>
      <c r="R28" s="45" t="e">
        <f t="shared" si="7"/>
        <v>#NUM!</v>
      </c>
      <c r="S28" s="45" t="e">
        <f t="shared" si="8"/>
        <v>#NUM!</v>
      </c>
      <c r="T28" s="45" t="e">
        <f t="shared" si="9"/>
        <v>#NUM!</v>
      </c>
      <c r="U28" s="45" t="e">
        <f t="shared" si="10"/>
        <v>#N/A</v>
      </c>
      <c r="V28" s="45" t="e">
        <f t="shared" si="11"/>
        <v>#NUM!</v>
      </c>
      <c r="W28" s="45" t="e">
        <f t="shared" si="12"/>
        <v>#NUM!</v>
      </c>
      <c r="X28" s="45" t="e">
        <f t="shared" si="13"/>
        <v>#NUM!</v>
      </c>
      <c r="Y28" s="45" t="e">
        <f t="shared" si="14"/>
        <v>#NUM!</v>
      </c>
      <c r="Z28" s="45" t="e">
        <f t="shared" si="15"/>
        <v>#N/A</v>
      </c>
      <c r="AA28" s="45" t="e">
        <f t="shared" si="16"/>
        <v>#NUM!</v>
      </c>
      <c r="AB28" s="45" t="e">
        <f t="shared" si="17"/>
        <v>#NUM!</v>
      </c>
      <c r="AC28" s="45" t="e">
        <f t="shared" si="18"/>
        <v>#NUM!</v>
      </c>
      <c r="AD28" s="45" t="e">
        <f t="shared" si="19"/>
        <v>#NUM!</v>
      </c>
      <c r="AE28" s="45" t="e">
        <f t="shared" si="20"/>
        <v>#NUM!</v>
      </c>
      <c r="AF28" s="45" t="e">
        <f t="shared" si="21"/>
        <v>#N/A</v>
      </c>
      <c r="AG28" s="45" t="e">
        <f t="shared" si="22"/>
        <v>#NUM!</v>
      </c>
      <c r="AH28" s="45" t="e">
        <f t="shared" si="23"/>
        <v>#NUM!</v>
      </c>
      <c r="AI28" s="45" t="e">
        <f t="shared" si="24"/>
        <v>#NUM!</v>
      </c>
      <c r="AJ28" s="45" t="e">
        <f t="shared" si="25"/>
        <v>#N/A</v>
      </c>
    </row>
    <row r="29" spans="1:36" ht="12.95" customHeight="1" x14ac:dyDescent="0.15">
      <c r="A29" s="44"/>
      <c r="B29" s="99"/>
      <c r="C29" s="99"/>
      <c r="D29" s="44"/>
      <c r="E29" s="44"/>
      <c r="F29" s="4" t="str">
        <f t="shared" si="27"/>
        <v/>
      </c>
      <c r="G29" s="26"/>
      <c r="H29" s="44"/>
      <c r="I29" s="44"/>
      <c r="J29" s="1" t="s">
        <v>15</v>
      </c>
      <c r="K29" s="45" t="e">
        <f t="shared" si="1"/>
        <v>#NUM!</v>
      </c>
      <c r="L29" s="45" t="e">
        <f t="shared" si="2"/>
        <v>#NUM!</v>
      </c>
      <c r="M29" s="45" t="e">
        <f t="shared" si="3"/>
        <v>#NUM!</v>
      </c>
      <c r="N29" s="45" t="e">
        <f t="shared" si="4"/>
        <v>#NUM!</v>
      </c>
      <c r="O29" s="45" t="e">
        <f t="shared" si="5"/>
        <v>#NUM!</v>
      </c>
      <c r="P29" s="45" t="e">
        <f t="shared" si="26"/>
        <v>#N/A</v>
      </c>
      <c r="Q29" s="45" t="e">
        <f t="shared" si="6"/>
        <v>#NUM!</v>
      </c>
      <c r="R29" s="45" t="e">
        <f t="shared" si="7"/>
        <v>#NUM!</v>
      </c>
      <c r="S29" s="45" t="e">
        <f t="shared" si="8"/>
        <v>#NUM!</v>
      </c>
      <c r="T29" s="45" t="e">
        <f t="shared" si="9"/>
        <v>#NUM!</v>
      </c>
      <c r="U29" s="45" t="e">
        <f t="shared" si="10"/>
        <v>#N/A</v>
      </c>
      <c r="V29" s="45" t="e">
        <f t="shared" si="11"/>
        <v>#NUM!</v>
      </c>
      <c r="W29" s="45" t="e">
        <f t="shared" si="12"/>
        <v>#NUM!</v>
      </c>
      <c r="X29" s="45" t="e">
        <f t="shared" si="13"/>
        <v>#NUM!</v>
      </c>
      <c r="Y29" s="45" t="e">
        <f t="shared" si="14"/>
        <v>#NUM!</v>
      </c>
      <c r="Z29" s="45" t="e">
        <f t="shared" si="15"/>
        <v>#N/A</v>
      </c>
      <c r="AA29" s="45" t="e">
        <f t="shared" si="16"/>
        <v>#NUM!</v>
      </c>
      <c r="AB29" s="45" t="e">
        <f t="shared" si="17"/>
        <v>#NUM!</v>
      </c>
      <c r="AC29" s="45" t="e">
        <f t="shared" si="18"/>
        <v>#NUM!</v>
      </c>
      <c r="AD29" s="45" t="e">
        <f t="shared" si="19"/>
        <v>#NUM!</v>
      </c>
      <c r="AE29" s="45" t="e">
        <f t="shared" si="20"/>
        <v>#NUM!</v>
      </c>
      <c r="AF29" s="45" t="e">
        <f t="shared" si="21"/>
        <v>#N/A</v>
      </c>
      <c r="AG29" s="45" t="e">
        <f t="shared" si="22"/>
        <v>#NUM!</v>
      </c>
      <c r="AH29" s="45" t="e">
        <f t="shared" si="23"/>
        <v>#NUM!</v>
      </c>
      <c r="AI29" s="45" t="e">
        <f t="shared" si="24"/>
        <v>#NUM!</v>
      </c>
      <c r="AJ29" s="45" t="e">
        <f t="shared" si="25"/>
        <v>#N/A</v>
      </c>
    </row>
    <row r="30" spans="1:36" ht="12.95" customHeight="1" x14ac:dyDescent="0.15">
      <c r="A30" s="44"/>
      <c r="B30" s="99"/>
      <c r="C30" s="99"/>
      <c r="D30" s="44"/>
      <c r="E30" s="44"/>
      <c r="F30" s="4" t="str">
        <f t="shared" si="27"/>
        <v/>
      </c>
      <c r="G30" s="26"/>
      <c r="H30" s="44"/>
      <c r="I30" s="44"/>
      <c r="J30" s="1" t="s">
        <v>15</v>
      </c>
      <c r="K30" s="45" t="e">
        <f t="shared" si="1"/>
        <v>#NUM!</v>
      </c>
      <c r="L30" s="45" t="e">
        <f t="shared" si="2"/>
        <v>#NUM!</v>
      </c>
      <c r="M30" s="45" t="e">
        <f t="shared" si="3"/>
        <v>#NUM!</v>
      </c>
      <c r="N30" s="45" t="e">
        <f t="shared" si="4"/>
        <v>#NUM!</v>
      </c>
      <c r="O30" s="45" t="e">
        <f t="shared" si="5"/>
        <v>#NUM!</v>
      </c>
      <c r="P30" s="45" t="e">
        <f t="shared" si="26"/>
        <v>#N/A</v>
      </c>
      <c r="Q30" s="45" t="e">
        <f t="shared" si="6"/>
        <v>#NUM!</v>
      </c>
      <c r="R30" s="45" t="e">
        <f t="shared" si="7"/>
        <v>#NUM!</v>
      </c>
      <c r="S30" s="45" t="e">
        <f t="shared" si="8"/>
        <v>#NUM!</v>
      </c>
      <c r="T30" s="45" t="e">
        <f t="shared" si="9"/>
        <v>#NUM!</v>
      </c>
      <c r="U30" s="45" t="e">
        <f t="shared" si="10"/>
        <v>#N/A</v>
      </c>
      <c r="V30" s="45" t="e">
        <f t="shared" si="11"/>
        <v>#NUM!</v>
      </c>
      <c r="W30" s="45" t="e">
        <f t="shared" si="12"/>
        <v>#NUM!</v>
      </c>
      <c r="X30" s="45" t="e">
        <f t="shared" si="13"/>
        <v>#NUM!</v>
      </c>
      <c r="Y30" s="45" t="e">
        <f t="shared" si="14"/>
        <v>#NUM!</v>
      </c>
      <c r="Z30" s="45" t="e">
        <f t="shared" si="15"/>
        <v>#N/A</v>
      </c>
      <c r="AA30" s="45" t="e">
        <f t="shared" si="16"/>
        <v>#NUM!</v>
      </c>
      <c r="AB30" s="45" t="e">
        <f t="shared" si="17"/>
        <v>#NUM!</v>
      </c>
      <c r="AC30" s="45" t="e">
        <f t="shared" si="18"/>
        <v>#NUM!</v>
      </c>
      <c r="AD30" s="45" t="e">
        <f t="shared" si="19"/>
        <v>#NUM!</v>
      </c>
      <c r="AE30" s="45" t="e">
        <f t="shared" si="20"/>
        <v>#NUM!</v>
      </c>
      <c r="AF30" s="45" t="e">
        <f t="shared" si="21"/>
        <v>#N/A</v>
      </c>
      <c r="AG30" s="45" t="e">
        <f t="shared" si="22"/>
        <v>#NUM!</v>
      </c>
      <c r="AH30" s="45" t="e">
        <f t="shared" si="23"/>
        <v>#NUM!</v>
      </c>
      <c r="AI30" s="45" t="e">
        <f t="shared" si="24"/>
        <v>#NUM!</v>
      </c>
      <c r="AJ30" s="45" t="e">
        <f t="shared" si="25"/>
        <v>#N/A</v>
      </c>
    </row>
    <row r="31" spans="1:36" ht="12.95" customHeight="1" x14ac:dyDescent="0.15">
      <c r="A31" s="44"/>
      <c r="B31" s="99"/>
      <c r="C31" s="99"/>
      <c r="D31" s="44"/>
      <c r="E31" s="44"/>
      <c r="F31" s="4" t="str">
        <f t="shared" si="27"/>
        <v/>
      </c>
      <c r="G31" s="26"/>
      <c r="H31" s="44"/>
      <c r="I31" s="44"/>
      <c r="J31" s="1" t="s">
        <v>15</v>
      </c>
      <c r="K31" s="45" t="e">
        <f t="shared" si="1"/>
        <v>#NUM!</v>
      </c>
      <c r="L31" s="45" t="e">
        <f t="shared" si="2"/>
        <v>#NUM!</v>
      </c>
      <c r="M31" s="45" t="e">
        <f t="shared" si="3"/>
        <v>#NUM!</v>
      </c>
      <c r="N31" s="45" t="e">
        <f t="shared" si="4"/>
        <v>#NUM!</v>
      </c>
      <c r="O31" s="45" t="e">
        <f t="shared" si="5"/>
        <v>#NUM!</v>
      </c>
      <c r="P31" s="45" t="e">
        <f t="shared" si="26"/>
        <v>#N/A</v>
      </c>
      <c r="Q31" s="45" t="e">
        <f t="shared" si="6"/>
        <v>#NUM!</v>
      </c>
      <c r="R31" s="45" t="e">
        <f t="shared" si="7"/>
        <v>#NUM!</v>
      </c>
      <c r="S31" s="45" t="e">
        <f t="shared" si="8"/>
        <v>#NUM!</v>
      </c>
      <c r="T31" s="45" t="e">
        <f t="shared" si="9"/>
        <v>#NUM!</v>
      </c>
      <c r="U31" s="45" t="e">
        <f t="shared" si="10"/>
        <v>#N/A</v>
      </c>
      <c r="V31" s="45" t="e">
        <f t="shared" si="11"/>
        <v>#NUM!</v>
      </c>
      <c r="W31" s="45" t="e">
        <f t="shared" si="12"/>
        <v>#NUM!</v>
      </c>
      <c r="X31" s="45" t="e">
        <f t="shared" si="13"/>
        <v>#NUM!</v>
      </c>
      <c r="Y31" s="45" t="e">
        <f t="shared" si="14"/>
        <v>#NUM!</v>
      </c>
      <c r="Z31" s="45" t="e">
        <f t="shared" si="15"/>
        <v>#N/A</v>
      </c>
      <c r="AA31" s="45" t="e">
        <f t="shared" si="16"/>
        <v>#NUM!</v>
      </c>
      <c r="AB31" s="45" t="e">
        <f t="shared" si="17"/>
        <v>#NUM!</v>
      </c>
      <c r="AC31" s="45" t="e">
        <f t="shared" si="18"/>
        <v>#NUM!</v>
      </c>
      <c r="AD31" s="45" t="e">
        <f t="shared" si="19"/>
        <v>#NUM!</v>
      </c>
      <c r="AE31" s="45" t="e">
        <f t="shared" si="20"/>
        <v>#NUM!</v>
      </c>
      <c r="AF31" s="45" t="e">
        <f t="shared" si="21"/>
        <v>#N/A</v>
      </c>
      <c r="AG31" s="45" t="e">
        <f t="shared" si="22"/>
        <v>#NUM!</v>
      </c>
      <c r="AH31" s="45" t="e">
        <f t="shared" si="23"/>
        <v>#NUM!</v>
      </c>
      <c r="AI31" s="45" t="e">
        <f t="shared" si="24"/>
        <v>#NUM!</v>
      </c>
      <c r="AJ31" s="45" t="e">
        <f t="shared" si="25"/>
        <v>#N/A</v>
      </c>
    </row>
    <row r="32" spans="1:36" ht="12.95" customHeight="1" x14ac:dyDescent="0.15">
      <c r="A32" s="44"/>
      <c r="B32" s="99"/>
      <c r="C32" s="99"/>
      <c r="D32" s="44"/>
      <c r="E32" s="44"/>
      <c r="F32" s="4" t="str">
        <f t="shared" si="27"/>
        <v/>
      </c>
      <c r="G32" s="44"/>
      <c r="H32" s="44"/>
      <c r="I32" s="44"/>
      <c r="J32" s="1" t="s">
        <v>15</v>
      </c>
      <c r="K32" s="45" t="e">
        <f t="shared" si="1"/>
        <v>#NUM!</v>
      </c>
      <c r="L32" s="45" t="e">
        <f t="shared" si="2"/>
        <v>#NUM!</v>
      </c>
      <c r="M32" s="45" t="e">
        <f t="shared" si="3"/>
        <v>#NUM!</v>
      </c>
      <c r="N32" s="45" t="e">
        <f t="shared" si="4"/>
        <v>#NUM!</v>
      </c>
      <c r="O32" s="45" t="e">
        <f t="shared" si="5"/>
        <v>#NUM!</v>
      </c>
      <c r="P32" s="45" t="e">
        <f t="shared" si="26"/>
        <v>#N/A</v>
      </c>
      <c r="Q32" s="45" t="e">
        <f t="shared" si="6"/>
        <v>#NUM!</v>
      </c>
      <c r="R32" s="45" t="e">
        <f t="shared" si="7"/>
        <v>#NUM!</v>
      </c>
      <c r="S32" s="45" t="e">
        <f t="shared" si="8"/>
        <v>#NUM!</v>
      </c>
      <c r="T32" s="45" t="e">
        <f t="shared" si="9"/>
        <v>#NUM!</v>
      </c>
      <c r="U32" s="45" t="e">
        <f t="shared" si="10"/>
        <v>#N/A</v>
      </c>
      <c r="V32" s="45" t="e">
        <f t="shared" si="11"/>
        <v>#NUM!</v>
      </c>
      <c r="W32" s="45" t="e">
        <f t="shared" si="12"/>
        <v>#NUM!</v>
      </c>
      <c r="X32" s="45" t="e">
        <f t="shared" si="13"/>
        <v>#NUM!</v>
      </c>
      <c r="Y32" s="45" t="e">
        <f t="shared" si="14"/>
        <v>#NUM!</v>
      </c>
      <c r="Z32" s="45" t="e">
        <f t="shared" si="15"/>
        <v>#N/A</v>
      </c>
      <c r="AA32" s="45" t="e">
        <f t="shared" si="16"/>
        <v>#NUM!</v>
      </c>
      <c r="AB32" s="45" t="e">
        <f t="shared" si="17"/>
        <v>#NUM!</v>
      </c>
      <c r="AC32" s="45" t="e">
        <f t="shared" si="18"/>
        <v>#NUM!</v>
      </c>
      <c r="AD32" s="45" t="e">
        <f t="shared" si="19"/>
        <v>#NUM!</v>
      </c>
      <c r="AE32" s="45" t="e">
        <f t="shared" si="20"/>
        <v>#NUM!</v>
      </c>
      <c r="AF32" s="45" t="e">
        <f t="shared" si="21"/>
        <v>#N/A</v>
      </c>
      <c r="AG32" s="45" t="e">
        <f t="shared" si="22"/>
        <v>#NUM!</v>
      </c>
      <c r="AH32" s="45" t="e">
        <f t="shared" si="23"/>
        <v>#NUM!</v>
      </c>
      <c r="AI32" s="45" t="e">
        <f t="shared" si="24"/>
        <v>#NUM!</v>
      </c>
      <c r="AJ32" s="45" t="e">
        <f t="shared" si="25"/>
        <v>#N/A</v>
      </c>
    </row>
    <row r="33" spans="1:36" ht="12.95" customHeight="1" x14ac:dyDescent="0.15">
      <c r="A33" s="44"/>
      <c r="B33" s="99"/>
      <c r="C33" s="99"/>
      <c r="D33" s="44"/>
      <c r="E33" s="44"/>
      <c r="F33" s="4" t="str">
        <f t="shared" si="27"/>
        <v/>
      </c>
      <c r="G33" s="44"/>
      <c r="H33" s="44"/>
      <c r="I33" s="44"/>
      <c r="J33" s="1" t="s">
        <v>15</v>
      </c>
      <c r="K33" s="45" t="e">
        <f t="shared" si="1"/>
        <v>#NUM!</v>
      </c>
      <c r="L33" s="45" t="e">
        <f t="shared" si="2"/>
        <v>#NUM!</v>
      </c>
      <c r="M33" s="45" t="e">
        <f t="shared" si="3"/>
        <v>#NUM!</v>
      </c>
      <c r="N33" s="45" t="e">
        <f t="shared" si="4"/>
        <v>#NUM!</v>
      </c>
      <c r="O33" s="45" t="e">
        <f t="shared" si="5"/>
        <v>#NUM!</v>
      </c>
      <c r="P33" s="45" t="e">
        <f t="shared" si="26"/>
        <v>#N/A</v>
      </c>
      <c r="Q33" s="45" t="e">
        <f t="shared" si="6"/>
        <v>#NUM!</v>
      </c>
      <c r="R33" s="45" t="e">
        <f t="shared" si="7"/>
        <v>#NUM!</v>
      </c>
      <c r="S33" s="45" t="e">
        <f t="shared" si="8"/>
        <v>#NUM!</v>
      </c>
      <c r="T33" s="45" t="e">
        <f t="shared" si="9"/>
        <v>#NUM!</v>
      </c>
      <c r="U33" s="45" t="e">
        <f t="shared" si="10"/>
        <v>#N/A</v>
      </c>
      <c r="V33" s="45" t="e">
        <f t="shared" si="11"/>
        <v>#NUM!</v>
      </c>
      <c r="W33" s="45" t="e">
        <f t="shared" si="12"/>
        <v>#NUM!</v>
      </c>
      <c r="X33" s="45" t="e">
        <f t="shared" si="13"/>
        <v>#NUM!</v>
      </c>
      <c r="Y33" s="45" t="e">
        <f t="shared" si="14"/>
        <v>#NUM!</v>
      </c>
      <c r="Z33" s="45" t="e">
        <f t="shared" si="15"/>
        <v>#N/A</v>
      </c>
      <c r="AA33" s="45" t="e">
        <f t="shared" si="16"/>
        <v>#NUM!</v>
      </c>
      <c r="AB33" s="45" t="e">
        <f t="shared" si="17"/>
        <v>#NUM!</v>
      </c>
      <c r="AC33" s="45" t="e">
        <f t="shared" si="18"/>
        <v>#NUM!</v>
      </c>
      <c r="AD33" s="45" t="e">
        <f t="shared" si="19"/>
        <v>#NUM!</v>
      </c>
      <c r="AE33" s="45" t="e">
        <f t="shared" si="20"/>
        <v>#NUM!</v>
      </c>
      <c r="AF33" s="45" t="e">
        <f t="shared" si="21"/>
        <v>#N/A</v>
      </c>
      <c r="AG33" s="45" t="e">
        <f t="shared" si="22"/>
        <v>#NUM!</v>
      </c>
      <c r="AH33" s="45" t="e">
        <f t="shared" si="23"/>
        <v>#NUM!</v>
      </c>
      <c r="AI33" s="45" t="e">
        <f t="shared" si="24"/>
        <v>#NUM!</v>
      </c>
      <c r="AJ33" s="45" t="e">
        <f t="shared" si="25"/>
        <v>#N/A</v>
      </c>
    </row>
    <row r="34" spans="1:36" ht="12.95" customHeight="1" x14ac:dyDescent="0.15">
      <c r="A34" s="44"/>
      <c r="B34" s="99"/>
      <c r="C34" s="99"/>
      <c r="D34" s="44"/>
      <c r="E34" s="44"/>
      <c r="F34" s="4" t="str">
        <f t="shared" si="27"/>
        <v/>
      </c>
      <c r="G34" s="44"/>
      <c r="H34" s="44"/>
      <c r="I34" s="44"/>
      <c r="K34" s="45" t="e">
        <f t="shared" si="1"/>
        <v>#NUM!</v>
      </c>
      <c r="L34" s="45" t="e">
        <f t="shared" si="2"/>
        <v>#NUM!</v>
      </c>
      <c r="M34" s="45" t="e">
        <f t="shared" si="3"/>
        <v>#NUM!</v>
      </c>
      <c r="N34" s="45" t="e">
        <f t="shared" si="4"/>
        <v>#NUM!</v>
      </c>
      <c r="O34" s="45" t="e">
        <f t="shared" si="5"/>
        <v>#NUM!</v>
      </c>
      <c r="P34" s="45" t="e">
        <f t="shared" si="26"/>
        <v>#N/A</v>
      </c>
      <c r="Q34" s="45" t="e">
        <f t="shared" si="6"/>
        <v>#NUM!</v>
      </c>
      <c r="R34" s="45" t="e">
        <f t="shared" si="7"/>
        <v>#NUM!</v>
      </c>
      <c r="S34" s="45" t="e">
        <f t="shared" si="8"/>
        <v>#NUM!</v>
      </c>
      <c r="T34" s="45" t="e">
        <f t="shared" si="9"/>
        <v>#NUM!</v>
      </c>
      <c r="U34" s="45" t="e">
        <f t="shared" si="10"/>
        <v>#N/A</v>
      </c>
      <c r="V34" s="45" t="e">
        <f t="shared" si="11"/>
        <v>#NUM!</v>
      </c>
      <c r="W34" s="45" t="e">
        <f t="shared" si="12"/>
        <v>#NUM!</v>
      </c>
      <c r="X34" s="45" t="e">
        <f t="shared" si="13"/>
        <v>#NUM!</v>
      </c>
      <c r="Y34" s="45" t="e">
        <f t="shared" si="14"/>
        <v>#NUM!</v>
      </c>
      <c r="Z34" s="45" t="e">
        <f t="shared" si="15"/>
        <v>#N/A</v>
      </c>
      <c r="AA34" s="45" t="e">
        <f t="shared" si="16"/>
        <v>#NUM!</v>
      </c>
      <c r="AB34" s="45" t="e">
        <f t="shared" si="17"/>
        <v>#NUM!</v>
      </c>
      <c r="AC34" s="45" t="e">
        <f t="shared" si="18"/>
        <v>#NUM!</v>
      </c>
      <c r="AD34" s="45" t="e">
        <f t="shared" si="19"/>
        <v>#NUM!</v>
      </c>
      <c r="AE34" s="45" t="e">
        <f t="shared" si="20"/>
        <v>#NUM!</v>
      </c>
      <c r="AF34" s="45" t="e">
        <f t="shared" si="21"/>
        <v>#N/A</v>
      </c>
      <c r="AG34" s="45" t="e">
        <f t="shared" si="22"/>
        <v>#NUM!</v>
      </c>
      <c r="AH34" s="45" t="e">
        <f t="shared" si="23"/>
        <v>#NUM!</v>
      </c>
      <c r="AI34" s="45" t="e">
        <f t="shared" si="24"/>
        <v>#NUM!</v>
      </c>
      <c r="AJ34" s="45" t="e">
        <f t="shared" si="25"/>
        <v>#N/A</v>
      </c>
    </row>
    <row r="35" spans="1:36" ht="12.95" customHeight="1" x14ac:dyDescent="0.15">
      <c r="A35" s="44"/>
      <c r="B35" s="99"/>
      <c r="C35" s="99"/>
      <c r="D35" s="44"/>
      <c r="E35" s="44"/>
      <c r="F35" s="4" t="str">
        <f t="shared" si="27"/>
        <v/>
      </c>
      <c r="G35" s="44"/>
      <c r="H35" s="44"/>
      <c r="I35" s="44"/>
      <c r="K35" s="45" t="e">
        <f t="shared" si="1"/>
        <v>#NUM!</v>
      </c>
      <c r="L35" s="45" t="e">
        <f t="shared" si="2"/>
        <v>#NUM!</v>
      </c>
      <c r="M35" s="45" t="e">
        <f t="shared" si="3"/>
        <v>#NUM!</v>
      </c>
      <c r="N35" s="45" t="e">
        <f t="shared" si="4"/>
        <v>#NUM!</v>
      </c>
      <c r="O35" s="45" t="e">
        <f t="shared" si="5"/>
        <v>#NUM!</v>
      </c>
      <c r="P35" s="45" t="e">
        <f t="shared" si="26"/>
        <v>#N/A</v>
      </c>
      <c r="Q35" s="45" t="e">
        <f t="shared" si="6"/>
        <v>#NUM!</v>
      </c>
      <c r="R35" s="45" t="e">
        <f t="shared" si="7"/>
        <v>#NUM!</v>
      </c>
      <c r="S35" s="45" t="e">
        <f t="shared" si="8"/>
        <v>#NUM!</v>
      </c>
      <c r="T35" s="45" t="e">
        <f t="shared" si="9"/>
        <v>#NUM!</v>
      </c>
      <c r="U35" s="45" t="e">
        <f t="shared" si="10"/>
        <v>#N/A</v>
      </c>
      <c r="V35" s="45" t="e">
        <f t="shared" si="11"/>
        <v>#NUM!</v>
      </c>
      <c r="W35" s="45" t="e">
        <f t="shared" si="12"/>
        <v>#NUM!</v>
      </c>
      <c r="X35" s="45" t="e">
        <f t="shared" si="13"/>
        <v>#NUM!</v>
      </c>
      <c r="Y35" s="45" t="e">
        <f t="shared" si="14"/>
        <v>#NUM!</v>
      </c>
      <c r="Z35" s="45" t="e">
        <f t="shared" si="15"/>
        <v>#N/A</v>
      </c>
      <c r="AA35" s="45" t="e">
        <f t="shared" si="16"/>
        <v>#NUM!</v>
      </c>
      <c r="AB35" s="45" t="e">
        <f t="shared" si="17"/>
        <v>#NUM!</v>
      </c>
      <c r="AC35" s="45" t="e">
        <f t="shared" si="18"/>
        <v>#NUM!</v>
      </c>
      <c r="AD35" s="45" t="e">
        <f t="shared" si="19"/>
        <v>#NUM!</v>
      </c>
      <c r="AE35" s="45" t="e">
        <f t="shared" si="20"/>
        <v>#NUM!</v>
      </c>
      <c r="AF35" s="45" t="e">
        <f t="shared" si="21"/>
        <v>#N/A</v>
      </c>
      <c r="AG35" s="45" t="e">
        <f t="shared" si="22"/>
        <v>#NUM!</v>
      </c>
      <c r="AH35" s="45" t="e">
        <f t="shared" si="23"/>
        <v>#NUM!</v>
      </c>
      <c r="AI35" s="45" t="e">
        <f t="shared" si="24"/>
        <v>#NUM!</v>
      </c>
      <c r="AJ35" s="45" t="e">
        <f t="shared" si="25"/>
        <v>#N/A</v>
      </c>
    </row>
    <row r="36" spans="1:36" ht="12.95" customHeight="1" x14ac:dyDescent="0.15">
      <c r="A36" s="44"/>
      <c r="B36" s="99"/>
      <c r="C36" s="99"/>
      <c r="D36" s="44"/>
      <c r="E36" s="44"/>
      <c r="F36" s="4" t="str">
        <f t="shared" si="27"/>
        <v/>
      </c>
      <c r="G36" s="44"/>
      <c r="H36" s="44"/>
      <c r="I36" s="44"/>
      <c r="K36" s="45" t="e">
        <f t="shared" si="1"/>
        <v>#NUM!</v>
      </c>
      <c r="L36" s="45" t="e">
        <f t="shared" si="2"/>
        <v>#NUM!</v>
      </c>
      <c r="M36" s="45" t="e">
        <f t="shared" si="3"/>
        <v>#NUM!</v>
      </c>
      <c r="N36" s="45" t="e">
        <f t="shared" si="4"/>
        <v>#NUM!</v>
      </c>
      <c r="O36" s="45" t="e">
        <f t="shared" si="5"/>
        <v>#NUM!</v>
      </c>
      <c r="P36" s="45" t="e">
        <f t="shared" si="26"/>
        <v>#N/A</v>
      </c>
      <c r="Q36" s="45" t="e">
        <f t="shared" si="6"/>
        <v>#NUM!</v>
      </c>
      <c r="R36" s="45" t="e">
        <f t="shared" si="7"/>
        <v>#NUM!</v>
      </c>
      <c r="S36" s="45" t="e">
        <f t="shared" si="8"/>
        <v>#NUM!</v>
      </c>
      <c r="T36" s="45" t="e">
        <f t="shared" si="9"/>
        <v>#NUM!</v>
      </c>
      <c r="U36" s="45" t="e">
        <f t="shared" si="10"/>
        <v>#N/A</v>
      </c>
      <c r="V36" s="45" t="e">
        <f t="shared" si="11"/>
        <v>#NUM!</v>
      </c>
      <c r="W36" s="45" t="e">
        <f t="shared" si="12"/>
        <v>#NUM!</v>
      </c>
      <c r="X36" s="45" t="e">
        <f t="shared" si="13"/>
        <v>#NUM!</v>
      </c>
      <c r="Y36" s="45" t="e">
        <f t="shared" si="14"/>
        <v>#NUM!</v>
      </c>
      <c r="Z36" s="45" t="e">
        <f t="shared" si="15"/>
        <v>#N/A</v>
      </c>
      <c r="AA36" s="45" t="e">
        <f t="shared" si="16"/>
        <v>#NUM!</v>
      </c>
      <c r="AB36" s="45" t="e">
        <f t="shared" si="17"/>
        <v>#NUM!</v>
      </c>
      <c r="AC36" s="45" t="e">
        <f t="shared" si="18"/>
        <v>#NUM!</v>
      </c>
      <c r="AD36" s="45" t="e">
        <f t="shared" si="19"/>
        <v>#NUM!</v>
      </c>
      <c r="AE36" s="45" t="e">
        <f t="shared" si="20"/>
        <v>#NUM!</v>
      </c>
      <c r="AF36" s="45" t="e">
        <f t="shared" si="21"/>
        <v>#N/A</v>
      </c>
      <c r="AG36" s="45" t="e">
        <f t="shared" si="22"/>
        <v>#NUM!</v>
      </c>
      <c r="AH36" s="45" t="e">
        <f t="shared" si="23"/>
        <v>#NUM!</v>
      </c>
      <c r="AI36" s="45" t="e">
        <f t="shared" si="24"/>
        <v>#NUM!</v>
      </c>
      <c r="AJ36" s="45" t="e">
        <f t="shared" si="25"/>
        <v>#N/A</v>
      </c>
    </row>
    <row r="37" spans="1:36" ht="12.95" customHeight="1" x14ac:dyDescent="0.15">
      <c r="A37" s="44"/>
      <c r="B37" s="99"/>
      <c r="C37" s="99"/>
      <c r="D37" s="44"/>
      <c r="E37" s="44"/>
      <c r="F37" s="4" t="str">
        <f t="shared" si="27"/>
        <v/>
      </c>
      <c r="G37" s="44"/>
      <c r="H37" s="44"/>
      <c r="I37" s="44"/>
      <c r="K37" s="45" t="e">
        <f t="shared" si="1"/>
        <v>#NUM!</v>
      </c>
      <c r="L37" s="45" t="e">
        <f t="shared" si="2"/>
        <v>#NUM!</v>
      </c>
      <c r="M37" s="45" t="e">
        <f t="shared" si="3"/>
        <v>#NUM!</v>
      </c>
      <c r="N37" s="45" t="e">
        <f t="shared" si="4"/>
        <v>#NUM!</v>
      </c>
      <c r="O37" s="45" t="e">
        <f t="shared" si="5"/>
        <v>#NUM!</v>
      </c>
      <c r="P37" s="45" t="e">
        <f t="shared" si="26"/>
        <v>#N/A</v>
      </c>
      <c r="Q37" s="45" t="e">
        <f t="shared" si="6"/>
        <v>#NUM!</v>
      </c>
      <c r="R37" s="45" t="e">
        <f t="shared" si="7"/>
        <v>#NUM!</v>
      </c>
      <c r="S37" s="45" t="e">
        <f t="shared" si="8"/>
        <v>#NUM!</v>
      </c>
      <c r="T37" s="45" t="e">
        <f t="shared" si="9"/>
        <v>#NUM!</v>
      </c>
      <c r="U37" s="45" t="e">
        <f t="shared" si="10"/>
        <v>#N/A</v>
      </c>
      <c r="V37" s="45" t="e">
        <f t="shared" si="11"/>
        <v>#NUM!</v>
      </c>
      <c r="W37" s="45" t="e">
        <f t="shared" si="12"/>
        <v>#NUM!</v>
      </c>
      <c r="X37" s="45" t="e">
        <f t="shared" si="13"/>
        <v>#NUM!</v>
      </c>
      <c r="Y37" s="45" t="e">
        <f t="shared" si="14"/>
        <v>#NUM!</v>
      </c>
      <c r="Z37" s="45" t="e">
        <f t="shared" si="15"/>
        <v>#N/A</v>
      </c>
      <c r="AA37" s="45" t="e">
        <f t="shared" si="16"/>
        <v>#NUM!</v>
      </c>
      <c r="AB37" s="45" t="e">
        <f t="shared" si="17"/>
        <v>#NUM!</v>
      </c>
      <c r="AC37" s="45" t="e">
        <f t="shared" si="18"/>
        <v>#NUM!</v>
      </c>
      <c r="AD37" s="45" t="e">
        <f t="shared" si="19"/>
        <v>#NUM!</v>
      </c>
      <c r="AE37" s="45" t="e">
        <f t="shared" si="20"/>
        <v>#NUM!</v>
      </c>
      <c r="AF37" s="45" t="e">
        <f t="shared" si="21"/>
        <v>#N/A</v>
      </c>
      <c r="AG37" s="45" t="e">
        <f t="shared" si="22"/>
        <v>#NUM!</v>
      </c>
      <c r="AH37" s="45" t="e">
        <f t="shared" si="23"/>
        <v>#NUM!</v>
      </c>
      <c r="AI37" s="45" t="e">
        <f t="shared" si="24"/>
        <v>#NUM!</v>
      </c>
      <c r="AJ37" s="45" t="e">
        <f t="shared" si="25"/>
        <v>#N/A</v>
      </c>
    </row>
    <row r="38" spans="1:36" ht="12.95" customHeight="1" x14ac:dyDescent="0.15">
      <c r="A38" s="44"/>
      <c r="B38" s="99"/>
      <c r="C38" s="99"/>
      <c r="D38" s="44"/>
      <c r="E38" s="44"/>
      <c r="F38" s="4" t="str">
        <f t="shared" si="27"/>
        <v/>
      </c>
      <c r="G38" s="44"/>
      <c r="H38" s="44"/>
      <c r="I38" s="44"/>
      <c r="K38" s="45" t="e">
        <f t="shared" si="1"/>
        <v>#NUM!</v>
      </c>
      <c r="L38" s="45" t="e">
        <f t="shared" si="2"/>
        <v>#NUM!</v>
      </c>
      <c r="M38" s="45" t="e">
        <f t="shared" si="3"/>
        <v>#NUM!</v>
      </c>
      <c r="N38" s="45" t="e">
        <f t="shared" si="4"/>
        <v>#NUM!</v>
      </c>
      <c r="O38" s="45" t="e">
        <f t="shared" si="5"/>
        <v>#NUM!</v>
      </c>
      <c r="P38" s="45" t="e">
        <f t="shared" si="26"/>
        <v>#N/A</v>
      </c>
      <c r="Q38" s="45" t="e">
        <f t="shared" si="6"/>
        <v>#NUM!</v>
      </c>
      <c r="R38" s="45" t="e">
        <f t="shared" si="7"/>
        <v>#NUM!</v>
      </c>
      <c r="S38" s="45" t="e">
        <f t="shared" si="8"/>
        <v>#NUM!</v>
      </c>
      <c r="T38" s="45" t="e">
        <f t="shared" si="9"/>
        <v>#NUM!</v>
      </c>
      <c r="U38" s="45" t="e">
        <f t="shared" si="10"/>
        <v>#N/A</v>
      </c>
      <c r="V38" s="45" t="e">
        <f t="shared" si="11"/>
        <v>#NUM!</v>
      </c>
      <c r="W38" s="45" t="e">
        <f t="shared" si="12"/>
        <v>#NUM!</v>
      </c>
      <c r="X38" s="45" t="e">
        <f t="shared" si="13"/>
        <v>#NUM!</v>
      </c>
      <c r="Y38" s="45" t="e">
        <f t="shared" si="14"/>
        <v>#NUM!</v>
      </c>
      <c r="Z38" s="45" t="e">
        <f t="shared" si="15"/>
        <v>#N/A</v>
      </c>
      <c r="AA38" s="45" t="e">
        <f t="shared" si="16"/>
        <v>#NUM!</v>
      </c>
      <c r="AB38" s="45" t="e">
        <f t="shared" si="17"/>
        <v>#NUM!</v>
      </c>
      <c r="AC38" s="45" t="e">
        <f t="shared" si="18"/>
        <v>#NUM!</v>
      </c>
      <c r="AD38" s="45" t="e">
        <f t="shared" si="19"/>
        <v>#NUM!</v>
      </c>
      <c r="AE38" s="45" t="e">
        <f t="shared" si="20"/>
        <v>#NUM!</v>
      </c>
      <c r="AF38" s="45" t="e">
        <f t="shared" si="21"/>
        <v>#N/A</v>
      </c>
      <c r="AG38" s="45" t="e">
        <f t="shared" si="22"/>
        <v>#NUM!</v>
      </c>
      <c r="AH38" s="45" t="e">
        <f t="shared" si="23"/>
        <v>#NUM!</v>
      </c>
      <c r="AI38" s="45" t="e">
        <f t="shared" si="24"/>
        <v>#NUM!</v>
      </c>
      <c r="AJ38" s="45" t="e">
        <f t="shared" si="25"/>
        <v>#N/A</v>
      </c>
    </row>
    <row r="39" spans="1:36" ht="12.95" customHeight="1" x14ac:dyDescent="0.15">
      <c r="A39" s="44"/>
      <c r="B39" s="99"/>
      <c r="C39" s="99"/>
      <c r="D39" s="44"/>
      <c r="E39" s="44"/>
      <c r="F39" s="4" t="str">
        <f t="shared" si="27"/>
        <v/>
      </c>
      <c r="G39" s="44"/>
      <c r="H39" s="44"/>
      <c r="I39" s="44"/>
      <c r="K39" s="45" t="e">
        <f t="shared" si="1"/>
        <v>#NUM!</v>
      </c>
      <c r="L39" s="45" t="e">
        <f t="shared" si="2"/>
        <v>#NUM!</v>
      </c>
      <c r="M39" s="45" t="e">
        <f t="shared" si="3"/>
        <v>#NUM!</v>
      </c>
      <c r="N39" s="45" t="e">
        <f t="shared" si="4"/>
        <v>#NUM!</v>
      </c>
      <c r="O39" s="45" t="e">
        <f t="shared" si="5"/>
        <v>#NUM!</v>
      </c>
      <c r="P39" s="45" t="e">
        <f t="shared" si="26"/>
        <v>#N/A</v>
      </c>
      <c r="Q39" s="45" t="e">
        <f t="shared" si="6"/>
        <v>#NUM!</v>
      </c>
      <c r="R39" s="45" t="e">
        <f t="shared" si="7"/>
        <v>#NUM!</v>
      </c>
      <c r="S39" s="45" t="e">
        <f t="shared" si="8"/>
        <v>#NUM!</v>
      </c>
      <c r="T39" s="45" t="e">
        <f t="shared" si="9"/>
        <v>#NUM!</v>
      </c>
      <c r="U39" s="45" t="e">
        <f t="shared" si="10"/>
        <v>#N/A</v>
      </c>
      <c r="V39" s="45" t="e">
        <f t="shared" si="11"/>
        <v>#NUM!</v>
      </c>
      <c r="W39" s="45" t="e">
        <f t="shared" si="12"/>
        <v>#NUM!</v>
      </c>
      <c r="X39" s="45" t="e">
        <f t="shared" si="13"/>
        <v>#NUM!</v>
      </c>
      <c r="Y39" s="45" t="e">
        <f t="shared" si="14"/>
        <v>#NUM!</v>
      </c>
      <c r="Z39" s="45" t="e">
        <f t="shared" si="15"/>
        <v>#N/A</v>
      </c>
      <c r="AA39" s="45" t="e">
        <f t="shared" si="16"/>
        <v>#NUM!</v>
      </c>
      <c r="AB39" s="45" t="e">
        <f t="shared" si="17"/>
        <v>#NUM!</v>
      </c>
      <c r="AC39" s="45" t="e">
        <f t="shared" si="18"/>
        <v>#NUM!</v>
      </c>
      <c r="AD39" s="45" t="e">
        <f t="shared" si="19"/>
        <v>#NUM!</v>
      </c>
      <c r="AE39" s="45" t="e">
        <f t="shared" si="20"/>
        <v>#NUM!</v>
      </c>
      <c r="AF39" s="45" t="e">
        <f t="shared" si="21"/>
        <v>#N/A</v>
      </c>
      <c r="AG39" s="45" t="e">
        <f t="shared" si="22"/>
        <v>#NUM!</v>
      </c>
      <c r="AH39" s="45" t="e">
        <f t="shared" si="23"/>
        <v>#NUM!</v>
      </c>
      <c r="AI39" s="45" t="e">
        <f t="shared" si="24"/>
        <v>#NUM!</v>
      </c>
      <c r="AJ39" s="45" t="e">
        <f t="shared" si="25"/>
        <v>#N/A</v>
      </c>
    </row>
    <row r="40" spans="1:36" ht="12.95" customHeight="1" x14ac:dyDescent="0.15">
      <c r="A40" s="44"/>
      <c r="B40" s="99"/>
      <c r="C40" s="99"/>
      <c r="D40" s="44"/>
      <c r="E40" s="44"/>
      <c r="F40" s="4" t="str">
        <f t="shared" si="27"/>
        <v/>
      </c>
      <c r="G40" s="44"/>
      <c r="H40" s="44"/>
      <c r="I40" s="44"/>
      <c r="K40" s="45" t="e">
        <f t="shared" si="1"/>
        <v>#NUM!</v>
      </c>
      <c r="L40" s="45" t="e">
        <f t="shared" si="2"/>
        <v>#NUM!</v>
      </c>
      <c r="M40" s="45" t="e">
        <f t="shared" si="3"/>
        <v>#NUM!</v>
      </c>
      <c r="N40" s="45" t="e">
        <f t="shared" si="4"/>
        <v>#NUM!</v>
      </c>
      <c r="O40" s="45" t="e">
        <f t="shared" si="5"/>
        <v>#NUM!</v>
      </c>
      <c r="P40" s="45" t="e">
        <f t="shared" si="26"/>
        <v>#N/A</v>
      </c>
      <c r="Q40" s="45" t="e">
        <f t="shared" si="6"/>
        <v>#NUM!</v>
      </c>
      <c r="R40" s="45" t="e">
        <f t="shared" si="7"/>
        <v>#NUM!</v>
      </c>
      <c r="S40" s="45" t="e">
        <f t="shared" si="8"/>
        <v>#NUM!</v>
      </c>
      <c r="T40" s="45" t="e">
        <f t="shared" si="9"/>
        <v>#NUM!</v>
      </c>
      <c r="U40" s="45" t="e">
        <f t="shared" si="10"/>
        <v>#N/A</v>
      </c>
      <c r="V40" s="45" t="e">
        <f t="shared" si="11"/>
        <v>#NUM!</v>
      </c>
      <c r="W40" s="45" t="e">
        <f t="shared" si="12"/>
        <v>#NUM!</v>
      </c>
      <c r="X40" s="45" t="e">
        <f t="shared" si="13"/>
        <v>#NUM!</v>
      </c>
      <c r="Y40" s="45" t="e">
        <f t="shared" si="14"/>
        <v>#NUM!</v>
      </c>
      <c r="Z40" s="45" t="e">
        <f t="shared" si="15"/>
        <v>#N/A</v>
      </c>
      <c r="AA40" s="45" t="e">
        <f t="shared" si="16"/>
        <v>#NUM!</v>
      </c>
      <c r="AB40" s="45" t="e">
        <f t="shared" si="17"/>
        <v>#NUM!</v>
      </c>
      <c r="AC40" s="45" t="e">
        <f t="shared" si="18"/>
        <v>#NUM!</v>
      </c>
      <c r="AD40" s="45" t="e">
        <f t="shared" si="19"/>
        <v>#NUM!</v>
      </c>
      <c r="AE40" s="45" t="e">
        <f t="shared" si="20"/>
        <v>#NUM!</v>
      </c>
      <c r="AF40" s="45" t="e">
        <f t="shared" si="21"/>
        <v>#N/A</v>
      </c>
      <c r="AG40" s="45" t="e">
        <f t="shared" si="22"/>
        <v>#NUM!</v>
      </c>
      <c r="AH40" s="45" t="e">
        <f t="shared" si="23"/>
        <v>#NUM!</v>
      </c>
      <c r="AI40" s="45" t="e">
        <f t="shared" si="24"/>
        <v>#NUM!</v>
      </c>
      <c r="AJ40" s="45" t="e">
        <f t="shared" si="25"/>
        <v>#N/A</v>
      </c>
    </row>
    <row r="41" spans="1:36" ht="12.95" customHeight="1" x14ac:dyDescent="0.15">
      <c r="A41" s="44"/>
      <c r="B41" s="99"/>
      <c r="C41" s="99"/>
      <c r="D41" s="44"/>
      <c r="E41" s="44"/>
      <c r="F41" s="4" t="str">
        <f t="shared" si="27"/>
        <v/>
      </c>
      <c r="G41" s="44"/>
      <c r="H41" s="44"/>
      <c r="I41" s="44"/>
      <c r="K41" s="45" t="e">
        <f t="shared" si="1"/>
        <v>#NUM!</v>
      </c>
      <c r="L41" s="45" t="e">
        <f t="shared" si="2"/>
        <v>#NUM!</v>
      </c>
      <c r="M41" s="45" t="e">
        <f t="shared" si="3"/>
        <v>#NUM!</v>
      </c>
      <c r="N41" s="45" t="e">
        <f t="shared" si="4"/>
        <v>#NUM!</v>
      </c>
      <c r="O41" s="45" t="e">
        <f t="shared" si="5"/>
        <v>#NUM!</v>
      </c>
      <c r="P41" s="45" t="e">
        <f t="shared" si="26"/>
        <v>#N/A</v>
      </c>
      <c r="Q41" s="45" t="e">
        <f t="shared" si="6"/>
        <v>#NUM!</v>
      </c>
      <c r="R41" s="45" t="e">
        <f t="shared" si="7"/>
        <v>#NUM!</v>
      </c>
      <c r="S41" s="45" t="e">
        <f t="shared" si="8"/>
        <v>#NUM!</v>
      </c>
      <c r="T41" s="45" t="e">
        <f t="shared" si="9"/>
        <v>#NUM!</v>
      </c>
      <c r="U41" s="45" t="e">
        <f t="shared" si="10"/>
        <v>#N/A</v>
      </c>
      <c r="V41" s="45" t="e">
        <f t="shared" si="11"/>
        <v>#NUM!</v>
      </c>
      <c r="W41" s="45" t="e">
        <f t="shared" si="12"/>
        <v>#NUM!</v>
      </c>
      <c r="X41" s="45" t="e">
        <f t="shared" si="13"/>
        <v>#NUM!</v>
      </c>
      <c r="Y41" s="45" t="e">
        <f t="shared" si="14"/>
        <v>#NUM!</v>
      </c>
      <c r="Z41" s="45" t="e">
        <f t="shared" si="15"/>
        <v>#N/A</v>
      </c>
      <c r="AA41" s="45" t="e">
        <f t="shared" si="16"/>
        <v>#NUM!</v>
      </c>
      <c r="AB41" s="45" t="e">
        <f t="shared" si="17"/>
        <v>#NUM!</v>
      </c>
      <c r="AC41" s="45" t="e">
        <f t="shared" si="18"/>
        <v>#NUM!</v>
      </c>
      <c r="AD41" s="45" t="e">
        <f t="shared" si="19"/>
        <v>#NUM!</v>
      </c>
      <c r="AE41" s="45" t="e">
        <f t="shared" si="20"/>
        <v>#NUM!</v>
      </c>
      <c r="AF41" s="45" t="e">
        <f t="shared" si="21"/>
        <v>#N/A</v>
      </c>
      <c r="AG41" s="45" t="e">
        <f t="shared" si="22"/>
        <v>#NUM!</v>
      </c>
      <c r="AH41" s="45" t="e">
        <f t="shared" si="23"/>
        <v>#NUM!</v>
      </c>
      <c r="AI41" s="45" t="e">
        <f t="shared" si="24"/>
        <v>#NUM!</v>
      </c>
      <c r="AJ41" s="45" t="e">
        <f t="shared" si="25"/>
        <v>#N/A</v>
      </c>
    </row>
    <row r="42" spans="1:36" ht="12.95" customHeight="1" x14ac:dyDescent="0.15">
      <c r="A42" s="44"/>
      <c r="B42" s="99"/>
      <c r="C42" s="99"/>
      <c r="D42" s="44"/>
      <c r="E42" s="44"/>
      <c r="F42" s="4" t="str">
        <f t="shared" si="27"/>
        <v/>
      </c>
      <c r="G42" s="44"/>
      <c r="H42" s="44"/>
      <c r="I42" s="44"/>
      <c r="K42" s="45" t="e">
        <f t="shared" si="1"/>
        <v>#NUM!</v>
      </c>
      <c r="L42" s="45" t="e">
        <f t="shared" si="2"/>
        <v>#NUM!</v>
      </c>
      <c r="M42" s="45" t="e">
        <f t="shared" si="3"/>
        <v>#NUM!</v>
      </c>
      <c r="N42" s="45" t="e">
        <f t="shared" si="4"/>
        <v>#NUM!</v>
      </c>
      <c r="O42" s="45" t="e">
        <f t="shared" si="5"/>
        <v>#NUM!</v>
      </c>
      <c r="P42" s="45" t="e">
        <f t="shared" si="26"/>
        <v>#N/A</v>
      </c>
      <c r="Q42" s="45" t="e">
        <f t="shared" si="6"/>
        <v>#NUM!</v>
      </c>
      <c r="R42" s="45" t="e">
        <f t="shared" si="7"/>
        <v>#NUM!</v>
      </c>
      <c r="S42" s="45" t="e">
        <f t="shared" si="8"/>
        <v>#NUM!</v>
      </c>
      <c r="T42" s="45" t="e">
        <f t="shared" si="9"/>
        <v>#NUM!</v>
      </c>
      <c r="U42" s="45" t="e">
        <f t="shared" si="10"/>
        <v>#N/A</v>
      </c>
      <c r="V42" s="45" t="e">
        <f t="shared" si="11"/>
        <v>#NUM!</v>
      </c>
      <c r="W42" s="45" t="e">
        <f t="shared" si="12"/>
        <v>#NUM!</v>
      </c>
      <c r="X42" s="45" t="e">
        <f t="shared" si="13"/>
        <v>#NUM!</v>
      </c>
      <c r="Y42" s="45" t="e">
        <f t="shared" si="14"/>
        <v>#NUM!</v>
      </c>
      <c r="Z42" s="45" t="e">
        <f t="shared" si="15"/>
        <v>#N/A</v>
      </c>
      <c r="AA42" s="45" t="e">
        <f t="shared" si="16"/>
        <v>#NUM!</v>
      </c>
      <c r="AB42" s="45" t="e">
        <f t="shared" si="17"/>
        <v>#NUM!</v>
      </c>
      <c r="AC42" s="45" t="e">
        <f t="shared" si="18"/>
        <v>#NUM!</v>
      </c>
      <c r="AD42" s="45" t="e">
        <f t="shared" si="19"/>
        <v>#NUM!</v>
      </c>
      <c r="AE42" s="45" t="e">
        <f t="shared" si="20"/>
        <v>#NUM!</v>
      </c>
      <c r="AF42" s="45" t="e">
        <f t="shared" si="21"/>
        <v>#N/A</v>
      </c>
      <c r="AG42" s="45" t="e">
        <f t="shared" si="22"/>
        <v>#NUM!</v>
      </c>
      <c r="AH42" s="45" t="e">
        <f t="shared" si="23"/>
        <v>#NUM!</v>
      </c>
      <c r="AI42" s="45" t="e">
        <f t="shared" si="24"/>
        <v>#NUM!</v>
      </c>
      <c r="AJ42" s="45" t="e">
        <f t="shared" si="25"/>
        <v>#N/A</v>
      </c>
    </row>
    <row r="43" spans="1:36" ht="12.95" customHeight="1" x14ac:dyDescent="0.15">
      <c r="A43" s="44"/>
      <c r="B43" s="99"/>
      <c r="C43" s="99"/>
      <c r="D43" s="44"/>
      <c r="E43" s="44"/>
      <c r="F43" s="4" t="str">
        <f t="shared" si="27"/>
        <v/>
      </c>
      <c r="G43" s="44"/>
      <c r="H43" s="44"/>
      <c r="I43" s="44"/>
      <c r="K43" s="45" t="e">
        <f t="shared" si="1"/>
        <v>#NUM!</v>
      </c>
      <c r="L43" s="45" t="e">
        <f t="shared" si="2"/>
        <v>#NUM!</v>
      </c>
      <c r="M43" s="45" t="e">
        <f t="shared" si="3"/>
        <v>#NUM!</v>
      </c>
      <c r="N43" s="45" t="e">
        <f t="shared" si="4"/>
        <v>#NUM!</v>
      </c>
      <c r="O43" s="45" t="e">
        <f t="shared" si="5"/>
        <v>#NUM!</v>
      </c>
      <c r="P43" s="45" t="e">
        <f t="shared" si="26"/>
        <v>#N/A</v>
      </c>
      <c r="Q43" s="45" t="e">
        <f t="shared" si="6"/>
        <v>#NUM!</v>
      </c>
      <c r="R43" s="45" t="e">
        <f t="shared" si="7"/>
        <v>#NUM!</v>
      </c>
      <c r="S43" s="45" t="e">
        <f t="shared" si="8"/>
        <v>#NUM!</v>
      </c>
      <c r="T43" s="45" t="e">
        <f t="shared" si="9"/>
        <v>#NUM!</v>
      </c>
      <c r="U43" s="45" t="e">
        <f t="shared" si="10"/>
        <v>#N/A</v>
      </c>
      <c r="V43" s="45" t="e">
        <f t="shared" si="11"/>
        <v>#NUM!</v>
      </c>
      <c r="W43" s="45" t="e">
        <f t="shared" si="12"/>
        <v>#NUM!</v>
      </c>
      <c r="X43" s="45" t="e">
        <f t="shared" si="13"/>
        <v>#NUM!</v>
      </c>
      <c r="Y43" s="45" t="e">
        <f t="shared" si="14"/>
        <v>#NUM!</v>
      </c>
      <c r="Z43" s="45" t="e">
        <f t="shared" si="15"/>
        <v>#N/A</v>
      </c>
      <c r="AA43" s="45" t="e">
        <f t="shared" si="16"/>
        <v>#NUM!</v>
      </c>
      <c r="AB43" s="45" t="e">
        <f t="shared" si="17"/>
        <v>#NUM!</v>
      </c>
      <c r="AC43" s="45" t="e">
        <f t="shared" si="18"/>
        <v>#NUM!</v>
      </c>
      <c r="AD43" s="45" t="e">
        <f t="shared" si="19"/>
        <v>#NUM!</v>
      </c>
      <c r="AE43" s="45" t="e">
        <f t="shared" si="20"/>
        <v>#NUM!</v>
      </c>
      <c r="AF43" s="45" t="e">
        <f t="shared" si="21"/>
        <v>#N/A</v>
      </c>
      <c r="AG43" s="45" t="e">
        <f t="shared" si="22"/>
        <v>#NUM!</v>
      </c>
      <c r="AH43" s="45" t="e">
        <f t="shared" si="23"/>
        <v>#NUM!</v>
      </c>
      <c r="AI43" s="45" t="e">
        <f t="shared" si="24"/>
        <v>#NUM!</v>
      </c>
      <c r="AJ43" s="45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44" t="s">
        <v>18</v>
      </c>
      <c r="D46" s="44" t="s">
        <v>19</v>
      </c>
      <c r="E46" s="44" t="s">
        <v>20</v>
      </c>
      <c r="F46" s="11"/>
      <c r="G46" s="5" t="s">
        <v>21</v>
      </c>
      <c r="H46" s="13"/>
      <c r="I46" s="111" t="s">
        <v>160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10</v>
      </c>
      <c r="D47" s="15">
        <f>COUNTIF(G4:G43,"*下層*")</f>
        <v>0</v>
      </c>
      <c r="E47" s="15">
        <f>COUNTA(A4:A43)</f>
        <v>10</v>
      </c>
      <c r="F47" s="11"/>
      <c r="G47" s="16">
        <f>C47*100</f>
        <v>1000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17</v>
      </c>
      <c r="D48" s="15" t="str">
        <f>IF(D47&gt;0,ROUND(SUMIF(G4:G43,"*下層*",E4:E43)/D47,0),"")</f>
        <v/>
      </c>
      <c r="E48" s="15">
        <f>ROUND(SUM(E4:E43)/E47,0)</f>
        <v>17</v>
      </c>
      <c r="F48" s="14"/>
      <c r="G48" s="16">
        <f>C48</f>
        <v>17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25</v>
      </c>
      <c r="D49" s="15" t="str">
        <f>IF(D47&gt;0,ROUND(SUMIF(G4:G43,"*下層*",D4:D43)/D47,0),"")</f>
        <v/>
      </c>
      <c r="E49" s="15">
        <f>ROUND(SUM(D4:D43)/E47,0)</f>
        <v>25</v>
      </c>
      <c r="F49" s="14"/>
      <c r="G49" s="16">
        <f>C49</f>
        <v>25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4.16</v>
      </c>
      <c r="D50" s="17">
        <f>SUMIF(G4:G43,"*下層*",F4:F43)</f>
        <v>0</v>
      </c>
      <c r="E50" s="4">
        <f>SUM(F4:F43)</f>
        <v>4.16</v>
      </c>
      <c r="F50" s="14"/>
      <c r="G50" s="18">
        <f>C50*100</f>
        <v>416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形状比＝68、Sr＝19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44" t="s">
        <v>18</v>
      </c>
      <c r="D53" s="44" t="s">
        <v>19</v>
      </c>
      <c r="E53" s="44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3</v>
      </c>
      <c r="D54" s="15">
        <f>COUNTIF(H4:H43,"▲")</f>
        <v>0</v>
      </c>
      <c r="E54" s="15">
        <f>COUNTA(H4:H43)</f>
        <v>3</v>
      </c>
      <c r="F54" s="11"/>
      <c r="G54" s="16">
        <f>C54*100</f>
        <v>300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16</v>
      </c>
      <c r="D55" s="15" t="str">
        <f>IF(D54&gt;0,ROUND(SUMIF(H4:H43,"▲",E4:E43)/D54,0),"")</f>
        <v/>
      </c>
      <c r="E55" s="15">
        <f>ROUND(SUMIF(H4:H43,"*",E4:E43)/E54,0)</f>
        <v>16</v>
      </c>
      <c r="F55" s="14"/>
      <c r="G55" s="16">
        <f>C55</f>
        <v>16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21</v>
      </c>
      <c r="D56" s="15" t="str">
        <f>IF(D54&gt;0,ROUND(SUMIF(H4:H43,"▲",D4:D43)/D54,0),"")</f>
        <v/>
      </c>
      <c r="E56" s="15">
        <f>ROUND(SUMIF(H4:H43,"*",D4:D43)/E54,0)</f>
        <v>21</v>
      </c>
      <c r="F56" s="14"/>
      <c r="G56" s="16">
        <f>C56</f>
        <v>21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0.79</v>
      </c>
      <c r="D57" s="17">
        <f>SUMIF(H4:H43,"▲",F4:F43)</f>
        <v>0</v>
      </c>
      <c r="E57" s="17">
        <f>SUM(C57:D57)</f>
        <v>0.79</v>
      </c>
      <c r="F57" s="14"/>
      <c r="G57" s="20">
        <f>C57*100</f>
        <v>79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44" t="s">
        <v>18</v>
      </c>
      <c r="D60" s="44" t="s">
        <v>19</v>
      </c>
      <c r="E60" s="44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30</v>
      </c>
      <c r="D61" s="21" t="str">
        <f>IF(D47&gt;0,ROUND(D54/D47*100,1),"")</f>
        <v/>
      </c>
      <c r="E61" s="21">
        <f>ROUND(E54/E47*100,1)</f>
        <v>30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19</v>
      </c>
      <c r="D62" s="21" t="str">
        <f>IF(D47&gt;0,ROUND(D57/D50*100,1),"")</f>
        <v/>
      </c>
      <c r="E62" s="21">
        <f>ROUND(E57/E50*100,1)</f>
        <v>19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44" t="s">
        <v>18</v>
      </c>
      <c r="D65" s="44" t="s">
        <v>19</v>
      </c>
      <c r="E65" s="44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7</v>
      </c>
      <c r="D66" s="15">
        <f>D47-D54</f>
        <v>0</v>
      </c>
      <c r="E66" s="15">
        <f>SUM(C66:D66)</f>
        <v>7</v>
      </c>
      <c r="F66" s="11"/>
      <c r="G66" s="16">
        <f>C66*100</f>
        <v>700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18</v>
      </c>
      <c r="D67" s="15" t="str">
        <f>IF(D66&gt;0,ROUND(SUMIFS(E4:E43,G7:G43,"*下層*",H4:H43,"")/D66,0),"")</f>
        <v/>
      </c>
      <c r="E67" s="15">
        <f>IF(E66&gt;0,ROUND(SUMIF(H4:H43,"",E4:E43)/E66,0),"")</f>
        <v>18</v>
      </c>
      <c r="F67" s="14"/>
      <c r="G67" s="16">
        <f>C67</f>
        <v>18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26</v>
      </c>
      <c r="D68" s="15" t="str">
        <f>IF(D66&gt;0,ROUND(SUMIFS(D4:D43,G7:G43,"*下層*",H4:H43,"")/D66,0),"")</f>
        <v/>
      </c>
      <c r="E68" s="15">
        <f>IF(E66&gt;0,ROUND(SUMIF(H4:H43,"",D4:D43)/E66,0),"")</f>
        <v>26</v>
      </c>
      <c r="F68" s="14"/>
      <c r="G68" s="16">
        <f>C68</f>
        <v>26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3.37</v>
      </c>
      <c r="D69" s="17" t="str">
        <f>IF(D66&gt;0,D50-D57,"")</f>
        <v/>
      </c>
      <c r="E69" s="4">
        <f>SUM(C69:D69)</f>
        <v>3.37</v>
      </c>
      <c r="F69" s="14"/>
      <c r="G69" s="18">
        <f>C69*100</f>
        <v>337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形状比＝69、Sr＝21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19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799" priority="16" stopIfTrue="1">
      <formula>AND(($H4="スギ"),(#REF!&lt;12))</formula>
    </cfRule>
  </conditionalFormatting>
  <conditionalFormatting sqref="L4:L43">
    <cfRule type="expression" dxfId="798" priority="15" stopIfTrue="1">
      <formula>AND(($H4="スギ"),(#REF!&lt;22),(#REF!&gt;=12))</formula>
    </cfRule>
  </conditionalFormatting>
  <conditionalFormatting sqref="M4:M43">
    <cfRule type="expression" dxfId="797" priority="14" stopIfTrue="1">
      <formula>AND(($H4="スギ"),(#REF!&lt;32),(#REF!&gt;=22))</formula>
    </cfRule>
  </conditionalFormatting>
  <conditionalFormatting sqref="N4:N43">
    <cfRule type="expression" dxfId="796" priority="13" stopIfTrue="1">
      <formula>AND(($H4="スギ"),(#REF!&lt;42),(#REF!&gt;=32))</formula>
    </cfRule>
  </conditionalFormatting>
  <conditionalFormatting sqref="U4:U43 Z4:AF43 AJ4:AJ43 O4:P43">
    <cfRule type="expression" dxfId="795" priority="12" stopIfTrue="1">
      <formula>AND(($H4="スギ"),(#REF!&gt;=42))</formula>
    </cfRule>
  </conditionalFormatting>
  <conditionalFormatting sqref="Q4:Q43 AA4:AA43">
    <cfRule type="expression" dxfId="794" priority="11" stopIfTrue="1">
      <formula>AND(($H4="ヒノキ"),(#REF!&lt;12))</formula>
    </cfRule>
  </conditionalFormatting>
  <conditionalFormatting sqref="R4:R43 AB4:AE43">
    <cfRule type="expression" dxfId="793" priority="10" stopIfTrue="1">
      <formula>AND(($H4="ヒノキ"),(#REF!&lt;22),(#REF!&gt;=12))</formula>
    </cfRule>
  </conditionalFormatting>
  <conditionalFormatting sqref="S4:S43">
    <cfRule type="expression" dxfId="792" priority="9" stopIfTrue="1">
      <formula>AND(($H4="ヒノキ"),(#REF!&lt;32),(#REF!&gt;=22))</formula>
    </cfRule>
  </conditionalFormatting>
  <conditionalFormatting sqref="T4:U43 Z4:AF43 AJ4:AJ43">
    <cfRule type="expression" dxfId="791" priority="8" stopIfTrue="1">
      <formula>AND(($H4="ヒノキ"),(#REF!&gt;=32))</formula>
    </cfRule>
  </conditionalFormatting>
  <conditionalFormatting sqref="V4:V43 AA4:AA43">
    <cfRule type="expression" dxfId="790" priority="7" stopIfTrue="1">
      <formula>AND(($H4="アカマツ"),(#REF!&lt;12))</formula>
    </cfRule>
  </conditionalFormatting>
  <conditionalFormatting sqref="W4:W43 AB4:AB43">
    <cfRule type="expression" dxfId="789" priority="6" stopIfTrue="1">
      <formula>AND(($H4="アカマツ"),(#REF!&lt;22),(#REF!&gt;=12))</formula>
    </cfRule>
  </conditionalFormatting>
  <conditionalFormatting sqref="X4:X43 AC4:AC43">
    <cfRule type="expression" dxfId="788" priority="5" stopIfTrue="1">
      <formula>AND(($H4="アカマツ"),(#REF!&lt;42),(#REF!&gt;=22))</formula>
    </cfRule>
  </conditionalFormatting>
  <conditionalFormatting sqref="Y4:AF43 AJ4:AJ43">
    <cfRule type="expression" dxfId="787" priority="4" stopIfTrue="1">
      <formula>AND(($H4="アカマツ"),(#REF!&gt;=42))</formula>
    </cfRule>
  </conditionalFormatting>
  <conditionalFormatting sqref="AG4:AG43">
    <cfRule type="expression" dxfId="786" priority="3" stopIfTrue="1">
      <formula>AND(($H4&lt;&gt;"スギ"),($H4&lt;&gt;"ヒノキ"),($H4&lt;&gt;"アカマツ"),(#REF!&lt;12))</formula>
    </cfRule>
  </conditionalFormatting>
  <conditionalFormatting sqref="AH4:AH43">
    <cfRule type="expression" dxfId="785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784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</sheetPr>
  <dimension ref="A1:AJ120"/>
  <sheetViews>
    <sheetView showGridLines="0" view="pageBreakPreview" topLeftCell="A4" zoomScaleNormal="85" zoomScaleSheetLayoutView="100" workbookViewId="0">
      <selection activeCell="H13" sqref="H13:I13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339</v>
      </c>
      <c r="B2" s="100"/>
      <c r="C2" s="100"/>
      <c r="D2" s="100"/>
      <c r="E2" s="100"/>
      <c r="F2" s="100"/>
      <c r="G2" s="100"/>
      <c r="H2" s="101" t="s">
        <v>340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84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3">
        <v>0</v>
      </c>
      <c r="L3" s="83">
        <v>12</v>
      </c>
      <c r="M3" s="83">
        <v>22</v>
      </c>
      <c r="N3" s="83">
        <v>32</v>
      </c>
      <c r="O3" s="83">
        <v>42</v>
      </c>
      <c r="P3" s="83" t="s">
        <v>14</v>
      </c>
      <c r="Q3" s="83">
        <v>0</v>
      </c>
      <c r="R3" s="83">
        <v>12</v>
      </c>
      <c r="S3" s="83">
        <v>22</v>
      </c>
      <c r="T3" s="83">
        <v>32</v>
      </c>
      <c r="U3" s="83" t="s">
        <v>14</v>
      </c>
      <c r="V3" s="83">
        <v>0</v>
      </c>
      <c r="W3" s="83">
        <v>12</v>
      </c>
      <c r="X3" s="83">
        <v>22</v>
      </c>
      <c r="Y3" s="83">
        <v>42</v>
      </c>
      <c r="Z3" s="83" t="s">
        <v>14</v>
      </c>
      <c r="AA3" s="83">
        <v>0</v>
      </c>
      <c r="AB3" s="83">
        <v>12</v>
      </c>
      <c r="AC3" s="83">
        <v>22</v>
      </c>
      <c r="AD3" s="83">
        <v>32</v>
      </c>
      <c r="AE3" s="83">
        <v>42</v>
      </c>
      <c r="AF3" s="83" t="s">
        <v>14</v>
      </c>
      <c r="AG3" s="83">
        <v>0</v>
      </c>
      <c r="AH3" s="83">
        <v>12</v>
      </c>
      <c r="AI3" s="83">
        <v>42</v>
      </c>
      <c r="AJ3" s="83" t="s">
        <v>14</v>
      </c>
    </row>
    <row r="4" spans="1:36" ht="12.95" customHeight="1" x14ac:dyDescent="0.15">
      <c r="A4" s="82">
        <v>941</v>
      </c>
      <c r="B4" s="99" t="s">
        <v>39</v>
      </c>
      <c r="C4" s="99"/>
      <c r="D4" s="82">
        <v>28</v>
      </c>
      <c r="E4" s="82">
        <v>12</v>
      </c>
      <c r="F4" s="4">
        <f t="shared" ref="F4:F13" si="0">IF(D4&gt;0,IF(B4="スギ",P4,IF(B4="ヒノキ",U4,IF(B4="アカマツ",Z4,IF(B4="カラマツ",AF4,AJ4)))),"")</f>
        <v>0.34</v>
      </c>
      <c r="G4" s="5"/>
      <c r="H4" s="82"/>
      <c r="I4" s="82" t="s">
        <v>38</v>
      </c>
      <c r="J4" s="1" t="s">
        <v>15</v>
      </c>
      <c r="K4" s="83">
        <f t="shared" ref="K4:K43" si="1">IF(ROUND(10^(-5+0.8769+1.7454*LOG(D4)+1.014*LOG(E4)),2)&gt;=0.01,ROUND(10^(-5+0.8769+1.7454*LOG(D4)+1.014*LOG(E4)),2),ROUND(10^(-5+0.8769+1.7454*LOG(D4)+1.014*LOG(E4)),3))</f>
        <v>0.31</v>
      </c>
      <c r="L4" s="83">
        <f t="shared" ref="L4:L43" si="2">ROUND(10^(-5+0.73504+1.83346*LOG(D4)+1.06569*LOG(E4)),2)</f>
        <v>0.35</v>
      </c>
      <c r="M4" s="83">
        <f t="shared" ref="M4:M43" si="3">ROUND(10^(-5+0.71514+1.74357*LOG(D4)+1.17719*LOG(E4)),2)</f>
        <v>0.32</v>
      </c>
      <c r="N4" s="83">
        <f t="shared" ref="N4:N43" si="4">ROUND(10^(-5+0.82956+1.76381*LOG(D4)+1.06412*LOG(E4)),2)</f>
        <v>0.34</v>
      </c>
      <c r="O4" s="83">
        <f t="shared" ref="O4:O43" si="5">ROUND(10^(-5+0.88226+1.79204*LOG(D4)+0.99303*LOG(E4)),2)</f>
        <v>0.35</v>
      </c>
      <c r="P4" s="83">
        <f>HLOOKUP($D4,K$3:O$43,MATCH($A4,$A$3:$A$43,0),1)</f>
        <v>0.32</v>
      </c>
      <c r="Q4" s="83">
        <f t="shared" ref="Q4:Q43" si="6">IF(ROUND(10^(1.810672*LOG(D4)+0.982833*LOG(E4)-4.173533),2)&gt;=0.01,ROUND(10^(1.810672*LOG(D4)+0.982833*LOG(E4)-4.173533),2),ROUND(10^(1.810672*LOG(D4)+0.982833*LOG(E4)-4.173533),3))</f>
        <v>0.32</v>
      </c>
      <c r="R4" s="83">
        <f t="shared" ref="R4:R43" si="7">ROUND(10^(1.905709*LOG(D4)+1.011385*LOG(E4)-4.293729),2)</f>
        <v>0.36</v>
      </c>
      <c r="S4" s="83">
        <f t="shared" ref="S4:S43" si="8">ROUND(10^(1.771888*LOG(D4)+1.138415*LOG(E4)-4.271259),2)</f>
        <v>0.33</v>
      </c>
      <c r="T4" s="83">
        <f t="shared" ref="T4:T43" si="9">ROUND(10^(1.671519*LOG(D4)+1.363617*LOG(E4)-4.404407),2)</f>
        <v>0.31</v>
      </c>
      <c r="U4" s="83">
        <f t="shared" ref="U4:U43" si="10">HLOOKUP($D4,Q$3:T$43,MATCH($A4,$A$3:$A$43,0),1)</f>
        <v>0.33</v>
      </c>
      <c r="V4" s="83">
        <f t="shared" ref="V4:V43" si="11">IF(ROUND(10^(-4.249503+1.946501*LOG(D4)+0.942682*LOG(E4)),2)&gt;=0.01,ROUND(10^(-4.249503+1.946501*LOG(D4)+0.942682*LOG(E4)),2),ROUND(10^(-4.249503+1.946501*LOG(D4)+0.942682*LOG(E4)),3))</f>
        <v>0.38</v>
      </c>
      <c r="W4" s="83">
        <f t="shared" ref="W4:W43" si="12">ROUND(10^(-4.155639+1.847898*LOG(D4)+0.951955*LOG(E4)),2)</f>
        <v>0.35</v>
      </c>
      <c r="X4" s="83">
        <f t="shared" ref="X4:X43" si="13">ROUND(10^(-4.194535+1.804172*LOG(D4)+1.034248*LOG(E4)),2)</f>
        <v>0.34</v>
      </c>
      <c r="Y4" s="83">
        <f t="shared" ref="Y4:Y43" si="14">ROUND(10^(-4.42347+2.006485*LOG(D4)+0.967757*LOG(E4)),2)</f>
        <v>0.33</v>
      </c>
      <c r="Z4" s="83">
        <f t="shared" ref="Z4:Z43" si="15">HLOOKUP($D4,V$3:Y$43,MATCH($A4,$A$3:$A$43,0),1)</f>
        <v>0.34</v>
      </c>
      <c r="AA4" s="83">
        <f t="shared" ref="AA4:AA43" si="16">IF(ROUND(10^(1.80389*LOG(D4)+0.962587*LOG(E4)-4.155099),2)&gt;=0.01,ROUND(10^(1.80389*LOG(D4)+0.962587*LOG(E4)-4.155099),2),ROUND(10^(1.80389*LOG(D4)+0.962587*LOG(E4)-4.155099),3))</f>
        <v>0.31</v>
      </c>
      <c r="AB4" s="83">
        <f t="shared" ref="AB4:AB43" si="17">ROUND(10^(1.979213*LOG(D4)+0.998347*LOG(E4)-4.369281),2)</f>
        <v>0.37</v>
      </c>
      <c r="AC4" s="83">
        <f t="shared" ref="AC4:AC43" si="18">ROUND(10^(1.904401*LOG(D4)+1.062478*LOG(E4)-4.348104),2)</f>
        <v>0.36</v>
      </c>
      <c r="AD4" s="83">
        <f t="shared" ref="AD4:AD43" si="19">ROUND(10^(1.640825*LOG(D4)+1.080387*LOG(E4)-3.976731),2)</f>
        <v>0.37</v>
      </c>
      <c r="AE4" s="83">
        <f t="shared" ref="AE4:AE43" si="20">ROUND(10^(1.90887*LOG(D4)+1.088002*LOG(E4)-4.431495),2)</f>
        <v>0.32</v>
      </c>
      <c r="AF4" s="83">
        <f t="shared" ref="AF4:AF43" si="21">HLOOKUP($D4,AA$3:AE$43,MATCH($A4,$A$3:$A$43,0),1)</f>
        <v>0.36</v>
      </c>
      <c r="AG4" s="83">
        <f t="shared" ref="AG4:AG43" si="22">IF(ROUND(10^(1.94019664*LOG(D4)+0.84689666*LOG(E4)-4.20067295),2)&gt;=0.01,ROUND(10^(1.94019664*LOG(D4)+0.84689666*LOG(E4)-4.20067295),2),ROUND(10^(1.94019664*LOG(D4)+0.84689666*LOG(E4)-4.20067295),3))</f>
        <v>0.33</v>
      </c>
      <c r="AH4" s="83">
        <f t="shared" ref="AH4:AH43" si="23">ROUND(10^(1.93813902*LOG(D4)+0.96697002*LOG(E4)-4.32216295),2)</f>
        <v>0.34</v>
      </c>
      <c r="AI4" s="83">
        <f t="shared" ref="AI4:AI43" si="24">ROUND(10^(1.82464098*LOG(D4)+0.97625989*LOG(E4)-4.15096808),2)</f>
        <v>0.35</v>
      </c>
      <c r="AJ4" s="83">
        <f t="shared" ref="AJ4:AJ43" si="25">HLOOKUP($D4,AG$3:AI$43,MATCH($A4,$A$3:$A$43,0),1)</f>
        <v>0.34</v>
      </c>
    </row>
    <row r="5" spans="1:36" ht="12.95" customHeight="1" x14ac:dyDescent="0.15">
      <c r="A5" s="82">
        <v>942</v>
      </c>
      <c r="B5" s="99" t="s">
        <v>39</v>
      </c>
      <c r="C5" s="99"/>
      <c r="D5" s="82">
        <v>26</v>
      </c>
      <c r="E5" s="82">
        <v>11</v>
      </c>
      <c r="F5" s="4">
        <f t="shared" si="0"/>
        <v>0.27</v>
      </c>
      <c r="G5" s="5" t="s">
        <v>33</v>
      </c>
      <c r="H5" s="82" t="s">
        <v>32</v>
      </c>
      <c r="I5" s="82" t="s">
        <v>33</v>
      </c>
      <c r="J5" s="1" t="s">
        <v>15</v>
      </c>
      <c r="K5" s="83">
        <f t="shared" si="1"/>
        <v>0.25</v>
      </c>
      <c r="L5" s="83">
        <f t="shared" si="2"/>
        <v>0.27</v>
      </c>
      <c r="M5" s="83">
        <f t="shared" si="3"/>
        <v>0.26</v>
      </c>
      <c r="N5" s="83">
        <f t="shared" si="4"/>
        <v>0.27</v>
      </c>
      <c r="O5" s="83">
        <f t="shared" si="5"/>
        <v>0.28000000000000003</v>
      </c>
      <c r="P5" s="83">
        <f t="shared" ref="P5:P43" si="26">HLOOKUP($D5,K$3:O$43,MATCH(A5,$A$3:$A$43,0),1)</f>
        <v>0.26</v>
      </c>
      <c r="Q5" s="83">
        <f t="shared" si="6"/>
        <v>0.26</v>
      </c>
      <c r="R5" s="83">
        <f t="shared" si="7"/>
        <v>0.28999999999999998</v>
      </c>
      <c r="S5" s="83">
        <f t="shared" si="8"/>
        <v>0.26</v>
      </c>
      <c r="T5" s="83">
        <f t="shared" si="9"/>
        <v>0.24</v>
      </c>
      <c r="U5" s="83">
        <f t="shared" si="10"/>
        <v>0.26</v>
      </c>
      <c r="V5" s="83">
        <f t="shared" si="11"/>
        <v>0.31</v>
      </c>
      <c r="W5" s="83">
        <f t="shared" si="12"/>
        <v>0.28000000000000003</v>
      </c>
      <c r="X5" s="83">
        <f t="shared" si="13"/>
        <v>0.27</v>
      </c>
      <c r="Y5" s="83">
        <f t="shared" si="14"/>
        <v>0.27</v>
      </c>
      <c r="Z5" s="83">
        <f t="shared" si="15"/>
        <v>0.27</v>
      </c>
      <c r="AA5" s="83">
        <f t="shared" si="16"/>
        <v>0.25</v>
      </c>
      <c r="AB5" s="83">
        <f t="shared" si="17"/>
        <v>0.3</v>
      </c>
      <c r="AC5" s="83">
        <f t="shared" si="18"/>
        <v>0.28000000000000003</v>
      </c>
      <c r="AD5" s="83">
        <f t="shared" si="19"/>
        <v>0.3</v>
      </c>
      <c r="AE5" s="83">
        <f t="shared" si="20"/>
        <v>0.25</v>
      </c>
      <c r="AF5" s="83">
        <f t="shared" si="21"/>
        <v>0.28000000000000003</v>
      </c>
      <c r="AG5" s="83">
        <f t="shared" si="22"/>
        <v>0.27</v>
      </c>
      <c r="AH5" s="83">
        <f t="shared" si="23"/>
        <v>0.27</v>
      </c>
      <c r="AI5" s="83">
        <f t="shared" si="24"/>
        <v>0.28000000000000003</v>
      </c>
      <c r="AJ5" s="83">
        <f t="shared" si="25"/>
        <v>0.27</v>
      </c>
    </row>
    <row r="6" spans="1:36" ht="12.95" customHeight="1" x14ac:dyDescent="0.15">
      <c r="A6" s="82">
        <v>943</v>
      </c>
      <c r="B6" s="99" t="s">
        <v>39</v>
      </c>
      <c r="C6" s="99"/>
      <c r="D6" s="82">
        <v>20</v>
      </c>
      <c r="E6" s="82">
        <v>11</v>
      </c>
      <c r="F6" s="4">
        <f t="shared" si="0"/>
        <v>0.17</v>
      </c>
      <c r="G6" s="5"/>
      <c r="H6" s="82"/>
      <c r="I6" s="5"/>
      <c r="J6" s="1" t="s">
        <v>15</v>
      </c>
      <c r="K6" s="83">
        <f t="shared" si="1"/>
        <v>0.16</v>
      </c>
      <c r="L6" s="83">
        <f t="shared" si="2"/>
        <v>0.17</v>
      </c>
      <c r="M6" s="83">
        <f t="shared" si="3"/>
        <v>0.16</v>
      </c>
      <c r="N6" s="83">
        <f t="shared" si="4"/>
        <v>0.17</v>
      </c>
      <c r="O6" s="83">
        <f t="shared" si="5"/>
        <v>0.18</v>
      </c>
      <c r="P6" s="83">
        <f t="shared" si="26"/>
        <v>0.17</v>
      </c>
      <c r="Q6" s="83">
        <f t="shared" si="6"/>
        <v>0.16</v>
      </c>
      <c r="R6" s="83">
        <f t="shared" si="7"/>
        <v>0.17</v>
      </c>
      <c r="S6" s="83">
        <f t="shared" si="8"/>
        <v>0.17</v>
      </c>
      <c r="T6" s="83">
        <f t="shared" si="9"/>
        <v>0.16</v>
      </c>
      <c r="U6" s="83">
        <f t="shared" si="10"/>
        <v>0.17</v>
      </c>
      <c r="V6" s="83">
        <f t="shared" si="11"/>
        <v>0.18</v>
      </c>
      <c r="W6" s="83">
        <f t="shared" si="12"/>
        <v>0.17</v>
      </c>
      <c r="X6" s="83">
        <f t="shared" si="13"/>
        <v>0.17</v>
      </c>
      <c r="Y6" s="83">
        <f t="shared" si="14"/>
        <v>0.16</v>
      </c>
      <c r="Z6" s="83">
        <f t="shared" si="15"/>
        <v>0.17</v>
      </c>
      <c r="AA6" s="83">
        <f t="shared" si="16"/>
        <v>0.16</v>
      </c>
      <c r="AB6" s="83">
        <f t="shared" si="17"/>
        <v>0.18</v>
      </c>
      <c r="AC6" s="83">
        <f t="shared" si="18"/>
        <v>0.17</v>
      </c>
      <c r="AD6" s="83">
        <f t="shared" si="19"/>
        <v>0.19</v>
      </c>
      <c r="AE6" s="83">
        <f t="shared" si="20"/>
        <v>0.15</v>
      </c>
      <c r="AF6" s="83">
        <f t="shared" si="21"/>
        <v>0.18</v>
      </c>
      <c r="AG6" s="83">
        <f t="shared" si="22"/>
        <v>0.16</v>
      </c>
      <c r="AH6" s="83">
        <f t="shared" si="23"/>
        <v>0.16</v>
      </c>
      <c r="AI6" s="83">
        <f t="shared" si="24"/>
        <v>0.17</v>
      </c>
      <c r="AJ6" s="83">
        <f t="shared" si="25"/>
        <v>0.16</v>
      </c>
    </row>
    <row r="7" spans="1:36" ht="12.95" customHeight="1" x14ac:dyDescent="0.15">
      <c r="A7" s="82">
        <v>944</v>
      </c>
      <c r="B7" s="99" t="s">
        <v>39</v>
      </c>
      <c r="C7" s="99"/>
      <c r="D7" s="82">
        <v>24</v>
      </c>
      <c r="E7" s="82">
        <v>11</v>
      </c>
      <c r="F7" s="4">
        <f t="shared" si="0"/>
        <v>0.24</v>
      </c>
      <c r="G7" s="5"/>
      <c r="H7" s="82"/>
      <c r="I7" s="82"/>
      <c r="J7" s="1" t="s">
        <v>15</v>
      </c>
      <c r="K7" s="83">
        <f t="shared" si="1"/>
        <v>0.22</v>
      </c>
      <c r="L7" s="83">
        <f t="shared" si="2"/>
        <v>0.24</v>
      </c>
      <c r="M7" s="83">
        <f t="shared" si="3"/>
        <v>0.22</v>
      </c>
      <c r="N7" s="83">
        <f t="shared" si="4"/>
        <v>0.24</v>
      </c>
      <c r="O7" s="83">
        <f t="shared" si="5"/>
        <v>0.25</v>
      </c>
      <c r="P7" s="83">
        <f t="shared" si="26"/>
        <v>0.22</v>
      </c>
      <c r="Q7" s="83">
        <f t="shared" si="6"/>
        <v>0.22</v>
      </c>
      <c r="R7" s="83">
        <f t="shared" si="7"/>
        <v>0.25</v>
      </c>
      <c r="S7" s="83">
        <f t="shared" si="8"/>
        <v>0.23</v>
      </c>
      <c r="T7" s="83">
        <f t="shared" si="9"/>
        <v>0.21</v>
      </c>
      <c r="U7" s="83">
        <f t="shared" si="10"/>
        <v>0.23</v>
      </c>
      <c r="V7" s="83">
        <f t="shared" si="11"/>
        <v>0.26</v>
      </c>
      <c r="W7" s="83">
        <f t="shared" si="12"/>
        <v>0.24</v>
      </c>
      <c r="X7" s="83">
        <f t="shared" si="13"/>
        <v>0.24</v>
      </c>
      <c r="Y7" s="83">
        <f t="shared" si="14"/>
        <v>0.23</v>
      </c>
      <c r="Z7" s="83">
        <f t="shared" si="15"/>
        <v>0.24</v>
      </c>
      <c r="AA7" s="83">
        <f t="shared" si="16"/>
        <v>0.22</v>
      </c>
      <c r="AB7" s="83">
        <f t="shared" si="17"/>
        <v>0.25</v>
      </c>
      <c r="AC7" s="83">
        <f t="shared" si="18"/>
        <v>0.24</v>
      </c>
      <c r="AD7" s="83">
        <f t="shared" si="19"/>
        <v>0.26</v>
      </c>
      <c r="AE7" s="83">
        <f t="shared" si="20"/>
        <v>0.22</v>
      </c>
      <c r="AF7" s="83">
        <f t="shared" si="21"/>
        <v>0.24</v>
      </c>
      <c r="AG7" s="83">
        <f t="shared" si="22"/>
        <v>0.23</v>
      </c>
      <c r="AH7" s="83">
        <f t="shared" si="23"/>
        <v>0.23</v>
      </c>
      <c r="AI7" s="83">
        <f t="shared" si="24"/>
        <v>0.24</v>
      </c>
      <c r="AJ7" s="83">
        <f t="shared" si="25"/>
        <v>0.23</v>
      </c>
    </row>
    <row r="8" spans="1:36" ht="12.95" customHeight="1" x14ac:dyDescent="0.15">
      <c r="A8" s="82">
        <v>945</v>
      </c>
      <c r="B8" s="99" t="s">
        <v>39</v>
      </c>
      <c r="C8" s="99"/>
      <c r="D8" s="82">
        <v>12</v>
      </c>
      <c r="E8" s="82">
        <v>10</v>
      </c>
      <c r="F8" s="4">
        <f t="shared" si="0"/>
        <v>0.06</v>
      </c>
      <c r="G8" s="5"/>
      <c r="H8" s="82"/>
      <c r="I8" s="82"/>
      <c r="J8" s="1" t="s">
        <v>15</v>
      </c>
      <c r="K8" s="83">
        <f t="shared" si="1"/>
        <v>0.06</v>
      </c>
      <c r="L8" s="83">
        <f t="shared" si="2"/>
        <v>0.06</v>
      </c>
      <c r="M8" s="83">
        <f t="shared" si="3"/>
        <v>0.06</v>
      </c>
      <c r="N8" s="83">
        <f t="shared" si="4"/>
        <v>0.06</v>
      </c>
      <c r="O8" s="83">
        <f t="shared" si="5"/>
        <v>0.06</v>
      </c>
      <c r="P8" s="83">
        <f t="shared" si="26"/>
        <v>0.06</v>
      </c>
      <c r="Q8" s="83">
        <f t="shared" si="6"/>
        <v>0.06</v>
      </c>
      <c r="R8" s="83">
        <f t="shared" si="7"/>
        <v>0.06</v>
      </c>
      <c r="S8" s="83">
        <f t="shared" si="8"/>
        <v>0.06</v>
      </c>
      <c r="T8" s="83">
        <f t="shared" si="9"/>
        <v>0.06</v>
      </c>
      <c r="U8" s="83">
        <f t="shared" si="10"/>
        <v>0.06</v>
      </c>
      <c r="V8" s="83">
        <f t="shared" si="11"/>
        <v>0.06</v>
      </c>
      <c r="W8" s="83">
        <f t="shared" si="12"/>
        <v>0.06</v>
      </c>
      <c r="X8" s="83">
        <f t="shared" si="13"/>
        <v>0.06</v>
      </c>
      <c r="Y8" s="83">
        <f t="shared" si="14"/>
        <v>0.05</v>
      </c>
      <c r="Z8" s="83">
        <f t="shared" si="15"/>
        <v>0.06</v>
      </c>
      <c r="AA8" s="83">
        <f t="shared" si="16"/>
        <v>0.06</v>
      </c>
      <c r="AB8" s="83">
        <f t="shared" si="17"/>
        <v>0.06</v>
      </c>
      <c r="AC8" s="83">
        <f t="shared" si="18"/>
        <v>0.06</v>
      </c>
      <c r="AD8" s="83">
        <f t="shared" si="19"/>
        <v>7.0000000000000007E-2</v>
      </c>
      <c r="AE8" s="83">
        <f t="shared" si="20"/>
        <v>0.05</v>
      </c>
      <c r="AF8" s="83">
        <f t="shared" si="21"/>
        <v>0.06</v>
      </c>
      <c r="AG8" s="83">
        <f t="shared" si="22"/>
        <v>0.05</v>
      </c>
      <c r="AH8" s="83">
        <f t="shared" si="23"/>
        <v>0.05</v>
      </c>
      <c r="AI8" s="83">
        <f t="shared" si="24"/>
        <v>0.06</v>
      </c>
      <c r="AJ8" s="83">
        <f t="shared" si="25"/>
        <v>0.05</v>
      </c>
    </row>
    <row r="9" spans="1:36" ht="12.95" customHeight="1" x14ac:dyDescent="0.15">
      <c r="A9" s="82">
        <v>946</v>
      </c>
      <c r="B9" s="99" t="s">
        <v>39</v>
      </c>
      <c r="C9" s="99"/>
      <c r="D9" s="82">
        <v>24</v>
      </c>
      <c r="E9" s="82">
        <v>12</v>
      </c>
      <c r="F9" s="4">
        <f t="shared" si="0"/>
        <v>0.26</v>
      </c>
      <c r="G9" s="5"/>
      <c r="H9" s="82"/>
      <c r="I9" s="82"/>
      <c r="J9" s="1" t="s">
        <v>15</v>
      </c>
      <c r="K9" s="83">
        <f t="shared" si="1"/>
        <v>0.24</v>
      </c>
      <c r="L9" s="83">
        <f t="shared" si="2"/>
        <v>0.26</v>
      </c>
      <c r="M9" s="83">
        <f t="shared" si="3"/>
        <v>0.25</v>
      </c>
      <c r="N9" s="83">
        <f t="shared" si="4"/>
        <v>0.26</v>
      </c>
      <c r="O9" s="83">
        <f t="shared" si="5"/>
        <v>0.27</v>
      </c>
      <c r="P9" s="83">
        <f t="shared" si="26"/>
        <v>0.25</v>
      </c>
      <c r="Q9" s="83">
        <f t="shared" si="6"/>
        <v>0.24</v>
      </c>
      <c r="R9" s="83">
        <f t="shared" si="7"/>
        <v>0.27</v>
      </c>
      <c r="S9" s="83">
        <f t="shared" si="8"/>
        <v>0.25</v>
      </c>
      <c r="T9" s="83">
        <f t="shared" si="9"/>
        <v>0.24</v>
      </c>
      <c r="U9" s="83">
        <f t="shared" si="10"/>
        <v>0.25</v>
      </c>
      <c r="V9" s="83">
        <f t="shared" si="11"/>
        <v>0.28000000000000003</v>
      </c>
      <c r="W9" s="83">
        <f t="shared" si="12"/>
        <v>0.26</v>
      </c>
      <c r="X9" s="83">
        <f t="shared" si="13"/>
        <v>0.26</v>
      </c>
      <c r="Y9" s="83">
        <f t="shared" si="14"/>
        <v>0.25</v>
      </c>
      <c r="Z9" s="83">
        <f t="shared" si="15"/>
        <v>0.26</v>
      </c>
      <c r="AA9" s="83">
        <f t="shared" si="16"/>
        <v>0.24</v>
      </c>
      <c r="AB9" s="83">
        <f t="shared" si="17"/>
        <v>0.28000000000000003</v>
      </c>
      <c r="AC9" s="83">
        <f t="shared" si="18"/>
        <v>0.27</v>
      </c>
      <c r="AD9" s="83">
        <f t="shared" si="19"/>
        <v>0.28000000000000003</v>
      </c>
      <c r="AE9" s="83">
        <f t="shared" si="20"/>
        <v>0.24</v>
      </c>
      <c r="AF9" s="83">
        <f t="shared" si="21"/>
        <v>0.27</v>
      </c>
      <c r="AG9" s="83">
        <f t="shared" si="22"/>
        <v>0.25</v>
      </c>
      <c r="AH9" s="83">
        <f t="shared" si="23"/>
        <v>0.25</v>
      </c>
      <c r="AI9" s="83">
        <f t="shared" si="24"/>
        <v>0.26</v>
      </c>
      <c r="AJ9" s="83">
        <f t="shared" si="25"/>
        <v>0.25</v>
      </c>
    </row>
    <row r="10" spans="1:36" ht="12.95" customHeight="1" x14ac:dyDescent="0.15">
      <c r="A10" s="82">
        <v>947</v>
      </c>
      <c r="B10" s="99" t="s">
        <v>39</v>
      </c>
      <c r="C10" s="99"/>
      <c r="D10" s="82">
        <v>22</v>
      </c>
      <c r="E10" s="82">
        <v>12</v>
      </c>
      <c r="F10" s="4">
        <f t="shared" si="0"/>
        <v>0.22</v>
      </c>
      <c r="G10" s="5" t="s">
        <v>33</v>
      </c>
      <c r="H10" s="82" t="s">
        <v>32</v>
      </c>
      <c r="I10" s="5" t="s">
        <v>33</v>
      </c>
      <c r="J10" s="1" t="s">
        <v>15</v>
      </c>
      <c r="K10" s="83">
        <f t="shared" si="1"/>
        <v>0.21</v>
      </c>
      <c r="L10" s="83">
        <f t="shared" si="2"/>
        <v>0.22</v>
      </c>
      <c r="M10" s="83">
        <f t="shared" si="3"/>
        <v>0.21</v>
      </c>
      <c r="N10" s="83">
        <f t="shared" si="4"/>
        <v>0.22</v>
      </c>
      <c r="O10" s="83">
        <f t="shared" si="5"/>
        <v>0.23</v>
      </c>
      <c r="P10" s="83">
        <f t="shared" si="26"/>
        <v>0.21</v>
      </c>
      <c r="Q10" s="83">
        <f t="shared" si="6"/>
        <v>0.21</v>
      </c>
      <c r="R10" s="83">
        <f t="shared" si="7"/>
        <v>0.23</v>
      </c>
      <c r="S10" s="83">
        <f t="shared" si="8"/>
        <v>0.22</v>
      </c>
      <c r="T10" s="83">
        <f t="shared" si="9"/>
        <v>0.2</v>
      </c>
      <c r="U10" s="83">
        <f t="shared" si="10"/>
        <v>0.22</v>
      </c>
      <c r="V10" s="83">
        <f t="shared" si="11"/>
        <v>0.24</v>
      </c>
      <c r="W10" s="83">
        <f t="shared" si="12"/>
        <v>0.23</v>
      </c>
      <c r="X10" s="83">
        <f t="shared" si="13"/>
        <v>0.22</v>
      </c>
      <c r="Y10" s="83">
        <f t="shared" si="14"/>
        <v>0.21</v>
      </c>
      <c r="Z10" s="83">
        <f t="shared" si="15"/>
        <v>0.22</v>
      </c>
      <c r="AA10" s="83">
        <f t="shared" si="16"/>
        <v>0.2</v>
      </c>
      <c r="AB10" s="83">
        <f t="shared" si="17"/>
        <v>0.23</v>
      </c>
      <c r="AC10" s="83">
        <f t="shared" si="18"/>
        <v>0.23</v>
      </c>
      <c r="AD10" s="83">
        <f t="shared" si="19"/>
        <v>0.25</v>
      </c>
      <c r="AE10" s="83">
        <f t="shared" si="20"/>
        <v>0.2</v>
      </c>
      <c r="AF10" s="83">
        <f t="shared" si="21"/>
        <v>0.23</v>
      </c>
      <c r="AG10" s="83">
        <f t="shared" si="22"/>
        <v>0.21</v>
      </c>
      <c r="AH10" s="83">
        <f t="shared" si="23"/>
        <v>0.21</v>
      </c>
      <c r="AI10" s="83">
        <f t="shared" si="24"/>
        <v>0.22</v>
      </c>
      <c r="AJ10" s="83">
        <f t="shared" si="25"/>
        <v>0.21</v>
      </c>
    </row>
    <row r="11" spans="1:36" ht="12.95" customHeight="1" x14ac:dyDescent="0.15">
      <c r="A11" s="82">
        <v>948</v>
      </c>
      <c r="B11" s="99" t="s">
        <v>39</v>
      </c>
      <c r="C11" s="99"/>
      <c r="D11" s="82">
        <v>24</v>
      </c>
      <c r="E11" s="82">
        <v>12</v>
      </c>
      <c r="F11" s="4">
        <f t="shared" si="0"/>
        <v>0.26</v>
      </c>
      <c r="G11" s="5"/>
      <c r="H11" s="82"/>
      <c r="I11" s="82"/>
      <c r="J11" s="1" t="s">
        <v>15</v>
      </c>
      <c r="K11" s="83">
        <f t="shared" si="1"/>
        <v>0.24</v>
      </c>
      <c r="L11" s="83">
        <f t="shared" si="2"/>
        <v>0.26</v>
      </c>
      <c r="M11" s="83">
        <f t="shared" si="3"/>
        <v>0.25</v>
      </c>
      <c r="N11" s="83">
        <f t="shared" si="4"/>
        <v>0.26</v>
      </c>
      <c r="O11" s="83">
        <f t="shared" si="5"/>
        <v>0.27</v>
      </c>
      <c r="P11" s="83">
        <f t="shared" si="26"/>
        <v>0.25</v>
      </c>
      <c r="Q11" s="83">
        <f t="shared" si="6"/>
        <v>0.24</v>
      </c>
      <c r="R11" s="83">
        <f t="shared" si="7"/>
        <v>0.27</v>
      </c>
      <c r="S11" s="83">
        <f t="shared" si="8"/>
        <v>0.25</v>
      </c>
      <c r="T11" s="83">
        <f t="shared" si="9"/>
        <v>0.24</v>
      </c>
      <c r="U11" s="83">
        <f t="shared" si="10"/>
        <v>0.25</v>
      </c>
      <c r="V11" s="83">
        <f t="shared" si="11"/>
        <v>0.28000000000000003</v>
      </c>
      <c r="W11" s="83">
        <f t="shared" si="12"/>
        <v>0.26</v>
      </c>
      <c r="X11" s="83">
        <f t="shared" si="13"/>
        <v>0.26</v>
      </c>
      <c r="Y11" s="83">
        <f t="shared" si="14"/>
        <v>0.25</v>
      </c>
      <c r="Z11" s="83">
        <f t="shared" si="15"/>
        <v>0.26</v>
      </c>
      <c r="AA11" s="83">
        <f t="shared" si="16"/>
        <v>0.24</v>
      </c>
      <c r="AB11" s="83">
        <f t="shared" si="17"/>
        <v>0.28000000000000003</v>
      </c>
      <c r="AC11" s="83">
        <f t="shared" si="18"/>
        <v>0.27</v>
      </c>
      <c r="AD11" s="83">
        <f t="shared" si="19"/>
        <v>0.28000000000000003</v>
      </c>
      <c r="AE11" s="83">
        <f t="shared" si="20"/>
        <v>0.24</v>
      </c>
      <c r="AF11" s="83">
        <f t="shared" si="21"/>
        <v>0.27</v>
      </c>
      <c r="AG11" s="83">
        <f t="shared" si="22"/>
        <v>0.25</v>
      </c>
      <c r="AH11" s="83">
        <f t="shared" si="23"/>
        <v>0.25</v>
      </c>
      <c r="AI11" s="83">
        <f t="shared" si="24"/>
        <v>0.26</v>
      </c>
      <c r="AJ11" s="83">
        <f t="shared" si="25"/>
        <v>0.25</v>
      </c>
    </row>
    <row r="12" spans="1:36" ht="12.95" customHeight="1" x14ac:dyDescent="0.15">
      <c r="A12" s="82">
        <v>949</v>
      </c>
      <c r="B12" s="99" t="s">
        <v>39</v>
      </c>
      <c r="C12" s="99"/>
      <c r="D12" s="82">
        <v>32</v>
      </c>
      <c r="E12" s="82">
        <v>13</v>
      </c>
      <c r="F12" s="4">
        <f t="shared" si="0"/>
        <v>0.47</v>
      </c>
      <c r="G12" s="5"/>
      <c r="H12" s="82"/>
      <c r="I12" s="5"/>
      <c r="J12" s="1" t="s">
        <v>15</v>
      </c>
      <c r="K12" s="83">
        <f t="shared" si="1"/>
        <v>0.43</v>
      </c>
      <c r="L12" s="83">
        <f t="shared" si="2"/>
        <v>0.48</v>
      </c>
      <c r="M12" s="83">
        <f t="shared" si="3"/>
        <v>0.45</v>
      </c>
      <c r="N12" s="83">
        <f t="shared" si="4"/>
        <v>0.47</v>
      </c>
      <c r="O12" s="83">
        <f t="shared" si="5"/>
        <v>0.48</v>
      </c>
      <c r="P12" s="83">
        <f t="shared" si="26"/>
        <v>0.47</v>
      </c>
      <c r="Q12" s="83">
        <f t="shared" si="6"/>
        <v>0.44</v>
      </c>
      <c r="R12" s="83">
        <f t="shared" si="7"/>
        <v>0.5</v>
      </c>
      <c r="S12" s="83">
        <f t="shared" si="8"/>
        <v>0.46</v>
      </c>
      <c r="T12" s="83">
        <f t="shared" si="9"/>
        <v>0.43</v>
      </c>
      <c r="U12" s="83">
        <f t="shared" si="10"/>
        <v>0.43</v>
      </c>
      <c r="V12" s="83">
        <f t="shared" si="11"/>
        <v>0.54</v>
      </c>
      <c r="W12" s="83">
        <f t="shared" si="12"/>
        <v>0.49</v>
      </c>
      <c r="X12" s="83">
        <f t="shared" si="13"/>
        <v>0.47</v>
      </c>
      <c r="Y12" s="83">
        <f t="shared" si="14"/>
        <v>0.47</v>
      </c>
      <c r="Z12" s="83">
        <f t="shared" si="15"/>
        <v>0.47</v>
      </c>
      <c r="AA12" s="83">
        <f t="shared" si="16"/>
        <v>0.43</v>
      </c>
      <c r="AB12" s="83">
        <f t="shared" si="17"/>
        <v>0.53</v>
      </c>
      <c r="AC12" s="83">
        <f t="shared" si="18"/>
        <v>0.5</v>
      </c>
      <c r="AD12" s="83">
        <f t="shared" si="19"/>
        <v>0.5</v>
      </c>
      <c r="AE12" s="83">
        <f t="shared" si="20"/>
        <v>0.45</v>
      </c>
      <c r="AF12" s="83">
        <f t="shared" si="21"/>
        <v>0.5</v>
      </c>
      <c r="AG12" s="83">
        <f t="shared" si="22"/>
        <v>0.46</v>
      </c>
      <c r="AH12" s="83">
        <f t="shared" si="23"/>
        <v>0.47</v>
      </c>
      <c r="AI12" s="83">
        <f t="shared" si="24"/>
        <v>0.48</v>
      </c>
      <c r="AJ12" s="83">
        <f t="shared" si="25"/>
        <v>0.47</v>
      </c>
    </row>
    <row r="13" spans="1:36" ht="12.95" customHeight="1" x14ac:dyDescent="0.15">
      <c r="A13" s="82">
        <v>950</v>
      </c>
      <c r="B13" s="99" t="s">
        <v>39</v>
      </c>
      <c r="C13" s="99"/>
      <c r="D13" s="82">
        <v>14</v>
      </c>
      <c r="E13" s="82">
        <v>11</v>
      </c>
      <c r="F13" s="4">
        <f t="shared" si="0"/>
        <v>0.09</v>
      </c>
      <c r="G13" s="5" t="s">
        <v>33</v>
      </c>
      <c r="H13" s="82"/>
      <c r="I13" s="5"/>
      <c r="J13" s="1" t="s">
        <v>15</v>
      </c>
      <c r="K13" s="83">
        <f t="shared" si="1"/>
        <v>0.09</v>
      </c>
      <c r="L13" s="83">
        <f t="shared" si="2"/>
        <v>0.09</v>
      </c>
      <c r="M13" s="83">
        <f t="shared" si="3"/>
        <v>0.09</v>
      </c>
      <c r="N13" s="83">
        <f t="shared" si="4"/>
        <v>0.09</v>
      </c>
      <c r="O13" s="83">
        <f t="shared" si="5"/>
        <v>0.09</v>
      </c>
      <c r="P13" s="83">
        <f t="shared" si="26"/>
        <v>0.09</v>
      </c>
      <c r="Q13" s="83">
        <f t="shared" si="6"/>
        <v>0.08</v>
      </c>
      <c r="R13" s="83">
        <f t="shared" si="7"/>
        <v>0.09</v>
      </c>
      <c r="S13" s="83">
        <f t="shared" si="8"/>
        <v>0.09</v>
      </c>
      <c r="T13" s="83">
        <f t="shared" si="9"/>
        <v>0.09</v>
      </c>
      <c r="U13" s="83">
        <f t="shared" si="10"/>
        <v>0.09</v>
      </c>
      <c r="V13" s="83">
        <f t="shared" si="11"/>
        <v>0.09</v>
      </c>
      <c r="W13" s="83">
        <f t="shared" si="12"/>
        <v>0.09</v>
      </c>
      <c r="X13" s="83">
        <f t="shared" si="13"/>
        <v>0.09</v>
      </c>
      <c r="Y13" s="83">
        <f t="shared" si="14"/>
        <v>0.08</v>
      </c>
      <c r="Z13" s="83">
        <f t="shared" si="15"/>
        <v>0.09</v>
      </c>
      <c r="AA13" s="83">
        <f t="shared" si="16"/>
        <v>0.08</v>
      </c>
      <c r="AB13" s="83">
        <f t="shared" si="17"/>
        <v>0.09</v>
      </c>
      <c r="AC13" s="83">
        <f t="shared" si="18"/>
        <v>0.09</v>
      </c>
      <c r="AD13" s="83">
        <f t="shared" si="19"/>
        <v>0.11</v>
      </c>
      <c r="AE13" s="83">
        <f t="shared" si="20"/>
        <v>0.08</v>
      </c>
      <c r="AF13" s="83">
        <f t="shared" si="21"/>
        <v>0.09</v>
      </c>
      <c r="AG13" s="83">
        <f t="shared" si="22"/>
        <v>0.08</v>
      </c>
      <c r="AH13" s="83">
        <f t="shared" si="23"/>
        <v>0.08</v>
      </c>
      <c r="AI13" s="83">
        <f t="shared" si="24"/>
        <v>0.09</v>
      </c>
      <c r="AJ13" s="83">
        <f t="shared" si="25"/>
        <v>0.08</v>
      </c>
    </row>
    <row r="14" spans="1:36" ht="12.95" customHeight="1" x14ac:dyDescent="0.15">
      <c r="A14" s="82">
        <v>951</v>
      </c>
      <c r="B14" s="99" t="s">
        <v>39</v>
      </c>
      <c r="C14" s="99"/>
      <c r="D14" s="82">
        <v>22</v>
      </c>
      <c r="E14" s="82">
        <v>13</v>
      </c>
      <c r="F14" s="4">
        <f t="shared" ref="F14:F43" si="27">IF(D14&gt;0,IF(B14="スギ",P14,IF(B14="ヒノキ",U14,IF(B14="アカマツ",Z14,IF(B14="カラマツ",AF14,AJ14)))),"")</f>
        <v>0.24</v>
      </c>
      <c r="G14" s="5"/>
      <c r="H14" s="82"/>
      <c r="I14" s="82"/>
      <c r="J14" s="1" t="s">
        <v>15</v>
      </c>
      <c r="K14" s="83">
        <f t="shared" si="1"/>
        <v>0.22</v>
      </c>
      <c r="L14" s="83">
        <f t="shared" si="2"/>
        <v>0.24</v>
      </c>
      <c r="M14" s="83">
        <f t="shared" si="3"/>
        <v>0.23</v>
      </c>
      <c r="N14" s="83">
        <f t="shared" si="4"/>
        <v>0.24</v>
      </c>
      <c r="O14" s="83">
        <f t="shared" si="5"/>
        <v>0.25</v>
      </c>
      <c r="P14" s="83">
        <f t="shared" si="26"/>
        <v>0.23</v>
      </c>
      <c r="Q14" s="83">
        <f t="shared" si="6"/>
        <v>0.22</v>
      </c>
      <c r="R14" s="83">
        <f t="shared" si="7"/>
        <v>0.25</v>
      </c>
      <c r="S14" s="83">
        <f t="shared" si="8"/>
        <v>0.24</v>
      </c>
      <c r="T14" s="83">
        <f t="shared" si="9"/>
        <v>0.23</v>
      </c>
      <c r="U14" s="83">
        <f t="shared" si="10"/>
        <v>0.24</v>
      </c>
      <c r="V14" s="83">
        <f t="shared" si="11"/>
        <v>0.26</v>
      </c>
      <c r="W14" s="83">
        <f t="shared" si="12"/>
        <v>0.24</v>
      </c>
      <c r="X14" s="83">
        <f t="shared" si="13"/>
        <v>0.24</v>
      </c>
      <c r="Y14" s="83">
        <f t="shared" si="14"/>
        <v>0.22</v>
      </c>
      <c r="Z14" s="83">
        <f t="shared" si="15"/>
        <v>0.24</v>
      </c>
      <c r="AA14" s="83">
        <f t="shared" si="16"/>
        <v>0.22</v>
      </c>
      <c r="AB14" s="83">
        <f t="shared" si="17"/>
        <v>0.25</v>
      </c>
      <c r="AC14" s="83">
        <f t="shared" si="18"/>
        <v>0.25</v>
      </c>
      <c r="AD14" s="83">
        <f t="shared" si="19"/>
        <v>0.27</v>
      </c>
      <c r="AE14" s="83">
        <f t="shared" si="20"/>
        <v>0.22</v>
      </c>
      <c r="AF14" s="83">
        <f t="shared" si="21"/>
        <v>0.25</v>
      </c>
      <c r="AG14" s="83">
        <f t="shared" si="22"/>
        <v>0.22</v>
      </c>
      <c r="AH14" s="83">
        <f t="shared" si="23"/>
        <v>0.23</v>
      </c>
      <c r="AI14" s="83">
        <f t="shared" si="24"/>
        <v>0.24</v>
      </c>
      <c r="AJ14" s="83">
        <f t="shared" si="25"/>
        <v>0.23</v>
      </c>
    </row>
    <row r="15" spans="1:36" ht="12.95" customHeight="1" x14ac:dyDescent="0.15">
      <c r="A15" s="82">
        <v>952</v>
      </c>
      <c r="B15" s="99" t="s">
        <v>39</v>
      </c>
      <c r="C15" s="99"/>
      <c r="D15" s="82">
        <v>18</v>
      </c>
      <c r="E15" s="82">
        <v>9</v>
      </c>
      <c r="F15" s="4">
        <f t="shared" si="27"/>
        <v>0.12</v>
      </c>
      <c r="G15" s="5" t="s">
        <v>34</v>
      </c>
      <c r="H15" s="82" t="s">
        <v>346</v>
      </c>
      <c r="I15" s="5" t="s">
        <v>34</v>
      </c>
      <c r="J15" s="1" t="s">
        <v>15</v>
      </c>
      <c r="K15" s="83">
        <f t="shared" si="1"/>
        <v>0.11</v>
      </c>
      <c r="L15" s="83">
        <f t="shared" si="2"/>
        <v>0.11</v>
      </c>
      <c r="M15" s="83">
        <f t="shared" si="3"/>
        <v>0.11</v>
      </c>
      <c r="N15" s="83">
        <f t="shared" si="4"/>
        <v>0.11</v>
      </c>
      <c r="O15" s="83">
        <f t="shared" si="5"/>
        <v>0.12</v>
      </c>
      <c r="P15" s="83">
        <f t="shared" si="26"/>
        <v>0.11</v>
      </c>
      <c r="Q15" s="83">
        <f t="shared" si="6"/>
        <v>0.11</v>
      </c>
      <c r="R15" s="83">
        <f t="shared" si="7"/>
        <v>0.12</v>
      </c>
      <c r="S15" s="83">
        <f t="shared" si="8"/>
        <v>0.11</v>
      </c>
      <c r="T15" s="83">
        <f t="shared" si="9"/>
        <v>0.1</v>
      </c>
      <c r="U15" s="83">
        <f t="shared" si="10"/>
        <v>0.12</v>
      </c>
      <c r="V15" s="83">
        <f t="shared" si="11"/>
        <v>0.12</v>
      </c>
      <c r="W15" s="83">
        <f t="shared" si="12"/>
        <v>0.12</v>
      </c>
      <c r="X15" s="83">
        <f t="shared" si="13"/>
        <v>0.11</v>
      </c>
      <c r="Y15" s="83">
        <f t="shared" si="14"/>
        <v>0.1</v>
      </c>
      <c r="Z15" s="83">
        <f t="shared" si="15"/>
        <v>0.12</v>
      </c>
      <c r="AA15" s="83">
        <f t="shared" si="16"/>
        <v>0.11</v>
      </c>
      <c r="AB15" s="83">
        <f t="shared" si="17"/>
        <v>0.12</v>
      </c>
      <c r="AC15" s="83">
        <f t="shared" si="18"/>
        <v>0.11</v>
      </c>
      <c r="AD15" s="83">
        <f t="shared" si="19"/>
        <v>0.13</v>
      </c>
      <c r="AE15" s="83">
        <f t="shared" si="20"/>
        <v>0.1</v>
      </c>
      <c r="AF15" s="83">
        <f t="shared" si="21"/>
        <v>0.12</v>
      </c>
      <c r="AG15" s="83">
        <f t="shared" si="22"/>
        <v>0.11</v>
      </c>
      <c r="AH15" s="83">
        <f t="shared" si="23"/>
        <v>0.11</v>
      </c>
      <c r="AI15" s="83">
        <f t="shared" si="24"/>
        <v>0.12</v>
      </c>
      <c r="AJ15" s="83">
        <f t="shared" si="25"/>
        <v>0.11</v>
      </c>
    </row>
    <row r="16" spans="1:36" ht="12.95" customHeight="1" x14ac:dyDescent="0.15">
      <c r="A16" s="82">
        <v>953</v>
      </c>
      <c r="B16" s="99" t="s">
        <v>39</v>
      </c>
      <c r="C16" s="99"/>
      <c r="D16" s="82">
        <v>12</v>
      </c>
      <c r="E16" s="82">
        <v>7</v>
      </c>
      <c r="F16" s="4">
        <f t="shared" si="27"/>
        <v>0.04</v>
      </c>
      <c r="G16" s="5" t="s">
        <v>35</v>
      </c>
      <c r="H16" s="82" t="s">
        <v>32</v>
      </c>
      <c r="I16" s="82" t="s">
        <v>35</v>
      </c>
      <c r="J16" s="1" t="s">
        <v>15</v>
      </c>
      <c r="K16" s="83">
        <f t="shared" si="1"/>
        <v>0.04</v>
      </c>
      <c r="L16" s="83">
        <f t="shared" si="2"/>
        <v>0.04</v>
      </c>
      <c r="M16" s="83">
        <f t="shared" si="3"/>
        <v>0.04</v>
      </c>
      <c r="N16" s="83">
        <f t="shared" si="4"/>
        <v>0.04</v>
      </c>
      <c r="O16" s="83">
        <f t="shared" si="5"/>
        <v>0.05</v>
      </c>
      <c r="P16" s="83">
        <f t="shared" si="26"/>
        <v>0.04</v>
      </c>
      <c r="Q16" s="83">
        <f t="shared" si="6"/>
        <v>0.04</v>
      </c>
      <c r="R16" s="83">
        <f t="shared" si="7"/>
        <v>0.04</v>
      </c>
      <c r="S16" s="83">
        <f t="shared" si="8"/>
        <v>0.04</v>
      </c>
      <c r="T16" s="83">
        <f t="shared" si="9"/>
        <v>0.04</v>
      </c>
      <c r="U16" s="83">
        <f t="shared" si="10"/>
        <v>0.04</v>
      </c>
      <c r="V16" s="83">
        <f t="shared" si="11"/>
        <v>0.04</v>
      </c>
      <c r="W16" s="83">
        <f t="shared" si="12"/>
        <v>0.04</v>
      </c>
      <c r="X16" s="83">
        <f t="shared" si="13"/>
        <v>0.04</v>
      </c>
      <c r="Y16" s="83">
        <f t="shared" si="14"/>
        <v>0.04</v>
      </c>
      <c r="Z16" s="83">
        <f t="shared" si="15"/>
        <v>0.04</v>
      </c>
      <c r="AA16" s="83">
        <f t="shared" si="16"/>
        <v>0.04</v>
      </c>
      <c r="AB16" s="83">
        <f t="shared" si="17"/>
        <v>0.04</v>
      </c>
      <c r="AC16" s="83">
        <f t="shared" si="18"/>
        <v>0.04</v>
      </c>
      <c r="AD16" s="83">
        <f t="shared" si="19"/>
        <v>0.05</v>
      </c>
      <c r="AE16" s="83">
        <f t="shared" si="20"/>
        <v>0.04</v>
      </c>
      <c r="AF16" s="83">
        <f t="shared" si="21"/>
        <v>0.04</v>
      </c>
      <c r="AG16" s="83">
        <f t="shared" si="22"/>
        <v>0.04</v>
      </c>
      <c r="AH16" s="83">
        <f t="shared" si="23"/>
        <v>0.04</v>
      </c>
      <c r="AI16" s="83">
        <f t="shared" si="24"/>
        <v>0.04</v>
      </c>
      <c r="AJ16" s="83">
        <f t="shared" si="25"/>
        <v>0.04</v>
      </c>
    </row>
    <row r="17" spans="1:36" ht="12.95" customHeight="1" x14ac:dyDescent="0.15">
      <c r="A17" s="82"/>
      <c r="B17" s="99"/>
      <c r="C17" s="99"/>
      <c r="D17" s="82"/>
      <c r="E17" s="82"/>
      <c r="F17" s="4" t="str">
        <f t="shared" si="27"/>
        <v/>
      </c>
      <c r="G17" s="5"/>
      <c r="H17" s="82"/>
      <c r="I17" s="82"/>
      <c r="J17" s="1" t="s">
        <v>15</v>
      </c>
      <c r="K17" s="83" t="e">
        <f t="shared" si="1"/>
        <v>#NUM!</v>
      </c>
      <c r="L17" s="83" t="e">
        <f t="shared" si="2"/>
        <v>#NUM!</v>
      </c>
      <c r="M17" s="83" t="e">
        <f t="shared" si="3"/>
        <v>#NUM!</v>
      </c>
      <c r="N17" s="83" t="e">
        <f t="shared" si="4"/>
        <v>#NUM!</v>
      </c>
      <c r="O17" s="83" t="e">
        <f t="shared" si="5"/>
        <v>#NUM!</v>
      </c>
      <c r="P17" s="83" t="e">
        <f t="shared" si="26"/>
        <v>#N/A</v>
      </c>
      <c r="Q17" s="83" t="e">
        <f t="shared" si="6"/>
        <v>#NUM!</v>
      </c>
      <c r="R17" s="83" t="e">
        <f t="shared" si="7"/>
        <v>#NUM!</v>
      </c>
      <c r="S17" s="83" t="e">
        <f t="shared" si="8"/>
        <v>#NUM!</v>
      </c>
      <c r="T17" s="83" t="e">
        <f t="shared" si="9"/>
        <v>#NUM!</v>
      </c>
      <c r="U17" s="83" t="e">
        <f t="shared" si="10"/>
        <v>#N/A</v>
      </c>
      <c r="V17" s="83" t="e">
        <f t="shared" si="11"/>
        <v>#NUM!</v>
      </c>
      <c r="W17" s="83" t="e">
        <f t="shared" si="12"/>
        <v>#NUM!</v>
      </c>
      <c r="X17" s="83" t="e">
        <f t="shared" si="13"/>
        <v>#NUM!</v>
      </c>
      <c r="Y17" s="83" t="e">
        <f t="shared" si="14"/>
        <v>#NUM!</v>
      </c>
      <c r="Z17" s="83" t="e">
        <f t="shared" si="15"/>
        <v>#N/A</v>
      </c>
      <c r="AA17" s="83" t="e">
        <f t="shared" si="16"/>
        <v>#NUM!</v>
      </c>
      <c r="AB17" s="83" t="e">
        <f t="shared" si="17"/>
        <v>#NUM!</v>
      </c>
      <c r="AC17" s="83" t="e">
        <f t="shared" si="18"/>
        <v>#NUM!</v>
      </c>
      <c r="AD17" s="83" t="e">
        <f t="shared" si="19"/>
        <v>#NUM!</v>
      </c>
      <c r="AE17" s="83" t="e">
        <f t="shared" si="20"/>
        <v>#NUM!</v>
      </c>
      <c r="AF17" s="83" t="e">
        <f t="shared" si="21"/>
        <v>#N/A</v>
      </c>
      <c r="AG17" s="83" t="e">
        <f t="shared" si="22"/>
        <v>#NUM!</v>
      </c>
      <c r="AH17" s="83" t="e">
        <f t="shared" si="23"/>
        <v>#NUM!</v>
      </c>
      <c r="AI17" s="83" t="e">
        <f t="shared" si="24"/>
        <v>#NUM!</v>
      </c>
      <c r="AJ17" s="83" t="e">
        <f t="shared" si="25"/>
        <v>#N/A</v>
      </c>
    </row>
    <row r="18" spans="1:36" ht="12.95" customHeight="1" x14ac:dyDescent="0.15">
      <c r="A18" s="82"/>
      <c r="B18" s="99"/>
      <c r="C18" s="99"/>
      <c r="D18" s="82"/>
      <c r="E18" s="82"/>
      <c r="F18" s="4" t="str">
        <f t="shared" si="27"/>
        <v/>
      </c>
      <c r="G18" s="5"/>
      <c r="H18" s="82"/>
      <c r="I18" s="82"/>
      <c r="J18" s="1" t="s">
        <v>15</v>
      </c>
      <c r="K18" s="83" t="e">
        <f t="shared" si="1"/>
        <v>#NUM!</v>
      </c>
      <c r="L18" s="83" t="e">
        <f t="shared" si="2"/>
        <v>#NUM!</v>
      </c>
      <c r="M18" s="83" t="e">
        <f t="shared" si="3"/>
        <v>#NUM!</v>
      </c>
      <c r="N18" s="83" t="e">
        <f t="shared" si="4"/>
        <v>#NUM!</v>
      </c>
      <c r="O18" s="83" t="e">
        <f t="shared" si="5"/>
        <v>#NUM!</v>
      </c>
      <c r="P18" s="83" t="e">
        <f t="shared" si="26"/>
        <v>#N/A</v>
      </c>
      <c r="Q18" s="83" t="e">
        <f t="shared" si="6"/>
        <v>#NUM!</v>
      </c>
      <c r="R18" s="83" t="e">
        <f t="shared" si="7"/>
        <v>#NUM!</v>
      </c>
      <c r="S18" s="83" t="e">
        <f t="shared" si="8"/>
        <v>#NUM!</v>
      </c>
      <c r="T18" s="83" t="e">
        <f t="shared" si="9"/>
        <v>#NUM!</v>
      </c>
      <c r="U18" s="83" t="e">
        <f t="shared" si="10"/>
        <v>#N/A</v>
      </c>
      <c r="V18" s="83" t="e">
        <f t="shared" si="11"/>
        <v>#NUM!</v>
      </c>
      <c r="W18" s="83" t="e">
        <f t="shared" si="12"/>
        <v>#NUM!</v>
      </c>
      <c r="X18" s="83" t="e">
        <f t="shared" si="13"/>
        <v>#NUM!</v>
      </c>
      <c r="Y18" s="83" t="e">
        <f t="shared" si="14"/>
        <v>#NUM!</v>
      </c>
      <c r="Z18" s="83" t="e">
        <f t="shared" si="15"/>
        <v>#N/A</v>
      </c>
      <c r="AA18" s="83" t="e">
        <f t="shared" si="16"/>
        <v>#NUM!</v>
      </c>
      <c r="AB18" s="83" t="e">
        <f t="shared" si="17"/>
        <v>#NUM!</v>
      </c>
      <c r="AC18" s="83" t="e">
        <f t="shared" si="18"/>
        <v>#NUM!</v>
      </c>
      <c r="AD18" s="83" t="e">
        <f t="shared" si="19"/>
        <v>#NUM!</v>
      </c>
      <c r="AE18" s="83" t="e">
        <f t="shared" si="20"/>
        <v>#NUM!</v>
      </c>
      <c r="AF18" s="83" t="e">
        <f t="shared" si="21"/>
        <v>#N/A</v>
      </c>
      <c r="AG18" s="83" t="e">
        <f t="shared" si="22"/>
        <v>#NUM!</v>
      </c>
      <c r="AH18" s="83" t="e">
        <f t="shared" si="23"/>
        <v>#NUM!</v>
      </c>
      <c r="AI18" s="83" t="e">
        <f t="shared" si="24"/>
        <v>#NUM!</v>
      </c>
      <c r="AJ18" s="83" t="e">
        <f t="shared" si="25"/>
        <v>#N/A</v>
      </c>
    </row>
    <row r="19" spans="1:36" ht="12.95" customHeight="1" x14ac:dyDescent="0.15">
      <c r="A19" s="82"/>
      <c r="B19" s="99"/>
      <c r="C19" s="99"/>
      <c r="D19" s="82"/>
      <c r="E19" s="82"/>
      <c r="F19" s="4" t="str">
        <f t="shared" si="27"/>
        <v/>
      </c>
      <c r="G19" s="5"/>
      <c r="H19" s="82"/>
      <c r="I19" s="82"/>
      <c r="J19" s="1" t="s">
        <v>15</v>
      </c>
      <c r="K19" s="83" t="e">
        <f t="shared" si="1"/>
        <v>#NUM!</v>
      </c>
      <c r="L19" s="83" t="e">
        <f t="shared" si="2"/>
        <v>#NUM!</v>
      </c>
      <c r="M19" s="83" t="e">
        <f t="shared" si="3"/>
        <v>#NUM!</v>
      </c>
      <c r="N19" s="83" t="e">
        <f t="shared" si="4"/>
        <v>#NUM!</v>
      </c>
      <c r="O19" s="83" t="e">
        <f t="shared" si="5"/>
        <v>#NUM!</v>
      </c>
      <c r="P19" s="83" t="e">
        <f t="shared" si="26"/>
        <v>#N/A</v>
      </c>
      <c r="Q19" s="83" t="e">
        <f t="shared" si="6"/>
        <v>#NUM!</v>
      </c>
      <c r="R19" s="83" t="e">
        <f t="shared" si="7"/>
        <v>#NUM!</v>
      </c>
      <c r="S19" s="83" t="e">
        <f t="shared" si="8"/>
        <v>#NUM!</v>
      </c>
      <c r="T19" s="83" t="e">
        <f t="shared" si="9"/>
        <v>#NUM!</v>
      </c>
      <c r="U19" s="83" t="e">
        <f t="shared" si="10"/>
        <v>#N/A</v>
      </c>
      <c r="V19" s="83" t="e">
        <f t="shared" si="11"/>
        <v>#NUM!</v>
      </c>
      <c r="W19" s="83" t="e">
        <f t="shared" si="12"/>
        <v>#NUM!</v>
      </c>
      <c r="X19" s="83" t="e">
        <f t="shared" si="13"/>
        <v>#NUM!</v>
      </c>
      <c r="Y19" s="83" t="e">
        <f t="shared" si="14"/>
        <v>#NUM!</v>
      </c>
      <c r="Z19" s="83" t="e">
        <f t="shared" si="15"/>
        <v>#N/A</v>
      </c>
      <c r="AA19" s="83" t="e">
        <f t="shared" si="16"/>
        <v>#NUM!</v>
      </c>
      <c r="AB19" s="83" t="e">
        <f t="shared" si="17"/>
        <v>#NUM!</v>
      </c>
      <c r="AC19" s="83" t="e">
        <f t="shared" si="18"/>
        <v>#NUM!</v>
      </c>
      <c r="AD19" s="83" t="e">
        <f t="shared" si="19"/>
        <v>#NUM!</v>
      </c>
      <c r="AE19" s="83" t="e">
        <f t="shared" si="20"/>
        <v>#NUM!</v>
      </c>
      <c r="AF19" s="83" t="e">
        <f t="shared" si="21"/>
        <v>#N/A</v>
      </c>
      <c r="AG19" s="83" t="e">
        <f t="shared" si="22"/>
        <v>#NUM!</v>
      </c>
      <c r="AH19" s="83" t="e">
        <f t="shared" si="23"/>
        <v>#NUM!</v>
      </c>
      <c r="AI19" s="83" t="e">
        <f t="shared" si="24"/>
        <v>#NUM!</v>
      </c>
      <c r="AJ19" s="83" t="e">
        <f t="shared" si="25"/>
        <v>#N/A</v>
      </c>
    </row>
    <row r="20" spans="1:36" ht="12.95" customHeight="1" x14ac:dyDescent="0.15">
      <c r="A20" s="82"/>
      <c r="B20" s="99"/>
      <c r="C20" s="99"/>
      <c r="D20" s="82"/>
      <c r="E20" s="82"/>
      <c r="F20" s="4" t="str">
        <f t="shared" si="27"/>
        <v/>
      </c>
      <c r="G20" s="5"/>
      <c r="H20" s="82"/>
      <c r="I20" s="82"/>
      <c r="J20" s="1" t="s">
        <v>15</v>
      </c>
      <c r="K20" s="83" t="e">
        <f t="shared" si="1"/>
        <v>#NUM!</v>
      </c>
      <c r="L20" s="83" t="e">
        <f t="shared" si="2"/>
        <v>#NUM!</v>
      </c>
      <c r="M20" s="83" t="e">
        <f t="shared" si="3"/>
        <v>#NUM!</v>
      </c>
      <c r="N20" s="83" t="e">
        <f t="shared" si="4"/>
        <v>#NUM!</v>
      </c>
      <c r="O20" s="83" t="e">
        <f t="shared" si="5"/>
        <v>#NUM!</v>
      </c>
      <c r="P20" s="83" t="e">
        <f t="shared" si="26"/>
        <v>#N/A</v>
      </c>
      <c r="Q20" s="83" t="e">
        <f t="shared" si="6"/>
        <v>#NUM!</v>
      </c>
      <c r="R20" s="83" t="e">
        <f t="shared" si="7"/>
        <v>#NUM!</v>
      </c>
      <c r="S20" s="83" t="e">
        <f t="shared" si="8"/>
        <v>#NUM!</v>
      </c>
      <c r="T20" s="83" t="e">
        <f t="shared" si="9"/>
        <v>#NUM!</v>
      </c>
      <c r="U20" s="83" t="e">
        <f t="shared" si="10"/>
        <v>#N/A</v>
      </c>
      <c r="V20" s="83" t="e">
        <f t="shared" si="11"/>
        <v>#NUM!</v>
      </c>
      <c r="W20" s="83" t="e">
        <f t="shared" si="12"/>
        <v>#NUM!</v>
      </c>
      <c r="X20" s="83" t="e">
        <f t="shared" si="13"/>
        <v>#NUM!</v>
      </c>
      <c r="Y20" s="83" t="e">
        <f t="shared" si="14"/>
        <v>#NUM!</v>
      </c>
      <c r="Z20" s="83" t="e">
        <f t="shared" si="15"/>
        <v>#N/A</v>
      </c>
      <c r="AA20" s="83" t="e">
        <f t="shared" si="16"/>
        <v>#NUM!</v>
      </c>
      <c r="AB20" s="83" t="e">
        <f t="shared" si="17"/>
        <v>#NUM!</v>
      </c>
      <c r="AC20" s="83" t="e">
        <f t="shared" si="18"/>
        <v>#NUM!</v>
      </c>
      <c r="AD20" s="83" t="e">
        <f t="shared" si="19"/>
        <v>#NUM!</v>
      </c>
      <c r="AE20" s="83" t="e">
        <f t="shared" si="20"/>
        <v>#NUM!</v>
      </c>
      <c r="AF20" s="83" t="e">
        <f t="shared" si="21"/>
        <v>#N/A</v>
      </c>
      <c r="AG20" s="83" t="e">
        <f t="shared" si="22"/>
        <v>#NUM!</v>
      </c>
      <c r="AH20" s="83" t="e">
        <f t="shared" si="23"/>
        <v>#NUM!</v>
      </c>
      <c r="AI20" s="83" t="e">
        <f t="shared" si="24"/>
        <v>#NUM!</v>
      </c>
      <c r="AJ20" s="83" t="e">
        <f t="shared" si="25"/>
        <v>#N/A</v>
      </c>
    </row>
    <row r="21" spans="1:36" ht="12.95" customHeight="1" x14ac:dyDescent="0.15">
      <c r="A21" s="82"/>
      <c r="B21" s="99"/>
      <c r="C21" s="99"/>
      <c r="D21" s="82"/>
      <c r="E21" s="82"/>
      <c r="F21" s="4" t="str">
        <f t="shared" si="27"/>
        <v/>
      </c>
      <c r="G21" s="5"/>
      <c r="H21" s="82"/>
      <c r="I21" s="82"/>
      <c r="J21" s="1" t="s">
        <v>15</v>
      </c>
      <c r="K21" s="83" t="e">
        <f t="shared" si="1"/>
        <v>#NUM!</v>
      </c>
      <c r="L21" s="83" t="e">
        <f t="shared" si="2"/>
        <v>#NUM!</v>
      </c>
      <c r="M21" s="83" t="e">
        <f t="shared" si="3"/>
        <v>#NUM!</v>
      </c>
      <c r="N21" s="83" t="e">
        <f t="shared" si="4"/>
        <v>#NUM!</v>
      </c>
      <c r="O21" s="83" t="e">
        <f t="shared" si="5"/>
        <v>#NUM!</v>
      </c>
      <c r="P21" s="83" t="e">
        <f t="shared" si="26"/>
        <v>#N/A</v>
      </c>
      <c r="Q21" s="83" t="e">
        <f t="shared" si="6"/>
        <v>#NUM!</v>
      </c>
      <c r="R21" s="83" t="e">
        <f t="shared" si="7"/>
        <v>#NUM!</v>
      </c>
      <c r="S21" s="83" t="e">
        <f t="shared" si="8"/>
        <v>#NUM!</v>
      </c>
      <c r="T21" s="83" t="e">
        <f t="shared" si="9"/>
        <v>#NUM!</v>
      </c>
      <c r="U21" s="83" t="e">
        <f t="shared" si="10"/>
        <v>#N/A</v>
      </c>
      <c r="V21" s="83" t="e">
        <f t="shared" si="11"/>
        <v>#NUM!</v>
      </c>
      <c r="W21" s="83" t="e">
        <f t="shared" si="12"/>
        <v>#NUM!</v>
      </c>
      <c r="X21" s="83" t="e">
        <f t="shared" si="13"/>
        <v>#NUM!</v>
      </c>
      <c r="Y21" s="83" t="e">
        <f t="shared" si="14"/>
        <v>#NUM!</v>
      </c>
      <c r="Z21" s="83" t="e">
        <f t="shared" si="15"/>
        <v>#N/A</v>
      </c>
      <c r="AA21" s="83" t="e">
        <f t="shared" si="16"/>
        <v>#NUM!</v>
      </c>
      <c r="AB21" s="83" t="e">
        <f t="shared" si="17"/>
        <v>#NUM!</v>
      </c>
      <c r="AC21" s="83" t="e">
        <f t="shared" si="18"/>
        <v>#NUM!</v>
      </c>
      <c r="AD21" s="83" t="e">
        <f t="shared" si="19"/>
        <v>#NUM!</v>
      </c>
      <c r="AE21" s="83" t="e">
        <f t="shared" si="20"/>
        <v>#NUM!</v>
      </c>
      <c r="AF21" s="83" t="e">
        <f t="shared" si="21"/>
        <v>#N/A</v>
      </c>
      <c r="AG21" s="83" t="e">
        <f t="shared" si="22"/>
        <v>#NUM!</v>
      </c>
      <c r="AH21" s="83" t="e">
        <f t="shared" si="23"/>
        <v>#NUM!</v>
      </c>
      <c r="AI21" s="83" t="e">
        <f t="shared" si="24"/>
        <v>#NUM!</v>
      </c>
      <c r="AJ21" s="83" t="e">
        <f t="shared" si="25"/>
        <v>#N/A</v>
      </c>
    </row>
    <row r="22" spans="1:36" ht="12.95" customHeight="1" x14ac:dyDescent="0.15">
      <c r="A22" s="82"/>
      <c r="B22" s="99"/>
      <c r="C22" s="99"/>
      <c r="D22" s="82"/>
      <c r="E22" s="82"/>
      <c r="F22" s="4" t="str">
        <f t="shared" si="27"/>
        <v/>
      </c>
      <c r="G22" s="5"/>
      <c r="H22" s="82"/>
      <c r="I22" s="82"/>
      <c r="J22" s="1" t="s">
        <v>15</v>
      </c>
      <c r="K22" s="83" t="e">
        <f t="shared" si="1"/>
        <v>#NUM!</v>
      </c>
      <c r="L22" s="83" t="e">
        <f t="shared" si="2"/>
        <v>#NUM!</v>
      </c>
      <c r="M22" s="83" t="e">
        <f t="shared" si="3"/>
        <v>#NUM!</v>
      </c>
      <c r="N22" s="83" t="e">
        <f t="shared" si="4"/>
        <v>#NUM!</v>
      </c>
      <c r="O22" s="83" t="e">
        <f t="shared" si="5"/>
        <v>#NUM!</v>
      </c>
      <c r="P22" s="83" t="e">
        <f t="shared" si="26"/>
        <v>#N/A</v>
      </c>
      <c r="Q22" s="83" t="e">
        <f t="shared" si="6"/>
        <v>#NUM!</v>
      </c>
      <c r="R22" s="83" t="e">
        <f t="shared" si="7"/>
        <v>#NUM!</v>
      </c>
      <c r="S22" s="83" t="e">
        <f t="shared" si="8"/>
        <v>#NUM!</v>
      </c>
      <c r="T22" s="83" t="e">
        <f t="shared" si="9"/>
        <v>#NUM!</v>
      </c>
      <c r="U22" s="83" t="e">
        <f t="shared" si="10"/>
        <v>#N/A</v>
      </c>
      <c r="V22" s="83" t="e">
        <f t="shared" si="11"/>
        <v>#NUM!</v>
      </c>
      <c r="W22" s="83" t="e">
        <f t="shared" si="12"/>
        <v>#NUM!</v>
      </c>
      <c r="X22" s="83" t="e">
        <f t="shared" si="13"/>
        <v>#NUM!</v>
      </c>
      <c r="Y22" s="83" t="e">
        <f t="shared" si="14"/>
        <v>#NUM!</v>
      </c>
      <c r="Z22" s="83" t="e">
        <f t="shared" si="15"/>
        <v>#N/A</v>
      </c>
      <c r="AA22" s="83" t="e">
        <f t="shared" si="16"/>
        <v>#NUM!</v>
      </c>
      <c r="AB22" s="83" t="e">
        <f t="shared" si="17"/>
        <v>#NUM!</v>
      </c>
      <c r="AC22" s="83" t="e">
        <f t="shared" si="18"/>
        <v>#NUM!</v>
      </c>
      <c r="AD22" s="83" t="e">
        <f t="shared" si="19"/>
        <v>#NUM!</v>
      </c>
      <c r="AE22" s="83" t="e">
        <f t="shared" si="20"/>
        <v>#NUM!</v>
      </c>
      <c r="AF22" s="83" t="e">
        <f t="shared" si="21"/>
        <v>#N/A</v>
      </c>
      <c r="AG22" s="83" t="e">
        <f t="shared" si="22"/>
        <v>#NUM!</v>
      </c>
      <c r="AH22" s="83" t="e">
        <f t="shared" si="23"/>
        <v>#NUM!</v>
      </c>
      <c r="AI22" s="83" t="e">
        <f t="shared" si="24"/>
        <v>#NUM!</v>
      </c>
      <c r="AJ22" s="83" t="e">
        <f t="shared" si="25"/>
        <v>#N/A</v>
      </c>
    </row>
    <row r="23" spans="1:36" ht="12.95" customHeight="1" x14ac:dyDescent="0.15">
      <c r="A23" s="82"/>
      <c r="B23" s="99"/>
      <c r="C23" s="99"/>
      <c r="D23" s="82"/>
      <c r="E23" s="82"/>
      <c r="F23" s="4" t="str">
        <f t="shared" si="27"/>
        <v/>
      </c>
      <c r="G23" s="5"/>
      <c r="H23" s="82"/>
      <c r="I23" s="82"/>
      <c r="J23" s="1" t="s">
        <v>15</v>
      </c>
      <c r="K23" s="83" t="e">
        <f t="shared" si="1"/>
        <v>#NUM!</v>
      </c>
      <c r="L23" s="83" t="e">
        <f t="shared" si="2"/>
        <v>#NUM!</v>
      </c>
      <c r="M23" s="83" t="e">
        <f t="shared" si="3"/>
        <v>#NUM!</v>
      </c>
      <c r="N23" s="83" t="e">
        <f t="shared" si="4"/>
        <v>#NUM!</v>
      </c>
      <c r="O23" s="83" t="e">
        <f t="shared" si="5"/>
        <v>#NUM!</v>
      </c>
      <c r="P23" s="83" t="e">
        <f t="shared" si="26"/>
        <v>#N/A</v>
      </c>
      <c r="Q23" s="83" t="e">
        <f t="shared" si="6"/>
        <v>#NUM!</v>
      </c>
      <c r="R23" s="83" t="e">
        <f t="shared" si="7"/>
        <v>#NUM!</v>
      </c>
      <c r="S23" s="83" t="e">
        <f t="shared" si="8"/>
        <v>#NUM!</v>
      </c>
      <c r="T23" s="83" t="e">
        <f t="shared" si="9"/>
        <v>#NUM!</v>
      </c>
      <c r="U23" s="83" t="e">
        <f t="shared" si="10"/>
        <v>#N/A</v>
      </c>
      <c r="V23" s="83" t="e">
        <f t="shared" si="11"/>
        <v>#NUM!</v>
      </c>
      <c r="W23" s="83" t="e">
        <f t="shared" si="12"/>
        <v>#NUM!</v>
      </c>
      <c r="X23" s="83" t="e">
        <f t="shared" si="13"/>
        <v>#NUM!</v>
      </c>
      <c r="Y23" s="83" t="e">
        <f t="shared" si="14"/>
        <v>#NUM!</v>
      </c>
      <c r="Z23" s="83" t="e">
        <f t="shared" si="15"/>
        <v>#N/A</v>
      </c>
      <c r="AA23" s="83" t="e">
        <f t="shared" si="16"/>
        <v>#NUM!</v>
      </c>
      <c r="AB23" s="83" t="e">
        <f t="shared" si="17"/>
        <v>#NUM!</v>
      </c>
      <c r="AC23" s="83" t="e">
        <f t="shared" si="18"/>
        <v>#NUM!</v>
      </c>
      <c r="AD23" s="83" t="e">
        <f t="shared" si="19"/>
        <v>#NUM!</v>
      </c>
      <c r="AE23" s="83" t="e">
        <f t="shared" si="20"/>
        <v>#NUM!</v>
      </c>
      <c r="AF23" s="83" t="e">
        <f t="shared" si="21"/>
        <v>#N/A</v>
      </c>
      <c r="AG23" s="83" t="e">
        <f t="shared" si="22"/>
        <v>#NUM!</v>
      </c>
      <c r="AH23" s="83" t="e">
        <f t="shared" si="23"/>
        <v>#NUM!</v>
      </c>
      <c r="AI23" s="83" t="e">
        <f t="shared" si="24"/>
        <v>#NUM!</v>
      </c>
      <c r="AJ23" s="83" t="e">
        <f t="shared" si="25"/>
        <v>#N/A</v>
      </c>
    </row>
    <row r="24" spans="1:36" ht="12.95" customHeight="1" x14ac:dyDescent="0.15">
      <c r="A24" s="82"/>
      <c r="B24" s="99"/>
      <c r="C24" s="99"/>
      <c r="D24" s="82"/>
      <c r="E24" s="82"/>
      <c r="F24" s="4" t="str">
        <f t="shared" si="27"/>
        <v/>
      </c>
      <c r="G24" s="5"/>
      <c r="H24" s="82"/>
      <c r="I24" s="82"/>
      <c r="J24" s="1" t="s">
        <v>15</v>
      </c>
      <c r="K24" s="83" t="e">
        <f t="shared" si="1"/>
        <v>#NUM!</v>
      </c>
      <c r="L24" s="83" t="e">
        <f t="shared" si="2"/>
        <v>#NUM!</v>
      </c>
      <c r="M24" s="83" t="e">
        <f t="shared" si="3"/>
        <v>#NUM!</v>
      </c>
      <c r="N24" s="83" t="e">
        <f t="shared" si="4"/>
        <v>#NUM!</v>
      </c>
      <c r="O24" s="83" t="e">
        <f t="shared" si="5"/>
        <v>#NUM!</v>
      </c>
      <c r="P24" s="83" t="e">
        <f t="shared" si="26"/>
        <v>#N/A</v>
      </c>
      <c r="Q24" s="83" t="e">
        <f t="shared" si="6"/>
        <v>#NUM!</v>
      </c>
      <c r="R24" s="83" t="e">
        <f t="shared" si="7"/>
        <v>#NUM!</v>
      </c>
      <c r="S24" s="83" t="e">
        <f t="shared" si="8"/>
        <v>#NUM!</v>
      </c>
      <c r="T24" s="83" t="e">
        <f t="shared" si="9"/>
        <v>#NUM!</v>
      </c>
      <c r="U24" s="83" t="e">
        <f t="shared" si="10"/>
        <v>#N/A</v>
      </c>
      <c r="V24" s="83" t="e">
        <f t="shared" si="11"/>
        <v>#NUM!</v>
      </c>
      <c r="W24" s="83" t="e">
        <f t="shared" si="12"/>
        <v>#NUM!</v>
      </c>
      <c r="X24" s="83" t="e">
        <f t="shared" si="13"/>
        <v>#NUM!</v>
      </c>
      <c r="Y24" s="83" t="e">
        <f t="shared" si="14"/>
        <v>#NUM!</v>
      </c>
      <c r="Z24" s="83" t="e">
        <f t="shared" si="15"/>
        <v>#N/A</v>
      </c>
      <c r="AA24" s="83" t="e">
        <f t="shared" si="16"/>
        <v>#NUM!</v>
      </c>
      <c r="AB24" s="83" t="e">
        <f t="shared" si="17"/>
        <v>#NUM!</v>
      </c>
      <c r="AC24" s="83" t="e">
        <f t="shared" si="18"/>
        <v>#NUM!</v>
      </c>
      <c r="AD24" s="83" t="e">
        <f t="shared" si="19"/>
        <v>#NUM!</v>
      </c>
      <c r="AE24" s="83" t="e">
        <f t="shared" si="20"/>
        <v>#NUM!</v>
      </c>
      <c r="AF24" s="83" t="e">
        <f t="shared" si="21"/>
        <v>#N/A</v>
      </c>
      <c r="AG24" s="83" t="e">
        <f t="shared" si="22"/>
        <v>#NUM!</v>
      </c>
      <c r="AH24" s="83" t="e">
        <f t="shared" si="23"/>
        <v>#NUM!</v>
      </c>
      <c r="AI24" s="83" t="e">
        <f t="shared" si="24"/>
        <v>#NUM!</v>
      </c>
      <c r="AJ24" s="83" t="e">
        <f t="shared" si="25"/>
        <v>#N/A</v>
      </c>
    </row>
    <row r="25" spans="1:36" ht="12.95" customHeight="1" x14ac:dyDescent="0.15">
      <c r="A25" s="82"/>
      <c r="B25" s="99"/>
      <c r="C25" s="99"/>
      <c r="D25" s="82"/>
      <c r="E25" s="82"/>
      <c r="F25" s="4" t="str">
        <f t="shared" si="27"/>
        <v/>
      </c>
      <c r="G25" s="5"/>
      <c r="H25" s="82"/>
      <c r="I25" s="82"/>
      <c r="J25" s="1" t="s">
        <v>15</v>
      </c>
      <c r="K25" s="83" t="e">
        <f t="shared" si="1"/>
        <v>#NUM!</v>
      </c>
      <c r="L25" s="83" t="e">
        <f t="shared" si="2"/>
        <v>#NUM!</v>
      </c>
      <c r="M25" s="83" t="e">
        <f t="shared" si="3"/>
        <v>#NUM!</v>
      </c>
      <c r="N25" s="83" t="e">
        <f t="shared" si="4"/>
        <v>#NUM!</v>
      </c>
      <c r="O25" s="83" t="e">
        <f t="shared" si="5"/>
        <v>#NUM!</v>
      </c>
      <c r="P25" s="83" t="e">
        <f t="shared" si="26"/>
        <v>#N/A</v>
      </c>
      <c r="Q25" s="83" t="e">
        <f t="shared" si="6"/>
        <v>#NUM!</v>
      </c>
      <c r="R25" s="83" t="e">
        <f t="shared" si="7"/>
        <v>#NUM!</v>
      </c>
      <c r="S25" s="83" t="e">
        <f t="shared" si="8"/>
        <v>#NUM!</v>
      </c>
      <c r="T25" s="83" t="e">
        <f t="shared" si="9"/>
        <v>#NUM!</v>
      </c>
      <c r="U25" s="83" t="e">
        <f t="shared" si="10"/>
        <v>#N/A</v>
      </c>
      <c r="V25" s="83" t="e">
        <f t="shared" si="11"/>
        <v>#NUM!</v>
      </c>
      <c r="W25" s="83" t="e">
        <f t="shared" si="12"/>
        <v>#NUM!</v>
      </c>
      <c r="X25" s="83" t="e">
        <f t="shared" si="13"/>
        <v>#NUM!</v>
      </c>
      <c r="Y25" s="83" t="e">
        <f t="shared" si="14"/>
        <v>#NUM!</v>
      </c>
      <c r="Z25" s="83" t="e">
        <f t="shared" si="15"/>
        <v>#N/A</v>
      </c>
      <c r="AA25" s="83" t="e">
        <f t="shared" si="16"/>
        <v>#NUM!</v>
      </c>
      <c r="AB25" s="83" t="e">
        <f t="shared" si="17"/>
        <v>#NUM!</v>
      </c>
      <c r="AC25" s="83" t="e">
        <f t="shared" si="18"/>
        <v>#NUM!</v>
      </c>
      <c r="AD25" s="83" t="e">
        <f t="shared" si="19"/>
        <v>#NUM!</v>
      </c>
      <c r="AE25" s="83" t="e">
        <f t="shared" si="20"/>
        <v>#NUM!</v>
      </c>
      <c r="AF25" s="83" t="e">
        <f t="shared" si="21"/>
        <v>#N/A</v>
      </c>
      <c r="AG25" s="83" t="e">
        <f t="shared" si="22"/>
        <v>#NUM!</v>
      </c>
      <c r="AH25" s="83" t="e">
        <f t="shared" si="23"/>
        <v>#NUM!</v>
      </c>
      <c r="AI25" s="83" t="e">
        <f t="shared" si="24"/>
        <v>#NUM!</v>
      </c>
      <c r="AJ25" s="83" t="e">
        <f t="shared" si="25"/>
        <v>#N/A</v>
      </c>
    </row>
    <row r="26" spans="1:36" ht="12.95" customHeight="1" x14ac:dyDescent="0.15">
      <c r="A26" s="82"/>
      <c r="B26" s="99"/>
      <c r="C26" s="99"/>
      <c r="D26" s="82"/>
      <c r="E26" s="82"/>
      <c r="F26" s="4" t="str">
        <f t="shared" si="27"/>
        <v/>
      </c>
      <c r="G26" s="5"/>
      <c r="H26" s="82"/>
      <c r="I26" s="82"/>
      <c r="J26" s="1" t="s">
        <v>15</v>
      </c>
      <c r="K26" s="83" t="e">
        <f t="shared" si="1"/>
        <v>#NUM!</v>
      </c>
      <c r="L26" s="83" t="e">
        <f t="shared" si="2"/>
        <v>#NUM!</v>
      </c>
      <c r="M26" s="83" t="e">
        <f t="shared" si="3"/>
        <v>#NUM!</v>
      </c>
      <c r="N26" s="83" t="e">
        <f t="shared" si="4"/>
        <v>#NUM!</v>
      </c>
      <c r="O26" s="83" t="e">
        <f t="shared" si="5"/>
        <v>#NUM!</v>
      </c>
      <c r="P26" s="83" t="e">
        <f t="shared" si="26"/>
        <v>#N/A</v>
      </c>
      <c r="Q26" s="83" t="e">
        <f t="shared" si="6"/>
        <v>#NUM!</v>
      </c>
      <c r="R26" s="83" t="e">
        <f t="shared" si="7"/>
        <v>#NUM!</v>
      </c>
      <c r="S26" s="83" t="e">
        <f t="shared" si="8"/>
        <v>#NUM!</v>
      </c>
      <c r="T26" s="83" t="e">
        <f t="shared" si="9"/>
        <v>#NUM!</v>
      </c>
      <c r="U26" s="83" t="e">
        <f t="shared" si="10"/>
        <v>#N/A</v>
      </c>
      <c r="V26" s="83" t="e">
        <f t="shared" si="11"/>
        <v>#NUM!</v>
      </c>
      <c r="W26" s="83" t="e">
        <f t="shared" si="12"/>
        <v>#NUM!</v>
      </c>
      <c r="X26" s="83" t="e">
        <f t="shared" si="13"/>
        <v>#NUM!</v>
      </c>
      <c r="Y26" s="83" t="e">
        <f t="shared" si="14"/>
        <v>#NUM!</v>
      </c>
      <c r="Z26" s="83" t="e">
        <f t="shared" si="15"/>
        <v>#N/A</v>
      </c>
      <c r="AA26" s="83" t="e">
        <f t="shared" si="16"/>
        <v>#NUM!</v>
      </c>
      <c r="AB26" s="83" t="e">
        <f t="shared" si="17"/>
        <v>#NUM!</v>
      </c>
      <c r="AC26" s="83" t="e">
        <f t="shared" si="18"/>
        <v>#NUM!</v>
      </c>
      <c r="AD26" s="83" t="e">
        <f t="shared" si="19"/>
        <v>#NUM!</v>
      </c>
      <c r="AE26" s="83" t="e">
        <f t="shared" si="20"/>
        <v>#NUM!</v>
      </c>
      <c r="AF26" s="83" t="e">
        <f t="shared" si="21"/>
        <v>#N/A</v>
      </c>
      <c r="AG26" s="83" t="e">
        <f t="shared" si="22"/>
        <v>#NUM!</v>
      </c>
      <c r="AH26" s="83" t="e">
        <f t="shared" si="23"/>
        <v>#NUM!</v>
      </c>
      <c r="AI26" s="83" t="e">
        <f t="shared" si="24"/>
        <v>#NUM!</v>
      </c>
      <c r="AJ26" s="83" t="e">
        <f t="shared" si="25"/>
        <v>#N/A</v>
      </c>
    </row>
    <row r="27" spans="1:36" ht="12.95" customHeight="1" x14ac:dyDescent="0.15">
      <c r="A27" s="82"/>
      <c r="B27" s="99"/>
      <c r="C27" s="99"/>
      <c r="D27" s="82"/>
      <c r="E27" s="82"/>
      <c r="F27" s="4" t="str">
        <f t="shared" si="27"/>
        <v/>
      </c>
      <c r="G27" s="26"/>
      <c r="H27" s="82"/>
      <c r="I27" s="82"/>
      <c r="J27" s="1" t="s">
        <v>15</v>
      </c>
      <c r="K27" s="83" t="e">
        <f t="shared" si="1"/>
        <v>#NUM!</v>
      </c>
      <c r="L27" s="83" t="e">
        <f t="shared" si="2"/>
        <v>#NUM!</v>
      </c>
      <c r="M27" s="83" t="e">
        <f t="shared" si="3"/>
        <v>#NUM!</v>
      </c>
      <c r="N27" s="83" t="e">
        <f t="shared" si="4"/>
        <v>#NUM!</v>
      </c>
      <c r="O27" s="83" t="e">
        <f t="shared" si="5"/>
        <v>#NUM!</v>
      </c>
      <c r="P27" s="83" t="e">
        <f t="shared" si="26"/>
        <v>#N/A</v>
      </c>
      <c r="Q27" s="83" t="e">
        <f t="shared" si="6"/>
        <v>#NUM!</v>
      </c>
      <c r="R27" s="83" t="e">
        <f t="shared" si="7"/>
        <v>#NUM!</v>
      </c>
      <c r="S27" s="83" t="e">
        <f t="shared" si="8"/>
        <v>#NUM!</v>
      </c>
      <c r="T27" s="83" t="e">
        <f t="shared" si="9"/>
        <v>#NUM!</v>
      </c>
      <c r="U27" s="83" t="e">
        <f t="shared" si="10"/>
        <v>#N/A</v>
      </c>
      <c r="V27" s="83" t="e">
        <f t="shared" si="11"/>
        <v>#NUM!</v>
      </c>
      <c r="W27" s="83" t="e">
        <f t="shared" si="12"/>
        <v>#NUM!</v>
      </c>
      <c r="X27" s="83" t="e">
        <f t="shared" si="13"/>
        <v>#NUM!</v>
      </c>
      <c r="Y27" s="83" t="e">
        <f t="shared" si="14"/>
        <v>#NUM!</v>
      </c>
      <c r="Z27" s="83" t="e">
        <f t="shared" si="15"/>
        <v>#N/A</v>
      </c>
      <c r="AA27" s="83" t="e">
        <f t="shared" si="16"/>
        <v>#NUM!</v>
      </c>
      <c r="AB27" s="83" t="e">
        <f t="shared" si="17"/>
        <v>#NUM!</v>
      </c>
      <c r="AC27" s="83" t="e">
        <f t="shared" si="18"/>
        <v>#NUM!</v>
      </c>
      <c r="AD27" s="83" t="e">
        <f t="shared" si="19"/>
        <v>#NUM!</v>
      </c>
      <c r="AE27" s="83" t="e">
        <f t="shared" si="20"/>
        <v>#NUM!</v>
      </c>
      <c r="AF27" s="83" t="e">
        <f t="shared" si="21"/>
        <v>#N/A</v>
      </c>
      <c r="AG27" s="83" t="e">
        <f t="shared" si="22"/>
        <v>#NUM!</v>
      </c>
      <c r="AH27" s="83" t="e">
        <f t="shared" si="23"/>
        <v>#NUM!</v>
      </c>
      <c r="AI27" s="83" t="e">
        <f t="shared" si="24"/>
        <v>#NUM!</v>
      </c>
      <c r="AJ27" s="83" t="e">
        <f t="shared" si="25"/>
        <v>#N/A</v>
      </c>
    </row>
    <row r="28" spans="1:36" ht="12.95" customHeight="1" x14ac:dyDescent="0.15">
      <c r="A28" s="82"/>
      <c r="B28" s="99"/>
      <c r="C28" s="99"/>
      <c r="D28" s="82"/>
      <c r="E28" s="82"/>
      <c r="F28" s="4" t="str">
        <f t="shared" si="27"/>
        <v/>
      </c>
      <c r="G28" s="26"/>
      <c r="H28" s="82"/>
      <c r="I28" s="82"/>
      <c r="J28" s="1" t="s">
        <v>15</v>
      </c>
      <c r="K28" s="83" t="e">
        <f t="shared" si="1"/>
        <v>#NUM!</v>
      </c>
      <c r="L28" s="83" t="e">
        <f t="shared" si="2"/>
        <v>#NUM!</v>
      </c>
      <c r="M28" s="83" t="e">
        <f t="shared" si="3"/>
        <v>#NUM!</v>
      </c>
      <c r="N28" s="8" t="e">
        <f t="shared" si="4"/>
        <v>#NUM!</v>
      </c>
      <c r="O28" s="83" t="e">
        <f t="shared" si="5"/>
        <v>#NUM!</v>
      </c>
      <c r="P28" s="83" t="e">
        <f t="shared" si="26"/>
        <v>#N/A</v>
      </c>
      <c r="Q28" s="83" t="e">
        <f t="shared" si="6"/>
        <v>#NUM!</v>
      </c>
      <c r="R28" s="83" t="e">
        <f t="shared" si="7"/>
        <v>#NUM!</v>
      </c>
      <c r="S28" s="83" t="e">
        <f t="shared" si="8"/>
        <v>#NUM!</v>
      </c>
      <c r="T28" s="83" t="e">
        <f t="shared" si="9"/>
        <v>#NUM!</v>
      </c>
      <c r="U28" s="83" t="e">
        <f t="shared" si="10"/>
        <v>#N/A</v>
      </c>
      <c r="V28" s="83" t="e">
        <f t="shared" si="11"/>
        <v>#NUM!</v>
      </c>
      <c r="W28" s="83" t="e">
        <f t="shared" si="12"/>
        <v>#NUM!</v>
      </c>
      <c r="X28" s="83" t="e">
        <f t="shared" si="13"/>
        <v>#NUM!</v>
      </c>
      <c r="Y28" s="83" t="e">
        <f t="shared" si="14"/>
        <v>#NUM!</v>
      </c>
      <c r="Z28" s="83" t="e">
        <f t="shared" si="15"/>
        <v>#N/A</v>
      </c>
      <c r="AA28" s="83" t="e">
        <f t="shared" si="16"/>
        <v>#NUM!</v>
      </c>
      <c r="AB28" s="83" t="e">
        <f t="shared" si="17"/>
        <v>#NUM!</v>
      </c>
      <c r="AC28" s="83" t="e">
        <f t="shared" si="18"/>
        <v>#NUM!</v>
      </c>
      <c r="AD28" s="83" t="e">
        <f t="shared" si="19"/>
        <v>#NUM!</v>
      </c>
      <c r="AE28" s="83" t="e">
        <f t="shared" si="20"/>
        <v>#NUM!</v>
      </c>
      <c r="AF28" s="83" t="e">
        <f t="shared" si="21"/>
        <v>#N/A</v>
      </c>
      <c r="AG28" s="83" t="e">
        <f t="shared" si="22"/>
        <v>#NUM!</v>
      </c>
      <c r="AH28" s="83" t="e">
        <f t="shared" si="23"/>
        <v>#NUM!</v>
      </c>
      <c r="AI28" s="83" t="e">
        <f t="shared" si="24"/>
        <v>#NUM!</v>
      </c>
      <c r="AJ28" s="83" t="e">
        <f t="shared" si="25"/>
        <v>#N/A</v>
      </c>
    </row>
    <row r="29" spans="1:36" ht="12.95" customHeight="1" x14ac:dyDescent="0.15">
      <c r="A29" s="82"/>
      <c r="B29" s="99"/>
      <c r="C29" s="99"/>
      <c r="D29" s="82"/>
      <c r="E29" s="82"/>
      <c r="F29" s="4" t="str">
        <f t="shared" si="27"/>
        <v/>
      </c>
      <c r="G29" s="26"/>
      <c r="H29" s="82"/>
      <c r="I29" s="82"/>
      <c r="J29" s="1" t="s">
        <v>15</v>
      </c>
      <c r="K29" s="83" t="e">
        <f t="shared" si="1"/>
        <v>#NUM!</v>
      </c>
      <c r="L29" s="83" t="e">
        <f t="shared" si="2"/>
        <v>#NUM!</v>
      </c>
      <c r="M29" s="83" t="e">
        <f t="shared" si="3"/>
        <v>#NUM!</v>
      </c>
      <c r="N29" s="83" t="e">
        <f t="shared" si="4"/>
        <v>#NUM!</v>
      </c>
      <c r="O29" s="83" t="e">
        <f t="shared" si="5"/>
        <v>#NUM!</v>
      </c>
      <c r="P29" s="83" t="e">
        <f t="shared" si="26"/>
        <v>#N/A</v>
      </c>
      <c r="Q29" s="83" t="e">
        <f t="shared" si="6"/>
        <v>#NUM!</v>
      </c>
      <c r="R29" s="83" t="e">
        <f t="shared" si="7"/>
        <v>#NUM!</v>
      </c>
      <c r="S29" s="83" t="e">
        <f t="shared" si="8"/>
        <v>#NUM!</v>
      </c>
      <c r="T29" s="83" t="e">
        <f t="shared" si="9"/>
        <v>#NUM!</v>
      </c>
      <c r="U29" s="83" t="e">
        <f t="shared" si="10"/>
        <v>#N/A</v>
      </c>
      <c r="V29" s="83" t="e">
        <f t="shared" si="11"/>
        <v>#NUM!</v>
      </c>
      <c r="W29" s="83" t="e">
        <f t="shared" si="12"/>
        <v>#NUM!</v>
      </c>
      <c r="X29" s="83" t="e">
        <f t="shared" si="13"/>
        <v>#NUM!</v>
      </c>
      <c r="Y29" s="83" t="e">
        <f t="shared" si="14"/>
        <v>#NUM!</v>
      </c>
      <c r="Z29" s="83" t="e">
        <f t="shared" si="15"/>
        <v>#N/A</v>
      </c>
      <c r="AA29" s="83" t="e">
        <f t="shared" si="16"/>
        <v>#NUM!</v>
      </c>
      <c r="AB29" s="83" t="e">
        <f t="shared" si="17"/>
        <v>#NUM!</v>
      </c>
      <c r="AC29" s="83" t="e">
        <f t="shared" si="18"/>
        <v>#NUM!</v>
      </c>
      <c r="AD29" s="83" t="e">
        <f t="shared" si="19"/>
        <v>#NUM!</v>
      </c>
      <c r="AE29" s="83" t="e">
        <f t="shared" si="20"/>
        <v>#NUM!</v>
      </c>
      <c r="AF29" s="83" t="e">
        <f t="shared" si="21"/>
        <v>#N/A</v>
      </c>
      <c r="AG29" s="83" t="e">
        <f t="shared" si="22"/>
        <v>#NUM!</v>
      </c>
      <c r="AH29" s="83" t="e">
        <f t="shared" si="23"/>
        <v>#NUM!</v>
      </c>
      <c r="AI29" s="83" t="e">
        <f t="shared" si="24"/>
        <v>#NUM!</v>
      </c>
      <c r="AJ29" s="83" t="e">
        <f t="shared" si="25"/>
        <v>#N/A</v>
      </c>
    </row>
    <row r="30" spans="1:36" ht="12.95" customHeight="1" x14ac:dyDescent="0.15">
      <c r="A30" s="82"/>
      <c r="B30" s="99"/>
      <c r="C30" s="99"/>
      <c r="D30" s="82"/>
      <c r="E30" s="82"/>
      <c r="F30" s="4" t="str">
        <f t="shared" si="27"/>
        <v/>
      </c>
      <c r="G30" s="26"/>
      <c r="H30" s="82"/>
      <c r="I30" s="82"/>
      <c r="J30" s="1" t="s">
        <v>15</v>
      </c>
      <c r="K30" s="83" t="e">
        <f t="shared" si="1"/>
        <v>#NUM!</v>
      </c>
      <c r="L30" s="83" t="e">
        <f t="shared" si="2"/>
        <v>#NUM!</v>
      </c>
      <c r="M30" s="83" t="e">
        <f t="shared" si="3"/>
        <v>#NUM!</v>
      </c>
      <c r="N30" s="83" t="e">
        <f t="shared" si="4"/>
        <v>#NUM!</v>
      </c>
      <c r="O30" s="83" t="e">
        <f t="shared" si="5"/>
        <v>#NUM!</v>
      </c>
      <c r="P30" s="83" t="e">
        <f t="shared" si="26"/>
        <v>#N/A</v>
      </c>
      <c r="Q30" s="83" t="e">
        <f t="shared" si="6"/>
        <v>#NUM!</v>
      </c>
      <c r="R30" s="83" t="e">
        <f t="shared" si="7"/>
        <v>#NUM!</v>
      </c>
      <c r="S30" s="83" t="e">
        <f t="shared" si="8"/>
        <v>#NUM!</v>
      </c>
      <c r="T30" s="83" t="e">
        <f t="shared" si="9"/>
        <v>#NUM!</v>
      </c>
      <c r="U30" s="83" t="e">
        <f t="shared" si="10"/>
        <v>#N/A</v>
      </c>
      <c r="V30" s="83" t="e">
        <f t="shared" si="11"/>
        <v>#NUM!</v>
      </c>
      <c r="W30" s="83" t="e">
        <f t="shared" si="12"/>
        <v>#NUM!</v>
      </c>
      <c r="X30" s="83" t="e">
        <f t="shared" si="13"/>
        <v>#NUM!</v>
      </c>
      <c r="Y30" s="83" t="e">
        <f t="shared" si="14"/>
        <v>#NUM!</v>
      </c>
      <c r="Z30" s="83" t="e">
        <f t="shared" si="15"/>
        <v>#N/A</v>
      </c>
      <c r="AA30" s="83" t="e">
        <f t="shared" si="16"/>
        <v>#NUM!</v>
      </c>
      <c r="AB30" s="83" t="e">
        <f t="shared" si="17"/>
        <v>#NUM!</v>
      </c>
      <c r="AC30" s="83" t="e">
        <f t="shared" si="18"/>
        <v>#NUM!</v>
      </c>
      <c r="AD30" s="83" t="e">
        <f t="shared" si="19"/>
        <v>#NUM!</v>
      </c>
      <c r="AE30" s="83" t="e">
        <f t="shared" si="20"/>
        <v>#NUM!</v>
      </c>
      <c r="AF30" s="83" t="e">
        <f t="shared" si="21"/>
        <v>#N/A</v>
      </c>
      <c r="AG30" s="83" t="e">
        <f t="shared" si="22"/>
        <v>#NUM!</v>
      </c>
      <c r="AH30" s="83" t="e">
        <f t="shared" si="23"/>
        <v>#NUM!</v>
      </c>
      <c r="AI30" s="83" t="e">
        <f t="shared" si="24"/>
        <v>#NUM!</v>
      </c>
      <c r="AJ30" s="83" t="e">
        <f t="shared" si="25"/>
        <v>#N/A</v>
      </c>
    </row>
    <row r="31" spans="1:36" ht="12.95" customHeight="1" x14ac:dyDescent="0.15">
      <c r="A31" s="82"/>
      <c r="B31" s="99"/>
      <c r="C31" s="99"/>
      <c r="D31" s="82"/>
      <c r="E31" s="82"/>
      <c r="F31" s="4" t="str">
        <f t="shared" si="27"/>
        <v/>
      </c>
      <c r="G31" s="26"/>
      <c r="H31" s="82"/>
      <c r="I31" s="82"/>
      <c r="J31" s="1" t="s">
        <v>15</v>
      </c>
      <c r="K31" s="83" t="e">
        <f t="shared" si="1"/>
        <v>#NUM!</v>
      </c>
      <c r="L31" s="83" t="e">
        <f t="shared" si="2"/>
        <v>#NUM!</v>
      </c>
      <c r="M31" s="83" t="e">
        <f t="shared" si="3"/>
        <v>#NUM!</v>
      </c>
      <c r="N31" s="83" t="e">
        <f t="shared" si="4"/>
        <v>#NUM!</v>
      </c>
      <c r="O31" s="83" t="e">
        <f t="shared" si="5"/>
        <v>#NUM!</v>
      </c>
      <c r="P31" s="83" t="e">
        <f t="shared" si="26"/>
        <v>#N/A</v>
      </c>
      <c r="Q31" s="83" t="e">
        <f t="shared" si="6"/>
        <v>#NUM!</v>
      </c>
      <c r="R31" s="83" t="e">
        <f t="shared" si="7"/>
        <v>#NUM!</v>
      </c>
      <c r="S31" s="83" t="e">
        <f t="shared" si="8"/>
        <v>#NUM!</v>
      </c>
      <c r="T31" s="83" t="e">
        <f t="shared" si="9"/>
        <v>#NUM!</v>
      </c>
      <c r="U31" s="83" t="e">
        <f t="shared" si="10"/>
        <v>#N/A</v>
      </c>
      <c r="V31" s="83" t="e">
        <f t="shared" si="11"/>
        <v>#NUM!</v>
      </c>
      <c r="W31" s="83" t="e">
        <f t="shared" si="12"/>
        <v>#NUM!</v>
      </c>
      <c r="X31" s="83" t="e">
        <f t="shared" si="13"/>
        <v>#NUM!</v>
      </c>
      <c r="Y31" s="83" t="e">
        <f t="shared" si="14"/>
        <v>#NUM!</v>
      </c>
      <c r="Z31" s="83" t="e">
        <f t="shared" si="15"/>
        <v>#N/A</v>
      </c>
      <c r="AA31" s="83" t="e">
        <f t="shared" si="16"/>
        <v>#NUM!</v>
      </c>
      <c r="AB31" s="83" t="e">
        <f t="shared" si="17"/>
        <v>#NUM!</v>
      </c>
      <c r="AC31" s="83" t="e">
        <f t="shared" si="18"/>
        <v>#NUM!</v>
      </c>
      <c r="AD31" s="83" t="e">
        <f t="shared" si="19"/>
        <v>#NUM!</v>
      </c>
      <c r="AE31" s="83" t="e">
        <f t="shared" si="20"/>
        <v>#NUM!</v>
      </c>
      <c r="AF31" s="83" t="e">
        <f t="shared" si="21"/>
        <v>#N/A</v>
      </c>
      <c r="AG31" s="83" t="e">
        <f t="shared" si="22"/>
        <v>#NUM!</v>
      </c>
      <c r="AH31" s="83" t="e">
        <f t="shared" si="23"/>
        <v>#NUM!</v>
      </c>
      <c r="AI31" s="83" t="e">
        <f t="shared" si="24"/>
        <v>#NUM!</v>
      </c>
      <c r="AJ31" s="83" t="e">
        <f t="shared" si="25"/>
        <v>#N/A</v>
      </c>
    </row>
    <row r="32" spans="1:36" ht="12.95" customHeight="1" x14ac:dyDescent="0.15">
      <c r="A32" s="82"/>
      <c r="B32" s="99"/>
      <c r="C32" s="99"/>
      <c r="D32" s="82"/>
      <c r="E32" s="82"/>
      <c r="F32" s="4" t="str">
        <f t="shared" si="27"/>
        <v/>
      </c>
      <c r="G32" s="82"/>
      <c r="H32" s="82"/>
      <c r="I32" s="82"/>
      <c r="J32" s="1" t="s">
        <v>15</v>
      </c>
      <c r="K32" s="83" t="e">
        <f t="shared" si="1"/>
        <v>#NUM!</v>
      </c>
      <c r="L32" s="83" t="e">
        <f t="shared" si="2"/>
        <v>#NUM!</v>
      </c>
      <c r="M32" s="83" t="e">
        <f t="shared" si="3"/>
        <v>#NUM!</v>
      </c>
      <c r="N32" s="83" t="e">
        <f t="shared" si="4"/>
        <v>#NUM!</v>
      </c>
      <c r="O32" s="83" t="e">
        <f t="shared" si="5"/>
        <v>#NUM!</v>
      </c>
      <c r="P32" s="83" t="e">
        <f t="shared" si="26"/>
        <v>#N/A</v>
      </c>
      <c r="Q32" s="83" t="e">
        <f t="shared" si="6"/>
        <v>#NUM!</v>
      </c>
      <c r="R32" s="83" t="e">
        <f t="shared" si="7"/>
        <v>#NUM!</v>
      </c>
      <c r="S32" s="83" t="e">
        <f t="shared" si="8"/>
        <v>#NUM!</v>
      </c>
      <c r="T32" s="83" t="e">
        <f t="shared" si="9"/>
        <v>#NUM!</v>
      </c>
      <c r="U32" s="83" t="e">
        <f t="shared" si="10"/>
        <v>#N/A</v>
      </c>
      <c r="V32" s="83" t="e">
        <f t="shared" si="11"/>
        <v>#NUM!</v>
      </c>
      <c r="W32" s="83" t="e">
        <f t="shared" si="12"/>
        <v>#NUM!</v>
      </c>
      <c r="X32" s="83" t="e">
        <f t="shared" si="13"/>
        <v>#NUM!</v>
      </c>
      <c r="Y32" s="83" t="e">
        <f t="shared" si="14"/>
        <v>#NUM!</v>
      </c>
      <c r="Z32" s="83" t="e">
        <f t="shared" si="15"/>
        <v>#N/A</v>
      </c>
      <c r="AA32" s="83" t="e">
        <f t="shared" si="16"/>
        <v>#NUM!</v>
      </c>
      <c r="AB32" s="83" t="e">
        <f t="shared" si="17"/>
        <v>#NUM!</v>
      </c>
      <c r="AC32" s="83" t="e">
        <f t="shared" si="18"/>
        <v>#NUM!</v>
      </c>
      <c r="AD32" s="83" t="e">
        <f t="shared" si="19"/>
        <v>#NUM!</v>
      </c>
      <c r="AE32" s="83" t="e">
        <f t="shared" si="20"/>
        <v>#NUM!</v>
      </c>
      <c r="AF32" s="83" t="e">
        <f t="shared" si="21"/>
        <v>#N/A</v>
      </c>
      <c r="AG32" s="83" t="e">
        <f t="shared" si="22"/>
        <v>#NUM!</v>
      </c>
      <c r="AH32" s="83" t="e">
        <f t="shared" si="23"/>
        <v>#NUM!</v>
      </c>
      <c r="AI32" s="83" t="e">
        <f t="shared" si="24"/>
        <v>#NUM!</v>
      </c>
      <c r="AJ32" s="83" t="e">
        <f t="shared" si="25"/>
        <v>#N/A</v>
      </c>
    </row>
    <row r="33" spans="1:36" ht="12.95" customHeight="1" x14ac:dyDescent="0.15">
      <c r="A33" s="82"/>
      <c r="B33" s="99"/>
      <c r="C33" s="99"/>
      <c r="D33" s="82"/>
      <c r="E33" s="82"/>
      <c r="F33" s="4" t="str">
        <f t="shared" si="27"/>
        <v/>
      </c>
      <c r="G33" s="82"/>
      <c r="H33" s="82"/>
      <c r="I33" s="82"/>
      <c r="J33" s="1" t="s">
        <v>15</v>
      </c>
      <c r="K33" s="83" t="e">
        <f t="shared" si="1"/>
        <v>#NUM!</v>
      </c>
      <c r="L33" s="83" t="e">
        <f t="shared" si="2"/>
        <v>#NUM!</v>
      </c>
      <c r="M33" s="83" t="e">
        <f t="shared" si="3"/>
        <v>#NUM!</v>
      </c>
      <c r="N33" s="83" t="e">
        <f t="shared" si="4"/>
        <v>#NUM!</v>
      </c>
      <c r="O33" s="83" t="e">
        <f t="shared" si="5"/>
        <v>#NUM!</v>
      </c>
      <c r="P33" s="83" t="e">
        <f t="shared" si="26"/>
        <v>#N/A</v>
      </c>
      <c r="Q33" s="83" t="e">
        <f t="shared" si="6"/>
        <v>#NUM!</v>
      </c>
      <c r="R33" s="83" t="e">
        <f t="shared" si="7"/>
        <v>#NUM!</v>
      </c>
      <c r="S33" s="83" t="e">
        <f t="shared" si="8"/>
        <v>#NUM!</v>
      </c>
      <c r="T33" s="83" t="e">
        <f t="shared" si="9"/>
        <v>#NUM!</v>
      </c>
      <c r="U33" s="83" t="e">
        <f t="shared" si="10"/>
        <v>#N/A</v>
      </c>
      <c r="V33" s="83" t="e">
        <f t="shared" si="11"/>
        <v>#NUM!</v>
      </c>
      <c r="W33" s="83" t="e">
        <f t="shared" si="12"/>
        <v>#NUM!</v>
      </c>
      <c r="X33" s="83" t="e">
        <f t="shared" si="13"/>
        <v>#NUM!</v>
      </c>
      <c r="Y33" s="83" t="e">
        <f t="shared" si="14"/>
        <v>#NUM!</v>
      </c>
      <c r="Z33" s="83" t="e">
        <f t="shared" si="15"/>
        <v>#N/A</v>
      </c>
      <c r="AA33" s="83" t="e">
        <f t="shared" si="16"/>
        <v>#NUM!</v>
      </c>
      <c r="AB33" s="83" t="e">
        <f t="shared" si="17"/>
        <v>#NUM!</v>
      </c>
      <c r="AC33" s="83" t="e">
        <f t="shared" si="18"/>
        <v>#NUM!</v>
      </c>
      <c r="AD33" s="83" t="e">
        <f t="shared" si="19"/>
        <v>#NUM!</v>
      </c>
      <c r="AE33" s="83" t="e">
        <f t="shared" si="20"/>
        <v>#NUM!</v>
      </c>
      <c r="AF33" s="83" t="e">
        <f t="shared" si="21"/>
        <v>#N/A</v>
      </c>
      <c r="AG33" s="83" t="e">
        <f t="shared" si="22"/>
        <v>#NUM!</v>
      </c>
      <c r="AH33" s="83" t="e">
        <f t="shared" si="23"/>
        <v>#NUM!</v>
      </c>
      <c r="AI33" s="83" t="e">
        <f t="shared" si="24"/>
        <v>#NUM!</v>
      </c>
      <c r="AJ33" s="83" t="e">
        <f t="shared" si="25"/>
        <v>#N/A</v>
      </c>
    </row>
    <row r="34" spans="1:36" ht="12.95" customHeight="1" x14ac:dyDescent="0.15">
      <c r="A34" s="82"/>
      <c r="B34" s="99"/>
      <c r="C34" s="99"/>
      <c r="D34" s="82"/>
      <c r="E34" s="82"/>
      <c r="F34" s="4" t="str">
        <f t="shared" si="27"/>
        <v/>
      </c>
      <c r="G34" s="82"/>
      <c r="H34" s="82"/>
      <c r="I34" s="82"/>
      <c r="K34" s="83" t="e">
        <f t="shared" si="1"/>
        <v>#NUM!</v>
      </c>
      <c r="L34" s="83" t="e">
        <f t="shared" si="2"/>
        <v>#NUM!</v>
      </c>
      <c r="M34" s="83" t="e">
        <f t="shared" si="3"/>
        <v>#NUM!</v>
      </c>
      <c r="N34" s="83" t="e">
        <f t="shared" si="4"/>
        <v>#NUM!</v>
      </c>
      <c r="O34" s="83" t="e">
        <f t="shared" si="5"/>
        <v>#NUM!</v>
      </c>
      <c r="P34" s="83" t="e">
        <f t="shared" si="26"/>
        <v>#N/A</v>
      </c>
      <c r="Q34" s="83" t="e">
        <f t="shared" si="6"/>
        <v>#NUM!</v>
      </c>
      <c r="R34" s="83" t="e">
        <f t="shared" si="7"/>
        <v>#NUM!</v>
      </c>
      <c r="S34" s="83" t="e">
        <f t="shared" si="8"/>
        <v>#NUM!</v>
      </c>
      <c r="T34" s="83" t="e">
        <f t="shared" si="9"/>
        <v>#NUM!</v>
      </c>
      <c r="U34" s="83" t="e">
        <f t="shared" si="10"/>
        <v>#N/A</v>
      </c>
      <c r="V34" s="83" t="e">
        <f t="shared" si="11"/>
        <v>#NUM!</v>
      </c>
      <c r="W34" s="83" t="e">
        <f t="shared" si="12"/>
        <v>#NUM!</v>
      </c>
      <c r="X34" s="83" t="e">
        <f t="shared" si="13"/>
        <v>#NUM!</v>
      </c>
      <c r="Y34" s="83" t="e">
        <f t="shared" si="14"/>
        <v>#NUM!</v>
      </c>
      <c r="Z34" s="83" t="e">
        <f t="shared" si="15"/>
        <v>#N/A</v>
      </c>
      <c r="AA34" s="83" t="e">
        <f t="shared" si="16"/>
        <v>#NUM!</v>
      </c>
      <c r="AB34" s="83" t="e">
        <f t="shared" si="17"/>
        <v>#NUM!</v>
      </c>
      <c r="AC34" s="83" t="e">
        <f t="shared" si="18"/>
        <v>#NUM!</v>
      </c>
      <c r="AD34" s="83" t="e">
        <f t="shared" si="19"/>
        <v>#NUM!</v>
      </c>
      <c r="AE34" s="83" t="e">
        <f t="shared" si="20"/>
        <v>#NUM!</v>
      </c>
      <c r="AF34" s="83" t="e">
        <f t="shared" si="21"/>
        <v>#N/A</v>
      </c>
      <c r="AG34" s="83" t="e">
        <f t="shared" si="22"/>
        <v>#NUM!</v>
      </c>
      <c r="AH34" s="83" t="e">
        <f t="shared" si="23"/>
        <v>#NUM!</v>
      </c>
      <c r="AI34" s="83" t="e">
        <f t="shared" si="24"/>
        <v>#NUM!</v>
      </c>
      <c r="AJ34" s="83" t="e">
        <f t="shared" si="25"/>
        <v>#N/A</v>
      </c>
    </row>
    <row r="35" spans="1:36" ht="12.95" customHeight="1" x14ac:dyDescent="0.15">
      <c r="A35" s="82"/>
      <c r="B35" s="99"/>
      <c r="C35" s="99"/>
      <c r="D35" s="82"/>
      <c r="E35" s="82"/>
      <c r="F35" s="4" t="str">
        <f t="shared" si="27"/>
        <v/>
      </c>
      <c r="G35" s="82"/>
      <c r="H35" s="82"/>
      <c r="I35" s="82"/>
      <c r="K35" s="83" t="e">
        <f t="shared" si="1"/>
        <v>#NUM!</v>
      </c>
      <c r="L35" s="83" t="e">
        <f t="shared" si="2"/>
        <v>#NUM!</v>
      </c>
      <c r="M35" s="83" t="e">
        <f t="shared" si="3"/>
        <v>#NUM!</v>
      </c>
      <c r="N35" s="83" t="e">
        <f t="shared" si="4"/>
        <v>#NUM!</v>
      </c>
      <c r="O35" s="83" t="e">
        <f t="shared" si="5"/>
        <v>#NUM!</v>
      </c>
      <c r="P35" s="83" t="e">
        <f t="shared" si="26"/>
        <v>#N/A</v>
      </c>
      <c r="Q35" s="83" t="e">
        <f t="shared" si="6"/>
        <v>#NUM!</v>
      </c>
      <c r="R35" s="83" t="e">
        <f t="shared" si="7"/>
        <v>#NUM!</v>
      </c>
      <c r="S35" s="83" t="e">
        <f t="shared" si="8"/>
        <v>#NUM!</v>
      </c>
      <c r="T35" s="83" t="e">
        <f t="shared" si="9"/>
        <v>#NUM!</v>
      </c>
      <c r="U35" s="83" t="e">
        <f t="shared" si="10"/>
        <v>#N/A</v>
      </c>
      <c r="V35" s="83" t="e">
        <f t="shared" si="11"/>
        <v>#NUM!</v>
      </c>
      <c r="W35" s="83" t="e">
        <f t="shared" si="12"/>
        <v>#NUM!</v>
      </c>
      <c r="X35" s="83" t="e">
        <f t="shared" si="13"/>
        <v>#NUM!</v>
      </c>
      <c r="Y35" s="83" t="e">
        <f t="shared" si="14"/>
        <v>#NUM!</v>
      </c>
      <c r="Z35" s="83" t="e">
        <f t="shared" si="15"/>
        <v>#N/A</v>
      </c>
      <c r="AA35" s="83" t="e">
        <f t="shared" si="16"/>
        <v>#NUM!</v>
      </c>
      <c r="AB35" s="83" t="e">
        <f t="shared" si="17"/>
        <v>#NUM!</v>
      </c>
      <c r="AC35" s="83" t="e">
        <f t="shared" si="18"/>
        <v>#NUM!</v>
      </c>
      <c r="AD35" s="83" t="e">
        <f t="shared" si="19"/>
        <v>#NUM!</v>
      </c>
      <c r="AE35" s="83" t="e">
        <f t="shared" si="20"/>
        <v>#NUM!</v>
      </c>
      <c r="AF35" s="83" t="e">
        <f t="shared" si="21"/>
        <v>#N/A</v>
      </c>
      <c r="AG35" s="83" t="e">
        <f t="shared" si="22"/>
        <v>#NUM!</v>
      </c>
      <c r="AH35" s="83" t="e">
        <f t="shared" si="23"/>
        <v>#NUM!</v>
      </c>
      <c r="AI35" s="83" t="e">
        <f t="shared" si="24"/>
        <v>#NUM!</v>
      </c>
      <c r="AJ35" s="83" t="e">
        <f t="shared" si="25"/>
        <v>#N/A</v>
      </c>
    </row>
    <row r="36" spans="1:36" ht="12.95" customHeight="1" x14ac:dyDescent="0.15">
      <c r="A36" s="82"/>
      <c r="B36" s="99"/>
      <c r="C36" s="99"/>
      <c r="D36" s="82"/>
      <c r="E36" s="82"/>
      <c r="F36" s="4" t="str">
        <f t="shared" si="27"/>
        <v/>
      </c>
      <c r="G36" s="82"/>
      <c r="H36" s="82"/>
      <c r="I36" s="82"/>
      <c r="K36" s="83" t="e">
        <f t="shared" si="1"/>
        <v>#NUM!</v>
      </c>
      <c r="L36" s="83" t="e">
        <f t="shared" si="2"/>
        <v>#NUM!</v>
      </c>
      <c r="M36" s="83" t="e">
        <f t="shared" si="3"/>
        <v>#NUM!</v>
      </c>
      <c r="N36" s="83" t="e">
        <f t="shared" si="4"/>
        <v>#NUM!</v>
      </c>
      <c r="O36" s="83" t="e">
        <f t="shared" si="5"/>
        <v>#NUM!</v>
      </c>
      <c r="P36" s="83" t="e">
        <f t="shared" si="26"/>
        <v>#N/A</v>
      </c>
      <c r="Q36" s="83" t="e">
        <f t="shared" si="6"/>
        <v>#NUM!</v>
      </c>
      <c r="R36" s="83" t="e">
        <f t="shared" si="7"/>
        <v>#NUM!</v>
      </c>
      <c r="S36" s="83" t="e">
        <f t="shared" si="8"/>
        <v>#NUM!</v>
      </c>
      <c r="T36" s="83" t="e">
        <f t="shared" si="9"/>
        <v>#NUM!</v>
      </c>
      <c r="U36" s="83" t="e">
        <f t="shared" si="10"/>
        <v>#N/A</v>
      </c>
      <c r="V36" s="83" t="e">
        <f t="shared" si="11"/>
        <v>#NUM!</v>
      </c>
      <c r="W36" s="83" t="e">
        <f t="shared" si="12"/>
        <v>#NUM!</v>
      </c>
      <c r="X36" s="83" t="e">
        <f t="shared" si="13"/>
        <v>#NUM!</v>
      </c>
      <c r="Y36" s="83" t="e">
        <f t="shared" si="14"/>
        <v>#NUM!</v>
      </c>
      <c r="Z36" s="83" t="e">
        <f t="shared" si="15"/>
        <v>#N/A</v>
      </c>
      <c r="AA36" s="83" t="e">
        <f t="shared" si="16"/>
        <v>#NUM!</v>
      </c>
      <c r="AB36" s="83" t="e">
        <f t="shared" si="17"/>
        <v>#NUM!</v>
      </c>
      <c r="AC36" s="83" t="e">
        <f t="shared" si="18"/>
        <v>#NUM!</v>
      </c>
      <c r="AD36" s="83" t="e">
        <f t="shared" si="19"/>
        <v>#NUM!</v>
      </c>
      <c r="AE36" s="83" t="e">
        <f t="shared" si="20"/>
        <v>#NUM!</v>
      </c>
      <c r="AF36" s="83" t="e">
        <f t="shared" si="21"/>
        <v>#N/A</v>
      </c>
      <c r="AG36" s="83" t="e">
        <f t="shared" si="22"/>
        <v>#NUM!</v>
      </c>
      <c r="AH36" s="83" t="e">
        <f t="shared" si="23"/>
        <v>#NUM!</v>
      </c>
      <c r="AI36" s="83" t="e">
        <f t="shared" si="24"/>
        <v>#NUM!</v>
      </c>
      <c r="AJ36" s="83" t="e">
        <f t="shared" si="25"/>
        <v>#N/A</v>
      </c>
    </row>
    <row r="37" spans="1:36" ht="12.95" customHeight="1" x14ac:dyDescent="0.15">
      <c r="A37" s="82"/>
      <c r="B37" s="99"/>
      <c r="C37" s="99"/>
      <c r="D37" s="82"/>
      <c r="E37" s="82"/>
      <c r="F37" s="4" t="str">
        <f t="shared" si="27"/>
        <v/>
      </c>
      <c r="G37" s="82"/>
      <c r="H37" s="82"/>
      <c r="I37" s="82"/>
      <c r="K37" s="83" t="e">
        <f t="shared" si="1"/>
        <v>#NUM!</v>
      </c>
      <c r="L37" s="83" t="e">
        <f t="shared" si="2"/>
        <v>#NUM!</v>
      </c>
      <c r="M37" s="83" t="e">
        <f t="shared" si="3"/>
        <v>#NUM!</v>
      </c>
      <c r="N37" s="83" t="e">
        <f t="shared" si="4"/>
        <v>#NUM!</v>
      </c>
      <c r="O37" s="83" t="e">
        <f t="shared" si="5"/>
        <v>#NUM!</v>
      </c>
      <c r="P37" s="83" t="e">
        <f t="shared" si="26"/>
        <v>#N/A</v>
      </c>
      <c r="Q37" s="83" t="e">
        <f t="shared" si="6"/>
        <v>#NUM!</v>
      </c>
      <c r="R37" s="83" t="e">
        <f t="shared" si="7"/>
        <v>#NUM!</v>
      </c>
      <c r="S37" s="83" t="e">
        <f t="shared" si="8"/>
        <v>#NUM!</v>
      </c>
      <c r="T37" s="83" t="e">
        <f t="shared" si="9"/>
        <v>#NUM!</v>
      </c>
      <c r="U37" s="83" t="e">
        <f t="shared" si="10"/>
        <v>#N/A</v>
      </c>
      <c r="V37" s="83" t="e">
        <f t="shared" si="11"/>
        <v>#NUM!</v>
      </c>
      <c r="W37" s="83" t="e">
        <f t="shared" si="12"/>
        <v>#NUM!</v>
      </c>
      <c r="X37" s="83" t="e">
        <f t="shared" si="13"/>
        <v>#NUM!</v>
      </c>
      <c r="Y37" s="83" t="e">
        <f t="shared" si="14"/>
        <v>#NUM!</v>
      </c>
      <c r="Z37" s="83" t="e">
        <f t="shared" si="15"/>
        <v>#N/A</v>
      </c>
      <c r="AA37" s="83" t="e">
        <f t="shared" si="16"/>
        <v>#NUM!</v>
      </c>
      <c r="AB37" s="83" t="e">
        <f t="shared" si="17"/>
        <v>#NUM!</v>
      </c>
      <c r="AC37" s="83" t="e">
        <f t="shared" si="18"/>
        <v>#NUM!</v>
      </c>
      <c r="AD37" s="83" t="e">
        <f t="shared" si="19"/>
        <v>#NUM!</v>
      </c>
      <c r="AE37" s="83" t="e">
        <f t="shared" si="20"/>
        <v>#NUM!</v>
      </c>
      <c r="AF37" s="83" t="e">
        <f t="shared" si="21"/>
        <v>#N/A</v>
      </c>
      <c r="AG37" s="83" t="e">
        <f t="shared" si="22"/>
        <v>#NUM!</v>
      </c>
      <c r="AH37" s="83" t="e">
        <f t="shared" si="23"/>
        <v>#NUM!</v>
      </c>
      <c r="AI37" s="83" t="e">
        <f t="shared" si="24"/>
        <v>#NUM!</v>
      </c>
      <c r="AJ37" s="83" t="e">
        <f t="shared" si="25"/>
        <v>#N/A</v>
      </c>
    </row>
    <row r="38" spans="1:36" ht="12.95" customHeight="1" x14ac:dyDescent="0.15">
      <c r="A38" s="82"/>
      <c r="B38" s="99"/>
      <c r="C38" s="99"/>
      <c r="D38" s="82"/>
      <c r="E38" s="82"/>
      <c r="F38" s="4" t="str">
        <f t="shared" si="27"/>
        <v/>
      </c>
      <c r="G38" s="82"/>
      <c r="H38" s="82"/>
      <c r="I38" s="82"/>
      <c r="K38" s="83" t="e">
        <f t="shared" si="1"/>
        <v>#NUM!</v>
      </c>
      <c r="L38" s="83" t="e">
        <f t="shared" si="2"/>
        <v>#NUM!</v>
      </c>
      <c r="M38" s="83" t="e">
        <f t="shared" si="3"/>
        <v>#NUM!</v>
      </c>
      <c r="N38" s="83" t="e">
        <f t="shared" si="4"/>
        <v>#NUM!</v>
      </c>
      <c r="O38" s="83" t="e">
        <f t="shared" si="5"/>
        <v>#NUM!</v>
      </c>
      <c r="P38" s="83" t="e">
        <f t="shared" si="26"/>
        <v>#N/A</v>
      </c>
      <c r="Q38" s="83" t="e">
        <f t="shared" si="6"/>
        <v>#NUM!</v>
      </c>
      <c r="R38" s="83" t="e">
        <f t="shared" si="7"/>
        <v>#NUM!</v>
      </c>
      <c r="S38" s="83" t="e">
        <f t="shared" si="8"/>
        <v>#NUM!</v>
      </c>
      <c r="T38" s="83" t="e">
        <f t="shared" si="9"/>
        <v>#NUM!</v>
      </c>
      <c r="U38" s="83" t="e">
        <f t="shared" si="10"/>
        <v>#N/A</v>
      </c>
      <c r="V38" s="83" t="e">
        <f t="shared" si="11"/>
        <v>#NUM!</v>
      </c>
      <c r="W38" s="83" t="e">
        <f t="shared" si="12"/>
        <v>#NUM!</v>
      </c>
      <c r="X38" s="83" t="e">
        <f t="shared" si="13"/>
        <v>#NUM!</v>
      </c>
      <c r="Y38" s="83" t="e">
        <f t="shared" si="14"/>
        <v>#NUM!</v>
      </c>
      <c r="Z38" s="83" t="e">
        <f t="shared" si="15"/>
        <v>#N/A</v>
      </c>
      <c r="AA38" s="83" t="e">
        <f t="shared" si="16"/>
        <v>#NUM!</v>
      </c>
      <c r="AB38" s="83" t="e">
        <f t="shared" si="17"/>
        <v>#NUM!</v>
      </c>
      <c r="AC38" s="83" t="e">
        <f t="shared" si="18"/>
        <v>#NUM!</v>
      </c>
      <c r="AD38" s="83" t="e">
        <f t="shared" si="19"/>
        <v>#NUM!</v>
      </c>
      <c r="AE38" s="83" t="e">
        <f t="shared" si="20"/>
        <v>#NUM!</v>
      </c>
      <c r="AF38" s="83" t="e">
        <f t="shared" si="21"/>
        <v>#N/A</v>
      </c>
      <c r="AG38" s="83" t="e">
        <f t="shared" si="22"/>
        <v>#NUM!</v>
      </c>
      <c r="AH38" s="83" t="e">
        <f t="shared" si="23"/>
        <v>#NUM!</v>
      </c>
      <c r="AI38" s="83" t="e">
        <f t="shared" si="24"/>
        <v>#NUM!</v>
      </c>
      <c r="AJ38" s="83" t="e">
        <f t="shared" si="25"/>
        <v>#N/A</v>
      </c>
    </row>
    <row r="39" spans="1:36" ht="12.95" customHeight="1" x14ac:dyDescent="0.15">
      <c r="A39" s="82"/>
      <c r="B39" s="99"/>
      <c r="C39" s="99"/>
      <c r="D39" s="82"/>
      <c r="E39" s="82"/>
      <c r="F39" s="4" t="str">
        <f t="shared" si="27"/>
        <v/>
      </c>
      <c r="G39" s="82"/>
      <c r="H39" s="82"/>
      <c r="I39" s="82"/>
      <c r="K39" s="83" t="e">
        <f t="shared" si="1"/>
        <v>#NUM!</v>
      </c>
      <c r="L39" s="83" t="e">
        <f t="shared" si="2"/>
        <v>#NUM!</v>
      </c>
      <c r="M39" s="83" t="e">
        <f t="shared" si="3"/>
        <v>#NUM!</v>
      </c>
      <c r="N39" s="83" t="e">
        <f t="shared" si="4"/>
        <v>#NUM!</v>
      </c>
      <c r="O39" s="83" t="e">
        <f t="shared" si="5"/>
        <v>#NUM!</v>
      </c>
      <c r="P39" s="83" t="e">
        <f t="shared" si="26"/>
        <v>#N/A</v>
      </c>
      <c r="Q39" s="83" t="e">
        <f t="shared" si="6"/>
        <v>#NUM!</v>
      </c>
      <c r="R39" s="83" t="e">
        <f t="shared" si="7"/>
        <v>#NUM!</v>
      </c>
      <c r="S39" s="83" t="e">
        <f t="shared" si="8"/>
        <v>#NUM!</v>
      </c>
      <c r="T39" s="83" t="e">
        <f t="shared" si="9"/>
        <v>#NUM!</v>
      </c>
      <c r="U39" s="83" t="e">
        <f t="shared" si="10"/>
        <v>#N/A</v>
      </c>
      <c r="V39" s="83" t="e">
        <f t="shared" si="11"/>
        <v>#NUM!</v>
      </c>
      <c r="W39" s="83" t="e">
        <f t="shared" si="12"/>
        <v>#NUM!</v>
      </c>
      <c r="X39" s="83" t="e">
        <f t="shared" si="13"/>
        <v>#NUM!</v>
      </c>
      <c r="Y39" s="83" t="e">
        <f t="shared" si="14"/>
        <v>#NUM!</v>
      </c>
      <c r="Z39" s="83" t="e">
        <f t="shared" si="15"/>
        <v>#N/A</v>
      </c>
      <c r="AA39" s="83" t="e">
        <f t="shared" si="16"/>
        <v>#NUM!</v>
      </c>
      <c r="AB39" s="83" t="e">
        <f t="shared" si="17"/>
        <v>#NUM!</v>
      </c>
      <c r="AC39" s="83" t="e">
        <f t="shared" si="18"/>
        <v>#NUM!</v>
      </c>
      <c r="AD39" s="83" t="e">
        <f t="shared" si="19"/>
        <v>#NUM!</v>
      </c>
      <c r="AE39" s="83" t="e">
        <f t="shared" si="20"/>
        <v>#NUM!</v>
      </c>
      <c r="AF39" s="83" t="e">
        <f t="shared" si="21"/>
        <v>#N/A</v>
      </c>
      <c r="AG39" s="83" t="e">
        <f t="shared" si="22"/>
        <v>#NUM!</v>
      </c>
      <c r="AH39" s="83" t="e">
        <f t="shared" si="23"/>
        <v>#NUM!</v>
      </c>
      <c r="AI39" s="83" t="e">
        <f t="shared" si="24"/>
        <v>#NUM!</v>
      </c>
      <c r="AJ39" s="83" t="e">
        <f t="shared" si="25"/>
        <v>#N/A</v>
      </c>
    </row>
    <row r="40" spans="1:36" ht="12.95" customHeight="1" x14ac:dyDescent="0.15">
      <c r="A40" s="82"/>
      <c r="B40" s="99"/>
      <c r="C40" s="99"/>
      <c r="D40" s="82"/>
      <c r="E40" s="82"/>
      <c r="F40" s="4" t="str">
        <f t="shared" si="27"/>
        <v/>
      </c>
      <c r="G40" s="82"/>
      <c r="H40" s="82"/>
      <c r="I40" s="82"/>
      <c r="K40" s="83" t="e">
        <f t="shared" si="1"/>
        <v>#NUM!</v>
      </c>
      <c r="L40" s="83" t="e">
        <f t="shared" si="2"/>
        <v>#NUM!</v>
      </c>
      <c r="M40" s="83" t="e">
        <f t="shared" si="3"/>
        <v>#NUM!</v>
      </c>
      <c r="N40" s="83" t="e">
        <f t="shared" si="4"/>
        <v>#NUM!</v>
      </c>
      <c r="O40" s="83" t="e">
        <f t="shared" si="5"/>
        <v>#NUM!</v>
      </c>
      <c r="P40" s="83" t="e">
        <f t="shared" si="26"/>
        <v>#N/A</v>
      </c>
      <c r="Q40" s="83" t="e">
        <f t="shared" si="6"/>
        <v>#NUM!</v>
      </c>
      <c r="R40" s="83" t="e">
        <f t="shared" si="7"/>
        <v>#NUM!</v>
      </c>
      <c r="S40" s="83" t="e">
        <f t="shared" si="8"/>
        <v>#NUM!</v>
      </c>
      <c r="T40" s="83" t="e">
        <f t="shared" si="9"/>
        <v>#NUM!</v>
      </c>
      <c r="U40" s="83" t="e">
        <f t="shared" si="10"/>
        <v>#N/A</v>
      </c>
      <c r="V40" s="83" t="e">
        <f t="shared" si="11"/>
        <v>#NUM!</v>
      </c>
      <c r="W40" s="83" t="e">
        <f t="shared" si="12"/>
        <v>#NUM!</v>
      </c>
      <c r="X40" s="83" t="e">
        <f t="shared" si="13"/>
        <v>#NUM!</v>
      </c>
      <c r="Y40" s="83" t="e">
        <f t="shared" si="14"/>
        <v>#NUM!</v>
      </c>
      <c r="Z40" s="83" t="e">
        <f t="shared" si="15"/>
        <v>#N/A</v>
      </c>
      <c r="AA40" s="83" t="e">
        <f t="shared" si="16"/>
        <v>#NUM!</v>
      </c>
      <c r="AB40" s="83" t="e">
        <f t="shared" si="17"/>
        <v>#NUM!</v>
      </c>
      <c r="AC40" s="83" t="e">
        <f t="shared" si="18"/>
        <v>#NUM!</v>
      </c>
      <c r="AD40" s="83" t="e">
        <f t="shared" si="19"/>
        <v>#NUM!</v>
      </c>
      <c r="AE40" s="83" t="e">
        <f t="shared" si="20"/>
        <v>#NUM!</v>
      </c>
      <c r="AF40" s="83" t="e">
        <f t="shared" si="21"/>
        <v>#N/A</v>
      </c>
      <c r="AG40" s="83" t="e">
        <f t="shared" si="22"/>
        <v>#NUM!</v>
      </c>
      <c r="AH40" s="83" t="e">
        <f t="shared" si="23"/>
        <v>#NUM!</v>
      </c>
      <c r="AI40" s="83" t="e">
        <f t="shared" si="24"/>
        <v>#NUM!</v>
      </c>
      <c r="AJ40" s="83" t="e">
        <f t="shared" si="25"/>
        <v>#N/A</v>
      </c>
    </row>
    <row r="41" spans="1:36" ht="12.95" customHeight="1" x14ac:dyDescent="0.15">
      <c r="A41" s="82"/>
      <c r="B41" s="99"/>
      <c r="C41" s="99"/>
      <c r="D41" s="82"/>
      <c r="E41" s="82"/>
      <c r="F41" s="4" t="str">
        <f t="shared" si="27"/>
        <v/>
      </c>
      <c r="G41" s="82"/>
      <c r="H41" s="82"/>
      <c r="I41" s="82"/>
      <c r="K41" s="83" t="e">
        <f t="shared" si="1"/>
        <v>#NUM!</v>
      </c>
      <c r="L41" s="83" t="e">
        <f t="shared" si="2"/>
        <v>#NUM!</v>
      </c>
      <c r="M41" s="83" t="e">
        <f t="shared" si="3"/>
        <v>#NUM!</v>
      </c>
      <c r="N41" s="83" t="e">
        <f t="shared" si="4"/>
        <v>#NUM!</v>
      </c>
      <c r="O41" s="83" t="e">
        <f t="shared" si="5"/>
        <v>#NUM!</v>
      </c>
      <c r="P41" s="83" t="e">
        <f t="shared" si="26"/>
        <v>#N/A</v>
      </c>
      <c r="Q41" s="83" t="e">
        <f t="shared" si="6"/>
        <v>#NUM!</v>
      </c>
      <c r="R41" s="83" t="e">
        <f t="shared" si="7"/>
        <v>#NUM!</v>
      </c>
      <c r="S41" s="83" t="e">
        <f t="shared" si="8"/>
        <v>#NUM!</v>
      </c>
      <c r="T41" s="83" t="e">
        <f t="shared" si="9"/>
        <v>#NUM!</v>
      </c>
      <c r="U41" s="83" t="e">
        <f t="shared" si="10"/>
        <v>#N/A</v>
      </c>
      <c r="V41" s="83" t="e">
        <f t="shared" si="11"/>
        <v>#NUM!</v>
      </c>
      <c r="W41" s="83" t="e">
        <f t="shared" si="12"/>
        <v>#NUM!</v>
      </c>
      <c r="X41" s="83" t="e">
        <f t="shared" si="13"/>
        <v>#NUM!</v>
      </c>
      <c r="Y41" s="83" t="e">
        <f t="shared" si="14"/>
        <v>#NUM!</v>
      </c>
      <c r="Z41" s="83" t="e">
        <f t="shared" si="15"/>
        <v>#N/A</v>
      </c>
      <c r="AA41" s="83" t="e">
        <f t="shared" si="16"/>
        <v>#NUM!</v>
      </c>
      <c r="AB41" s="83" t="e">
        <f t="shared" si="17"/>
        <v>#NUM!</v>
      </c>
      <c r="AC41" s="83" t="e">
        <f t="shared" si="18"/>
        <v>#NUM!</v>
      </c>
      <c r="AD41" s="83" t="e">
        <f t="shared" si="19"/>
        <v>#NUM!</v>
      </c>
      <c r="AE41" s="83" t="e">
        <f t="shared" si="20"/>
        <v>#NUM!</v>
      </c>
      <c r="AF41" s="83" t="e">
        <f t="shared" si="21"/>
        <v>#N/A</v>
      </c>
      <c r="AG41" s="83" t="e">
        <f t="shared" si="22"/>
        <v>#NUM!</v>
      </c>
      <c r="AH41" s="83" t="e">
        <f t="shared" si="23"/>
        <v>#NUM!</v>
      </c>
      <c r="AI41" s="83" t="e">
        <f t="shared" si="24"/>
        <v>#NUM!</v>
      </c>
      <c r="AJ41" s="83" t="e">
        <f t="shared" si="25"/>
        <v>#N/A</v>
      </c>
    </row>
    <row r="42" spans="1:36" ht="12.95" customHeight="1" x14ac:dyDescent="0.15">
      <c r="A42" s="82"/>
      <c r="B42" s="99"/>
      <c r="C42" s="99"/>
      <c r="D42" s="82"/>
      <c r="E42" s="82"/>
      <c r="F42" s="4" t="str">
        <f t="shared" si="27"/>
        <v/>
      </c>
      <c r="G42" s="82"/>
      <c r="H42" s="82"/>
      <c r="I42" s="82"/>
      <c r="K42" s="83" t="e">
        <f t="shared" si="1"/>
        <v>#NUM!</v>
      </c>
      <c r="L42" s="83" t="e">
        <f t="shared" si="2"/>
        <v>#NUM!</v>
      </c>
      <c r="M42" s="83" t="e">
        <f t="shared" si="3"/>
        <v>#NUM!</v>
      </c>
      <c r="N42" s="83" t="e">
        <f t="shared" si="4"/>
        <v>#NUM!</v>
      </c>
      <c r="O42" s="83" t="e">
        <f t="shared" si="5"/>
        <v>#NUM!</v>
      </c>
      <c r="P42" s="83" t="e">
        <f t="shared" si="26"/>
        <v>#N/A</v>
      </c>
      <c r="Q42" s="83" t="e">
        <f t="shared" si="6"/>
        <v>#NUM!</v>
      </c>
      <c r="R42" s="83" t="e">
        <f t="shared" si="7"/>
        <v>#NUM!</v>
      </c>
      <c r="S42" s="83" t="e">
        <f t="shared" si="8"/>
        <v>#NUM!</v>
      </c>
      <c r="T42" s="83" t="e">
        <f t="shared" si="9"/>
        <v>#NUM!</v>
      </c>
      <c r="U42" s="83" t="e">
        <f t="shared" si="10"/>
        <v>#N/A</v>
      </c>
      <c r="V42" s="83" t="e">
        <f t="shared" si="11"/>
        <v>#NUM!</v>
      </c>
      <c r="W42" s="83" t="e">
        <f t="shared" si="12"/>
        <v>#NUM!</v>
      </c>
      <c r="X42" s="83" t="e">
        <f t="shared" si="13"/>
        <v>#NUM!</v>
      </c>
      <c r="Y42" s="83" t="e">
        <f t="shared" si="14"/>
        <v>#NUM!</v>
      </c>
      <c r="Z42" s="83" t="e">
        <f t="shared" si="15"/>
        <v>#N/A</v>
      </c>
      <c r="AA42" s="83" t="e">
        <f t="shared" si="16"/>
        <v>#NUM!</v>
      </c>
      <c r="AB42" s="83" t="e">
        <f t="shared" si="17"/>
        <v>#NUM!</v>
      </c>
      <c r="AC42" s="83" t="e">
        <f t="shared" si="18"/>
        <v>#NUM!</v>
      </c>
      <c r="AD42" s="83" t="e">
        <f t="shared" si="19"/>
        <v>#NUM!</v>
      </c>
      <c r="AE42" s="83" t="e">
        <f t="shared" si="20"/>
        <v>#NUM!</v>
      </c>
      <c r="AF42" s="83" t="e">
        <f t="shared" si="21"/>
        <v>#N/A</v>
      </c>
      <c r="AG42" s="83" t="e">
        <f t="shared" si="22"/>
        <v>#NUM!</v>
      </c>
      <c r="AH42" s="83" t="e">
        <f t="shared" si="23"/>
        <v>#NUM!</v>
      </c>
      <c r="AI42" s="83" t="e">
        <f t="shared" si="24"/>
        <v>#NUM!</v>
      </c>
      <c r="AJ42" s="83" t="e">
        <f t="shared" si="25"/>
        <v>#N/A</v>
      </c>
    </row>
    <row r="43" spans="1:36" ht="12.95" customHeight="1" x14ac:dyDescent="0.15">
      <c r="A43" s="82"/>
      <c r="B43" s="99"/>
      <c r="C43" s="99"/>
      <c r="D43" s="82"/>
      <c r="E43" s="82"/>
      <c r="F43" s="4" t="str">
        <f t="shared" si="27"/>
        <v/>
      </c>
      <c r="G43" s="82"/>
      <c r="H43" s="82"/>
      <c r="I43" s="82"/>
      <c r="K43" s="83" t="e">
        <f t="shared" si="1"/>
        <v>#NUM!</v>
      </c>
      <c r="L43" s="83" t="e">
        <f t="shared" si="2"/>
        <v>#NUM!</v>
      </c>
      <c r="M43" s="83" t="e">
        <f t="shared" si="3"/>
        <v>#NUM!</v>
      </c>
      <c r="N43" s="83" t="e">
        <f t="shared" si="4"/>
        <v>#NUM!</v>
      </c>
      <c r="O43" s="83" t="e">
        <f t="shared" si="5"/>
        <v>#NUM!</v>
      </c>
      <c r="P43" s="83" t="e">
        <f t="shared" si="26"/>
        <v>#N/A</v>
      </c>
      <c r="Q43" s="83" t="e">
        <f t="shared" si="6"/>
        <v>#NUM!</v>
      </c>
      <c r="R43" s="83" t="e">
        <f t="shared" si="7"/>
        <v>#NUM!</v>
      </c>
      <c r="S43" s="83" t="e">
        <f t="shared" si="8"/>
        <v>#NUM!</v>
      </c>
      <c r="T43" s="83" t="e">
        <f t="shared" si="9"/>
        <v>#NUM!</v>
      </c>
      <c r="U43" s="83" t="e">
        <f t="shared" si="10"/>
        <v>#N/A</v>
      </c>
      <c r="V43" s="83" t="e">
        <f t="shared" si="11"/>
        <v>#NUM!</v>
      </c>
      <c r="W43" s="83" t="e">
        <f t="shared" si="12"/>
        <v>#NUM!</v>
      </c>
      <c r="X43" s="83" t="e">
        <f t="shared" si="13"/>
        <v>#NUM!</v>
      </c>
      <c r="Y43" s="83" t="e">
        <f t="shared" si="14"/>
        <v>#NUM!</v>
      </c>
      <c r="Z43" s="83" t="e">
        <f t="shared" si="15"/>
        <v>#N/A</v>
      </c>
      <c r="AA43" s="83" t="e">
        <f t="shared" si="16"/>
        <v>#NUM!</v>
      </c>
      <c r="AB43" s="83" t="e">
        <f t="shared" si="17"/>
        <v>#NUM!</v>
      </c>
      <c r="AC43" s="83" t="e">
        <f t="shared" si="18"/>
        <v>#NUM!</v>
      </c>
      <c r="AD43" s="83" t="e">
        <f t="shared" si="19"/>
        <v>#NUM!</v>
      </c>
      <c r="AE43" s="83" t="e">
        <f t="shared" si="20"/>
        <v>#NUM!</v>
      </c>
      <c r="AF43" s="83" t="e">
        <f t="shared" si="21"/>
        <v>#N/A</v>
      </c>
      <c r="AG43" s="83" t="e">
        <f t="shared" si="22"/>
        <v>#NUM!</v>
      </c>
      <c r="AH43" s="83" t="e">
        <f t="shared" si="23"/>
        <v>#NUM!</v>
      </c>
      <c r="AI43" s="83" t="e">
        <f t="shared" si="24"/>
        <v>#NUM!</v>
      </c>
      <c r="AJ43" s="83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82" t="s">
        <v>18</v>
      </c>
      <c r="D46" s="82" t="s">
        <v>19</v>
      </c>
      <c r="E46" s="82" t="s">
        <v>20</v>
      </c>
      <c r="F46" s="11"/>
      <c r="G46" s="5" t="s">
        <v>21</v>
      </c>
      <c r="H46" s="13"/>
      <c r="I46" s="111" t="s">
        <v>342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13</v>
      </c>
      <c r="D47" s="15">
        <f>COUNTIF(G4:G43,"*下層*")</f>
        <v>0</v>
      </c>
      <c r="E47" s="15">
        <f>COUNTA(A4:A43)</f>
        <v>13</v>
      </c>
      <c r="F47" s="11"/>
      <c r="G47" s="16">
        <f>C47*100</f>
        <v>1300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11</v>
      </c>
      <c r="D48" s="15" t="str">
        <f>IF(D47&gt;0,ROUND(SUMIF(G4:G43,"*下層*",E4:E43)/D47,0),"")</f>
        <v/>
      </c>
      <c r="E48" s="15">
        <f>ROUND(SUM(E4:E43)/E47,0)</f>
        <v>11</v>
      </c>
      <c r="F48" s="14"/>
      <c r="G48" s="16">
        <f>C48</f>
        <v>11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21</v>
      </c>
      <c r="D49" s="15" t="str">
        <f>IF(D47&gt;0,ROUND(SUMIF(G4:G43,"*下層*",D4:D43)/D47,0),"")</f>
        <v/>
      </c>
      <c r="E49" s="15">
        <f>ROUND(SUM(D4:D43)/E47,0)</f>
        <v>21</v>
      </c>
      <c r="F49" s="14"/>
      <c r="G49" s="16">
        <f>C49</f>
        <v>21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2.7800000000000002</v>
      </c>
      <c r="D50" s="17">
        <f>SUMIF(G4:G43,"*下層*",F4:F43)</f>
        <v>0</v>
      </c>
      <c r="E50" s="4">
        <f>SUM(F4:F43)</f>
        <v>2.7800000000000002</v>
      </c>
      <c r="F50" s="14"/>
      <c r="G50" s="18">
        <f>C50*100</f>
        <v>278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形状比＝52、Sr＝25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82" t="s">
        <v>18</v>
      </c>
      <c r="D53" s="82" t="s">
        <v>19</v>
      </c>
      <c r="E53" s="82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4</v>
      </c>
      <c r="D54" s="15">
        <f>COUNTIF(H4:H43,"▲")</f>
        <v>0</v>
      </c>
      <c r="E54" s="15">
        <f>COUNTA(H4:H43)</f>
        <v>4</v>
      </c>
      <c r="F54" s="11"/>
      <c r="G54" s="16">
        <f>C54*100</f>
        <v>400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10</v>
      </c>
      <c r="D55" s="15" t="str">
        <f>IF(D54&gt;0,ROUND(SUMIF(H4:H43,"▲",E4:E43)/D54,0),"")</f>
        <v/>
      </c>
      <c r="E55" s="15">
        <f>ROUND(SUMIF(H4:H43,"*",E4:E43)/E54,0)</f>
        <v>10</v>
      </c>
      <c r="F55" s="14"/>
      <c r="G55" s="16">
        <f>C55</f>
        <v>10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20</v>
      </c>
      <c r="D56" s="15" t="str">
        <f>IF(D54&gt;0,ROUND(SUMIF(H4:H43,"▲",D4:D43)/D54,0),"")</f>
        <v/>
      </c>
      <c r="E56" s="15">
        <f>ROUND(SUMIF(H4:H43,"*",D4:D43)/E54,0)</f>
        <v>20</v>
      </c>
      <c r="F56" s="14"/>
      <c r="G56" s="16">
        <f>C56</f>
        <v>20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0.65</v>
      </c>
      <c r="D57" s="17">
        <f>SUMIF(H4:H43,"▲",F4:F43)</f>
        <v>0</v>
      </c>
      <c r="E57" s="17">
        <f>SUM(C57:D57)</f>
        <v>0.65</v>
      </c>
      <c r="F57" s="14"/>
      <c r="G57" s="20">
        <f>C57*100</f>
        <v>65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82" t="s">
        <v>18</v>
      </c>
      <c r="D60" s="82" t="s">
        <v>19</v>
      </c>
      <c r="E60" s="82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30.8</v>
      </c>
      <c r="D61" s="21" t="str">
        <f>IF(D47&gt;0,ROUND(D54/D47*100,1),"")</f>
        <v/>
      </c>
      <c r="E61" s="21">
        <f>ROUND(E54/E47*100,1)</f>
        <v>30.8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23.4</v>
      </c>
      <c r="D62" s="21" t="str">
        <f>IF(D47&gt;0,ROUND(D57/D50*100,1),"")</f>
        <v/>
      </c>
      <c r="E62" s="21">
        <f>ROUND(E57/E50*100,1)</f>
        <v>23.4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82" t="s">
        <v>18</v>
      </c>
      <c r="D65" s="82" t="s">
        <v>19</v>
      </c>
      <c r="E65" s="82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9</v>
      </c>
      <c r="D66" s="15">
        <f>D47-D54</f>
        <v>0</v>
      </c>
      <c r="E66" s="15">
        <f>SUM(C66:D66)</f>
        <v>9</v>
      </c>
      <c r="F66" s="11"/>
      <c r="G66" s="16">
        <f>C66*100</f>
        <v>900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12</v>
      </c>
      <c r="D67" s="15" t="str">
        <f>IF(D66&gt;0,ROUND(SUMIFS(E4:E43,G7:G43,"*下層*",H4:H43,"")/D66,0),"")</f>
        <v/>
      </c>
      <c r="E67" s="15">
        <f>IF(E66&gt;0,ROUND(SUMIF(H4:H43,"",E4:E43)/E66,0),"")</f>
        <v>12</v>
      </c>
      <c r="F67" s="14"/>
      <c r="G67" s="16">
        <f>C67</f>
        <v>12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22</v>
      </c>
      <c r="D68" s="15" t="str">
        <f>IF(D66&gt;0,ROUND(SUMIFS(D4:D43,G7:G43,"*下層*",H4:H43,"")/D66,0),"")</f>
        <v/>
      </c>
      <c r="E68" s="15">
        <f>IF(E66&gt;0,ROUND(SUMIF(H4:H43,"",D4:D43)/E66,0),"")</f>
        <v>22</v>
      </c>
      <c r="F68" s="14"/>
      <c r="G68" s="16">
        <f>C68</f>
        <v>22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2.1300000000000003</v>
      </c>
      <c r="D69" s="17" t="str">
        <f>IF(D66&gt;0,D50-D57,"")</f>
        <v/>
      </c>
      <c r="E69" s="4">
        <f>SUM(C69:D69)</f>
        <v>2.1300000000000003</v>
      </c>
      <c r="F69" s="14"/>
      <c r="G69" s="18">
        <f>C69*100</f>
        <v>213.00000000000003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形状比＝55、Sr＝28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1A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783" priority="16" stopIfTrue="1">
      <formula>AND(($H4="スギ"),(#REF!&lt;12))</formula>
    </cfRule>
  </conditionalFormatting>
  <conditionalFormatting sqref="L4:L43">
    <cfRule type="expression" dxfId="782" priority="15" stopIfTrue="1">
      <formula>AND(($H4="スギ"),(#REF!&lt;22),(#REF!&gt;=12))</formula>
    </cfRule>
  </conditionalFormatting>
  <conditionalFormatting sqref="M4:M43">
    <cfRule type="expression" dxfId="781" priority="14" stopIfTrue="1">
      <formula>AND(($H4="スギ"),(#REF!&lt;32),(#REF!&gt;=22))</formula>
    </cfRule>
  </conditionalFormatting>
  <conditionalFormatting sqref="N4:N43">
    <cfRule type="expression" dxfId="780" priority="13" stopIfTrue="1">
      <formula>AND(($H4="スギ"),(#REF!&lt;42),(#REF!&gt;=32))</formula>
    </cfRule>
  </conditionalFormatting>
  <conditionalFormatting sqref="U4:U43 Z4:AF43 AJ4:AJ43 O4:P43">
    <cfRule type="expression" dxfId="779" priority="12" stopIfTrue="1">
      <formula>AND(($H4="スギ"),(#REF!&gt;=42))</formula>
    </cfRule>
  </conditionalFormatting>
  <conditionalFormatting sqref="Q4:Q43 AA4:AA43">
    <cfRule type="expression" dxfId="778" priority="11" stopIfTrue="1">
      <formula>AND(($H4="ヒノキ"),(#REF!&lt;12))</formula>
    </cfRule>
  </conditionalFormatting>
  <conditionalFormatting sqref="R4:R43 AB4:AE43">
    <cfRule type="expression" dxfId="777" priority="10" stopIfTrue="1">
      <formula>AND(($H4="ヒノキ"),(#REF!&lt;22),(#REF!&gt;=12))</formula>
    </cfRule>
  </conditionalFormatting>
  <conditionalFormatting sqref="S4:S43">
    <cfRule type="expression" dxfId="776" priority="9" stopIfTrue="1">
      <formula>AND(($H4="ヒノキ"),(#REF!&lt;32),(#REF!&gt;=22))</formula>
    </cfRule>
  </conditionalFormatting>
  <conditionalFormatting sqref="T4:U43 Z4:AF43 AJ4:AJ43">
    <cfRule type="expression" dxfId="775" priority="8" stopIfTrue="1">
      <formula>AND(($H4="ヒノキ"),(#REF!&gt;=32))</formula>
    </cfRule>
  </conditionalFormatting>
  <conditionalFormatting sqref="V4:V43 AA4:AA43">
    <cfRule type="expression" dxfId="774" priority="7" stopIfTrue="1">
      <formula>AND(($H4="アカマツ"),(#REF!&lt;12))</formula>
    </cfRule>
  </conditionalFormatting>
  <conditionalFormatting sqref="W4:W43 AB4:AB43">
    <cfRule type="expression" dxfId="773" priority="6" stopIfTrue="1">
      <formula>AND(($H4="アカマツ"),(#REF!&lt;22),(#REF!&gt;=12))</formula>
    </cfRule>
  </conditionalFormatting>
  <conditionalFormatting sqref="X4:X43 AC4:AC43">
    <cfRule type="expression" dxfId="772" priority="5" stopIfTrue="1">
      <formula>AND(($H4="アカマツ"),(#REF!&lt;42),(#REF!&gt;=22))</formula>
    </cfRule>
  </conditionalFormatting>
  <conditionalFormatting sqref="Y4:AF43 AJ4:AJ43">
    <cfRule type="expression" dxfId="771" priority="4" stopIfTrue="1">
      <formula>AND(($H4="アカマツ"),(#REF!&gt;=42))</formula>
    </cfRule>
  </conditionalFormatting>
  <conditionalFormatting sqref="AG4:AG43">
    <cfRule type="expression" dxfId="770" priority="3" stopIfTrue="1">
      <formula>AND(($H4&lt;&gt;"スギ"),($H4&lt;&gt;"ヒノキ"),($H4&lt;&gt;"アカマツ"),(#REF!&lt;12))</formula>
    </cfRule>
  </conditionalFormatting>
  <conditionalFormatting sqref="AH4:AH43">
    <cfRule type="expression" dxfId="769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768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0000"/>
  </sheetPr>
  <dimension ref="A1:AJ120"/>
  <sheetViews>
    <sheetView showGridLines="0" view="pageBreakPreview" topLeftCell="A22" zoomScaleNormal="85" zoomScaleSheetLayoutView="100" workbookViewId="0">
      <selection activeCell="I46" sqref="I46:I61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345</v>
      </c>
      <c r="B2" s="100"/>
      <c r="C2" s="100"/>
      <c r="D2" s="100"/>
      <c r="E2" s="100"/>
      <c r="F2" s="100"/>
      <c r="G2" s="100"/>
      <c r="H2" s="101" t="s">
        <v>340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84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3">
        <v>0</v>
      </c>
      <c r="L3" s="83">
        <v>12</v>
      </c>
      <c r="M3" s="83">
        <v>22</v>
      </c>
      <c r="N3" s="83">
        <v>32</v>
      </c>
      <c r="O3" s="83">
        <v>42</v>
      </c>
      <c r="P3" s="83" t="s">
        <v>14</v>
      </c>
      <c r="Q3" s="83">
        <v>0</v>
      </c>
      <c r="R3" s="83">
        <v>12</v>
      </c>
      <c r="S3" s="83">
        <v>22</v>
      </c>
      <c r="T3" s="83">
        <v>32</v>
      </c>
      <c r="U3" s="83" t="s">
        <v>14</v>
      </c>
      <c r="V3" s="83">
        <v>0</v>
      </c>
      <c r="W3" s="83">
        <v>12</v>
      </c>
      <c r="X3" s="83">
        <v>22</v>
      </c>
      <c r="Y3" s="83">
        <v>42</v>
      </c>
      <c r="Z3" s="83" t="s">
        <v>14</v>
      </c>
      <c r="AA3" s="83">
        <v>0</v>
      </c>
      <c r="AB3" s="83">
        <v>12</v>
      </c>
      <c r="AC3" s="83">
        <v>22</v>
      </c>
      <c r="AD3" s="83">
        <v>32</v>
      </c>
      <c r="AE3" s="83">
        <v>42</v>
      </c>
      <c r="AF3" s="83" t="s">
        <v>14</v>
      </c>
      <c r="AG3" s="83">
        <v>0</v>
      </c>
      <c r="AH3" s="83">
        <v>12</v>
      </c>
      <c r="AI3" s="83">
        <v>42</v>
      </c>
      <c r="AJ3" s="83" t="s">
        <v>14</v>
      </c>
    </row>
    <row r="4" spans="1:36" ht="12.95" customHeight="1" x14ac:dyDescent="0.15">
      <c r="A4" s="82">
        <v>961</v>
      </c>
      <c r="B4" s="99" t="s">
        <v>39</v>
      </c>
      <c r="C4" s="99"/>
      <c r="D4" s="82">
        <v>20</v>
      </c>
      <c r="E4" s="82">
        <v>13</v>
      </c>
      <c r="F4" s="4">
        <f t="shared" ref="F4:F43" si="0">IF(D4&gt;0,IF(B4="スギ",P4,IF(B4="ヒノキ",U4,IF(B4="アカマツ",Z4,IF(B4="カラマツ",AF4,AJ4)))),"")</f>
        <v>0.2</v>
      </c>
      <c r="G4" s="5"/>
      <c r="H4" s="82"/>
      <c r="I4" s="82" t="s">
        <v>38</v>
      </c>
      <c r="J4" s="1" t="s">
        <v>15</v>
      </c>
      <c r="K4" s="83">
        <f t="shared" ref="K4:K43" si="1">IF(ROUND(10^(-5+0.8769+1.7454*LOG(D4)+1.014*LOG(E4)),2)&gt;=0.01,ROUND(10^(-5+0.8769+1.7454*LOG(D4)+1.014*LOG(E4)),2),ROUND(10^(-5+0.8769+1.7454*LOG(D4)+1.014*LOG(E4)),3))</f>
        <v>0.19</v>
      </c>
      <c r="L4" s="83">
        <f t="shared" ref="L4:L43" si="2">ROUND(10^(-5+0.73504+1.83346*LOG(D4)+1.06569*LOG(E4)),2)</f>
        <v>0.2</v>
      </c>
      <c r="M4" s="83">
        <f t="shared" ref="M4:M43" si="3">ROUND(10^(-5+0.71514+1.74357*LOG(D4)+1.17719*LOG(E4)),2)</f>
        <v>0.2</v>
      </c>
      <c r="N4" s="83">
        <f t="shared" ref="N4:N43" si="4">ROUND(10^(-5+0.82956+1.76381*LOG(D4)+1.06412*LOG(E4)),2)</f>
        <v>0.2</v>
      </c>
      <c r="O4" s="83">
        <f t="shared" ref="O4:O43" si="5">ROUND(10^(-5+0.88226+1.79204*LOG(D4)+0.99303*LOG(E4)),2)</f>
        <v>0.21</v>
      </c>
      <c r="P4" s="83">
        <f>HLOOKUP($D4,K$3:O$43,MATCH($A4,$A$3:$A$43,0),1)</f>
        <v>0.2</v>
      </c>
      <c r="Q4" s="83">
        <f t="shared" ref="Q4:Q43" si="6">IF(ROUND(10^(1.810672*LOG(D4)+0.982833*LOG(E4)-4.173533),2)&gt;=0.01,ROUND(10^(1.810672*LOG(D4)+0.982833*LOG(E4)-4.173533),2),ROUND(10^(1.810672*LOG(D4)+0.982833*LOG(E4)-4.173533),3))</f>
        <v>0.19</v>
      </c>
      <c r="R4" s="83">
        <f t="shared" ref="R4:R43" si="7">ROUND(10^(1.905709*LOG(D4)+1.011385*LOG(E4)-4.293729),2)</f>
        <v>0.21</v>
      </c>
      <c r="S4" s="83">
        <f t="shared" ref="S4:S43" si="8">ROUND(10^(1.771888*LOG(D4)+1.138415*LOG(E4)-4.271259),2)</f>
        <v>0.2</v>
      </c>
      <c r="T4" s="83">
        <f t="shared" ref="T4:T43" si="9">ROUND(10^(1.671519*LOG(D4)+1.363617*LOG(E4)-4.404407),2)</f>
        <v>0.19</v>
      </c>
      <c r="U4" s="83">
        <f t="shared" ref="U4:U43" si="10">HLOOKUP($D4,Q$3:T$43,MATCH($A4,$A$3:$A$43,0),1)</f>
        <v>0.21</v>
      </c>
      <c r="V4" s="83">
        <f t="shared" ref="V4:V43" si="11">IF(ROUND(10^(-4.249503+1.946501*LOG(D4)+0.942682*LOG(E4)),2)&gt;=0.01,ROUND(10^(-4.249503+1.946501*LOG(D4)+0.942682*LOG(E4)),2),ROUND(10^(-4.249503+1.946501*LOG(D4)+0.942682*LOG(E4)),3))</f>
        <v>0.22</v>
      </c>
      <c r="W4" s="83">
        <f t="shared" ref="W4:W43" si="12">ROUND(10^(-4.155639+1.847898*LOG(D4)+0.951955*LOG(E4)),2)</f>
        <v>0.2</v>
      </c>
      <c r="X4" s="83">
        <f t="shared" ref="X4:X43" si="13">ROUND(10^(-4.194535+1.804172*LOG(D4)+1.034248*LOG(E4)),2)</f>
        <v>0.2</v>
      </c>
      <c r="Y4" s="83">
        <f t="shared" ref="Y4:Y43" si="14">ROUND(10^(-4.42347+2.006485*LOG(D4)+0.967757*LOG(E4)),2)</f>
        <v>0.18</v>
      </c>
      <c r="Z4" s="83">
        <f t="shared" ref="Z4:Z43" si="15">HLOOKUP($D4,V$3:Y$43,MATCH($A4,$A$3:$A$43,0),1)</f>
        <v>0.2</v>
      </c>
      <c r="AA4" s="83">
        <f t="shared" ref="AA4:AA43" si="16">IF(ROUND(10^(1.80389*LOG(D4)+0.962587*LOG(E4)-4.155099),2)&gt;=0.01,ROUND(10^(1.80389*LOG(D4)+0.962587*LOG(E4)-4.155099),2),ROUND(10^(1.80389*LOG(D4)+0.962587*LOG(E4)-4.155099),3))</f>
        <v>0.18</v>
      </c>
      <c r="AB4" s="83">
        <f t="shared" ref="AB4:AB43" si="17">ROUND(10^(1.979213*LOG(D4)+0.998347*LOG(E4)-4.369281),2)</f>
        <v>0.21</v>
      </c>
      <c r="AC4" s="83">
        <f t="shared" ref="AC4:AC43" si="18">ROUND(10^(1.904401*LOG(D4)+1.062478*LOG(E4)-4.348104),2)</f>
        <v>0.21</v>
      </c>
      <c r="AD4" s="83">
        <f t="shared" ref="AD4:AD43" si="19">ROUND(10^(1.640825*LOG(D4)+1.080387*LOG(E4)-3.976731),2)</f>
        <v>0.23</v>
      </c>
      <c r="AE4" s="83">
        <f t="shared" ref="AE4:AE43" si="20">ROUND(10^(1.90887*LOG(D4)+1.088002*LOG(E4)-4.431495),2)</f>
        <v>0.18</v>
      </c>
      <c r="AF4" s="83">
        <f t="shared" ref="AF4:AF43" si="21">HLOOKUP($D4,AA$3:AE$43,MATCH($A4,$A$3:$A$43,0),1)</f>
        <v>0.21</v>
      </c>
      <c r="AG4" s="83">
        <f t="shared" ref="AG4:AG43" si="22">IF(ROUND(10^(1.94019664*LOG(D4)+0.84689666*LOG(E4)-4.20067295),2)&gt;=0.01,ROUND(10^(1.94019664*LOG(D4)+0.84689666*LOG(E4)-4.20067295),2),ROUND(10^(1.94019664*LOG(D4)+0.84689666*LOG(E4)-4.20067295),3))</f>
        <v>0.18</v>
      </c>
      <c r="AH4" s="83">
        <f t="shared" ref="AH4:AH43" si="23">ROUND(10^(1.93813902*LOG(D4)+0.96697002*LOG(E4)-4.32216295),2)</f>
        <v>0.19</v>
      </c>
      <c r="AI4" s="83">
        <f t="shared" ref="AI4:AI43" si="24">ROUND(10^(1.82464098*LOG(D4)+0.97625989*LOG(E4)-4.15096808),2)</f>
        <v>0.2</v>
      </c>
      <c r="AJ4" s="83">
        <f t="shared" ref="AJ4:AJ43" si="25">HLOOKUP($D4,AG$3:AI$43,MATCH($A4,$A$3:$A$43,0),1)</f>
        <v>0.19</v>
      </c>
    </row>
    <row r="5" spans="1:36" ht="12.95" customHeight="1" x14ac:dyDescent="0.15">
      <c r="A5" s="82">
        <v>962</v>
      </c>
      <c r="B5" s="99" t="s">
        <v>39</v>
      </c>
      <c r="C5" s="99"/>
      <c r="D5" s="82">
        <v>16</v>
      </c>
      <c r="E5" s="82">
        <v>9</v>
      </c>
      <c r="F5" s="4">
        <f t="shared" si="0"/>
        <v>0.1</v>
      </c>
      <c r="G5" s="5" t="s">
        <v>34</v>
      </c>
      <c r="H5" s="82" t="s">
        <v>348</v>
      </c>
      <c r="I5" s="82" t="s">
        <v>34</v>
      </c>
      <c r="J5" s="1" t="s">
        <v>15</v>
      </c>
      <c r="K5" s="83">
        <f t="shared" si="1"/>
        <v>0.09</v>
      </c>
      <c r="L5" s="83">
        <f t="shared" si="2"/>
        <v>0.09</v>
      </c>
      <c r="M5" s="83">
        <f t="shared" si="3"/>
        <v>0.09</v>
      </c>
      <c r="N5" s="83">
        <f t="shared" si="4"/>
        <v>0.09</v>
      </c>
      <c r="O5" s="83">
        <f t="shared" si="5"/>
        <v>0.1</v>
      </c>
      <c r="P5" s="83">
        <f t="shared" ref="P5:P43" si="26">HLOOKUP($D5,K$3:O$43,MATCH(A5,$A$3:$A$43,0),1)</f>
        <v>0.09</v>
      </c>
      <c r="Q5" s="83">
        <f t="shared" si="6"/>
        <v>0.09</v>
      </c>
      <c r="R5" s="83">
        <f t="shared" si="7"/>
        <v>0.09</v>
      </c>
      <c r="S5" s="83">
        <f t="shared" si="8"/>
        <v>0.09</v>
      </c>
      <c r="T5" s="83">
        <f t="shared" si="9"/>
        <v>0.08</v>
      </c>
      <c r="U5" s="83">
        <f t="shared" si="10"/>
        <v>0.09</v>
      </c>
      <c r="V5" s="83">
        <f t="shared" si="11"/>
        <v>0.1</v>
      </c>
      <c r="W5" s="83">
        <f t="shared" si="12"/>
        <v>0.1</v>
      </c>
      <c r="X5" s="83">
        <f t="shared" si="13"/>
        <v>0.09</v>
      </c>
      <c r="Y5" s="83">
        <f t="shared" si="14"/>
        <v>0.08</v>
      </c>
      <c r="Z5" s="83">
        <f t="shared" si="15"/>
        <v>0.1</v>
      </c>
      <c r="AA5" s="83">
        <f t="shared" si="16"/>
        <v>0.09</v>
      </c>
      <c r="AB5" s="83">
        <f t="shared" si="17"/>
        <v>0.09</v>
      </c>
      <c r="AC5" s="83">
        <f t="shared" si="18"/>
        <v>0.09</v>
      </c>
      <c r="AD5" s="83">
        <f t="shared" si="19"/>
        <v>0.11</v>
      </c>
      <c r="AE5" s="83">
        <f t="shared" si="20"/>
        <v>0.08</v>
      </c>
      <c r="AF5" s="83">
        <f t="shared" si="21"/>
        <v>0.09</v>
      </c>
      <c r="AG5" s="83">
        <f t="shared" si="22"/>
        <v>0.09</v>
      </c>
      <c r="AH5" s="83">
        <f t="shared" si="23"/>
        <v>0.09</v>
      </c>
      <c r="AI5" s="83">
        <f t="shared" si="24"/>
        <v>0.09</v>
      </c>
      <c r="AJ5" s="83">
        <f t="shared" si="25"/>
        <v>0.09</v>
      </c>
    </row>
    <row r="6" spans="1:36" ht="12.95" customHeight="1" x14ac:dyDescent="0.15">
      <c r="A6" s="82">
        <v>963</v>
      </c>
      <c r="B6" s="99" t="s">
        <v>39</v>
      </c>
      <c r="C6" s="99"/>
      <c r="D6" s="82">
        <v>24</v>
      </c>
      <c r="E6" s="82">
        <v>17</v>
      </c>
      <c r="F6" s="4">
        <f t="shared" si="0"/>
        <v>0.37</v>
      </c>
      <c r="G6" s="5"/>
      <c r="H6" s="82"/>
      <c r="I6" s="5"/>
      <c r="J6" s="1" t="s">
        <v>15</v>
      </c>
      <c r="K6" s="83">
        <f t="shared" si="1"/>
        <v>0.34</v>
      </c>
      <c r="L6" s="83">
        <f t="shared" si="2"/>
        <v>0.38</v>
      </c>
      <c r="M6" s="83">
        <f t="shared" si="3"/>
        <v>0.37</v>
      </c>
      <c r="N6" s="83">
        <f t="shared" si="4"/>
        <v>0.37</v>
      </c>
      <c r="O6" s="83">
        <f t="shared" si="5"/>
        <v>0.38</v>
      </c>
      <c r="P6" s="83">
        <f t="shared" si="26"/>
        <v>0.37</v>
      </c>
      <c r="Q6" s="83">
        <f t="shared" si="6"/>
        <v>0.34</v>
      </c>
      <c r="R6" s="83">
        <f t="shared" si="7"/>
        <v>0.38</v>
      </c>
      <c r="S6" s="83">
        <f t="shared" si="8"/>
        <v>0.38</v>
      </c>
      <c r="T6" s="83">
        <f t="shared" si="9"/>
        <v>0.38</v>
      </c>
      <c r="U6" s="83">
        <f t="shared" si="10"/>
        <v>0.38</v>
      </c>
      <c r="V6" s="83">
        <f t="shared" si="11"/>
        <v>0.4</v>
      </c>
      <c r="W6" s="83">
        <f t="shared" si="12"/>
        <v>0.37</v>
      </c>
      <c r="X6" s="83">
        <f t="shared" si="13"/>
        <v>0.37</v>
      </c>
      <c r="Y6" s="83">
        <f t="shared" si="14"/>
        <v>0.34</v>
      </c>
      <c r="Z6" s="83">
        <f t="shared" si="15"/>
        <v>0.37</v>
      </c>
      <c r="AA6" s="83">
        <f t="shared" si="16"/>
        <v>0.33</v>
      </c>
      <c r="AB6" s="83">
        <f t="shared" si="17"/>
        <v>0.39</v>
      </c>
      <c r="AC6" s="83">
        <f t="shared" si="18"/>
        <v>0.39</v>
      </c>
      <c r="AD6" s="83">
        <f t="shared" si="19"/>
        <v>0.41</v>
      </c>
      <c r="AE6" s="83">
        <f t="shared" si="20"/>
        <v>0.35</v>
      </c>
      <c r="AF6" s="83">
        <f t="shared" si="21"/>
        <v>0.39</v>
      </c>
      <c r="AG6" s="83">
        <f t="shared" si="22"/>
        <v>0.33</v>
      </c>
      <c r="AH6" s="83">
        <f t="shared" si="23"/>
        <v>0.35</v>
      </c>
      <c r="AI6" s="83">
        <f t="shared" si="24"/>
        <v>0.37</v>
      </c>
      <c r="AJ6" s="83">
        <f t="shared" si="25"/>
        <v>0.35</v>
      </c>
    </row>
    <row r="7" spans="1:36" ht="12.95" customHeight="1" x14ac:dyDescent="0.15">
      <c r="A7" s="82">
        <v>964</v>
      </c>
      <c r="B7" s="99" t="s">
        <v>39</v>
      </c>
      <c r="C7" s="99"/>
      <c r="D7" s="82">
        <v>12</v>
      </c>
      <c r="E7" s="82">
        <v>9</v>
      </c>
      <c r="F7" s="4">
        <f t="shared" si="0"/>
        <v>0.06</v>
      </c>
      <c r="G7" s="5" t="s">
        <v>33</v>
      </c>
      <c r="H7" s="82" t="s">
        <v>32</v>
      </c>
      <c r="I7" s="82" t="s">
        <v>33</v>
      </c>
      <c r="J7" s="1" t="s">
        <v>15</v>
      </c>
      <c r="K7" s="83">
        <f t="shared" si="1"/>
        <v>0.05</v>
      </c>
      <c r="L7" s="83">
        <f t="shared" si="2"/>
        <v>0.05</v>
      </c>
      <c r="M7" s="83">
        <f t="shared" si="3"/>
        <v>0.05</v>
      </c>
      <c r="N7" s="83">
        <f t="shared" si="4"/>
        <v>0.06</v>
      </c>
      <c r="O7" s="83">
        <f t="shared" si="5"/>
        <v>0.06</v>
      </c>
      <c r="P7" s="83">
        <f t="shared" si="26"/>
        <v>0.05</v>
      </c>
      <c r="Q7" s="83">
        <f t="shared" si="6"/>
        <v>0.05</v>
      </c>
      <c r="R7" s="83">
        <f t="shared" si="7"/>
        <v>0.05</v>
      </c>
      <c r="S7" s="83">
        <f t="shared" si="8"/>
        <v>0.05</v>
      </c>
      <c r="T7" s="83">
        <f t="shared" si="9"/>
        <v>0.05</v>
      </c>
      <c r="U7" s="83">
        <f t="shared" si="10"/>
        <v>0.05</v>
      </c>
      <c r="V7" s="83">
        <f t="shared" si="11"/>
        <v>0.06</v>
      </c>
      <c r="W7" s="83">
        <f t="shared" si="12"/>
        <v>0.06</v>
      </c>
      <c r="X7" s="83">
        <f t="shared" si="13"/>
        <v>0.05</v>
      </c>
      <c r="Y7" s="83">
        <f t="shared" si="14"/>
        <v>0.05</v>
      </c>
      <c r="Z7" s="83">
        <f t="shared" si="15"/>
        <v>0.06</v>
      </c>
      <c r="AA7" s="83">
        <f t="shared" si="16"/>
        <v>0.05</v>
      </c>
      <c r="AB7" s="83">
        <f t="shared" si="17"/>
        <v>0.05</v>
      </c>
      <c r="AC7" s="83">
        <f t="shared" si="18"/>
        <v>0.05</v>
      </c>
      <c r="AD7" s="83">
        <f t="shared" si="19"/>
        <v>7.0000000000000007E-2</v>
      </c>
      <c r="AE7" s="83">
        <f t="shared" si="20"/>
        <v>0.05</v>
      </c>
      <c r="AF7" s="83">
        <f t="shared" si="21"/>
        <v>0.05</v>
      </c>
      <c r="AG7" s="83">
        <f t="shared" si="22"/>
        <v>0.05</v>
      </c>
      <c r="AH7" s="83">
        <f t="shared" si="23"/>
        <v>0.05</v>
      </c>
      <c r="AI7" s="83">
        <f t="shared" si="24"/>
        <v>0.06</v>
      </c>
      <c r="AJ7" s="83">
        <f t="shared" si="25"/>
        <v>0.05</v>
      </c>
    </row>
    <row r="8" spans="1:36" ht="12.95" customHeight="1" x14ac:dyDescent="0.15">
      <c r="A8" s="82">
        <v>965</v>
      </c>
      <c r="B8" s="99" t="s">
        <v>39</v>
      </c>
      <c r="C8" s="99"/>
      <c r="D8" s="82">
        <v>12</v>
      </c>
      <c r="E8" s="82">
        <v>10</v>
      </c>
      <c r="F8" s="4">
        <f t="shared" si="0"/>
        <v>0.06</v>
      </c>
      <c r="G8" s="5"/>
      <c r="H8" s="82"/>
      <c r="I8" s="82"/>
      <c r="J8" s="1" t="s">
        <v>15</v>
      </c>
      <c r="K8" s="83">
        <f t="shared" si="1"/>
        <v>0.06</v>
      </c>
      <c r="L8" s="83">
        <f t="shared" si="2"/>
        <v>0.06</v>
      </c>
      <c r="M8" s="83">
        <f t="shared" si="3"/>
        <v>0.06</v>
      </c>
      <c r="N8" s="83">
        <f t="shared" si="4"/>
        <v>0.06</v>
      </c>
      <c r="O8" s="83">
        <f t="shared" si="5"/>
        <v>0.06</v>
      </c>
      <c r="P8" s="83">
        <f t="shared" si="26"/>
        <v>0.06</v>
      </c>
      <c r="Q8" s="83">
        <f t="shared" si="6"/>
        <v>0.06</v>
      </c>
      <c r="R8" s="83">
        <f t="shared" si="7"/>
        <v>0.06</v>
      </c>
      <c r="S8" s="83">
        <f t="shared" si="8"/>
        <v>0.06</v>
      </c>
      <c r="T8" s="83">
        <f t="shared" si="9"/>
        <v>0.06</v>
      </c>
      <c r="U8" s="83">
        <f t="shared" si="10"/>
        <v>0.06</v>
      </c>
      <c r="V8" s="83">
        <f t="shared" si="11"/>
        <v>0.06</v>
      </c>
      <c r="W8" s="83">
        <f t="shared" si="12"/>
        <v>0.06</v>
      </c>
      <c r="X8" s="83">
        <f t="shared" si="13"/>
        <v>0.06</v>
      </c>
      <c r="Y8" s="83">
        <f t="shared" si="14"/>
        <v>0.05</v>
      </c>
      <c r="Z8" s="83">
        <f t="shared" si="15"/>
        <v>0.06</v>
      </c>
      <c r="AA8" s="83">
        <f t="shared" si="16"/>
        <v>0.06</v>
      </c>
      <c r="AB8" s="83">
        <f t="shared" si="17"/>
        <v>0.06</v>
      </c>
      <c r="AC8" s="83">
        <f t="shared" si="18"/>
        <v>0.06</v>
      </c>
      <c r="AD8" s="83">
        <f t="shared" si="19"/>
        <v>7.0000000000000007E-2</v>
      </c>
      <c r="AE8" s="83">
        <f t="shared" si="20"/>
        <v>0.05</v>
      </c>
      <c r="AF8" s="83">
        <f t="shared" si="21"/>
        <v>0.06</v>
      </c>
      <c r="AG8" s="83">
        <f t="shared" si="22"/>
        <v>0.05</v>
      </c>
      <c r="AH8" s="83">
        <f t="shared" si="23"/>
        <v>0.05</v>
      </c>
      <c r="AI8" s="83">
        <f t="shared" si="24"/>
        <v>0.06</v>
      </c>
      <c r="AJ8" s="83">
        <f t="shared" si="25"/>
        <v>0.05</v>
      </c>
    </row>
    <row r="9" spans="1:36" ht="12.95" customHeight="1" x14ac:dyDescent="0.15">
      <c r="A9" s="82">
        <v>966</v>
      </c>
      <c r="B9" s="99" t="s">
        <v>39</v>
      </c>
      <c r="C9" s="99"/>
      <c r="D9" s="82">
        <v>26</v>
      </c>
      <c r="E9" s="82">
        <v>15</v>
      </c>
      <c r="F9" s="4">
        <f t="shared" si="0"/>
        <v>0.38</v>
      </c>
      <c r="G9" s="5"/>
      <c r="H9" s="82"/>
      <c r="I9" s="82"/>
      <c r="J9" s="1" t="s">
        <v>15</v>
      </c>
      <c r="K9" s="83">
        <f t="shared" si="1"/>
        <v>0.35</v>
      </c>
      <c r="L9" s="83">
        <f t="shared" si="2"/>
        <v>0.38</v>
      </c>
      <c r="M9" s="83">
        <f t="shared" si="3"/>
        <v>0.37</v>
      </c>
      <c r="N9" s="83">
        <f t="shared" si="4"/>
        <v>0.38</v>
      </c>
      <c r="O9" s="83">
        <f t="shared" si="5"/>
        <v>0.39</v>
      </c>
      <c r="P9" s="83">
        <f t="shared" si="26"/>
        <v>0.37</v>
      </c>
      <c r="Q9" s="83">
        <f t="shared" si="6"/>
        <v>0.35</v>
      </c>
      <c r="R9" s="83">
        <f t="shared" si="7"/>
        <v>0.39</v>
      </c>
      <c r="S9" s="83">
        <f t="shared" si="8"/>
        <v>0.38</v>
      </c>
      <c r="T9" s="83">
        <f t="shared" si="9"/>
        <v>0.37</v>
      </c>
      <c r="U9" s="83">
        <f t="shared" si="10"/>
        <v>0.38</v>
      </c>
      <c r="V9" s="83">
        <f t="shared" si="11"/>
        <v>0.41</v>
      </c>
      <c r="W9" s="83">
        <f t="shared" si="12"/>
        <v>0.38</v>
      </c>
      <c r="X9" s="83">
        <f t="shared" si="13"/>
        <v>0.38</v>
      </c>
      <c r="Y9" s="83">
        <f t="shared" si="14"/>
        <v>0.36</v>
      </c>
      <c r="Z9" s="83">
        <f t="shared" si="15"/>
        <v>0.38</v>
      </c>
      <c r="AA9" s="83">
        <f t="shared" si="16"/>
        <v>0.34</v>
      </c>
      <c r="AB9" s="83">
        <f t="shared" si="17"/>
        <v>0.4</v>
      </c>
      <c r="AC9" s="83">
        <f t="shared" si="18"/>
        <v>0.39</v>
      </c>
      <c r="AD9" s="83">
        <f t="shared" si="19"/>
        <v>0.41</v>
      </c>
      <c r="AE9" s="83">
        <f t="shared" si="20"/>
        <v>0.35</v>
      </c>
      <c r="AF9" s="83">
        <f t="shared" si="21"/>
        <v>0.39</v>
      </c>
      <c r="AG9" s="83">
        <f t="shared" si="22"/>
        <v>0.35</v>
      </c>
      <c r="AH9" s="83">
        <f t="shared" si="23"/>
        <v>0.36</v>
      </c>
      <c r="AI9" s="83">
        <f t="shared" si="24"/>
        <v>0.38</v>
      </c>
      <c r="AJ9" s="83">
        <f t="shared" si="25"/>
        <v>0.36</v>
      </c>
    </row>
    <row r="10" spans="1:36" ht="12.95" customHeight="1" x14ac:dyDescent="0.15">
      <c r="A10" s="82">
        <v>967</v>
      </c>
      <c r="B10" s="99" t="s">
        <v>39</v>
      </c>
      <c r="C10" s="99"/>
      <c r="D10" s="82">
        <v>16</v>
      </c>
      <c r="E10" s="82">
        <v>11</v>
      </c>
      <c r="F10" s="4">
        <f t="shared" si="0"/>
        <v>0.12</v>
      </c>
      <c r="G10" s="5" t="s">
        <v>347</v>
      </c>
      <c r="H10" s="82" t="s">
        <v>349</v>
      </c>
      <c r="I10" s="5" t="s">
        <v>34</v>
      </c>
      <c r="J10" s="1" t="s">
        <v>15</v>
      </c>
      <c r="K10" s="83">
        <f t="shared" si="1"/>
        <v>0.11</v>
      </c>
      <c r="L10" s="83">
        <f t="shared" si="2"/>
        <v>0.11</v>
      </c>
      <c r="M10" s="83">
        <f t="shared" si="3"/>
        <v>0.11</v>
      </c>
      <c r="N10" s="83">
        <f t="shared" si="4"/>
        <v>0.12</v>
      </c>
      <c r="O10" s="83">
        <f t="shared" si="5"/>
        <v>0.12</v>
      </c>
      <c r="P10" s="83">
        <f t="shared" si="26"/>
        <v>0.11</v>
      </c>
      <c r="Q10" s="83">
        <f t="shared" si="6"/>
        <v>0.11</v>
      </c>
      <c r="R10" s="83">
        <f t="shared" si="7"/>
        <v>0.11</v>
      </c>
      <c r="S10" s="83">
        <f t="shared" si="8"/>
        <v>0.11</v>
      </c>
      <c r="T10" s="83">
        <f t="shared" si="9"/>
        <v>0.11</v>
      </c>
      <c r="U10" s="83">
        <f t="shared" si="10"/>
        <v>0.11</v>
      </c>
      <c r="V10" s="83">
        <f t="shared" si="11"/>
        <v>0.12</v>
      </c>
      <c r="W10" s="83">
        <f t="shared" si="12"/>
        <v>0.12</v>
      </c>
      <c r="X10" s="83">
        <f t="shared" si="13"/>
        <v>0.11</v>
      </c>
      <c r="Y10" s="83">
        <f t="shared" si="14"/>
        <v>0.1</v>
      </c>
      <c r="Z10" s="83">
        <f t="shared" si="15"/>
        <v>0.12</v>
      </c>
      <c r="AA10" s="83">
        <f t="shared" si="16"/>
        <v>0.1</v>
      </c>
      <c r="AB10" s="83">
        <f t="shared" si="17"/>
        <v>0.11</v>
      </c>
      <c r="AC10" s="83">
        <f t="shared" si="18"/>
        <v>0.11</v>
      </c>
      <c r="AD10" s="83">
        <f t="shared" si="19"/>
        <v>0.13</v>
      </c>
      <c r="AE10" s="83">
        <f t="shared" si="20"/>
        <v>0.1</v>
      </c>
      <c r="AF10" s="83">
        <f t="shared" si="21"/>
        <v>0.11</v>
      </c>
      <c r="AG10" s="83">
        <f t="shared" si="22"/>
        <v>0.1</v>
      </c>
      <c r="AH10" s="83">
        <f t="shared" si="23"/>
        <v>0.1</v>
      </c>
      <c r="AI10" s="83">
        <f t="shared" si="24"/>
        <v>0.12</v>
      </c>
      <c r="AJ10" s="83">
        <f t="shared" si="25"/>
        <v>0.1</v>
      </c>
    </row>
    <row r="11" spans="1:36" ht="12.95" customHeight="1" x14ac:dyDescent="0.15">
      <c r="A11" s="82">
        <v>968</v>
      </c>
      <c r="B11" s="99" t="s">
        <v>39</v>
      </c>
      <c r="C11" s="99"/>
      <c r="D11" s="82">
        <v>10</v>
      </c>
      <c r="E11" s="82">
        <v>11</v>
      </c>
      <c r="F11" s="4">
        <f t="shared" si="0"/>
        <v>0.05</v>
      </c>
      <c r="G11" s="5"/>
      <c r="H11" s="82"/>
      <c r="I11" s="82"/>
      <c r="J11" s="1" t="s">
        <v>15</v>
      </c>
      <c r="K11" s="83">
        <f t="shared" si="1"/>
        <v>0.05</v>
      </c>
      <c r="L11" s="83">
        <f t="shared" si="2"/>
        <v>0.05</v>
      </c>
      <c r="M11" s="83">
        <f t="shared" si="3"/>
        <v>0.05</v>
      </c>
      <c r="N11" s="83">
        <f t="shared" si="4"/>
        <v>0.05</v>
      </c>
      <c r="O11" s="83">
        <f t="shared" si="5"/>
        <v>0.05</v>
      </c>
      <c r="P11" s="83">
        <f t="shared" si="26"/>
        <v>0.05</v>
      </c>
      <c r="Q11" s="83">
        <f t="shared" si="6"/>
        <v>0.05</v>
      </c>
      <c r="R11" s="83">
        <f t="shared" si="7"/>
        <v>0.05</v>
      </c>
      <c r="S11" s="83">
        <f t="shared" si="8"/>
        <v>0.05</v>
      </c>
      <c r="T11" s="83">
        <f t="shared" si="9"/>
        <v>0.05</v>
      </c>
      <c r="U11" s="83">
        <f t="shared" si="10"/>
        <v>0.05</v>
      </c>
      <c r="V11" s="83">
        <f t="shared" si="11"/>
        <v>0.05</v>
      </c>
      <c r="W11" s="83">
        <f t="shared" si="12"/>
        <v>0.05</v>
      </c>
      <c r="X11" s="83">
        <f t="shared" si="13"/>
        <v>0.05</v>
      </c>
      <c r="Y11" s="83">
        <f t="shared" si="14"/>
        <v>0.04</v>
      </c>
      <c r="Z11" s="83">
        <f t="shared" si="15"/>
        <v>0.05</v>
      </c>
      <c r="AA11" s="83">
        <f t="shared" si="16"/>
        <v>0.04</v>
      </c>
      <c r="AB11" s="83">
        <f t="shared" si="17"/>
        <v>0.04</v>
      </c>
      <c r="AC11" s="83">
        <f t="shared" si="18"/>
        <v>0.05</v>
      </c>
      <c r="AD11" s="83">
        <f t="shared" si="19"/>
        <v>0.06</v>
      </c>
      <c r="AE11" s="83">
        <f t="shared" si="20"/>
        <v>0.04</v>
      </c>
      <c r="AF11" s="83">
        <f t="shared" si="21"/>
        <v>0.04</v>
      </c>
      <c r="AG11" s="83">
        <f t="shared" si="22"/>
        <v>0.04</v>
      </c>
      <c r="AH11" s="83">
        <f t="shared" si="23"/>
        <v>0.04</v>
      </c>
      <c r="AI11" s="83">
        <f t="shared" si="24"/>
        <v>0.05</v>
      </c>
      <c r="AJ11" s="83">
        <f t="shared" si="25"/>
        <v>0.04</v>
      </c>
    </row>
    <row r="12" spans="1:36" ht="12.95" customHeight="1" x14ac:dyDescent="0.15">
      <c r="A12" s="82">
        <v>969</v>
      </c>
      <c r="B12" s="99" t="s">
        <v>39</v>
      </c>
      <c r="C12" s="99"/>
      <c r="D12" s="82">
        <v>14</v>
      </c>
      <c r="E12" s="82">
        <v>11</v>
      </c>
      <c r="F12" s="4">
        <f t="shared" si="0"/>
        <v>0.09</v>
      </c>
      <c r="G12" s="5" t="s">
        <v>33</v>
      </c>
      <c r="H12" s="82" t="s">
        <v>350</v>
      </c>
      <c r="I12" s="5" t="s">
        <v>33</v>
      </c>
      <c r="J12" s="1" t="s">
        <v>15</v>
      </c>
      <c r="K12" s="83">
        <f t="shared" si="1"/>
        <v>0.09</v>
      </c>
      <c r="L12" s="83">
        <f t="shared" si="2"/>
        <v>0.09</v>
      </c>
      <c r="M12" s="83">
        <f t="shared" si="3"/>
        <v>0.09</v>
      </c>
      <c r="N12" s="83">
        <f t="shared" si="4"/>
        <v>0.09</v>
      </c>
      <c r="O12" s="83">
        <f t="shared" si="5"/>
        <v>0.09</v>
      </c>
      <c r="P12" s="83">
        <f t="shared" si="26"/>
        <v>0.09</v>
      </c>
      <c r="Q12" s="83">
        <f t="shared" si="6"/>
        <v>0.08</v>
      </c>
      <c r="R12" s="83">
        <f t="shared" si="7"/>
        <v>0.09</v>
      </c>
      <c r="S12" s="83">
        <f t="shared" si="8"/>
        <v>0.09</v>
      </c>
      <c r="T12" s="83">
        <f t="shared" si="9"/>
        <v>0.09</v>
      </c>
      <c r="U12" s="83">
        <f t="shared" si="10"/>
        <v>0.09</v>
      </c>
      <c r="V12" s="83">
        <f t="shared" si="11"/>
        <v>0.09</v>
      </c>
      <c r="W12" s="83">
        <f t="shared" si="12"/>
        <v>0.09</v>
      </c>
      <c r="X12" s="83">
        <f t="shared" si="13"/>
        <v>0.09</v>
      </c>
      <c r="Y12" s="83">
        <f t="shared" si="14"/>
        <v>0.08</v>
      </c>
      <c r="Z12" s="83">
        <f t="shared" si="15"/>
        <v>0.09</v>
      </c>
      <c r="AA12" s="83">
        <f t="shared" si="16"/>
        <v>0.08</v>
      </c>
      <c r="AB12" s="83">
        <f t="shared" si="17"/>
        <v>0.09</v>
      </c>
      <c r="AC12" s="83">
        <f t="shared" si="18"/>
        <v>0.09</v>
      </c>
      <c r="AD12" s="83">
        <f t="shared" si="19"/>
        <v>0.11</v>
      </c>
      <c r="AE12" s="83">
        <f t="shared" si="20"/>
        <v>0.08</v>
      </c>
      <c r="AF12" s="83">
        <f t="shared" si="21"/>
        <v>0.09</v>
      </c>
      <c r="AG12" s="83">
        <f t="shared" si="22"/>
        <v>0.08</v>
      </c>
      <c r="AH12" s="83">
        <f t="shared" si="23"/>
        <v>0.08</v>
      </c>
      <c r="AI12" s="83">
        <f t="shared" si="24"/>
        <v>0.09</v>
      </c>
      <c r="AJ12" s="83">
        <f t="shared" si="25"/>
        <v>0.08</v>
      </c>
    </row>
    <row r="13" spans="1:36" ht="12.95" customHeight="1" x14ac:dyDescent="0.15">
      <c r="A13" s="82">
        <v>970</v>
      </c>
      <c r="B13" s="99" t="s">
        <v>39</v>
      </c>
      <c r="C13" s="99"/>
      <c r="D13" s="82">
        <v>32</v>
      </c>
      <c r="E13" s="82">
        <v>14</v>
      </c>
      <c r="F13" s="4">
        <f t="shared" si="0"/>
        <v>0.51</v>
      </c>
      <c r="G13" s="5" t="s">
        <v>33</v>
      </c>
      <c r="H13" s="82"/>
      <c r="I13" s="5"/>
      <c r="J13" s="1" t="s">
        <v>15</v>
      </c>
      <c r="K13" s="83">
        <f t="shared" si="1"/>
        <v>0.46</v>
      </c>
      <c r="L13" s="83">
        <f t="shared" si="2"/>
        <v>0.52</v>
      </c>
      <c r="M13" s="83">
        <f t="shared" si="3"/>
        <v>0.49</v>
      </c>
      <c r="N13" s="83">
        <f t="shared" si="4"/>
        <v>0.51</v>
      </c>
      <c r="O13" s="83">
        <f t="shared" si="5"/>
        <v>0.52</v>
      </c>
      <c r="P13" s="83">
        <f t="shared" si="26"/>
        <v>0.51</v>
      </c>
      <c r="Q13" s="83">
        <f t="shared" si="6"/>
        <v>0.48</v>
      </c>
      <c r="R13" s="83">
        <f t="shared" si="7"/>
        <v>0.54</v>
      </c>
      <c r="S13" s="83">
        <f t="shared" si="8"/>
        <v>0.5</v>
      </c>
      <c r="T13" s="83">
        <f t="shared" si="9"/>
        <v>0.47</v>
      </c>
      <c r="U13" s="83">
        <f t="shared" si="10"/>
        <v>0.47</v>
      </c>
      <c r="V13" s="83">
        <f t="shared" si="11"/>
        <v>0.57999999999999996</v>
      </c>
      <c r="W13" s="83">
        <f t="shared" si="12"/>
        <v>0.52</v>
      </c>
      <c r="X13" s="83">
        <f t="shared" si="13"/>
        <v>0.51</v>
      </c>
      <c r="Y13" s="83">
        <f t="shared" si="14"/>
        <v>0.51</v>
      </c>
      <c r="Z13" s="83">
        <f t="shared" si="15"/>
        <v>0.51</v>
      </c>
      <c r="AA13" s="83">
        <f t="shared" si="16"/>
        <v>0.46</v>
      </c>
      <c r="AB13" s="83">
        <f t="shared" si="17"/>
        <v>0.56999999999999995</v>
      </c>
      <c r="AC13" s="83">
        <f t="shared" si="18"/>
        <v>0.54</v>
      </c>
      <c r="AD13" s="83">
        <f t="shared" si="19"/>
        <v>0.54</v>
      </c>
      <c r="AE13" s="83">
        <f t="shared" si="20"/>
        <v>0.49</v>
      </c>
      <c r="AF13" s="83">
        <f t="shared" si="21"/>
        <v>0.54</v>
      </c>
      <c r="AG13" s="83">
        <f t="shared" si="22"/>
        <v>0.49</v>
      </c>
      <c r="AH13" s="83">
        <f t="shared" si="23"/>
        <v>0.51</v>
      </c>
      <c r="AI13" s="83">
        <f t="shared" si="24"/>
        <v>0.52</v>
      </c>
      <c r="AJ13" s="83">
        <f t="shared" si="25"/>
        <v>0.51</v>
      </c>
    </row>
    <row r="14" spans="1:36" ht="12.95" customHeight="1" x14ac:dyDescent="0.15">
      <c r="A14" s="82">
        <v>971</v>
      </c>
      <c r="B14" s="99" t="s">
        <v>46</v>
      </c>
      <c r="C14" s="99"/>
      <c r="D14" s="82">
        <v>10</v>
      </c>
      <c r="E14" s="82">
        <v>5</v>
      </c>
      <c r="F14" s="4">
        <f t="shared" si="0"/>
        <v>0.02</v>
      </c>
      <c r="G14" s="5"/>
      <c r="H14" s="82"/>
      <c r="I14" s="82"/>
      <c r="J14" s="1" t="s">
        <v>15</v>
      </c>
      <c r="K14" s="83">
        <f t="shared" si="1"/>
        <v>0.02</v>
      </c>
      <c r="L14" s="83">
        <f t="shared" si="2"/>
        <v>0.02</v>
      </c>
      <c r="M14" s="83">
        <f t="shared" si="3"/>
        <v>0.02</v>
      </c>
      <c r="N14" s="83">
        <f t="shared" si="4"/>
        <v>0.02</v>
      </c>
      <c r="O14" s="83">
        <f t="shared" si="5"/>
        <v>0.02</v>
      </c>
      <c r="P14" s="83">
        <f t="shared" si="26"/>
        <v>0.02</v>
      </c>
      <c r="Q14" s="83">
        <f t="shared" si="6"/>
        <v>0.02</v>
      </c>
      <c r="R14" s="83">
        <f t="shared" si="7"/>
        <v>0.02</v>
      </c>
      <c r="S14" s="83">
        <f t="shared" si="8"/>
        <v>0.02</v>
      </c>
      <c r="T14" s="83">
        <f t="shared" si="9"/>
        <v>0.02</v>
      </c>
      <c r="U14" s="83">
        <f t="shared" si="10"/>
        <v>0.02</v>
      </c>
      <c r="V14" s="83">
        <f t="shared" si="11"/>
        <v>0.02</v>
      </c>
      <c r="W14" s="83">
        <f t="shared" si="12"/>
        <v>0.02</v>
      </c>
      <c r="X14" s="83">
        <f t="shared" si="13"/>
        <v>0.02</v>
      </c>
      <c r="Y14" s="83">
        <f t="shared" si="14"/>
        <v>0.02</v>
      </c>
      <c r="Z14" s="83">
        <f t="shared" si="15"/>
        <v>0.02</v>
      </c>
      <c r="AA14" s="83">
        <f t="shared" si="16"/>
        <v>0.02</v>
      </c>
      <c r="AB14" s="83">
        <f t="shared" si="17"/>
        <v>0.02</v>
      </c>
      <c r="AC14" s="83">
        <f t="shared" si="18"/>
        <v>0.02</v>
      </c>
      <c r="AD14" s="83">
        <f t="shared" si="19"/>
        <v>0.03</v>
      </c>
      <c r="AE14" s="83">
        <f t="shared" si="20"/>
        <v>0.02</v>
      </c>
      <c r="AF14" s="83">
        <f t="shared" si="21"/>
        <v>0.02</v>
      </c>
      <c r="AG14" s="83">
        <f t="shared" si="22"/>
        <v>0.02</v>
      </c>
      <c r="AH14" s="83">
        <f t="shared" si="23"/>
        <v>0.02</v>
      </c>
      <c r="AI14" s="83">
        <f t="shared" si="24"/>
        <v>0.02</v>
      </c>
      <c r="AJ14" s="83">
        <f t="shared" si="25"/>
        <v>0.02</v>
      </c>
    </row>
    <row r="15" spans="1:36" ht="12.95" customHeight="1" x14ac:dyDescent="0.15">
      <c r="A15" s="82"/>
      <c r="B15" s="99"/>
      <c r="C15" s="99"/>
      <c r="D15" s="82"/>
      <c r="E15" s="82"/>
      <c r="F15" s="4" t="str">
        <f t="shared" si="0"/>
        <v/>
      </c>
      <c r="G15" s="5"/>
      <c r="H15" s="82"/>
      <c r="I15" s="5"/>
      <c r="J15" s="1" t="s">
        <v>15</v>
      </c>
      <c r="K15" s="83" t="e">
        <f t="shared" si="1"/>
        <v>#NUM!</v>
      </c>
      <c r="L15" s="83" t="e">
        <f t="shared" si="2"/>
        <v>#NUM!</v>
      </c>
      <c r="M15" s="83" t="e">
        <f t="shared" si="3"/>
        <v>#NUM!</v>
      </c>
      <c r="N15" s="83" t="e">
        <f t="shared" si="4"/>
        <v>#NUM!</v>
      </c>
      <c r="O15" s="83" t="e">
        <f t="shared" si="5"/>
        <v>#NUM!</v>
      </c>
      <c r="P15" s="83" t="e">
        <f t="shared" si="26"/>
        <v>#N/A</v>
      </c>
      <c r="Q15" s="83" t="e">
        <f t="shared" si="6"/>
        <v>#NUM!</v>
      </c>
      <c r="R15" s="83" t="e">
        <f t="shared" si="7"/>
        <v>#NUM!</v>
      </c>
      <c r="S15" s="83" t="e">
        <f t="shared" si="8"/>
        <v>#NUM!</v>
      </c>
      <c r="T15" s="83" t="e">
        <f t="shared" si="9"/>
        <v>#NUM!</v>
      </c>
      <c r="U15" s="83" t="e">
        <f t="shared" si="10"/>
        <v>#N/A</v>
      </c>
      <c r="V15" s="83" t="e">
        <f t="shared" si="11"/>
        <v>#NUM!</v>
      </c>
      <c r="W15" s="83" t="e">
        <f t="shared" si="12"/>
        <v>#NUM!</v>
      </c>
      <c r="X15" s="83" t="e">
        <f t="shared" si="13"/>
        <v>#NUM!</v>
      </c>
      <c r="Y15" s="83" t="e">
        <f t="shared" si="14"/>
        <v>#NUM!</v>
      </c>
      <c r="Z15" s="83" t="e">
        <f t="shared" si="15"/>
        <v>#N/A</v>
      </c>
      <c r="AA15" s="83" t="e">
        <f t="shared" si="16"/>
        <v>#NUM!</v>
      </c>
      <c r="AB15" s="83" t="e">
        <f t="shared" si="17"/>
        <v>#NUM!</v>
      </c>
      <c r="AC15" s="83" t="e">
        <f t="shared" si="18"/>
        <v>#NUM!</v>
      </c>
      <c r="AD15" s="83" t="e">
        <f t="shared" si="19"/>
        <v>#NUM!</v>
      </c>
      <c r="AE15" s="83" t="e">
        <f t="shared" si="20"/>
        <v>#NUM!</v>
      </c>
      <c r="AF15" s="83" t="e">
        <f t="shared" si="21"/>
        <v>#N/A</v>
      </c>
      <c r="AG15" s="83" t="e">
        <f t="shared" si="22"/>
        <v>#NUM!</v>
      </c>
      <c r="AH15" s="83" t="e">
        <f t="shared" si="23"/>
        <v>#NUM!</v>
      </c>
      <c r="AI15" s="83" t="e">
        <f t="shared" si="24"/>
        <v>#NUM!</v>
      </c>
      <c r="AJ15" s="83" t="e">
        <f t="shared" si="25"/>
        <v>#N/A</v>
      </c>
    </row>
    <row r="16" spans="1:36" ht="12.95" customHeight="1" x14ac:dyDescent="0.15">
      <c r="A16" s="82"/>
      <c r="B16" s="99"/>
      <c r="C16" s="99"/>
      <c r="D16" s="82"/>
      <c r="E16" s="82"/>
      <c r="F16" s="4" t="str">
        <f t="shared" si="0"/>
        <v/>
      </c>
      <c r="G16" s="5"/>
      <c r="H16" s="82"/>
      <c r="I16" s="82"/>
      <c r="J16" s="1" t="s">
        <v>15</v>
      </c>
      <c r="K16" s="83" t="e">
        <f t="shared" si="1"/>
        <v>#NUM!</v>
      </c>
      <c r="L16" s="83" t="e">
        <f t="shared" si="2"/>
        <v>#NUM!</v>
      </c>
      <c r="M16" s="83" t="e">
        <f t="shared" si="3"/>
        <v>#NUM!</v>
      </c>
      <c r="N16" s="83" t="e">
        <f t="shared" si="4"/>
        <v>#NUM!</v>
      </c>
      <c r="O16" s="83" t="e">
        <f t="shared" si="5"/>
        <v>#NUM!</v>
      </c>
      <c r="P16" s="83" t="e">
        <f t="shared" si="26"/>
        <v>#N/A</v>
      </c>
      <c r="Q16" s="83" t="e">
        <f t="shared" si="6"/>
        <v>#NUM!</v>
      </c>
      <c r="R16" s="83" t="e">
        <f t="shared" si="7"/>
        <v>#NUM!</v>
      </c>
      <c r="S16" s="83" t="e">
        <f t="shared" si="8"/>
        <v>#NUM!</v>
      </c>
      <c r="T16" s="83" t="e">
        <f t="shared" si="9"/>
        <v>#NUM!</v>
      </c>
      <c r="U16" s="83" t="e">
        <f t="shared" si="10"/>
        <v>#N/A</v>
      </c>
      <c r="V16" s="83" t="e">
        <f t="shared" si="11"/>
        <v>#NUM!</v>
      </c>
      <c r="W16" s="83" t="e">
        <f t="shared" si="12"/>
        <v>#NUM!</v>
      </c>
      <c r="X16" s="83" t="e">
        <f t="shared" si="13"/>
        <v>#NUM!</v>
      </c>
      <c r="Y16" s="83" t="e">
        <f t="shared" si="14"/>
        <v>#NUM!</v>
      </c>
      <c r="Z16" s="83" t="e">
        <f t="shared" si="15"/>
        <v>#N/A</v>
      </c>
      <c r="AA16" s="83" t="e">
        <f t="shared" si="16"/>
        <v>#NUM!</v>
      </c>
      <c r="AB16" s="83" t="e">
        <f t="shared" si="17"/>
        <v>#NUM!</v>
      </c>
      <c r="AC16" s="83" t="e">
        <f t="shared" si="18"/>
        <v>#NUM!</v>
      </c>
      <c r="AD16" s="83" t="e">
        <f t="shared" si="19"/>
        <v>#NUM!</v>
      </c>
      <c r="AE16" s="83" t="e">
        <f t="shared" si="20"/>
        <v>#NUM!</v>
      </c>
      <c r="AF16" s="83" t="e">
        <f t="shared" si="21"/>
        <v>#N/A</v>
      </c>
      <c r="AG16" s="83" t="e">
        <f t="shared" si="22"/>
        <v>#NUM!</v>
      </c>
      <c r="AH16" s="83" t="e">
        <f t="shared" si="23"/>
        <v>#NUM!</v>
      </c>
      <c r="AI16" s="83" t="e">
        <f t="shared" si="24"/>
        <v>#NUM!</v>
      </c>
      <c r="AJ16" s="83" t="e">
        <f t="shared" si="25"/>
        <v>#N/A</v>
      </c>
    </row>
    <row r="17" spans="1:36" ht="12.95" customHeight="1" x14ac:dyDescent="0.15">
      <c r="A17" s="82"/>
      <c r="B17" s="99"/>
      <c r="C17" s="99"/>
      <c r="D17" s="82"/>
      <c r="E17" s="82"/>
      <c r="F17" s="4" t="str">
        <f t="shared" si="0"/>
        <v/>
      </c>
      <c r="G17" s="5"/>
      <c r="H17" s="82"/>
      <c r="I17" s="82"/>
      <c r="J17" s="1" t="s">
        <v>15</v>
      </c>
      <c r="K17" s="83" t="e">
        <f t="shared" si="1"/>
        <v>#NUM!</v>
      </c>
      <c r="L17" s="83" t="e">
        <f t="shared" si="2"/>
        <v>#NUM!</v>
      </c>
      <c r="M17" s="83" t="e">
        <f t="shared" si="3"/>
        <v>#NUM!</v>
      </c>
      <c r="N17" s="83" t="e">
        <f t="shared" si="4"/>
        <v>#NUM!</v>
      </c>
      <c r="O17" s="83" t="e">
        <f t="shared" si="5"/>
        <v>#NUM!</v>
      </c>
      <c r="P17" s="83" t="e">
        <f t="shared" si="26"/>
        <v>#N/A</v>
      </c>
      <c r="Q17" s="83" t="e">
        <f t="shared" si="6"/>
        <v>#NUM!</v>
      </c>
      <c r="R17" s="83" t="e">
        <f t="shared" si="7"/>
        <v>#NUM!</v>
      </c>
      <c r="S17" s="83" t="e">
        <f t="shared" si="8"/>
        <v>#NUM!</v>
      </c>
      <c r="T17" s="83" t="e">
        <f t="shared" si="9"/>
        <v>#NUM!</v>
      </c>
      <c r="U17" s="83" t="e">
        <f t="shared" si="10"/>
        <v>#N/A</v>
      </c>
      <c r="V17" s="83" t="e">
        <f t="shared" si="11"/>
        <v>#NUM!</v>
      </c>
      <c r="W17" s="83" t="e">
        <f t="shared" si="12"/>
        <v>#NUM!</v>
      </c>
      <c r="X17" s="83" t="e">
        <f t="shared" si="13"/>
        <v>#NUM!</v>
      </c>
      <c r="Y17" s="83" t="e">
        <f t="shared" si="14"/>
        <v>#NUM!</v>
      </c>
      <c r="Z17" s="83" t="e">
        <f t="shared" si="15"/>
        <v>#N/A</v>
      </c>
      <c r="AA17" s="83" t="e">
        <f t="shared" si="16"/>
        <v>#NUM!</v>
      </c>
      <c r="AB17" s="83" t="e">
        <f t="shared" si="17"/>
        <v>#NUM!</v>
      </c>
      <c r="AC17" s="83" t="e">
        <f t="shared" si="18"/>
        <v>#NUM!</v>
      </c>
      <c r="AD17" s="83" t="e">
        <f t="shared" si="19"/>
        <v>#NUM!</v>
      </c>
      <c r="AE17" s="83" t="e">
        <f t="shared" si="20"/>
        <v>#NUM!</v>
      </c>
      <c r="AF17" s="83" t="e">
        <f t="shared" si="21"/>
        <v>#N/A</v>
      </c>
      <c r="AG17" s="83" t="e">
        <f t="shared" si="22"/>
        <v>#NUM!</v>
      </c>
      <c r="AH17" s="83" t="e">
        <f t="shared" si="23"/>
        <v>#NUM!</v>
      </c>
      <c r="AI17" s="83" t="e">
        <f t="shared" si="24"/>
        <v>#NUM!</v>
      </c>
      <c r="AJ17" s="83" t="e">
        <f t="shared" si="25"/>
        <v>#N/A</v>
      </c>
    </row>
    <row r="18" spans="1:36" ht="12.95" customHeight="1" x14ac:dyDescent="0.15">
      <c r="A18" s="82"/>
      <c r="B18" s="99"/>
      <c r="C18" s="99"/>
      <c r="D18" s="82"/>
      <c r="E18" s="82"/>
      <c r="F18" s="4" t="str">
        <f t="shared" si="0"/>
        <v/>
      </c>
      <c r="G18" s="5"/>
      <c r="H18" s="82"/>
      <c r="I18" s="82"/>
      <c r="J18" s="1" t="s">
        <v>15</v>
      </c>
      <c r="K18" s="83" t="e">
        <f t="shared" si="1"/>
        <v>#NUM!</v>
      </c>
      <c r="L18" s="83" t="e">
        <f t="shared" si="2"/>
        <v>#NUM!</v>
      </c>
      <c r="M18" s="83" t="e">
        <f t="shared" si="3"/>
        <v>#NUM!</v>
      </c>
      <c r="N18" s="83" t="e">
        <f t="shared" si="4"/>
        <v>#NUM!</v>
      </c>
      <c r="O18" s="83" t="e">
        <f t="shared" si="5"/>
        <v>#NUM!</v>
      </c>
      <c r="P18" s="83" t="e">
        <f t="shared" si="26"/>
        <v>#N/A</v>
      </c>
      <c r="Q18" s="83" t="e">
        <f t="shared" si="6"/>
        <v>#NUM!</v>
      </c>
      <c r="R18" s="83" t="e">
        <f t="shared" si="7"/>
        <v>#NUM!</v>
      </c>
      <c r="S18" s="83" t="e">
        <f t="shared" si="8"/>
        <v>#NUM!</v>
      </c>
      <c r="T18" s="83" t="e">
        <f t="shared" si="9"/>
        <v>#NUM!</v>
      </c>
      <c r="U18" s="83" t="e">
        <f t="shared" si="10"/>
        <v>#N/A</v>
      </c>
      <c r="V18" s="83" t="e">
        <f t="shared" si="11"/>
        <v>#NUM!</v>
      </c>
      <c r="W18" s="83" t="e">
        <f t="shared" si="12"/>
        <v>#NUM!</v>
      </c>
      <c r="X18" s="83" t="e">
        <f t="shared" si="13"/>
        <v>#NUM!</v>
      </c>
      <c r="Y18" s="83" t="e">
        <f t="shared" si="14"/>
        <v>#NUM!</v>
      </c>
      <c r="Z18" s="83" t="e">
        <f t="shared" si="15"/>
        <v>#N/A</v>
      </c>
      <c r="AA18" s="83" t="e">
        <f t="shared" si="16"/>
        <v>#NUM!</v>
      </c>
      <c r="AB18" s="83" t="e">
        <f t="shared" si="17"/>
        <v>#NUM!</v>
      </c>
      <c r="AC18" s="83" t="e">
        <f t="shared" si="18"/>
        <v>#NUM!</v>
      </c>
      <c r="AD18" s="83" t="e">
        <f t="shared" si="19"/>
        <v>#NUM!</v>
      </c>
      <c r="AE18" s="83" t="e">
        <f t="shared" si="20"/>
        <v>#NUM!</v>
      </c>
      <c r="AF18" s="83" t="e">
        <f t="shared" si="21"/>
        <v>#N/A</v>
      </c>
      <c r="AG18" s="83" t="e">
        <f t="shared" si="22"/>
        <v>#NUM!</v>
      </c>
      <c r="AH18" s="83" t="e">
        <f t="shared" si="23"/>
        <v>#NUM!</v>
      </c>
      <c r="AI18" s="83" t="e">
        <f t="shared" si="24"/>
        <v>#NUM!</v>
      </c>
      <c r="AJ18" s="83" t="e">
        <f t="shared" si="25"/>
        <v>#N/A</v>
      </c>
    </row>
    <row r="19" spans="1:36" ht="12.95" customHeight="1" x14ac:dyDescent="0.15">
      <c r="A19" s="82"/>
      <c r="B19" s="99"/>
      <c r="C19" s="99"/>
      <c r="D19" s="82"/>
      <c r="E19" s="82"/>
      <c r="F19" s="4" t="str">
        <f t="shared" si="0"/>
        <v/>
      </c>
      <c r="G19" s="5"/>
      <c r="H19" s="82"/>
      <c r="I19" s="82"/>
      <c r="J19" s="1" t="s">
        <v>15</v>
      </c>
      <c r="K19" s="83" t="e">
        <f t="shared" si="1"/>
        <v>#NUM!</v>
      </c>
      <c r="L19" s="83" t="e">
        <f t="shared" si="2"/>
        <v>#NUM!</v>
      </c>
      <c r="M19" s="83" t="e">
        <f t="shared" si="3"/>
        <v>#NUM!</v>
      </c>
      <c r="N19" s="83" t="e">
        <f t="shared" si="4"/>
        <v>#NUM!</v>
      </c>
      <c r="O19" s="83" t="e">
        <f t="shared" si="5"/>
        <v>#NUM!</v>
      </c>
      <c r="P19" s="83" t="e">
        <f t="shared" si="26"/>
        <v>#N/A</v>
      </c>
      <c r="Q19" s="83" t="e">
        <f t="shared" si="6"/>
        <v>#NUM!</v>
      </c>
      <c r="R19" s="83" t="e">
        <f t="shared" si="7"/>
        <v>#NUM!</v>
      </c>
      <c r="S19" s="83" t="e">
        <f t="shared" si="8"/>
        <v>#NUM!</v>
      </c>
      <c r="T19" s="83" t="e">
        <f t="shared" si="9"/>
        <v>#NUM!</v>
      </c>
      <c r="U19" s="83" t="e">
        <f t="shared" si="10"/>
        <v>#N/A</v>
      </c>
      <c r="V19" s="83" t="e">
        <f t="shared" si="11"/>
        <v>#NUM!</v>
      </c>
      <c r="W19" s="83" t="e">
        <f t="shared" si="12"/>
        <v>#NUM!</v>
      </c>
      <c r="X19" s="83" t="e">
        <f t="shared" si="13"/>
        <v>#NUM!</v>
      </c>
      <c r="Y19" s="83" t="e">
        <f t="shared" si="14"/>
        <v>#NUM!</v>
      </c>
      <c r="Z19" s="83" t="e">
        <f t="shared" si="15"/>
        <v>#N/A</v>
      </c>
      <c r="AA19" s="83" t="e">
        <f t="shared" si="16"/>
        <v>#NUM!</v>
      </c>
      <c r="AB19" s="83" t="e">
        <f t="shared" si="17"/>
        <v>#NUM!</v>
      </c>
      <c r="AC19" s="83" t="e">
        <f t="shared" si="18"/>
        <v>#NUM!</v>
      </c>
      <c r="AD19" s="83" t="e">
        <f t="shared" si="19"/>
        <v>#NUM!</v>
      </c>
      <c r="AE19" s="83" t="e">
        <f t="shared" si="20"/>
        <v>#NUM!</v>
      </c>
      <c r="AF19" s="83" t="e">
        <f t="shared" si="21"/>
        <v>#N/A</v>
      </c>
      <c r="AG19" s="83" t="e">
        <f t="shared" si="22"/>
        <v>#NUM!</v>
      </c>
      <c r="AH19" s="83" t="e">
        <f t="shared" si="23"/>
        <v>#NUM!</v>
      </c>
      <c r="AI19" s="83" t="e">
        <f t="shared" si="24"/>
        <v>#NUM!</v>
      </c>
      <c r="AJ19" s="83" t="e">
        <f t="shared" si="25"/>
        <v>#N/A</v>
      </c>
    </row>
    <row r="20" spans="1:36" ht="12.95" customHeight="1" x14ac:dyDescent="0.15">
      <c r="A20" s="82"/>
      <c r="B20" s="99"/>
      <c r="C20" s="99"/>
      <c r="D20" s="82"/>
      <c r="E20" s="82"/>
      <c r="F20" s="4" t="str">
        <f t="shared" si="0"/>
        <v/>
      </c>
      <c r="G20" s="5"/>
      <c r="H20" s="82"/>
      <c r="I20" s="82"/>
      <c r="J20" s="1" t="s">
        <v>15</v>
      </c>
      <c r="K20" s="83" t="e">
        <f t="shared" si="1"/>
        <v>#NUM!</v>
      </c>
      <c r="L20" s="83" t="e">
        <f t="shared" si="2"/>
        <v>#NUM!</v>
      </c>
      <c r="M20" s="83" t="e">
        <f t="shared" si="3"/>
        <v>#NUM!</v>
      </c>
      <c r="N20" s="83" t="e">
        <f t="shared" si="4"/>
        <v>#NUM!</v>
      </c>
      <c r="O20" s="83" t="e">
        <f t="shared" si="5"/>
        <v>#NUM!</v>
      </c>
      <c r="P20" s="83" t="e">
        <f t="shared" si="26"/>
        <v>#N/A</v>
      </c>
      <c r="Q20" s="83" t="e">
        <f t="shared" si="6"/>
        <v>#NUM!</v>
      </c>
      <c r="R20" s="83" t="e">
        <f t="shared" si="7"/>
        <v>#NUM!</v>
      </c>
      <c r="S20" s="83" t="e">
        <f t="shared" si="8"/>
        <v>#NUM!</v>
      </c>
      <c r="T20" s="83" t="e">
        <f t="shared" si="9"/>
        <v>#NUM!</v>
      </c>
      <c r="U20" s="83" t="e">
        <f t="shared" si="10"/>
        <v>#N/A</v>
      </c>
      <c r="V20" s="83" t="e">
        <f t="shared" si="11"/>
        <v>#NUM!</v>
      </c>
      <c r="W20" s="83" t="e">
        <f t="shared" si="12"/>
        <v>#NUM!</v>
      </c>
      <c r="X20" s="83" t="e">
        <f t="shared" si="13"/>
        <v>#NUM!</v>
      </c>
      <c r="Y20" s="83" t="e">
        <f t="shared" si="14"/>
        <v>#NUM!</v>
      </c>
      <c r="Z20" s="83" t="e">
        <f t="shared" si="15"/>
        <v>#N/A</v>
      </c>
      <c r="AA20" s="83" t="e">
        <f t="shared" si="16"/>
        <v>#NUM!</v>
      </c>
      <c r="AB20" s="83" t="e">
        <f t="shared" si="17"/>
        <v>#NUM!</v>
      </c>
      <c r="AC20" s="83" t="e">
        <f t="shared" si="18"/>
        <v>#NUM!</v>
      </c>
      <c r="AD20" s="83" t="e">
        <f t="shared" si="19"/>
        <v>#NUM!</v>
      </c>
      <c r="AE20" s="83" t="e">
        <f t="shared" si="20"/>
        <v>#NUM!</v>
      </c>
      <c r="AF20" s="83" t="e">
        <f t="shared" si="21"/>
        <v>#N/A</v>
      </c>
      <c r="AG20" s="83" t="e">
        <f t="shared" si="22"/>
        <v>#NUM!</v>
      </c>
      <c r="AH20" s="83" t="e">
        <f t="shared" si="23"/>
        <v>#NUM!</v>
      </c>
      <c r="AI20" s="83" t="e">
        <f t="shared" si="24"/>
        <v>#NUM!</v>
      </c>
      <c r="AJ20" s="83" t="e">
        <f t="shared" si="25"/>
        <v>#N/A</v>
      </c>
    </row>
    <row r="21" spans="1:36" ht="12.95" customHeight="1" x14ac:dyDescent="0.15">
      <c r="A21" s="82"/>
      <c r="B21" s="99"/>
      <c r="C21" s="99"/>
      <c r="D21" s="82"/>
      <c r="E21" s="82"/>
      <c r="F21" s="4" t="str">
        <f t="shared" si="0"/>
        <v/>
      </c>
      <c r="G21" s="5"/>
      <c r="H21" s="82"/>
      <c r="I21" s="82"/>
      <c r="J21" s="1" t="s">
        <v>15</v>
      </c>
      <c r="K21" s="83" t="e">
        <f t="shared" si="1"/>
        <v>#NUM!</v>
      </c>
      <c r="L21" s="83" t="e">
        <f t="shared" si="2"/>
        <v>#NUM!</v>
      </c>
      <c r="M21" s="83" t="e">
        <f t="shared" si="3"/>
        <v>#NUM!</v>
      </c>
      <c r="N21" s="83" t="e">
        <f t="shared" si="4"/>
        <v>#NUM!</v>
      </c>
      <c r="O21" s="83" t="e">
        <f t="shared" si="5"/>
        <v>#NUM!</v>
      </c>
      <c r="P21" s="83" t="e">
        <f t="shared" si="26"/>
        <v>#N/A</v>
      </c>
      <c r="Q21" s="83" t="e">
        <f t="shared" si="6"/>
        <v>#NUM!</v>
      </c>
      <c r="R21" s="83" t="e">
        <f t="shared" si="7"/>
        <v>#NUM!</v>
      </c>
      <c r="S21" s="83" t="e">
        <f t="shared" si="8"/>
        <v>#NUM!</v>
      </c>
      <c r="T21" s="83" t="e">
        <f t="shared" si="9"/>
        <v>#NUM!</v>
      </c>
      <c r="U21" s="83" t="e">
        <f t="shared" si="10"/>
        <v>#N/A</v>
      </c>
      <c r="V21" s="83" t="e">
        <f t="shared" si="11"/>
        <v>#NUM!</v>
      </c>
      <c r="W21" s="83" t="e">
        <f t="shared" si="12"/>
        <v>#NUM!</v>
      </c>
      <c r="X21" s="83" t="e">
        <f t="shared" si="13"/>
        <v>#NUM!</v>
      </c>
      <c r="Y21" s="83" t="e">
        <f t="shared" si="14"/>
        <v>#NUM!</v>
      </c>
      <c r="Z21" s="83" t="e">
        <f t="shared" si="15"/>
        <v>#N/A</v>
      </c>
      <c r="AA21" s="83" t="e">
        <f t="shared" si="16"/>
        <v>#NUM!</v>
      </c>
      <c r="AB21" s="83" t="e">
        <f t="shared" si="17"/>
        <v>#NUM!</v>
      </c>
      <c r="AC21" s="83" t="e">
        <f t="shared" si="18"/>
        <v>#NUM!</v>
      </c>
      <c r="AD21" s="83" t="e">
        <f t="shared" si="19"/>
        <v>#NUM!</v>
      </c>
      <c r="AE21" s="83" t="e">
        <f t="shared" si="20"/>
        <v>#NUM!</v>
      </c>
      <c r="AF21" s="83" t="e">
        <f t="shared" si="21"/>
        <v>#N/A</v>
      </c>
      <c r="AG21" s="83" t="e">
        <f t="shared" si="22"/>
        <v>#NUM!</v>
      </c>
      <c r="AH21" s="83" t="e">
        <f t="shared" si="23"/>
        <v>#NUM!</v>
      </c>
      <c r="AI21" s="83" t="e">
        <f t="shared" si="24"/>
        <v>#NUM!</v>
      </c>
      <c r="AJ21" s="83" t="e">
        <f t="shared" si="25"/>
        <v>#N/A</v>
      </c>
    </row>
    <row r="22" spans="1:36" ht="12.95" customHeight="1" x14ac:dyDescent="0.15">
      <c r="A22" s="82"/>
      <c r="B22" s="99"/>
      <c r="C22" s="99"/>
      <c r="D22" s="82"/>
      <c r="E22" s="82"/>
      <c r="F22" s="4" t="str">
        <f t="shared" si="0"/>
        <v/>
      </c>
      <c r="G22" s="5"/>
      <c r="H22" s="82"/>
      <c r="I22" s="82"/>
      <c r="J22" s="1" t="s">
        <v>15</v>
      </c>
      <c r="K22" s="83" t="e">
        <f t="shared" si="1"/>
        <v>#NUM!</v>
      </c>
      <c r="L22" s="83" t="e">
        <f t="shared" si="2"/>
        <v>#NUM!</v>
      </c>
      <c r="M22" s="83" t="e">
        <f t="shared" si="3"/>
        <v>#NUM!</v>
      </c>
      <c r="N22" s="83" t="e">
        <f t="shared" si="4"/>
        <v>#NUM!</v>
      </c>
      <c r="O22" s="83" t="e">
        <f t="shared" si="5"/>
        <v>#NUM!</v>
      </c>
      <c r="P22" s="83" t="e">
        <f t="shared" si="26"/>
        <v>#N/A</v>
      </c>
      <c r="Q22" s="83" t="e">
        <f t="shared" si="6"/>
        <v>#NUM!</v>
      </c>
      <c r="R22" s="83" t="e">
        <f t="shared" si="7"/>
        <v>#NUM!</v>
      </c>
      <c r="S22" s="83" t="e">
        <f t="shared" si="8"/>
        <v>#NUM!</v>
      </c>
      <c r="T22" s="83" t="e">
        <f t="shared" si="9"/>
        <v>#NUM!</v>
      </c>
      <c r="U22" s="83" t="e">
        <f t="shared" si="10"/>
        <v>#N/A</v>
      </c>
      <c r="V22" s="83" t="e">
        <f t="shared" si="11"/>
        <v>#NUM!</v>
      </c>
      <c r="W22" s="83" t="e">
        <f t="shared" si="12"/>
        <v>#NUM!</v>
      </c>
      <c r="X22" s="83" t="e">
        <f t="shared" si="13"/>
        <v>#NUM!</v>
      </c>
      <c r="Y22" s="83" t="e">
        <f t="shared" si="14"/>
        <v>#NUM!</v>
      </c>
      <c r="Z22" s="83" t="e">
        <f t="shared" si="15"/>
        <v>#N/A</v>
      </c>
      <c r="AA22" s="83" t="e">
        <f t="shared" si="16"/>
        <v>#NUM!</v>
      </c>
      <c r="AB22" s="83" t="e">
        <f t="shared" si="17"/>
        <v>#NUM!</v>
      </c>
      <c r="AC22" s="83" t="e">
        <f t="shared" si="18"/>
        <v>#NUM!</v>
      </c>
      <c r="AD22" s="83" t="e">
        <f t="shared" si="19"/>
        <v>#NUM!</v>
      </c>
      <c r="AE22" s="83" t="e">
        <f t="shared" si="20"/>
        <v>#NUM!</v>
      </c>
      <c r="AF22" s="83" t="e">
        <f t="shared" si="21"/>
        <v>#N/A</v>
      </c>
      <c r="AG22" s="83" t="e">
        <f t="shared" si="22"/>
        <v>#NUM!</v>
      </c>
      <c r="AH22" s="83" t="e">
        <f t="shared" si="23"/>
        <v>#NUM!</v>
      </c>
      <c r="AI22" s="83" t="e">
        <f t="shared" si="24"/>
        <v>#NUM!</v>
      </c>
      <c r="AJ22" s="83" t="e">
        <f t="shared" si="25"/>
        <v>#N/A</v>
      </c>
    </row>
    <row r="23" spans="1:36" ht="12.95" customHeight="1" x14ac:dyDescent="0.15">
      <c r="A23" s="82"/>
      <c r="B23" s="99"/>
      <c r="C23" s="99"/>
      <c r="D23" s="82"/>
      <c r="E23" s="82"/>
      <c r="F23" s="4" t="str">
        <f t="shared" si="0"/>
        <v/>
      </c>
      <c r="G23" s="5"/>
      <c r="H23" s="82"/>
      <c r="I23" s="82"/>
      <c r="J23" s="1" t="s">
        <v>15</v>
      </c>
      <c r="K23" s="83" t="e">
        <f t="shared" si="1"/>
        <v>#NUM!</v>
      </c>
      <c r="L23" s="83" t="e">
        <f t="shared" si="2"/>
        <v>#NUM!</v>
      </c>
      <c r="M23" s="83" t="e">
        <f t="shared" si="3"/>
        <v>#NUM!</v>
      </c>
      <c r="N23" s="83" t="e">
        <f t="shared" si="4"/>
        <v>#NUM!</v>
      </c>
      <c r="O23" s="83" t="e">
        <f t="shared" si="5"/>
        <v>#NUM!</v>
      </c>
      <c r="P23" s="83" t="e">
        <f t="shared" si="26"/>
        <v>#N/A</v>
      </c>
      <c r="Q23" s="83" t="e">
        <f t="shared" si="6"/>
        <v>#NUM!</v>
      </c>
      <c r="R23" s="83" t="e">
        <f t="shared" si="7"/>
        <v>#NUM!</v>
      </c>
      <c r="S23" s="83" t="e">
        <f t="shared" si="8"/>
        <v>#NUM!</v>
      </c>
      <c r="T23" s="83" t="e">
        <f t="shared" si="9"/>
        <v>#NUM!</v>
      </c>
      <c r="U23" s="83" t="e">
        <f t="shared" si="10"/>
        <v>#N/A</v>
      </c>
      <c r="V23" s="83" t="e">
        <f t="shared" si="11"/>
        <v>#NUM!</v>
      </c>
      <c r="W23" s="83" t="e">
        <f t="shared" si="12"/>
        <v>#NUM!</v>
      </c>
      <c r="X23" s="83" t="e">
        <f t="shared" si="13"/>
        <v>#NUM!</v>
      </c>
      <c r="Y23" s="83" t="e">
        <f t="shared" si="14"/>
        <v>#NUM!</v>
      </c>
      <c r="Z23" s="83" t="e">
        <f t="shared" si="15"/>
        <v>#N/A</v>
      </c>
      <c r="AA23" s="83" t="e">
        <f t="shared" si="16"/>
        <v>#NUM!</v>
      </c>
      <c r="AB23" s="83" t="e">
        <f t="shared" si="17"/>
        <v>#NUM!</v>
      </c>
      <c r="AC23" s="83" t="e">
        <f t="shared" si="18"/>
        <v>#NUM!</v>
      </c>
      <c r="AD23" s="83" t="e">
        <f t="shared" si="19"/>
        <v>#NUM!</v>
      </c>
      <c r="AE23" s="83" t="e">
        <f t="shared" si="20"/>
        <v>#NUM!</v>
      </c>
      <c r="AF23" s="83" t="e">
        <f t="shared" si="21"/>
        <v>#N/A</v>
      </c>
      <c r="AG23" s="83" t="e">
        <f t="shared" si="22"/>
        <v>#NUM!</v>
      </c>
      <c r="AH23" s="83" t="e">
        <f t="shared" si="23"/>
        <v>#NUM!</v>
      </c>
      <c r="AI23" s="83" t="e">
        <f t="shared" si="24"/>
        <v>#NUM!</v>
      </c>
      <c r="AJ23" s="83" t="e">
        <f t="shared" si="25"/>
        <v>#N/A</v>
      </c>
    </row>
    <row r="24" spans="1:36" ht="12.95" customHeight="1" x14ac:dyDescent="0.15">
      <c r="A24" s="82"/>
      <c r="B24" s="99"/>
      <c r="C24" s="99"/>
      <c r="D24" s="82"/>
      <c r="E24" s="82"/>
      <c r="F24" s="4" t="str">
        <f t="shared" si="0"/>
        <v/>
      </c>
      <c r="G24" s="5"/>
      <c r="H24" s="82"/>
      <c r="I24" s="82"/>
      <c r="J24" s="1" t="s">
        <v>15</v>
      </c>
      <c r="K24" s="83" t="e">
        <f t="shared" si="1"/>
        <v>#NUM!</v>
      </c>
      <c r="L24" s="83" t="e">
        <f t="shared" si="2"/>
        <v>#NUM!</v>
      </c>
      <c r="M24" s="83" t="e">
        <f t="shared" si="3"/>
        <v>#NUM!</v>
      </c>
      <c r="N24" s="83" t="e">
        <f t="shared" si="4"/>
        <v>#NUM!</v>
      </c>
      <c r="O24" s="83" t="e">
        <f t="shared" si="5"/>
        <v>#NUM!</v>
      </c>
      <c r="P24" s="83" t="e">
        <f t="shared" si="26"/>
        <v>#N/A</v>
      </c>
      <c r="Q24" s="83" t="e">
        <f t="shared" si="6"/>
        <v>#NUM!</v>
      </c>
      <c r="R24" s="83" t="e">
        <f t="shared" si="7"/>
        <v>#NUM!</v>
      </c>
      <c r="S24" s="83" t="e">
        <f t="shared" si="8"/>
        <v>#NUM!</v>
      </c>
      <c r="T24" s="83" t="e">
        <f t="shared" si="9"/>
        <v>#NUM!</v>
      </c>
      <c r="U24" s="83" t="e">
        <f t="shared" si="10"/>
        <v>#N/A</v>
      </c>
      <c r="V24" s="83" t="e">
        <f t="shared" si="11"/>
        <v>#NUM!</v>
      </c>
      <c r="W24" s="83" t="e">
        <f t="shared" si="12"/>
        <v>#NUM!</v>
      </c>
      <c r="X24" s="83" t="e">
        <f t="shared" si="13"/>
        <v>#NUM!</v>
      </c>
      <c r="Y24" s="83" t="e">
        <f t="shared" si="14"/>
        <v>#NUM!</v>
      </c>
      <c r="Z24" s="83" t="e">
        <f t="shared" si="15"/>
        <v>#N/A</v>
      </c>
      <c r="AA24" s="83" t="e">
        <f t="shared" si="16"/>
        <v>#NUM!</v>
      </c>
      <c r="AB24" s="83" t="e">
        <f t="shared" si="17"/>
        <v>#NUM!</v>
      </c>
      <c r="AC24" s="83" t="e">
        <f t="shared" si="18"/>
        <v>#NUM!</v>
      </c>
      <c r="AD24" s="83" t="e">
        <f t="shared" si="19"/>
        <v>#NUM!</v>
      </c>
      <c r="AE24" s="83" t="e">
        <f t="shared" si="20"/>
        <v>#NUM!</v>
      </c>
      <c r="AF24" s="83" t="e">
        <f t="shared" si="21"/>
        <v>#N/A</v>
      </c>
      <c r="AG24" s="83" t="e">
        <f t="shared" si="22"/>
        <v>#NUM!</v>
      </c>
      <c r="AH24" s="83" t="e">
        <f t="shared" si="23"/>
        <v>#NUM!</v>
      </c>
      <c r="AI24" s="83" t="e">
        <f t="shared" si="24"/>
        <v>#NUM!</v>
      </c>
      <c r="AJ24" s="83" t="e">
        <f t="shared" si="25"/>
        <v>#N/A</v>
      </c>
    </row>
    <row r="25" spans="1:36" ht="12.95" customHeight="1" x14ac:dyDescent="0.15">
      <c r="A25" s="82"/>
      <c r="B25" s="99"/>
      <c r="C25" s="99"/>
      <c r="D25" s="82"/>
      <c r="E25" s="82"/>
      <c r="F25" s="4" t="str">
        <f t="shared" si="0"/>
        <v/>
      </c>
      <c r="G25" s="5"/>
      <c r="H25" s="82"/>
      <c r="I25" s="82"/>
      <c r="J25" s="1" t="s">
        <v>15</v>
      </c>
      <c r="K25" s="83" t="e">
        <f t="shared" si="1"/>
        <v>#NUM!</v>
      </c>
      <c r="L25" s="83" t="e">
        <f t="shared" si="2"/>
        <v>#NUM!</v>
      </c>
      <c r="M25" s="83" t="e">
        <f t="shared" si="3"/>
        <v>#NUM!</v>
      </c>
      <c r="N25" s="83" t="e">
        <f t="shared" si="4"/>
        <v>#NUM!</v>
      </c>
      <c r="O25" s="83" t="e">
        <f t="shared" si="5"/>
        <v>#NUM!</v>
      </c>
      <c r="P25" s="83" t="e">
        <f t="shared" si="26"/>
        <v>#N/A</v>
      </c>
      <c r="Q25" s="83" t="e">
        <f t="shared" si="6"/>
        <v>#NUM!</v>
      </c>
      <c r="R25" s="83" t="e">
        <f t="shared" si="7"/>
        <v>#NUM!</v>
      </c>
      <c r="S25" s="83" t="e">
        <f t="shared" si="8"/>
        <v>#NUM!</v>
      </c>
      <c r="T25" s="83" t="e">
        <f t="shared" si="9"/>
        <v>#NUM!</v>
      </c>
      <c r="U25" s="83" t="e">
        <f t="shared" si="10"/>
        <v>#N/A</v>
      </c>
      <c r="V25" s="83" t="e">
        <f t="shared" si="11"/>
        <v>#NUM!</v>
      </c>
      <c r="W25" s="83" t="e">
        <f t="shared" si="12"/>
        <v>#NUM!</v>
      </c>
      <c r="X25" s="83" t="e">
        <f t="shared" si="13"/>
        <v>#NUM!</v>
      </c>
      <c r="Y25" s="83" t="e">
        <f t="shared" si="14"/>
        <v>#NUM!</v>
      </c>
      <c r="Z25" s="83" t="e">
        <f t="shared" si="15"/>
        <v>#N/A</v>
      </c>
      <c r="AA25" s="83" t="e">
        <f t="shared" si="16"/>
        <v>#NUM!</v>
      </c>
      <c r="AB25" s="83" t="e">
        <f t="shared" si="17"/>
        <v>#NUM!</v>
      </c>
      <c r="AC25" s="83" t="e">
        <f t="shared" si="18"/>
        <v>#NUM!</v>
      </c>
      <c r="AD25" s="83" t="e">
        <f t="shared" si="19"/>
        <v>#NUM!</v>
      </c>
      <c r="AE25" s="83" t="e">
        <f t="shared" si="20"/>
        <v>#NUM!</v>
      </c>
      <c r="AF25" s="83" t="e">
        <f t="shared" si="21"/>
        <v>#N/A</v>
      </c>
      <c r="AG25" s="83" t="e">
        <f t="shared" si="22"/>
        <v>#NUM!</v>
      </c>
      <c r="AH25" s="83" t="e">
        <f t="shared" si="23"/>
        <v>#NUM!</v>
      </c>
      <c r="AI25" s="83" t="e">
        <f t="shared" si="24"/>
        <v>#NUM!</v>
      </c>
      <c r="AJ25" s="83" t="e">
        <f t="shared" si="25"/>
        <v>#N/A</v>
      </c>
    </row>
    <row r="26" spans="1:36" ht="12.95" customHeight="1" x14ac:dyDescent="0.15">
      <c r="A26" s="82"/>
      <c r="B26" s="99"/>
      <c r="C26" s="99"/>
      <c r="D26" s="82"/>
      <c r="E26" s="82"/>
      <c r="F26" s="4" t="str">
        <f t="shared" si="0"/>
        <v/>
      </c>
      <c r="G26" s="5"/>
      <c r="H26" s="82"/>
      <c r="I26" s="82"/>
      <c r="J26" s="1" t="s">
        <v>15</v>
      </c>
      <c r="K26" s="83" t="e">
        <f t="shared" si="1"/>
        <v>#NUM!</v>
      </c>
      <c r="L26" s="83" t="e">
        <f t="shared" si="2"/>
        <v>#NUM!</v>
      </c>
      <c r="M26" s="83" t="e">
        <f t="shared" si="3"/>
        <v>#NUM!</v>
      </c>
      <c r="N26" s="83" t="e">
        <f t="shared" si="4"/>
        <v>#NUM!</v>
      </c>
      <c r="O26" s="83" t="e">
        <f t="shared" si="5"/>
        <v>#NUM!</v>
      </c>
      <c r="P26" s="83" t="e">
        <f t="shared" si="26"/>
        <v>#N/A</v>
      </c>
      <c r="Q26" s="83" t="e">
        <f t="shared" si="6"/>
        <v>#NUM!</v>
      </c>
      <c r="R26" s="83" t="e">
        <f t="shared" si="7"/>
        <v>#NUM!</v>
      </c>
      <c r="S26" s="83" t="e">
        <f t="shared" si="8"/>
        <v>#NUM!</v>
      </c>
      <c r="T26" s="83" t="e">
        <f t="shared" si="9"/>
        <v>#NUM!</v>
      </c>
      <c r="U26" s="83" t="e">
        <f t="shared" si="10"/>
        <v>#N/A</v>
      </c>
      <c r="V26" s="83" t="e">
        <f t="shared" si="11"/>
        <v>#NUM!</v>
      </c>
      <c r="W26" s="83" t="e">
        <f t="shared" si="12"/>
        <v>#NUM!</v>
      </c>
      <c r="X26" s="83" t="e">
        <f t="shared" si="13"/>
        <v>#NUM!</v>
      </c>
      <c r="Y26" s="83" t="e">
        <f t="shared" si="14"/>
        <v>#NUM!</v>
      </c>
      <c r="Z26" s="83" t="e">
        <f t="shared" si="15"/>
        <v>#N/A</v>
      </c>
      <c r="AA26" s="83" t="e">
        <f t="shared" si="16"/>
        <v>#NUM!</v>
      </c>
      <c r="AB26" s="83" t="e">
        <f t="shared" si="17"/>
        <v>#NUM!</v>
      </c>
      <c r="AC26" s="83" t="e">
        <f t="shared" si="18"/>
        <v>#NUM!</v>
      </c>
      <c r="AD26" s="83" t="e">
        <f t="shared" si="19"/>
        <v>#NUM!</v>
      </c>
      <c r="AE26" s="83" t="e">
        <f t="shared" si="20"/>
        <v>#NUM!</v>
      </c>
      <c r="AF26" s="83" t="e">
        <f t="shared" si="21"/>
        <v>#N/A</v>
      </c>
      <c r="AG26" s="83" t="e">
        <f t="shared" si="22"/>
        <v>#NUM!</v>
      </c>
      <c r="AH26" s="83" t="e">
        <f t="shared" si="23"/>
        <v>#NUM!</v>
      </c>
      <c r="AI26" s="83" t="e">
        <f t="shared" si="24"/>
        <v>#NUM!</v>
      </c>
      <c r="AJ26" s="83" t="e">
        <f t="shared" si="25"/>
        <v>#N/A</v>
      </c>
    </row>
    <row r="27" spans="1:36" ht="12.95" customHeight="1" x14ac:dyDescent="0.15">
      <c r="A27" s="82"/>
      <c r="B27" s="99"/>
      <c r="C27" s="99"/>
      <c r="D27" s="82"/>
      <c r="E27" s="82"/>
      <c r="F27" s="4" t="str">
        <f t="shared" si="0"/>
        <v/>
      </c>
      <c r="G27" s="26"/>
      <c r="H27" s="82"/>
      <c r="I27" s="82"/>
      <c r="J27" s="1" t="s">
        <v>15</v>
      </c>
      <c r="K27" s="83" t="e">
        <f t="shared" si="1"/>
        <v>#NUM!</v>
      </c>
      <c r="L27" s="83" t="e">
        <f t="shared" si="2"/>
        <v>#NUM!</v>
      </c>
      <c r="M27" s="83" t="e">
        <f t="shared" si="3"/>
        <v>#NUM!</v>
      </c>
      <c r="N27" s="83" t="e">
        <f t="shared" si="4"/>
        <v>#NUM!</v>
      </c>
      <c r="O27" s="83" t="e">
        <f t="shared" si="5"/>
        <v>#NUM!</v>
      </c>
      <c r="P27" s="83" t="e">
        <f t="shared" si="26"/>
        <v>#N/A</v>
      </c>
      <c r="Q27" s="83" t="e">
        <f t="shared" si="6"/>
        <v>#NUM!</v>
      </c>
      <c r="R27" s="83" t="e">
        <f t="shared" si="7"/>
        <v>#NUM!</v>
      </c>
      <c r="S27" s="83" t="e">
        <f t="shared" si="8"/>
        <v>#NUM!</v>
      </c>
      <c r="T27" s="83" t="e">
        <f t="shared" si="9"/>
        <v>#NUM!</v>
      </c>
      <c r="U27" s="83" t="e">
        <f t="shared" si="10"/>
        <v>#N/A</v>
      </c>
      <c r="V27" s="83" t="e">
        <f t="shared" si="11"/>
        <v>#NUM!</v>
      </c>
      <c r="W27" s="83" t="e">
        <f t="shared" si="12"/>
        <v>#NUM!</v>
      </c>
      <c r="X27" s="83" t="e">
        <f t="shared" si="13"/>
        <v>#NUM!</v>
      </c>
      <c r="Y27" s="83" t="e">
        <f t="shared" si="14"/>
        <v>#NUM!</v>
      </c>
      <c r="Z27" s="83" t="e">
        <f t="shared" si="15"/>
        <v>#N/A</v>
      </c>
      <c r="AA27" s="83" t="e">
        <f t="shared" si="16"/>
        <v>#NUM!</v>
      </c>
      <c r="AB27" s="83" t="e">
        <f t="shared" si="17"/>
        <v>#NUM!</v>
      </c>
      <c r="AC27" s="83" t="e">
        <f t="shared" si="18"/>
        <v>#NUM!</v>
      </c>
      <c r="AD27" s="83" t="e">
        <f t="shared" si="19"/>
        <v>#NUM!</v>
      </c>
      <c r="AE27" s="83" t="e">
        <f t="shared" si="20"/>
        <v>#NUM!</v>
      </c>
      <c r="AF27" s="83" t="e">
        <f t="shared" si="21"/>
        <v>#N/A</v>
      </c>
      <c r="AG27" s="83" t="e">
        <f t="shared" si="22"/>
        <v>#NUM!</v>
      </c>
      <c r="AH27" s="83" t="e">
        <f t="shared" si="23"/>
        <v>#NUM!</v>
      </c>
      <c r="AI27" s="83" t="e">
        <f t="shared" si="24"/>
        <v>#NUM!</v>
      </c>
      <c r="AJ27" s="83" t="e">
        <f t="shared" si="25"/>
        <v>#N/A</v>
      </c>
    </row>
    <row r="28" spans="1:36" ht="12.95" customHeight="1" x14ac:dyDescent="0.15">
      <c r="A28" s="82"/>
      <c r="B28" s="99"/>
      <c r="C28" s="99"/>
      <c r="D28" s="82"/>
      <c r="E28" s="82"/>
      <c r="F28" s="4" t="str">
        <f t="shared" si="0"/>
        <v/>
      </c>
      <c r="G28" s="26"/>
      <c r="H28" s="82"/>
      <c r="I28" s="82"/>
      <c r="J28" s="1" t="s">
        <v>15</v>
      </c>
      <c r="K28" s="83" t="e">
        <f t="shared" si="1"/>
        <v>#NUM!</v>
      </c>
      <c r="L28" s="83" t="e">
        <f t="shared" si="2"/>
        <v>#NUM!</v>
      </c>
      <c r="M28" s="83" t="e">
        <f t="shared" si="3"/>
        <v>#NUM!</v>
      </c>
      <c r="N28" s="8" t="e">
        <f t="shared" si="4"/>
        <v>#NUM!</v>
      </c>
      <c r="O28" s="83" t="e">
        <f t="shared" si="5"/>
        <v>#NUM!</v>
      </c>
      <c r="P28" s="83" t="e">
        <f t="shared" si="26"/>
        <v>#N/A</v>
      </c>
      <c r="Q28" s="83" t="e">
        <f t="shared" si="6"/>
        <v>#NUM!</v>
      </c>
      <c r="R28" s="83" t="e">
        <f t="shared" si="7"/>
        <v>#NUM!</v>
      </c>
      <c r="S28" s="83" t="e">
        <f t="shared" si="8"/>
        <v>#NUM!</v>
      </c>
      <c r="T28" s="83" t="e">
        <f t="shared" si="9"/>
        <v>#NUM!</v>
      </c>
      <c r="U28" s="83" t="e">
        <f t="shared" si="10"/>
        <v>#N/A</v>
      </c>
      <c r="V28" s="83" t="e">
        <f t="shared" si="11"/>
        <v>#NUM!</v>
      </c>
      <c r="W28" s="83" t="e">
        <f t="shared" si="12"/>
        <v>#NUM!</v>
      </c>
      <c r="X28" s="83" t="e">
        <f t="shared" si="13"/>
        <v>#NUM!</v>
      </c>
      <c r="Y28" s="83" t="e">
        <f t="shared" si="14"/>
        <v>#NUM!</v>
      </c>
      <c r="Z28" s="83" t="e">
        <f t="shared" si="15"/>
        <v>#N/A</v>
      </c>
      <c r="AA28" s="83" t="e">
        <f t="shared" si="16"/>
        <v>#NUM!</v>
      </c>
      <c r="AB28" s="83" t="e">
        <f t="shared" si="17"/>
        <v>#NUM!</v>
      </c>
      <c r="AC28" s="83" t="e">
        <f t="shared" si="18"/>
        <v>#NUM!</v>
      </c>
      <c r="AD28" s="83" t="e">
        <f t="shared" si="19"/>
        <v>#NUM!</v>
      </c>
      <c r="AE28" s="83" t="e">
        <f t="shared" si="20"/>
        <v>#NUM!</v>
      </c>
      <c r="AF28" s="83" t="e">
        <f t="shared" si="21"/>
        <v>#N/A</v>
      </c>
      <c r="AG28" s="83" t="e">
        <f t="shared" si="22"/>
        <v>#NUM!</v>
      </c>
      <c r="AH28" s="83" t="e">
        <f t="shared" si="23"/>
        <v>#NUM!</v>
      </c>
      <c r="AI28" s="83" t="e">
        <f t="shared" si="24"/>
        <v>#NUM!</v>
      </c>
      <c r="AJ28" s="83" t="e">
        <f t="shared" si="25"/>
        <v>#N/A</v>
      </c>
    </row>
    <row r="29" spans="1:36" ht="12.95" customHeight="1" x14ac:dyDescent="0.15">
      <c r="A29" s="82"/>
      <c r="B29" s="99"/>
      <c r="C29" s="99"/>
      <c r="D29" s="82"/>
      <c r="E29" s="82"/>
      <c r="F29" s="4" t="str">
        <f t="shared" si="0"/>
        <v/>
      </c>
      <c r="G29" s="26"/>
      <c r="H29" s="82"/>
      <c r="I29" s="82"/>
      <c r="J29" s="1" t="s">
        <v>15</v>
      </c>
      <c r="K29" s="83" t="e">
        <f t="shared" si="1"/>
        <v>#NUM!</v>
      </c>
      <c r="L29" s="83" t="e">
        <f t="shared" si="2"/>
        <v>#NUM!</v>
      </c>
      <c r="M29" s="83" t="e">
        <f t="shared" si="3"/>
        <v>#NUM!</v>
      </c>
      <c r="N29" s="83" t="e">
        <f t="shared" si="4"/>
        <v>#NUM!</v>
      </c>
      <c r="O29" s="83" t="e">
        <f t="shared" si="5"/>
        <v>#NUM!</v>
      </c>
      <c r="P29" s="83" t="e">
        <f t="shared" si="26"/>
        <v>#N/A</v>
      </c>
      <c r="Q29" s="83" t="e">
        <f t="shared" si="6"/>
        <v>#NUM!</v>
      </c>
      <c r="R29" s="83" t="e">
        <f t="shared" si="7"/>
        <v>#NUM!</v>
      </c>
      <c r="S29" s="83" t="e">
        <f t="shared" si="8"/>
        <v>#NUM!</v>
      </c>
      <c r="T29" s="83" t="e">
        <f t="shared" si="9"/>
        <v>#NUM!</v>
      </c>
      <c r="U29" s="83" t="e">
        <f t="shared" si="10"/>
        <v>#N/A</v>
      </c>
      <c r="V29" s="83" t="e">
        <f t="shared" si="11"/>
        <v>#NUM!</v>
      </c>
      <c r="W29" s="83" t="e">
        <f t="shared" si="12"/>
        <v>#NUM!</v>
      </c>
      <c r="X29" s="83" t="e">
        <f t="shared" si="13"/>
        <v>#NUM!</v>
      </c>
      <c r="Y29" s="83" t="e">
        <f t="shared" si="14"/>
        <v>#NUM!</v>
      </c>
      <c r="Z29" s="83" t="e">
        <f t="shared" si="15"/>
        <v>#N/A</v>
      </c>
      <c r="AA29" s="83" t="e">
        <f t="shared" si="16"/>
        <v>#NUM!</v>
      </c>
      <c r="AB29" s="83" t="e">
        <f t="shared" si="17"/>
        <v>#NUM!</v>
      </c>
      <c r="AC29" s="83" t="e">
        <f t="shared" si="18"/>
        <v>#NUM!</v>
      </c>
      <c r="AD29" s="83" t="e">
        <f t="shared" si="19"/>
        <v>#NUM!</v>
      </c>
      <c r="AE29" s="83" t="e">
        <f t="shared" si="20"/>
        <v>#NUM!</v>
      </c>
      <c r="AF29" s="83" t="e">
        <f t="shared" si="21"/>
        <v>#N/A</v>
      </c>
      <c r="AG29" s="83" t="e">
        <f t="shared" si="22"/>
        <v>#NUM!</v>
      </c>
      <c r="AH29" s="83" t="e">
        <f t="shared" si="23"/>
        <v>#NUM!</v>
      </c>
      <c r="AI29" s="83" t="e">
        <f t="shared" si="24"/>
        <v>#NUM!</v>
      </c>
      <c r="AJ29" s="83" t="e">
        <f t="shared" si="25"/>
        <v>#N/A</v>
      </c>
    </row>
    <row r="30" spans="1:36" ht="12.95" customHeight="1" x14ac:dyDescent="0.15">
      <c r="A30" s="82"/>
      <c r="B30" s="99"/>
      <c r="C30" s="99"/>
      <c r="D30" s="82"/>
      <c r="E30" s="82"/>
      <c r="F30" s="4" t="str">
        <f t="shared" si="0"/>
        <v/>
      </c>
      <c r="G30" s="26"/>
      <c r="H30" s="82"/>
      <c r="I30" s="82"/>
      <c r="J30" s="1" t="s">
        <v>15</v>
      </c>
      <c r="K30" s="83" t="e">
        <f t="shared" si="1"/>
        <v>#NUM!</v>
      </c>
      <c r="L30" s="83" t="e">
        <f t="shared" si="2"/>
        <v>#NUM!</v>
      </c>
      <c r="M30" s="83" t="e">
        <f t="shared" si="3"/>
        <v>#NUM!</v>
      </c>
      <c r="N30" s="83" t="e">
        <f t="shared" si="4"/>
        <v>#NUM!</v>
      </c>
      <c r="O30" s="83" t="e">
        <f t="shared" si="5"/>
        <v>#NUM!</v>
      </c>
      <c r="P30" s="83" t="e">
        <f t="shared" si="26"/>
        <v>#N/A</v>
      </c>
      <c r="Q30" s="83" t="e">
        <f t="shared" si="6"/>
        <v>#NUM!</v>
      </c>
      <c r="R30" s="83" t="e">
        <f t="shared" si="7"/>
        <v>#NUM!</v>
      </c>
      <c r="S30" s="83" t="e">
        <f t="shared" si="8"/>
        <v>#NUM!</v>
      </c>
      <c r="T30" s="83" t="e">
        <f t="shared" si="9"/>
        <v>#NUM!</v>
      </c>
      <c r="U30" s="83" t="e">
        <f t="shared" si="10"/>
        <v>#N/A</v>
      </c>
      <c r="V30" s="83" t="e">
        <f t="shared" si="11"/>
        <v>#NUM!</v>
      </c>
      <c r="W30" s="83" t="e">
        <f t="shared" si="12"/>
        <v>#NUM!</v>
      </c>
      <c r="X30" s="83" t="e">
        <f t="shared" si="13"/>
        <v>#NUM!</v>
      </c>
      <c r="Y30" s="83" t="e">
        <f t="shared" si="14"/>
        <v>#NUM!</v>
      </c>
      <c r="Z30" s="83" t="e">
        <f t="shared" si="15"/>
        <v>#N/A</v>
      </c>
      <c r="AA30" s="83" t="e">
        <f t="shared" si="16"/>
        <v>#NUM!</v>
      </c>
      <c r="AB30" s="83" t="e">
        <f t="shared" si="17"/>
        <v>#NUM!</v>
      </c>
      <c r="AC30" s="83" t="e">
        <f t="shared" si="18"/>
        <v>#NUM!</v>
      </c>
      <c r="AD30" s="83" t="e">
        <f t="shared" si="19"/>
        <v>#NUM!</v>
      </c>
      <c r="AE30" s="83" t="e">
        <f t="shared" si="20"/>
        <v>#NUM!</v>
      </c>
      <c r="AF30" s="83" t="e">
        <f t="shared" si="21"/>
        <v>#N/A</v>
      </c>
      <c r="AG30" s="83" t="e">
        <f t="shared" si="22"/>
        <v>#NUM!</v>
      </c>
      <c r="AH30" s="83" t="e">
        <f t="shared" si="23"/>
        <v>#NUM!</v>
      </c>
      <c r="AI30" s="83" t="e">
        <f t="shared" si="24"/>
        <v>#NUM!</v>
      </c>
      <c r="AJ30" s="83" t="e">
        <f t="shared" si="25"/>
        <v>#N/A</v>
      </c>
    </row>
    <row r="31" spans="1:36" ht="12.95" customHeight="1" x14ac:dyDescent="0.15">
      <c r="A31" s="82"/>
      <c r="B31" s="99"/>
      <c r="C31" s="99"/>
      <c r="D31" s="82"/>
      <c r="E31" s="82"/>
      <c r="F31" s="4" t="str">
        <f t="shared" si="0"/>
        <v/>
      </c>
      <c r="G31" s="26"/>
      <c r="H31" s="82"/>
      <c r="I31" s="82"/>
      <c r="J31" s="1" t="s">
        <v>15</v>
      </c>
      <c r="K31" s="83" t="e">
        <f t="shared" si="1"/>
        <v>#NUM!</v>
      </c>
      <c r="L31" s="83" t="e">
        <f t="shared" si="2"/>
        <v>#NUM!</v>
      </c>
      <c r="M31" s="83" t="e">
        <f t="shared" si="3"/>
        <v>#NUM!</v>
      </c>
      <c r="N31" s="83" t="e">
        <f t="shared" si="4"/>
        <v>#NUM!</v>
      </c>
      <c r="O31" s="83" t="e">
        <f t="shared" si="5"/>
        <v>#NUM!</v>
      </c>
      <c r="P31" s="83" t="e">
        <f t="shared" si="26"/>
        <v>#N/A</v>
      </c>
      <c r="Q31" s="83" t="e">
        <f t="shared" si="6"/>
        <v>#NUM!</v>
      </c>
      <c r="R31" s="83" t="e">
        <f t="shared" si="7"/>
        <v>#NUM!</v>
      </c>
      <c r="S31" s="83" t="e">
        <f t="shared" si="8"/>
        <v>#NUM!</v>
      </c>
      <c r="T31" s="83" t="e">
        <f t="shared" si="9"/>
        <v>#NUM!</v>
      </c>
      <c r="U31" s="83" t="e">
        <f t="shared" si="10"/>
        <v>#N/A</v>
      </c>
      <c r="V31" s="83" t="e">
        <f t="shared" si="11"/>
        <v>#NUM!</v>
      </c>
      <c r="W31" s="83" t="e">
        <f t="shared" si="12"/>
        <v>#NUM!</v>
      </c>
      <c r="X31" s="83" t="e">
        <f t="shared" si="13"/>
        <v>#NUM!</v>
      </c>
      <c r="Y31" s="83" t="e">
        <f t="shared" si="14"/>
        <v>#NUM!</v>
      </c>
      <c r="Z31" s="83" t="e">
        <f t="shared" si="15"/>
        <v>#N/A</v>
      </c>
      <c r="AA31" s="83" t="e">
        <f t="shared" si="16"/>
        <v>#NUM!</v>
      </c>
      <c r="AB31" s="83" t="e">
        <f t="shared" si="17"/>
        <v>#NUM!</v>
      </c>
      <c r="AC31" s="83" t="e">
        <f t="shared" si="18"/>
        <v>#NUM!</v>
      </c>
      <c r="AD31" s="83" t="e">
        <f t="shared" si="19"/>
        <v>#NUM!</v>
      </c>
      <c r="AE31" s="83" t="e">
        <f t="shared" si="20"/>
        <v>#NUM!</v>
      </c>
      <c r="AF31" s="83" t="e">
        <f t="shared" si="21"/>
        <v>#N/A</v>
      </c>
      <c r="AG31" s="83" t="e">
        <f t="shared" si="22"/>
        <v>#NUM!</v>
      </c>
      <c r="AH31" s="83" t="e">
        <f t="shared" si="23"/>
        <v>#NUM!</v>
      </c>
      <c r="AI31" s="83" t="e">
        <f t="shared" si="24"/>
        <v>#NUM!</v>
      </c>
      <c r="AJ31" s="83" t="e">
        <f t="shared" si="25"/>
        <v>#N/A</v>
      </c>
    </row>
    <row r="32" spans="1:36" ht="12.95" customHeight="1" x14ac:dyDescent="0.15">
      <c r="A32" s="82"/>
      <c r="B32" s="99"/>
      <c r="C32" s="99"/>
      <c r="D32" s="82"/>
      <c r="E32" s="82"/>
      <c r="F32" s="4" t="str">
        <f t="shared" si="0"/>
        <v/>
      </c>
      <c r="G32" s="82"/>
      <c r="H32" s="82"/>
      <c r="I32" s="82"/>
      <c r="J32" s="1" t="s">
        <v>15</v>
      </c>
      <c r="K32" s="83" t="e">
        <f t="shared" si="1"/>
        <v>#NUM!</v>
      </c>
      <c r="L32" s="83" t="e">
        <f t="shared" si="2"/>
        <v>#NUM!</v>
      </c>
      <c r="M32" s="83" t="e">
        <f t="shared" si="3"/>
        <v>#NUM!</v>
      </c>
      <c r="N32" s="83" t="e">
        <f t="shared" si="4"/>
        <v>#NUM!</v>
      </c>
      <c r="O32" s="83" t="e">
        <f t="shared" si="5"/>
        <v>#NUM!</v>
      </c>
      <c r="P32" s="83" t="e">
        <f t="shared" si="26"/>
        <v>#N/A</v>
      </c>
      <c r="Q32" s="83" t="e">
        <f t="shared" si="6"/>
        <v>#NUM!</v>
      </c>
      <c r="R32" s="83" t="e">
        <f t="shared" si="7"/>
        <v>#NUM!</v>
      </c>
      <c r="S32" s="83" t="e">
        <f t="shared" si="8"/>
        <v>#NUM!</v>
      </c>
      <c r="T32" s="83" t="e">
        <f t="shared" si="9"/>
        <v>#NUM!</v>
      </c>
      <c r="U32" s="83" t="e">
        <f t="shared" si="10"/>
        <v>#N/A</v>
      </c>
      <c r="V32" s="83" t="e">
        <f t="shared" si="11"/>
        <v>#NUM!</v>
      </c>
      <c r="W32" s="83" t="e">
        <f t="shared" si="12"/>
        <v>#NUM!</v>
      </c>
      <c r="X32" s="83" t="e">
        <f t="shared" si="13"/>
        <v>#NUM!</v>
      </c>
      <c r="Y32" s="83" t="e">
        <f t="shared" si="14"/>
        <v>#NUM!</v>
      </c>
      <c r="Z32" s="83" t="e">
        <f t="shared" si="15"/>
        <v>#N/A</v>
      </c>
      <c r="AA32" s="83" t="e">
        <f t="shared" si="16"/>
        <v>#NUM!</v>
      </c>
      <c r="AB32" s="83" t="e">
        <f t="shared" si="17"/>
        <v>#NUM!</v>
      </c>
      <c r="AC32" s="83" t="e">
        <f t="shared" si="18"/>
        <v>#NUM!</v>
      </c>
      <c r="AD32" s="83" t="e">
        <f t="shared" si="19"/>
        <v>#NUM!</v>
      </c>
      <c r="AE32" s="83" t="e">
        <f t="shared" si="20"/>
        <v>#NUM!</v>
      </c>
      <c r="AF32" s="83" t="e">
        <f t="shared" si="21"/>
        <v>#N/A</v>
      </c>
      <c r="AG32" s="83" t="e">
        <f t="shared" si="22"/>
        <v>#NUM!</v>
      </c>
      <c r="AH32" s="83" t="e">
        <f t="shared" si="23"/>
        <v>#NUM!</v>
      </c>
      <c r="AI32" s="83" t="e">
        <f t="shared" si="24"/>
        <v>#NUM!</v>
      </c>
      <c r="AJ32" s="83" t="e">
        <f t="shared" si="25"/>
        <v>#N/A</v>
      </c>
    </row>
    <row r="33" spans="1:36" ht="12.95" customHeight="1" x14ac:dyDescent="0.15">
      <c r="A33" s="82"/>
      <c r="B33" s="99"/>
      <c r="C33" s="99"/>
      <c r="D33" s="82"/>
      <c r="E33" s="82"/>
      <c r="F33" s="4" t="str">
        <f t="shared" si="0"/>
        <v/>
      </c>
      <c r="G33" s="82"/>
      <c r="H33" s="82"/>
      <c r="I33" s="82"/>
      <c r="J33" s="1" t="s">
        <v>15</v>
      </c>
      <c r="K33" s="83" t="e">
        <f t="shared" si="1"/>
        <v>#NUM!</v>
      </c>
      <c r="L33" s="83" t="e">
        <f t="shared" si="2"/>
        <v>#NUM!</v>
      </c>
      <c r="M33" s="83" t="e">
        <f t="shared" si="3"/>
        <v>#NUM!</v>
      </c>
      <c r="N33" s="83" t="e">
        <f t="shared" si="4"/>
        <v>#NUM!</v>
      </c>
      <c r="O33" s="83" t="e">
        <f t="shared" si="5"/>
        <v>#NUM!</v>
      </c>
      <c r="P33" s="83" t="e">
        <f t="shared" si="26"/>
        <v>#N/A</v>
      </c>
      <c r="Q33" s="83" t="e">
        <f t="shared" si="6"/>
        <v>#NUM!</v>
      </c>
      <c r="R33" s="83" t="e">
        <f t="shared" si="7"/>
        <v>#NUM!</v>
      </c>
      <c r="S33" s="83" t="e">
        <f t="shared" si="8"/>
        <v>#NUM!</v>
      </c>
      <c r="T33" s="83" t="e">
        <f t="shared" si="9"/>
        <v>#NUM!</v>
      </c>
      <c r="U33" s="83" t="e">
        <f t="shared" si="10"/>
        <v>#N/A</v>
      </c>
      <c r="V33" s="83" t="e">
        <f t="shared" si="11"/>
        <v>#NUM!</v>
      </c>
      <c r="W33" s="83" t="e">
        <f t="shared" si="12"/>
        <v>#NUM!</v>
      </c>
      <c r="X33" s="83" t="e">
        <f t="shared" si="13"/>
        <v>#NUM!</v>
      </c>
      <c r="Y33" s="83" t="e">
        <f t="shared" si="14"/>
        <v>#NUM!</v>
      </c>
      <c r="Z33" s="83" t="e">
        <f t="shared" si="15"/>
        <v>#N/A</v>
      </c>
      <c r="AA33" s="83" t="e">
        <f t="shared" si="16"/>
        <v>#NUM!</v>
      </c>
      <c r="AB33" s="83" t="e">
        <f t="shared" si="17"/>
        <v>#NUM!</v>
      </c>
      <c r="AC33" s="83" t="e">
        <f t="shared" si="18"/>
        <v>#NUM!</v>
      </c>
      <c r="AD33" s="83" t="e">
        <f t="shared" si="19"/>
        <v>#NUM!</v>
      </c>
      <c r="AE33" s="83" t="e">
        <f t="shared" si="20"/>
        <v>#NUM!</v>
      </c>
      <c r="AF33" s="83" t="e">
        <f t="shared" si="21"/>
        <v>#N/A</v>
      </c>
      <c r="AG33" s="83" t="e">
        <f t="shared" si="22"/>
        <v>#NUM!</v>
      </c>
      <c r="AH33" s="83" t="e">
        <f t="shared" si="23"/>
        <v>#NUM!</v>
      </c>
      <c r="AI33" s="83" t="e">
        <f t="shared" si="24"/>
        <v>#NUM!</v>
      </c>
      <c r="AJ33" s="83" t="e">
        <f t="shared" si="25"/>
        <v>#N/A</v>
      </c>
    </row>
    <row r="34" spans="1:36" ht="12.95" customHeight="1" x14ac:dyDescent="0.15">
      <c r="A34" s="82"/>
      <c r="B34" s="99"/>
      <c r="C34" s="99"/>
      <c r="D34" s="82"/>
      <c r="E34" s="82"/>
      <c r="F34" s="4" t="str">
        <f t="shared" si="0"/>
        <v/>
      </c>
      <c r="G34" s="82"/>
      <c r="H34" s="82"/>
      <c r="I34" s="82"/>
      <c r="K34" s="83" t="e">
        <f t="shared" si="1"/>
        <v>#NUM!</v>
      </c>
      <c r="L34" s="83" t="e">
        <f t="shared" si="2"/>
        <v>#NUM!</v>
      </c>
      <c r="M34" s="83" t="e">
        <f t="shared" si="3"/>
        <v>#NUM!</v>
      </c>
      <c r="N34" s="83" t="e">
        <f t="shared" si="4"/>
        <v>#NUM!</v>
      </c>
      <c r="O34" s="83" t="e">
        <f t="shared" si="5"/>
        <v>#NUM!</v>
      </c>
      <c r="P34" s="83" t="e">
        <f t="shared" si="26"/>
        <v>#N/A</v>
      </c>
      <c r="Q34" s="83" t="e">
        <f t="shared" si="6"/>
        <v>#NUM!</v>
      </c>
      <c r="R34" s="83" t="e">
        <f t="shared" si="7"/>
        <v>#NUM!</v>
      </c>
      <c r="S34" s="83" t="e">
        <f t="shared" si="8"/>
        <v>#NUM!</v>
      </c>
      <c r="T34" s="83" t="e">
        <f t="shared" si="9"/>
        <v>#NUM!</v>
      </c>
      <c r="U34" s="83" t="e">
        <f t="shared" si="10"/>
        <v>#N/A</v>
      </c>
      <c r="V34" s="83" t="e">
        <f t="shared" si="11"/>
        <v>#NUM!</v>
      </c>
      <c r="W34" s="83" t="e">
        <f t="shared" si="12"/>
        <v>#NUM!</v>
      </c>
      <c r="X34" s="83" t="e">
        <f t="shared" si="13"/>
        <v>#NUM!</v>
      </c>
      <c r="Y34" s="83" t="e">
        <f t="shared" si="14"/>
        <v>#NUM!</v>
      </c>
      <c r="Z34" s="83" t="e">
        <f t="shared" si="15"/>
        <v>#N/A</v>
      </c>
      <c r="AA34" s="83" t="e">
        <f t="shared" si="16"/>
        <v>#NUM!</v>
      </c>
      <c r="AB34" s="83" t="e">
        <f t="shared" si="17"/>
        <v>#NUM!</v>
      </c>
      <c r="AC34" s="83" t="e">
        <f t="shared" si="18"/>
        <v>#NUM!</v>
      </c>
      <c r="AD34" s="83" t="e">
        <f t="shared" si="19"/>
        <v>#NUM!</v>
      </c>
      <c r="AE34" s="83" t="e">
        <f t="shared" si="20"/>
        <v>#NUM!</v>
      </c>
      <c r="AF34" s="83" t="e">
        <f t="shared" si="21"/>
        <v>#N/A</v>
      </c>
      <c r="AG34" s="83" t="e">
        <f t="shared" si="22"/>
        <v>#NUM!</v>
      </c>
      <c r="AH34" s="83" t="e">
        <f t="shared" si="23"/>
        <v>#NUM!</v>
      </c>
      <c r="AI34" s="83" t="e">
        <f t="shared" si="24"/>
        <v>#NUM!</v>
      </c>
      <c r="AJ34" s="83" t="e">
        <f t="shared" si="25"/>
        <v>#N/A</v>
      </c>
    </row>
    <row r="35" spans="1:36" ht="12.95" customHeight="1" x14ac:dyDescent="0.15">
      <c r="A35" s="82"/>
      <c r="B35" s="99"/>
      <c r="C35" s="99"/>
      <c r="D35" s="82"/>
      <c r="E35" s="82"/>
      <c r="F35" s="4" t="str">
        <f t="shared" si="0"/>
        <v/>
      </c>
      <c r="G35" s="82"/>
      <c r="H35" s="82"/>
      <c r="I35" s="82"/>
      <c r="K35" s="83" t="e">
        <f t="shared" si="1"/>
        <v>#NUM!</v>
      </c>
      <c r="L35" s="83" t="e">
        <f t="shared" si="2"/>
        <v>#NUM!</v>
      </c>
      <c r="M35" s="83" t="e">
        <f t="shared" si="3"/>
        <v>#NUM!</v>
      </c>
      <c r="N35" s="83" t="e">
        <f t="shared" si="4"/>
        <v>#NUM!</v>
      </c>
      <c r="O35" s="83" t="e">
        <f t="shared" si="5"/>
        <v>#NUM!</v>
      </c>
      <c r="P35" s="83" t="e">
        <f t="shared" si="26"/>
        <v>#N/A</v>
      </c>
      <c r="Q35" s="83" t="e">
        <f t="shared" si="6"/>
        <v>#NUM!</v>
      </c>
      <c r="R35" s="83" t="e">
        <f t="shared" si="7"/>
        <v>#NUM!</v>
      </c>
      <c r="S35" s="83" t="e">
        <f t="shared" si="8"/>
        <v>#NUM!</v>
      </c>
      <c r="T35" s="83" t="e">
        <f t="shared" si="9"/>
        <v>#NUM!</v>
      </c>
      <c r="U35" s="83" t="e">
        <f t="shared" si="10"/>
        <v>#N/A</v>
      </c>
      <c r="V35" s="83" t="e">
        <f t="shared" si="11"/>
        <v>#NUM!</v>
      </c>
      <c r="W35" s="83" t="e">
        <f t="shared" si="12"/>
        <v>#NUM!</v>
      </c>
      <c r="X35" s="83" t="e">
        <f t="shared" si="13"/>
        <v>#NUM!</v>
      </c>
      <c r="Y35" s="83" t="e">
        <f t="shared" si="14"/>
        <v>#NUM!</v>
      </c>
      <c r="Z35" s="83" t="e">
        <f t="shared" si="15"/>
        <v>#N/A</v>
      </c>
      <c r="AA35" s="83" t="e">
        <f t="shared" si="16"/>
        <v>#NUM!</v>
      </c>
      <c r="AB35" s="83" t="e">
        <f t="shared" si="17"/>
        <v>#NUM!</v>
      </c>
      <c r="AC35" s="83" t="e">
        <f t="shared" si="18"/>
        <v>#NUM!</v>
      </c>
      <c r="AD35" s="83" t="e">
        <f t="shared" si="19"/>
        <v>#NUM!</v>
      </c>
      <c r="AE35" s="83" t="e">
        <f t="shared" si="20"/>
        <v>#NUM!</v>
      </c>
      <c r="AF35" s="83" t="e">
        <f t="shared" si="21"/>
        <v>#N/A</v>
      </c>
      <c r="AG35" s="83" t="e">
        <f t="shared" si="22"/>
        <v>#NUM!</v>
      </c>
      <c r="AH35" s="83" t="e">
        <f t="shared" si="23"/>
        <v>#NUM!</v>
      </c>
      <c r="AI35" s="83" t="e">
        <f t="shared" si="24"/>
        <v>#NUM!</v>
      </c>
      <c r="AJ35" s="83" t="e">
        <f t="shared" si="25"/>
        <v>#N/A</v>
      </c>
    </row>
    <row r="36" spans="1:36" ht="12.95" customHeight="1" x14ac:dyDescent="0.15">
      <c r="A36" s="82"/>
      <c r="B36" s="99"/>
      <c r="C36" s="99"/>
      <c r="D36" s="82"/>
      <c r="E36" s="82"/>
      <c r="F36" s="4" t="str">
        <f t="shared" si="0"/>
        <v/>
      </c>
      <c r="G36" s="82"/>
      <c r="H36" s="82"/>
      <c r="I36" s="82"/>
      <c r="K36" s="83" t="e">
        <f t="shared" si="1"/>
        <v>#NUM!</v>
      </c>
      <c r="L36" s="83" t="e">
        <f t="shared" si="2"/>
        <v>#NUM!</v>
      </c>
      <c r="M36" s="83" t="e">
        <f t="shared" si="3"/>
        <v>#NUM!</v>
      </c>
      <c r="N36" s="83" t="e">
        <f t="shared" si="4"/>
        <v>#NUM!</v>
      </c>
      <c r="O36" s="83" t="e">
        <f t="shared" si="5"/>
        <v>#NUM!</v>
      </c>
      <c r="P36" s="83" t="e">
        <f t="shared" si="26"/>
        <v>#N/A</v>
      </c>
      <c r="Q36" s="83" t="e">
        <f t="shared" si="6"/>
        <v>#NUM!</v>
      </c>
      <c r="R36" s="83" t="e">
        <f t="shared" si="7"/>
        <v>#NUM!</v>
      </c>
      <c r="S36" s="83" t="e">
        <f t="shared" si="8"/>
        <v>#NUM!</v>
      </c>
      <c r="T36" s="83" t="e">
        <f t="shared" si="9"/>
        <v>#NUM!</v>
      </c>
      <c r="U36" s="83" t="e">
        <f t="shared" si="10"/>
        <v>#N/A</v>
      </c>
      <c r="V36" s="83" t="e">
        <f t="shared" si="11"/>
        <v>#NUM!</v>
      </c>
      <c r="W36" s="83" t="e">
        <f t="shared" si="12"/>
        <v>#NUM!</v>
      </c>
      <c r="X36" s="83" t="e">
        <f t="shared" si="13"/>
        <v>#NUM!</v>
      </c>
      <c r="Y36" s="83" t="e">
        <f t="shared" si="14"/>
        <v>#NUM!</v>
      </c>
      <c r="Z36" s="83" t="e">
        <f t="shared" si="15"/>
        <v>#N/A</v>
      </c>
      <c r="AA36" s="83" t="e">
        <f t="shared" si="16"/>
        <v>#NUM!</v>
      </c>
      <c r="AB36" s="83" t="e">
        <f t="shared" si="17"/>
        <v>#NUM!</v>
      </c>
      <c r="AC36" s="83" t="e">
        <f t="shared" si="18"/>
        <v>#NUM!</v>
      </c>
      <c r="AD36" s="83" t="e">
        <f t="shared" si="19"/>
        <v>#NUM!</v>
      </c>
      <c r="AE36" s="83" t="e">
        <f t="shared" si="20"/>
        <v>#NUM!</v>
      </c>
      <c r="AF36" s="83" t="e">
        <f t="shared" si="21"/>
        <v>#N/A</v>
      </c>
      <c r="AG36" s="83" t="e">
        <f t="shared" si="22"/>
        <v>#NUM!</v>
      </c>
      <c r="AH36" s="83" t="e">
        <f t="shared" si="23"/>
        <v>#NUM!</v>
      </c>
      <c r="AI36" s="83" t="e">
        <f t="shared" si="24"/>
        <v>#NUM!</v>
      </c>
      <c r="AJ36" s="83" t="e">
        <f t="shared" si="25"/>
        <v>#N/A</v>
      </c>
    </row>
    <row r="37" spans="1:36" ht="12.95" customHeight="1" x14ac:dyDescent="0.15">
      <c r="A37" s="82"/>
      <c r="B37" s="99"/>
      <c r="C37" s="99"/>
      <c r="D37" s="82"/>
      <c r="E37" s="82"/>
      <c r="F37" s="4" t="str">
        <f t="shared" si="0"/>
        <v/>
      </c>
      <c r="G37" s="82"/>
      <c r="H37" s="82"/>
      <c r="I37" s="82"/>
      <c r="K37" s="83" t="e">
        <f t="shared" si="1"/>
        <v>#NUM!</v>
      </c>
      <c r="L37" s="83" t="e">
        <f t="shared" si="2"/>
        <v>#NUM!</v>
      </c>
      <c r="M37" s="83" t="e">
        <f t="shared" si="3"/>
        <v>#NUM!</v>
      </c>
      <c r="N37" s="83" t="e">
        <f t="shared" si="4"/>
        <v>#NUM!</v>
      </c>
      <c r="O37" s="83" t="e">
        <f t="shared" si="5"/>
        <v>#NUM!</v>
      </c>
      <c r="P37" s="83" t="e">
        <f t="shared" si="26"/>
        <v>#N/A</v>
      </c>
      <c r="Q37" s="83" t="e">
        <f t="shared" si="6"/>
        <v>#NUM!</v>
      </c>
      <c r="R37" s="83" t="e">
        <f t="shared" si="7"/>
        <v>#NUM!</v>
      </c>
      <c r="S37" s="83" t="e">
        <f t="shared" si="8"/>
        <v>#NUM!</v>
      </c>
      <c r="T37" s="83" t="e">
        <f t="shared" si="9"/>
        <v>#NUM!</v>
      </c>
      <c r="U37" s="83" t="e">
        <f t="shared" si="10"/>
        <v>#N/A</v>
      </c>
      <c r="V37" s="83" t="e">
        <f t="shared" si="11"/>
        <v>#NUM!</v>
      </c>
      <c r="W37" s="83" t="e">
        <f t="shared" si="12"/>
        <v>#NUM!</v>
      </c>
      <c r="X37" s="83" t="e">
        <f t="shared" si="13"/>
        <v>#NUM!</v>
      </c>
      <c r="Y37" s="83" t="e">
        <f t="shared" si="14"/>
        <v>#NUM!</v>
      </c>
      <c r="Z37" s="83" t="e">
        <f t="shared" si="15"/>
        <v>#N/A</v>
      </c>
      <c r="AA37" s="83" t="e">
        <f t="shared" si="16"/>
        <v>#NUM!</v>
      </c>
      <c r="AB37" s="83" t="e">
        <f t="shared" si="17"/>
        <v>#NUM!</v>
      </c>
      <c r="AC37" s="83" t="e">
        <f t="shared" si="18"/>
        <v>#NUM!</v>
      </c>
      <c r="AD37" s="83" t="e">
        <f t="shared" si="19"/>
        <v>#NUM!</v>
      </c>
      <c r="AE37" s="83" t="e">
        <f t="shared" si="20"/>
        <v>#NUM!</v>
      </c>
      <c r="AF37" s="83" t="e">
        <f t="shared" si="21"/>
        <v>#N/A</v>
      </c>
      <c r="AG37" s="83" t="e">
        <f t="shared" si="22"/>
        <v>#NUM!</v>
      </c>
      <c r="AH37" s="83" t="e">
        <f t="shared" si="23"/>
        <v>#NUM!</v>
      </c>
      <c r="AI37" s="83" t="e">
        <f t="shared" si="24"/>
        <v>#NUM!</v>
      </c>
      <c r="AJ37" s="83" t="e">
        <f t="shared" si="25"/>
        <v>#N/A</v>
      </c>
    </row>
    <row r="38" spans="1:36" ht="12.95" customHeight="1" x14ac:dyDescent="0.15">
      <c r="A38" s="82"/>
      <c r="B38" s="99"/>
      <c r="C38" s="99"/>
      <c r="D38" s="82"/>
      <c r="E38" s="82"/>
      <c r="F38" s="4" t="str">
        <f t="shared" si="0"/>
        <v/>
      </c>
      <c r="G38" s="82"/>
      <c r="H38" s="82"/>
      <c r="I38" s="82"/>
      <c r="K38" s="83" t="e">
        <f t="shared" si="1"/>
        <v>#NUM!</v>
      </c>
      <c r="L38" s="83" t="e">
        <f t="shared" si="2"/>
        <v>#NUM!</v>
      </c>
      <c r="M38" s="83" t="e">
        <f t="shared" si="3"/>
        <v>#NUM!</v>
      </c>
      <c r="N38" s="83" t="e">
        <f t="shared" si="4"/>
        <v>#NUM!</v>
      </c>
      <c r="O38" s="83" t="e">
        <f t="shared" si="5"/>
        <v>#NUM!</v>
      </c>
      <c r="P38" s="83" t="e">
        <f t="shared" si="26"/>
        <v>#N/A</v>
      </c>
      <c r="Q38" s="83" t="e">
        <f t="shared" si="6"/>
        <v>#NUM!</v>
      </c>
      <c r="R38" s="83" t="e">
        <f t="shared" si="7"/>
        <v>#NUM!</v>
      </c>
      <c r="S38" s="83" t="e">
        <f t="shared" si="8"/>
        <v>#NUM!</v>
      </c>
      <c r="T38" s="83" t="e">
        <f t="shared" si="9"/>
        <v>#NUM!</v>
      </c>
      <c r="U38" s="83" t="e">
        <f t="shared" si="10"/>
        <v>#N/A</v>
      </c>
      <c r="V38" s="83" t="e">
        <f t="shared" si="11"/>
        <v>#NUM!</v>
      </c>
      <c r="W38" s="83" t="e">
        <f t="shared" si="12"/>
        <v>#NUM!</v>
      </c>
      <c r="X38" s="83" t="e">
        <f t="shared" si="13"/>
        <v>#NUM!</v>
      </c>
      <c r="Y38" s="83" t="e">
        <f t="shared" si="14"/>
        <v>#NUM!</v>
      </c>
      <c r="Z38" s="83" t="e">
        <f t="shared" si="15"/>
        <v>#N/A</v>
      </c>
      <c r="AA38" s="83" t="e">
        <f t="shared" si="16"/>
        <v>#NUM!</v>
      </c>
      <c r="AB38" s="83" t="e">
        <f t="shared" si="17"/>
        <v>#NUM!</v>
      </c>
      <c r="AC38" s="83" t="e">
        <f t="shared" si="18"/>
        <v>#NUM!</v>
      </c>
      <c r="AD38" s="83" t="e">
        <f t="shared" si="19"/>
        <v>#NUM!</v>
      </c>
      <c r="AE38" s="83" t="e">
        <f t="shared" si="20"/>
        <v>#NUM!</v>
      </c>
      <c r="AF38" s="83" t="e">
        <f t="shared" si="21"/>
        <v>#N/A</v>
      </c>
      <c r="AG38" s="83" t="e">
        <f t="shared" si="22"/>
        <v>#NUM!</v>
      </c>
      <c r="AH38" s="83" t="e">
        <f t="shared" si="23"/>
        <v>#NUM!</v>
      </c>
      <c r="AI38" s="83" t="e">
        <f t="shared" si="24"/>
        <v>#NUM!</v>
      </c>
      <c r="AJ38" s="83" t="e">
        <f t="shared" si="25"/>
        <v>#N/A</v>
      </c>
    </row>
    <row r="39" spans="1:36" ht="12.95" customHeight="1" x14ac:dyDescent="0.15">
      <c r="A39" s="82"/>
      <c r="B39" s="99"/>
      <c r="C39" s="99"/>
      <c r="D39" s="82"/>
      <c r="E39" s="82"/>
      <c r="F39" s="4" t="str">
        <f t="shared" si="0"/>
        <v/>
      </c>
      <c r="G39" s="82"/>
      <c r="H39" s="82"/>
      <c r="I39" s="82"/>
      <c r="K39" s="83" t="e">
        <f t="shared" si="1"/>
        <v>#NUM!</v>
      </c>
      <c r="L39" s="83" t="e">
        <f t="shared" si="2"/>
        <v>#NUM!</v>
      </c>
      <c r="M39" s="83" t="e">
        <f t="shared" si="3"/>
        <v>#NUM!</v>
      </c>
      <c r="N39" s="83" t="e">
        <f t="shared" si="4"/>
        <v>#NUM!</v>
      </c>
      <c r="O39" s="83" t="e">
        <f t="shared" si="5"/>
        <v>#NUM!</v>
      </c>
      <c r="P39" s="83" t="e">
        <f t="shared" si="26"/>
        <v>#N/A</v>
      </c>
      <c r="Q39" s="83" t="e">
        <f t="shared" si="6"/>
        <v>#NUM!</v>
      </c>
      <c r="R39" s="83" t="e">
        <f t="shared" si="7"/>
        <v>#NUM!</v>
      </c>
      <c r="S39" s="83" t="e">
        <f t="shared" si="8"/>
        <v>#NUM!</v>
      </c>
      <c r="T39" s="83" t="e">
        <f t="shared" si="9"/>
        <v>#NUM!</v>
      </c>
      <c r="U39" s="83" t="e">
        <f t="shared" si="10"/>
        <v>#N/A</v>
      </c>
      <c r="V39" s="83" t="e">
        <f t="shared" si="11"/>
        <v>#NUM!</v>
      </c>
      <c r="W39" s="83" t="e">
        <f t="shared" si="12"/>
        <v>#NUM!</v>
      </c>
      <c r="X39" s="83" t="e">
        <f t="shared" si="13"/>
        <v>#NUM!</v>
      </c>
      <c r="Y39" s="83" t="e">
        <f t="shared" si="14"/>
        <v>#NUM!</v>
      </c>
      <c r="Z39" s="83" t="e">
        <f t="shared" si="15"/>
        <v>#N/A</v>
      </c>
      <c r="AA39" s="83" t="e">
        <f t="shared" si="16"/>
        <v>#NUM!</v>
      </c>
      <c r="AB39" s="83" t="e">
        <f t="shared" si="17"/>
        <v>#NUM!</v>
      </c>
      <c r="AC39" s="83" t="e">
        <f t="shared" si="18"/>
        <v>#NUM!</v>
      </c>
      <c r="AD39" s="83" t="e">
        <f t="shared" si="19"/>
        <v>#NUM!</v>
      </c>
      <c r="AE39" s="83" t="e">
        <f t="shared" si="20"/>
        <v>#NUM!</v>
      </c>
      <c r="AF39" s="83" t="e">
        <f t="shared" si="21"/>
        <v>#N/A</v>
      </c>
      <c r="AG39" s="83" t="e">
        <f t="shared" si="22"/>
        <v>#NUM!</v>
      </c>
      <c r="AH39" s="83" t="e">
        <f t="shared" si="23"/>
        <v>#NUM!</v>
      </c>
      <c r="AI39" s="83" t="e">
        <f t="shared" si="24"/>
        <v>#NUM!</v>
      </c>
      <c r="AJ39" s="83" t="e">
        <f t="shared" si="25"/>
        <v>#N/A</v>
      </c>
    </row>
    <row r="40" spans="1:36" ht="12.95" customHeight="1" x14ac:dyDescent="0.15">
      <c r="A40" s="82"/>
      <c r="B40" s="99"/>
      <c r="C40" s="99"/>
      <c r="D40" s="82"/>
      <c r="E40" s="82"/>
      <c r="F40" s="4" t="str">
        <f t="shared" si="0"/>
        <v/>
      </c>
      <c r="G40" s="82"/>
      <c r="H40" s="82"/>
      <c r="I40" s="82"/>
      <c r="K40" s="83" t="e">
        <f t="shared" si="1"/>
        <v>#NUM!</v>
      </c>
      <c r="L40" s="83" t="e">
        <f t="shared" si="2"/>
        <v>#NUM!</v>
      </c>
      <c r="M40" s="83" t="e">
        <f t="shared" si="3"/>
        <v>#NUM!</v>
      </c>
      <c r="N40" s="83" t="e">
        <f t="shared" si="4"/>
        <v>#NUM!</v>
      </c>
      <c r="O40" s="83" t="e">
        <f t="shared" si="5"/>
        <v>#NUM!</v>
      </c>
      <c r="P40" s="83" t="e">
        <f t="shared" si="26"/>
        <v>#N/A</v>
      </c>
      <c r="Q40" s="83" t="e">
        <f t="shared" si="6"/>
        <v>#NUM!</v>
      </c>
      <c r="R40" s="83" t="e">
        <f t="shared" si="7"/>
        <v>#NUM!</v>
      </c>
      <c r="S40" s="83" t="e">
        <f t="shared" si="8"/>
        <v>#NUM!</v>
      </c>
      <c r="T40" s="83" t="e">
        <f t="shared" si="9"/>
        <v>#NUM!</v>
      </c>
      <c r="U40" s="83" t="e">
        <f t="shared" si="10"/>
        <v>#N/A</v>
      </c>
      <c r="V40" s="83" t="e">
        <f t="shared" si="11"/>
        <v>#NUM!</v>
      </c>
      <c r="W40" s="83" t="e">
        <f t="shared" si="12"/>
        <v>#NUM!</v>
      </c>
      <c r="X40" s="83" t="e">
        <f t="shared" si="13"/>
        <v>#NUM!</v>
      </c>
      <c r="Y40" s="83" t="e">
        <f t="shared" si="14"/>
        <v>#NUM!</v>
      </c>
      <c r="Z40" s="83" t="e">
        <f t="shared" si="15"/>
        <v>#N/A</v>
      </c>
      <c r="AA40" s="83" t="e">
        <f t="shared" si="16"/>
        <v>#NUM!</v>
      </c>
      <c r="AB40" s="83" t="e">
        <f t="shared" si="17"/>
        <v>#NUM!</v>
      </c>
      <c r="AC40" s="83" t="e">
        <f t="shared" si="18"/>
        <v>#NUM!</v>
      </c>
      <c r="AD40" s="83" t="e">
        <f t="shared" si="19"/>
        <v>#NUM!</v>
      </c>
      <c r="AE40" s="83" t="e">
        <f t="shared" si="20"/>
        <v>#NUM!</v>
      </c>
      <c r="AF40" s="83" t="e">
        <f t="shared" si="21"/>
        <v>#N/A</v>
      </c>
      <c r="AG40" s="83" t="e">
        <f t="shared" si="22"/>
        <v>#NUM!</v>
      </c>
      <c r="AH40" s="83" t="e">
        <f t="shared" si="23"/>
        <v>#NUM!</v>
      </c>
      <c r="AI40" s="83" t="e">
        <f t="shared" si="24"/>
        <v>#NUM!</v>
      </c>
      <c r="AJ40" s="83" t="e">
        <f t="shared" si="25"/>
        <v>#N/A</v>
      </c>
    </row>
    <row r="41" spans="1:36" ht="12.95" customHeight="1" x14ac:dyDescent="0.15">
      <c r="A41" s="82"/>
      <c r="B41" s="99"/>
      <c r="C41" s="99"/>
      <c r="D41" s="82"/>
      <c r="E41" s="82"/>
      <c r="F41" s="4" t="str">
        <f t="shared" si="0"/>
        <v/>
      </c>
      <c r="G41" s="82"/>
      <c r="H41" s="82"/>
      <c r="I41" s="82"/>
      <c r="K41" s="83" t="e">
        <f t="shared" si="1"/>
        <v>#NUM!</v>
      </c>
      <c r="L41" s="83" t="e">
        <f t="shared" si="2"/>
        <v>#NUM!</v>
      </c>
      <c r="M41" s="83" t="e">
        <f t="shared" si="3"/>
        <v>#NUM!</v>
      </c>
      <c r="N41" s="83" t="e">
        <f t="shared" si="4"/>
        <v>#NUM!</v>
      </c>
      <c r="O41" s="83" t="e">
        <f t="shared" si="5"/>
        <v>#NUM!</v>
      </c>
      <c r="P41" s="83" t="e">
        <f t="shared" si="26"/>
        <v>#N/A</v>
      </c>
      <c r="Q41" s="83" t="e">
        <f t="shared" si="6"/>
        <v>#NUM!</v>
      </c>
      <c r="R41" s="83" t="e">
        <f t="shared" si="7"/>
        <v>#NUM!</v>
      </c>
      <c r="S41" s="83" t="e">
        <f t="shared" si="8"/>
        <v>#NUM!</v>
      </c>
      <c r="T41" s="83" t="e">
        <f t="shared" si="9"/>
        <v>#NUM!</v>
      </c>
      <c r="U41" s="83" t="e">
        <f t="shared" si="10"/>
        <v>#N/A</v>
      </c>
      <c r="V41" s="83" t="e">
        <f t="shared" si="11"/>
        <v>#NUM!</v>
      </c>
      <c r="W41" s="83" t="e">
        <f t="shared" si="12"/>
        <v>#NUM!</v>
      </c>
      <c r="X41" s="83" t="e">
        <f t="shared" si="13"/>
        <v>#NUM!</v>
      </c>
      <c r="Y41" s="83" t="e">
        <f t="shared" si="14"/>
        <v>#NUM!</v>
      </c>
      <c r="Z41" s="83" t="e">
        <f t="shared" si="15"/>
        <v>#N/A</v>
      </c>
      <c r="AA41" s="83" t="e">
        <f t="shared" si="16"/>
        <v>#NUM!</v>
      </c>
      <c r="AB41" s="83" t="e">
        <f t="shared" si="17"/>
        <v>#NUM!</v>
      </c>
      <c r="AC41" s="83" t="e">
        <f t="shared" si="18"/>
        <v>#NUM!</v>
      </c>
      <c r="AD41" s="83" t="e">
        <f t="shared" si="19"/>
        <v>#NUM!</v>
      </c>
      <c r="AE41" s="83" t="e">
        <f t="shared" si="20"/>
        <v>#NUM!</v>
      </c>
      <c r="AF41" s="83" t="e">
        <f t="shared" si="21"/>
        <v>#N/A</v>
      </c>
      <c r="AG41" s="83" t="e">
        <f t="shared" si="22"/>
        <v>#NUM!</v>
      </c>
      <c r="AH41" s="83" t="e">
        <f t="shared" si="23"/>
        <v>#NUM!</v>
      </c>
      <c r="AI41" s="83" t="e">
        <f t="shared" si="24"/>
        <v>#NUM!</v>
      </c>
      <c r="AJ41" s="83" t="e">
        <f t="shared" si="25"/>
        <v>#N/A</v>
      </c>
    </row>
    <row r="42" spans="1:36" ht="12.95" customHeight="1" x14ac:dyDescent="0.15">
      <c r="A42" s="82"/>
      <c r="B42" s="99"/>
      <c r="C42" s="99"/>
      <c r="D42" s="82"/>
      <c r="E42" s="82"/>
      <c r="F42" s="4" t="str">
        <f t="shared" si="0"/>
        <v/>
      </c>
      <c r="G42" s="82"/>
      <c r="H42" s="82"/>
      <c r="I42" s="82"/>
      <c r="K42" s="83" t="e">
        <f t="shared" si="1"/>
        <v>#NUM!</v>
      </c>
      <c r="L42" s="83" t="e">
        <f t="shared" si="2"/>
        <v>#NUM!</v>
      </c>
      <c r="M42" s="83" t="e">
        <f t="shared" si="3"/>
        <v>#NUM!</v>
      </c>
      <c r="N42" s="83" t="e">
        <f t="shared" si="4"/>
        <v>#NUM!</v>
      </c>
      <c r="O42" s="83" t="e">
        <f t="shared" si="5"/>
        <v>#NUM!</v>
      </c>
      <c r="P42" s="83" t="e">
        <f t="shared" si="26"/>
        <v>#N/A</v>
      </c>
      <c r="Q42" s="83" t="e">
        <f t="shared" si="6"/>
        <v>#NUM!</v>
      </c>
      <c r="R42" s="83" t="e">
        <f t="shared" si="7"/>
        <v>#NUM!</v>
      </c>
      <c r="S42" s="83" t="e">
        <f t="shared" si="8"/>
        <v>#NUM!</v>
      </c>
      <c r="T42" s="83" t="e">
        <f t="shared" si="9"/>
        <v>#NUM!</v>
      </c>
      <c r="U42" s="83" t="e">
        <f t="shared" si="10"/>
        <v>#N/A</v>
      </c>
      <c r="V42" s="83" t="e">
        <f t="shared" si="11"/>
        <v>#NUM!</v>
      </c>
      <c r="W42" s="83" t="e">
        <f t="shared" si="12"/>
        <v>#NUM!</v>
      </c>
      <c r="X42" s="83" t="e">
        <f t="shared" si="13"/>
        <v>#NUM!</v>
      </c>
      <c r="Y42" s="83" t="e">
        <f t="shared" si="14"/>
        <v>#NUM!</v>
      </c>
      <c r="Z42" s="83" t="e">
        <f t="shared" si="15"/>
        <v>#N/A</v>
      </c>
      <c r="AA42" s="83" t="e">
        <f t="shared" si="16"/>
        <v>#NUM!</v>
      </c>
      <c r="AB42" s="83" t="e">
        <f t="shared" si="17"/>
        <v>#NUM!</v>
      </c>
      <c r="AC42" s="83" t="e">
        <f t="shared" si="18"/>
        <v>#NUM!</v>
      </c>
      <c r="AD42" s="83" t="e">
        <f t="shared" si="19"/>
        <v>#NUM!</v>
      </c>
      <c r="AE42" s="83" t="e">
        <f t="shared" si="20"/>
        <v>#NUM!</v>
      </c>
      <c r="AF42" s="83" t="e">
        <f t="shared" si="21"/>
        <v>#N/A</v>
      </c>
      <c r="AG42" s="83" t="e">
        <f t="shared" si="22"/>
        <v>#NUM!</v>
      </c>
      <c r="AH42" s="83" t="e">
        <f t="shared" si="23"/>
        <v>#NUM!</v>
      </c>
      <c r="AI42" s="83" t="e">
        <f t="shared" si="24"/>
        <v>#NUM!</v>
      </c>
      <c r="AJ42" s="83" t="e">
        <f t="shared" si="25"/>
        <v>#N/A</v>
      </c>
    </row>
    <row r="43" spans="1:36" ht="12.95" customHeight="1" x14ac:dyDescent="0.15">
      <c r="A43" s="82"/>
      <c r="B43" s="99"/>
      <c r="C43" s="99"/>
      <c r="D43" s="82"/>
      <c r="E43" s="82"/>
      <c r="F43" s="4" t="str">
        <f t="shared" si="0"/>
        <v/>
      </c>
      <c r="G43" s="82"/>
      <c r="H43" s="82"/>
      <c r="I43" s="82"/>
      <c r="K43" s="83" t="e">
        <f t="shared" si="1"/>
        <v>#NUM!</v>
      </c>
      <c r="L43" s="83" t="e">
        <f t="shared" si="2"/>
        <v>#NUM!</v>
      </c>
      <c r="M43" s="83" t="e">
        <f t="shared" si="3"/>
        <v>#NUM!</v>
      </c>
      <c r="N43" s="83" t="e">
        <f t="shared" si="4"/>
        <v>#NUM!</v>
      </c>
      <c r="O43" s="83" t="e">
        <f t="shared" si="5"/>
        <v>#NUM!</v>
      </c>
      <c r="P43" s="83" t="e">
        <f t="shared" si="26"/>
        <v>#N/A</v>
      </c>
      <c r="Q43" s="83" t="e">
        <f t="shared" si="6"/>
        <v>#NUM!</v>
      </c>
      <c r="R43" s="83" t="e">
        <f t="shared" si="7"/>
        <v>#NUM!</v>
      </c>
      <c r="S43" s="83" t="e">
        <f t="shared" si="8"/>
        <v>#NUM!</v>
      </c>
      <c r="T43" s="83" t="e">
        <f t="shared" si="9"/>
        <v>#NUM!</v>
      </c>
      <c r="U43" s="83" t="e">
        <f t="shared" si="10"/>
        <v>#N/A</v>
      </c>
      <c r="V43" s="83" t="e">
        <f t="shared" si="11"/>
        <v>#NUM!</v>
      </c>
      <c r="W43" s="83" t="e">
        <f t="shared" si="12"/>
        <v>#NUM!</v>
      </c>
      <c r="X43" s="83" t="e">
        <f t="shared" si="13"/>
        <v>#NUM!</v>
      </c>
      <c r="Y43" s="83" t="e">
        <f t="shared" si="14"/>
        <v>#NUM!</v>
      </c>
      <c r="Z43" s="83" t="e">
        <f t="shared" si="15"/>
        <v>#N/A</v>
      </c>
      <c r="AA43" s="83" t="e">
        <f t="shared" si="16"/>
        <v>#NUM!</v>
      </c>
      <c r="AB43" s="83" t="e">
        <f t="shared" si="17"/>
        <v>#NUM!</v>
      </c>
      <c r="AC43" s="83" t="e">
        <f t="shared" si="18"/>
        <v>#NUM!</v>
      </c>
      <c r="AD43" s="83" t="e">
        <f t="shared" si="19"/>
        <v>#NUM!</v>
      </c>
      <c r="AE43" s="83" t="e">
        <f t="shared" si="20"/>
        <v>#NUM!</v>
      </c>
      <c r="AF43" s="83" t="e">
        <f t="shared" si="21"/>
        <v>#N/A</v>
      </c>
      <c r="AG43" s="83" t="e">
        <f t="shared" si="22"/>
        <v>#NUM!</v>
      </c>
      <c r="AH43" s="83" t="e">
        <f t="shared" si="23"/>
        <v>#NUM!</v>
      </c>
      <c r="AI43" s="83" t="e">
        <f t="shared" si="24"/>
        <v>#NUM!</v>
      </c>
      <c r="AJ43" s="83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82" t="s">
        <v>18</v>
      </c>
      <c r="D46" s="82" t="s">
        <v>19</v>
      </c>
      <c r="E46" s="82" t="s">
        <v>20</v>
      </c>
      <c r="F46" s="11"/>
      <c r="G46" s="5" t="s">
        <v>21</v>
      </c>
      <c r="H46" s="13"/>
      <c r="I46" s="111" t="s">
        <v>352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11</v>
      </c>
      <c r="D47" s="15">
        <f>COUNTIF(G4:G43,"*下層*")</f>
        <v>0</v>
      </c>
      <c r="E47" s="15">
        <f>COUNTA(A4:A43)</f>
        <v>11</v>
      </c>
      <c r="F47" s="11"/>
      <c r="G47" s="16">
        <f>C47*100</f>
        <v>1100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11</v>
      </c>
      <c r="D48" s="15" t="str">
        <f>IF(D47&gt;0,ROUND(SUMIF(G4:G43,"*下層*",E4:E43)/D47,0),"")</f>
        <v/>
      </c>
      <c r="E48" s="15">
        <f>ROUND(SUM(E4:E43)/E47,0)</f>
        <v>11</v>
      </c>
      <c r="F48" s="14"/>
      <c r="G48" s="16">
        <f>C48</f>
        <v>11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17</v>
      </c>
      <c r="D49" s="15" t="str">
        <f>IF(D47&gt;0,ROUND(SUMIF(G4:G43,"*下層*",D4:D43)/D47,0),"")</f>
        <v/>
      </c>
      <c r="E49" s="15">
        <f>ROUND(SUM(D4:D43)/E47,0)</f>
        <v>17</v>
      </c>
      <c r="F49" s="14"/>
      <c r="G49" s="16">
        <f>C49</f>
        <v>17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1.9600000000000002</v>
      </c>
      <c r="D50" s="17">
        <f>SUMIF(G4:G43,"*下層*",F4:F43)</f>
        <v>0</v>
      </c>
      <c r="E50" s="4">
        <f>SUM(F4:F43)</f>
        <v>1.9600000000000002</v>
      </c>
      <c r="F50" s="14"/>
      <c r="G50" s="18">
        <f>C50*100</f>
        <v>196.00000000000003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形状比＝65、Sr＝27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82" t="s">
        <v>18</v>
      </c>
      <c r="D53" s="82" t="s">
        <v>19</v>
      </c>
      <c r="E53" s="82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4</v>
      </c>
      <c r="D54" s="15">
        <f>COUNTIF(H4:H43,"▲")</f>
        <v>0</v>
      </c>
      <c r="E54" s="15">
        <f>COUNTA(H4:H43)</f>
        <v>4</v>
      </c>
      <c r="F54" s="11"/>
      <c r="G54" s="16">
        <f>C54*100</f>
        <v>400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10</v>
      </c>
      <c r="D55" s="15" t="str">
        <f>IF(D54&gt;0,ROUND(SUMIF(H4:H43,"▲",E4:E43)/D54,0),"")</f>
        <v/>
      </c>
      <c r="E55" s="15">
        <f>ROUND(SUMIF(H4:H43,"*",E4:E43)/E54,0)</f>
        <v>10</v>
      </c>
      <c r="F55" s="14"/>
      <c r="G55" s="16">
        <f>C55</f>
        <v>10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15</v>
      </c>
      <c r="D56" s="15" t="str">
        <f>IF(D54&gt;0,ROUND(SUMIF(H4:H43,"▲",D4:D43)/D54,0),"")</f>
        <v/>
      </c>
      <c r="E56" s="15">
        <f>ROUND(SUMIF(H4:H43,"*",D4:D43)/E54,0)</f>
        <v>15</v>
      </c>
      <c r="F56" s="14"/>
      <c r="G56" s="16">
        <f>C56</f>
        <v>15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0.37</v>
      </c>
      <c r="D57" s="17">
        <f>SUMIF(H4:H43,"▲",F4:F43)</f>
        <v>0</v>
      </c>
      <c r="E57" s="17">
        <f>SUM(C57:D57)</f>
        <v>0.37</v>
      </c>
      <c r="F57" s="14"/>
      <c r="G57" s="20">
        <f>C57*100</f>
        <v>37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82" t="s">
        <v>18</v>
      </c>
      <c r="D60" s="82" t="s">
        <v>19</v>
      </c>
      <c r="E60" s="82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36.4</v>
      </c>
      <c r="D61" s="21" t="str">
        <f>IF(D47&gt;0,ROUND(D54/D47*100,1),"")</f>
        <v/>
      </c>
      <c r="E61" s="21">
        <f>ROUND(E54/E47*100,1)</f>
        <v>36.4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18.899999999999999</v>
      </c>
      <c r="D62" s="21" t="str">
        <f>IF(D47&gt;0,ROUND(D57/D50*100,1),"")</f>
        <v/>
      </c>
      <c r="E62" s="21">
        <f>ROUND(E57/E50*100,1)</f>
        <v>18.899999999999999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82" t="s">
        <v>18</v>
      </c>
      <c r="D65" s="82" t="s">
        <v>19</v>
      </c>
      <c r="E65" s="82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7</v>
      </c>
      <c r="D66" s="15">
        <f>D47-D54</f>
        <v>0</v>
      </c>
      <c r="E66" s="15">
        <f>SUM(C66:D66)</f>
        <v>7</v>
      </c>
      <c r="F66" s="11"/>
      <c r="G66" s="16">
        <f>C66*100</f>
        <v>700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12</v>
      </c>
      <c r="D67" s="15" t="str">
        <f>IF(D66&gt;0,ROUND(SUMIFS(E4:E43,G7:G43,"*下層*",H4:H43,"")/D66,0),"")</f>
        <v/>
      </c>
      <c r="E67" s="15">
        <f>IF(E66&gt;0,ROUND(SUMIF(H4:H43,"",E4:E43)/E66,0),"")</f>
        <v>12</v>
      </c>
      <c r="F67" s="14"/>
      <c r="G67" s="16">
        <f>C67</f>
        <v>12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19</v>
      </c>
      <c r="D68" s="15" t="str">
        <f>IF(D66&gt;0,ROUND(SUMIFS(D4:D43,G7:G43,"*下層*",H4:H43,"")/D66,0),"")</f>
        <v/>
      </c>
      <c r="E68" s="15">
        <f>IF(E66&gt;0,ROUND(SUMIF(H4:H43,"",D4:D43)/E66,0),"")</f>
        <v>19</v>
      </c>
      <c r="F68" s="14"/>
      <c r="G68" s="16">
        <f>C68</f>
        <v>19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1.5900000000000003</v>
      </c>
      <c r="D69" s="17" t="str">
        <f>IF(D66&gt;0,D50-D57,"")</f>
        <v/>
      </c>
      <c r="E69" s="4">
        <f>SUM(C69:D69)</f>
        <v>1.5900000000000003</v>
      </c>
      <c r="F69" s="14"/>
      <c r="G69" s="18">
        <f>C69*100</f>
        <v>159.00000000000003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形状比＝63、Sr＝31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1B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767" priority="16" stopIfTrue="1">
      <formula>AND(($H4="スギ"),(#REF!&lt;12))</formula>
    </cfRule>
  </conditionalFormatting>
  <conditionalFormatting sqref="L4:L43">
    <cfRule type="expression" dxfId="766" priority="15" stopIfTrue="1">
      <formula>AND(($H4="スギ"),(#REF!&lt;22),(#REF!&gt;=12))</formula>
    </cfRule>
  </conditionalFormatting>
  <conditionalFormatting sqref="M4:M43">
    <cfRule type="expression" dxfId="765" priority="14" stopIfTrue="1">
      <formula>AND(($H4="スギ"),(#REF!&lt;32),(#REF!&gt;=22))</formula>
    </cfRule>
  </conditionalFormatting>
  <conditionalFormatting sqref="N4:N43">
    <cfRule type="expression" dxfId="764" priority="13" stopIfTrue="1">
      <formula>AND(($H4="スギ"),(#REF!&lt;42),(#REF!&gt;=32))</formula>
    </cfRule>
  </conditionalFormatting>
  <conditionalFormatting sqref="U4:U43 Z4:AF43 AJ4:AJ43 O4:P43">
    <cfRule type="expression" dxfId="763" priority="12" stopIfTrue="1">
      <formula>AND(($H4="スギ"),(#REF!&gt;=42))</formula>
    </cfRule>
  </conditionalFormatting>
  <conditionalFormatting sqref="Q4:Q43 AA4:AA43">
    <cfRule type="expression" dxfId="762" priority="11" stopIfTrue="1">
      <formula>AND(($H4="ヒノキ"),(#REF!&lt;12))</formula>
    </cfRule>
  </conditionalFormatting>
  <conditionalFormatting sqref="R4:R43 AB4:AE43">
    <cfRule type="expression" dxfId="761" priority="10" stopIfTrue="1">
      <formula>AND(($H4="ヒノキ"),(#REF!&lt;22),(#REF!&gt;=12))</formula>
    </cfRule>
  </conditionalFormatting>
  <conditionalFormatting sqref="S4:S43">
    <cfRule type="expression" dxfId="760" priority="9" stopIfTrue="1">
      <formula>AND(($H4="ヒノキ"),(#REF!&lt;32),(#REF!&gt;=22))</formula>
    </cfRule>
  </conditionalFormatting>
  <conditionalFormatting sqref="T4:U43 Z4:AF43 AJ4:AJ43">
    <cfRule type="expression" dxfId="759" priority="8" stopIfTrue="1">
      <formula>AND(($H4="ヒノキ"),(#REF!&gt;=32))</formula>
    </cfRule>
  </conditionalFormatting>
  <conditionalFormatting sqref="V4:V43 AA4:AA43">
    <cfRule type="expression" dxfId="758" priority="7" stopIfTrue="1">
      <formula>AND(($H4="アカマツ"),(#REF!&lt;12))</formula>
    </cfRule>
  </conditionalFormatting>
  <conditionalFormatting sqref="W4:W43 AB4:AB43">
    <cfRule type="expression" dxfId="757" priority="6" stopIfTrue="1">
      <formula>AND(($H4="アカマツ"),(#REF!&lt;22),(#REF!&gt;=12))</formula>
    </cfRule>
  </conditionalFormatting>
  <conditionalFormatting sqref="X4:X43 AC4:AC43">
    <cfRule type="expression" dxfId="756" priority="5" stopIfTrue="1">
      <formula>AND(($H4="アカマツ"),(#REF!&lt;42),(#REF!&gt;=22))</formula>
    </cfRule>
  </conditionalFormatting>
  <conditionalFormatting sqref="Y4:AF43 AJ4:AJ43">
    <cfRule type="expression" dxfId="755" priority="4" stopIfTrue="1">
      <formula>AND(($H4="アカマツ"),(#REF!&gt;=42))</formula>
    </cfRule>
  </conditionalFormatting>
  <conditionalFormatting sqref="AG4:AG43">
    <cfRule type="expression" dxfId="754" priority="3" stopIfTrue="1">
      <formula>AND(($H4&lt;&gt;"スギ"),($H4&lt;&gt;"ヒノキ"),($H4&lt;&gt;"アカマツ"),(#REF!&lt;12))</formula>
    </cfRule>
  </conditionalFormatting>
  <conditionalFormatting sqref="AH4:AH43">
    <cfRule type="expression" dxfId="753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752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0" tint="-0.499984740745262"/>
  </sheetPr>
  <dimension ref="A1:U97"/>
  <sheetViews>
    <sheetView zoomScaleNormal="100" zoomScaleSheetLayoutView="100" workbookViewId="0">
      <selection activeCell="A97" sqref="A97"/>
    </sheetView>
  </sheetViews>
  <sheetFormatPr defaultColWidth="8.5" defaultRowHeight="12" x14ac:dyDescent="0.15"/>
  <cols>
    <col min="1" max="11" width="8.5" style="11" customWidth="1"/>
    <col min="12" max="14" width="7.625" style="11" customWidth="1"/>
    <col min="15" max="16384" width="8.5" style="11"/>
  </cols>
  <sheetData>
    <row r="1" spans="1:21" ht="24" customHeight="1" x14ac:dyDescent="0.15">
      <c r="A1" s="128" t="s">
        <v>195</v>
      </c>
      <c r="B1" s="128"/>
      <c r="C1" s="129"/>
      <c r="D1" s="130" t="s">
        <v>231</v>
      </c>
      <c r="E1" s="131"/>
      <c r="F1" s="131"/>
      <c r="G1" s="132"/>
    </row>
    <row r="2" spans="1:21" ht="24" customHeight="1" x14ac:dyDescent="0.15">
      <c r="A2" s="128" t="s">
        <v>196</v>
      </c>
      <c r="B2" s="128"/>
      <c r="C2" s="129"/>
      <c r="D2" s="54" t="s">
        <v>232</v>
      </c>
      <c r="E2" s="54" t="s">
        <v>233</v>
      </c>
      <c r="F2" s="54" t="s">
        <v>234</v>
      </c>
      <c r="G2" s="54" t="s">
        <v>343</v>
      </c>
      <c r="H2" s="54" t="s">
        <v>344</v>
      </c>
      <c r="I2" s="55"/>
      <c r="J2" s="55"/>
    </row>
    <row r="3" spans="1:21" ht="24" customHeight="1" x14ac:dyDescent="0.15">
      <c r="A3" s="128" t="s">
        <v>197</v>
      </c>
      <c r="B3" s="128"/>
      <c r="C3" s="129"/>
      <c r="D3" s="56" t="s">
        <v>301</v>
      </c>
      <c r="E3" s="56" t="s">
        <v>302</v>
      </c>
      <c r="F3" s="56" t="s">
        <v>303</v>
      </c>
      <c r="G3" s="56" t="s">
        <v>304</v>
      </c>
      <c r="H3" s="56" t="s">
        <v>305</v>
      </c>
      <c r="I3" s="56"/>
      <c r="J3" s="56"/>
    </row>
    <row r="5" spans="1:21" ht="14.25" x14ac:dyDescent="0.15">
      <c r="A5" s="133" t="str">
        <f>D1</f>
        <v>S12アカマツ</v>
      </c>
      <c r="B5" s="133"/>
      <c r="C5" s="133"/>
    </row>
    <row r="7" spans="1:21" ht="12.75" customHeight="1" x14ac:dyDescent="0.15">
      <c r="A7" s="57" t="s">
        <v>16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2"/>
      <c r="P7" s="13"/>
      <c r="Q7" s="13"/>
      <c r="R7" s="13"/>
      <c r="S7" s="13"/>
      <c r="T7" s="13"/>
      <c r="U7" s="13"/>
    </row>
    <row r="8" spans="1:21" s="58" customFormat="1" ht="12.75" customHeight="1" x14ac:dyDescent="0.15">
      <c r="A8" s="121"/>
      <c r="B8" s="122"/>
      <c r="C8" s="127" t="s">
        <v>18</v>
      </c>
      <c r="D8" s="127"/>
      <c r="E8" s="127"/>
      <c r="F8" s="127"/>
      <c r="G8" s="127"/>
      <c r="H8" s="127"/>
      <c r="I8" s="127"/>
      <c r="J8" s="127"/>
      <c r="K8" s="127"/>
    </row>
    <row r="9" spans="1:21" s="58" customFormat="1" ht="12.75" customHeight="1" x14ac:dyDescent="0.15">
      <c r="A9" s="123"/>
      <c r="B9" s="124"/>
      <c r="C9" s="59" t="s">
        <v>198</v>
      </c>
      <c r="D9" s="59" t="str">
        <f t="shared" ref="D9:J9" si="0">IF(D$3&lt;&gt;"",D$3,"")</f>
        <v>No.19</v>
      </c>
      <c r="E9" s="59" t="str">
        <f t="shared" si="0"/>
        <v>No.20</v>
      </c>
      <c r="F9" s="59" t="str">
        <f t="shared" si="0"/>
        <v>No.21</v>
      </c>
      <c r="G9" s="59" t="str">
        <f t="shared" si="0"/>
        <v>No.22</v>
      </c>
      <c r="H9" s="59" t="str">
        <f t="shared" si="0"/>
        <v>No.23</v>
      </c>
      <c r="I9" s="59" t="str">
        <f t="shared" si="0"/>
        <v/>
      </c>
      <c r="J9" s="59" t="str">
        <f t="shared" si="0"/>
        <v/>
      </c>
      <c r="K9" s="60" t="s">
        <v>199</v>
      </c>
    </row>
    <row r="10" spans="1:21" ht="12.75" customHeight="1" x14ac:dyDescent="0.15">
      <c r="A10" s="109" t="s">
        <v>22</v>
      </c>
      <c r="B10" s="110"/>
      <c r="C10" s="15">
        <f ca="1">ROUND(AVERAGE(D10:J10),0)</f>
        <v>13</v>
      </c>
      <c r="D10" s="52">
        <f t="shared" ref="D10:J10" ca="1" si="1">IF(D$2&lt;&gt;"",INDIRECT(D$2&amp;"!C47"),"")</f>
        <v>15</v>
      </c>
      <c r="E10" s="52">
        <f t="shared" ca="1" si="1"/>
        <v>15</v>
      </c>
      <c r="F10" s="52">
        <f t="shared" ca="1" si="1"/>
        <v>10</v>
      </c>
      <c r="G10" s="52">
        <f t="shared" ca="1" si="1"/>
        <v>13</v>
      </c>
      <c r="H10" s="52">
        <f t="shared" ca="1" si="1"/>
        <v>11</v>
      </c>
      <c r="I10" s="52" t="str">
        <f t="shared" ca="1" si="1"/>
        <v/>
      </c>
      <c r="J10" s="52" t="str">
        <f t="shared" ca="1" si="1"/>
        <v/>
      </c>
      <c r="K10" s="61">
        <f ca="1">C10*100</f>
        <v>1300</v>
      </c>
    </row>
    <row r="11" spans="1:21" ht="12.75" customHeight="1" x14ac:dyDescent="0.15">
      <c r="A11" s="109" t="s">
        <v>23</v>
      </c>
      <c r="B11" s="110"/>
      <c r="C11" s="15">
        <f ca="1">ROUND(AVERAGE(D11:J11),0)</f>
        <v>13</v>
      </c>
      <c r="D11" s="52">
        <f t="shared" ref="D11:J11" ca="1" si="2">IF(D$2&lt;&gt;"",INDIRECT(D$2&amp;"!C48"),"")</f>
        <v>13</v>
      </c>
      <c r="E11" s="52">
        <f t="shared" ca="1" si="2"/>
        <v>12</v>
      </c>
      <c r="F11" s="52">
        <f t="shared" ca="1" si="2"/>
        <v>17</v>
      </c>
      <c r="G11" s="52">
        <f t="shared" ca="1" si="2"/>
        <v>11</v>
      </c>
      <c r="H11" s="52">
        <f t="shared" ca="1" si="2"/>
        <v>11</v>
      </c>
      <c r="I11" s="52" t="str">
        <f t="shared" ca="1" si="2"/>
        <v/>
      </c>
      <c r="J11" s="52" t="str">
        <f t="shared" ca="1" si="2"/>
        <v/>
      </c>
      <c r="K11" s="62">
        <f ca="1">C11</f>
        <v>13</v>
      </c>
    </row>
    <row r="12" spans="1:21" ht="12.75" customHeight="1" x14ac:dyDescent="0.15">
      <c r="A12" s="109" t="s">
        <v>24</v>
      </c>
      <c r="B12" s="110"/>
      <c r="C12" s="15">
        <f ca="1">ROUND(AVERAGE(D12:J12),0)</f>
        <v>20</v>
      </c>
      <c r="D12" s="52">
        <f t="shared" ref="D12:J12" ca="1" si="3">IF(D$2&lt;&gt;"",INDIRECT(D$2&amp;"!C49"),"")</f>
        <v>16</v>
      </c>
      <c r="E12" s="52">
        <f t="shared" ca="1" si="3"/>
        <v>19</v>
      </c>
      <c r="F12" s="52">
        <f t="shared" ca="1" si="3"/>
        <v>25</v>
      </c>
      <c r="G12" s="52">
        <f t="shared" ca="1" si="3"/>
        <v>21</v>
      </c>
      <c r="H12" s="52">
        <f t="shared" ca="1" si="3"/>
        <v>17</v>
      </c>
      <c r="I12" s="52" t="str">
        <f t="shared" ca="1" si="3"/>
        <v/>
      </c>
      <c r="J12" s="52" t="str">
        <f t="shared" ca="1" si="3"/>
        <v/>
      </c>
      <c r="K12" s="62">
        <f ca="1">C12</f>
        <v>20</v>
      </c>
    </row>
    <row r="13" spans="1:21" ht="12.75" customHeight="1" x14ac:dyDescent="0.15">
      <c r="A13" s="109" t="s">
        <v>25</v>
      </c>
      <c r="B13" s="110"/>
      <c r="C13" s="4">
        <f ca="1">ROUND(AVERAGE(D13:J13),3)</f>
        <v>2.706</v>
      </c>
      <c r="D13" s="63">
        <f t="shared" ref="D13:J13" ca="1" si="4">IF(D$2&lt;&gt;"",INDIRECT(D$2&amp;"!C50"),"")</f>
        <v>2.1100000000000003</v>
      </c>
      <c r="E13" s="63">
        <f t="shared" ca="1" si="4"/>
        <v>2.52</v>
      </c>
      <c r="F13" s="63">
        <f t="shared" ca="1" si="4"/>
        <v>4.16</v>
      </c>
      <c r="G13" s="63">
        <f t="shared" ca="1" si="4"/>
        <v>2.7800000000000002</v>
      </c>
      <c r="H13" s="63">
        <f t="shared" ca="1" si="4"/>
        <v>1.9600000000000002</v>
      </c>
      <c r="I13" s="63" t="str">
        <f t="shared" ca="1" si="4"/>
        <v/>
      </c>
      <c r="J13" s="63" t="str">
        <f t="shared" ca="1" si="4"/>
        <v/>
      </c>
      <c r="K13" s="64">
        <f ca="1">C13*100</f>
        <v>270.60000000000002</v>
      </c>
    </row>
    <row r="14" spans="1:21" ht="12.75" customHeight="1" x14ac:dyDescent="0.15">
      <c r="A14" s="12"/>
      <c r="B14" s="13"/>
      <c r="C14" s="13"/>
      <c r="D14" s="13"/>
      <c r="E14" s="13"/>
      <c r="F14" s="13"/>
      <c r="G14" s="13"/>
      <c r="H14" s="13"/>
      <c r="I14" s="12"/>
      <c r="J14" s="13"/>
      <c r="K14" s="19" t="str">
        <f ca="1">"形状比＝"&amp;ROUND(K11/K12*100,0)&amp;"、Sr＝"&amp;ROUND((10000/K10)^0.5/K11*100,0)</f>
        <v>形状比＝65、Sr＝21</v>
      </c>
      <c r="L14" s="13"/>
      <c r="M14" s="13"/>
      <c r="N14" s="13"/>
    </row>
    <row r="15" spans="1:21" ht="12.75" customHeight="1" x14ac:dyDescent="0.15">
      <c r="A15" s="12"/>
      <c r="B15" s="13"/>
      <c r="C15" s="13"/>
      <c r="D15" s="13"/>
      <c r="E15" s="13"/>
      <c r="F15" s="13"/>
      <c r="G15" s="13"/>
      <c r="H15" s="13"/>
      <c r="I15" s="12"/>
      <c r="J15" s="13"/>
      <c r="K15" s="19"/>
      <c r="L15" s="13"/>
      <c r="M15" s="13"/>
      <c r="N15" s="13"/>
    </row>
    <row r="16" spans="1:21" ht="12.75" customHeight="1" x14ac:dyDescent="0.15">
      <c r="A16" s="121"/>
      <c r="B16" s="122"/>
      <c r="C16" s="118" t="s">
        <v>19</v>
      </c>
      <c r="D16" s="119"/>
      <c r="E16" s="119"/>
      <c r="F16" s="119"/>
      <c r="G16" s="119"/>
      <c r="H16" s="119"/>
      <c r="I16" s="119"/>
      <c r="J16" s="120"/>
    </row>
    <row r="17" spans="1:21" ht="12.75" customHeight="1" x14ac:dyDescent="0.15">
      <c r="A17" s="123"/>
      <c r="B17" s="124"/>
      <c r="C17" s="59" t="str">
        <f>C$9</f>
        <v>平均</v>
      </c>
      <c r="D17" s="59" t="str">
        <f t="shared" ref="D17:J17" si="5">IF(D$3&lt;&gt;"",D$3,"")</f>
        <v>No.19</v>
      </c>
      <c r="E17" s="59" t="str">
        <f t="shared" si="5"/>
        <v>No.20</v>
      </c>
      <c r="F17" s="59" t="str">
        <f t="shared" si="5"/>
        <v>No.21</v>
      </c>
      <c r="G17" s="59" t="str">
        <f t="shared" si="5"/>
        <v>No.22</v>
      </c>
      <c r="H17" s="59" t="str">
        <f t="shared" si="5"/>
        <v>No.23</v>
      </c>
      <c r="I17" s="59" t="str">
        <f t="shared" si="5"/>
        <v/>
      </c>
      <c r="J17" s="59" t="str">
        <f t="shared" si="5"/>
        <v/>
      </c>
    </row>
    <row r="18" spans="1:21" ht="12.75" customHeight="1" x14ac:dyDescent="0.15">
      <c r="A18" s="109" t="s">
        <v>22</v>
      </c>
      <c r="B18" s="110"/>
      <c r="C18" s="15">
        <f ca="1">ROUND(AVERAGE(D18:J18),0)</f>
        <v>0</v>
      </c>
      <c r="D18" s="52">
        <f t="shared" ref="D18:J18" ca="1" si="6">IF(D$2&lt;&gt;"",INDIRECT(D$2&amp;"!D47"),"")</f>
        <v>0</v>
      </c>
      <c r="E18" s="52">
        <f t="shared" ca="1" si="6"/>
        <v>1</v>
      </c>
      <c r="F18" s="52">
        <f t="shared" ca="1" si="6"/>
        <v>0</v>
      </c>
      <c r="G18" s="52">
        <f t="shared" ca="1" si="6"/>
        <v>0</v>
      </c>
      <c r="H18" s="52">
        <f t="shared" ca="1" si="6"/>
        <v>0</v>
      </c>
      <c r="I18" s="52" t="str">
        <f t="shared" ca="1" si="6"/>
        <v/>
      </c>
      <c r="J18" s="52" t="str">
        <f t="shared" ca="1" si="6"/>
        <v/>
      </c>
    </row>
    <row r="19" spans="1:21" ht="12.75" customHeight="1" x14ac:dyDescent="0.15">
      <c r="A19" s="109" t="s">
        <v>23</v>
      </c>
      <c r="B19" s="110"/>
      <c r="C19" s="15" t="str">
        <f ca="1">IF($C$18=0,"",ROUND(AVERAGE(D19:J19),0))</f>
        <v/>
      </c>
      <c r="D19" s="52" t="str">
        <f ca="1">IF(D$2&lt;&gt;"",INDIRECT(D$2&amp;"!D48"),"")</f>
        <v/>
      </c>
      <c r="E19" s="52">
        <f t="shared" ref="E19:J19" ca="1" si="7">IF(E$2&lt;&gt;"",INDIRECT(E$2&amp;"!D48"),"")</f>
        <v>6</v>
      </c>
      <c r="F19" s="52" t="str">
        <f t="shared" ca="1" si="7"/>
        <v/>
      </c>
      <c r="G19" s="52" t="str">
        <f t="shared" ca="1" si="7"/>
        <v/>
      </c>
      <c r="H19" s="52" t="str">
        <f t="shared" ca="1" si="7"/>
        <v/>
      </c>
      <c r="I19" s="52" t="str">
        <f t="shared" ca="1" si="7"/>
        <v/>
      </c>
      <c r="J19" s="52" t="str">
        <f t="shared" ca="1" si="7"/>
        <v/>
      </c>
    </row>
    <row r="20" spans="1:21" ht="12.75" customHeight="1" x14ac:dyDescent="0.15">
      <c r="A20" s="109" t="s">
        <v>24</v>
      </c>
      <c r="B20" s="110"/>
      <c r="C20" s="15" t="str">
        <f ca="1">IF($C$18=0,"",ROUND(AVERAGE(D20:J20),0))</f>
        <v/>
      </c>
      <c r="D20" s="52" t="str">
        <f t="shared" ref="D20:J20" ca="1" si="8">IF(D$2&lt;&gt;"",INDIRECT(D$2&amp;"!D49"),"")</f>
        <v/>
      </c>
      <c r="E20" s="52">
        <f t="shared" ca="1" si="8"/>
        <v>8</v>
      </c>
      <c r="F20" s="52" t="str">
        <f t="shared" ca="1" si="8"/>
        <v/>
      </c>
      <c r="G20" s="52" t="str">
        <f t="shared" ca="1" si="8"/>
        <v/>
      </c>
      <c r="H20" s="52" t="str">
        <f t="shared" ca="1" si="8"/>
        <v/>
      </c>
      <c r="I20" s="52" t="str">
        <f t="shared" ca="1" si="8"/>
        <v/>
      </c>
      <c r="J20" s="52" t="str">
        <f t="shared" ca="1" si="8"/>
        <v/>
      </c>
    </row>
    <row r="21" spans="1:21" ht="12.75" customHeight="1" x14ac:dyDescent="0.15">
      <c r="A21" s="109" t="s">
        <v>25</v>
      </c>
      <c r="B21" s="110"/>
      <c r="C21" s="4" t="str">
        <f ca="1">IF($C$18=0,"",ROUND(AVERAGE(D21:J21),3))</f>
        <v/>
      </c>
      <c r="D21" s="65">
        <f t="shared" ref="D21:J21" ca="1" si="9">IF(D$2&lt;&gt;"",INDIRECT(D$2&amp;"!D50"),"")</f>
        <v>0</v>
      </c>
      <c r="E21" s="65">
        <f t="shared" ca="1" si="9"/>
        <v>0.02</v>
      </c>
      <c r="F21" s="65">
        <f t="shared" ca="1" si="9"/>
        <v>0</v>
      </c>
      <c r="G21" s="65">
        <f t="shared" ca="1" si="9"/>
        <v>0</v>
      </c>
      <c r="H21" s="65">
        <f t="shared" ca="1" si="9"/>
        <v>0</v>
      </c>
      <c r="I21" s="65" t="str">
        <f t="shared" ca="1" si="9"/>
        <v/>
      </c>
      <c r="J21" s="65" t="str">
        <f t="shared" ca="1" si="9"/>
        <v/>
      </c>
    </row>
    <row r="22" spans="1:21" ht="12.75" customHeight="1" x14ac:dyDescent="0.15">
      <c r="A22" s="12"/>
      <c r="B22" s="13"/>
      <c r="C22" s="13"/>
      <c r="D22" s="13"/>
      <c r="E22" s="13"/>
      <c r="F22" s="13"/>
      <c r="G22" s="13"/>
      <c r="H22" s="13"/>
      <c r="I22" s="12"/>
      <c r="J22" s="13"/>
      <c r="K22" s="13"/>
      <c r="L22" s="13"/>
      <c r="M22" s="13"/>
      <c r="N22" s="13"/>
    </row>
    <row r="23" spans="1:21" ht="12.75" customHeight="1" x14ac:dyDescent="0.15">
      <c r="A23" s="121"/>
      <c r="B23" s="122"/>
      <c r="C23" s="115" t="s">
        <v>20</v>
      </c>
      <c r="D23" s="116"/>
      <c r="E23" s="116"/>
      <c r="F23" s="116"/>
      <c r="G23" s="116"/>
      <c r="H23" s="116"/>
      <c r="I23" s="116"/>
      <c r="J23" s="117"/>
      <c r="O23" s="12"/>
      <c r="P23" s="13"/>
      <c r="Q23" s="13"/>
      <c r="S23" s="19"/>
      <c r="T23" s="19"/>
    </row>
    <row r="24" spans="1:21" ht="12.75" customHeight="1" x14ac:dyDescent="0.15">
      <c r="A24" s="123"/>
      <c r="B24" s="124"/>
      <c r="C24" s="59" t="str">
        <f>C$9</f>
        <v>平均</v>
      </c>
      <c r="D24" s="59" t="str">
        <f t="shared" ref="D24:J24" si="10">IF(D$3&lt;&gt;"",D$3,"")</f>
        <v>No.19</v>
      </c>
      <c r="E24" s="59" t="str">
        <f t="shared" si="10"/>
        <v>No.20</v>
      </c>
      <c r="F24" s="59" t="str">
        <f t="shared" si="10"/>
        <v>No.21</v>
      </c>
      <c r="G24" s="59" t="str">
        <f t="shared" si="10"/>
        <v>No.22</v>
      </c>
      <c r="H24" s="59" t="str">
        <f t="shared" si="10"/>
        <v>No.23</v>
      </c>
      <c r="I24" s="59" t="str">
        <f t="shared" si="10"/>
        <v/>
      </c>
      <c r="J24" s="59" t="str">
        <f t="shared" si="10"/>
        <v/>
      </c>
      <c r="O24" s="12"/>
      <c r="P24" s="13"/>
      <c r="Q24" s="13"/>
      <c r="S24" s="19"/>
      <c r="T24" s="19"/>
    </row>
    <row r="25" spans="1:21" ht="12.75" customHeight="1" x14ac:dyDescent="0.15">
      <c r="A25" s="109" t="s">
        <v>22</v>
      </c>
      <c r="B25" s="110"/>
      <c r="C25" s="15">
        <f ca="1">ROUND(AVERAGE(D25:J25),0)</f>
        <v>13</v>
      </c>
      <c r="D25" s="52">
        <f t="shared" ref="D25:J25" ca="1" si="11">IF(D$2&lt;&gt;"",INDIRECT(D$2&amp;"!E47"),"")</f>
        <v>15</v>
      </c>
      <c r="E25" s="52">
        <f t="shared" ca="1" si="11"/>
        <v>16</v>
      </c>
      <c r="F25" s="52">
        <f t="shared" ca="1" si="11"/>
        <v>10</v>
      </c>
      <c r="G25" s="52">
        <f t="shared" ca="1" si="11"/>
        <v>13</v>
      </c>
      <c r="H25" s="52">
        <f t="shared" ca="1" si="11"/>
        <v>11</v>
      </c>
      <c r="I25" s="52" t="str">
        <f t="shared" ca="1" si="11"/>
        <v/>
      </c>
      <c r="J25" s="52" t="str">
        <f t="shared" ca="1" si="11"/>
        <v/>
      </c>
      <c r="O25" s="12"/>
      <c r="P25" s="13"/>
      <c r="Q25" s="13"/>
      <c r="S25" s="19"/>
      <c r="T25" s="19"/>
    </row>
    <row r="26" spans="1:21" ht="12.75" customHeight="1" x14ac:dyDescent="0.15">
      <c r="A26" s="109" t="s">
        <v>23</v>
      </c>
      <c r="B26" s="110"/>
      <c r="C26" s="15">
        <f ca="1">ROUND(AVERAGE(D26:J26),0)</f>
        <v>13</v>
      </c>
      <c r="D26" s="52">
        <f t="shared" ref="D26:J26" ca="1" si="12">IF(D$2&lt;&gt;"",INDIRECT(D$2&amp;"!E48"),"")</f>
        <v>13</v>
      </c>
      <c r="E26" s="52">
        <f t="shared" ca="1" si="12"/>
        <v>11</v>
      </c>
      <c r="F26" s="52">
        <f t="shared" ca="1" si="12"/>
        <v>17</v>
      </c>
      <c r="G26" s="52">
        <f t="shared" ca="1" si="12"/>
        <v>11</v>
      </c>
      <c r="H26" s="52">
        <f t="shared" ca="1" si="12"/>
        <v>11</v>
      </c>
      <c r="I26" s="52" t="str">
        <f t="shared" ca="1" si="12"/>
        <v/>
      </c>
      <c r="J26" s="52" t="str">
        <f t="shared" ca="1" si="12"/>
        <v/>
      </c>
      <c r="O26" s="12"/>
      <c r="P26" s="13"/>
      <c r="Q26" s="13"/>
      <c r="S26" s="19"/>
      <c r="T26" s="19"/>
    </row>
    <row r="27" spans="1:21" ht="12.75" customHeight="1" x14ac:dyDescent="0.15">
      <c r="A27" s="109" t="s">
        <v>24</v>
      </c>
      <c r="B27" s="110"/>
      <c r="C27" s="15">
        <f ca="1">ROUND(AVERAGE(D27:J27),0)</f>
        <v>19</v>
      </c>
      <c r="D27" s="52">
        <f t="shared" ref="D27:J27" ca="1" si="13">IF(D$2&lt;&gt;"",INDIRECT(D$2&amp;"!E49"),"")</f>
        <v>16</v>
      </c>
      <c r="E27" s="52">
        <f t="shared" ca="1" si="13"/>
        <v>18</v>
      </c>
      <c r="F27" s="52">
        <f t="shared" ca="1" si="13"/>
        <v>25</v>
      </c>
      <c r="G27" s="52">
        <f t="shared" ca="1" si="13"/>
        <v>21</v>
      </c>
      <c r="H27" s="52">
        <f t="shared" ca="1" si="13"/>
        <v>17</v>
      </c>
      <c r="I27" s="52" t="str">
        <f t="shared" ca="1" si="13"/>
        <v/>
      </c>
      <c r="J27" s="52" t="str">
        <f t="shared" ca="1" si="13"/>
        <v/>
      </c>
      <c r="O27" s="12"/>
      <c r="P27" s="13"/>
      <c r="Q27" s="13"/>
      <c r="S27" s="19"/>
      <c r="T27" s="19"/>
    </row>
    <row r="28" spans="1:21" ht="12.75" customHeight="1" x14ac:dyDescent="0.15">
      <c r="A28" s="109" t="s">
        <v>25</v>
      </c>
      <c r="B28" s="110"/>
      <c r="C28" s="4">
        <f ca="1">ROUND(AVERAGE(D28:J28),3)</f>
        <v>2.71</v>
      </c>
      <c r="D28" s="63">
        <f t="shared" ref="D28:J28" ca="1" si="14">IF(D$2&lt;&gt;"",INDIRECT(D$2&amp;"!E50"),"")</f>
        <v>2.1100000000000003</v>
      </c>
      <c r="E28" s="63">
        <f t="shared" ca="1" si="14"/>
        <v>2.54</v>
      </c>
      <c r="F28" s="63">
        <f t="shared" ca="1" si="14"/>
        <v>4.16</v>
      </c>
      <c r="G28" s="63">
        <f t="shared" ca="1" si="14"/>
        <v>2.7800000000000002</v>
      </c>
      <c r="H28" s="63">
        <f t="shared" ca="1" si="14"/>
        <v>1.9600000000000002</v>
      </c>
      <c r="I28" s="63" t="str">
        <f t="shared" ca="1" si="14"/>
        <v/>
      </c>
      <c r="J28" s="63" t="str">
        <f t="shared" ca="1" si="14"/>
        <v/>
      </c>
      <c r="O28" s="12"/>
      <c r="P28" s="13"/>
      <c r="Q28" s="13"/>
      <c r="S28" s="19"/>
      <c r="T28" s="19"/>
    </row>
    <row r="29" spans="1:21" ht="12.75" customHeight="1" x14ac:dyDescent="0.15">
      <c r="A29" s="12"/>
      <c r="B29" s="13"/>
      <c r="C29" s="12"/>
      <c r="D29" s="13"/>
      <c r="E29" s="13"/>
      <c r="J29" s="13"/>
      <c r="K29" s="13"/>
      <c r="L29" s="13"/>
      <c r="M29" s="19"/>
      <c r="O29" s="12"/>
      <c r="P29" s="13"/>
      <c r="Q29" s="13"/>
      <c r="S29" s="19"/>
      <c r="T29" s="19"/>
    </row>
    <row r="30" spans="1:21" ht="12.75" customHeight="1" x14ac:dyDescent="0.15">
      <c r="A30" s="57" t="s">
        <v>26</v>
      </c>
      <c r="B30" s="13"/>
      <c r="C30" s="13"/>
      <c r="D30" s="13"/>
      <c r="E30" s="13"/>
      <c r="F30" s="13"/>
      <c r="G30" s="13"/>
      <c r="H30" s="13"/>
      <c r="I30" s="12"/>
      <c r="J30" s="13"/>
      <c r="K30" s="13"/>
      <c r="L30" s="13"/>
      <c r="M30" s="13"/>
      <c r="N30" s="13"/>
      <c r="O30" s="12"/>
      <c r="P30" s="13"/>
      <c r="Q30" s="13"/>
      <c r="R30" s="13"/>
      <c r="S30" s="13"/>
      <c r="T30" s="13"/>
      <c r="U30" s="12"/>
    </row>
    <row r="31" spans="1:21" s="58" customFormat="1" ht="12.75" customHeight="1" x14ac:dyDescent="0.15">
      <c r="A31" s="121"/>
      <c r="B31" s="122"/>
      <c r="C31" s="127" t="s">
        <v>18</v>
      </c>
      <c r="D31" s="127"/>
      <c r="E31" s="127"/>
      <c r="F31" s="127"/>
      <c r="G31" s="127"/>
      <c r="H31" s="127"/>
      <c r="I31" s="127"/>
      <c r="J31" s="127"/>
      <c r="K31" s="127"/>
    </row>
    <row r="32" spans="1:21" s="58" customFormat="1" ht="12.75" customHeight="1" x14ac:dyDescent="0.15">
      <c r="A32" s="123"/>
      <c r="B32" s="124"/>
      <c r="C32" s="59" t="s">
        <v>198</v>
      </c>
      <c r="D32" s="59" t="str">
        <f t="shared" ref="D32:J32" si="15">IF(D$3&lt;&gt;"",D$3,"")</f>
        <v>No.19</v>
      </c>
      <c r="E32" s="59" t="str">
        <f t="shared" si="15"/>
        <v>No.20</v>
      </c>
      <c r="F32" s="59" t="str">
        <f t="shared" si="15"/>
        <v>No.21</v>
      </c>
      <c r="G32" s="59" t="str">
        <f t="shared" si="15"/>
        <v>No.22</v>
      </c>
      <c r="H32" s="59" t="str">
        <f t="shared" si="15"/>
        <v>No.23</v>
      </c>
      <c r="I32" s="59" t="str">
        <f t="shared" si="15"/>
        <v/>
      </c>
      <c r="J32" s="59" t="str">
        <f t="shared" si="15"/>
        <v/>
      </c>
      <c r="K32" s="60" t="s">
        <v>199</v>
      </c>
    </row>
    <row r="33" spans="1:21" ht="12.75" customHeight="1" x14ac:dyDescent="0.15">
      <c r="A33" s="109" t="s">
        <v>27</v>
      </c>
      <c r="B33" s="110"/>
      <c r="C33" s="15">
        <f ca="1">ROUND(AVERAGE(D33:J33),0)</f>
        <v>4</v>
      </c>
      <c r="D33" s="52">
        <f t="shared" ref="D33:J33" ca="1" si="16">IF(D$2&lt;&gt;"",INDIRECT(D$2&amp;"!C54"),"")</f>
        <v>5</v>
      </c>
      <c r="E33" s="52">
        <f t="shared" ca="1" si="16"/>
        <v>5</v>
      </c>
      <c r="F33" s="52">
        <f t="shared" ca="1" si="16"/>
        <v>3</v>
      </c>
      <c r="G33" s="52">
        <f t="shared" ca="1" si="16"/>
        <v>4</v>
      </c>
      <c r="H33" s="52">
        <f t="shared" ca="1" si="16"/>
        <v>4</v>
      </c>
      <c r="I33" s="52" t="str">
        <f t="shared" ca="1" si="16"/>
        <v/>
      </c>
      <c r="J33" s="52" t="str">
        <f t="shared" ca="1" si="16"/>
        <v/>
      </c>
      <c r="K33" s="61">
        <f ca="1">C33*100</f>
        <v>400</v>
      </c>
    </row>
    <row r="34" spans="1:21" ht="12.75" customHeight="1" x14ac:dyDescent="0.15">
      <c r="A34" s="109" t="s">
        <v>23</v>
      </c>
      <c r="B34" s="110"/>
      <c r="C34" s="15">
        <f ca="1">ROUND(AVERAGE(D34:J34),0)</f>
        <v>12</v>
      </c>
      <c r="D34" s="52">
        <f t="shared" ref="D34:J34" ca="1" si="17">IF(D$2&lt;&gt;"",INDIRECT(D$2&amp;"!C55"),"")</f>
        <v>12</v>
      </c>
      <c r="E34" s="52">
        <f t="shared" ca="1" si="17"/>
        <v>11</v>
      </c>
      <c r="F34" s="52">
        <f t="shared" ca="1" si="17"/>
        <v>16</v>
      </c>
      <c r="G34" s="52">
        <f t="shared" ca="1" si="17"/>
        <v>10</v>
      </c>
      <c r="H34" s="52">
        <f t="shared" ca="1" si="17"/>
        <v>10</v>
      </c>
      <c r="I34" s="52" t="str">
        <f t="shared" ca="1" si="17"/>
        <v/>
      </c>
      <c r="J34" s="52" t="str">
        <f t="shared" ca="1" si="17"/>
        <v/>
      </c>
      <c r="K34" s="62">
        <f ca="1">C34</f>
        <v>12</v>
      </c>
    </row>
    <row r="35" spans="1:21" ht="12.75" customHeight="1" x14ac:dyDescent="0.15">
      <c r="A35" s="109" t="s">
        <v>24</v>
      </c>
      <c r="B35" s="110"/>
      <c r="C35" s="15">
        <f ca="1">ROUND(AVERAGE(D35:J35),0)</f>
        <v>18</v>
      </c>
      <c r="D35" s="52">
        <f t="shared" ref="D35:J35" ca="1" si="18">IF(D$2&lt;&gt;"",INDIRECT(D$2&amp;"!C56"),"")</f>
        <v>15</v>
      </c>
      <c r="E35" s="52">
        <f t="shared" ca="1" si="18"/>
        <v>18</v>
      </c>
      <c r="F35" s="52">
        <f t="shared" ca="1" si="18"/>
        <v>21</v>
      </c>
      <c r="G35" s="52">
        <f t="shared" ca="1" si="18"/>
        <v>20</v>
      </c>
      <c r="H35" s="52">
        <f t="shared" ca="1" si="18"/>
        <v>15</v>
      </c>
      <c r="I35" s="52" t="str">
        <f t="shared" ca="1" si="18"/>
        <v/>
      </c>
      <c r="J35" s="52" t="str">
        <f t="shared" ca="1" si="18"/>
        <v/>
      </c>
      <c r="K35" s="62">
        <f ca="1">C35</f>
        <v>18</v>
      </c>
    </row>
    <row r="36" spans="1:21" ht="12.75" customHeight="1" x14ac:dyDescent="0.15">
      <c r="A36" s="109" t="s">
        <v>25</v>
      </c>
      <c r="B36" s="110"/>
      <c r="C36" s="4">
        <f ca="1">ROUND(AVERAGE(D36:J36),3)</f>
        <v>0.63400000000000001</v>
      </c>
      <c r="D36" s="63">
        <f t="shared" ref="D36:J36" ca="1" si="19">IF(D$2&lt;&gt;"",INDIRECT(D$2&amp;"!C57"),"")</f>
        <v>0.55000000000000004</v>
      </c>
      <c r="E36" s="63">
        <f t="shared" ca="1" si="19"/>
        <v>0.81</v>
      </c>
      <c r="F36" s="63">
        <f t="shared" ca="1" si="19"/>
        <v>0.79</v>
      </c>
      <c r="G36" s="63">
        <f t="shared" ca="1" si="19"/>
        <v>0.65</v>
      </c>
      <c r="H36" s="63">
        <f t="shared" ca="1" si="19"/>
        <v>0.37</v>
      </c>
      <c r="I36" s="63" t="str">
        <f t="shared" ca="1" si="19"/>
        <v/>
      </c>
      <c r="J36" s="63" t="str">
        <f t="shared" ca="1" si="19"/>
        <v/>
      </c>
      <c r="K36" s="64">
        <f ca="1">C36*100</f>
        <v>63.4</v>
      </c>
    </row>
    <row r="37" spans="1:21" ht="12.75" customHeight="1" x14ac:dyDescent="0.15">
      <c r="A37" s="12"/>
      <c r="B37" s="13"/>
      <c r="C37" s="13"/>
      <c r="D37" s="13"/>
      <c r="E37" s="13"/>
      <c r="F37" s="13"/>
      <c r="G37" s="13"/>
      <c r="H37" s="13"/>
      <c r="I37" s="12"/>
      <c r="J37" s="13"/>
      <c r="K37" s="13"/>
      <c r="L37" s="13"/>
      <c r="M37" s="13"/>
      <c r="N37" s="13"/>
      <c r="O37" s="12"/>
      <c r="P37" s="13"/>
      <c r="Q37" s="13"/>
      <c r="R37" s="13"/>
      <c r="S37" s="13"/>
      <c r="T37" s="13"/>
      <c r="U37" s="12"/>
    </row>
    <row r="38" spans="1:21" ht="12.75" customHeight="1" x14ac:dyDescent="0.15">
      <c r="A38" s="121"/>
      <c r="B38" s="122"/>
      <c r="C38" s="118" t="s">
        <v>19</v>
      </c>
      <c r="D38" s="119"/>
      <c r="E38" s="119"/>
      <c r="F38" s="119"/>
      <c r="G38" s="119"/>
      <c r="H38" s="119"/>
      <c r="I38" s="119"/>
      <c r="J38" s="120"/>
      <c r="L38" s="13"/>
      <c r="M38" s="13"/>
      <c r="N38" s="13"/>
      <c r="O38" s="12"/>
      <c r="P38" s="13"/>
      <c r="Q38" s="13"/>
      <c r="R38" s="13"/>
      <c r="S38" s="13"/>
      <c r="T38" s="13"/>
      <c r="U38" s="12"/>
    </row>
    <row r="39" spans="1:21" ht="12.75" customHeight="1" x14ac:dyDescent="0.15">
      <c r="A39" s="123"/>
      <c r="B39" s="124"/>
      <c r="C39" s="59" t="str">
        <f>C$9</f>
        <v>平均</v>
      </c>
      <c r="D39" s="59" t="str">
        <f t="shared" ref="D39:J39" si="20">IF(D$3&lt;&gt;"",D$3,"")</f>
        <v>No.19</v>
      </c>
      <c r="E39" s="59" t="str">
        <f t="shared" si="20"/>
        <v>No.20</v>
      </c>
      <c r="F39" s="59" t="str">
        <f t="shared" si="20"/>
        <v>No.21</v>
      </c>
      <c r="G39" s="59" t="str">
        <f t="shared" si="20"/>
        <v>No.22</v>
      </c>
      <c r="H39" s="59" t="str">
        <f t="shared" si="20"/>
        <v>No.23</v>
      </c>
      <c r="I39" s="59" t="str">
        <f t="shared" si="20"/>
        <v/>
      </c>
      <c r="J39" s="59" t="str">
        <f t="shared" si="20"/>
        <v/>
      </c>
      <c r="L39" s="13"/>
      <c r="M39" s="13"/>
      <c r="N39" s="13"/>
      <c r="O39" s="12"/>
      <c r="P39" s="13"/>
      <c r="Q39" s="13"/>
      <c r="R39" s="13"/>
      <c r="S39" s="13"/>
      <c r="T39" s="13"/>
      <c r="U39" s="12"/>
    </row>
    <row r="40" spans="1:21" ht="12.75" customHeight="1" x14ac:dyDescent="0.15">
      <c r="A40" s="109" t="s">
        <v>27</v>
      </c>
      <c r="B40" s="110"/>
      <c r="C40" s="15">
        <f ca="1">ROUND(AVERAGE(D40:J40),0)</f>
        <v>0</v>
      </c>
      <c r="D40" s="52">
        <f t="shared" ref="D40:J40" ca="1" si="21">IF(D$2&lt;&gt;"",INDIRECT(D$2&amp;"!D54"),"")</f>
        <v>0</v>
      </c>
      <c r="E40" s="52">
        <f ca="1">IF(E$2&lt;&gt;"",INDIRECT(E$2&amp;"!D54"),"")</f>
        <v>1</v>
      </c>
      <c r="F40" s="52">
        <f t="shared" ca="1" si="21"/>
        <v>0</v>
      </c>
      <c r="G40" s="52">
        <f t="shared" ca="1" si="21"/>
        <v>0</v>
      </c>
      <c r="H40" s="52">
        <f t="shared" ca="1" si="21"/>
        <v>0</v>
      </c>
      <c r="I40" s="52" t="str">
        <f t="shared" ca="1" si="21"/>
        <v/>
      </c>
      <c r="J40" s="52" t="str">
        <f t="shared" ca="1" si="21"/>
        <v/>
      </c>
      <c r="L40" s="13"/>
      <c r="M40" s="13"/>
      <c r="N40" s="13"/>
      <c r="O40" s="12"/>
      <c r="P40" s="13"/>
      <c r="Q40" s="13"/>
      <c r="R40" s="13"/>
      <c r="S40" s="13"/>
      <c r="T40" s="13"/>
      <c r="U40" s="12"/>
    </row>
    <row r="41" spans="1:21" ht="12.75" customHeight="1" x14ac:dyDescent="0.15">
      <c r="A41" s="109" t="s">
        <v>23</v>
      </c>
      <c r="B41" s="110"/>
      <c r="C41" s="15">
        <f ca="1">IF($C$20=0,"",ROUND(AVERAGE(D41:J41),0))</f>
        <v>6</v>
      </c>
      <c r="D41" s="52" t="str">
        <f ca="1">IF(D$2&lt;&gt;"",INDIRECT(D$2&amp;"!D55"),"")</f>
        <v/>
      </c>
      <c r="E41" s="52">
        <f t="shared" ref="E41:J41" ca="1" si="22">IF(E$2&lt;&gt;"",INDIRECT(E$2&amp;"!D55"),"")</f>
        <v>6</v>
      </c>
      <c r="F41" s="52" t="str">
        <f t="shared" ca="1" si="22"/>
        <v/>
      </c>
      <c r="G41" s="52" t="str">
        <f t="shared" ca="1" si="22"/>
        <v/>
      </c>
      <c r="H41" s="52" t="str">
        <f t="shared" ca="1" si="22"/>
        <v/>
      </c>
      <c r="I41" s="52" t="str">
        <f t="shared" ca="1" si="22"/>
        <v/>
      </c>
      <c r="J41" s="52" t="str">
        <f t="shared" ca="1" si="22"/>
        <v/>
      </c>
      <c r="L41" s="13"/>
      <c r="M41" s="13"/>
      <c r="N41" s="13"/>
      <c r="O41" s="12"/>
      <c r="P41" s="13"/>
      <c r="Q41" s="13"/>
      <c r="R41" s="13"/>
      <c r="S41" s="13"/>
      <c r="T41" s="13"/>
      <c r="U41" s="12"/>
    </row>
    <row r="42" spans="1:21" ht="12.75" customHeight="1" x14ac:dyDescent="0.15">
      <c r="A42" s="109" t="s">
        <v>24</v>
      </c>
      <c r="B42" s="110"/>
      <c r="C42" s="15">
        <f ca="1">IF($C$20=0,"",ROUND(AVERAGE(D42:J42),0))</f>
        <v>8</v>
      </c>
      <c r="D42" s="52" t="str">
        <f t="shared" ref="D42:J42" ca="1" si="23">IF(D$2&lt;&gt;"",INDIRECT(D$2&amp;"!D56"),"")</f>
        <v/>
      </c>
      <c r="E42" s="52">
        <f t="shared" ca="1" si="23"/>
        <v>8</v>
      </c>
      <c r="F42" s="52" t="str">
        <f t="shared" ca="1" si="23"/>
        <v/>
      </c>
      <c r="G42" s="52" t="str">
        <f t="shared" ca="1" si="23"/>
        <v/>
      </c>
      <c r="H42" s="52" t="str">
        <f t="shared" ca="1" si="23"/>
        <v/>
      </c>
      <c r="I42" s="52" t="str">
        <f t="shared" ca="1" si="23"/>
        <v/>
      </c>
      <c r="J42" s="52" t="str">
        <f t="shared" ca="1" si="23"/>
        <v/>
      </c>
      <c r="L42" s="13"/>
      <c r="M42" s="13"/>
      <c r="N42" s="13"/>
      <c r="O42" s="12"/>
      <c r="P42" s="13"/>
      <c r="Q42" s="13"/>
      <c r="R42" s="13"/>
      <c r="S42" s="13"/>
      <c r="T42" s="13"/>
      <c r="U42" s="12"/>
    </row>
    <row r="43" spans="1:21" ht="12.75" customHeight="1" x14ac:dyDescent="0.15">
      <c r="A43" s="109" t="s">
        <v>25</v>
      </c>
      <c r="B43" s="110"/>
      <c r="C43" s="4">
        <f ca="1">IF($C$20=0,"",ROUND(AVERAGE(D43:J43),3))</f>
        <v>4.0000000000000001E-3</v>
      </c>
      <c r="D43" s="65">
        <f t="shared" ref="D43:J43" ca="1" si="24">IF(D$2&lt;&gt;"",INDIRECT(D$2&amp;"!D57"),"")</f>
        <v>0</v>
      </c>
      <c r="E43" s="65">
        <f t="shared" ca="1" si="24"/>
        <v>0.02</v>
      </c>
      <c r="F43" s="65">
        <f t="shared" ca="1" si="24"/>
        <v>0</v>
      </c>
      <c r="G43" s="65">
        <f t="shared" ca="1" si="24"/>
        <v>0</v>
      </c>
      <c r="H43" s="65">
        <f t="shared" ca="1" si="24"/>
        <v>0</v>
      </c>
      <c r="I43" s="65" t="str">
        <f t="shared" ca="1" si="24"/>
        <v/>
      </c>
      <c r="J43" s="65" t="str">
        <f t="shared" ca="1" si="24"/>
        <v/>
      </c>
      <c r="L43" s="13"/>
      <c r="M43" s="13"/>
      <c r="N43" s="13"/>
      <c r="O43" s="12"/>
      <c r="P43" s="13"/>
      <c r="Q43" s="13"/>
      <c r="R43" s="13"/>
      <c r="S43" s="13"/>
      <c r="T43" s="13"/>
      <c r="U43" s="12"/>
    </row>
    <row r="44" spans="1:21" ht="12.75" customHeight="1" x14ac:dyDescent="0.15">
      <c r="A44" s="12"/>
      <c r="B44" s="13"/>
      <c r="C44" s="13"/>
      <c r="D44" s="13"/>
      <c r="E44" s="13"/>
      <c r="F44" s="13"/>
      <c r="G44" s="13"/>
      <c r="H44" s="13"/>
      <c r="I44" s="12"/>
      <c r="J44" s="13"/>
      <c r="K44" s="13"/>
      <c r="L44" s="13"/>
      <c r="M44" s="13"/>
      <c r="N44" s="13"/>
      <c r="O44" s="12"/>
      <c r="P44" s="13"/>
      <c r="Q44" s="13"/>
      <c r="R44" s="13"/>
      <c r="S44" s="13"/>
      <c r="T44" s="13"/>
      <c r="U44" s="12"/>
    </row>
    <row r="45" spans="1:21" ht="12.75" customHeight="1" x14ac:dyDescent="0.15">
      <c r="A45" s="121"/>
      <c r="B45" s="122"/>
      <c r="C45" s="115" t="s">
        <v>20</v>
      </c>
      <c r="D45" s="116"/>
      <c r="E45" s="116"/>
      <c r="F45" s="116"/>
      <c r="G45" s="116"/>
      <c r="H45" s="116"/>
      <c r="I45" s="116"/>
      <c r="J45" s="117"/>
      <c r="L45" s="13"/>
      <c r="M45" s="13"/>
      <c r="N45" s="13"/>
      <c r="O45" s="12"/>
      <c r="P45" s="13"/>
      <c r="Q45" s="13"/>
      <c r="R45" s="13"/>
      <c r="S45" s="13"/>
      <c r="T45" s="13"/>
      <c r="U45" s="12"/>
    </row>
    <row r="46" spans="1:21" ht="12.75" customHeight="1" x14ac:dyDescent="0.15">
      <c r="A46" s="123"/>
      <c r="B46" s="124"/>
      <c r="C46" s="59" t="str">
        <f>C$9</f>
        <v>平均</v>
      </c>
      <c r="D46" s="59" t="str">
        <f t="shared" ref="D46:J46" si="25">IF(D$3&lt;&gt;"",D$3,"")</f>
        <v>No.19</v>
      </c>
      <c r="E46" s="59" t="str">
        <f t="shared" si="25"/>
        <v>No.20</v>
      </c>
      <c r="F46" s="59" t="str">
        <f t="shared" si="25"/>
        <v>No.21</v>
      </c>
      <c r="G46" s="59" t="str">
        <f t="shared" si="25"/>
        <v>No.22</v>
      </c>
      <c r="H46" s="59" t="str">
        <f t="shared" si="25"/>
        <v>No.23</v>
      </c>
      <c r="I46" s="59" t="str">
        <f t="shared" si="25"/>
        <v/>
      </c>
      <c r="J46" s="59" t="str">
        <f t="shared" si="25"/>
        <v/>
      </c>
      <c r="L46" s="13"/>
      <c r="M46" s="13"/>
      <c r="N46" s="13"/>
      <c r="O46" s="12"/>
      <c r="P46" s="13"/>
      <c r="Q46" s="13"/>
      <c r="R46" s="13"/>
      <c r="S46" s="13"/>
      <c r="T46" s="13"/>
      <c r="U46" s="12"/>
    </row>
    <row r="47" spans="1:21" ht="12.75" customHeight="1" x14ac:dyDescent="0.15">
      <c r="A47" s="109" t="s">
        <v>27</v>
      </c>
      <c r="B47" s="110"/>
      <c r="C47" s="15">
        <f ca="1">ROUND(AVERAGE(D47:J47),0)</f>
        <v>4</v>
      </c>
      <c r="D47" s="52">
        <f t="shared" ref="D47:J47" ca="1" si="26">IF(D$2&lt;&gt;"",INDIRECT(D$2&amp;"!E54"),"")</f>
        <v>5</v>
      </c>
      <c r="E47" s="52">
        <f t="shared" ca="1" si="26"/>
        <v>6</v>
      </c>
      <c r="F47" s="52">
        <f t="shared" ca="1" si="26"/>
        <v>3</v>
      </c>
      <c r="G47" s="52">
        <f t="shared" ca="1" si="26"/>
        <v>4</v>
      </c>
      <c r="H47" s="52">
        <f t="shared" ca="1" si="26"/>
        <v>4</v>
      </c>
      <c r="I47" s="52" t="str">
        <f t="shared" ca="1" si="26"/>
        <v/>
      </c>
      <c r="J47" s="52" t="str">
        <f t="shared" ca="1" si="26"/>
        <v/>
      </c>
      <c r="L47" s="13"/>
      <c r="M47" s="13"/>
      <c r="N47" s="13"/>
      <c r="O47" s="12"/>
      <c r="P47" s="13"/>
      <c r="Q47" s="13"/>
      <c r="R47" s="13"/>
      <c r="S47" s="13"/>
      <c r="T47" s="13"/>
      <c r="U47" s="12"/>
    </row>
    <row r="48" spans="1:21" ht="12.75" customHeight="1" x14ac:dyDescent="0.15">
      <c r="A48" s="109" t="s">
        <v>23</v>
      </c>
      <c r="B48" s="110"/>
      <c r="C48" s="15">
        <f ca="1">ROUND(AVERAGE(D48:J48),0)</f>
        <v>12</v>
      </c>
      <c r="D48" s="52">
        <f t="shared" ref="D48:J48" ca="1" si="27">IF(D$2&lt;&gt;"",INDIRECT(D$2&amp;"!E55"),"")</f>
        <v>12</v>
      </c>
      <c r="E48" s="52">
        <f t="shared" ca="1" si="27"/>
        <v>10</v>
      </c>
      <c r="F48" s="52">
        <f t="shared" ca="1" si="27"/>
        <v>16</v>
      </c>
      <c r="G48" s="52">
        <f t="shared" ca="1" si="27"/>
        <v>10</v>
      </c>
      <c r="H48" s="52">
        <f t="shared" ca="1" si="27"/>
        <v>10</v>
      </c>
      <c r="I48" s="52" t="str">
        <f t="shared" ca="1" si="27"/>
        <v/>
      </c>
      <c r="J48" s="52" t="str">
        <f t="shared" ca="1" si="27"/>
        <v/>
      </c>
      <c r="L48" s="13"/>
      <c r="M48" s="13"/>
      <c r="N48" s="13"/>
      <c r="O48" s="12"/>
      <c r="P48" s="13"/>
      <c r="Q48" s="13"/>
      <c r="R48" s="13"/>
      <c r="S48" s="13"/>
      <c r="T48" s="13"/>
      <c r="U48" s="12"/>
    </row>
    <row r="49" spans="1:21" ht="12.75" customHeight="1" x14ac:dyDescent="0.15">
      <c r="A49" s="109" t="s">
        <v>24</v>
      </c>
      <c r="B49" s="110"/>
      <c r="C49" s="15">
        <f ca="1">ROUND(AVERAGE(D49:J49),0)</f>
        <v>18</v>
      </c>
      <c r="D49" s="52">
        <f t="shared" ref="D49:J49" ca="1" si="28">IF(D$2&lt;&gt;"",INDIRECT(D$2&amp;"!E56"),"")</f>
        <v>15</v>
      </c>
      <c r="E49" s="52">
        <f t="shared" ca="1" si="28"/>
        <v>17</v>
      </c>
      <c r="F49" s="52">
        <f t="shared" ca="1" si="28"/>
        <v>21</v>
      </c>
      <c r="G49" s="52">
        <f t="shared" ca="1" si="28"/>
        <v>20</v>
      </c>
      <c r="H49" s="52">
        <f t="shared" ca="1" si="28"/>
        <v>15</v>
      </c>
      <c r="I49" s="52" t="str">
        <f t="shared" ca="1" si="28"/>
        <v/>
      </c>
      <c r="J49" s="52" t="str">
        <f t="shared" ca="1" si="28"/>
        <v/>
      </c>
      <c r="L49" s="13"/>
      <c r="M49" s="13"/>
      <c r="N49" s="13"/>
      <c r="O49" s="12"/>
      <c r="P49" s="13"/>
      <c r="Q49" s="13"/>
      <c r="R49" s="13"/>
      <c r="S49" s="13"/>
      <c r="T49" s="13"/>
      <c r="U49" s="12"/>
    </row>
    <row r="50" spans="1:21" ht="12.75" customHeight="1" x14ac:dyDescent="0.15">
      <c r="A50" s="109" t="s">
        <v>25</v>
      </c>
      <c r="B50" s="110"/>
      <c r="C50" s="4">
        <f ca="1">ROUND(AVERAGE(D50:J50),3)</f>
        <v>0.63800000000000001</v>
      </c>
      <c r="D50" s="63">
        <f t="shared" ref="D50:J50" ca="1" si="29">IF(D$2&lt;&gt;"",INDIRECT(D$2&amp;"!E57"),"")</f>
        <v>0.55000000000000004</v>
      </c>
      <c r="E50" s="63">
        <f t="shared" ca="1" si="29"/>
        <v>0.83000000000000007</v>
      </c>
      <c r="F50" s="63">
        <f t="shared" ca="1" si="29"/>
        <v>0.79</v>
      </c>
      <c r="G50" s="63">
        <f t="shared" ca="1" si="29"/>
        <v>0.65</v>
      </c>
      <c r="H50" s="63">
        <f t="shared" ca="1" si="29"/>
        <v>0.37</v>
      </c>
      <c r="I50" s="63" t="str">
        <f t="shared" ca="1" si="29"/>
        <v/>
      </c>
      <c r="J50" s="63" t="str">
        <f t="shared" ca="1" si="29"/>
        <v/>
      </c>
      <c r="L50" s="13"/>
      <c r="M50" s="13"/>
      <c r="N50" s="13"/>
      <c r="O50" s="12"/>
      <c r="P50" s="13"/>
      <c r="Q50" s="13"/>
      <c r="R50" s="13"/>
      <c r="S50" s="13"/>
      <c r="T50" s="13"/>
      <c r="U50" s="12"/>
    </row>
    <row r="51" spans="1:21" ht="12.75" customHeight="1" x14ac:dyDescent="0.15">
      <c r="A51" s="12"/>
      <c r="B51" s="13"/>
      <c r="C51" s="13"/>
      <c r="D51" s="13"/>
      <c r="E51" s="13"/>
      <c r="F51" s="13"/>
      <c r="G51" s="13"/>
      <c r="H51" s="13"/>
      <c r="I51" s="12"/>
      <c r="J51" s="13"/>
      <c r="K51" s="13"/>
      <c r="L51" s="13"/>
      <c r="M51" s="13"/>
      <c r="N51" s="13"/>
      <c r="O51" s="12"/>
      <c r="P51" s="13"/>
      <c r="Q51" s="13"/>
      <c r="R51" s="13"/>
      <c r="S51" s="13"/>
      <c r="T51" s="13"/>
      <c r="U51" s="12"/>
    </row>
    <row r="52" spans="1:21" ht="12.75" customHeight="1" x14ac:dyDescent="0.15">
      <c r="A52" s="57" t="s">
        <v>28</v>
      </c>
      <c r="B52" s="13"/>
      <c r="C52" s="13"/>
      <c r="D52" s="13"/>
      <c r="E52" s="13"/>
      <c r="F52" s="13"/>
      <c r="G52" s="13"/>
      <c r="H52" s="13"/>
      <c r="O52" s="12"/>
      <c r="P52" s="13"/>
      <c r="Q52" s="13"/>
      <c r="R52" s="13"/>
      <c r="S52" s="13"/>
      <c r="T52" s="13"/>
    </row>
    <row r="53" spans="1:21" s="58" customFormat="1" ht="12.75" customHeight="1" x14ac:dyDescent="0.15">
      <c r="A53" s="125"/>
      <c r="B53" s="126"/>
      <c r="C53" s="5" t="s">
        <v>18</v>
      </c>
      <c r="D53" s="5" t="s">
        <v>19</v>
      </c>
      <c r="E53" s="5" t="s">
        <v>20</v>
      </c>
      <c r="F53" s="66"/>
      <c r="G53" s="66"/>
      <c r="H53" s="66"/>
      <c r="P53" s="66"/>
      <c r="Q53" s="66"/>
      <c r="R53" s="66"/>
      <c r="S53" s="66"/>
      <c r="T53" s="66"/>
    </row>
    <row r="54" spans="1:21" ht="12.75" customHeight="1" x14ac:dyDescent="0.15">
      <c r="A54" s="109" t="s">
        <v>29</v>
      </c>
      <c r="B54" s="110"/>
      <c r="C54" s="67">
        <f ca="1">ROUND((C33/C10*100),1)</f>
        <v>30.8</v>
      </c>
      <c r="D54" s="15" t="str">
        <f ca="1">IF($C$18=0,"",ROUND((C40/C18*100),1))</f>
        <v/>
      </c>
      <c r="E54" s="68">
        <f ca="1">ROUND((C47/C25*100),1)</f>
        <v>30.8</v>
      </c>
      <c r="F54" s="69"/>
      <c r="G54" s="69"/>
      <c r="H54" s="69"/>
      <c r="O54" s="70"/>
      <c r="P54" s="69"/>
      <c r="Q54" s="69"/>
      <c r="R54" s="69"/>
      <c r="S54" s="69"/>
      <c r="T54" s="69"/>
      <c r="U54" s="70"/>
    </row>
    <row r="55" spans="1:21" ht="12.75" customHeight="1" x14ac:dyDescent="0.15">
      <c r="A55" s="109" t="s">
        <v>30</v>
      </c>
      <c r="B55" s="110"/>
      <c r="C55" s="67">
        <f ca="1">ROUND((C36/C13)*100,1)</f>
        <v>23.4</v>
      </c>
      <c r="D55" s="15" t="str">
        <f ca="1">IF($C$18=0,"",ROUND((C43/C21)*100,1))</f>
        <v/>
      </c>
      <c r="E55" s="68">
        <f ca="1">ROUND((C50/C28)*100,1)</f>
        <v>23.5</v>
      </c>
      <c r="F55" s="69"/>
      <c r="G55" s="69"/>
      <c r="H55" s="69"/>
      <c r="O55" s="70"/>
      <c r="P55" s="69"/>
      <c r="Q55" s="69"/>
      <c r="R55" s="69"/>
      <c r="S55" s="69"/>
      <c r="T55" s="69"/>
      <c r="U55" s="70"/>
    </row>
    <row r="56" spans="1:21" ht="12.75" customHeight="1" x14ac:dyDescent="0.15">
      <c r="A56" s="22"/>
      <c r="B56" s="22"/>
      <c r="C56" s="22"/>
      <c r="D56" s="71"/>
      <c r="E56" s="71"/>
      <c r="F56" s="71"/>
      <c r="G56" s="71"/>
      <c r="H56" s="71"/>
      <c r="I56" s="22"/>
      <c r="J56" s="71"/>
      <c r="K56" s="71"/>
      <c r="L56" s="71"/>
      <c r="M56" s="71"/>
      <c r="N56" s="71"/>
      <c r="O56" s="22"/>
      <c r="P56" s="71"/>
      <c r="Q56" s="71"/>
      <c r="R56" s="71"/>
      <c r="S56" s="71"/>
      <c r="T56" s="71"/>
      <c r="U56" s="22"/>
    </row>
    <row r="57" spans="1:21" ht="12.75" customHeight="1" x14ac:dyDescent="0.15">
      <c r="A57" s="57" t="s">
        <v>31</v>
      </c>
      <c r="B57" s="13"/>
      <c r="C57" s="13"/>
      <c r="D57" s="13"/>
      <c r="E57" s="13"/>
      <c r="F57" s="13"/>
      <c r="G57" s="13"/>
      <c r="H57" s="13"/>
      <c r="I57" s="12"/>
      <c r="J57" s="13"/>
      <c r="K57" s="13"/>
      <c r="L57" s="13"/>
      <c r="M57" s="13"/>
      <c r="N57" s="13"/>
      <c r="O57" s="12"/>
      <c r="P57" s="13"/>
      <c r="Q57" s="13"/>
      <c r="R57" s="13"/>
      <c r="S57" s="13"/>
      <c r="T57" s="13"/>
      <c r="U57" s="12"/>
    </row>
    <row r="58" spans="1:21" s="58" customFormat="1" ht="12.75" customHeight="1" x14ac:dyDescent="0.15">
      <c r="A58" s="121"/>
      <c r="B58" s="122"/>
      <c r="C58" s="127" t="s">
        <v>18</v>
      </c>
      <c r="D58" s="127"/>
      <c r="E58" s="127"/>
      <c r="F58" s="127"/>
      <c r="G58" s="127"/>
      <c r="H58" s="127"/>
      <c r="I58" s="127"/>
      <c r="J58" s="127"/>
      <c r="K58" s="127"/>
    </row>
    <row r="59" spans="1:21" s="58" customFormat="1" ht="12.75" customHeight="1" x14ac:dyDescent="0.15">
      <c r="A59" s="123"/>
      <c r="B59" s="124"/>
      <c r="C59" s="59" t="s">
        <v>198</v>
      </c>
      <c r="D59" s="59" t="str">
        <f t="shared" ref="D59:J59" si="30">IF(D$3&lt;&gt;"",D$3,"")</f>
        <v>No.19</v>
      </c>
      <c r="E59" s="59" t="str">
        <f t="shared" si="30"/>
        <v>No.20</v>
      </c>
      <c r="F59" s="59" t="str">
        <f t="shared" si="30"/>
        <v>No.21</v>
      </c>
      <c r="G59" s="59" t="str">
        <f t="shared" si="30"/>
        <v>No.22</v>
      </c>
      <c r="H59" s="59" t="str">
        <f t="shared" si="30"/>
        <v>No.23</v>
      </c>
      <c r="I59" s="59" t="str">
        <f t="shared" si="30"/>
        <v/>
      </c>
      <c r="J59" s="59" t="str">
        <f t="shared" si="30"/>
        <v/>
      </c>
      <c r="K59" s="60" t="s">
        <v>199</v>
      </c>
    </row>
    <row r="60" spans="1:21" ht="12.75" customHeight="1" x14ac:dyDescent="0.15">
      <c r="A60" s="109" t="s">
        <v>27</v>
      </c>
      <c r="B60" s="110"/>
      <c r="C60" s="15">
        <f ca="1">C10-C33</f>
        <v>9</v>
      </c>
      <c r="D60" s="52">
        <f t="shared" ref="D60:J60" ca="1" si="31">IF(D$2&lt;&gt;"",INDIRECT(D$2&amp;"!C66"),"")</f>
        <v>10</v>
      </c>
      <c r="E60" s="52">
        <f t="shared" ca="1" si="31"/>
        <v>10</v>
      </c>
      <c r="F60" s="52">
        <f ca="1">IF(F$2&lt;&gt;"",INDIRECT(F$2&amp;"!C66"),"")</f>
        <v>7</v>
      </c>
      <c r="G60" s="52">
        <f t="shared" ca="1" si="31"/>
        <v>9</v>
      </c>
      <c r="H60" s="52">
        <f t="shared" ca="1" si="31"/>
        <v>7</v>
      </c>
      <c r="I60" s="52" t="str">
        <f t="shared" ca="1" si="31"/>
        <v/>
      </c>
      <c r="J60" s="52" t="str">
        <f t="shared" ca="1" si="31"/>
        <v/>
      </c>
      <c r="K60" s="61">
        <f ca="1">C60*100</f>
        <v>900</v>
      </c>
    </row>
    <row r="61" spans="1:21" ht="12.75" customHeight="1" x14ac:dyDescent="0.15">
      <c r="A61" s="109" t="s">
        <v>23</v>
      </c>
      <c r="B61" s="110"/>
      <c r="C61" s="15">
        <f ca="1">ROUND(AVERAGE(D61:J61),0)</f>
        <v>14</v>
      </c>
      <c r="D61" s="52">
        <f ca="1">IF(D$2&lt;&gt;"",INDIRECT(D$2&amp;"!C67"),"")</f>
        <v>14</v>
      </c>
      <c r="E61" s="52">
        <f ca="1">IF(E$2&lt;&gt;"",INDIRECT(E$2&amp;"!C67"),"")</f>
        <v>12</v>
      </c>
      <c r="F61" s="52">
        <f ca="1">IF(F$2&lt;&gt;"",INDIRECT(F$2&amp;"!C67"),"")</f>
        <v>18</v>
      </c>
      <c r="G61" s="52">
        <f t="shared" ref="G61:J61" ca="1" si="32">IF(G$2&lt;&gt;"",INDIRECT(G$2&amp;"!C67"),"")</f>
        <v>12</v>
      </c>
      <c r="H61" s="52">
        <f t="shared" ca="1" si="32"/>
        <v>12</v>
      </c>
      <c r="I61" s="52" t="str">
        <f t="shared" ca="1" si="32"/>
        <v/>
      </c>
      <c r="J61" s="52" t="str">
        <f t="shared" ca="1" si="32"/>
        <v/>
      </c>
      <c r="K61" s="62">
        <f ca="1">C61</f>
        <v>14</v>
      </c>
    </row>
    <row r="62" spans="1:21" ht="12.75" customHeight="1" x14ac:dyDescent="0.15">
      <c r="A62" s="109" t="s">
        <v>24</v>
      </c>
      <c r="B62" s="110"/>
      <c r="C62" s="15">
        <f ca="1">ROUND(AVERAGE(D62:J62),0)</f>
        <v>20</v>
      </c>
      <c r="D62" s="52">
        <f t="shared" ref="D62:J62" ca="1" si="33">IF(D$2&lt;&gt;"",INDIRECT(D$2&amp;"!C68"),"")</f>
        <v>16</v>
      </c>
      <c r="E62" s="52">
        <f t="shared" ca="1" si="33"/>
        <v>18</v>
      </c>
      <c r="F62" s="52">
        <f t="shared" ca="1" si="33"/>
        <v>26</v>
      </c>
      <c r="G62" s="52">
        <f t="shared" ca="1" si="33"/>
        <v>22</v>
      </c>
      <c r="H62" s="52">
        <f t="shared" ca="1" si="33"/>
        <v>19</v>
      </c>
      <c r="I62" s="52" t="str">
        <f t="shared" ca="1" si="33"/>
        <v/>
      </c>
      <c r="J62" s="52" t="str">
        <f t="shared" ca="1" si="33"/>
        <v/>
      </c>
      <c r="K62" s="62">
        <f ca="1">C62</f>
        <v>20</v>
      </c>
    </row>
    <row r="63" spans="1:21" ht="12.75" customHeight="1" x14ac:dyDescent="0.15">
      <c r="A63" s="109" t="s">
        <v>25</v>
      </c>
      <c r="B63" s="110"/>
      <c r="C63" s="4">
        <f ca="1">ROUND(AVERAGE(D63:J63),3)</f>
        <v>2.0720000000000001</v>
      </c>
      <c r="D63" s="63">
        <f t="shared" ref="D63:J63" ca="1" si="34">IF(D$2&lt;&gt;"",INDIRECT(D$2&amp;"!C69"),"")</f>
        <v>1.5600000000000003</v>
      </c>
      <c r="E63" s="63">
        <f t="shared" ca="1" si="34"/>
        <v>1.71</v>
      </c>
      <c r="F63" s="63">
        <f t="shared" ca="1" si="34"/>
        <v>3.37</v>
      </c>
      <c r="G63" s="63">
        <f t="shared" ca="1" si="34"/>
        <v>2.1300000000000003</v>
      </c>
      <c r="H63" s="63">
        <f t="shared" ca="1" si="34"/>
        <v>1.5900000000000003</v>
      </c>
      <c r="I63" s="63" t="str">
        <f t="shared" ca="1" si="34"/>
        <v/>
      </c>
      <c r="J63" s="63" t="str">
        <f t="shared" ca="1" si="34"/>
        <v/>
      </c>
      <c r="K63" s="64">
        <f ca="1">C63*100</f>
        <v>207.20000000000002</v>
      </c>
    </row>
    <row r="64" spans="1:21" ht="12.75" customHeight="1" x14ac:dyDescent="0.15">
      <c r="K64" s="19" t="str">
        <f ca="1">"形状比＝"&amp;ROUND(K61/K62*100,0)&amp;"、Sr＝"&amp;ROUND((10000/K60)^0.5/K61*100,0)</f>
        <v>形状比＝70、Sr＝24</v>
      </c>
    </row>
    <row r="65" spans="1:21" ht="12.75" customHeight="1" x14ac:dyDescent="0.15">
      <c r="K65" s="19"/>
    </row>
    <row r="66" spans="1:21" ht="12.75" customHeight="1" x14ac:dyDescent="0.15">
      <c r="A66" s="121"/>
      <c r="B66" s="122"/>
      <c r="C66" s="118" t="s">
        <v>19</v>
      </c>
      <c r="D66" s="119"/>
      <c r="E66" s="119"/>
      <c r="F66" s="119"/>
      <c r="G66" s="119"/>
      <c r="H66" s="119"/>
      <c r="I66" s="119"/>
      <c r="J66" s="120"/>
    </row>
    <row r="67" spans="1:21" ht="12.75" customHeight="1" x14ac:dyDescent="0.15">
      <c r="A67" s="123"/>
      <c r="B67" s="124"/>
      <c r="C67" s="59" t="str">
        <f>C$9</f>
        <v>平均</v>
      </c>
      <c r="D67" s="59" t="str">
        <f t="shared" ref="D67:J67" si="35">IF(D$3&lt;&gt;"",D$3,"")</f>
        <v>No.19</v>
      </c>
      <c r="E67" s="59" t="str">
        <f t="shared" si="35"/>
        <v>No.20</v>
      </c>
      <c r="F67" s="59" t="str">
        <f t="shared" si="35"/>
        <v>No.21</v>
      </c>
      <c r="G67" s="59" t="str">
        <f t="shared" si="35"/>
        <v>No.22</v>
      </c>
      <c r="H67" s="59" t="str">
        <f t="shared" si="35"/>
        <v>No.23</v>
      </c>
      <c r="I67" s="59" t="str">
        <f t="shared" si="35"/>
        <v/>
      </c>
      <c r="J67" s="59" t="str">
        <f t="shared" si="35"/>
        <v/>
      </c>
    </row>
    <row r="68" spans="1:21" ht="12.75" customHeight="1" x14ac:dyDescent="0.15">
      <c r="A68" s="109" t="s">
        <v>27</v>
      </c>
      <c r="B68" s="110"/>
      <c r="C68" s="15">
        <f ca="1">C18-C40</f>
        <v>0</v>
      </c>
      <c r="D68" s="52">
        <f ca="1">IF(D$2&lt;&gt;"",INDIRECT(D$2&amp;"!D66"),"")</f>
        <v>0</v>
      </c>
      <c r="E68" s="52">
        <f ca="1">IF(E$2&lt;&gt;"",INDIRECT(E$2&amp;"!D66"),"")</f>
        <v>0</v>
      </c>
      <c r="F68" s="52">
        <f t="shared" ref="F68:J68" ca="1" si="36">IF(F$2&lt;&gt;"",INDIRECT(F$2&amp;"!D66"),"")</f>
        <v>0</v>
      </c>
      <c r="G68" s="52">
        <f t="shared" ca="1" si="36"/>
        <v>0</v>
      </c>
      <c r="H68" s="52">
        <f t="shared" ca="1" si="36"/>
        <v>0</v>
      </c>
      <c r="I68" s="52" t="str">
        <f t="shared" ca="1" si="36"/>
        <v/>
      </c>
      <c r="J68" s="52" t="str">
        <f t="shared" ca="1" si="36"/>
        <v/>
      </c>
    </row>
    <row r="69" spans="1:21" ht="12.75" customHeight="1" x14ac:dyDescent="0.15">
      <c r="A69" s="109" t="s">
        <v>23</v>
      </c>
      <c r="B69" s="110"/>
      <c r="C69" s="15"/>
      <c r="D69" s="52" t="str">
        <f t="shared" ref="D69:J69" ca="1" si="37">IF(D$2&lt;&gt;"",INDIRECT(D$2&amp;"!D67"),"")</f>
        <v/>
      </c>
      <c r="E69" s="52" t="str">
        <f t="shared" ca="1" si="37"/>
        <v/>
      </c>
      <c r="F69" s="52" t="str">
        <f t="shared" ca="1" si="37"/>
        <v/>
      </c>
      <c r="G69" s="52" t="str">
        <f t="shared" ca="1" si="37"/>
        <v/>
      </c>
      <c r="H69" s="52" t="str">
        <f t="shared" ca="1" si="37"/>
        <v/>
      </c>
      <c r="I69" s="52" t="str">
        <f t="shared" ca="1" si="37"/>
        <v/>
      </c>
      <c r="J69" s="52" t="str">
        <f t="shared" ca="1" si="37"/>
        <v/>
      </c>
    </row>
    <row r="70" spans="1:21" ht="12.75" customHeight="1" x14ac:dyDescent="0.15">
      <c r="A70" s="109" t="s">
        <v>24</v>
      </c>
      <c r="B70" s="110"/>
      <c r="C70" s="15"/>
      <c r="D70" s="52" t="str">
        <f t="shared" ref="D70:J70" ca="1" si="38">IF(D$2&lt;&gt;"",INDIRECT(D$2&amp;"!D68"),"")</f>
        <v/>
      </c>
      <c r="E70" s="52" t="str">
        <f t="shared" ca="1" si="38"/>
        <v/>
      </c>
      <c r="F70" s="52" t="str">
        <f t="shared" ca="1" si="38"/>
        <v/>
      </c>
      <c r="G70" s="52" t="str">
        <f t="shared" ca="1" si="38"/>
        <v/>
      </c>
      <c r="H70" s="52" t="str">
        <f t="shared" ca="1" si="38"/>
        <v/>
      </c>
      <c r="I70" s="52" t="str">
        <f t="shared" ca="1" si="38"/>
        <v/>
      </c>
      <c r="J70" s="52" t="str">
        <f t="shared" ca="1" si="38"/>
        <v/>
      </c>
    </row>
    <row r="71" spans="1:21" ht="12.75" customHeight="1" x14ac:dyDescent="0.15">
      <c r="A71" s="109" t="s">
        <v>25</v>
      </c>
      <c r="B71" s="110"/>
      <c r="C71" s="4"/>
      <c r="D71" s="65" t="str">
        <f t="shared" ref="D71:J71" ca="1" si="39">IF(D$2&lt;&gt;"",INDIRECT(D$2&amp;"!D69"),"")</f>
        <v/>
      </c>
      <c r="E71" s="65" t="str">
        <f t="shared" ca="1" si="39"/>
        <v/>
      </c>
      <c r="F71" s="65" t="str">
        <f t="shared" ca="1" si="39"/>
        <v/>
      </c>
      <c r="G71" s="65" t="str">
        <f t="shared" ca="1" si="39"/>
        <v/>
      </c>
      <c r="H71" s="65" t="str">
        <f t="shared" ca="1" si="39"/>
        <v/>
      </c>
      <c r="I71" s="65" t="str">
        <f t="shared" ca="1" si="39"/>
        <v/>
      </c>
      <c r="J71" s="65" t="str">
        <f t="shared" ca="1" si="39"/>
        <v/>
      </c>
    </row>
    <row r="72" spans="1:21" ht="12.75" customHeight="1" x14ac:dyDescent="0.15"/>
    <row r="73" spans="1:21" ht="12.75" customHeight="1" x14ac:dyDescent="0.15">
      <c r="A73" s="121"/>
      <c r="B73" s="122"/>
      <c r="C73" s="115" t="s">
        <v>20</v>
      </c>
      <c r="D73" s="116"/>
      <c r="E73" s="116"/>
      <c r="F73" s="116"/>
      <c r="G73" s="116"/>
      <c r="H73" s="116"/>
      <c r="I73" s="116"/>
      <c r="J73" s="117"/>
    </row>
    <row r="74" spans="1:21" ht="12.75" customHeight="1" x14ac:dyDescent="0.15">
      <c r="A74" s="123"/>
      <c r="B74" s="124"/>
      <c r="C74" s="59" t="str">
        <f>C$9</f>
        <v>平均</v>
      </c>
      <c r="D74" s="59" t="str">
        <f t="shared" ref="D74:J74" si="40">IF(D$3&lt;&gt;"",D$3,"")</f>
        <v>No.19</v>
      </c>
      <c r="E74" s="59" t="str">
        <f t="shared" si="40"/>
        <v>No.20</v>
      </c>
      <c r="F74" s="59" t="str">
        <f t="shared" si="40"/>
        <v>No.21</v>
      </c>
      <c r="G74" s="59" t="str">
        <f t="shared" si="40"/>
        <v>No.22</v>
      </c>
      <c r="H74" s="59" t="str">
        <f t="shared" si="40"/>
        <v>No.23</v>
      </c>
      <c r="I74" s="59" t="str">
        <f t="shared" si="40"/>
        <v/>
      </c>
      <c r="J74" s="59" t="str">
        <f t="shared" si="40"/>
        <v/>
      </c>
      <c r="L74" s="13"/>
      <c r="M74" s="13"/>
      <c r="N74" s="13"/>
      <c r="U74" s="13"/>
    </row>
    <row r="75" spans="1:21" ht="12.75" customHeight="1" x14ac:dyDescent="0.15">
      <c r="A75" s="109" t="s">
        <v>27</v>
      </c>
      <c r="B75" s="110"/>
      <c r="C75" s="15">
        <f ca="1">C25-C47</f>
        <v>9</v>
      </c>
      <c r="D75" s="52">
        <f t="shared" ref="D75:J75" ca="1" si="41">IF(D$2&lt;&gt;"",INDIRECT(D$2&amp;"!E66"),"")</f>
        <v>10</v>
      </c>
      <c r="E75" s="52">
        <f t="shared" ca="1" si="41"/>
        <v>10</v>
      </c>
      <c r="F75" s="52">
        <f t="shared" ca="1" si="41"/>
        <v>7</v>
      </c>
      <c r="G75" s="52">
        <f t="shared" ca="1" si="41"/>
        <v>9</v>
      </c>
      <c r="H75" s="52">
        <f t="shared" ca="1" si="41"/>
        <v>7</v>
      </c>
      <c r="I75" s="52" t="str">
        <f t="shared" ca="1" si="41"/>
        <v/>
      </c>
      <c r="J75" s="52" t="str">
        <f t="shared" ca="1" si="41"/>
        <v/>
      </c>
      <c r="L75" s="72"/>
      <c r="M75" s="72"/>
      <c r="N75" s="72"/>
    </row>
    <row r="76" spans="1:21" ht="12.75" customHeight="1" x14ac:dyDescent="0.15">
      <c r="A76" s="109" t="s">
        <v>23</v>
      </c>
      <c r="B76" s="110"/>
      <c r="C76" s="15">
        <f ca="1">ROUND(AVERAGE(D76:J76),0)</f>
        <v>14</v>
      </c>
      <c r="D76" s="52">
        <f t="shared" ref="D76:J76" ca="1" si="42">IF(D$2&lt;&gt;"",INDIRECT(D$2&amp;"!E67"),"")</f>
        <v>14</v>
      </c>
      <c r="E76" s="52">
        <f t="shared" ca="1" si="42"/>
        <v>12</v>
      </c>
      <c r="F76" s="52">
        <f t="shared" ca="1" si="42"/>
        <v>18</v>
      </c>
      <c r="G76" s="52">
        <f t="shared" ca="1" si="42"/>
        <v>12</v>
      </c>
      <c r="H76" s="52">
        <f t="shared" ca="1" si="42"/>
        <v>12</v>
      </c>
      <c r="I76" s="52" t="str">
        <f t="shared" ca="1" si="42"/>
        <v/>
      </c>
      <c r="J76" s="52" t="str">
        <f t="shared" ca="1" si="42"/>
        <v/>
      </c>
    </row>
    <row r="77" spans="1:21" ht="12.75" customHeight="1" x14ac:dyDescent="0.15">
      <c r="A77" s="109" t="s">
        <v>24</v>
      </c>
      <c r="B77" s="110"/>
      <c r="C77" s="15">
        <f ca="1">ROUND(AVERAGE(D77:J77),0)</f>
        <v>20</v>
      </c>
      <c r="D77" s="52">
        <f t="shared" ref="D77:J77" ca="1" si="43">IF(D$2&lt;&gt;"",INDIRECT(D$2&amp;"!E68"),"")</f>
        <v>16</v>
      </c>
      <c r="E77" s="52">
        <f t="shared" ca="1" si="43"/>
        <v>18</v>
      </c>
      <c r="F77" s="52">
        <f t="shared" ca="1" si="43"/>
        <v>26</v>
      </c>
      <c r="G77" s="52">
        <f t="shared" ca="1" si="43"/>
        <v>22</v>
      </c>
      <c r="H77" s="52">
        <f t="shared" ca="1" si="43"/>
        <v>19</v>
      </c>
      <c r="I77" s="52" t="str">
        <f t="shared" ca="1" si="43"/>
        <v/>
      </c>
      <c r="J77" s="52" t="str">
        <f t="shared" ca="1" si="43"/>
        <v/>
      </c>
    </row>
    <row r="78" spans="1:21" ht="12.75" customHeight="1" x14ac:dyDescent="0.15">
      <c r="A78" s="109" t="s">
        <v>25</v>
      </c>
      <c r="B78" s="110"/>
      <c r="C78" s="4">
        <f ca="1">ROUND(AVERAGE(D78:J78),3)</f>
        <v>2.0720000000000001</v>
      </c>
      <c r="D78" s="63">
        <f t="shared" ref="D78:J78" ca="1" si="44">IF(D$2&lt;&gt;"",INDIRECT(D$2&amp;"!E69"),"")</f>
        <v>1.5600000000000003</v>
      </c>
      <c r="E78" s="63">
        <f t="shared" ca="1" si="44"/>
        <v>1.71</v>
      </c>
      <c r="F78" s="63">
        <f t="shared" ca="1" si="44"/>
        <v>3.37</v>
      </c>
      <c r="G78" s="63">
        <f t="shared" ca="1" si="44"/>
        <v>2.1300000000000003</v>
      </c>
      <c r="H78" s="63">
        <f t="shared" ca="1" si="44"/>
        <v>1.5900000000000003</v>
      </c>
      <c r="I78" s="63" t="str">
        <f t="shared" ca="1" si="44"/>
        <v/>
      </c>
      <c r="J78" s="63" t="str">
        <f t="shared" ca="1" si="44"/>
        <v/>
      </c>
    </row>
    <row r="79" spans="1:21" ht="12" customHeight="1" x14ac:dyDescent="0.15">
      <c r="H79" s="19"/>
    </row>
    <row r="82" spans="1:11" ht="22.5" customHeight="1" x14ac:dyDescent="0.15">
      <c r="A82" s="73" t="s">
        <v>200</v>
      </c>
    </row>
    <row r="83" spans="1:11" x14ac:dyDescent="0.15">
      <c r="A83" s="11" t="s">
        <v>201</v>
      </c>
    </row>
    <row r="84" spans="1:11" x14ac:dyDescent="0.15">
      <c r="A84" s="74" t="s">
        <v>202</v>
      </c>
      <c r="B84" s="114" t="s">
        <v>203</v>
      </c>
      <c r="C84" s="114"/>
      <c r="D84" s="114"/>
      <c r="E84" s="114"/>
      <c r="F84" s="114"/>
      <c r="G84" s="114"/>
      <c r="H84" s="114"/>
      <c r="I84" s="114"/>
      <c r="J84" s="114"/>
      <c r="K84" s="114"/>
    </row>
    <row r="85" spans="1:11" x14ac:dyDescent="0.15">
      <c r="A85" s="74" t="s">
        <v>204</v>
      </c>
      <c r="B85" s="114" t="s">
        <v>205</v>
      </c>
      <c r="C85" s="114"/>
      <c r="D85" s="114"/>
      <c r="E85" s="114"/>
      <c r="F85" s="114"/>
      <c r="G85" s="114"/>
      <c r="H85" s="114"/>
      <c r="I85" s="114"/>
      <c r="J85" s="114"/>
      <c r="K85" s="114"/>
    </row>
    <row r="86" spans="1:11" x14ac:dyDescent="0.15">
      <c r="A86" s="74" t="s">
        <v>206</v>
      </c>
      <c r="B86" s="114" t="s">
        <v>207</v>
      </c>
      <c r="C86" s="114"/>
      <c r="D86" s="114"/>
      <c r="E86" s="114"/>
      <c r="F86" s="114"/>
      <c r="G86" s="114"/>
      <c r="H86" s="114"/>
      <c r="I86" s="114"/>
      <c r="J86" s="114"/>
      <c r="K86" s="114"/>
    </row>
    <row r="87" spans="1:11" x14ac:dyDescent="0.15">
      <c r="A87" s="74" t="s">
        <v>208</v>
      </c>
      <c r="B87" s="114" t="s">
        <v>209</v>
      </c>
      <c r="C87" s="114"/>
      <c r="D87" s="114"/>
      <c r="E87" s="114"/>
      <c r="F87" s="114"/>
      <c r="G87" s="114"/>
      <c r="H87" s="114"/>
      <c r="I87" s="114"/>
      <c r="J87" s="114"/>
      <c r="K87" s="114"/>
    </row>
    <row r="88" spans="1:11" x14ac:dyDescent="0.15">
      <c r="A88" s="75" t="s">
        <v>210</v>
      </c>
    </row>
    <row r="90" spans="1:11" x14ac:dyDescent="0.15">
      <c r="A90" s="75" t="s">
        <v>211</v>
      </c>
    </row>
    <row r="92" spans="1:11" x14ac:dyDescent="0.15">
      <c r="A92" s="11" t="s">
        <v>576</v>
      </c>
    </row>
    <row r="93" spans="1:11" x14ac:dyDescent="0.15">
      <c r="A93" s="11" t="s">
        <v>577</v>
      </c>
    </row>
    <row r="94" spans="1:11" x14ac:dyDescent="0.15">
      <c r="A94" s="11" t="s">
        <v>578</v>
      </c>
    </row>
    <row r="95" spans="1:11" x14ac:dyDescent="0.15">
      <c r="A95" s="11" t="s">
        <v>579</v>
      </c>
    </row>
    <row r="96" spans="1:11" x14ac:dyDescent="0.15">
      <c r="A96" s="11" t="s">
        <v>580</v>
      </c>
    </row>
    <row r="97" spans="1:1" x14ac:dyDescent="0.15">
      <c r="A97" s="11" t="s">
        <v>581</v>
      </c>
    </row>
  </sheetData>
  <mergeCells count="66">
    <mergeCell ref="C45:J45"/>
    <mergeCell ref="A33:B33"/>
    <mergeCell ref="A34:B34"/>
    <mergeCell ref="C16:J16"/>
    <mergeCell ref="A1:C1"/>
    <mergeCell ref="D1:G1"/>
    <mergeCell ref="A2:C2"/>
    <mergeCell ref="A3:C3"/>
    <mergeCell ref="A5:C5"/>
    <mergeCell ref="A8:B9"/>
    <mergeCell ref="C8:K8"/>
    <mergeCell ref="A10:B10"/>
    <mergeCell ref="A11:B11"/>
    <mergeCell ref="A12:B12"/>
    <mergeCell ref="A13:B13"/>
    <mergeCell ref="A16:B17"/>
    <mergeCell ref="C31:K31"/>
    <mergeCell ref="A18:B18"/>
    <mergeCell ref="A19:B19"/>
    <mergeCell ref="A20:B20"/>
    <mergeCell ref="A21:B21"/>
    <mergeCell ref="A23:B24"/>
    <mergeCell ref="C23:J23"/>
    <mergeCell ref="A25:B25"/>
    <mergeCell ref="A26:B26"/>
    <mergeCell ref="A27:B27"/>
    <mergeCell ref="A28:B28"/>
    <mergeCell ref="A31:B32"/>
    <mergeCell ref="A35:B35"/>
    <mergeCell ref="A36:B36"/>
    <mergeCell ref="A38:B39"/>
    <mergeCell ref="C38:J38"/>
    <mergeCell ref="A40:B40"/>
    <mergeCell ref="A41:B41"/>
    <mergeCell ref="A42:B42"/>
    <mergeCell ref="A43:B43"/>
    <mergeCell ref="A45:B46"/>
    <mergeCell ref="A48:B48"/>
    <mergeCell ref="A47:B47"/>
    <mergeCell ref="A49:B49"/>
    <mergeCell ref="A50:B50"/>
    <mergeCell ref="A53:B53"/>
    <mergeCell ref="C58:K58"/>
    <mergeCell ref="A54:B54"/>
    <mergeCell ref="A55:B55"/>
    <mergeCell ref="A58:B59"/>
    <mergeCell ref="A60:B60"/>
    <mergeCell ref="A61:B61"/>
    <mergeCell ref="A77:B77"/>
    <mergeCell ref="A63:B63"/>
    <mergeCell ref="A66:B67"/>
    <mergeCell ref="A73:B74"/>
    <mergeCell ref="A62:B62"/>
    <mergeCell ref="C66:J66"/>
    <mergeCell ref="A68:B68"/>
    <mergeCell ref="A69:B69"/>
    <mergeCell ref="A70:B70"/>
    <mergeCell ref="A71:B71"/>
    <mergeCell ref="B84:K84"/>
    <mergeCell ref="B85:K85"/>
    <mergeCell ref="B86:K86"/>
    <mergeCell ref="B87:K87"/>
    <mergeCell ref="C73:J73"/>
    <mergeCell ref="A75:B75"/>
    <mergeCell ref="A76:B76"/>
    <mergeCell ref="A78:B78"/>
  </mergeCells>
  <phoneticPr fontId="3"/>
  <pageMargins left="0.98425196850393704" right="0.39370078740157483" top="0.59055118110236227" bottom="0.59055118110236227" header="0.31496062992125984" footer="0.15748031496062992"/>
  <pageSetup paperSize="9" scale="85" fitToHeight="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:AJ120"/>
  <sheetViews>
    <sheetView showGridLines="0" view="pageBreakPreview" zoomScale="85" zoomScaleNormal="85" zoomScaleSheetLayoutView="85" workbookViewId="0">
      <selection activeCell="I1" sqref="I1:I1048576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308</v>
      </c>
      <c r="B2" s="100"/>
      <c r="C2" s="100"/>
      <c r="D2" s="100"/>
      <c r="E2" s="100"/>
      <c r="F2" s="100"/>
      <c r="G2" s="100"/>
      <c r="H2" s="101" t="s">
        <v>61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37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36">
        <v>0</v>
      </c>
      <c r="L3" s="36">
        <v>12</v>
      </c>
      <c r="M3" s="36">
        <v>22</v>
      </c>
      <c r="N3" s="36">
        <v>32</v>
      </c>
      <c r="O3" s="36">
        <v>42</v>
      </c>
      <c r="P3" s="36" t="s">
        <v>14</v>
      </c>
      <c r="Q3" s="36">
        <v>0</v>
      </c>
      <c r="R3" s="36">
        <v>12</v>
      </c>
      <c r="S3" s="36">
        <v>22</v>
      </c>
      <c r="T3" s="36">
        <v>32</v>
      </c>
      <c r="U3" s="36" t="s">
        <v>14</v>
      </c>
      <c r="V3" s="36">
        <v>0</v>
      </c>
      <c r="W3" s="36">
        <v>12</v>
      </c>
      <c r="X3" s="36">
        <v>22</v>
      </c>
      <c r="Y3" s="36">
        <v>42</v>
      </c>
      <c r="Z3" s="36" t="s">
        <v>14</v>
      </c>
      <c r="AA3" s="36">
        <v>0</v>
      </c>
      <c r="AB3" s="36">
        <v>12</v>
      </c>
      <c r="AC3" s="36">
        <v>22</v>
      </c>
      <c r="AD3" s="36">
        <v>32</v>
      </c>
      <c r="AE3" s="36">
        <v>42</v>
      </c>
      <c r="AF3" s="36" t="s">
        <v>14</v>
      </c>
      <c r="AG3" s="36">
        <v>0</v>
      </c>
      <c r="AH3" s="36">
        <v>12</v>
      </c>
      <c r="AI3" s="36">
        <v>42</v>
      </c>
      <c r="AJ3" s="36" t="s">
        <v>14</v>
      </c>
    </row>
    <row r="4" spans="1:36" ht="12.95" customHeight="1" x14ac:dyDescent="0.15">
      <c r="A4" s="35">
        <v>61</v>
      </c>
      <c r="B4" s="99" t="s">
        <v>72</v>
      </c>
      <c r="C4" s="99"/>
      <c r="D4" s="35">
        <v>10</v>
      </c>
      <c r="E4" s="35">
        <v>7</v>
      </c>
      <c r="F4" s="4">
        <f t="shared" ref="F4:F43" si="0">IF(D4&gt;0,IF(B4="スギ",P4,IF(B4="ヒノキ",U4,IF(B4="アカマツ",Z4,IF(B4="カラマツ",AF4,AJ4)))),"")</f>
        <v>0.03</v>
      </c>
      <c r="G4" s="5"/>
      <c r="H4" s="35"/>
      <c r="I4" s="35" t="s">
        <v>38</v>
      </c>
      <c r="J4" s="1" t="s">
        <v>15</v>
      </c>
      <c r="K4" s="36">
        <f t="shared" ref="K4:K43" si="1">IF(ROUND(10^(-5+0.8769+1.7454*LOG(D4)+1.014*LOG(E4)),2)&gt;=0.01,ROUND(10^(-5+0.8769+1.7454*LOG(D4)+1.014*LOG(E4)),2),ROUND(10^(-5+0.8769+1.7454*LOG(D4)+1.014*LOG(E4)),3))</f>
        <v>0.03</v>
      </c>
      <c r="L4" s="36">
        <f t="shared" ref="L4:L43" si="2">ROUND(10^(-5+0.73504+1.83346*LOG(D4)+1.06569*LOG(E4)),2)</f>
        <v>0.03</v>
      </c>
      <c r="M4" s="36">
        <f t="shared" ref="M4:M43" si="3">ROUND(10^(-5+0.71514+1.74357*LOG(D4)+1.17719*LOG(E4)),2)</f>
        <v>0.03</v>
      </c>
      <c r="N4" s="36">
        <f t="shared" ref="N4:N43" si="4">ROUND(10^(-5+0.82956+1.76381*LOG(D4)+1.06412*LOG(E4)),2)</f>
        <v>0.03</v>
      </c>
      <c r="O4" s="36">
        <f t="shared" ref="O4:O43" si="5">ROUND(10^(-5+0.88226+1.79204*LOG(D4)+0.99303*LOG(E4)),2)</f>
        <v>0.03</v>
      </c>
      <c r="P4" s="36">
        <f>HLOOKUP($D4,K$3:O$43,MATCH($A4,$A$3:$A$43,0),1)</f>
        <v>0.03</v>
      </c>
      <c r="Q4" s="36">
        <f t="shared" ref="Q4:Q43" si="6">IF(ROUND(10^(1.810672*LOG(D4)+0.982833*LOG(E4)-4.173533),2)&gt;=0.01,ROUND(10^(1.810672*LOG(D4)+0.982833*LOG(E4)-4.173533),2),ROUND(10^(1.810672*LOG(D4)+0.982833*LOG(E4)-4.173533),3))</f>
        <v>0.03</v>
      </c>
      <c r="R4" s="36">
        <f t="shared" ref="R4:R43" si="7">ROUND(10^(1.905709*LOG(D4)+1.011385*LOG(E4)-4.293729),2)</f>
        <v>0.03</v>
      </c>
      <c r="S4" s="36">
        <f t="shared" ref="S4:S43" si="8">ROUND(10^(1.771888*LOG(D4)+1.138415*LOG(E4)-4.271259),2)</f>
        <v>0.03</v>
      </c>
      <c r="T4" s="36">
        <f t="shared" ref="T4:T43" si="9">ROUND(10^(1.671519*LOG(D4)+1.363617*LOG(E4)-4.404407),2)</f>
        <v>0.03</v>
      </c>
      <c r="U4" s="36">
        <f t="shared" ref="U4:U43" si="10">HLOOKUP($D4,Q$3:T$43,MATCH($A4,$A$3:$A$43,0),1)</f>
        <v>0.03</v>
      </c>
      <c r="V4" s="36">
        <f t="shared" ref="V4:V43" si="11">IF(ROUND(10^(-4.249503+1.946501*LOG(D4)+0.942682*LOG(E4)),2)&gt;=0.01,ROUND(10^(-4.249503+1.946501*LOG(D4)+0.942682*LOG(E4)),2),ROUND(10^(-4.249503+1.946501*LOG(D4)+0.942682*LOG(E4)),3))</f>
        <v>0.03</v>
      </c>
      <c r="W4" s="36">
        <f t="shared" ref="W4:W43" si="12">ROUND(10^(-4.155639+1.847898*LOG(D4)+0.951955*LOG(E4)),2)</f>
        <v>0.03</v>
      </c>
      <c r="X4" s="36">
        <f t="shared" ref="X4:X43" si="13">ROUND(10^(-4.194535+1.804172*LOG(D4)+1.034248*LOG(E4)),2)</f>
        <v>0.03</v>
      </c>
      <c r="Y4" s="36">
        <f t="shared" ref="Y4:Y43" si="14">ROUND(10^(-4.42347+2.006485*LOG(D4)+0.967757*LOG(E4)),2)</f>
        <v>0.03</v>
      </c>
      <c r="Z4" s="36">
        <f t="shared" ref="Z4:Z43" si="15">HLOOKUP($D4,V$3:Y$43,MATCH($A4,$A$3:$A$43,0),1)</f>
        <v>0.03</v>
      </c>
      <c r="AA4" s="36">
        <f t="shared" ref="AA4:AA43" si="16">IF(ROUND(10^(1.80389*LOG(D4)+0.962587*LOG(E4)-4.155099),2)&gt;=0.01,ROUND(10^(1.80389*LOG(D4)+0.962587*LOG(E4)-4.155099),2),ROUND(10^(1.80389*LOG(D4)+0.962587*LOG(E4)-4.155099),3))</f>
        <v>0.03</v>
      </c>
      <c r="AB4" s="36">
        <f t="shared" ref="AB4:AB43" si="17">ROUND(10^(1.979213*LOG(D4)+0.998347*LOG(E4)-4.369281),2)</f>
        <v>0.03</v>
      </c>
      <c r="AC4" s="36">
        <f t="shared" ref="AC4:AC43" si="18">ROUND(10^(1.904401*LOG(D4)+1.062478*LOG(E4)-4.348104),2)</f>
        <v>0.03</v>
      </c>
      <c r="AD4" s="36">
        <f t="shared" ref="AD4:AD43" si="19">ROUND(10^(1.640825*LOG(D4)+1.080387*LOG(E4)-3.976731),2)</f>
        <v>0.04</v>
      </c>
      <c r="AE4" s="36">
        <f t="shared" ref="AE4:AE43" si="20">ROUND(10^(1.90887*LOG(D4)+1.088002*LOG(E4)-4.431495),2)</f>
        <v>0.02</v>
      </c>
      <c r="AF4" s="36">
        <f t="shared" ref="AF4:AF43" si="21">HLOOKUP($D4,AA$3:AE$43,MATCH($A4,$A$3:$A$43,0),1)</f>
        <v>0.03</v>
      </c>
      <c r="AG4" s="36">
        <f t="shared" ref="AG4:AG43" si="22">IF(ROUND(10^(1.94019664*LOG(D4)+0.84689666*LOG(E4)-4.20067295),2)&gt;=0.01,ROUND(10^(1.94019664*LOG(D4)+0.84689666*LOG(E4)-4.20067295),2),ROUND(10^(1.94019664*LOG(D4)+0.84689666*LOG(E4)-4.20067295),3))</f>
        <v>0.03</v>
      </c>
      <c r="AH4" s="36">
        <f t="shared" ref="AH4:AH43" si="23">ROUND(10^(1.93813902*LOG(D4)+0.96697002*LOG(E4)-4.32216295),2)</f>
        <v>0.03</v>
      </c>
      <c r="AI4" s="36">
        <f t="shared" ref="AI4:AI43" si="24">ROUND(10^(1.82464098*LOG(D4)+0.97625989*LOG(E4)-4.15096808),2)</f>
        <v>0.03</v>
      </c>
      <c r="AJ4" s="36">
        <f t="shared" ref="AJ4:AJ43" si="25">HLOOKUP($D4,AG$3:AI$43,MATCH($A4,$A$3:$A$43,0),1)</f>
        <v>0.03</v>
      </c>
    </row>
    <row r="5" spans="1:36" ht="12.95" customHeight="1" x14ac:dyDescent="0.15">
      <c r="A5" s="35">
        <v>62</v>
      </c>
      <c r="B5" s="99" t="s">
        <v>72</v>
      </c>
      <c r="C5" s="99"/>
      <c r="D5" s="35">
        <v>8</v>
      </c>
      <c r="E5" s="35">
        <v>7</v>
      </c>
      <c r="F5" s="4">
        <f t="shared" si="0"/>
        <v>0.02</v>
      </c>
      <c r="G5" s="5"/>
      <c r="H5" s="35"/>
      <c r="I5" s="35"/>
      <c r="J5" s="1" t="s">
        <v>15</v>
      </c>
      <c r="K5" s="36">
        <f t="shared" si="1"/>
        <v>0.02</v>
      </c>
      <c r="L5" s="36">
        <f t="shared" si="2"/>
        <v>0.02</v>
      </c>
      <c r="M5" s="36">
        <f t="shared" si="3"/>
        <v>0.02</v>
      </c>
      <c r="N5" s="36">
        <f t="shared" si="4"/>
        <v>0.02</v>
      </c>
      <c r="O5" s="36">
        <f t="shared" si="5"/>
        <v>0.02</v>
      </c>
      <c r="P5" s="36">
        <f t="shared" ref="P5:P43" si="26">HLOOKUP($D5,K$3:O$43,MATCH(A5,$A$3:$A$43,0),1)</f>
        <v>0.02</v>
      </c>
      <c r="Q5" s="36">
        <f t="shared" si="6"/>
        <v>0.02</v>
      </c>
      <c r="R5" s="36">
        <f t="shared" si="7"/>
        <v>0.02</v>
      </c>
      <c r="S5" s="36">
        <f t="shared" si="8"/>
        <v>0.02</v>
      </c>
      <c r="T5" s="36">
        <f t="shared" si="9"/>
        <v>0.02</v>
      </c>
      <c r="U5" s="36">
        <f t="shared" si="10"/>
        <v>0.02</v>
      </c>
      <c r="V5" s="36">
        <f t="shared" si="11"/>
        <v>0.02</v>
      </c>
      <c r="W5" s="36">
        <f t="shared" si="12"/>
        <v>0.02</v>
      </c>
      <c r="X5" s="36">
        <f t="shared" si="13"/>
        <v>0.02</v>
      </c>
      <c r="Y5" s="36">
        <f t="shared" si="14"/>
        <v>0.02</v>
      </c>
      <c r="Z5" s="36">
        <f t="shared" si="15"/>
        <v>0.02</v>
      </c>
      <c r="AA5" s="36">
        <f t="shared" si="16"/>
        <v>0.02</v>
      </c>
      <c r="AB5" s="36">
        <f t="shared" si="17"/>
        <v>0.02</v>
      </c>
      <c r="AC5" s="36">
        <f t="shared" si="18"/>
        <v>0.02</v>
      </c>
      <c r="AD5" s="36">
        <f t="shared" si="19"/>
        <v>0.03</v>
      </c>
      <c r="AE5" s="36">
        <f t="shared" si="20"/>
        <v>0.02</v>
      </c>
      <c r="AF5" s="36">
        <f t="shared" si="21"/>
        <v>0.02</v>
      </c>
      <c r="AG5" s="36">
        <f t="shared" si="22"/>
        <v>0.02</v>
      </c>
      <c r="AH5" s="36">
        <f t="shared" si="23"/>
        <v>0.02</v>
      </c>
      <c r="AI5" s="36">
        <f t="shared" si="24"/>
        <v>0.02</v>
      </c>
      <c r="AJ5" s="36">
        <f t="shared" si="25"/>
        <v>0.02</v>
      </c>
    </row>
    <row r="6" spans="1:36" ht="12.95" customHeight="1" x14ac:dyDescent="0.15">
      <c r="A6" s="44">
        <v>63</v>
      </c>
      <c r="B6" s="99" t="s">
        <v>72</v>
      </c>
      <c r="C6" s="99"/>
      <c r="D6" s="35">
        <v>8</v>
      </c>
      <c r="E6" s="35">
        <v>4</v>
      </c>
      <c r="F6" s="4">
        <f t="shared" si="0"/>
        <v>0.01</v>
      </c>
      <c r="G6" s="5" t="s">
        <v>75</v>
      </c>
      <c r="H6" s="44" t="s">
        <v>32</v>
      </c>
      <c r="I6" s="5" t="s">
        <v>34</v>
      </c>
      <c r="J6" s="1" t="s">
        <v>15</v>
      </c>
      <c r="K6" s="36">
        <f t="shared" si="1"/>
        <v>0.01</v>
      </c>
      <c r="L6" s="36">
        <f t="shared" si="2"/>
        <v>0.01</v>
      </c>
      <c r="M6" s="36">
        <f t="shared" si="3"/>
        <v>0.01</v>
      </c>
      <c r="N6" s="36">
        <f t="shared" si="4"/>
        <v>0.01</v>
      </c>
      <c r="O6" s="36">
        <f t="shared" si="5"/>
        <v>0.01</v>
      </c>
      <c r="P6" s="36">
        <f t="shared" si="26"/>
        <v>0.01</v>
      </c>
      <c r="Q6" s="36">
        <f t="shared" si="6"/>
        <v>0.01</v>
      </c>
      <c r="R6" s="36">
        <f t="shared" si="7"/>
        <v>0.01</v>
      </c>
      <c r="S6" s="36">
        <f t="shared" si="8"/>
        <v>0.01</v>
      </c>
      <c r="T6" s="36">
        <f t="shared" si="9"/>
        <v>0.01</v>
      </c>
      <c r="U6" s="36">
        <f t="shared" si="10"/>
        <v>0.01</v>
      </c>
      <c r="V6" s="36">
        <f t="shared" si="11"/>
        <v>0.01</v>
      </c>
      <c r="W6" s="36">
        <f t="shared" si="12"/>
        <v>0.01</v>
      </c>
      <c r="X6" s="36">
        <f t="shared" si="13"/>
        <v>0.01</v>
      </c>
      <c r="Y6" s="36">
        <f t="shared" si="14"/>
        <v>0.01</v>
      </c>
      <c r="Z6" s="36">
        <f t="shared" si="15"/>
        <v>0.01</v>
      </c>
      <c r="AA6" s="36">
        <f t="shared" si="16"/>
        <v>0.01</v>
      </c>
      <c r="AB6" s="36">
        <f t="shared" si="17"/>
        <v>0.01</v>
      </c>
      <c r="AC6" s="36">
        <f t="shared" si="18"/>
        <v>0.01</v>
      </c>
      <c r="AD6" s="36">
        <f t="shared" si="19"/>
        <v>0.01</v>
      </c>
      <c r="AE6" s="36">
        <f t="shared" si="20"/>
        <v>0.01</v>
      </c>
      <c r="AF6" s="36">
        <f t="shared" si="21"/>
        <v>0.01</v>
      </c>
      <c r="AG6" s="36">
        <f t="shared" si="22"/>
        <v>0.01</v>
      </c>
      <c r="AH6" s="36">
        <f t="shared" si="23"/>
        <v>0.01</v>
      </c>
      <c r="AI6" s="36">
        <f t="shared" si="24"/>
        <v>0.01</v>
      </c>
      <c r="AJ6" s="36">
        <f t="shared" si="25"/>
        <v>0.01</v>
      </c>
    </row>
    <row r="7" spans="1:36" ht="12.95" customHeight="1" x14ac:dyDescent="0.15">
      <c r="A7" s="44">
        <v>64</v>
      </c>
      <c r="B7" s="99" t="s">
        <v>72</v>
      </c>
      <c r="C7" s="99"/>
      <c r="D7" s="35">
        <v>6</v>
      </c>
      <c r="E7" s="35">
        <v>4</v>
      </c>
      <c r="F7" s="4">
        <f t="shared" si="0"/>
        <v>0.01</v>
      </c>
      <c r="G7" s="5" t="s">
        <v>75</v>
      </c>
      <c r="H7" s="44" t="s">
        <v>32</v>
      </c>
      <c r="I7" s="5" t="s">
        <v>34</v>
      </c>
      <c r="J7" s="1" t="s">
        <v>15</v>
      </c>
      <c r="K7" s="36">
        <f t="shared" si="1"/>
        <v>0.01</v>
      </c>
      <c r="L7" s="36">
        <f t="shared" si="2"/>
        <v>0.01</v>
      </c>
      <c r="M7" s="36">
        <f t="shared" si="3"/>
        <v>0.01</v>
      </c>
      <c r="N7" s="36">
        <f t="shared" si="4"/>
        <v>0.01</v>
      </c>
      <c r="O7" s="36">
        <f t="shared" si="5"/>
        <v>0.01</v>
      </c>
      <c r="P7" s="36">
        <f t="shared" si="26"/>
        <v>0.01</v>
      </c>
      <c r="Q7" s="36">
        <f t="shared" si="6"/>
        <v>0.01</v>
      </c>
      <c r="R7" s="36">
        <f t="shared" si="7"/>
        <v>0.01</v>
      </c>
      <c r="S7" s="36">
        <f t="shared" si="8"/>
        <v>0.01</v>
      </c>
      <c r="T7" s="36">
        <f t="shared" si="9"/>
        <v>0.01</v>
      </c>
      <c r="U7" s="36">
        <f t="shared" si="10"/>
        <v>0.01</v>
      </c>
      <c r="V7" s="36">
        <f t="shared" si="11"/>
        <v>0.01</v>
      </c>
      <c r="W7" s="36">
        <f t="shared" si="12"/>
        <v>0.01</v>
      </c>
      <c r="X7" s="36">
        <f t="shared" si="13"/>
        <v>0.01</v>
      </c>
      <c r="Y7" s="36">
        <f t="shared" si="14"/>
        <v>0.01</v>
      </c>
      <c r="Z7" s="36">
        <f t="shared" si="15"/>
        <v>0.01</v>
      </c>
      <c r="AA7" s="36">
        <f t="shared" si="16"/>
        <v>0.01</v>
      </c>
      <c r="AB7" s="36">
        <f t="shared" si="17"/>
        <v>0.01</v>
      </c>
      <c r="AC7" s="36">
        <f t="shared" si="18"/>
        <v>0.01</v>
      </c>
      <c r="AD7" s="36">
        <f t="shared" si="19"/>
        <v>0.01</v>
      </c>
      <c r="AE7" s="36">
        <f t="shared" si="20"/>
        <v>0.01</v>
      </c>
      <c r="AF7" s="36">
        <f t="shared" si="21"/>
        <v>0.01</v>
      </c>
      <c r="AG7" s="36">
        <f t="shared" si="22"/>
        <v>0.01</v>
      </c>
      <c r="AH7" s="36">
        <f t="shared" si="23"/>
        <v>0.01</v>
      </c>
      <c r="AI7" s="36">
        <f t="shared" si="24"/>
        <v>0.01</v>
      </c>
      <c r="AJ7" s="36">
        <f t="shared" si="25"/>
        <v>0.01</v>
      </c>
    </row>
    <row r="8" spans="1:36" ht="12.95" customHeight="1" x14ac:dyDescent="0.15">
      <c r="A8" s="44">
        <v>65</v>
      </c>
      <c r="B8" s="99" t="s">
        <v>72</v>
      </c>
      <c r="C8" s="99"/>
      <c r="D8" s="35">
        <v>10</v>
      </c>
      <c r="E8" s="35">
        <v>5</v>
      </c>
      <c r="F8" s="4">
        <f t="shared" si="0"/>
        <v>0.02</v>
      </c>
      <c r="G8" s="5" t="s">
        <v>75</v>
      </c>
      <c r="H8" s="44" t="s">
        <v>32</v>
      </c>
      <c r="I8" s="5" t="s">
        <v>34</v>
      </c>
      <c r="J8" s="1" t="s">
        <v>15</v>
      </c>
      <c r="K8" s="36">
        <f t="shared" si="1"/>
        <v>0.02</v>
      </c>
      <c r="L8" s="36">
        <f t="shared" si="2"/>
        <v>0.02</v>
      </c>
      <c r="M8" s="36">
        <f t="shared" si="3"/>
        <v>0.02</v>
      </c>
      <c r="N8" s="36">
        <f t="shared" si="4"/>
        <v>0.02</v>
      </c>
      <c r="O8" s="36">
        <f t="shared" si="5"/>
        <v>0.02</v>
      </c>
      <c r="P8" s="36">
        <f t="shared" si="26"/>
        <v>0.02</v>
      </c>
      <c r="Q8" s="36">
        <f t="shared" si="6"/>
        <v>0.02</v>
      </c>
      <c r="R8" s="36">
        <f t="shared" si="7"/>
        <v>0.02</v>
      </c>
      <c r="S8" s="36">
        <f t="shared" si="8"/>
        <v>0.02</v>
      </c>
      <c r="T8" s="36">
        <f t="shared" si="9"/>
        <v>0.02</v>
      </c>
      <c r="U8" s="36">
        <f t="shared" si="10"/>
        <v>0.02</v>
      </c>
      <c r="V8" s="36">
        <f t="shared" si="11"/>
        <v>0.02</v>
      </c>
      <c r="W8" s="36">
        <f t="shared" si="12"/>
        <v>0.02</v>
      </c>
      <c r="X8" s="36">
        <f t="shared" si="13"/>
        <v>0.02</v>
      </c>
      <c r="Y8" s="36">
        <f t="shared" si="14"/>
        <v>0.02</v>
      </c>
      <c r="Z8" s="36">
        <f t="shared" si="15"/>
        <v>0.02</v>
      </c>
      <c r="AA8" s="36">
        <f t="shared" si="16"/>
        <v>0.02</v>
      </c>
      <c r="AB8" s="36">
        <f t="shared" si="17"/>
        <v>0.02</v>
      </c>
      <c r="AC8" s="36">
        <f t="shared" si="18"/>
        <v>0.02</v>
      </c>
      <c r="AD8" s="36">
        <f t="shared" si="19"/>
        <v>0.03</v>
      </c>
      <c r="AE8" s="36">
        <f t="shared" si="20"/>
        <v>0.02</v>
      </c>
      <c r="AF8" s="36">
        <f t="shared" si="21"/>
        <v>0.02</v>
      </c>
      <c r="AG8" s="36">
        <f t="shared" si="22"/>
        <v>0.02</v>
      </c>
      <c r="AH8" s="36">
        <f t="shared" si="23"/>
        <v>0.02</v>
      </c>
      <c r="AI8" s="36">
        <f t="shared" si="24"/>
        <v>0.02</v>
      </c>
      <c r="AJ8" s="36">
        <f t="shared" si="25"/>
        <v>0.02</v>
      </c>
    </row>
    <row r="9" spans="1:36" ht="12.95" customHeight="1" x14ac:dyDescent="0.15">
      <c r="A9" s="44">
        <v>66</v>
      </c>
      <c r="B9" s="99" t="s">
        <v>72</v>
      </c>
      <c r="C9" s="99"/>
      <c r="D9" s="35">
        <v>16</v>
      </c>
      <c r="E9" s="35">
        <v>11</v>
      </c>
      <c r="F9" s="4">
        <f t="shared" si="0"/>
        <v>0.11</v>
      </c>
      <c r="G9" s="5"/>
      <c r="H9" s="35"/>
      <c r="I9" s="35"/>
      <c r="J9" s="1" t="s">
        <v>15</v>
      </c>
      <c r="K9" s="36">
        <f t="shared" si="1"/>
        <v>0.11</v>
      </c>
      <c r="L9" s="36">
        <f t="shared" si="2"/>
        <v>0.11</v>
      </c>
      <c r="M9" s="36">
        <f t="shared" si="3"/>
        <v>0.11</v>
      </c>
      <c r="N9" s="36">
        <f t="shared" si="4"/>
        <v>0.12</v>
      </c>
      <c r="O9" s="36">
        <f t="shared" si="5"/>
        <v>0.12</v>
      </c>
      <c r="P9" s="36">
        <f t="shared" si="26"/>
        <v>0.11</v>
      </c>
      <c r="Q9" s="36">
        <f t="shared" si="6"/>
        <v>0.11</v>
      </c>
      <c r="R9" s="36">
        <f t="shared" si="7"/>
        <v>0.11</v>
      </c>
      <c r="S9" s="36">
        <f t="shared" si="8"/>
        <v>0.11</v>
      </c>
      <c r="T9" s="36">
        <f t="shared" si="9"/>
        <v>0.11</v>
      </c>
      <c r="U9" s="36">
        <f t="shared" si="10"/>
        <v>0.11</v>
      </c>
      <c r="V9" s="36">
        <f t="shared" si="11"/>
        <v>0.12</v>
      </c>
      <c r="W9" s="36">
        <f t="shared" si="12"/>
        <v>0.12</v>
      </c>
      <c r="X9" s="36">
        <f t="shared" si="13"/>
        <v>0.11</v>
      </c>
      <c r="Y9" s="36">
        <f t="shared" si="14"/>
        <v>0.1</v>
      </c>
      <c r="Z9" s="36">
        <f t="shared" si="15"/>
        <v>0.12</v>
      </c>
      <c r="AA9" s="36">
        <f t="shared" si="16"/>
        <v>0.1</v>
      </c>
      <c r="AB9" s="36">
        <f t="shared" si="17"/>
        <v>0.11</v>
      </c>
      <c r="AC9" s="36">
        <f t="shared" si="18"/>
        <v>0.11</v>
      </c>
      <c r="AD9" s="36">
        <f t="shared" si="19"/>
        <v>0.13</v>
      </c>
      <c r="AE9" s="36">
        <f t="shared" si="20"/>
        <v>0.1</v>
      </c>
      <c r="AF9" s="36">
        <f t="shared" si="21"/>
        <v>0.11</v>
      </c>
      <c r="AG9" s="36">
        <f t="shared" si="22"/>
        <v>0.1</v>
      </c>
      <c r="AH9" s="36">
        <f t="shared" si="23"/>
        <v>0.1</v>
      </c>
      <c r="AI9" s="36">
        <f t="shared" si="24"/>
        <v>0.12</v>
      </c>
      <c r="AJ9" s="36">
        <f t="shared" si="25"/>
        <v>0.1</v>
      </c>
    </row>
    <row r="10" spans="1:36" ht="12.95" customHeight="1" x14ac:dyDescent="0.15">
      <c r="A10" s="44">
        <v>67</v>
      </c>
      <c r="B10" s="99" t="s">
        <v>72</v>
      </c>
      <c r="C10" s="99"/>
      <c r="D10" s="35">
        <v>10</v>
      </c>
      <c r="E10" s="35">
        <v>9</v>
      </c>
      <c r="F10" s="4">
        <f t="shared" si="0"/>
        <v>0.04</v>
      </c>
      <c r="G10" s="5"/>
      <c r="H10" s="35"/>
      <c r="I10" s="5"/>
      <c r="J10" s="1" t="s">
        <v>15</v>
      </c>
      <c r="K10" s="36">
        <f t="shared" si="1"/>
        <v>0.04</v>
      </c>
      <c r="L10" s="36">
        <f t="shared" si="2"/>
        <v>0.04</v>
      </c>
      <c r="M10" s="36">
        <f t="shared" si="3"/>
        <v>0.04</v>
      </c>
      <c r="N10" s="36">
        <f t="shared" si="4"/>
        <v>0.04</v>
      </c>
      <c r="O10" s="36">
        <f t="shared" si="5"/>
        <v>0.04</v>
      </c>
      <c r="P10" s="36">
        <f t="shared" si="26"/>
        <v>0.04</v>
      </c>
      <c r="Q10" s="36">
        <f t="shared" si="6"/>
        <v>0.04</v>
      </c>
      <c r="R10" s="36">
        <f t="shared" si="7"/>
        <v>0.04</v>
      </c>
      <c r="S10" s="36">
        <f t="shared" si="8"/>
        <v>0.04</v>
      </c>
      <c r="T10" s="36">
        <f t="shared" si="9"/>
        <v>0.04</v>
      </c>
      <c r="U10" s="36">
        <f t="shared" si="10"/>
        <v>0.04</v>
      </c>
      <c r="V10" s="36">
        <f t="shared" si="11"/>
        <v>0.04</v>
      </c>
      <c r="W10" s="36">
        <f t="shared" si="12"/>
        <v>0.04</v>
      </c>
      <c r="X10" s="36">
        <f t="shared" si="13"/>
        <v>0.04</v>
      </c>
      <c r="Y10" s="36">
        <f t="shared" si="14"/>
        <v>0.03</v>
      </c>
      <c r="Z10" s="36">
        <f t="shared" si="15"/>
        <v>0.04</v>
      </c>
      <c r="AA10" s="36">
        <f t="shared" si="16"/>
        <v>0.04</v>
      </c>
      <c r="AB10" s="36">
        <f t="shared" si="17"/>
        <v>0.04</v>
      </c>
      <c r="AC10" s="36">
        <f t="shared" si="18"/>
        <v>0.04</v>
      </c>
      <c r="AD10" s="36">
        <f t="shared" si="19"/>
        <v>0.05</v>
      </c>
      <c r="AE10" s="36">
        <f t="shared" si="20"/>
        <v>0.03</v>
      </c>
      <c r="AF10" s="36">
        <f t="shared" si="21"/>
        <v>0.04</v>
      </c>
      <c r="AG10" s="36">
        <f t="shared" si="22"/>
        <v>0.04</v>
      </c>
      <c r="AH10" s="36">
        <f t="shared" si="23"/>
        <v>0.03</v>
      </c>
      <c r="AI10" s="36">
        <f t="shared" si="24"/>
        <v>0.04</v>
      </c>
      <c r="AJ10" s="36">
        <f t="shared" si="25"/>
        <v>0.04</v>
      </c>
    </row>
    <row r="11" spans="1:36" ht="12.95" customHeight="1" x14ac:dyDescent="0.15">
      <c r="A11" s="44">
        <v>68</v>
      </c>
      <c r="B11" s="99" t="s">
        <v>72</v>
      </c>
      <c r="C11" s="99"/>
      <c r="D11" s="35">
        <v>8</v>
      </c>
      <c r="E11" s="35">
        <v>7</v>
      </c>
      <c r="F11" s="4">
        <f t="shared" si="0"/>
        <v>0.02</v>
      </c>
      <c r="G11" s="5"/>
      <c r="H11" s="35"/>
      <c r="I11" s="35"/>
      <c r="J11" s="1" t="s">
        <v>15</v>
      </c>
      <c r="K11" s="36">
        <f t="shared" si="1"/>
        <v>0.02</v>
      </c>
      <c r="L11" s="36">
        <f t="shared" si="2"/>
        <v>0.02</v>
      </c>
      <c r="M11" s="36">
        <f t="shared" si="3"/>
        <v>0.02</v>
      </c>
      <c r="N11" s="36">
        <f t="shared" si="4"/>
        <v>0.02</v>
      </c>
      <c r="O11" s="36">
        <f t="shared" si="5"/>
        <v>0.02</v>
      </c>
      <c r="P11" s="36">
        <f t="shared" si="26"/>
        <v>0.02</v>
      </c>
      <c r="Q11" s="36">
        <f t="shared" si="6"/>
        <v>0.02</v>
      </c>
      <c r="R11" s="36">
        <f t="shared" si="7"/>
        <v>0.02</v>
      </c>
      <c r="S11" s="36">
        <f t="shared" si="8"/>
        <v>0.02</v>
      </c>
      <c r="T11" s="36">
        <f t="shared" si="9"/>
        <v>0.02</v>
      </c>
      <c r="U11" s="36">
        <f t="shared" si="10"/>
        <v>0.02</v>
      </c>
      <c r="V11" s="36">
        <f t="shared" si="11"/>
        <v>0.02</v>
      </c>
      <c r="W11" s="36">
        <f t="shared" si="12"/>
        <v>0.02</v>
      </c>
      <c r="X11" s="36">
        <f t="shared" si="13"/>
        <v>0.02</v>
      </c>
      <c r="Y11" s="36">
        <f t="shared" si="14"/>
        <v>0.02</v>
      </c>
      <c r="Z11" s="36">
        <f t="shared" si="15"/>
        <v>0.02</v>
      </c>
      <c r="AA11" s="36">
        <f t="shared" si="16"/>
        <v>0.02</v>
      </c>
      <c r="AB11" s="36">
        <f t="shared" si="17"/>
        <v>0.02</v>
      </c>
      <c r="AC11" s="36">
        <f t="shared" si="18"/>
        <v>0.02</v>
      </c>
      <c r="AD11" s="36">
        <f t="shared" si="19"/>
        <v>0.03</v>
      </c>
      <c r="AE11" s="36">
        <f t="shared" si="20"/>
        <v>0.02</v>
      </c>
      <c r="AF11" s="36">
        <f t="shared" si="21"/>
        <v>0.02</v>
      </c>
      <c r="AG11" s="36">
        <f t="shared" si="22"/>
        <v>0.02</v>
      </c>
      <c r="AH11" s="36">
        <f t="shared" si="23"/>
        <v>0.02</v>
      </c>
      <c r="AI11" s="36">
        <f t="shared" si="24"/>
        <v>0.02</v>
      </c>
      <c r="AJ11" s="36">
        <f t="shared" si="25"/>
        <v>0.02</v>
      </c>
    </row>
    <row r="12" spans="1:36" ht="12.95" customHeight="1" x14ac:dyDescent="0.15">
      <c r="A12" s="44">
        <v>69</v>
      </c>
      <c r="B12" s="99" t="s">
        <v>72</v>
      </c>
      <c r="C12" s="99"/>
      <c r="D12" s="35">
        <v>8</v>
      </c>
      <c r="E12" s="35">
        <v>7</v>
      </c>
      <c r="F12" s="4">
        <f t="shared" si="0"/>
        <v>0.02</v>
      </c>
      <c r="G12" s="5"/>
      <c r="H12" s="35" t="s">
        <v>76</v>
      </c>
      <c r="I12" s="5" t="s">
        <v>251</v>
      </c>
      <c r="J12" s="1" t="s">
        <v>15</v>
      </c>
      <c r="K12" s="36">
        <f t="shared" si="1"/>
        <v>0.02</v>
      </c>
      <c r="L12" s="36">
        <f t="shared" si="2"/>
        <v>0.02</v>
      </c>
      <c r="M12" s="36">
        <f t="shared" si="3"/>
        <v>0.02</v>
      </c>
      <c r="N12" s="36">
        <f t="shared" si="4"/>
        <v>0.02</v>
      </c>
      <c r="O12" s="36">
        <f t="shared" si="5"/>
        <v>0.02</v>
      </c>
      <c r="P12" s="36">
        <f t="shared" si="26"/>
        <v>0.02</v>
      </c>
      <c r="Q12" s="36">
        <f t="shared" si="6"/>
        <v>0.02</v>
      </c>
      <c r="R12" s="36">
        <f t="shared" si="7"/>
        <v>0.02</v>
      </c>
      <c r="S12" s="36">
        <f t="shared" si="8"/>
        <v>0.02</v>
      </c>
      <c r="T12" s="36">
        <f t="shared" si="9"/>
        <v>0.02</v>
      </c>
      <c r="U12" s="36">
        <f t="shared" si="10"/>
        <v>0.02</v>
      </c>
      <c r="V12" s="36">
        <f t="shared" si="11"/>
        <v>0.02</v>
      </c>
      <c r="W12" s="36">
        <f t="shared" si="12"/>
        <v>0.02</v>
      </c>
      <c r="X12" s="36">
        <f t="shared" si="13"/>
        <v>0.02</v>
      </c>
      <c r="Y12" s="36">
        <f t="shared" si="14"/>
        <v>0.02</v>
      </c>
      <c r="Z12" s="36">
        <f t="shared" si="15"/>
        <v>0.02</v>
      </c>
      <c r="AA12" s="36">
        <f t="shared" si="16"/>
        <v>0.02</v>
      </c>
      <c r="AB12" s="36">
        <f t="shared" si="17"/>
        <v>0.02</v>
      </c>
      <c r="AC12" s="36">
        <f t="shared" si="18"/>
        <v>0.02</v>
      </c>
      <c r="AD12" s="36">
        <f t="shared" si="19"/>
        <v>0.03</v>
      </c>
      <c r="AE12" s="36">
        <f t="shared" si="20"/>
        <v>0.02</v>
      </c>
      <c r="AF12" s="36">
        <f t="shared" si="21"/>
        <v>0.02</v>
      </c>
      <c r="AG12" s="36">
        <f t="shared" si="22"/>
        <v>0.02</v>
      </c>
      <c r="AH12" s="36">
        <f t="shared" si="23"/>
        <v>0.02</v>
      </c>
      <c r="AI12" s="36">
        <f t="shared" si="24"/>
        <v>0.02</v>
      </c>
      <c r="AJ12" s="36">
        <f t="shared" si="25"/>
        <v>0.02</v>
      </c>
    </row>
    <row r="13" spans="1:36" ht="12.95" customHeight="1" x14ac:dyDescent="0.15">
      <c r="A13" s="44">
        <v>70</v>
      </c>
      <c r="B13" s="99" t="s">
        <v>72</v>
      </c>
      <c r="C13" s="99"/>
      <c r="D13" s="35">
        <v>6</v>
      </c>
      <c r="E13" s="35">
        <v>5</v>
      </c>
      <c r="F13" s="4">
        <f t="shared" si="0"/>
        <v>0.01</v>
      </c>
      <c r="G13" s="5"/>
      <c r="H13" s="35" t="s">
        <v>77</v>
      </c>
      <c r="I13" s="5" t="s">
        <v>254</v>
      </c>
      <c r="J13" s="1" t="s">
        <v>15</v>
      </c>
      <c r="K13" s="36">
        <f t="shared" si="1"/>
        <v>0.01</v>
      </c>
      <c r="L13" s="36">
        <f t="shared" si="2"/>
        <v>0.01</v>
      </c>
      <c r="M13" s="36">
        <f t="shared" si="3"/>
        <v>0.01</v>
      </c>
      <c r="N13" s="36">
        <f t="shared" si="4"/>
        <v>0.01</v>
      </c>
      <c r="O13" s="36">
        <f t="shared" si="5"/>
        <v>0.01</v>
      </c>
      <c r="P13" s="36">
        <f t="shared" si="26"/>
        <v>0.01</v>
      </c>
      <c r="Q13" s="36">
        <f t="shared" si="6"/>
        <v>0.01</v>
      </c>
      <c r="R13" s="36">
        <f t="shared" si="7"/>
        <v>0.01</v>
      </c>
      <c r="S13" s="36">
        <f t="shared" si="8"/>
        <v>0.01</v>
      </c>
      <c r="T13" s="36">
        <f t="shared" si="9"/>
        <v>0.01</v>
      </c>
      <c r="U13" s="36">
        <f t="shared" si="10"/>
        <v>0.01</v>
      </c>
      <c r="V13" s="36">
        <f t="shared" si="11"/>
        <v>0.01</v>
      </c>
      <c r="W13" s="36">
        <f t="shared" si="12"/>
        <v>0.01</v>
      </c>
      <c r="X13" s="36">
        <f t="shared" si="13"/>
        <v>0.01</v>
      </c>
      <c r="Y13" s="36">
        <f t="shared" si="14"/>
        <v>0.01</v>
      </c>
      <c r="Z13" s="36">
        <f t="shared" si="15"/>
        <v>0.01</v>
      </c>
      <c r="AA13" s="36">
        <f t="shared" si="16"/>
        <v>0.01</v>
      </c>
      <c r="AB13" s="36">
        <f t="shared" si="17"/>
        <v>0.01</v>
      </c>
      <c r="AC13" s="36">
        <f t="shared" si="18"/>
        <v>0.01</v>
      </c>
      <c r="AD13" s="36">
        <f t="shared" si="19"/>
        <v>0.01</v>
      </c>
      <c r="AE13" s="36">
        <f t="shared" si="20"/>
        <v>0.01</v>
      </c>
      <c r="AF13" s="36">
        <f t="shared" si="21"/>
        <v>0.01</v>
      </c>
      <c r="AG13" s="36">
        <f t="shared" si="22"/>
        <v>0.01</v>
      </c>
      <c r="AH13" s="36">
        <f t="shared" si="23"/>
        <v>0.01</v>
      </c>
      <c r="AI13" s="36">
        <f t="shared" si="24"/>
        <v>0.01</v>
      </c>
      <c r="AJ13" s="36">
        <f t="shared" si="25"/>
        <v>0.01</v>
      </c>
    </row>
    <row r="14" spans="1:36" ht="12.95" customHeight="1" x14ac:dyDescent="0.15">
      <c r="A14" s="44">
        <v>71</v>
      </c>
      <c r="B14" s="99" t="s">
        <v>72</v>
      </c>
      <c r="C14" s="99"/>
      <c r="D14" s="35">
        <v>8</v>
      </c>
      <c r="E14" s="35">
        <v>7</v>
      </c>
      <c r="F14" s="4">
        <f t="shared" si="0"/>
        <v>0.02</v>
      </c>
      <c r="G14" s="5"/>
      <c r="H14" s="35"/>
      <c r="I14" s="35"/>
      <c r="J14" s="1" t="s">
        <v>15</v>
      </c>
      <c r="K14" s="36">
        <f t="shared" si="1"/>
        <v>0.02</v>
      </c>
      <c r="L14" s="36">
        <f t="shared" si="2"/>
        <v>0.02</v>
      </c>
      <c r="M14" s="36">
        <f t="shared" si="3"/>
        <v>0.02</v>
      </c>
      <c r="N14" s="36">
        <f t="shared" si="4"/>
        <v>0.02</v>
      </c>
      <c r="O14" s="36">
        <f t="shared" si="5"/>
        <v>0.02</v>
      </c>
      <c r="P14" s="36">
        <f t="shared" si="26"/>
        <v>0.02</v>
      </c>
      <c r="Q14" s="36">
        <f t="shared" si="6"/>
        <v>0.02</v>
      </c>
      <c r="R14" s="36">
        <f t="shared" si="7"/>
        <v>0.02</v>
      </c>
      <c r="S14" s="36">
        <f t="shared" si="8"/>
        <v>0.02</v>
      </c>
      <c r="T14" s="36">
        <f t="shared" si="9"/>
        <v>0.02</v>
      </c>
      <c r="U14" s="36">
        <f t="shared" si="10"/>
        <v>0.02</v>
      </c>
      <c r="V14" s="36">
        <f t="shared" si="11"/>
        <v>0.02</v>
      </c>
      <c r="W14" s="36">
        <f t="shared" si="12"/>
        <v>0.02</v>
      </c>
      <c r="X14" s="36">
        <f t="shared" si="13"/>
        <v>0.02</v>
      </c>
      <c r="Y14" s="36">
        <f t="shared" si="14"/>
        <v>0.02</v>
      </c>
      <c r="Z14" s="36">
        <f t="shared" si="15"/>
        <v>0.02</v>
      </c>
      <c r="AA14" s="36">
        <f t="shared" si="16"/>
        <v>0.02</v>
      </c>
      <c r="AB14" s="36">
        <f t="shared" si="17"/>
        <v>0.02</v>
      </c>
      <c r="AC14" s="36">
        <f t="shared" si="18"/>
        <v>0.02</v>
      </c>
      <c r="AD14" s="36">
        <f t="shared" si="19"/>
        <v>0.03</v>
      </c>
      <c r="AE14" s="36">
        <f t="shared" si="20"/>
        <v>0.02</v>
      </c>
      <c r="AF14" s="36">
        <f t="shared" si="21"/>
        <v>0.02</v>
      </c>
      <c r="AG14" s="36">
        <f t="shared" si="22"/>
        <v>0.02</v>
      </c>
      <c r="AH14" s="36">
        <f t="shared" si="23"/>
        <v>0.02</v>
      </c>
      <c r="AI14" s="36">
        <f t="shared" si="24"/>
        <v>0.02</v>
      </c>
      <c r="AJ14" s="36">
        <f t="shared" si="25"/>
        <v>0.02</v>
      </c>
    </row>
    <row r="15" spans="1:36" ht="12.95" customHeight="1" x14ac:dyDescent="0.15">
      <c r="A15" s="44">
        <v>72</v>
      </c>
      <c r="B15" s="99" t="s">
        <v>73</v>
      </c>
      <c r="C15" s="99"/>
      <c r="D15" s="35">
        <v>12</v>
      </c>
      <c r="E15" s="35">
        <v>10</v>
      </c>
      <c r="F15" s="4">
        <f t="shared" si="0"/>
        <v>0.05</v>
      </c>
      <c r="G15" s="5"/>
      <c r="H15" s="35"/>
      <c r="I15" s="5"/>
      <c r="J15" s="1" t="s">
        <v>15</v>
      </c>
      <c r="K15" s="36">
        <f t="shared" si="1"/>
        <v>0.06</v>
      </c>
      <c r="L15" s="36">
        <f t="shared" si="2"/>
        <v>0.06</v>
      </c>
      <c r="M15" s="36">
        <f t="shared" si="3"/>
        <v>0.06</v>
      </c>
      <c r="N15" s="36">
        <f t="shared" si="4"/>
        <v>0.06</v>
      </c>
      <c r="O15" s="36">
        <f t="shared" si="5"/>
        <v>0.06</v>
      </c>
      <c r="P15" s="36">
        <f t="shared" si="26"/>
        <v>0.06</v>
      </c>
      <c r="Q15" s="36">
        <f t="shared" si="6"/>
        <v>0.06</v>
      </c>
      <c r="R15" s="36">
        <f t="shared" si="7"/>
        <v>0.06</v>
      </c>
      <c r="S15" s="36">
        <f t="shared" si="8"/>
        <v>0.06</v>
      </c>
      <c r="T15" s="36">
        <f t="shared" si="9"/>
        <v>0.06</v>
      </c>
      <c r="U15" s="36">
        <f t="shared" si="10"/>
        <v>0.06</v>
      </c>
      <c r="V15" s="36">
        <f t="shared" si="11"/>
        <v>0.06</v>
      </c>
      <c r="W15" s="36">
        <f t="shared" si="12"/>
        <v>0.06</v>
      </c>
      <c r="X15" s="36">
        <f t="shared" si="13"/>
        <v>0.06</v>
      </c>
      <c r="Y15" s="36">
        <f t="shared" si="14"/>
        <v>0.05</v>
      </c>
      <c r="Z15" s="36">
        <f t="shared" si="15"/>
        <v>0.06</v>
      </c>
      <c r="AA15" s="36">
        <f t="shared" si="16"/>
        <v>0.06</v>
      </c>
      <c r="AB15" s="36">
        <f t="shared" si="17"/>
        <v>0.06</v>
      </c>
      <c r="AC15" s="36">
        <f t="shared" si="18"/>
        <v>0.06</v>
      </c>
      <c r="AD15" s="36">
        <f t="shared" si="19"/>
        <v>7.0000000000000007E-2</v>
      </c>
      <c r="AE15" s="36">
        <f t="shared" si="20"/>
        <v>0.05</v>
      </c>
      <c r="AF15" s="36">
        <f t="shared" si="21"/>
        <v>0.06</v>
      </c>
      <c r="AG15" s="36">
        <f t="shared" si="22"/>
        <v>0.05</v>
      </c>
      <c r="AH15" s="36">
        <f t="shared" si="23"/>
        <v>0.05</v>
      </c>
      <c r="AI15" s="36">
        <f t="shared" si="24"/>
        <v>0.06</v>
      </c>
      <c r="AJ15" s="36">
        <f t="shared" si="25"/>
        <v>0.05</v>
      </c>
    </row>
    <row r="16" spans="1:36" ht="12.95" customHeight="1" x14ac:dyDescent="0.15">
      <c r="A16" s="44">
        <v>73</v>
      </c>
      <c r="B16" s="99" t="s">
        <v>74</v>
      </c>
      <c r="C16" s="99"/>
      <c r="D16" s="35">
        <v>14</v>
      </c>
      <c r="E16" s="35">
        <v>13</v>
      </c>
      <c r="F16" s="4">
        <f t="shared" si="0"/>
        <v>0.09</v>
      </c>
      <c r="G16" s="5"/>
      <c r="H16" s="35"/>
      <c r="I16" s="35"/>
      <c r="J16" s="1" t="s">
        <v>15</v>
      </c>
      <c r="K16" s="36">
        <f t="shared" si="1"/>
        <v>0.1</v>
      </c>
      <c r="L16" s="36">
        <f t="shared" si="2"/>
        <v>0.11</v>
      </c>
      <c r="M16" s="36">
        <f t="shared" si="3"/>
        <v>0.11</v>
      </c>
      <c r="N16" s="36">
        <f t="shared" si="4"/>
        <v>0.11</v>
      </c>
      <c r="O16" s="36">
        <f t="shared" si="5"/>
        <v>0.11</v>
      </c>
      <c r="P16" s="36">
        <f t="shared" si="26"/>
        <v>0.11</v>
      </c>
      <c r="Q16" s="36">
        <f t="shared" si="6"/>
        <v>0.1</v>
      </c>
      <c r="R16" s="36">
        <f t="shared" si="7"/>
        <v>0.1</v>
      </c>
      <c r="S16" s="36">
        <f t="shared" si="8"/>
        <v>0.11</v>
      </c>
      <c r="T16" s="36">
        <f t="shared" si="9"/>
        <v>0.11</v>
      </c>
      <c r="U16" s="36">
        <f t="shared" si="10"/>
        <v>0.1</v>
      </c>
      <c r="V16" s="36">
        <f t="shared" si="11"/>
        <v>0.11</v>
      </c>
      <c r="W16" s="36">
        <f t="shared" si="12"/>
        <v>0.11</v>
      </c>
      <c r="X16" s="36">
        <f t="shared" si="13"/>
        <v>0.11</v>
      </c>
      <c r="Y16" s="36">
        <f t="shared" si="14"/>
        <v>0.09</v>
      </c>
      <c r="Z16" s="36">
        <f t="shared" si="15"/>
        <v>0.11</v>
      </c>
      <c r="AA16" s="36">
        <f t="shared" si="16"/>
        <v>0.1</v>
      </c>
      <c r="AB16" s="36">
        <f t="shared" si="17"/>
        <v>0.1</v>
      </c>
      <c r="AC16" s="36">
        <f t="shared" si="18"/>
        <v>0.1</v>
      </c>
      <c r="AD16" s="36">
        <f t="shared" si="19"/>
        <v>0.13</v>
      </c>
      <c r="AE16" s="36">
        <f t="shared" si="20"/>
        <v>0.09</v>
      </c>
      <c r="AF16" s="36">
        <f t="shared" si="21"/>
        <v>0.1</v>
      </c>
      <c r="AG16" s="36">
        <f t="shared" si="22"/>
        <v>0.09</v>
      </c>
      <c r="AH16" s="36">
        <f t="shared" si="23"/>
        <v>0.09</v>
      </c>
      <c r="AI16" s="36">
        <f t="shared" si="24"/>
        <v>0.11</v>
      </c>
      <c r="AJ16" s="36">
        <f t="shared" si="25"/>
        <v>0.09</v>
      </c>
    </row>
    <row r="17" spans="1:36" ht="12.95" customHeight="1" x14ac:dyDescent="0.15">
      <c r="A17" s="44">
        <v>74</v>
      </c>
      <c r="B17" s="99" t="s">
        <v>74</v>
      </c>
      <c r="C17" s="99"/>
      <c r="D17" s="35">
        <v>12</v>
      </c>
      <c r="E17" s="35">
        <v>12</v>
      </c>
      <c r="F17" s="4">
        <f t="shared" si="0"/>
        <v>7.0000000000000007E-2</v>
      </c>
      <c r="G17" s="5"/>
      <c r="H17" s="35"/>
      <c r="I17" s="35"/>
      <c r="J17" s="1" t="s">
        <v>15</v>
      </c>
      <c r="K17" s="36">
        <f t="shared" si="1"/>
        <v>7.0000000000000007E-2</v>
      </c>
      <c r="L17" s="36">
        <f t="shared" si="2"/>
        <v>7.0000000000000007E-2</v>
      </c>
      <c r="M17" s="36">
        <f t="shared" si="3"/>
        <v>7.0000000000000007E-2</v>
      </c>
      <c r="N17" s="36">
        <f t="shared" si="4"/>
        <v>0.08</v>
      </c>
      <c r="O17" s="36">
        <f t="shared" si="5"/>
        <v>0.08</v>
      </c>
      <c r="P17" s="36">
        <f t="shared" si="26"/>
        <v>7.0000000000000007E-2</v>
      </c>
      <c r="Q17" s="36">
        <f t="shared" si="6"/>
        <v>7.0000000000000007E-2</v>
      </c>
      <c r="R17" s="36">
        <f t="shared" si="7"/>
        <v>7.0000000000000007E-2</v>
      </c>
      <c r="S17" s="36">
        <f t="shared" si="8"/>
        <v>7.0000000000000007E-2</v>
      </c>
      <c r="T17" s="36">
        <f t="shared" si="9"/>
        <v>7.0000000000000007E-2</v>
      </c>
      <c r="U17" s="36">
        <f t="shared" si="10"/>
        <v>7.0000000000000007E-2</v>
      </c>
      <c r="V17" s="36">
        <f t="shared" si="11"/>
        <v>7.0000000000000007E-2</v>
      </c>
      <c r="W17" s="36">
        <f t="shared" si="12"/>
        <v>7.0000000000000007E-2</v>
      </c>
      <c r="X17" s="36">
        <f t="shared" si="13"/>
        <v>7.0000000000000007E-2</v>
      </c>
      <c r="Y17" s="36">
        <f t="shared" si="14"/>
        <v>0.06</v>
      </c>
      <c r="Z17" s="36">
        <f t="shared" si="15"/>
        <v>7.0000000000000007E-2</v>
      </c>
      <c r="AA17" s="36">
        <f t="shared" si="16"/>
        <v>7.0000000000000007E-2</v>
      </c>
      <c r="AB17" s="36">
        <f t="shared" si="17"/>
        <v>7.0000000000000007E-2</v>
      </c>
      <c r="AC17" s="36">
        <f t="shared" si="18"/>
        <v>7.0000000000000007E-2</v>
      </c>
      <c r="AD17" s="36">
        <f t="shared" si="19"/>
        <v>0.09</v>
      </c>
      <c r="AE17" s="36">
        <f t="shared" si="20"/>
        <v>0.06</v>
      </c>
      <c r="AF17" s="36">
        <f t="shared" si="21"/>
        <v>7.0000000000000007E-2</v>
      </c>
      <c r="AG17" s="36">
        <f t="shared" si="22"/>
        <v>0.06</v>
      </c>
      <c r="AH17" s="36">
        <f t="shared" si="23"/>
        <v>7.0000000000000007E-2</v>
      </c>
      <c r="AI17" s="36">
        <f t="shared" si="24"/>
        <v>7.0000000000000007E-2</v>
      </c>
      <c r="AJ17" s="36">
        <f t="shared" si="25"/>
        <v>7.0000000000000007E-2</v>
      </c>
    </row>
    <row r="18" spans="1:36" ht="12.95" customHeight="1" x14ac:dyDescent="0.15">
      <c r="A18" s="35"/>
      <c r="B18" s="99"/>
      <c r="C18" s="99"/>
      <c r="D18" s="35"/>
      <c r="E18" s="35"/>
      <c r="F18" s="4" t="str">
        <f t="shared" si="0"/>
        <v/>
      </c>
      <c r="G18" s="5"/>
      <c r="H18" s="35"/>
      <c r="I18" s="35"/>
      <c r="J18" s="1" t="s">
        <v>15</v>
      </c>
      <c r="K18" s="36" t="e">
        <f t="shared" si="1"/>
        <v>#NUM!</v>
      </c>
      <c r="L18" s="36" t="e">
        <f t="shared" si="2"/>
        <v>#NUM!</v>
      </c>
      <c r="M18" s="36" t="e">
        <f t="shared" si="3"/>
        <v>#NUM!</v>
      </c>
      <c r="N18" s="36" t="e">
        <f t="shared" si="4"/>
        <v>#NUM!</v>
      </c>
      <c r="O18" s="36" t="e">
        <f t="shared" si="5"/>
        <v>#NUM!</v>
      </c>
      <c r="P18" s="36" t="e">
        <f t="shared" si="26"/>
        <v>#N/A</v>
      </c>
      <c r="Q18" s="36" t="e">
        <f t="shared" si="6"/>
        <v>#NUM!</v>
      </c>
      <c r="R18" s="36" t="e">
        <f t="shared" si="7"/>
        <v>#NUM!</v>
      </c>
      <c r="S18" s="36" t="e">
        <f t="shared" si="8"/>
        <v>#NUM!</v>
      </c>
      <c r="T18" s="36" t="e">
        <f t="shared" si="9"/>
        <v>#NUM!</v>
      </c>
      <c r="U18" s="36" t="e">
        <f t="shared" si="10"/>
        <v>#N/A</v>
      </c>
      <c r="V18" s="36" t="e">
        <f t="shared" si="11"/>
        <v>#NUM!</v>
      </c>
      <c r="W18" s="36" t="e">
        <f t="shared" si="12"/>
        <v>#NUM!</v>
      </c>
      <c r="X18" s="36" t="e">
        <f t="shared" si="13"/>
        <v>#NUM!</v>
      </c>
      <c r="Y18" s="36" t="e">
        <f t="shared" si="14"/>
        <v>#NUM!</v>
      </c>
      <c r="Z18" s="36" t="e">
        <f t="shared" si="15"/>
        <v>#N/A</v>
      </c>
      <c r="AA18" s="36" t="e">
        <f t="shared" si="16"/>
        <v>#NUM!</v>
      </c>
      <c r="AB18" s="36" t="e">
        <f t="shared" si="17"/>
        <v>#NUM!</v>
      </c>
      <c r="AC18" s="36" t="e">
        <f t="shared" si="18"/>
        <v>#NUM!</v>
      </c>
      <c r="AD18" s="36" t="e">
        <f t="shared" si="19"/>
        <v>#NUM!</v>
      </c>
      <c r="AE18" s="36" t="e">
        <f t="shared" si="20"/>
        <v>#NUM!</v>
      </c>
      <c r="AF18" s="36" t="e">
        <f t="shared" si="21"/>
        <v>#N/A</v>
      </c>
      <c r="AG18" s="36" t="e">
        <f t="shared" si="22"/>
        <v>#NUM!</v>
      </c>
      <c r="AH18" s="36" t="e">
        <f t="shared" si="23"/>
        <v>#NUM!</v>
      </c>
      <c r="AI18" s="36" t="e">
        <f t="shared" si="24"/>
        <v>#NUM!</v>
      </c>
      <c r="AJ18" s="36" t="e">
        <f t="shared" si="25"/>
        <v>#N/A</v>
      </c>
    </row>
    <row r="19" spans="1:36" ht="12.95" customHeight="1" x14ac:dyDescent="0.15">
      <c r="A19" s="35"/>
      <c r="B19" s="99"/>
      <c r="C19" s="99"/>
      <c r="D19" s="35"/>
      <c r="E19" s="35"/>
      <c r="F19" s="4" t="str">
        <f t="shared" si="0"/>
        <v/>
      </c>
      <c r="G19" s="5"/>
      <c r="H19" s="35"/>
      <c r="I19" s="35"/>
      <c r="J19" s="1" t="s">
        <v>15</v>
      </c>
      <c r="K19" s="36" t="e">
        <f t="shared" si="1"/>
        <v>#NUM!</v>
      </c>
      <c r="L19" s="36" t="e">
        <f t="shared" si="2"/>
        <v>#NUM!</v>
      </c>
      <c r="M19" s="36" t="e">
        <f t="shared" si="3"/>
        <v>#NUM!</v>
      </c>
      <c r="N19" s="36" t="e">
        <f t="shared" si="4"/>
        <v>#NUM!</v>
      </c>
      <c r="O19" s="36" t="e">
        <f t="shared" si="5"/>
        <v>#NUM!</v>
      </c>
      <c r="P19" s="36" t="e">
        <f t="shared" si="26"/>
        <v>#N/A</v>
      </c>
      <c r="Q19" s="36" t="e">
        <f t="shared" si="6"/>
        <v>#NUM!</v>
      </c>
      <c r="R19" s="36" t="e">
        <f t="shared" si="7"/>
        <v>#NUM!</v>
      </c>
      <c r="S19" s="36" t="e">
        <f t="shared" si="8"/>
        <v>#NUM!</v>
      </c>
      <c r="T19" s="36" t="e">
        <f t="shared" si="9"/>
        <v>#NUM!</v>
      </c>
      <c r="U19" s="36" t="e">
        <f t="shared" si="10"/>
        <v>#N/A</v>
      </c>
      <c r="V19" s="36" t="e">
        <f t="shared" si="11"/>
        <v>#NUM!</v>
      </c>
      <c r="W19" s="36" t="e">
        <f t="shared" si="12"/>
        <v>#NUM!</v>
      </c>
      <c r="X19" s="36" t="e">
        <f t="shared" si="13"/>
        <v>#NUM!</v>
      </c>
      <c r="Y19" s="36" t="e">
        <f t="shared" si="14"/>
        <v>#NUM!</v>
      </c>
      <c r="Z19" s="36" t="e">
        <f t="shared" si="15"/>
        <v>#N/A</v>
      </c>
      <c r="AA19" s="36" t="e">
        <f t="shared" si="16"/>
        <v>#NUM!</v>
      </c>
      <c r="AB19" s="36" t="e">
        <f t="shared" si="17"/>
        <v>#NUM!</v>
      </c>
      <c r="AC19" s="36" t="e">
        <f t="shared" si="18"/>
        <v>#NUM!</v>
      </c>
      <c r="AD19" s="36" t="e">
        <f t="shared" si="19"/>
        <v>#NUM!</v>
      </c>
      <c r="AE19" s="36" t="e">
        <f t="shared" si="20"/>
        <v>#NUM!</v>
      </c>
      <c r="AF19" s="36" t="e">
        <f t="shared" si="21"/>
        <v>#N/A</v>
      </c>
      <c r="AG19" s="36" t="e">
        <f t="shared" si="22"/>
        <v>#NUM!</v>
      </c>
      <c r="AH19" s="36" t="e">
        <f t="shared" si="23"/>
        <v>#NUM!</v>
      </c>
      <c r="AI19" s="36" t="e">
        <f t="shared" si="24"/>
        <v>#NUM!</v>
      </c>
      <c r="AJ19" s="36" t="e">
        <f t="shared" si="25"/>
        <v>#N/A</v>
      </c>
    </row>
    <row r="20" spans="1:36" ht="12.95" customHeight="1" x14ac:dyDescent="0.15">
      <c r="A20" s="35"/>
      <c r="B20" s="99"/>
      <c r="C20" s="99"/>
      <c r="D20" s="35"/>
      <c r="E20" s="35"/>
      <c r="F20" s="4" t="str">
        <f t="shared" si="0"/>
        <v/>
      </c>
      <c r="G20" s="5"/>
      <c r="H20" s="35"/>
      <c r="I20" s="35"/>
      <c r="J20" s="1" t="s">
        <v>15</v>
      </c>
      <c r="K20" s="36" t="e">
        <f t="shared" si="1"/>
        <v>#NUM!</v>
      </c>
      <c r="L20" s="36" t="e">
        <f t="shared" si="2"/>
        <v>#NUM!</v>
      </c>
      <c r="M20" s="36" t="e">
        <f t="shared" si="3"/>
        <v>#NUM!</v>
      </c>
      <c r="N20" s="36" t="e">
        <f t="shared" si="4"/>
        <v>#NUM!</v>
      </c>
      <c r="O20" s="36" t="e">
        <f t="shared" si="5"/>
        <v>#NUM!</v>
      </c>
      <c r="P20" s="36" t="e">
        <f t="shared" si="26"/>
        <v>#N/A</v>
      </c>
      <c r="Q20" s="36" t="e">
        <f t="shared" si="6"/>
        <v>#NUM!</v>
      </c>
      <c r="R20" s="36" t="e">
        <f t="shared" si="7"/>
        <v>#NUM!</v>
      </c>
      <c r="S20" s="36" t="e">
        <f t="shared" si="8"/>
        <v>#NUM!</v>
      </c>
      <c r="T20" s="36" t="e">
        <f t="shared" si="9"/>
        <v>#NUM!</v>
      </c>
      <c r="U20" s="36" t="e">
        <f t="shared" si="10"/>
        <v>#N/A</v>
      </c>
      <c r="V20" s="36" t="e">
        <f t="shared" si="11"/>
        <v>#NUM!</v>
      </c>
      <c r="W20" s="36" t="e">
        <f t="shared" si="12"/>
        <v>#NUM!</v>
      </c>
      <c r="X20" s="36" t="e">
        <f t="shared" si="13"/>
        <v>#NUM!</v>
      </c>
      <c r="Y20" s="36" t="e">
        <f t="shared" si="14"/>
        <v>#NUM!</v>
      </c>
      <c r="Z20" s="36" t="e">
        <f t="shared" si="15"/>
        <v>#N/A</v>
      </c>
      <c r="AA20" s="36" t="e">
        <f t="shared" si="16"/>
        <v>#NUM!</v>
      </c>
      <c r="AB20" s="36" t="e">
        <f t="shared" si="17"/>
        <v>#NUM!</v>
      </c>
      <c r="AC20" s="36" t="e">
        <f t="shared" si="18"/>
        <v>#NUM!</v>
      </c>
      <c r="AD20" s="36" t="e">
        <f t="shared" si="19"/>
        <v>#NUM!</v>
      </c>
      <c r="AE20" s="36" t="e">
        <f t="shared" si="20"/>
        <v>#NUM!</v>
      </c>
      <c r="AF20" s="36" t="e">
        <f t="shared" si="21"/>
        <v>#N/A</v>
      </c>
      <c r="AG20" s="36" t="e">
        <f t="shared" si="22"/>
        <v>#NUM!</v>
      </c>
      <c r="AH20" s="36" t="e">
        <f t="shared" si="23"/>
        <v>#NUM!</v>
      </c>
      <c r="AI20" s="36" t="e">
        <f t="shared" si="24"/>
        <v>#NUM!</v>
      </c>
      <c r="AJ20" s="36" t="e">
        <f t="shared" si="25"/>
        <v>#N/A</v>
      </c>
    </row>
    <row r="21" spans="1:36" ht="12.95" customHeight="1" x14ac:dyDescent="0.15">
      <c r="A21" s="35"/>
      <c r="B21" s="99"/>
      <c r="C21" s="99"/>
      <c r="D21" s="35"/>
      <c r="E21" s="35"/>
      <c r="F21" s="4" t="str">
        <f t="shared" si="0"/>
        <v/>
      </c>
      <c r="G21" s="5"/>
      <c r="H21" s="35"/>
      <c r="I21" s="35"/>
      <c r="J21" s="1" t="s">
        <v>15</v>
      </c>
      <c r="K21" s="36" t="e">
        <f t="shared" si="1"/>
        <v>#NUM!</v>
      </c>
      <c r="L21" s="36" t="e">
        <f t="shared" si="2"/>
        <v>#NUM!</v>
      </c>
      <c r="M21" s="36" t="e">
        <f t="shared" si="3"/>
        <v>#NUM!</v>
      </c>
      <c r="N21" s="36" t="e">
        <f t="shared" si="4"/>
        <v>#NUM!</v>
      </c>
      <c r="O21" s="36" t="e">
        <f t="shared" si="5"/>
        <v>#NUM!</v>
      </c>
      <c r="P21" s="36" t="e">
        <f t="shared" si="26"/>
        <v>#N/A</v>
      </c>
      <c r="Q21" s="36" t="e">
        <f t="shared" si="6"/>
        <v>#NUM!</v>
      </c>
      <c r="R21" s="36" t="e">
        <f t="shared" si="7"/>
        <v>#NUM!</v>
      </c>
      <c r="S21" s="36" t="e">
        <f t="shared" si="8"/>
        <v>#NUM!</v>
      </c>
      <c r="T21" s="36" t="e">
        <f t="shared" si="9"/>
        <v>#NUM!</v>
      </c>
      <c r="U21" s="36" t="e">
        <f t="shared" si="10"/>
        <v>#N/A</v>
      </c>
      <c r="V21" s="36" t="e">
        <f t="shared" si="11"/>
        <v>#NUM!</v>
      </c>
      <c r="W21" s="36" t="e">
        <f t="shared" si="12"/>
        <v>#NUM!</v>
      </c>
      <c r="X21" s="36" t="e">
        <f t="shared" si="13"/>
        <v>#NUM!</v>
      </c>
      <c r="Y21" s="36" t="e">
        <f t="shared" si="14"/>
        <v>#NUM!</v>
      </c>
      <c r="Z21" s="36" t="e">
        <f t="shared" si="15"/>
        <v>#N/A</v>
      </c>
      <c r="AA21" s="36" t="e">
        <f t="shared" si="16"/>
        <v>#NUM!</v>
      </c>
      <c r="AB21" s="36" t="e">
        <f t="shared" si="17"/>
        <v>#NUM!</v>
      </c>
      <c r="AC21" s="36" t="e">
        <f t="shared" si="18"/>
        <v>#NUM!</v>
      </c>
      <c r="AD21" s="36" t="e">
        <f t="shared" si="19"/>
        <v>#NUM!</v>
      </c>
      <c r="AE21" s="36" t="e">
        <f t="shared" si="20"/>
        <v>#NUM!</v>
      </c>
      <c r="AF21" s="36" t="e">
        <f t="shared" si="21"/>
        <v>#N/A</v>
      </c>
      <c r="AG21" s="36" t="e">
        <f t="shared" si="22"/>
        <v>#NUM!</v>
      </c>
      <c r="AH21" s="36" t="e">
        <f t="shared" si="23"/>
        <v>#NUM!</v>
      </c>
      <c r="AI21" s="36" t="e">
        <f t="shared" si="24"/>
        <v>#NUM!</v>
      </c>
      <c r="AJ21" s="36" t="e">
        <f t="shared" si="25"/>
        <v>#N/A</v>
      </c>
    </row>
    <row r="22" spans="1:36" ht="12.95" customHeight="1" x14ac:dyDescent="0.15">
      <c r="A22" s="35"/>
      <c r="B22" s="99"/>
      <c r="C22" s="99"/>
      <c r="D22" s="35"/>
      <c r="E22" s="35"/>
      <c r="F22" s="4" t="str">
        <f t="shared" si="0"/>
        <v/>
      </c>
      <c r="G22" s="5"/>
      <c r="H22" s="35"/>
      <c r="I22" s="35"/>
      <c r="J22" s="1" t="s">
        <v>15</v>
      </c>
      <c r="K22" s="36" t="e">
        <f t="shared" si="1"/>
        <v>#NUM!</v>
      </c>
      <c r="L22" s="36" t="e">
        <f t="shared" si="2"/>
        <v>#NUM!</v>
      </c>
      <c r="M22" s="36" t="e">
        <f t="shared" si="3"/>
        <v>#NUM!</v>
      </c>
      <c r="N22" s="36" t="e">
        <f t="shared" si="4"/>
        <v>#NUM!</v>
      </c>
      <c r="O22" s="36" t="e">
        <f t="shared" si="5"/>
        <v>#NUM!</v>
      </c>
      <c r="P22" s="36" t="e">
        <f t="shared" si="26"/>
        <v>#N/A</v>
      </c>
      <c r="Q22" s="36" t="e">
        <f t="shared" si="6"/>
        <v>#NUM!</v>
      </c>
      <c r="R22" s="36" t="e">
        <f t="shared" si="7"/>
        <v>#NUM!</v>
      </c>
      <c r="S22" s="36" t="e">
        <f t="shared" si="8"/>
        <v>#NUM!</v>
      </c>
      <c r="T22" s="36" t="e">
        <f t="shared" si="9"/>
        <v>#NUM!</v>
      </c>
      <c r="U22" s="36" t="e">
        <f t="shared" si="10"/>
        <v>#N/A</v>
      </c>
      <c r="V22" s="36" t="e">
        <f t="shared" si="11"/>
        <v>#NUM!</v>
      </c>
      <c r="W22" s="36" t="e">
        <f t="shared" si="12"/>
        <v>#NUM!</v>
      </c>
      <c r="X22" s="36" t="e">
        <f t="shared" si="13"/>
        <v>#NUM!</v>
      </c>
      <c r="Y22" s="36" t="e">
        <f t="shared" si="14"/>
        <v>#NUM!</v>
      </c>
      <c r="Z22" s="36" t="e">
        <f t="shared" si="15"/>
        <v>#N/A</v>
      </c>
      <c r="AA22" s="36" t="e">
        <f t="shared" si="16"/>
        <v>#NUM!</v>
      </c>
      <c r="AB22" s="36" t="e">
        <f t="shared" si="17"/>
        <v>#NUM!</v>
      </c>
      <c r="AC22" s="36" t="e">
        <f t="shared" si="18"/>
        <v>#NUM!</v>
      </c>
      <c r="AD22" s="36" t="e">
        <f t="shared" si="19"/>
        <v>#NUM!</v>
      </c>
      <c r="AE22" s="36" t="e">
        <f t="shared" si="20"/>
        <v>#NUM!</v>
      </c>
      <c r="AF22" s="36" t="e">
        <f t="shared" si="21"/>
        <v>#N/A</v>
      </c>
      <c r="AG22" s="36" t="e">
        <f t="shared" si="22"/>
        <v>#NUM!</v>
      </c>
      <c r="AH22" s="36" t="e">
        <f t="shared" si="23"/>
        <v>#NUM!</v>
      </c>
      <c r="AI22" s="36" t="e">
        <f t="shared" si="24"/>
        <v>#NUM!</v>
      </c>
      <c r="AJ22" s="36" t="e">
        <f t="shared" si="25"/>
        <v>#N/A</v>
      </c>
    </row>
    <row r="23" spans="1:36" ht="12.95" customHeight="1" x14ac:dyDescent="0.15">
      <c r="A23" s="35"/>
      <c r="B23" s="99"/>
      <c r="C23" s="99"/>
      <c r="D23" s="35"/>
      <c r="E23" s="35"/>
      <c r="F23" s="4" t="str">
        <f t="shared" si="0"/>
        <v/>
      </c>
      <c r="G23" s="5"/>
      <c r="H23" s="35"/>
      <c r="I23" s="35"/>
      <c r="J23" s="1" t="s">
        <v>15</v>
      </c>
      <c r="K23" s="36" t="e">
        <f t="shared" si="1"/>
        <v>#NUM!</v>
      </c>
      <c r="L23" s="36" t="e">
        <f t="shared" si="2"/>
        <v>#NUM!</v>
      </c>
      <c r="M23" s="36" t="e">
        <f t="shared" si="3"/>
        <v>#NUM!</v>
      </c>
      <c r="N23" s="36" t="e">
        <f t="shared" si="4"/>
        <v>#NUM!</v>
      </c>
      <c r="O23" s="36" t="e">
        <f t="shared" si="5"/>
        <v>#NUM!</v>
      </c>
      <c r="P23" s="36" t="e">
        <f t="shared" si="26"/>
        <v>#N/A</v>
      </c>
      <c r="Q23" s="36" t="e">
        <f t="shared" si="6"/>
        <v>#NUM!</v>
      </c>
      <c r="R23" s="36" t="e">
        <f t="shared" si="7"/>
        <v>#NUM!</v>
      </c>
      <c r="S23" s="36" t="e">
        <f t="shared" si="8"/>
        <v>#NUM!</v>
      </c>
      <c r="T23" s="36" t="e">
        <f t="shared" si="9"/>
        <v>#NUM!</v>
      </c>
      <c r="U23" s="36" t="e">
        <f t="shared" si="10"/>
        <v>#N/A</v>
      </c>
      <c r="V23" s="36" t="e">
        <f t="shared" si="11"/>
        <v>#NUM!</v>
      </c>
      <c r="W23" s="36" t="e">
        <f t="shared" si="12"/>
        <v>#NUM!</v>
      </c>
      <c r="X23" s="36" t="e">
        <f t="shared" si="13"/>
        <v>#NUM!</v>
      </c>
      <c r="Y23" s="36" t="e">
        <f t="shared" si="14"/>
        <v>#NUM!</v>
      </c>
      <c r="Z23" s="36" t="e">
        <f t="shared" si="15"/>
        <v>#N/A</v>
      </c>
      <c r="AA23" s="36" t="e">
        <f t="shared" si="16"/>
        <v>#NUM!</v>
      </c>
      <c r="AB23" s="36" t="e">
        <f t="shared" si="17"/>
        <v>#NUM!</v>
      </c>
      <c r="AC23" s="36" t="e">
        <f t="shared" si="18"/>
        <v>#NUM!</v>
      </c>
      <c r="AD23" s="36" t="e">
        <f t="shared" si="19"/>
        <v>#NUM!</v>
      </c>
      <c r="AE23" s="36" t="e">
        <f t="shared" si="20"/>
        <v>#NUM!</v>
      </c>
      <c r="AF23" s="36" t="e">
        <f t="shared" si="21"/>
        <v>#N/A</v>
      </c>
      <c r="AG23" s="36" t="e">
        <f t="shared" si="22"/>
        <v>#NUM!</v>
      </c>
      <c r="AH23" s="36" t="e">
        <f t="shared" si="23"/>
        <v>#NUM!</v>
      </c>
      <c r="AI23" s="36" t="e">
        <f t="shared" si="24"/>
        <v>#NUM!</v>
      </c>
      <c r="AJ23" s="36" t="e">
        <f t="shared" si="25"/>
        <v>#N/A</v>
      </c>
    </row>
    <row r="24" spans="1:36" ht="12.95" customHeight="1" x14ac:dyDescent="0.15">
      <c r="A24" s="35"/>
      <c r="B24" s="99"/>
      <c r="C24" s="99"/>
      <c r="D24" s="35"/>
      <c r="E24" s="35"/>
      <c r="F24" s="4" t="str">
        <f t="shared" si="0"/>
        <v/>
      </c>
      <c r="G24" s="5"/>
      <c r="H24" s="35"/>
      <c r="I24" s="35"/>
      <c r="J24" s="1" t="s">
        <v>15</v>
      </c>
      <c r="K24" s="36" t="e">
        <f t="shared" si="1"/>
        <v>#NUM!</v>
      </c>
      <c r="L24" s="36" t="e">
        <f t="shared" si="2"/>
        <v>#NUM!</v>
      </c>
      <c r="M24" s="36" t="e">
        <f t="shared" si="3"/>
        <v>#NUM!</v>
      </c>
      <c r="N24" s="36" t="e">
        <f t="shared" si="4"/>
        <v>#NUM!</v>
      </c>
      <c r="O24" s="36" t="e">
        <f t="shared" si="5"/>
        <v>#NUM!</v>
      </c>
      <c r="P24" s="36" t="e">
        <f t="shared" si="26"/>
        <v>#N/A</v>
      </c>
      <c r="Q24" s="36" t="e">
        <f t="shared" si="6"/>
        <v>#NUM!</v>
      </c>
      <c r="R24" s="36" t="e">
        <f t="shared" si="7"/>
        <v>#NUM!</v>
      </c>
      <c r="S24" s="36" t="e">
        <f t="shared" si="8"/>
        <v>#NUM!</v>
      </c>
      <c r="T24" s="36" t="e">
        <f t="shared" si="9"/>
        <v>#NUM!</v>
      </c>
      <c r="U24" s="36" t="e">
        <f t="shared" si="10"/>
        <v>#N/A</v>
      </c>
      <c r="V24" s="36" t="e">
        <f t="shared" si="11"/>
        <v>#NUM!</v>
      </c>
      <c r="W24" s="36" t="e">
        <f t="shared" si="12"/>
        <v>#NUM!</v>
      </c>
      <c r="X24" s="36" t="e">
        <f t="shared" si="13"/>
        <v>#NUM!</v>
      </c>
      <c r="Y24" s="36" t="e">
        <f t="shared" si="14"/>
        <v>#NUM!</v>
      </c>
      <c r="Z24" s="36" t="e">
        <f t="shared" si="15"/>
        <v>#N/A</v>
      </c>
      <c r="AA24" s="36" t="e">
        <f t="shared" si="16"/>
        <v>#NUM!</v>
      </c>
      <c r="AB24" s="36" t="e">
        <f t="shared" si="17"/>
        <v>#NUM!</v>
      </c>
      <c r="AC24" s="36" t="e">
        <f t="shared" si="18"/>
        <v>#NUM!</v>
      </c>
      <c r="AD24" s="36" t="e">
        <f t="shared" si="19"/>
        <v>#NUM!</v>
      </c>
      <c r="AE24" s="36" t="e">
        <f t="shared" si="20"/>
        <v>#NUM!</v>
      </c>
      <c r="AF24" s="36" t="e">
        <f t="shared" si="21"/>
        <v>#N/A</v>
      </c>
      <c r="AG24" s="36" t="e">
        <f t="shared" si="22"/>
        <v>#NUM!</v>
      </c>
      <c r="AH24" s="36" t="e">
        <f t="shared" si="23"/>
        <v>#NUM!</v>
      </c>
      <c r="AI24" s="36" t="e">
        <f t="shared" si="24"/>
        <v>#NUM!</v>
      </c>
      <c r="AJ24" s="36" t="e">
        <f t="shared" si="25"/>
        <v>#N/A</v>
      </c>
    </row>
    <row r="25" spans="1:36" ht="12.95" customHeight="1" x14ac:dyDescent="0.15">
      <c r="A25" s="35"/>
      <c r="B25" s="99"/>
      <c r="C25" s="99"/>
      <c r="D25" s="35"/>
      <c r="E25" s="35"/>
      <c r="F25" s="4" t="str">
        <f t="shared" si="0"/>
        <v/>
      </c>
      <c r="G25" s="5"/>
      <c r="H25" s="35"/>
      <c r="I25" s="35"/>
      <c r="J25" s="1" t="s">
        <v>15</v>
      </c>
      <c r="K25" s="36" t="e">
        <f t="shared" si="1"/>
        <v>#NUM!</v>
      </c>
      <c r="L25" s="36" t="e">
        <f t="shared" si="2"/>
        <v>#NUM!</v>
      </c>
      <c r="M25" s="36" t="e">
        <f t="shared" si="3"/>
        <v>#NUM!</v>
      </c>
      <c r="N25" s="36" t="e">
        <f t="shared" si="4"/>
        <v>#NUM!</v>
      </c>
      <c r="O25" s="36" t="e">
        <f t="shared" si="5"/>
        <v>#NUM!</v>
      </c>
      <c r="P25" s="36" t="e">
        <f t="shared" si="26"/>
        <v>#N/A</v>
      </c>
      <c r="Q25" s="36" t="e">
        <f t="shared" si="6"/>
        <v>#NUM!</v>
      </c>
      <c r="R25" s="36" t="e">
        <f t="shared" si="7"/>
        <v>#NUM!</v>
      </c>
      <c r="S25" s="36" t="e">
        <f t="shared" si="8"/>
        <v>#NUM!</v>
      </c>
      <c r="T25" s="36" t="e">
        <f t="shared" si="9"/>
        <v>#NUM!</v>
      </c>
      <c r="U25" s="36" t="e">
        <f t="shared" si="10"/>
        <v>#N/A</v>
      </c>
      <c r="V25" s="36" t="e">
        <f t="shared" si="11"/>
        <v>#NUM!</v>
      </c>
      <c r="W25" s="36" t="e">
        <f t="shared" si="12"/>
        <v>#NUM!</v>
      </c>
      <c r="X25" s="36" t="e">
        <f t="shared" si="13"/>
        <v>#NUM!</v>
      </c>
      <c r="Y25" s="36" t="e">
        <f t="shared" si="14"/>
        <v>#NUM!</v>
      </c>
      <c r="Z25" s="36" t="e">
        <f t="shared" si="15"/>
        <v>#N/A</v>
      </c>
      <c r="AA25" s="36" t="e">
        <f t="shared" si="16"/>
        <v>#NUM!</v>
      </c>
      <c r="AB25" s="36" t="e">
        <f t="shared" si="17"/>
        <v>#NUM!</v>
      </c>
      <c r="AC25" s="36" t="e">
        <f t="shared" si="18"/>
        <v>#NUM!</v>
      </c>
      <c r="AD25" s="36" t="e">
        <f t="shared" si="19"/>
        <v>#NUM!</v>
      </c>
      <c r="AE25" s="36" t="e">
        <f t="shared" si="20"/>
        <v>#NUM!</v>
      </c>
      <c r="AF25" s="36" t="e">
        <f t="shared" si="21"/>
        <v>#N/A</v>
      </c>
      <c r="AG25" s="36" t="e">
        <f t="shared" si="22"/>
        <v>#NUM!</v>
      </c>
      <c r="AH25" s="36" t="e">
        <f t="shared" si="23"/>
        <v>#NUM!</v>
      </c>
      <c r="AI25" s="36" t="e">
        <f t="shared" si="24"/>
        <v>#NUM!</v>
      </c>
      <c r="AJ25" s="36" t="e">
        <f t="shared" si="25"/>
        <v>#N/A</v>
      </c>
    </row>
    <row r="26" spans="1:36" ht="12.95" customHeight="1" x14ac:dyDescent="0.15">
      <c r="A26" s="35"/>
      <c r="B26" s="99"/>
      <c r="C26" s="99"/>
      <c r="D26" s="35"/>
      <c r="E26" s="35"/>
      <c r="F26" s="4" t="str">
        <f t="shared" si="0"/>
        <v/>
      </c>
      <c r="G26" s="5"/>
      <c r="H26" s="35"/>
      <c r="I26" s="35"/>
      <c r="J26" s="1" t="s">
        <v>15</v>
      </c>
      <c r="K26" s="36" t="e">
        <f t="shared" si="1"/>
        <v>#NUM!</v>
      </c>
      <c r="L26" s="36" t="e">
        <f t="shared" si="2"/>
        <v>#NUM!</v>
      </c>
      <c r="M26" s="36" t="e">
        <f t="shared" si="3"/>
        <v>#NUM!</v>
      </c>
      <c r="N26" s="36" t="e">
        <f t="shared" si="4"/>
        <v>#NUM!</v>
      </c>
      <c r="O26" s="36" t="e">
        <f t="shared" si="5"/>
        <v>#NUM!</v>
      </c>
      <c r="P26" s="36" t="e">
        <f t="shared" si="26"/>
        <v>#N/A</v>
      </c>
      <c r="Q26" s="36" t="e">
        <f t="shared" si="6"/>
        <v>#NUM!</v>
      </c>
      <c r="R26" s="36" t="e">
        <f t="shared" si="7"/>
        <v>#NUM!</v>
      </c>
      <c r="S26" s="36" t="e">
        <f t="shared" si="8"/>
        <v>#NUM!</v>
      </c>
      <c r="T26" s="36" t="e">
        <f t="shared" si="9"/>
        <v>#NUM!</v>
      </c>
      <c r="U26" s="36" t="e">
        <f t="shared" si="10"/>
        <v>#N/A</v>
      </c>
      <c r="V26" s="36" t="e">
        <f t="shared" si="11"/>
        <v>#NUM!</v>
      </c>
      <c r="W26" s="36" t="e">
        <f t="shared" si="12"/>
        <v>#NUM!</v>
      </c>
      <c r="X26" s="36" t="e">
        <f t="shared" si="13"/>
        <v>#NUM!</v>
      </c>
      <c r="Y26" s="36" t="e">
        <f t="shared" si="14"/>
        <v>#NUM!</v>
      </c>
      <c r="Z26" s="36" t="e">
        <f t="shared" si="15"/>
        <v>#N/A</v>
      </c>
      <c r="AA26" s="36" t="e">
        <f t="shared" si="16"/>
        <v>#NUM!</v>
      </c>
      <c r="AB26" s="36" t="e">
        <f t="shared" si="17"/>
        <v>#NUM!</v>
      </c>
      <c r="AC26" s="36" t="e">
        <f t="shared" si="18"/>
        <v>#NUM!</v>
      </c>
      <c r="AD26" s="36" t="e">
        <f t="shared" si="19"/>
        <v>#NUM!</v>
      </c>
      <c r="AE26" s="36" t="e">
        <f t="shared" si="20"/>
        <v>#NUM!</v>
      </c>
      <c r="AF26" s="36" t="e">
        <f t="shared" si="21"/>
        <v>#N/A</v>
      </c>
      <c r="AG26" s="36" t="e">
        <f t="shared" si="22"/>
        <v>#NUM!</v>
      </c>
      <c r="AH26" s="36" t="e">
        <f t="shared" si="23"/>
        <v>#NUM!</v>
      </c>
      <c r="AI26" s="36" t="e">
        <f t="shared" si="24"/>
        <v>#NUM!</v>
      </c>
      <c r="AJ26" s="36" t="e">
        <f t="shared" si="25"/>
        <v>#N/A</v>
      </c>
    </row>
    <row r="27" spans="1:36" ht="12.95" customHeight="1" x14ac:dyDescent="0.15">
      <c r="A27" s="35"/>
      <c r="B27" s="99"/>
      <c r="C27" s="99"/>
      <c r="D27" s="35"/>
      <c r="E27" s="35"/>
      <c r="F27" s="4" t="str">
        <f t="shared" si="0"/>
        <v/>
      </c>
      <c r="G27" s="26"/>
      <c r="H27" s="35"/>
      <c r="I27" s="35"/>
      <c r="J27" s="1" t="s">
        <v>15</v>
      </c>
      <c r="K27" s="36" t="e">
        <f t="shared" si="1"/>
        <v>#NUM!</v>
      </c>
      <c r="L27" s="36" t="e">
        <f t="shared" si="2"/>
        <v>#NUM!</v>
      </c>
      <c r="M27" s="36" t="e">
        <f t="shared" si="3"/>
        <v>#NUM!</v>
      </c>
      <c r="N27" s="36" t="e">
        <f t="shared" si="4"/>
        <v>#NUM!</v>
      </c>
      <c r="O27" s="36" t="e">
        <f t="shared" si="5"/>
        <v>#NUM!</v>
      </c>
      <c r="P27" s="36" t="e">
        <f t="shared" si="26"/>
        <v>#N/A</v>
      </c>
      <c r="Q27" s="36" t="e">
        <f t="shared" si="6"/>
        <v>#NUM!</v>
      </c>
      <c r="R27" s="36" t="e">
        <f t="shared" si="7"/>
        <v>#NUM!</v>
      </c>
      <c r="S27" s="36" t="e">
        <f t="shared" si="8"/>
        <v>#NUM!</v>
      </c>
      <c r="T27" s="36" t="e">
        <f t="shared" si="9"/>
        <v>#NUM!</v>
      </c>
      <c r="U27" s="36" t="e">
        <f t="shared" si="10"/>
        <v>#N/A</v>
      </c>
      <c r="V27" s="36" t="e">
        <f t="shared" si="11"/>
        <v>#NUM!</v>
      </c>
      <c r="W27" s="36" t="e">
        <f t="shared" si="12"/>
        <v>#NUM!</v>
      </c>
      <c r="X27" s="36" t="e">
        <f t="shared" si="13"/>
        <v>#NUM!</v>
      </c>
      <c r="Y27" s="36" t="e">
        <f t="shared" si="14"/>
        <v>#NUM!</v>
      </c>
      <c r="Z27" s="36" t="e">
        <f t="shared" si="15"/>
        <v>#N/A</v>
      </c>
      <c r="AA27" s="36" t="e">
        <f t="shared" si="16"/>
        <v>#NUM!</v>
      </c>
      <c r="AB27" s="36" t="e">
        <f t="shared" si="17"/>
        <v>#NUM!</v>
      </c>
      <c r="AC27" s="36" t="e">
        <f t="shared" si="18"/>
        <v>#NUM!</v>
      </c>
      <c r="AD27" s="36" t="e">
        <f t="shared" si="19"/>
        <v>#NUM!</v>
      </c>
      <c r="AE27" s="36" t="e">
        <f t="shared" si="20"/>
        <v>#NUM!</v>
      </c>
      <c r="AF27" s="36" t="e">
        <f t="shared" si="21"/>
        <v>#N/A</v>
      </c>
      <c r="AG27" s="36" t="e">
        <f t="shared" si="22"/>
        <v>#NUM!</v>
      </c>
      <c r="AH27" s="36" t="e">
        <f t="shared" si="23"/>
        <v>#NUM!</v>
      </c>
      <c r="AI27" s="36" t="e">
        <f t="shared" si="24"/>
        <v>#NUM!</v>
      </c>
      <c r="AJ27" s="36" t="e">
        <f t="shared" si="25"/>
        <v>#N/A</v>
      </c>
    </row>
    <row r="28" spans="1:36" ht="12.95" customHeight="1" x14ac:dyDescent="0.15">
      <c r="A28" s="35"/>
      <c r="B28" s="99"/>
      <c r="C28" s="99"/>
      <c r="D28" s="35"/>
      <c r="E28" s="35"/>
      <c r="F28" s="4" t="str">
        <f t="shared" si="0"/>
        <v/>
      </c>
      <c r="G28" s="26"/>
      <c r="H28" s="35"/>
      <c r="I28" s="35"/>
      <c r="J28" s="1" t="s">
        <v>15</v>
      </c>
      <c r="K28" s="36" t="e">
        <f t="shared" si="1"/>
        <v>#NUM!</v>
      </c>
      <c r="L28" s="36" t="e">
        <f t="shared" si="2"/>
        <v>#NUM!</v>
      </c>
      <c r="M28" s="36" t="e">
        <f t="shared" si="3"/>
        <v>#NUM!</v>
      </c>
      <c r="N28" s="8" t="e">
        <f t="shared" si="4"/>
        <v>#NUM!</v>
      </c>
      <c r="O28" s="36" t="e">
        <f t="shared" si="5"/>
        <v>#NUM!</v>
      </c>
      <c r="P28" s="36" t="e">
        <f t="shared" si="26"/>
        <v>#N/A</v>
      </c>
      <c r="Q28" s="36" t="e">
        <f t="shared" si="6"/>
        <v>#NUM!</v>
      </c>
      <c r="R28" s="36" t="e">
        <f t="shared" si="7"/>
        <v>#NUM!</v>
      </c>
      <c r="S28" s="36" t="e">
        <f t="shared" si="8"/>
        <v>#NUM!</v>
      </c>
      <c r="T28" s="36" t="e">
        <f t="shared" si="9"/>
        <v>#NUM!</v>
      </c>
      <c r="U28" s="36" t="e">
        <f t="shared" si="10"/>
        <v>#N/A</v>
      </c>
      <c r="V28" s="36" t="e">
        <f t="shared" si="11"/>
        <v>#NUM!</v>
      </c>
      <c r="W28" s="36" t="e">
        <f t="shared" si="12"/>
        <v>#NUM!</v>
      </c>
      <c r="X28" s="36" t="e">
        <f t="shared" si="13"/>
        <v>#NUM!</v>
      </c>
      <c r="Y28" s="36" t="e">
        <f t="shared" si="14"/>
        <v>#NUM!</v>
      </c>
      <c r="Z28" s="36" t="e">
        <f t="shared" si="15"/>
        <v>#N/A</v>
      </c>
      <c r="AA28" s="36" t="e">
        <f t="shared" si="16"/>
        <v>#NUM!</v>
      </c>
      <c r="AB28" s="36" t="e">
        <f t="shared" si="17"/>
        <v>#NUM!</v>
      </c>
      <c r="AC28" s="36" t="e">
        <f t="shared" si="18"/>
        <v>#NUM!</v>
      </c>
      <c r="AD28" s="36" t="e">
        <f t="shared" si="19"/>
        <v>#NUM!</v>
      </c>
      <c r="AE28" s="36" t="e">
        <f t="shared" si="20"/>
        <v>#NUM!</v>
      </c>
      <c r="AF28" s="36" t="e">
        <f t="shared" si="21"/>
        <v>#N/A</v>
      </c>
      <c r="AG28" s="36" t="e">
        <f t="shared" si="22"/>
        <v>#NUM!</v>
      </c>
      <c r="AH28" s="36" t="e">
        <f t="shared" si="23"/>
        <v>#NUM!</v>
      </c>
      <c r="AI28" s="36" t="e">
        <f t="shared" si="24"/>
        <v>#NUM!</v>
      </c>
      <c r="AJ28" s="36" t="e">
        <f t="shared" si="25"/>
        <v>#N/A</v>
      </c>
    </row>
    <row r="29" spans="1:36" ht="12.95" customHeight="1" x14ac:dyDescent="0.15">
      <c r="A29" s="35"/>
      <c r="B29" s="99"/>
      <c r="C29" s="99"/>
      <c r="D29" s="35"/>
      <c r="E29" s="35"/>
      <c r="F29" s="4" t="str">
        <f t="shared" si="0"/>
        <v/>
      </c>
      <c r="G29" s="26"/>
      <c r="H29" s="35"/>
      <c r="I29" s="35"/>
      <c r="J29" s="1" t="s">
        <v>15</v>
      </c>
      <c r="K29" s="36" t="e">
        <f t="shared" si="1"/>
        <v>#NUM!</v>
      </c>
      <c r="L29" s="36" t="e">
        <f t="shared" si="2"/>
        <v>#NUM!</v>
      </c>
      <c r="M29" s="36" t="e">
        <f t="shared" si="3"/>
        <v>#NUM!</v>
      </c>
      <c r="N29" s="36" t="e">
        <f t="shared" si="4"/>
        <v>#NUM!</v>
      </c>
      <c r="O29" s="36" t="e">
        <f t="shared" si="5"/>
        <v>#NUM!</v>
      </c>
      <c r="P29" s="36" t="e">
        <f t="shared" si="26"/>
        <v>#N/A</v>
      </c>
      <c r="Q29" s="36" t="e">
        <f t="shared" si="6"/>
        <v>#NUM!</v>
      </c>
      <c r="R29" s="36" t="e">
        <f t="shared" si="7"/>
        <v>#NUM!</v>
      </c>
      <c r="S29" s="36" t="e">
        <f t="shared" si="8"/>
        <v>#NUM!</v>
      </c>
      <c r="T29" s="36" t="e">
        <f t="shared" si="9"/>
        <v>#NUM!</v>
      </c>
      <c r="U29" s="36" t="e">
        <f t="shared" si="10"/>
        <v>#N/A</v>
      </c>
      <c r="V29" s="36" t="e">
        <f t="shared" si="11"/>
        <v>#NUM!</v>
      </c>
      <c r="W29" s="36" t="e">
        <f t="shared" si="12"/>
        <v>#NUM!</v>
      </c>
      <c r="X29" s="36" t="e">
        <f t="shared" si="13"/>
        <v>#NUM!</v>
      </c>
      <c r="Y29" s="36" t="e">
        <f t="shared" si="14"/>
        <v>#NUM!</v>
      </c>
      <c r="Z29" s="36" t="e">
        <f t="shared" si="15"/>
        <v>#N/A</v>
      </c>
      <c r="AA29" s="36" t="e">
        <f t="shared" si="16"/>
        <v>#NUM!</v>
      </c>
      <c r="AB29" s="36" t="e">
        <f t="shared" si="17"/>
        <v>#NUM!</v>
      </c>
      <c r="AC29" s="36" t="e">
        <f t="shared" si="18"/>
        <v>#NUM!</v>
      </c>
      <c r="AD29" s="36" t="e">
        <f t="shared" si="19"/>
        <v>#NUM!</v>
      </c>
      <c r="AE29" s="36" t="e">
        <f t="shared" si="20"/>
        <v>#NUM!</v>
      </c>
      <c r="AF29" s="36" t="e">
        <f t="shared" si="21"/>
        <v>#N/A</v>
      </c>
      <c r="AG29" s="36" t="e">
        <f t="shared" si="22"/>
        <v>#NUM!</v>
      </c>
      <c r="AH29" s="36" t="e">
        <f t="shared" si="23"/>
        <v>#NUM!</v>
      </c>
      <c r="AI29" s="36" t="e">
        <f t="shared" si="24"/>
        <v>#NUM!</v>
      </c>
      <c r="AJ29" s="36" t="e">
        <f t="shared" si="25"/>
        <v>#N/A</v>
      </c>
    </row>
    <row r="30" spans="1:36" ht="12.95" customHeight="1" x14ac:dyDescent="0.15">
      <c r="A30" s="35"/>
      <c r="B30" s="99"/>
      <c r="C30" s="99"/>
      <c r="D30" s="35"/>
      <c r="E30" s="35"/>
      <c r="F30" s="4" t="str">
        <f t="shared" si="0"/>
        <v/>
      </c>
      <c r="G30" s="26"/>
      <c r="H30" s="35"/>
      <c r="I30" s="35"/>
      <c r="J30" s="1" t="s">
        <v>15</v>
      </c>
      <c r="K30" s="36" t="e">
        <f t="shared" si="1"/>
        <v>#NUM!</v>
      </c>
      <c r="L30" s="36" t="e">
        <f t="shared" si="2"/>
        <v>#NUM!</v>
      </c>
      <c r="M30" s="36" t="e">
        <f t="shared" si="3"/>
        <v>#NUM!</v>
      </c>
      <c r="N30" s="36" t="e">
        <f t="shared" si="4"/>
        <v>#NUM!</v>
      </c>
      <c r="O30" s="36" t="e">
        <f t="shared" si="5"/>
        <v>#NUM!</v>
      </c>
      <c r="P30" s="36" t="e">
        <f t="shared" si="26"/>
        <v>#N/A</v>
      </c>
      <c r="Q30" s="36" t="e">
        <f t="shared" si="6"/>
        <v>#NUM!</v>
      </c>
      <c r="R30" s="36" t="e">
        <f t="shared" si="7"/>
        <v>#NUM!</v>
      </c>
      <c r="S30" s="36" t="e">
        <f t="shared" si="8"/>
        <v>#NUM!</v>
      </c>
      <c r="T30" s="36" t="e">
        <f t="shared" si="9"/>
        <v>#NUM!</v>
      </c>
      <c r="U30" s="36" t="e">
        <f t="shared" si="10"/>
        <v>#N/A</v>
      </c>
      <c r="V30" s="36" t="e">
        <f t="shared" si="11"/>
        <v>#NUM!</v>
      </c>
      <c r="W30" s="36" t="e">
        <f t="shared" si="12"/>
        <v>#NUM!</v>
      </c>
      <c r="X30" s="36" t="e">
        <f t="shared" si="13"/>
        <v>#NUM!</v>
      </c>
      <c r="Y30" s="36" t="e">
        <f t="shared" si="14"/>
        <v>#NUM!</v>
      </c>
      <c r="Z30" s="36" t="e">
        <f t="shared" si="15"/>
        <v>#N/A</v>
      </c>
      <c r="AA30" s="36" t="e">
        <f t="shared" si="16"/>
        <v>#NUM!</v>
      </c>
      <c r="AB30" s="36" t="e">
        <f t="shared" si="17"/>
        <v>#NUM!</v>
      </c>
      <c r="AC30" s="36" t="e">
        <f t="shared" si="18"/>
        <v>#NUM!</v>
      </c>
      <c r="AD30" s="36" t="e">
        <f t="shared" si="19"/>
        <v>#NUM!</v>
      </c>
      <c r="AE30" s="36" t="e">
        <f t="shared" si="20"/>
        <v>#NUM!</v>
      </c>
      <c r="AF30" s="36" t="e">
        <f t="shared" si="21"/>
        <v>#N/A</v>
      </c>
      <c r="AG30" s="36" t="e">
        <f t="shared" si="22"/>
        <v>#NUM!</v>
      </c>
      <c r="AH30" s="36" t="e">
        <f t="shared" si="23"/>
        <v>#NUM!</v>
      </c>
      <c r="AI30" s="36" t="e">
        <f t="shared" si="24"/>
        <v>#NUM!</v>
      </c>
      <c r="AJ30" s="36" t="e">
        <f t="shared" si="25"/>
        <v>#N/A</v>
      </c>
    </row>
    <row r="31" spans="1:36" ht="12.95" customHeight="1" x14ac:dyDescent="0.15">
      <c r="A31" s="35"/>
      <c r="B31" s="99"/>
      <c r="C31" s="99"/>
      <c r="D31" s="35"/>
      <c r="E31" s="35"/>
      <c r="F31" s="4" t="str">
        <f t="shared" si="0"/>
        <v/>
      </c>
      <c r="G31" s="26"/>
      <c r="H31" s="35"/>
      <c r="I31" s="35"/>
      <c r="J31" s="1" t="s">
        <v>15</v>
      </c>
      <c r="K31" s="36" t="e">
        <f t="shared" si="1"/>
        <v>#NUM!</v>
      </c>
      <c r="L31" s="36" t="e">
        <f t="shared" si="2"/>
        <v>#NUM!</v>
      </c>
      <c r="M31" s="36" t="e">
        <f t="shared" si="3"/>
        <v>#NUM!</v>
      </c>
      <c r="N31" s="36" t="e">
        <f t="shared" si="4"/>
        <v>#NUM!</v>
      </c>
      <c r="O31" s="36" t="e">
        <f t="shared" si="5"/>
        <v>#NUM!</v>
      </c>
      <c r="P31" s="36" t="e">
        <f t="shared" si="26"/>
        <v>#N/A</v>
      </c>
      <c r="Q31" s="36" t="e">
        <f t="shared" si="6"/>
        <v>#NUM!</v>
      </c>
      <c r="R31" s="36" t="e">
        <f t="shared" si="7"/>
        <v>#NUM!</v>
      </c>
      <c r="S31" s="36" t="e">
        <f t="shared" si="8"/>
        <v>#NUM!</v>
      </c>
      <c r="T31" s="36" t="e">
        <f t="shared" si="9"/>
        <v>#NUM!</v>
      </c>
      <c r="U31" s="36" t="e">
        <f t="shared" si="10"/>
        <v>#N/A</v>
      </c>
      <c r="V31" s="36" t="e">
        <f t="shared" si="11"/>
        <v>#NUM!</v>
      </c>
      <c r="W31" s="36" t="e">
        <f t="shared" si="12"/>
        <v>#NUM!</v>
      </c>
      <c r="X31" s="36" t="e">
        <f t="shared" si="13"/>
        <v>#NUM!</v>
      </c>
      <c r="Y31" s="36" t="e">
        <f t="shared" si="14"/>
        <v>#NUM!</v>
      </c>
      <c r="Z31" s="36" t="e">
        <f t="shared" si="15"/>
        <v>#N/A</v>
      </c>
      <c r="AA31" s="36" t="e">
        <f t="shared" si="16"/>
        <v>#NUM!</v>
      </c>
      <c r="AB31" s="36" t="e">
        <f t="shared" si="17"/>
        <v>#NUM!</v>
      </c>
      <c r="AC31" s="36" t="e">
        <f t="shared" si="18"/>
        <v>#NUM!</v>
      </c>
      <c r="AD31" s="36" t="e">
        <f t="shared" si="19"/>
        <v>#NUM!</v>
      </c>
      <c r="AE31" s="36" t="e">
        <f t="shared" si="20"/>
        <v>#NUM!</v>
      </c>
      <c r="AF31" s="36" t="e">
        <f t="shared" si="21"/>
        <v>#N/A</v>
      </c>
      <c r="AG31" s="36" t="e">
        <f t="shared" si="22"/>
        <v>#NUM!</v>
      </c>
      <c r="AH31" s="36" t="e">
        <f t="shared" si="23"/>
        <v>#NUM!</v>
      </c>
      <c r="AI31" s="36" t="e">
        <f t="shared" si="24"/>
        <v>#NUM!</v>
      </c>
      <c r="AJ31" s="36" t="e">
        <f t="shared" si="25"/>
        <v>#N/A</v>
      </c>
    </row>
    <row r="32" spans="1:36" ht="12.95" customHeight="1" x14ac:dyDescent="0.15">
      <c r="A32" s="35"/>
      <c r="B32" s="99"/>
      <c r="C32" s="99"/>
      <c r="D32" s="35"/>
      <c r="E32" s="35"/>
      <c r="F32" s="4" t="str">
        <f t="shared" si="0"/>
        <v/>
      </c>
      <c r="G32" s="35"/>
      <c r="H32" s="35"/>
      <c r="I32" s="35"/>
      <c r="J32" s="1" t="s">
        <v>15</v>
      </c>
      <c r="K32" s="36" t="e">
        <f t="shared" si="1"/>
        <v>#NUM!</v>
      </c>
      <c r="L32" s="36" t="e">
        <f t="shared" si="2"/>
        <v>#NUM!</v>
      </c>
      <c r="M32" s="36" t="e">
        <f t="shared" si="3"/>
        <v>#NUM!</v>
      </c>
      <c r="N32" s="36" t="e">
        <f t="shared" si="4"/>
        <v>#NUM!</v>
      </c>
      <c r="O32" s="36" t="e">
        <f t="shared" si="5"/>
        <v>#NUM!</v>
      </c>
      <c r="P32" s="36" t="e">
        <f t="shared" si="26"/>
        <v>#N/A</v>
      </c>
      <c r="Q32" s="36" t="e">
        <f t="shared" si="6"/>
        <v>#NUM!</v>
      </c>
      <c r="R32" s="36" t="e">
        <f t="shared" si="7"/>
        <v>#NUM!</v>
      </c>
      <c r="S32" s="36" t="e">
        <f t="shared" si="8"/>
        <v>#NUM!</v>
      </c>
      <c r="T32" s="36" t="e">
        <f t="shared" si="9"/>
        <v>#NUM!</v>
      </c>
      <c r="U32" s="36" t="e">
        <f t="shared" si="10"/>
        <v>#N/A</v>
      </c>
      <c r="V32" s="36" t="e">
        <f t="shared" si="11"/>
        <v>#NUM!</v>
      </c>
      <c r="W32" s="36" t="e">
        <f t="shared" si="12"/>
        <v>#NUM!</v>
      </c>
      <c r="X32" s="36" t="e">
        <f t="shared" si="13"/>
        <v>#NUM!</v>
      </c>
      <c r="Y32" s="36" t="e">
        <f t="shared" si="14"/>
        <v>#NUM!</v>
      </c>
      <c r="Z32" s="36" t="e">
        <f t="shared" si="15"/>
        <v>#N/A</v>
      </c>
      <c r="AA32" s="36" t="e">
        <f t="shared" si="16"/>
        <v>#NUM!</v>
      </c>
      <c r="AB32" s="36" t="e">
        <f t="shared" si="17"/>
        <v>#NUM!</v>
      </c>
      <c r="AC32" s="36" t="e">
        <f t="shared" si="18"/>
        <v>#NUM!</v>
      </c>
      <c r="AD32" s="36" t="e">
        <f t="shared" si="19"/>
        <v>#NUM!</v>
      </c>
      <c r="AE32" s="36" t="e">
        <f t="shared" si="20"/>
        <v>#NUM!</v>
      </c>
      <c r="AF32" s="36" t="e">
        <f t="shared" si="21"/>
        <v>#N/A</v>
      </c>
      <c r="AG32" s="36" t="e">
        <f t="shared" si="22"/>
        <v>#NUM!</v>
      </c>
      <c r="AH32" s="36" t="e">
        <f t="shared" si="23"/>
        <v>#NUM!</v>
      </c>
      <c r="AI32" s="36" t="e">
        <f t="shared" si="24"/>
        <v>#NUM!</v>
      </c>
      <c r="AJ32" s="36" t="e">
        <f t="shared" si="25"/>
        <v>#N/A</v>
      </c>
    </row>
    <row r="33" spans="1:36" ht="12.95" customHeight="1" x14ac:dyDescent="0.15">
      <c r="A33" s="35"/>
      <c r="B33" s="99"/>
      <c r="C33" s="99"/>
      <c r="D33" s="35"/>
      <c r="E33" s="35"/>
      <c r="F33" s="4" t="str">
        <f t="shared" si="0"/>
        <v/>
      </c>
      <c r="G33" s="35"/>
      <c r="H33" s="35"/>
      <c r="I33" s="35"/>
      <c r="J33" s="1" t="s">
        <v>15</v>
      </c>
      <c r="K33" s="36" t="e">
        <f t="shared" si="1"/>
        <v>#NUM!</v>
      </c>
      <c r="L33" s="36" t="e">
        <f t="shared" si="2"/>
        <v>#NUM!</v>
      </c>
      <c r="M33" s="36" t="e">
        <f t="shared" si="3"/>
        <v>#NUM!</v>
      </c>
      <c r="N33" s="36" t="e">
        <f t="shared" si="4"/>
        <v>#NUM!</v>
      </c>
      <c r="O33" s="36" t="e">
        <f t="shared" si="5"/>
        <v>#NUM!</v>
      </c>
      <c r="P33" s="36" t="e">
        <f t="shared" si="26"/>
        <v>#N/A</v>
      </c>
      <c r="Q33" s="36" t="e">
        <f t="shared" si="6"/>
        <v>#NUM!</v>
      </c>
      <c r="R33" s="36" t="e">
        <f t="shared" si="7"/>
        <v>#NUM!</v>
      </c>
      <c r="S33" s="36" t="e">
        <f t="shared" si="8"/>
        <v>#NUM!</v>
      </c>
      <c r="T33" s="36" t="e">
        <f t="shared" si="9"/>
        <v>#NUM!</v>
      </c>
      <c r="U33" s="36" t="e">
        <f t="shared" si="10"/>
        <v>#N/A</v>
      </c>
      <c r="V33" s="36" t="e">
        <f t="shared" si="11"/>
        <v>#NUM!</v>
      </c>
      <c r="W33" s="36" t="e">
        <f t="shared" si="12"/>
        <v>#NUM!</v>
      </c>
      <c r="X33" s="36" t="e">
        <f t="shared" si="13"/>
        <v>#NUM!</v>
      </c>
      <c r="Y33" s="36" t="e">
        <f t="shared" si="14"/>
        <v>#NUM!</v>
      </c>
      <c r="Z33" s="36" t="e">
        <f t="shared" si="15"/>
        <v>#N/A</v>
      </c>
      <c r="AA33" s="36" t="e">
        <f t="shared" si="16"/>
        <v>#NUM!</v>
      </c>
      <c r="AB33" s="36" t="e">
        <f t="shared" si="17"/>
        <v>#NUM!</v>
      </c>
      <c r="AC33" s="36" t="e">
        <f t="shared" si="18"/>
        <v>#NUM!</v>
      </c>
      <c r="AD33" s="36" t="e">
        <f t="shared" si="19"/>
        <v>#NUM!</v>
      </c>
      <c r="AE33" s="36" t="e">
        <f t="shared" si="20"/>
        <v>#NUM!</v>
      </c>
      <c r="AF33" s="36" t="e">
        <f t="shared" si="21"/>
        <v>#N/A</v>
      </c>
      <c r="AG33" s="36" t="e">
        <f t="shared" si="22"/>
        <v>#NUM!</v>
      </c>
      <c r="AH33" s="36" t="e">
        <f t="shared" si="23"/>
        <v>#NUM!</v>
      </c>
      <c r="AI33" s="36" t="e">
        <f t="shared" si="24"/>
        <v>#NUM!</v>
      </c>
      <c r="AJ33" s="36" t="e">
        <f t="shared" si="25"/>
        <v>#N/A</v>
      </c>
    </row>
    <row r="34" spans="1:36" ht="12.95" customHeight="1" x14ac:dyDescent="0.15">
      <c r="A34" s="35"/>
      <c r="B34" s="99"/>
      <c r="C34" s="99"/>
      <c r="D34" s="35"/>
      <c r="E34" s="35"/>
      <c r="F34" s="4" t="str">
        <f t="shared" si="0"/>
        <v/>
      </c>
      <c r="G34" s="35"/>
      <c r="H34" s="35"/>
      <c r="I34" s="35"/>
      <c r="K34" s="36" t="e">
        <f t="shared" si="1"/>
        <v>#NUM!</v>
      </c>
      <c r="L34" s="36" t="e">
        <f t="shared" si="2"/>
        <v>#NUM!</v>
      </c>
      <c r="M34" s="36" t="e">
        <f t="shared" si="3"/>
        <v>#NUM!</v>
      </c>
      <c r="N34" s="36" t="e">
        <f t="shared" si="4"/>
        <v>#NUM!</v>
      </c>
      <c r="O34" s="36" t="e">
        <f t="shared" si="5"/>
        <v>#NUM!</v>
      </c>
      <c r="P34" s="36" t="e">
        <f t="shared" si="26"/>
        <v>#N/A</v>
      </c>
      <c r="Q34" s="36" t="e">
        <f t="shared" si="6"/>
        <v>#NUM!</v>
      </c>
      <c r="R34" s="36" t="e">
        <f t="shared" si="7"/>
        <v>#NUM!</v>
      </c>
      <c r="S34" s="36" t="e">
        <f t="shared" si="8"/>
        <v>#NUM!</v>
      </c>
      <c r="T34" s="36" t="e">
        <f t="shared" si="9"/>
        <v>#NUM!</v>
      </c>
      <c r="U34" s="36" t="e">
        <f t="shared" si="10"/>
        <v>#N/A</v>
      </c>
      <c r="V34" s="36" t="e">
        <f t="shared" si="11"/>
        <v>#NUM!</v>
      </c>
      <c r="W34" s="36" t="e">
        <f t="shared" si="12"/>
        <v>#NUM!</v>
      </c>
      <c r="X34" s="36" t="e">
        <f t="shared" si="13"/>
        <v>#NUM!</v>
      </c>
      <c r="Y34" s="36" t="e">
        <f t="shared" si="14"/>
        <v>#NUM!</v>
      </c>
      <c r="Z34" s="36" t="e">
        <f t="shared" si="15"/>
        <v>#N/A</v>
      </c>
      <c r="AA34" s="36" t="e">
        <f t="shared" si="16"/>
        <v>#NUM!</v>
      </c>
      <c r="AB34" s="36" t="e">
        <f t="shared" si="17"/>
        <v>#NUM!</v>
      </c>
      <c r="AC34" s="36" t="e">
        <f t="shared" si="18"/>
        <v>#NUM!</v>
      </c>
      <c r="AD34" s="36" t="e">
        <f t="shared" si="19"/>
        <v>#NUM!</v>
      </c>
      <c r="AE34" s="36" t="e">
        <f t="shared" si="20"/>
        <v>#NUM!</v>
      </c>
      <c r="AF34" s="36" t="e">
        <f t="shared" si="21"/>
        <v>#N/A</v>
      </c>
      <c r="AG34" s="36" t="e">
        <f t="shared" si="22"/>
        <v>#NUM!</v>
      </c>
      <c r="AH34" s="36" t="e">
        <f t="shared" si="23"/>
        <v>#NUM!</v>
      </c>
      <c r="AI34" s="36" t="e">
        <f t="shared" si="24"/>
        <v>#NUM!</v>
      </c>
      <c r="AJ34" s="36" t="e">
        <f t="shared" si="25"/>
        <v>#N/A</v>
      </c>
    </row>
    <row r="35" spans="1:36" ht="12.95" customHeight="1" x14ac:dyDescent="0.15">
      <c r="A35" s="35"/>
      <c r="B35" s="99"/>
      <c r="C35" s="99"/>
      <c r="D35" s="35"/>
      <c r="E35" s="35"/>
      <c r="F35" s="4" t="str">
        <f t="shared" si="0"/>
        <v/>
      </c>
      <c r="G35" s="35"/>
      <c r="H35" s="35"/>
      <c r="I35" s="35"/>
      <c r="K35" s="36" t="e">
        <f t="shared" si="1"/>
        <v>#NUM!</v>
      </c>
      <c r="L35" s="36" t="e">
        <f t="shared" si="2"/>
        <v>#NUM!</v>
      </c>
      <c r="M35" s="36" t="e">
        <f t="shared" si="3"/>
        <v>#NUM!</v>
      </c>
      <c r="N35" s="36" t="e">
        <f t="shared" si="4"/>
        <v>#NUM!</v>
      </c>
      <c r="O35" s="36" t="e">
        <f t="shared" si="5"/>
        <v>#NUM!</v>
      </c>
      <c r="P35" s="36" t="e">
        <f t="shared" si="26"/>
        <v>#N/A</v>
      </c>
      <c r="Q35" s="36" t="e">
        <f t="shared" si="6"/>
        <v>#NUM!</v>
      </c>
      <c r="R35" s="36" t="e">
        <f t="shared" si="7"/>
        <v>#NUM!</v>
      </c>
      <c r="S35" s="36" t="e">
        <f t="shared" si="8"/>
        <v>#NUM!</v>
      </c>
      <c r="T35" s="36" t="e">
        <f t="shared" si="9"/>
        <v>#NUM!</v>
      </c>
      <c r="U35" s="36" t="e">
        <f t="shared" si="10"/>
        <v>#N/A</v>
      </c>
      <c r="V35" s="36" t="e">
        <f t="shared" si="11"/>
        <v>#NUM!</v>
      </c>
      <c r="W35" s="36" t="e">
        <f t="shared" si="12"/>
        <v>#NUM!</v>
      </c>
      <c r="X35" s="36" t="e">
        <f t="shared" si="13"/>
        <v>#NUM!</v>
      </c>
      <c r="Y35" s="36" t="e">
        <f t="shared" si="14"/>
        <v>#NUM!</v>
      </c>
      <c r="Z35" s="36" t="e">
        <f t="shared" si="15"/>
        <v>#N/A</v>
      </c>
      <c r="AA35" s="36" t="e">
        <f t="shared" si="16"/>
        <v>#NUM!</v>
      </c>
      <c r="AB35" s="36" t="e">
        <f t="shared" si="17"/>
        <v>#NUM!</v>
      </c>
      <c r="AC35" s="36" t="e">
        <f t="shared" si="18"/>
        <v>#NUM!</v>
      </c>
      <c r="AD35" s="36" t="e">
        <f t="shared" si="19"/>
        <v>#NUM!</v>
      </c>
      <c r="AE35" s="36" t="e">
        <f t="shared" si="20"/>
        <v>#NUM!</v>
      </c>
      <c r="AF35" s="36" t="e">
        <f t="shared" si="21"/>
        <v>#N/A</v>
      </c>
      <c r="AG35" s="36" t="e">
        <f t="shared" si="22"/>
        <v>#NUM!</v>
      </c>
      <c r="AH35" s="36" t="e">
        <f t="shared" si="23"/>
        <v>#NUM!</v>
      </c>
      <c r="AI35" s="36" t="e">
        <f t="shared" si="24"/>
        <v>#NUM!</v>
      </c>
      <c r="AJ35" s="36" t="e">
        <f t="shared" si="25"/>
        <v>#N/A</v>
      </c>
    </row>
    <row r="36" spans="1:36" ht="12.95" customHeight="1" x14ac:dyDescent="0.15">
      <c r="A36" s="35"/>
      <c r="B36" s="99"/>
      <c r="C36" s="99"/>
      <c r="D36" s="35"/>
      <c r="E36" s="35"/>
      <c r="F36" s="4" t="str">
        <f t="shared" si="0"/>
        <v/>
      </c>
      <c r="G36" s="35"/>
      <c r="H36" s="35"/>
      <c r="I36" s="35"/>
      <c r="K36" s="36" t="e">
        <f t="shared" si="1"/>
        <v>#NUM!</v>
      </c>
      <c r="L36" s="36" t="e">
        <f t="shared" si="2"/>
        <v>#NUM!</v>
      </c>
      <c r="M36" s="36" t="e">
        <f t="shared" si="3"/>
        <v>#NUM!</v>
      </c>
      <c r="N36" s="36" t="e">
        <f t="shared" si="4"/>
        <v>#NUM!</v>
      </c>
      <c r="O36" s="36" t="e">
        <f t="shared" si="5"/>
        <v>#NUM!</v>
      </c>
      <c r="P36" s="36" t="e">
        <f t="shared" si="26"/>
        <v>#N/A</v>
      </c>
      <c r="Q36" s="36" t="e">
        <f t="shared" si="6"/>
        <v>#NUM!</v>
      </c>
      <c r="R36" s="36" t="e">
        <f t="shared" si="7"/>
        <v>#NUM!</v>
      </c>
      <c r="S36" s="36" t="e">
        <f t="shared" si="8"/>
        <v>#NUM!</v>
      </c>
      <c r="T36" s="36" t="e">
        <f t="shared" si="9"/>
        <v>#NUM!</v>
      </c>
      <c r="U36" s="36" t="e">
        <f t="shared" si="10"/>
        <v>#N/A</v>
      </c>
      <c r="V36" s="36" t="e">
        <f t="shared" si="11"/>
        <v>#NUM!</v>
      </c>
      <c r="W36" s="36" t="e">
        <f t="shared" si="12"/>
        <v>#NUM!</v>
      </c>
      <c r="X36" s="36" t="e">
        <f t="shared" si="13"/>
        <v>#NUM!</v>
      </c>
      <c r="Y36" s="36" t="e">
        <f t="shared" si="14"/>
        <v>#NUM!</v>
      </c>
      <c r="Z36" s="36" t="e">
        <f t="shared" si="15"/>
        <v>#N/A</v>
      </c>
      <c r="AA36" s="36" t="e">
        <f t="shared" si="16"/>
        <v>#NUM!</v>
      </c>
      <c r="AB36" s="36" t="e">
        <f t="shared" si="17"/>
        <v>#NUM!</v>
      </c>
      <c r="AC36" s="36" t="e">
        <f t="shared" si="18"/>
        <v>#NUM!</v>
      </c>
      <c r="AD36" s="36" t="e">
        <f t="shared" si="19"/>
        <v>#NUM!</v>
      </c>
      <c r="AE36" s="36" t="e">
        <f t="shared" si="20"/>
        <v>#NUM!</v>
      </c>
      <c r="AF36" s="36" t="e">
        <f t="shared" si="21"/>
        <v>#N/A</v>
      </c>
      <c r="AG36" s="36" t="e">
        <f t="shared" si="22"/>
        <v>#NUM!</v>
      </c>
      <c r="AH36" s="36" t="e">
        <f t="shared" si="23"/>
        <v>#NUM!</v>
      </c>
      <c r="AI36" s="36" t="e">
        <f t="shared" si="24"/>
        <v>#NUM!</v>
      </c>
      <c r="AJ36" s="36" t="e">
        <f t="shared" si="25"/>
        <v>#N/A</v>
      </c>
    </row>
    <row r="37" spans="1:36" ht="12.95" customHeight="1" x14ac:dyDescent="0.15">
      <c r="A37" s="35"/>
      <c r="B37" s="99"/>
      <c r="C37" s="99"/>
      <c r="D37" s="35"/>
      <c r="E37" s="35"/>
      <c r="F37" s="4" t="str">
        <f t="shared" si="0"/>
        <v/>
      </c>
      <c r="G37" s="35"/>
      <c r="H37" s="35"/>
      <c r="I37" s="35"/>
      <c r="K37" s="36" t="e">
        <f t="shared" si="1"/>
        <v>#NUM!</v>
      </c>
      <c r="L37" s="36" t="e">
        <f t="shared" si="2"/>
        <v>#NUM!</v>
      </c>
      <c r="M37" s="36" t="e">
        <f t="shared" si="3"/>
        <v>#NUM!</v>
      </c>
      <c r="N37" s="36" t="e">
        <f t="shared" si="4"/>
        <v>#NUM!</v>
      </c>
      <c r="O37" s="36" t="e">
        <f t="shared" si="5"/>
        <v>#NUM!</v>
      </c>
      <c r="P37" s="36" t="e">
        <f t="shared" si="26"/>
        <v>#N/A</v>
      </c>
      <c r="Q37" s="36" t="e">
        <f t="shared" si="6"/>
        <v>#NUM!</v>
      </c>
      <c r="R37" s="36" t="e">
        <f t="shared" si="7"/>
        <v>#NUM!</v>
      </c>
      <c r="S37" s="36" t="e">
        <f t="shared" si="8"/>
        <v>#NUM!</v>
      </c>
      <c r="T37" s="36" t="e">
        <f t="shared" si="9"/>
        <v>#NUM!</v>
      </c>
      <c r="U37" s="36" t="e">
        <f t="shared" si="10"/>
        <v>#N/A</v>
      </c>
      <c r="V37" s="36" t="e">
        <f t="shared" si="11"/>
        <v>#NUM!</v>
      </c>
      <c r="W37" s="36" t="e">
        <f t="shared" si="12"/>
        <v>#NUM!</v>
      </c>
      <c r="X37" s="36" t="e">
        <f t="shared" si="13"/>
        <v>#NUM!</v>
      </c>
      <c r="Y37" s="36" t="e">
        <f t="shared" si="14"/>
        <v>#NUM!</v>
      </c>
      <c r="Z37" s="36" t="e">
        <f t="shared" si="15"/>
        <v>#N/A</v>
      </c>
      <c r="AA37" s="36" t="e">
        <f t="shared" si="16"/>
        <v>#NUM!</v>
      </c>
      <c r="AB37" s="36" t="e">
        <f t="shared" si="17"/>
        <v>#NUM!</v>
      </c>
      <c r="AC37" s="36" t="e">
        <f t="shared" si="18"/>
        <v>#NUM!</v>
      </c>
      <c r="AD37" s="36" t="e">
        <f t="shared" si="19"/>
        <v>#NUM!</v>
      </c>
      <c r="AE37" s="36" t="e">
        <f t="shared" si="20"/>
        <v>#NUM!</v>
      </c>
      <c r="AF37" s="36" t="e">
        <f t="shared" si="21"/>
        <v>#N/A</v>
      </c>
      <c r="AG37" s="36" t="e">
        <f t="shared" si="22"/>
        <v>#NUM!</v>
      </c>
      <c r="AH37" s="36" t="e">
        <f t="shared" si="23"/>
        <v>#NUM!</v>
      </c>
      <c r="AI37" s="36" t="e">
        <f t="shared" si="24"/>
        <v>#NUM!</v>
      </c>
      <c r="AJ37" s="36" t="e">
        <f t="shared" si="25"/>
        <v>#N/A</v>
      </c>
    </row>
    <row r="38" spans="1:36" ht="12.95" customHeight="1" x14ac:dyDescent="0.15">
      <c r="A38" s="35"/>
      <c r="B38" s="99"/>
      <c r="C38" s="99"/>
      <c r="D38" s="35"/>
      <c r="E38" s="35"/>
      <c r="F38" s="4" t="str">
        <f t="shared" si="0"/>
        <v/>
      </c>
      <c r="G38" s="35"/>
      <c r="H38" s="35"/>
      <c r="I38" s="35"/>
      <c r="K38" s="36" t="e">
        <f t="shared" si="1"/>
        <v>#NUM!</v>
      </c>
      <c r="L38" s="36" t="e">
        <f t="shared" si="2"/>
        <v>#NUM!</v>
      </c>
      <c r="M38" s="36" t="e">
        <f t="shared" si="3"/>
        <v>#NUM!</v>
      </c>
      <c r="N38" s="36" t="e">
        <f t="shared" si="4"/>
        <v>#NUM!</v>
      </c>
      <c r="O38" s="36" t="e">
        <f t="shared" si="5"/>
        <v>#NUM!</v>
      </c>
      <c r="P38" s="36" t="e">
        <f t="shared" si="26"/>
        <v>#N/A</v>
      </c>
      <c r="Q38" s="36" t="e">
        <f t="shared" si="6"/>
        <v>#NUM!</v>
      </c>
      <c r="R38" s="36" t="e">
        <f t="shared" si="7"/>
        <v>#NUM!</v>
      </c>
      <c r="S38" s="36" t="e">
        <f t="shared" si="8"/>
        <v>#NUM!</v>
      </c>
      <c r="T38" s="36" t="e">
        <f t="shared" si="9"/>
        <v>#NUM!</v>
      </c>
      <c r="U38" s="36" t="e">
        <f t="shared" si="10"/>
        <v>#N/A</v>
      </c>
      <c r="V38" s="36" t="e">
        <f t="shared" si="11"/>
        <v>#NUM!</v>
      </c>
      <c r="W38" s="36" t="e">
        <f t="shared" si="12"/>
        <v>#NUM!</v>
      </c>
      <c r="X38" s="36" t="e">
        <f t="shared" si="13"/>
        <v>#NUM!</v>
      </c>
      <c r="Y38" s="36" t="e">
        <f t="shared" si="14"/>
        <v>#NUM!</v>
      </c>
      <c r="Z38" s="36" t="e">
        <f t="shared" si="15"/>
        <v>#N/A</v>
      </c>
      <c r="AA38" s="36" t="e">
        <f t="shared" si="16"/>
        <v>#NUM!</v>
      </c>
      <c r="AB38" s="36" t="e">
        <f t="shared" si="17"/>
        <v>#NUM!</v>
      </c>
      <c r="AC38" s="36" t="e">
        <f t="shared" si="18"/>
        <v>#NUM!</v>
      </c>
      <c r="AD38" s="36" t="e">
        <f t="shared" si="19"/>
        <v>#NUM!</v>
      </c>
      <c r="AE38" s="36" t="e">
        <f t="shared" si="20"/>
        <v>#NUM!</v>
      </c>
      <c r="AF38" s="36" t="e">
        <f t="shared" si="21"/>
        <v>#N/A</v>
      </c>
      <c r="AG38" s="36" t="e">
        <f t="shared" si="22"/>
        <v>#NUM!</v>
      </c>
      <c r="AH38" s="36" t="e">
        <f t="shared" si="23"/>
        <v>#NUM!</v>
      </c>
      <c r="AI38" s="36" t="e">
        <f t="shared" si="24"/>
        <v>#NUM!</v>
      </c>
      <c r="AJ38" s="36" t="e">
        <f t="shared" si="25"/>
        <v>#N/A</v>
      </c>
    </row>
    <row r="39" spans="1:36" ht="12.95" customHeight="1" x14ac:dyDescent="0.15">
      <c r="A39" s="35"/>
      <c r="B39" s="99"/>
      <c r="C39" s="99"/>
      <c r="D39" s="35"/>
      <c r="E39" s="35"/>
      <c r="F39" s="4" t="str">
        <f t="shared" si="0"/>
        <v/>
      </c>
      <c r="G39" s="35"/>
      <c r="H39" s="35"/>
      <c r="I39" s="35"/>
      <c r="K39" s="36" t="e">
        <f t="shared" si="1"/>
        <v>#NUM!</v>
      </c>
      <c r="L39" s="36" t="e">
        <f t="shared" si="2"/>
        <v>#NUM!</v>
      </c>
      <c r="M39" s="36" t="e">
        <f t="shared" si="3"/>
        <v>#NUM!</v>
      </c>
      <c r="N39" s="36" t="e">
        <f t="shared" si="4"/>
        <v>#NUM!</v>
      </c>
      <c r="O39" s="36" t="e">
        <f t="shared" si="5"/>
        <v>#NUM!</v>
      </c>
      <c r="P39" s="36" t="e">
        <f t="shared" si="26"/>
        <v>#N/A</v>
      </c>
      <c r="Q39" s="36" t="e">
        <f t="shared" si="6"/>
        <v>#NUM!</v>
      </c>
      <c r="R39" s="36" t="e">
        <f t="shared" si="7"/>
        <v>#NUM!</v>
      </c>
      <c r="S39" s="36" t="e">
        <f t="shared" si="8"/>
        <v>#NUM!</v>
      </c>
      <c r="T39" s="36" t="e">
        <f t="shared" si="9"/>
        <v>#NUM!</v>
      </c>
      <c r="U39" s="36" t="e">
        <f t="shared" si="10"/>
        <v>#N/A</v>
      </c>
      <c r="V39" s="36" t="e">
        <f t="shared" si="11"/>
        <v>#NUM!</v>
      </c>
      <c r="W39" s="36" t="e">
        <f t="shared" si="12"/>
        <v>#NUM!</v>
      </c>
      <c r="X39" s="36" t="e">
        <f t="shared" si="13"/>
        <v>#NUM!</v>
      </c>
      <c r="Y39" s="36" t="e">
        <f t="shared" si="14"/>
        <v>#NUM!</v>
      </c>
      <c r="Z39" s="36" t="e">
        <f t="shared" si="15"/>
        <v>#N/A</v>
      </c>
      <c r="AA39" s="36" t="e">
        <f t="shared" si="16"/>
        <v>#NUM!</v>
      </c>
      <c r="AB39" s="36" t="e">
        <f t="shared" si="17"/>
        <v>#NUM!</v>
      </c>
      <c r="AC39" s="36" t="e">
        <f t="shared" si="18"/>
        <v>#NUM!</v>
      </c>
      <c r="AD39" s="36" t="e">
        <f t="shared" si="19"/>
        <v>#NUM!</v>
      </c>
      <c r="AE39" s="36" t="e">
        <f t="shared" si="20"/>
        <v>#NUM!</v>
      </c>
      <c r="AF39" s="36" t="e">
        <f t="shared" si="21"/>
        <v>#N/A</v>
      </c>
      <c r="AG39" s="36" t="e">
        <f t="shared" si="22"/>
        <v>#NUM!</v>
      </c>
      <c r="AH39" s="36" t="e">
        <f t="shared" si="23"/>
        <v>#NUM!</v>
      </c>
      <c r="AI39" s="36" t="e">
        <f t="shared" si="24"/>
        <v>#NUM!</v>
      </c>
      <c r="AJ39" s="36" t="e">
        <f t="shared" si="25"/>
        <v>#N/A</v>
      </c>
    </row>
    <row r="40" spans="1:36" ht="12.95" customHeight="1" x14ac:dyDescent="0.15">
      <c r="A40" s="35"/>
      <c r="B40" s="99"/>
      <c r="C40" s="99"/>
      <c r="D40" s="35"/>
      <c r="E40" s="35"/>
      <c r="F40" s="4" t="str">
        <f t="shared" si="0"/>
        <v/>
      </c>
      <c r="G40" s="35"/>
      <c r="H40" s="35"/>
      <c r="I40" s="35"/>
      <c r="K40" s="36" t="e">
        <f t="shared" si="1"/>
        <v>#NUM!</v>
      </c>
      <c r="L40" s="36" t="e">
        <f t="shared" si="2"/>
        <v>#NUM!</v>
      </c>
      <c r="M40" s="36" t="e">
        <f t="shared" si="3"/>
        <v>#NUM!</v>
      </c>
      <c r="N40" s="36" t="e">
        <f t="shared" si="4"/>
        <v>#NUM!</v>
      </c>
      <c r="O40" s="36" t="e">
        <f t="shared" si="5"/>
        <v>#NUM!</v>
      </c>
      <c r="P40" s="36" t="e">
        <f t="shared" si="26"/>
        <v>#N/A</v>
      </c>
      <c r="Q40" s="36" t="e">
        <f t="shared" si="6"/>
        <v>#NUM!</v>
      </c>
      <c r="R40" s="36" t="e">
        <f t="shared" si="7"/>
        <v>#NUM!</v>
      </c>
      <c r="S40" s="36" t="e">
        <f t="shared" si="8"/>
        <v>#NUM!</v>
      </c>
      <c r="T40" s="36" t="e">
        <f t="shared" si="9"/>
        <v>#NUM!</v>
      </c>
      <c r="U40" s="36" t="e">
        <f t="shared" si="10"/>
        <v>#N/A</v>
      </c>
      <c r="V40" s="36" t="e">
        <f t="shared" si="11"/>
        <v>#NUM!</v>
      </c>
      <c r="W40" s="36" t="e">
        <f t="shared" si="12"/>
        <v>#NUM!</v>
      </c>
      <c r="X40" s="36" t="e">
        <f t="shared" si="13"/>
        <v>#NUM!</v>
      </c>
      <c r="Y40" s="36" t="e">
        <f t="shared" si="14"/>
        <v>#NUM!</v>
      </c>
      <c r="Z40" s="36" t="e">
        <f t="shared" si="15"/>
        <v>#N/A</v>
      </c>
      <c r="AA40" s="36" t="e">
        <f t="shared" si="16"/>
        <v>#NUM!</v>
      </c>
      <c r="AB40" s="36" t="e">
        <f t="shared" si="17"/>
        <v>#NUM!</v>
      </c>
      <c r="AC40" s="36" t="e">
        <f t="shared" si="18"/>
        <v>#NUM!</v>
      </c>
      <c r="AD40" s="36" t="e">
        <f t="shared" si="19"/>
        <v>#NUM!</v>
      </c>
      <c r="AE40" s="36" t="e">
        <f t="shared" si="20"/>
        <v>#NUM!</v>
      </c>
      <c r="AF40" s="36" t="e">
        <f t="shared" si="21"/>
        <v>#N/A</v>
      </c>
      <c r="AG40" s="36" t="e">
        <f t="shared" si="22"/>
        <v>#NUM!</v>
      </c>
      <c r="AH40" s="36" t="e">
        <f t="shared" si="23"/>
        <v>#NUM!</v>
      </c>
      <c r="AI40" s="36" t="e">
        <f t="shared" si="24"/>
        <v>#NUM!</v>
      </c>
      <c r="AJ40" s="36" t="e">
        <f t="shared" si="25"/>
        <v>#N/A</v>
      </c>
    </row>
    <row r="41" spans="1:36" ht="12.95" customHeight="1" x14ac:dyDescent="0.15">
      <c r="A41" s="35"/>
      <c r="B41" s="99"/>
      <c r="C41" s="99"/>
      <c r="D41" s="35"/>
      <c r="E41" s="35"/>
      <c r="F41" s="4" t="str">
        <f t="shared" si="0"/>
        <v/>
      </c>
      <c r="G41" s="35"/>
      <c r="H41" s="35"/>
      <c r="I41" s="35"/>
      <c r="K41" s="36" t="e">
        <f t="shared" si="1"/>
        <v>#NUM!</v>
      </c>
      <c r="L41" s="36" t="e">
        <f t="shared" si="2"/>
        <v>#NUM!</v>
      </c>
      <c r="M41" s="36" t="e">
        <f t="shared" si="3"/>
        <v>#NUM!</v>
      </c>
      <c r="N41" s="36" t="e">
        <f t="shared" si="4"/>
        <v>#NUM!</v>
      </c>
      <c r="O41" s="36" t="e">
        <f t="shared" si="5"/>
        <v>#NUM!</v>
      </c>
      <c r="P41" s="36" t="e">
        <f t="shared" si="26"/>
        <v>#N/A</v>
      </c>
      <c r="Q41" s="36" t="e">
        <f t="shared" si="6"/>
        <v>#NUM!</v>
      </c>
      <c r="R41" s="36" t="e">
        <f t="shared" si="7"/>
        <v>#NUM!</v>
      </c>
      <c r="S41" s="36" t="e">
        <f t="shared" si="8"/>
        <v>#NUM!</v>
      </c>
      <c r="T41" s="36" t="e">
        <f t="shared" si="9"/>
        <v>#NUM!</v>
      </c>
      <c r="U41" s="36" t="e">
        <f t="shared" si="10"/>
        <v>#N/A</v>
      </c>
      <c r="V41" s="36" t="e">
        <f t="shared" si="11"/>
        <v>#NUM!</v>
      </c>
      <c r="W41" s="36" t="e">
        <f t="shared" si="12"/>
        <v>#NUM!</v>
      </c>
      <c r="X41" s="36" t="e">
        <f t="shared" si="13"/>
        <v>#NUM!</v>
      </c>
      <c r="Y41" s="36" t="e">
        <f t="shared" si="14"/>
        <v>#NUM!</v>
      </c>
      <c r="Z41" s="36" t="e">
        <f t="shared" si="15"/>
        <v>#N/A</v>
      </c>
      <c r="AA41" s="36" t="e">
        <f t="shared" si="16"/>
        <v>#NUM!</v>
      </c>
      <c r="AB41" s="36" t="e">
        <f t="shared" si="17"/>
        <v>#NUM!</v>
      </c>
      <c r="AC41" s="36" t="e">
        <f t="shared" si="18"/>
        <v>#NUM!</v>
      </c>
      <c r="AD41" s="36" t="e">
        <f t="shared" si="19"/>
        <v>#NUM!</v>
      </c>
      <c r="AE41" s="36" t="e">
        <f t="shared" si="20"/>
        <v>#NUM!</v>
      </c>
      <c r="AF41" s="36" t="e">
        <f t="shared" si="21"/>
        <v>#N/A</v>
      </c>
      <c r="AG41" s="36" t="e">
        <f t="shared" si="22"/>
        <v>#NUM!</v>
      </c>
      <c r="AH41" s="36" t="e">
        <f t="shared" si="23"/>
        <v>#NUM!</v>
      </c>
      <c r="AI41" s="36" t="e">
        <f t="shared" si="24"/>
        <v>#NUM!</v>
      </c>
      <c r="AJ41" s="36" t="e">
        <f t="shared" si="25"/>
        <v>#N/A</v>
      </c>
    </row>
    <row r="42" spans="1:36" ht="12.95" customHeight="1" x14ac:dyDescent="0.15">
      <c r="A42" s="35"/>
      <c r="B42" s="99"/>
      <c r="C42" s="99"/>
      <c r="D42" s="35"/>
      <c r="E42" s="35"/>
      <c r="F42" s="4" t="str">
        <f t="shared" si="0"/>
        <v/>
      </c>
      <c r="G42" s="35"/>
      <c r="H42" s="35"/>
      <c r="I42" s="35"/>
      <c r="K42" s="36" t="e">
        <f t="shared" si="1"/>
        <v>#NUM!</v>
      </c>
      <c r="L42" s="36" t="e">
        <f t="shared" si="2"/>
        <v>#NUM!</v>
      </c>
      <c r="M42" s="36" t="e">
        <f t="shared" si="3"/>
        <v>#NUM!</v>
      </c>
      <c r="N42" s="36" t="e">
        <f t="shared" si="4"/>
        <v>#NUM!</v>
      </c>
      <c r="O42" s="36" t="e">
        <f t="shared" si="5"/>
        <v>#NUM!</v>
      </c>
      <c r="P42" s="36" t="e">
        <f t="shared" si="26"/>
        <v>#N/A</v>
      </c>
      <c r="Q42" s="36" t="e">
        <f t="shared" si="6"/>
        <v>#NUM!</v>
      </c>
      <c r="R42" s="36" t="e">
        <f t="shared" si="7"/>
        <v>#NUM!</v>
      </c>
      <c r="S42" s="36" t="e">
        <f t="shared" si="8"/>
        <v>#NUM!</v>
      </c>
      <c r="T42" s="36" t="e">
        <f t="shared" si="9"/>
        <v>#NUM!</v>
      </c>
      <c r="U42" s="36" t="e">
        <f t="shared" si="10"/>
        <v>#N/A</v>
      </c>
      <c r="V42" s="36" t="e">
        <f t="shared" si="11"/>
        <v>#NUM!</v>
      </c>
      <c r="W42" s="36" t="e">
        <f t="shared" si="12"/>
        <v>#NUM!</v>
      </c>
      <c r="X42" s="36" t="e">
        <f t="shared" si="13"/>
        <v>#NUM!</v>
      </c>
      <c r="Y42" s="36" t="e">
        <f t="shared" si="14"/>
        <v>#NUM!</v>
      </c>
      <c r="Z42" s="36" t="e">
        <f t="shared" si="15"/>
        <v>#N/A</v>
      </c>
      <c r="AA42" s="36" t="e">
        <f t="shared" si="16"/>
        <v>#NUM!</v>
      </c>
      <c r="AB42" s="36" t="e">
        <f t="shared" si="17"/>
        <v>#NUM!</v>
      </c>
      <c r="AC42" s="36" t="e">
        <f t="shared" si="18"/>
        <v>#NUM!</v>
      </c>
      <c r="AD42" s="36" t="e">
        <f t="shared" si="19"/>
        <v>#NUM!</v>
      </c>
      <c r="AE42" s="36" t="e">
        <f t="shared" si="20"/>
        <v>#NUM!</v>
      </c>
      <c r="AF42" s="36" t="e">
        <f t="shared" si="21"/>
        <v>#N/A</v>
      </c>
      <c r="AG42" s="36" t="e">
        <f t="shared" si="22"/>
        <v>#NUM!</v>
      </c>
      <c r="AH42" s="36" t="e">
        <f t="shared" si="23"/>
        <v>#NUM!</v>
      </c>
      <c r="AI42" s="36" t="e">
        <f t="shared" si="24"/>
        <v>#NUM!</v>
      </c>
      <c r="AJ42" s="36" t="e">
        <f t="shared" si="25"/>
        <v>#N/A</v>
      </c>
    </row>
    <row r="43" spans="1:36" ht="12.95" customHeight="1" x14ac:dyDescent="0.15">
      <c r="A43" s="35"/>
      <c r="B43" s="99"/>
      <c r="C43" s="99"/>
      <c r="D43" s="35"/>
      <c r="E43" s="35"/>
      <c r="F43" s="4" t="str">
        <f t="shared" si="0"/>
        <v/>
      </c>
      <c r="G43" s="35"/>
      <c r="H43" s="35"/>
      <c r="I43" s="35"/>
      <c r="K43" s="36" t="e">
        <f t="shared" si="1"/>
        <v>#NUM!</v>
      </c>
      <c r="L43" s="36" t="e">
        <f t="shared" si="2"/>
        <v>#NUM!</v>
      </c>
      <c r="M43" s="36" t="e">
        <f t="shared" si="3"/>
        <v>#NUM!</v>
      </c>
      <c r="N43" s="36" t="e">
        <f t="shared" si="4"/>
        <v>#NUM!</v>
      </c>
      <c r="O43" s="36" t="e">
        <f t="shared" si="5"/>
        <v>#NUM!</v>
      </c>
      <c r="P43" s="36" t="e">
        <f t="shared" si="26"/>
        <v>#N/A</v>
      </c>
      <c r="Q43" s="36" t="e">
        <f t="shared" si="6"/>
        <v>#NUM!</v>
      </c>
      <c r="R43" s="36" t="e">
        <f t="shared" si="7"/>
        <v>#NUM!</v>
      </c>
      <c r="S43" s="36" t="e">
        <f t="shared" si="8"/>
        <v>#NUM!</v>
      </c>
      <c r="T43" s="36" t="e">
        <f t="shared" si="9"/>
        <v>#NUM!</v>
      </c>
      <c r="U43" s="36" t="e">
        <f t="shared" si="10"/>
        <v>#N/A</v>
      </c>
      <c r="V43" s="36" t="e">
        <f t="shared" si="11"/>
        <v>#NUM!</v>
      </c>
      <c r="W43" s="36" t="e">
        <f t="shared" si="12"/>
        <v>#NUM!</v>
      </c>
      <c r="X43" s="36" t="e">
        <f t="shared" si="13"/>
        <v>#NUM!</v>
      </c>
      <c r="Y43" s="36" t="e">
        <f t="shared" si="14"/>
        <v>#NUM!</v>
      </c>
      <c r="Z43" s="36" t="e">
        <f t="shared" si="15"/>
        <v>#N/A</v>
      </c>
      <c r="AA43" s="36" t="e">
        <f t="shared" si="16"/>
        <v>#NUM!</v>
      </c>
      <c r="AB43" s="36" t="e">
        <f t="shared" si="17"/>
        <v>#NUM!</v>
      </c>
      <c r="AC43" s="36" t="e">
        <f t="shared" si="18"/>
        <v>#NUM!</v>
      </c>
      <c r="AD43" s="36" t="e">
        <f t="shared" si="19"/>
        <v>#NUM!</v>
      </c>
      <c r="AE43" s="36" t="e">
        <f t="shared" si="20"/>
        <v>#NUM!</v>
      </c>
      <c r="AF43" s="36" t="e">
        <f t="shared" si="21"/>
        <v>#N/A</v>
      </c>
      <c r="AG43" s="36" t="e">
        <f t="shared" si="22"/>
        <v>#NUM!</v>
      </c>
      <c r="AH43" s="36" t="e">
        <f t="shared" si="23"/>
        <v>#NUM!</v>
      </c>
      <c r="AI43" s="36" t="e">
        <f t="shared" si="24"/>
        <v>#NUM!</v>
      </c>
      <c r="AJ43" s="36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35" t="s">
        <v>18</v>
      </c>
      <c r="D46" s="35" t="s">
        <v>19</v>
      </c>
      <c r="E46" s="35" t="s">
        <v>20</v>
      </c>
      <c r="F46" s="11"/>
      <c r="G46" s="5" t="s">
        <v>21</v>
      </c>
      <c r="H46" s="13"/>
      <c r="I46" s="111" t="s">
        <v>78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14</v>
      </c>
      <c r="D47" s="15">
        <f>COUNTIF(G4:G43,"*下層*")</f>
        <v>0</v>
      </c>
      <c r="E47" s="15">
        <f>COUNTA(A4:A43)</f>
        <v>14</v>
      </c>
      <c r="F47" s="11"/>
      <c r="G47" s="16">
        <f>C47*100</f>
        <v>1400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8</v>
      </c>
      <c r="D48" s="15" t="str">
        <f>IF(D47&gt;0,ROUND(SUMIF(G4:G43,"*下層*",E4:E43)/D47,0),"")</f>
        <v/>
      </c>
      <c r="E48" s="15">
        <f>ROUND(SUM(E4:E43)/E47,0)</f>
        <v>8</v>
      </c>
      <c r="F48" s="14"/>
      <c r="G48" s="16">
        <f>C48</f>
        <v>8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10</v>
      </c>
      <c r="D49" s="15" t="str">
        <f>IF(D47&gt;0,ROUND(SUMIF(G4:G43,"*下層*",D4:D43)/D47,0),"")</f>
        <v/>
      </c>
      <c r="E49" s="15">
        <f>ROUND(SUM(D4:D43)/E47,0)</f>
        <v>10</v>
      </c>
      <c r="F49" s="14"/>
      <c r="G49" s="16">
        <f>C49</f>
        <v>10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0.52</v>
      </c>
      <c r="D50" s="17">
        <f>SUMIF(G4:G43,"*下層*",F4:F43)</f>
        <v>0</v>
      </c>
      <c r="E50" s="4">
        <f>SUM(F4:F43)</f>
        <v>0.52</v>
      </c>
      <c r="F50" s="14"/>
      <c r="G50" s="18">
        <f>C50*100</f>
        <v>52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形状比＝80、Sr＝33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35" t="s">
        <v>18</v>
      </c>
      <c r="D53" s="35" t="s">
        <v>19</v>
      </c>
      <c r="E53" s="35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5</v>
      </c>
      <c r="D54" s="15">
        <f>COUNTIF(H4:H43,"▲")</f>
        <v>0</v>
      </c>
      <c r="E54" s="15">
        <f>COUNTA(H4:H43)</f>
        <v>5</v>
      </c>
      <c r="F54" s="11"/>
      <c r="G54" s="16">
        <f>C54*100</f>
        <v>500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5</v>
      </c>
      <c r="D55" s="15" t="str">
        <f>IF(D54&gt;0,ROUND(SUMIF(H4:H43,"▲",E4:E43)/D54,0),"")</f>
        <v/>
      </c>
      <c r="E55" s="15">
        <f>ROUND(SUMIF(H4:H43,"*",E4:E43)/E54,0)</f>
        <v>5</v>
      </c>
      <c r="F55" s="14"/>
      <c r="G55" s="16">
        <f>C55</f>
        <v>5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8</v>
      </c>
      <c r="D56" s="15" t="str">
        <f>IF(D54&gt;0,ROUND(SUMIF(H4:H43,"▲",D4:D43)/D54,0),"")</f>
        <v/>
      </c>
      <c r="E56" s="15">
        <f>ROUND(SUMIF(H4:H43,"*",D4:D43)/E54,0)</f>
        <v>8</v>
      </c>
      <c r="F56" s="14"/>
      <c r="G56" s="16">
        <f>C56</f>
        <v>8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6.9999999999999993E-2</v>
      </c>
      <c r="D57" s="17">
        <f>SUMIF(H4:H43,"▲",F4:F43)</f>
        <v>0</v>
      </c>
      <c r="E57" s="17">
        <f>SUM(C57:D57)</f>
        <v>6.9999999999999993E-2</v>
      </c>
      <c r="F57" s="14"/>
      <c r="G57" s="20">
        <f>C57*100</f>
        <v>6.9999999999999991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35" t="s">
        <v>18</v>
      </c>
      <c r="D60" s="35" t="s">
        <v>19</v>
      </c>
      <c r="E60" s="35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35.700000000000003</v>
      </c>
      <c r="D61" s="21" t="str">
        <f>IF(D47&gt;0,ROUND(D54/D47*100,1),"")</f>
        <v/>
      </c>
      <c r="E61" s="21">
        <f>ROUND(E54/E47*100,1)</f>
        <v>35.700000000000003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13.5</v>
      </c>
      <c r="D62" s="21" t="str">
        <f>IF(D47&gt;0,ROUND(D57/D50*100,1),"")</f>
        <v/>
      </c>
      <c r="E62" s="21">
        <f>ROUND(E57/E50*100,1)</f>
        <v>13.5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35" t="s">
        <v>18</v>
      </c>
      <c r="D65" s="35" t="s">
        <v>19</v>
      </c>
      <c r="E65" s="35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9</v>
      </c>
      <c r="D66" s="15">
        <f>D47-D54</f>
        <v>0</v>
      </c>
      <c r="E66" s="15">
        <f>SUM(C66:D66)</f>
        <v>9</v>
      </c>
      <c r="F66" s="11"/>
      <c r="G66" s="16">
        <f>C66*100</f>
        <v>900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9</v>
      </c>
      <c r="D67" s="15" t="str">
        <f>IF(D66&gt;0,ROUND(SUMIFS(E4:E43,G7:G43,"*下層*",H4:H43,"")/D66,0),"")</f>
        <v/>
      </c>
      <c r="E67" s="15">
        <f>IF(E66&gt;0,ROUND(SUMIF(H4:H43,"",E4:E43)/E66,0),"")</f>
        <v>9</v>
      </c>
      <c r="F67" s="14"/>
      <c r="G67" s="16">
        <f>C67</f>
        <v>9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11</v>
      </c>
      <c r="D68" s="15" t="str">
        <f>IF(D66&gt;0,ROUND(SUMIFS(D4:D43,G7:G43,"*下層*",H4:H43,"")/D66,0),"")</f>
        <v/>
      </c>
      <c r="E68" s="15">
        <f>IF(E66&gt;0,ROUND(SUMIF(H4:H43,"",D4:D43)/E66,0),"")</f>
        <v>11</v>
      </c>
      <c r="F68" s="14"/>
      <c r="G68" s="16">
        <f>C68</f>
        <v>11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0.45</v>
      </c>
      <c r="D69" s="17" t="str">
        <f>IF(D66&gt;0,D50-D57,"")</f>
        <v/>
      </c>
      <c r="E69" s="4">
        <f>SUM(C69:D69)</f>
        <v>0.45</v>
      </c>
      <c r="F69" s="14"/>
      <c r="G69" s="18">
        <f>C69*100</f>
        <v>45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形状比＝82、Sr＝37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02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1103" priority="16" stopIfTrue="1">
      <formula>AND(($H4="スギ"),(#REF!&lt;12))</formula>
    </cfRule>
  </conditionalFormatting>
  <conditionalFormatting sqref="L4:L43">
    <cfRule type="expression" dxfId="1102" priority="15" stopIfTrue="1">
      <formula>AND(($H4="スギ"),(#REF!&lt;22),(#REF!&gt;=12))</formula>
    </cfRule>
  </conditionalFormatting>
  <conditionalFormatting sqref="M4:M43">
    <cfRule type="expression" dxfId="1101" priority="14" stopIfTrue="1">
      <formula>AND(($H4="スギ"),(#REF!&lt;32),(#REF!&gt;=22))</formula>
    </cfRule>
  </conditionalFormatting>
  <conditionalFormatting sqref="N4:N43">
    <cfRule type="expression" dxfId="1100" priority="13" stopIfTrue="1">
      <formula>AND(($H4="スギ"),(#REF!&lt;42),(#REF!&gt;=32))</formula>
    </cfRule>
  </conditionalFormatting>
  <conditionalFormatting sqref="U4:U43 Z4:AF43 AJ4:AJ43 O4:P43">
    <cfRule type="expression" dxfId="1099" priority="12" stopIfTrue="1">
      <formula>AND(($H4="スギ"),(#REF!&gt;=42))</formula>
    </cfRule>
  </conditionalFormatting>
  <conditionalFormatting sqref="Q4:Q43 AA4:AA43">
    <cfRule type="expression" dxfId="1098" priority="11" stopIfTrue="1">
      <formula>AND(($H4="ヒノキ"),(#REF!&lt;12))</formula>
    </cfRule>
  </conditionalFormatting>
  <conditionalFormatting sqref="R4:R43 AB4:AE43">
    <cfRule type="expression" dxfId="1097" priority="10" stopIfTrue="1">
      <formula>AND(($H4="ヒノキ"),(#REF!&lt;22),(#REF!&gt;=12))</formula>
    </cfRule>
  </conditionalFormatting>
  <conditionalFormatting sqref="S4:S43">
    <cfRule type="expression" dxfId="1096" priority="9" stopIfTrue="1">
      <formula>AND(($H4="ヒノキ"),(#REF!&lt;32),(#REF!&gt;=22))</formula>
    </cfRule>
  </conditionalFormatting>
  <conditionalFormatting sqref="T4:U43 Z4:AF43 AJ4:AJ43">
    <cfRule type="expression" dxfId="1095" priority="8" stopIfTrue="1">
      <formula>AND(($H4="ヒノキ"),(#REF!&gt;=32))</formula>
    </cfRule>
  </conditionalFormatting>
  <conditionalFormatting sqref="V4:V43 AA4:AA43">
    <cfRule type="expression" dxfId="1094" priority="7" stopIfTrue="1">
      <formula>AND(($H4="アカマツ"),(#REF!&lt;12))</formula>
    </cfRule>
  </conditionalFormatting>
  <conditionalFormatting sqref="W4:W43 AB4:AB43">
    <cfRule type="expression" dxfId="1093" priority="6" stopIfTrue="1">
      <formula>AND(($H4="アカマツ"),(#REF!&lt;22),(#REF!&gt;=12))</formula>
    </cfRule>
  </conditionalFormatting>
  <conditionalFormatting sqref="X4:X43 AC4:AC43">
    <cfRule type="expression" dxfId="1092" priority="5" stopIfTrue="1">
      <formula>AND(($H4="アカマツ"),(#REF!&lt;42),(#REF!&gt;=22))</formula>
    </cfRule>
  </conditionalFormatting>
  <conditionalFormatting sqref="Y4:AF43 AJ4:AJ43">
    <cfRule type="expression" dxfId="1091" priority="4" stopIfTrue="1">
      <formula>AND(($H4="アカマツ"),(#REF!&gt;=42))</formula>
    </cfRule>
  </conditionalFormatting>
  <conditionalFormatting sqref="AG4:AG43">
    <cfRule type="expression" dxfId="1090" priority="3" stopIfTrue="1">
      <formula>AND(($H4&lt;&gt;"スギ"),($H4&lt;&gt;"ヒノキ"),($H4&lt;&gt;"アカマツ"),(#REF!&lt;12))</formula>
    </cfRule>
  </conditionalFormatting>
  <conditionalFormatting sqref="AH4:AH43">
    <cfRule type="expression" dxfId="1089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1088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9" tint="-0.249977111117893"/>
  </sheetPr>
  <dimension ref="A1:AJ120"/>
  <sheetViews>
    <sheetView view="pageBreakPreview" topLeftCell="A13" zoomScaleNormal="100" zoomScaleSheetLayoutView="100" workbookViewId="0">
      <selection activeCell="G27" sqref="G27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256" width="8.125" style="1"/>
    <col min="257" max="259" width="7.875" style="1" customWidth="1"/>
    <col min="260" max="260" width="8.125" style="1" customWidth="1"/>
    <col min="261" max="262" width="8" style="1" customWidth="1"/>
    <col min="263" max="263" width="11.75" style="1" customWidth="1"/>
    <col min="264" max="264" width="7.75" style="1" customWidth="1"/>
    <col min="265" max="265" width="24.75" style="1" customWidth="1"/>
    <col min="266" max="512" width="8.125" style="1"/>
    <col min="513" max="515" width="7.875" style="1" customWidth="1"/>
    <col min="516" max="516" width="8.125" style="1" customWidth="1"/>
    <col min="517" max="518" width="8" style="1" customWidth="1"/>
    <col min="519" max="519" width="11.75" style="1" customWidth="1"/>
    <col min="520" max="520" width="7.75" style="1" customWidth="1"/>
    <col min="521" max="521" width="24.75" style="1" customWidth="1"/>
    <col min="522" max="768" width="8.125" style="1"/>
    <col min="769" max="771" width="7.875" style="1" customWidth="1"/>
    <col min="772" max="772" width="8.125" style="1" customWidth="1"/>
    <col min="773" max="774" width="8" style="1" customWidth="1"/>
    <col min="775" max="775" width="11.75" style="1" customWidth="1"/>
    <col min="776" max="776" width="7.75" style="1" customWidth="1"/>
    <col min="777" max="777" width="24.75" style="1" customWidth="1"/>
    <col min="778" max="1024" width="8.125" style="1"/>
    <col min="1025" max="1027" width="7.875" style="1" customWidth="1"/>
    <col min="1028" max="1028" width="8.125" style="1" customWidth="1"/>
    <col min="1029" max="1030" width="8" style="1" customWidth="1"/>
    <col min="1031" max="1031" width="11.75" style="1" customWidth="1"/>
    <col min="1032" max="1032" width="7.75" style="1" customWidth="1"/>
    <col min="1033" max="1033" width="24.75" style="1" customWidth="1"/>
    <col min="1034" max="1280" width="8.125" style="1"/>
    <col min="1281" max="1283" width="7.875" style="1" customWidth="1"/>
    <col min="1284" max="1284" width="8.125" style="1" customWidth="1"/>
    <col min="1285" max="1286" width="8" style="1" customWidth="1"/>
    <col min="1287" max="1287" width="11.75" style="1" customWidth="1"/>
    <col min="1288" max="1288" width="7.75" style="1" customWidth="1"/>
    <col min="1289" max="1289" width="24.75" style="1" customWidth="1"/>
    <col min="1290" max="1536" width="8.125" style="1"/>
    <col min="1537" max="1539" width="7.875" style="1" customWidth="1"/>
    <col min="1540" max="1540" width="8.125" style="1" customWidth="1"/>
    <col min="1541" max="1542" width="8" style="1" customWidth="1"/>
    <col min="1543" max="1543" width="11.75" style="1" customWidth="1"/>
    <col min="1544" max="1544" width="7.75" style="1" customWidth="1"/>
    <col min="1545" max="1545" width="24.75" style="1" customWidth="1"/>
    <col min="1546" max="1792" width="8.125" style="1"/>
    <col min="1793" max="1795" width="7.875" style="1" customWidth="1"/>
    <col min="1796" max="1796" width="8.125" style="1" customWidth="1"/>
    <col min="1797" max="1798" width="8" style="1" customWidth="1"/>
    <col min="1799" max="1799" width="11.75" style="1" customWidth="1"/>
    <col min="1800" max="1800" width="7.75" style="1" customWidth="1"/>
    <col min="1801" max="1801" width="24.75" style="1" customWidth="1"/>
    <col min="1802" max="2048" width="8.125" style="1"/>
    <col min="2049" max="2051" width="7.875" style="1" customWidth="1"/>
    <col min="2052" max="2052" width="8.125" style="1" customWidth="1"/>
    <col min="2053" max="2054" width="8" style="1" customWidth="1"/>
    <col min="2055" max="2055" width="11.75" style="1" customWidth="1"/>
    <col min="2056" max="2056" width="7.75" style="1" customWidth="1"/>
    <col min="2057" max="2057" width="24.75" style="1" customWidth="1"/>
    <col min="2058" max="2304" width="8.125" style="1"/>
    <col min="2305" max="2307" width="7.875" style="1" customWidth="1"/>
    <col min="2308" max="2308" width="8.125" style="1" customWidth="1"/>
    <col min="2309" max="2310" width="8" style="1" customWidth="1"/>
    <col min="2311" max="2311" width="11.75" style="1" customWidth="1"/>
    <col min="2312" max="2312" width="7.75" style="1" customWidth="1"/>
    <col min="2313" max="2313" width="24.75" style="1" customWidth="1"/>
    <col min="2314" max="2560" width="8.125" style="1"/>
    <col min="2561" max="2563" width="7.875" style="1" customWidth="1"/>
    <col min="2564" max="2564" width="8.125" style="1" customWidth="1"/>
    <col min="2565" max="2566" width="8" style="1" customWidth="1"/>
    <col min="2567" max="2567" width="11.75" style="1" customWidth="1"/>
    <col min="2568" max="2568" width="7.75" style="1" customWidth="1"/>
    <col min="2569" max="2569" width="24.75" style="1" customWidth="1"/>
    <col min="2570" max="2816" width="8.125" style="1"/>
    <col min="2817" max="2819" width="7.875" style="1" customWidth="1"/>
    <col min="2820" max="2820" width="8.125" style="1" customWidth="1"/>
    <col min="2821" max="2822" width="8" style="1" customWidth="1"/>
    <col min="2823" max="2823" width="11.75" style="1" customWidth="1"/>
    <col min="2824" max="2824" width="7.75" style="1" customWidth="1"/>
    <col min="2825" max="2825" width="24.75" style="1" customWidth="1"/>
    <col min="2826" max="3072" width="8.125" style="1"/>
    <col min="3073" max="3075" width="7.875" style="1" customWidth="1"/>
    <col min="3076" max="3076" width="8.125" style="1" customWidth="1"/>
    <col min="3077" max="3078" width="8" style="1" customWidth="1"/>
    <col min="3079" max="3079" width="11.75" style="1" customWidth="1"/>
    <col min="3080" max="3080" width="7.75" style="1" customWidth="1"/>
    <col min="3081" max="3081" width="24.75" style="1" customWidth="1"/>
    <col min="3082" max="3328" width="8.125" style="1"/>
    <col min="3329" max="3331" width="7.875" style="1" customWidth="1"/>
    <col min="3332" max="3332" width="8.125" style="1" customWidth="1"/>
    <col min="3333" max="3334" width="8" style="1" customWidth="1"/>
    <col min="3335" max="3335" width="11.75" style="1" customWidth="1"/>
    <col min="3336" max="3336" width="7.75" style="1" customWidth="1"/>
    <col min="3337" max="3337" width="24.75" style="1" customWidth="1"/>
    <col min="3338" max="3584" width="8.125" style="1"/>
    <col min="3585" max="3587" width="7.875" style="1" customWidth="1"/>
    <col min="3588" max="3588" width="8.125" style="1" customWidth="1"/>
    <col min="3589" max="3590" width="8" style="1" customWidth="1"/>
    <col min="3591" max="3591" width="11.75" style="1" customWidth="1"/>
    <col min="3592" max="3592" width="7.75" style="1" customWidth="1"/>
    <col min="3593" max="3593" width="24.75" style="1" customWidth="1"/>
    <col min="3594" max="3840" width="8.125" style="1"/>
    <col min="3841" max="3843" width="7.875" style="1" customWidth="1"/>
    <col min="3844" max="3844" width="8.125" style="1" customWidth="1"/>
    <col min="3845" max="3846" width="8" style="1" customWidth="1"/>
    <col min="3847" max="3847" width="11.75" style="1" customWidth="1"/>
    <col min="3848" max="3848" width="7.75" style="1" customWidth="1"/>
    <col min="3849" max="3849" width="24.75" style="1" customWidth="1"/>
    <col min="3850" max="4096" width="8.125" style="1"/>
    <col min="4097" max="4099" width="7.875" style="1" customWidth="1"/>
    <col min="4100" max="4100" width="8.125" style="1" customWidth="1"/>
    <col min="4101" max="4102" width="8" style="1" customWidth="1"/>
    <col min="4103" max="4103" width="11.75" style="1" customWidth="1"/>
    <col min="4104" max="4104" width="7.75" style="1" customWidth="1"/>
    <col min="4105" max="4105" width="24.75" style="1" customWidth="1"/>
    <col min="4106" max="4352" width="8.125" style="1"/>
    <col min="4353" max="4355" width="7.875" style="1" customWidth="1"/>
    <col min="4356" max="4356" width="8.125" style="1" customWidth="1"/>
    <col min="4357" max="4358" width="8" style="1" customWidth="1"/>
    <col min="4359" max="4359" width="11.75" style="1" customWidth="1"/>
    <col min="4360" max="4360" width="7.75" style="1" customWidth="1"/>
    <col min="4361" max="4361" width="24.75" style="1" customWidth="1"/>
    <col min="4362" max="4608" width="8.125" style="1"/>
    <col min="4609" max="4611" width="7.875" style="1" customWidth="1"/>
    <col min="4612" max="4612" width="8.125" style="1" customWidth="1"/>
    <col min="4613" max="4614" width="8" style="1" customWidth="1"/>
    <col min="4615" max="4615" width="11.75" style="1" customWidth="1"/>
    <col min="4616" max="4616" width="7.75" style="1" customWidth="1"/>
    <col min="4617" max="4617" width="24.75" style="1" customWidth="1"/>
    <col min="4618" max="4864" width="8.125" style="1"/>
    <col min="4865" max="4867" width="7.875" style="1" customWidth="1"/>
    <col min="4868" max="4868" width="8.125" style="1" customWidth="1"/>
    <col min="4869" max="4870" width="8" style="1" customWidth="1"/>
    <col min="4871" max="4871" width="11.75" style="1" customWidth="1"/>
    <col min="4872" max="4872" width="7.75" style="1" customWidth="1"/>
    <col min="4873" max="4873" width="24.75" style="1" customWidth="1"/>
    <col min="4874" max="5120" width="8.125" style="1"/>
    <col min="5121" max="5123" width="7.875" style="1" customWidth="1"/>
    <col min="5124" max="5124" width="8.125" style="1" customWidth="1"/>
    <col min="5125" max="5126" width="8" style="1" customWidth="1"/>
    <col min="5127" max="5127" width="11.75" style="1" customWidth="1"/>
    <col min="5128" max="5128" width="7.75" style="1" customWidth="1"/>
    <col min="5129" max="5129" width="24.75" style="1" customWidth="1"/>
    <col min="5130" max="5376" width="8.125" style="1"/>
    <col min="5377" max="5379" width="7.875" style="1" customWidth="1"/>
    <col min="5380" max="5380" width="8.125" style="1" customWidth="1"/>
    <col min="5381" max="5382" width="8" style="1" customWidth="1"/>
    <col min="5383" max="5383" width="11.75" style="1" customWidth="1"/>
    <col min="5384" max="5384" width="7.75" style="1" customWidth="1"/>
    <col min="5385" max="5385" width="24.75" style="1" customWidth="1"/>
    <col min="5386" max="5632" width="8.125" style="1"/>
    <col min="5633" max="5635" width="7.875" style="1" customWidth="1"/>
    <col min="5636" max="5636" width="8.125" style="1" customWidth="1"/>
    <col min="5637" max="5638" width="8" style="1" customWidth="1"/>
    <col min="5639" max="5639" width="11.75" style="1" customWidth="1"/>
    <col min="5640" max="5640" width="7.75" style="1" customWidth="1"/>
    <col min="5641" max="5641" width="24.75" style="1" customWidth="1"/>
    <col min="5642" max="5888" width="8.125" style="1"/>
    <col min="5889" max="5891" width="7.875" style="1" customWidth="1"/>
    <col min="5892" max="5892" width="8.125" style="1" customWidth="1"/>
    <col min="5893" max="5894" width="8" style="1" customWidth="1"/>
    <col min="5895" max="5895" width="11.75" style="1" customWidth="1"/>
    <col min="5896" max="5896" width="7.75" style="1" customWidth="1"/>
    <col min="5897" max="5897" width="24.75" style="1" customWidth="1"/>
    <col min="5898" max="6144" width="8.125" style="1"/>
    <col min="6145" max="6147" width="7.875" style="1" customWidth="1"/>
    <col min="6148" max="6148" width="8.125" style="1" customWidth="1"/>
    <col min="6149" max="6150" width="8" style="1" customWidth="1"/>
    <col min="6151" max="6151" width="11.75" style="1" customWidth="1"/>
    <col min="6152" max="6152" width="7.75" style="1" customWidth="1"/>
    <col min="6153" max="6153" width="24.75" style="1" customWidth="1"/>
    <col min="6154" max="6400" width="8.125" style="1"/>
    <col min="6401" max="6403" width="7.875" style="1" customWidth="1"/>
    <col min="6404" max="6404" width="8.125" style="1" customWidth="1"/>
    <col min="6405" max="6406" width="8" style="1" customWidth="1"/>
    <col min="6407" max="6407" width="11.75" style="1" customWidth="1"/>
    <col min="6408" max="6408" width="7.75" style="1" customWidth="1"/>
    <col min="6409" max="6409" width="24.75" style="1" customWidth="1"/>
    <col min="6410" max="6656" width="8.125" style="1"/>
    <col min="6657" max="6659" width="7.875" style="1" customWidth="1"/>
    <col min="6660" max="6660" width="8.125" style="1" customWidth="1"/>
    <col min="6661" max="6662" width="8" style="1" customWidth="1"/>
    <col min="6663" max="6663" width="11.75" style="1" customWidth="1"/>
    <col min="6664" max="6664" width="7.75" style="1" customWidth="1"/>
    <col min="6665" max="6665" width="24.75" style="1" customWidth="1"/>
    <col min="6666" max="6912" width="8.125" style="1"/>
    <col min="6913" max="6915" width="7.875" style="1" customWidth="1"/>
    <col min="6916" max="6916" width="8.125" style="1" customWidth="1"/>
    <col min="6917" max="6918" width="8" style="1" customWidth="1"/>
    <col min="6919" max="6919" width="11.75" style="1" customWidth="1"/>
    <col min="6920" max="6920" width="7.75" style="1" customWidth="1"/>
    <col min="6921" max="6921" width="24.75" style="1" customWidth="1"/>
    <col min="6922" max="7168" width="8.125" style="1"/>
    <col min="7169" max="7171" width="7.875" style="1" customWidth="1"/>
    <col min="7172" max="7172" width="8.125" style="1" customWidth="1"/>
    <col min="7173" max="7174" width="8" style="1" customWidth="1"/>
    <col min="7175" max="7175" width="11.75" style="1" customWidth="1"/>
    <col min="7176" max="7176" width="7.75" style="1" customWidth="1"/>
    <col min="7177" max="7177" width="24.75" style="1" customWidth="1"/>
    <col min="7178" max="7424" width="8.125" style="1"/>
    <col min="7425" max="7427" width="7.875" style="1" customWidth="1"/>
    <col min="7428" max="7428" width="8.125" style="1" customWidth="1"/>
    <col min="7429" max="7430" width="8" style="1" customWidth="1"/>
    <col min="7431" max="7431" width="11.75" style="1" customWidth="1"/>
    <col min="7432" max="7432" width="7.75" style="1" customWidth="1"/>
    <col min="7433" max="7433" width="24.75" style="1" customWidth="1"/>
    <col min="7434" max="7680" width="8.125" style="1"/>
    <col min="7681" max="7683" width="7.875" style="1" customWidth="1"/>
    <col min="7684" max="7684" width="8.125" style="1" customWidth="1"/>
    <col min="7685" max="7686" width="8" style="1" customWidth="1"/>
    <col min="7687" max="7687" width="11.75" style="1" customWidth="1"/>
    <col min="7688" max="7688" width="7.75" style="1" customWidth="1"/>
    <col min="7689" max="7689" width="24.75" style="1" customWidth="1"/>
    <col min="7690" max="7936" width="8.125" style="1"/>
    <col min="7937" max="7939" width="7.875" style="1" customWidth="1"/>
    <col min="7940" max="7940" width="8.125" style="1" customWidth="1"/>
    <col min="7941" max="7942" width="8" style="1" customWidth="1"/>
    <col min="7943" max="7943" width="11.75" style="1" customWidth="1"/>
    <col min="7944" max="7944" width="7.75" style="1" customWidth="1"/>
    <col min="7945" max="7945" width="24.75" style="1" customWidth="1"/>
    <col min="7946" max="8192" width="8.125" style="1"/>
    <col min="8193" max="8195" width="7.875" style="1" customWidth="1"/>
    <col min="8196" max="8196" width="8.125" style="1" customWidth="1"/>
    <col min="8197" max="8198" width="8" style="1" customWidth="1"/>
    <col min="8199" max="8199" width="11.75" style="1" customWidth="1"/>
    <col min="8200" max="8200" width="7.75" style="1" customWidth="1"/>
    <col min="8201" max="8201" width="24.75" style="1" customWidth="1"/>
    <col min="8202" max="8448" width="8.125" style="1"/>
    <col min="8449" max="8451" width="7.875" style="1" customWidth="1"/>
    <col min="8452" max="8452" width="8.125" style="1" customWidth="1"/>
    <col min="8453" max="8454" width="8" style="1" customWidth="1"/>
    <col min="8455" max="8455" width="11.75" style="1" customWidth="1"/>
    <col min="8456" max="8456" width="7.75" style="1" customWidth="1"/>
    <col min="8457" max="8457" width="24.75" style="1" customWidth="1"/>
    <col min="8458" max="8704" width="8.125" style="1"/>
    <col min="8705" max="8707" width="7.875" style="1" customWidth="1"/>
    <col min="8708" max="8708" width="8.125" style="1" customWidth="1"/>
    <col min="8709" max="8710" width="8" style="1" customWidth="1"/>
    <col min="8711" max="8711" width="11.75" style="1" customWidth="1"/>
    <col min="8712" max="8712" width="7.75" style="1" customWidth="1"/>
    <col min="8713" max="8713" width="24.75" style="1" customWidth="1"/>
    <col min="8714" max="8960" width="8.125" style="1"/>
    <col min="8961" max="8963" width="7.875" style="1" customWidth="1"/>
    <col min="8964" max="8964" width="8.125" style="1" customWidth="1"/>
    <col min="8965" max="8966" width="8" style="1" customWidth="1"/>
    <col min="8967" max="8967" width="11.75" style="1" customWidth="1"/>
    <col min="8968" max="8968" width="7.75" style="1" customWidth="1"/>
    <col min="8969" max="8969" width="24.75" style="1" customWidth="1"/>
    <col min="8970" max="9216" width="8.125" style="1"/>
    <col min="9217" max="9219" width="7.875" style="1" customWidth="1"/>
    <col min="9220" max="9220" width="8.125" style="1" customWidth="1"/>
    <col min="9221" max="9222" width="8" style="1" customWidth="1"/>
    <col min="9223" max="9223" width="11.75" style="1" customWidth="1"/>
    <col min="9224" max="9224" width="7.75" style="1" customWidth="1"/>
    <col min="9225" max="9225" width="24.75" style="1" customWidth="1"/>
    <col min="9226" max="9472" width="8.125" style="1"/>
    <col min="9473" max="9475" width="7.875" style="1" customWidth="1"/>
    <col min="9476" max="9476" width="8.125" style="1" customWidth="1"/>
    <col min="9477" max="9478" width="8" style="1" customWidth="1"/>
    <col min="9479" max="9479" width="11.75" style="1" customWidth="1"/>
    <col min="9480" max="9480" width="7.75" style="1" customWidth="1"/>
    <col min="9481" max="9481" width="24.75" style="1" customWidth="1"/>
    <col min="9482" max="9728" width="8.125" style="1"/>
    <col min="9729" max="9731" width="7.875" style="1" customWidth="1"/>
    <col min="9732" max="9732" width="8.125" style="1" customWidth="1"/>
    <col min="9733" max="9734" width="8" style="1" customWidth="1"/>
    <col min="9735" max="9735" width="11.75" style="1" customWidth="1"/>
    <col min="9736" max="9736" width="7.75" style="1" customWidth="1"/>
    <col min="9737" max="9737" width="24.75" style="1" customWidth="1"/>
    <col min="9738" max="9984" width="8.125" style="1"/>
    <col min="9985" max="9987" width="7.875" style="1" customWidth="1"/>
    <col min="9988" max="9988" width="8.125" style="1" customWidth="1"/>
    <col min="9989" max="9990" width="8" style="1" customWidth="1"/>
    <col min="9991" max="9991" width="11.75" style="1" customWidth="1"/>
    <col min="9992" max="9992" width="7.75" style="1" customWidth="1"/>
    <col min="9993" max="9993" width="24.75" style="1" customWidth="1"/>
    <col min="9994" max="10240" width="8.125" style="1"/>
    <col min="10241" max="10243" width="7.875" style="1" customWidth="1"/>
    <col min="10244" max="10244" width="8.125" style="1" customWidth="1"/>
    <col min="10245" max="10246" width="8" style="1" customWidth="1"/>
    <col min="10247" max="10247" width="11.75" style="1" customWidth="1"/>
    <col min="10248" max="10248" width="7.75" style="1" customWidth="1"/>
    <col min="10249" max="10249" width="24.75" style="1" customWidth="1"/>
    <col min="10250" max="10496" width="8.125" style="1"/>
    <col min="10497" max="10499" width="7.875" style="1" customWidth="1"/>
    <col min="10500" max="10500" width="8.125" style="1" customWidth="1"/>
    <col min="10501" max="10502" width="8" style="1" customWidth="1"/>
    <col min="10503" max="10503" width="11.75" style="1" customWidth="1"/>
    <col min="10504" max="10504" width="7.75" style="1" customWidth="1"/>
    <col min="10505" max="10505" width="24.75" style="1" customWidth="1"/>
    <col min="10506" max="10752" width="8.125" style="1"/>
    <col min="10753" max="10755" width="7.875" style="1" customWidth="1"/>
    <col min="10756" max="10756" width="8.125" style="1" customWidth="1"/>
    <col min="10757" max="10758" width="8" style="1" customWidth="1"/>
    <col min="10759" max="10759" width="11.75" style="1" customWidth="1"/>
    <col min="10760" max="10760" width="7.75" style="1" customWidth="1"/>
    <col min="10761" max="10761" width="24.75" style="1" customWidth="1"/>
    <col min="10762" max="11008" width="8.125" style="1"/>
    <col min="11009" max="11011" width="7.875" style="1" customWidth="1"/>
    <col min="11012" max="11012" width="8.125" style="1" customWidth="1"/>
    <col min="11013" max="11014" width="8" style="1" customWidth="1"/>
    <col min="11015" max="11015" width="11.75" style="1" customWidth="1"/>
    <col min="11016" max="11016" width="7.75" style="1" customWidth="1"/>
    <col min="11017" max="11017" width="24.75" style="1" customWidth="1"/>
    <col min="11018" max="11264" width="8.125" style="1"/>
    <col min="11265" max="11267" width="7.875" style="1" customWidth="1"/>
    <col min="11268" max="11268" width="8.125" style="1" customWidth="1"/>
    <col min="11269" max="11270" width="8" style="1" customWidth="1"/>
    <col min="11271" max="11271" width="11.75" style="1" customWidth="1"/>
    <col min="11272" max="11272" width="7.75" style="1" customWidth="1"/>
    <col min="11273" max="11273" width="24.75" style="1" customWidth="1"/>
    <col min="11274" max="11520" width="8.125" style="1"/>
    <col min="11521" max="11523" width="7.875" style="1" customWidth="1"/>
    <col min="11524" max="11524" width="8.125" style="1" customWidth="1"/>
    <col min="11525" max="11526" width="8" style="1" customWidth="1"/>
    <col min="11527" max="11527" width="11.75" style="1" customWidth="1"/>
    <col min="11528" max="11528" width="7.75" style="1" customWidth="1"/>
    <col min="11529" max="11529" width="24.75" style="1" customWidth="1"/>
    <col min="11530" max="11776" width="8.125" style="1"/>
    <col min="11777" max="11779" width="7.875" style="1" customWidth="1"/>
    <col min="11780" max="11780" width="8.125" style="1" customWidth="1"/>
    <col min="11781" max="11782" width="8" style="1" customWidth="1"/>
    <col min="11783" max="11783" width="11.75" style="1" customWidth="1"/>
    <col min="11784" max="11784" width="7.75" style="1" customWidth="1"/>
    <col min="11785" max="11785" width="24.75" style="1" customWidth="1"/>
    <col min="11786" max="12032" width="8.125" style="1"/>
    <col min="12033" max="12035" width="7.875" style="1" customWidth="1"/>
    <col min="12036" max="12036" width="8.125" style="1" customWidth="1"/>
    <col min="12037" max="12038" width="8" style="1" customWidth="1"/>
    <col min="12039" max="12039" width="11.75" style="1" customWidth="1"/>
    <col min="12040" max="12040" width="7.75" style="1" customWidth="1"/>
    <col min="12041" max="12041" width="24.75" style="1" customWidth="1"/>
    <col min="12042" max="12288" width="8.125" style="1"/>
    <col min="12289" max="12291" width="7.875" style="1" customWidth="1"/>
    <col min="12292" max="12292" width="8.125" style="1" customWidth="1"/>
    <col min="12293" max="12294" width="8" style="1" customWidth="1"/>
    <col min="12295" max="12295" width="11.75" style="1" customWidth="1"/>
    <col min="12296" max="12296" width="7.75" style="1" customWidth="1"/>
    <col min="12297" max="12297" width="24.75" style="1" customWidth="1"/>
    <col min="12298" max="12544" width="8.125" style="1"/>
    <col min="12545" max="12547" width="7.875" style="1" customWidth="1"/>
    <col min="12548" max="12548" width="8.125" style="1" customWidth="1"/>
    <col min="12549" max="12550" width="8" style="1" customWidth="1"/>
    <col min="12551" max="12551" width="11.75" style="1" customWidth="1"/>
    <col min="12552" max="12552" width="7.75" style="1" customWidth="1"/>
    <col min="12553" max="12553" width="24.75" style="1" customWidth="1"/>
    <col min="12554" max="12800" width="8.125" style="1"/>
    <col min="12801" max="12803" width="7.875" style="1" customWidth="1"/>
    <col min="12804" max="12804" width="8.125" style="1" customWidth="1"/>
    <col min="12805" max="12806" width="8" style="1" customWidth="1"/>
    <col min="12807" max="12807" width="11.75" style="1" customWidth="1"/>
    <col min="12808" max="12808" width="7.75" style="1" customWidth="1"/>
    <col min="12809" max="12809" width="24.75" style="1" customWidth="1"/>
    <col min="12810" max="13056" width="8.125" style="1"/>
    <col min="13057" max="13059" width="7.875" style="1" customWidth="1"/>
    <col min="13060" max="13060" width="8.125" style="1" customWidth="1"/>
    <col min="13061" max="13062" width="8" style="1" customWidth="1"/>
    <col min="13063" max="13063" width="11.75" style="1" customWidth="1"/>
    <col min="13064" max="13064" width="7.75" style="1" customWidth="1"/>
    <col min="13065" max="13065" width="24.75" style="1" customWidth="1"/>
    <col min="13066" max="13312" width="8.125" style="1"/>
    <col min="13313" max="13315" width="7.875" style="1" customWidth="1"/>
    <col min="13316" max="13316" width="8.125" style="1" customWidth="1"/>
    <col min="13317" max="13318" width="8" style="1" customWidth="1"/>
    <col min="13319" max="13319" width="11.75" style="1" customWidth="1"/>
    <col min="13320" max="13320" width="7.75" style="1" customWidth="1"/>
    <col min="13321" max="13321" width="24.75" style="1" customWidth="1"/>
    <col min="13322" max="13568" width="8.125" style="1"/>
    <col min="13569" max="13571" width="7.875" style="1" customWidth="1"/>
    <col min="13572" max="13572" width="8.125" style="1" customWidth="1"/>
    <col min="13573" max="13574" width="8" style="1" customWidth="1"/>
    <col min="13575" max="13575" width="11.75" style="1" customWidth="1"/>
    <col min="13576" max="13576" width="7.75" style="1" customWidth="1"/>
    <col min="13577" max="13577" width="24.75" style="1" customWidth="1"/>
    <col min="13578" max="13824" width="8.125" style="1"/>
    <col min="13825" max="13827" width="7.875" style="1" customWidth="1"/>
    <col min="13828" max="13828" width="8.125" style="1" customWidth="1"/>
    <col min="13829" max="13830" width="8" style="1" customWidth="1"/>
    <col min="13831" max="13831" width="11.75" style="1" customWidth="1"/>
    <col min="13832" max="13832" width="7.75" style="1" customWidth="1"/>
    <col min="13833" max="13833" width="24.75" style="1" customWidth="1"/>
    <col min="13834" max="14080" width="8.125" style="1"/>
    <col min="14081" max="14083" width="7.875" style="1" customWidth="1"/>
    <col min="14084" max="14084" width="8.125" style="1" customWidth="1"/>
    <col min="14085" max="14086" width="8" style="1" customWidth="1"/>
    <col min="14087" max="14087" width="11.75" style="1" customWidth="1"/>
    <col min="14088" max="14088" width="7.75" style="1" customWidth="1"/>
    <col min="14089" max="14089" width="24.75" style="1" customWidth="1"/>
    <col min="14090" max="14336" width="8.125" style="1"/>
    <col min="14337" max="14339" width="7.875" style="1" customWidth="1"/>
    <col min="14340" max="14340" width="8.125" style="1" customWidth="1"/>
    <col min="14341" max="14342" width="8" style="1" customWidth="1"/>
    <col min="14343" max="14343" width="11.75" style="1" customWidth="1"/>
    <col min="14344" max="14344" width="7.75" style="1" customWidth="1"/>
    <col min="14345" max="14345" width="24.75" style="1" customWidth="1"/>
    <col min="14346" max="14592" width="8.125" style="1"/>
    <col min="14593" max="14595" width="7.875" style="1" customWidth="1"/>
    <col min="14596" max="14596" width="8.125" style="1" customWidth="1"/>
    <col min="14597" max="14598" width="8" style="1" customWidth="1"/>
    <col min="14599" max="14599" width="11.75" style="1" customWidth="1"/>
    <col min="14600" max="14600" width="7.75" style="1" customWidth="1"/>
    <col min="14601" max="14601" width="24.75" style="1" customWidth="1"/>
    <col min="14602" max="14848" width="8.125" style="1"/>
    <col min="14849" max="14851" width="7.875" style="1" customWidth="1"/>
    <col min="14852" max="14852" width="8.125" style="1" customWidth="1"/>
    <col min="14853" max="14854" width="8" style="1" customWidth="1"/>
    <col min="14855" max="14855" width="11.75" style="1" customWidth="1"/>
    <col min="14856" max="14856" width="7.75" style="1" customWidth="1"/>
    <col min="14857" max="14857" width="24.75" style="1" customWidth="1"/>
    <col min="14858" max="15104" width="8.125" style="1"/>
    <col min="15105" max="15107" width="7.875" style="1" customWidth="1"/>
    <col min="15108" max="15108" width="8.125" style="1" customWidth="1"/>
    <col min="15109" max="15110" width="8" style="1" customWidth="1"/>
    <col min="15111" max="15111" width="11.75" style="1" customWidth="1"/>
    <col min="15112" max="15112" width="7.75" style="1" customWidth="1"/>
    <col min="15113" max="15113" width="24.75" style="1" customWidth="1"/>
    <col min="15114" max="15360" width="8.125" style="1"/>
    <col min="15361" max="15363" width="7.875" style="1" customWidth="1"/>
    <col min="15364" max="15364" width="8.125" style="1" customWidth="1"/>
    <col min="15365" max="15366" width="8" style="1" customWidth="1"/>
    <col min="15367" max="15367" width="11.75" style="1" customWidth="1"/>
    <col min="15368" max="15368" width="7.75" style="1" customWidth="1"/>
    <col min="15369" max="15369" width="24.75" style="1" customWidth="1"/>
    <col min="15370" max="15616" width="8.125" style="1"/>
    <col min="15617" max="15619" width="7.875" style="1" customWidth="1"/>
    <col min="15620" max="15620" width="8.125" style="1" customWidth="1"/>
    <col min="15621" max="15622" width="8" style="1" customWidth="1"/>
    <col min="15623" max="15623" width="11.75" style="1" customWidth="1"/>
    <col min="15624" max="15624" width="7.75" style="1" customWidth="1"/>
    <col min="15625" max="15625" width="24.75" style="1" customWidth="1"/>
    <col min="15626" max="15872" width="8.125" style="1"/>
    <col min="15873" max="15875" width="7.875" style="1" customWidth="1"/>
    <col min="15876" max="15876" width="8.125" style="1" customWidth="1"/>
    <col min="15877" max="15878" width="8" style="1" customWidth="1"/>
    <col min="15879" max="15879" width="11.75" style="1" customWidth="1"/>
    <col min="15880" max="15880" width="7.75" style="1" customWidth="1"/>
    <col min="15881" max="15881" width="24.75" style="1" customWidth="1"/>
    <col min="15882" max="16128" width="8.125" style="1"/>
    <col min="16129" max="16131" width="7.875" style="1" customWidth="1"/>
    <col min="16132" max="16132" width="8.125" style="1" customWidth="1"/>
    <col min="16133" max="16134" width="8" style="1" customWidth="1"/>
    <col min="16135" max="16135" width="11.75" style="1" customWidth="1"/>
    <col min="16136" max="16136" width="7.75" style="1" customWidth="1"/>
    <col min="16137" max="16137" width="24.75" style="1" customWidth="1"/>
    <col min="16138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328</v>
      </c>
      <c r="B2" s="100"/>
      <c r="C2" s="100"/>
      <c r="D2" s="100"/>
      <c r="E2" s="100"/>
      <c r="F2" s="100"/>
      <c r="G2" s="100"/>
      <c r="H2" s="101" t="s">
        <v>128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46" t="s">
        <v>56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45">
        <v>0</v>
      </c>
      <c r="L3" s="45">
        <v>12</v>
      </c>
      <c r="M3" s="45">
        <v>22</v>
      </c>
      <c r="N3" s="45">
        <v>32</v>
      </c>
      <c r="O3" s="45">
        <v>42</v>
      </c>
      <c r="P3" s="45" t="s">
        <v>14</v>
      </c>
      <c r="Q3" s="45">
        <v>0</v>
      </c>
      <c r="R3" s="45">
        <v>12</v>
      </c>
      <c r="S3" s="45">
        <v>22</v>
      </c>
      <c r="T3" s="45">
        <v>32</v>
      </c>
      <c r="U3" s="45" t="s">
        <v>14</v>
      </c>
      <c r="V3" s="45">
        <v>0</v>
      </c>
      <c r="W3" s="45">
        <v>12</v>
      </c>
      <c r="X3" s="45">
        <v>22</v>
      </c>
      <c r="Y3" s="45">
        <v>42</v>
      </c>
      <c r="Z3" s="45" t="s">
        <v>14</v>
      </c>
      <c r="AA3" s="45">
        <v>0</v>
      </c>
      <c r="AB3" s="45">
        <v>12</v>
      </c>
      <c r="AC3" s="45">
        <v>22</v>
      </c>
      <c r="AD3" s="45">
        <v>32</v>
      </c>
      <c r="AE3" s="45">
        <v>42</v>
      </c>
      <c r="AF3" s="45" t="s">
        <v>14</v>
      </c>
      <c r="AG3" s="45">
        <v>0</v>
      </c>
      <c r="AH3" s="45">
        <v>12</v>
      </c>
      <c r="AI3" s="45">
        <v>42</v>
      </c>
      <c r="AJ3" s="45" t="s">
        <v>14</v>
      </c>
    </row>
    <row r="4" spans="1:36" ht="12.95" customHeight="1" x14ac:dyDescent="0.15">
      <c r="A4" s="44">
        <v>657</v>
      </c>
      <c r="B4" s="99" t="s">
        <v>39</v>
      </c>
      <c r="C4" s="99"/>
      <c r="D4" s="44">
        <v>6</v>
      </c>
      <c r="E4" s="44">
        <v>6</v>
      </c>
      <c r="F4" s="4">
        <f>IF(D4&gt;0,IF(B4="スギ",P4,IF(B4="ヒノキ",U4,IF(B4="アカマツ",Z4,IF(B4="カラマツ",AF4,AJ4)))),"")</f>
        <v>0.01</v>
      </c>
      <c r="G4" s="44" t="s">
        <v>59</v>
      </c>
      <c r="H4" s="44" t="s">
        <v>32</v>
      </c>
      <c r="I4" s="44" t="s">
        <v>548</v>
      </c>
      <c r="J4" s="1" t="s">
        <v>15</v>
      </c>
      <c r="K4" s="45">
        <f t="shared" ref="K4:K43" si="0">IF(ROUND(10^(-5+0.8769+1.7454*LOG(D4)+1.014*LOG(E4)),2)&gt;=0.01,ROUND(10^(-5+0.8769+1.7454*LOG(D4)+1.014*LOG(E4)),2),ROUND(10^(-5+0.8769+1.7454*LOG(D4)+1.014*LOG(E4)),3))</f>
        <v>0.01</v>
      </c>
      <c r="L4" s="45">
        <f t="shared" ref="L4:L43" si="1">ROUND(10^(-5+0.73504+1.83346*LOG(D4)+1.06569*LOG(E4)),2)</f>
        <v>0.01</v>
      </c>
      <c r="M4" s="45">
        <f t="shared" ref="M4:M43" si="2">ROUND(10^(-5+0.71514+1.74357*LOG(D4)+1.17719*LOG(E4)),2)</f>
        <v>0.01</v>
      </c>
      <c r="N4" s="45">
        <f t="shared" ref="N4:N43" si="3">ROUND(10^(-5+0.82956+1.76381*LOG(D4)+1.06412*LOG(E4)),2)</f>
        <v>0.01</v>
      </c>
      <c r="O4" s="45">
        <f t="shared" ref="O4:O43" si="4">ROUND(10^(-5+0.88226+1.79204*LOG(D4)+0.99303*LOG(E4)),2)</f>
        <v>0.01</v>
      </c>
      <c r="P4" s="45">
        <f>HLOOKUP($D4,K$3:O$43,MATCH($A4,$A$3:$A$43,0),1)</f>
        <v>0.01</v>
      </c>
      <c r="Q4" s="45">
        <f t="shared" ref="Q4:Q43" si="5">IF(ROUND(10^(1.810672*LOG(D4)+0.982833*LOG(E4)-4.173533),2)&gt;=0.01,ROUND(10^(1.810672*LOG(D4)+0.982833*LOG(E4)-4.173533),2),ROUND(10^(1.810672*LOG(D4)+0.982833*LOG(E4)-4.173533),3))</f>
        <v>0.01</v>
      </c>
      <c r="R4" s="45">
        <f t="shared" ref="R4:R19" si="6">ROUND(10^(1.905709*LOG(D4)+1.011385*LOG(E4)-4.293729),2)</f>
        <v>0.01</v>
      </c>
      <c r="S4" s="45">
        <f t="shared" ref="S4:S43" si="7">ROUND(10^(1.771888*LOG(D4)+1.138415*LOG(E4)-4.271259),2)</f>
        <v>0.01</v>
      </c>
      <c r="T4" s="45">
        <f t="shared" ref="T4:T43" si="8">ROUND(10^(1.671519*LOG(D4)+1.363617*LOG(E4)-4.404407),2)</f>
        <v>0.01</v>
      </c>
      <c r="U4" s="45">
        <f t="shared" ref="U4:U43" si="9">HLOOKUP($D4,Q$3:T$43,MATCH($A4,$A$3:$A$43,0),1)</f>
        <v>0.01</v>
      </c>
      <c r="V4" s="45">
        <f t="shared" ref="V4:V43" si="10">IF(ROUND(10^(-4.249503+1.946501*LOG(D4)+0.942682*LOG(E4)),2)&gt;=0.01,ROUND(10^(-4.249503+1.946501*LOG(D4)+0.942682*LOG(E4)),2),ROUND(10^(-4.249503+1.946501*LOG(D4)+0.942682*LOG(E4)),3))</f>
        <v>0.01</v>
      </c>
      <c r="W4" s="45">
        <f t="shared" ref="W4:W43" si="11">ROUND(10^(-4.155639+1.847898*LOG(D4)+0.951955*LOG(E4)),2)</f>
        <v>0.01</v>
      </c>
      <c r="X4" s="45">
        <f t="shared" ref="X4:X43" si="12">ROUND(10^(-4.194535+1.804172*LOG(D4)+1.034248*LOG(E4)),2)</f>
        <v>0.01</v>
      </c>
      <c r="Y4" s="45">
        <f t="shared" ref="Y4:Y43" si="13">ROUND(10^(-4.42347+2.006485*LOG(D4)+0.967757*LOG(E4)),2)</f>
        <v>0.01</v>
      </c>
      <c r="Z4" s="45">
        <f t="shared" ref="Z4:Z43" si="14">HLOOKUP($D4,V$3:Y$43,MATCH($A4,$A$3:$A$43,0),1)</f>
        <v>0.01</v>
      </c>
      <c r="AA4" s="45">
        <f t="shared" ref="AA4:AA43" si="15">IF(ROUND(10^(1.80389*LOG(D4)+0.962587*LOG(E4)-4.155099),2)&gt;=0.01,ROUND(10^(1.80389*LOG(D4)+0.962587*LOG(E4)-4.155099),2),ROUND(10^(1.80389*LOG(D4)+0.962587*LOG(E4)-4.155099),3))</f>
        <v>0.01</v>
      </c>
      <c r="AB4" s="45">
        <f t="shared" ref="AB4:AB43" si="16">ROUND(10^(1.979213*LOG(D4)+0.998347*LOG(E4)-4.369281),2)</f>
        <v>0.01</v>
      </c>
      <c r="AC4" s="45">
        <f t="shared" ref="AC4:AC43" si="17">ROUND(10^(1.904401*LOG(D4)+1.062478*LOG(E4)-4.348104),2)</f>
        <v>0.01</v>
      </c>
      <c r="AD4" s="45">
        <f t="shared" ref="AD4:AD43" si="18">ROUND(10^(1.640825*LOG(D4)+1.080387*LOG(E4)-3.976731),2)</f>
        <v>0.01</v>
      </c>
      <c r="AE4" s="45">
        <f t="shared" ref="AE4:AE43" si="19">ROUND(10^(1.90887*LOG(D4)+1.088002*LOG(E4)-4.431495),2)</f>
        <v>0.01</v>
      </c>
      <c r="AF4" s="45">
        <f t="shared" ref="AF4:AF43" si="20">HLOOKUP($D4,AA$3:AE$43,MATCH($A4,$A$3:$A$43,0),1)</f>
        <v>0.01</v>
      </c>
      <c r="AG4" s="45">
        <f t="shared" ref="AG4:AG43" si="21">IF(ROUND(10^(1.94019664*LOG(D4)+0.84689666*LOG(E4)-4.20067295),2)&gt;=0.01,ROUND(10^(1.94019664*LOG(D4)+0.84689666*LOG(E4)-4.20067295),2),ROUND(10^(1.94019664*LOG(D4)+0.84689666*LOG(E4)-4.20067295),3))</f>
        <v>0.01</v>
      </c>
      <c r="AH4" s="45">
        <f t="shared" ref="AH4:AH43" si="22">ROUND(10^(1.93813902*LOG(D4)+0.96697002*LOG(E4)-4.32216295),2)</f>
        <v>0.01</v>
      </c>
      <c r="AI4" s="45">
        <f t="shared" ref="AI4:AI43" si="23">ROUND(10^(1.82464098*LOG(D4)+0.97625989*LOG(E4)-4.15096808),2)</f>
        <v>0.01</v>
      </c>
      <c r="AJ4" s="45">
        <f t="shared" ref="AJ4:AJ43" si="24">HLOOKUP($D4,AG$3:AI$43,MATCH($A4,$A$3:$A$43,0),1)</f>
        <v>0.01</v>
      </c>
    </row>
    <row r="5" spans="1:36" ht="12.95" customHeight="1" x14ac:dyDescent="0.15">
      <c r="A5" s="53">
        <v>641</v>
      </c>
      <c r="B5" s="99" t="s">
        <v>37</v>
      </c>
      <c r="C5" s="99"/>
      <c r="D5" s="53">
        <v>14</v>
      </c>
      <c r="E5" s="53">
        <v>11</v>
      </c>
      <c r="F5" s="4">
        <f>IF(D5&gt;0,IF(B5="スギ",P5,IF(B5="ヒノキ",U5,IF(B5="アカマツ",Z5,IF(B5="カラマツ",AF5,AJ5)))),"")</f>
        <v>0.09</v>
      </c>
      <c r="G5" s="53" t="s">
        <v>59</v>
      </c>
      <c r="H5" s="53" t="s">
        <v>32</v>
      </c>
      <c r="I5" s="91" t="s">
        <v>548</v>
      </c>
      <c r="J5" s="1" t="s">
        <v>15</v>
      </c>
      <c r="K5" s="45">
        <f t="shared" si="0"/>
        <v>0.09</v>
      </c>
      <c r="L5" s="45">
        <f t="shared" si="1"/>
        <v>0.09</v>
      </c>
      <c r="M5" s="45">
        <f t="shared" si="2"/>
        <v>0.09</v>
      </c>
      <c r="N5" s="45">
        <f t="shared" si="3"/>
        <v>0.09</v>
      </c>
      <c r="O5" s="45">
        <f t="shared" si="4"/>
        <v>0.09</v>
      </c>
      <c r="P5" s="45">
        <f t="shared" ref="P5:P43" si="25">HLOOKUP($D5,K$3:O$43,MATCH(A5,$A$3:$A$43,0),1)</f>
        <v>0.09</v>
      </c>
      <c r="Q5" s="45">
        <f t="shared" si="5"/>
        <v>0.08</v>
      </c>
      <c r="R5" s="45">
        <f t="shared" si="6"/>
        <v>0.09</v>
      </c>
      <c r="S5" s="45">
        <f t="shared" si="7"/>
        <v>0.09</v>
      </c>
      <c r="T5" s="45">
        <f t="shared" si="8"/>
        <v>0.09</v>
      </c>
      <c r="U5" s="45">
        <f t="shared" si="9"/>
        <v>0.09</v>
      </c>
      <c r="V5" s="45">
        <f t="shared" si="10"/>
        <v>0.09</v>
      </c>
      <c r="W5" s="45">
        <f t="shared" si="11"/>
        <v>0.09</v>
      </c>
      <c r="X5" s="45">
        <f t="shared" si="12"/>
        <v>0.09</v>
      </c>
      <c r="Y5" s="45">
        <f t="shared" si="13"/>
        <v>0.08</v>
      </c>
      <c r="Z5" s="45">
        <f t="shared" si="14"/>
        <v>0.09</v>
      </c>
      <c r="AA5" s="45">
        <f t="shared" si="15"/>
        <v>0.08</v>
      </c>
      <c r="AB5" s="45">
        <f t="shared" si="16"/>
        <v>0.09</v>
      </c>
      <c r="AC5" s="45">
        <f t="shared" si="17"/>
        <v>0.09</v>
      </c>
      <c r="AD5" s="45">
        <f t="shared" si="18"/>
        <v>0.11</v>
      </c>
      <c r="AE5" s="45">
        <f t="shared" si="19"/>
        <v>0.08</v>
      </c>
      <c r="AF5" s="45">
        <f t="shared" si="20"/>
        <v>0.09</v>
      </c>
      <c r="AG5" s="45">
        <f t="shared" si="21"/>
        <v>0.08</v>
      </c>
      <c r="AH5" s="45">
        <f t="shared" si="22"/>
        <v>0.08</v>
      </c>
      <c r="AI5" s="45">
        <f t="shared" si="23"/>
        <v>0.09</v>
      </c>
      <c r="AJ5" s="45">
        <f t="shared" si="24"/>
        <v>0.08</v>
      </c>
    </row>
    <row r="6" spans="1:36" ht="12.95" customHeight="1" x14ac:dyDescent="0.15">
      <c r="A6" s="91">
        <v>954</v>
      </c>
      <c r="B6" s="99" t="s">
        <v>39</v>
      </c>
      <c r="C6" s="99"/>
      <c r="D6" s="91">
        <v>8</v>
      </c>
      <c r="E6" s="91">
        <v>7</v>
      </c>
      <c r="F6" s="4">
        <f>IF(D6&gt;0,IF(B6="スギ",P6,IF(B6="ヒノキ",U6,IF(B6="アカマツ",Z6,IF(B6="カラマツ",AF6,AJ6)))),"")</f>
        <v>0.02</v>
      </c>
      <c r="G6" s="91" t="s">
        <v>59</v>
      </c>
      <c r="H6" s="91" t="s">
        <v>32</v>
      </c>
      <c r="I6" s="91" t="s">
        <v>549</v>
      </c>
      <c r="J6" s="1" t="s">
        <v>15</v>
      </c>
      <c r="K6" s="45">
        <f t="shared" si="0"/>
        <v>0.02</v>
      </c>
      <c r="L6" s="45">
        <f t="shared" si="1"/>
        <v>0.02</v>
      </c>
      <c r="M6" s="45">
        <f t="shared" si="2"/>
        <v>0.02</v>
      </c>
      <c r="N6" s="45">
        <f t="shared" si="3"/>
        <v>0.02</v>
      </c>
      <c r="O6" s="45">
        <f t="shared" si="4"/>
        <v>0.02</v>
      </c>
      <c r="P6" s="45">
        <f t="shared" si="25"/>
        <v>0.02</v>
      </c>
      <c r="Q6" s="45">
        <f t="shared" si="5"/>
        <v>0.02</v>
      </c>
      <c r="R6" s="45">
        <f t="shared" si="6"/>
        <v>0.02</v>
      </c>
      <c r="S6" s="45">
        <f t="shared" si="7"/>
        <v>0.02</v>
      </c>
      <c r="T6" s="45">
        <f t="shared" si="8"/>
        <v>0.02</v>
      </c>
      <c r="U6" s="45">
        <f t="shared" si="9"/>
        <v>0.02</v>
      </c>
      <c r="V6" s="45">
        <f t="shared" si="10"/>
        <v>0.02</v>
      </c>
      <c r="W6" s="45">
        <f t="shared" si="11"/>
        <v>0.02</v>
      </c>
      <c r="X6" s="45">
        <f t="shared" si="12"/>
        <v>0.02</v>
      </c>
      <c r="Y6" s="45">
        <f t="shared" si="13"/>
        <v>0.02</v>
      </c>
      <c r="Z6" s="45">
        <f t="shared" si="14"/>
        <v>0.02</v>
      </c>
      <c r="AA6" s="45">
        <f t="shared" si="15"/>
        <v>0.02</v>
      </c>
      <c r="AB6" s="45">
        <f t="shared" si="16"/>
        <v>0.02</v>
      </c>
      <c r="AC6" s="45">
        <f t="shared" si="17"/>
        <v>0.02</v>
      </c>
      <c r="AD6" s="45">
        <f t="shared" si="18"/>
        <v>0.03</v>
      </c>
      <c r="AE6" s="45">
        <f t="shared" si="19"/>
        <v>0.02</v>
      </c>
      <c r="AF6" s="45">
        <f t="shared" si="20"/>
        <v>0.02</v>
      </c>
      <c r="AG6" s="45">
        <f t="shared" si="21"/>
        <v>0.02</v>
      </c>
      <c r="AH6" s="45">
        <f t="shared" si="22"/>
        <v>0.02</v>
      </c>
      <c r="AI6" s="45">
        <f t="shared" si="23"/>
        <v>0.02</v>
      </c>
      <c r="AJ6" s="45">
        <f t="shared" si="24"/>
        <v>0.02</v>
      </c>
    </row>
    <row r="7" spans="1:36" ht="12.95" customHeight="1" x14ac:dyDescent="0.15">
      <c r="A7" s="91">
        <v>972</v>
      </c>
      <c r="B7" s="99" t="s">
        <v>39</v>
      </c>
      <c r="C7" s="99"/>
      <c r="D7" s="91">
        <v>10</v>
      </c>
      <c r="E7" s="91">
        <v>8</v>
      </c>
      <c r="F7" s="4">
        <f>IF(D7&gt;0,IF(B7="スギ",P7,IF(B7="ヒノキ",U7,IF(B7="アカマツ",Z7,IF(B7="カラマツ",AF7,AJ7)))),"")</f>
        <v>0.04</v>
      </c>
      <c r="G7" s="91" t="s">
        <v>59</v>
      </c>
      <c r="H7" s="91" t="s">
        <v>32</v>
      </c>
      <c r="I7" s="91" t="s">
        <v>550</v>
      </c>
      <c r="J7" s="1" t="s">
        <v>15</v>
      </c>
      <c r="K7" s="45">
        <f t="shared" si="0"/>
        <v>0.03</v>
      </c>
      <c r="L7" s="45">
        <f t="shared" si="1"/>
        <v>0.03</v>
      </c>
      <c r="M7" s="45">
        <f t="shared" si="2"/>
        <v>0.03</v>
      </c>
      <c r="N7" s="45">
        <f t="shared" si="3"/>
        <v>0.04</v>
      </c>
      <c r="O7" s="45">
        <f t="shared" si="4"/>
        <v>0.04</v>
      </c>
      <c r="P7" s="45">
        <f t="shared" si="25"/>
        <v>0.03</v>
      </c>
      <c r="Q7" s="45">
        <f t="shared" si="5"/>
        <v>0.03</v>
      </c>
      <c r="R7" s="45">
        <f t="shared" si="6"/>
        <v>0.03</v>
      </c>
      <c r="S7" s="45">
        <f t="shared" si="7"/>
        <v>0.03</v>
      </c>
      <c r="T7" s="45">
        <f t="shared" si="8"/>
        <v>0.03</v>
      </c>
      <c r="U7" s="45">
        <f t="shared" si="9"/>
        <v>0.03</v>
      </c>
      <c r="V7" s="45">
        <f t="shared" si="10"/>
        <v>0.04</v>
      </c>
      <c r="W7" s="45">
        <f t="shared" si="11"/>
        <v>0.04</v>
      </c>
      <c r="X7" s="45">
        <f t="shared" si="12"/>
        <v>0.03</v>
      </c>
      <c r="Y7" s="45">
        <f t="shared" si="13"/>
        <v>0.03</v>
      </c>
      <c r="Z7" s="45">
        <f t="shared" si="14"/>
        <v>0.04</v>
      </c>
      <c r="AA7" s="45">
        <f t="shared" si="15"/>
        <v>0.03</v>
      </c>
      <c r="AB7" s="45">
        <f t="shared" si="16"/>
        <v>0.03</v>
      </c>
      <c r="AC7" s="45">
        <f t="shared" si="17"/>
        <v>0.03</v>
      </c>
      <c r="AD7" s="45">
        <f t="shared" si="18"/>
        <v>0.04</v>
      </c>
      <c r="AE7" s="45">
        <f t="shared" si="19"/>
        <v>0.03</v>
      </c>
      <c r="AF7" s="45">
        <f t="shared" si="20"/>
        <v>0.03</v>
      </c>
      <c r="AG7" s="45">
        <f t="shared" si="21"/>
        <v>0.03</v>
      </c>
      <c r="AH7" s="45">
        <f t="shared" si="22"/>
        <v>0.03</v>
      </c>
      <c r="AI7" s="45">
        <f t="shared" si="23"/>
        <v>0.04</v>
      </c>
      <c r="AJ7" s="45">
        <f t="shared" si="24"/>
        <v>0.03</v>
      </c>
    </row>
    <row r="8" spans="1:36" ht="12.95" customHeight="1" x14ac:dyDescent="0.15">
      <c r="A8" s="44"/>
      <c r="B8" s="134"/>
      <c r="C8" s="135"/>
      <c r="D8" s="44"/>
      <c r="E8" s="44"/>
      <c r="F8" s="4" t="str">
        <f t="shared" ref="F8:F43" si="26">IF(D8&gt;0,IF(B8="スギ",P8,IF(B8="ヒノキ",U8,IF(B8="アカマツ",Z8,IF(B8="カラマツ",AF8,AJ8)))),"")</f>
        <v/>
      </c>
      <c r="G8" s="44"/>
      <c r="H8" s="44"/>
      <c r="I8" s="44"/>
      <c r="J8" s="1" t="s">
        <v>15</v>
      </c>
      <c r="K8" s="45" t="e">
        <f t="shared" si="0"/>
        <v>#NUM!</v>
      </c>
      <c r="L8" s="45" t="e">
        <f t="shared" si="1"/>
        <v>#NUM!</v>
      </c>
      <c r="M8" s="45" t="e">
        <f t="shared" si="2"/>
        <v>#NUM!</v>
      </c>
      <c r="N8" s="45" t="e">
        <f t="shared" si="3"/>
        <v>#NUM!</v>
      </c>
      <c r="O8" s="45" t="e">
        <f t="shared" si="4"/>
        <v>#NUM!</v>
      </c>
      <c r="P8" s="45" t="e">
        <f t="shared" si="25"/>
        <v>#N/A</v>
      </c>
      <c r="Q8" s="45" t="e">
        <f t="shared" si="5"/>
        <v>#NUM!</v>
      </c>
      <c r="R8" s="45" t="e">
        <f t="shared" si="6"/>
        <v>#NUM!</v>
      </c>
      <c r="S8" s="45" t="e">
        <f t="shared" si="7"/>
        <v>#NUM!</v>
      </c>
      <c r="T8" s="45" t="e">
        <f t="shared" si="8"/>
        <v>#NUM!</v>
      </c>
      <c r="U8" s="45" t="e">
        <f t="shared" si="9"/>
        <v>#N/A</v>
      </c>
      <c r="V8" s="45" t="e">
        <f t="shared" si="10"/>
        <v>#NUM!</v>
      </c>
      <c r="W8" s="45" t="e">
        <f t="shared" si="11"/>
        <v>#NUM!</v>
      </c>
      <c r="X8" s="45" t="e">
        <f t="shared" si="12"/>
        <v>#NUM!</v>
      </c>
      <c r="Y8" s="45" t="e">
        <f t="shared" si="13"/>
        <v>#NUM!</v>
      </c>
      <c r="Z8" s="45" t="e">
        <f t="shared" si="14"/>
        <v>#N/A</v>
      </c>
      <c r="AA8" s="45" t="e">
        <f t="shared" si="15"/>
        <v>#NUM!</v>
      </c>
      <c r="AB8" s="45" t="e">
        <f t="shared" si="16"/>
        <v>#NUM!</v>
      </c>
      <c r="AC8" s="45" t="e">
        <f t="shared" si="17"/>
        <v>#NUM!</v>
      </c>
      <c r="AD8" s="45" t="e">
        <f t="shared" si="18"/>
        <v>#NUM!</v>
      </c>
      <c r="AE8" s="45" t="e">
        <f t="shared" si="19"/>
        <v>#NUM!</v>
      </c>
      <c r="AF8" s="45" t="e">
        <f t="shared" si="20"/>
        <v>#N/A</v>
      </c>
      <c r="AG8" s="45" t="e">
        <f t="shared" si="21"/>
        <v>#NUM!</v>
      </c>
      <c r="AH8" s="45" t="e">
        <f t="shared" si="22"/>
        <v>#NUM!</v>
      </c>
      <c r="AI8" s="45" t="e">
        <f t="shared" si="23"/>
        <v>#NUM!</v>
      </c>
      <c r="AJ8" s="45" t="e">
        <f t="shared" si="24"/>
        <v>#N/A</v>
      </c>
    </row>
    <row r="9" spans="1:36" ht="12.95" customHeight="1" x14ac:dyDescent="0.15">
      <c r="A9" s="44"/>
      <c r="B9" s="134"/>
      <c r="C9" s="135"/>
      <c r="D9" s="44"/>
      <c r="E9" s="44"/>
      <c r="F9" s="4" t="str">
        <f>IF(D9&gt;0,IF(B9="スギ",P9,IF(B9="ヒノキ",U9,IF(B9="アカマツ",Z9,IF(B9="カラマツ",AF9,AJ9)))),"")</f>
        <v/>
      </c>
      <c r="G9" s="44"/>
      <c r="H9" s="44"/>
      <c r="I9" s="44"/>
      <c r="J9" s="1" t="s">
        <v>15</v>
      </c>
      <c r="K9" s="45" t="e">
        <f t="shared" si="0"/>
        <v>#NUM!</v>
      </c>
      <c r="L9" s="45" t="e">
        <f t="shared" si="1"/>
        <v>#NUM!</v>
      </c>
      <c r="M9" s="45" t="e">
        <f t="shared" si="2"/>
        <v>#NUM!</v>
      </c>
      <c r="N9" s="45" t="e">
        <f t="shared" si="3"/>
        <v>#NUM!</v>
      </c>
      <c r="O9" s="45" t="e">
        <f t="shared" si="4"/>
        <v>#NUM!</v>
      </c>
      <c r="P9" s="45" t="e">
        <f t="shared" si="25"/>
        <v>#N/A</v>
      </c>
      <c r="Q9" s="45" t="e">
        <f t="shared" si="5"/>
        <v>#NUM!</v>
      </c>
      <c r="R9" s="45" t="e">
        <f t="shared" si="6"/>
        <v>#NUM!</v>
      </c>
      <c r="S9" s="45" t="e">
        <f t="shared" si="7"/>
        <v>#NUM!</v>
      </c>
      <c r="T9" s="45" t="e">
        <f t="shared" si="8"/>
        <v>#NUM!</v>
      </c>
      <c r="U9" s="45" t="e">
        <f t="shared" si="9"/>
        <v>#N/A</v>
      </c>
      <c r="V9" s="45" t="e">
        <f t="shared" si="10"/>
        <v>#NUM!</v>
      </c>
      <c r="W9" s="45" t="e">
        <f t="shared" si="11"/>
        <v>#NUM!</v>
      </c>
      <c r="X9" s="45" t="e">
        <f t="shared" si="12"/>
        <v>#NUM!</v>
      </c>
      <c r="Y9" s="45" t="e">
        <f t="shared" si="13"/>
        <v>#NUM!</v>
      </c>
      <c r="Z9" s="45" t="e">
        <f t="shared" si="14"/>
        <v>#N/A</v>
      </c>
      <c r="AA9" s="45" t="e">
        <f t="shared" si="15"/>
        <v>#NUM!</v>
      </c>
      <c r="AB9" s="45" t="e">
        <f t="shared" si="16"/>
        <v>#NUM!</v>
      </c>
      <c r="AC9" s="45" t="e">
        <f t="shared" si="17"/>
        <v>#NUM!</v>
      </c>
      <c r="AD9" s="45" t="e">
        <f t="shared" si="18"/>
        <v>#NUM!</v>
      </c>
      <c r="AE9" s="45" t="e">
        <f t="shared" si="19"/>
        <v>#NUM!</v>
      </c>
      <c r="AF9" s="45" t="e">
        <f t="shared" si="20"/>
        <v>#N/A</v>
      </c>
      <c r="AG9" s="45" t="e">
        <f t="shared" si="21"/>
        <v>#NUM!</v>
      </c>
      <c r="AH9" s="45" t="e">
        <f t="shared" si="22"/>
        <v>#NUM!</v>
      </c>
      <c r="AI9" s="45" t="e">
        <f t="shared" si="23"/>
        <v>#NUM!</v>
      </c>
      <c r="AJ9" s="45" t="e">
        <f t="shared" si="24"/>
        <v>#N/A</v>
      </c>
    </row>
    <row r="10" spans="1:36" ht="12.95" customHeight="1" x14ac:dyDescent="0.15">
      <c r="A10" s="44"/>
      <c r="B10" s="134"/>
      <c r="C10" s="135"/>
      <c r="D10" s="44"/>
      <c r="E10" s="44"/>
      <c r="F10" s="4" t="str">
        <f>IF(D10&gt;0,IF(B10="スギ",P10,IF(B10="ヒノキ",U10,IF(B10="アカマツ",Z10,IF(B10="カラマツ",AF10,AJ10)))),"")</f>
        <v/>
      </c>
      <c r="G10" s="44"/>
      <c r="H10" s="44"/>
      <c r="I10" s="44"/>
      <c r="J10" s="1" t="s">
        <v>15</v>
      </c>
      <c r="K10" s="45" t="e">
        <f t="shared" si="0"/>
        <v>#NUM!</v>
      </c>
      <c r="L10" s="45" t="e">
        <f t="shared" si="1"/>
        <v>#NUM!</v>
      </c>
      <c r="M10" s="45" t="e">
        <f t="shared" si="2"/>
        <v>#NUM!</v>
      </c>
      <c r="N10" s="45" t="e">
        <f t="shared" si="3"/>
        <v>#NUM!</v>
      </c>
      <c r="O10" s="45" t="e">
        <f t="shared" si="4"/>
        <v>#NUM!</v>
      </c>
      <c r="P10" s="45" t="e">
        <f t="shared" si="25"/>
        <v>#N/A</v>
      </c>
      <c r="Q10" s="45" t="e">
        <f t="shared" si="5"/>
        <v>#NUM!</v>
      </c>
      <c r="R10" s="45" t="e">
        <f t="shared" si="6"/>
        <v>#NUM!</v>
      </c>
      <c r="S10" s="45" t="e">
        <f t="shared" si="7"/>
        <v>#NUM!</v>
      </c>
      <c r="T10" s="45" t="e">
        <f t="shared" si="8"/>
        <v>#NUM!</v>
      </c>
      <c r="U10" s="45" t="e">
        <f t="shared" si="9"/>
        <v>#N/A</v>
      </c>
      <c r="V10" s="45" t="e">
        <f t="shared" si="10"/>
        <v>#NUM!</v>
      </c>
      <c r="W10" s="45" t="e">
        <f t="shared" si="11"/>
        <v>#NUM!</v>
      </c>
      <c r="X10" s="45" t="e">
        <f t="shared" si="12"/>
        <v>#NUM!</v>
      </c>
      <c r="Y10" s="45" t="e">
        <f t="shared" si="13"/>
        <v>#NUM!</v>
      </c>
      <c r="Z10" s="45" t="e">
        <f t="shared" si="14"/>
        <v>#N/A</v>
      </c>
      <c r="AA10" s="45" t="e">
        <f t="shared" si="15"/>
        <v>#NUM!</v>
      </c>
      <c r="AB10" s="45" t="e">
        <f t="shared" si="16"/>
        <v>#NUM!</v>
      </c>
      <c r="AC10" s="45" t="e">
        <f t="shared" si="17"/>
        <v>#NUM!</v>
      </c>
      <c r="AD10" s="45" t="e">
        <f t="shared" si="18"/>
        <v>#NUM!</v>
      </c>
      <c r="AE10" s="45" t="e">
        <f t="shared" si="19"/>
        <v>#NUM!</v>
      </c>
      <c r="AF10" s="45" t="e">
        <f t="shared" si="20"/>
        <v>#N/A</v>
      </c>
      <c r="AG10" s="45" t="e">
        <f t="shared" si="21"/>
        <v>#NUM!</v>
      </c>
      <c r="AH10" s="45" t="e">
        <f t="shared" si="22"/>
        <v>#NUM!</v>
      </c>
      <c r="AI10" s="45" t="e">
        <f t="shared" si="23"/>
        <v>#NUM!</v>
      </c>
      <c r="AJ10" s="45" t="e">
        <f t="shared" si="24"/>
        <v>#N/A</v>
      </c>
    </row>
    <row r="11" spans="1:36" ht="12.95" customHeight="1" x14ac:dyDescent="0.15">
      <c r="A11" s="44"/>
      <c r="B11" s="134"/>
      <c r="C11" s="135"/>
      <c r="D11" s="44"/>
      <c r="E11" s="44"/>
      <c r="F11" s="4" t="str">
        <f t="shared" ref="F11:F12" si="27">IF(D11&gt;0,IF(B11="スギ",P11,IF(B11="ヒノキ",U11,IF(B11="アカマツ",Z11,IF(B11="カラマツ",AF11,AJ11)))),"")</f>
        <v/>
      </c>
      <c r="G11" s="44"/>
      <c r="H11" s="44"/>
      <c r="I11" s="44"/>
      <c r="J11" s="1" t="s">
        <v>15</v>
      </c>
      <c r="K11" s="45" t="e">
        <f t="shared" si="0"/>
        <v>#NUM!</v>
      </c>
      <c r="L11" s="45" t="e">
        <f t="shared" si="1"/>
        <v>#NUM!</v>
      </c>
      <c r="M11" s="45" t="e">
        <f t="shared" si="2"/>
        <v>#NUM!</v>
      </c>
      <c r="N11" s="45" t="e">
        <f t="shared" si="3"/>
        <v>#NUM!</v>
      </c>
      <c r="O11" s="45" t="e">
        <f t="shared" si="4"/>
        <v>#NUM!</v>
      </c>
      <c r="P11" s="45" t="e">
        <f t="shared" si="25"/>
        <v>#N/A</v>
      </c>
      <c r="Q11" s="45" t="e">
        <f t="shared" si="5"/>
        <v>#NUM!</v>
      </c>
      <c r="R11" s="45" t="e">
        <f t="shared" si="6"/>
        <v>#NUM!</v>
      </c>
      <c r="S11" s="45" t="e">
        <f t="shared" si="7"/>
        <v>#NUM!</v>
      </c>
      <c r="T11" s="45" t="e">
        <f t="shared" si="8"/>
        <v>#NUM!</v>
      </c>
      <c r="U11" s="45" t="e">
        <f t="shared" si="9"/>
        <v>#N/A</v>
      </c>
      <c r="V11" s="45" t="e">
        <f t="shared" si="10"/>
        <v>#NUM!</v>
      </c>
      <c r="W11" s="45" t="e">
        <f t="shared" si="11"/>
        <v>#NUM!</v>
      </c>
      <c r="X11" s="45" t="e">
        <f t="shared" si="12"/>
        <v>#NUM!</v>
      </c>
      <c r="Y11" s="45" t="e">
        <f t="shared" si="13"/>
        <v>#NUM!</v>
      </c>
      <c r="Z11" s="45" t="e">
        <f t="shared" si="14"/>
        <v>#N/A</v>
      </c>
      <c r="AA11" s="45" t="e">
        <f t="shared" si="15"/>
        <v>#NUM!</v>
      </c>
      <c r="AB11" s="45" t="e">
        <f t="shared" si="16"/>
        <v>#NUM!</v>
      </c>
      <c r="AC11" s="45" t="e">
        <f t="shared" si="17"/>
        <v>#NUM!</v>
      </c>
      <c r="AD11" s="45" t="e">
        <f t="shared" si="18"/>
        <v>#NUM!</v>
      </c>
      <c r="AE11" s="45" t="e">
        <f t="shared" si="19"/>
        <v>#NUM!</v>
      </c>
      <c r="AF11" s="45" t="e">
        <f t="shared" si="20"/>
        <v>#N/A</v>
      </c>
      <c r="AG11" s="45" t="e">
        <f t="shared" si="21"/>
        <v>#NUM!</v>
      </c>
      <c r="AH11" s="45" t="e">
        <f t="shared" si="22"/>
        <v>#NUM!</v>
      </c>
      <c r="AI11" s="45" t="e">
        <f t="shared" si="23"/>
        <v>#NUM!</v>
      </c>
      <c r="AJ11" s="45" t="e">
        <f t="shared" si="24"/>
        <v>#N/A</v>
      </c>
    </row>
    <row r="12" spans="1:36" ht="12.95" customHeight="1" x14ac:dyDescent="0.15">
      <c r="A12" s="44"/>
      <c r="B12" s="134"/>
      <c r="C12" s="135"/>
      <c r="D12" s="44"/>
      <c r="E12" s="44"/>
      <c r="F12" s="4" t="str">
        <f t="shared" si="27"/>
        <v/>
      </c>
      <c r="G12" s="44"/>
      <c r="H12" s="44"/>
      <c r="I12" s="44"/>
      <c r="J12" s="1" t="s">
        <v>15</v>
      </c>
      <c r="K12" s="45" t="e">
        <f t="shared" si="0"/>
        <v>#NUM!</v>
      </c>
      <c r="L12" s="45" t="e">
        <f t="shared" si="1"/>
        <v>#NUM!</v>
      </c>
      <c r="M12" s="45" t="e">
        <f t="shared" si="2"/>
        <v>#NUM!</v>
      </c>
      <c r="N12" s="45" t="e">
        <f t="shared" si="3"/>
        <v>#NUM!</v>
      </c>
      <c r="O12" s="45" t="e">
        <f t="shared" si="4"/>
        <v>#NUM!</v>
      </c>
      <c r="P12" s="45" t="e">
        <f t="shared" si="25"/>
        <v>#N/A</v>
      </c>
      <c r="Q12" s="45" t="e">
        <f t="shared" si="5"/>
        <v>#NUM!</v>
      </c>
      <c r="R12" s="45" t="e">
        <f t="shared" si="6"/>
        <v>#NUM!</v>
      </c>
      <c r="S12" s="45" t="e">
        <f t="shared" si="7"/>
        <v>#NUM!</v>
      </c>
      <c r="T12" s="45" t="e">
        <f t="shared" si="8"/>
        <v>#NUM!</v>
      </c>
      <c r="U12" s="45" t="e">
        <f t="shared" si="9"/>
        <v>#N/A</v>
      </c>
      <c r="V12" s="45" t="e">
        <f t="shared" si="10"/>
        <v>#NUM!</v>
      </c>
      <c r="W12" s="45" t="e">
        <f t="shared" si="11"/>
        <v>#NUM!</v>
      </c>
      <c r="X12" s="45" t="e">
        <f t="shared" si="12"/>
        <v>#NUM!</v>
      </c>
      <c r="Y12" s="45" t="e">
        <f t="shared" si="13"/>
        <v>#NUM!</v>
      </c>
      <c r="Z12" s="45" t="e">
        <f t="shared" si="14"/>
        <v>#N/A</v>
      </c>
      <c r="AA12" s="45" t="e">
        <f t="shared" si="15"/>
        <v>#NUM!</v>
      </c>
      <c r="AB12" s="45" t="e">
        <f t="shared" si="16"/>
        <v>#NUM!</v>
      </c>
      <c r="AC12" s="45" t="e">
        <f t="shared" si="17"/>
        <v>#NUM!</v>
      </c>
      <c r="AD12" s="45" t="e">
        <f t="shared" si="18"/>
        <v>#NUM!</v>
      </c>
      <c r="AE12" s="45" t="e">
        <f t="shared" si="19"/>
        <v>#NUM!</v>
      </c>
      <c r="AF12" s="45" t="e">
        <f t="shared" si="20"/>
        <v>#N/A</v>
      </c>
      <c r="AG12" s="45" t="e">
        <f t="shared" si="21"/>
        <v>#NUM!</v>
      </c>
      <c r="AH12" s="45" t="e">
        <f t="shared" si="22"/>
        <v>#NUM!</v>
      </c>
      <c r="AI12" s="45" t="e">
        <f t="shared" si="23"/>
        <v>#NUM!</v>
      </c>
      <c r="AJ12" s="45" t="e">
        <f t="shared" si="24"/>
        <v>#N/A</v>
      </c>
    </row>
    <row r="13" spans="1:36" ht="12.95" customHeight="1" x14ac:dyDescent="0.15">
      <c r="A13" s="44"/>
      <c r="B13" s="99"/>
      <c r="C13" s="99"/>
      <c r="D13" s="44"/>
      <c r="E13" s="44"/>
      <c r="F13" s="4" t="str">
        <f t="shared" si="26"/>
        <v/>
      </c>
      <c r="G13" s="5"/>
      <c r="H13" s="44"/>
      <c r="I13" s="44"/>
      <c r="J13" s="1" t="s">
        <v>15</v>
      </c>
      <c r="K13" s="45" t="e">
        <f t="shared" si="0"/>
        <v>#NUM!</v>
      </c>
      <c r="L13" s="45" t="e">
        <f t="shared" si="1"/>
        <v>#NUM!</v>
      </c>
      <c r="M13" s="45" t="e">
        <f t="shared" si="2"/>
        <v>#NUM!</v>
      </c>
      <c r="N13" s="45" t="e">
        <f t="shared" si="3"/>
        <v>#NUM!</v>
      </c>
      <c r="O13" s="45" t="e">
        <f t="shared" si="4"/>
        <v>#NUM!</v>
      </c>
      <c r="P13" s="45" t="e">
        <f t="shared" si="25"/>
        <v>#N/A</v>
      </c>
      <c r="Q13" s="45" t="e">
        <f t="shared" si="5"/>
        <v>#NUM!</v>
      </c>
      <c r="R13" s="45" t="e">
        <f t="shared" si="6"/>
        <v>#NUM!</v>
      </c>
      <c r="S13" s="45" t="e">
        <f t="shared" si="7"/>
        <v>#NUM!</v>
      </c>
      <c r="T13" s="45" t="e">
        <f t="shared" si="8"/>
        <v>#NUM!</v>
      </c>
      <c r="U13" s="45" t="e">
        <f t="shared" si="9"/>
        <v>#N/A</v>
      </c>
      <c r="V13" s="45" t="e">
        <f t="shared" si="10"/>
        <v>#NUM!</v>
      </c>
      <c r="W13" s="45" t="e">
        <f t="shared" si="11"/>
        <v>#NUM!</v>
      </c>
      <c r="X13" s="45" t="e">
        <f t="shared" si="12"/>
        <v>#NUM!</v>
      </c>
      <c r="Y13" s="45" t="e">
        <f t="shared" si="13"/>
        <v>#NUM!</v>
      </c>
      <c r="Z13" s="45" t="e">
        <f t="shared" si="14"/>
        <v>#N/A</v>
      </c>
      <c r="AA13" s="45" t="e">
        <f t="shared" si="15"/>
        <v>#NUM!</v>
      </c>
      <c r="AB13" s="45" t="e">
        <f t="shared" si="16"/>
        <v>#NUM!</v>
      </c>
      <c r="AC13" s="45" t="e">
        <f t="shared" si="17"/>
        <v>#NUM!</v>
      </c>
      <c r="AD13" s="45" t="e">
        <f t="shared" si="18"/>
        <v>#NUM!</v>
      </c>
      <c r="AE13" s="45" t="e">
        <f t="shared" si="19"/>
        <v>#NUM!</v>
      </c>
      <c r="AF13" s="45" t="e">
        <f t="shared" si="20"/>
        <v>#N/A</v>
      </c>
      <c r="AG13" s="45" t="e">
        <f t="shared" si="21"/>
        <v>#NUM!</v>
      </c>
      <c r="AH13" s="45" t="e">
        <f t="shared" si="22"/>
        <v>#NUM!</v>
      </c>
      <c r="AI13" s="45" t="e">
        <f t="shared" si="23"/>
        <v>#NUM!</v>
      </c>
      <c r="AJ13" s="45" t="e">
        <f t="shared" si="24"/>
        <v>#N/A</v>
      </c>
    </row>
    <row r="14" spans="1:36" ht="12.95" customHeight="1" x14ac:dyDescent="0.15">
      <c r="A14" s="44"/>
      <c r="B14" s="99"/>
      <c r="C14" s="99"/>
      <c r="D14" s="44"/>
      <c r="E14" s="44"/>
      <c r="F14" s="4" t="str">
        <f>IF(D14&gt;0,IF(B14="スギ",P14,IF(B14="ヒノキ",U14,IF(B14="アカマツ",Z14,IF(B14="カラマツ",AF14,AJ14)))),"")</f>
        <v/>
      </c>
      <c r="G14" s="44"/>
      <c r="H14" s="44"/>
      <c r="I14" s="44"/>
      <c r="J14" s="1" t="s">
        <v>15</v>
      </c>
      <c r="K14" s="45" t="e">
        <f t="shared" si="0"/>
        <v>#NUM!</v>
      </c>
      <c r="L14" s="45" t="e">
        <f t="shared" si="1"/>
        <v>#NUM!</v>
      </c>
      <c r="M14" s="45" t="e">
        <f t="shared" si="2"/>
        <v>#NUM!</v>
      </c>
      <c r="N14" s="45" t="e">
        <f t="shared" si="3"/>
        <v>#NUM!</v>
      </c>
      <c r="O14" s="45" t="e">
        <f t="shared" si="4"/>
        <v>#NUM!</v>
      </c>
      <c r="P14" s="45" t="e">
        <f t="shared" si="25"/>
        <v>#N/A</v>
      </c>
      <c r="Q14" s="45" t="e">
        <f t="shared" si="5"/>
        <v>#NUM!</v>
      </c>
      <c r="R14" s="45" t="e">
        <f t="shared" si="6"/>
        <v>#NUM!</v>
      </c>
      <c r="S14" s="45" t="e">
        <f t="shared" si="7"/>
        <v>#NUM!</v>
      </c>
      <c r="T14" s="45" t="e">
        <f t="shared" si="8"/>
        <v>#NUM!</v>
      </c>
      <c r="U14" s="45" t="e">
        <f t="shared" si="9"/>
        <v>#N/A</v>
      </c>
      <c r="V14" s="45" t="e">
        <f t="shared" si="10"/>
        <v>#NUM!</v>
      </c>
      <c r="W14" s="45" t="e">
        <f t="shared" si="11"/>
        <v>#NUM!</v>
      </c>
      <c r="X14" s="45" t="e">
        <f t="shared" si="12"/>
        <v>#NUM!</v>
      </c>
      <c r="Y14" s="45" t="e">
        <f t="shared" si="13"/>
        <v>#NUM!</v>
      </c>
      <c r="Z14" s="45" t="e">
        <f t="shared" si="14"/>
        <v>#N/A</v>
      </c>
      <c r="AA14" s="45" t="e">
        <f t="shared" si="15"/>
        <v>#NUM!</v>
      </c>
      <c r="AB14" s="45" t="e">
        <f t="shared" si="16"/>
        <v>#NUM!</v>
      </c>
      <c r="AC14" s="45" t="e">
        <f t="shared" si="17"/>
        <v>#NUM!</v>
      </c>
      <c r="AD14" s="45" t="e">
        <f t="shared" si="18"/>
        <v>#NUM!</v>
      </c>
      <c r="AE14" s="45" t="e">
        <f t="shared" si="19"/>
        <v>#NUM!</v>
      </c>
      <c r="AF14" s="45" t="e">
        <f t="shared" si="20"/>
        <v>#N/A</v>
      </c>
      <c r="AG14" s="45" t="e">
        <f t="shared" si="21"/>
        <v>#NUM!</v>
      </c>
      <c r="AH14" s="45" t="e">
        <f t="shared" si="22"/>
        <v>#NUM!</v>
      </c>
      <c r="AI14" s="45" t="e">
        <f t="shared" si="23"/>
        <v>#NUM!</v>
      </c>
      <c r="AJ14" s="45" t="e">
        <f t="shared" si="24"/>
        <v>#N/A</v>
      </c>
    </row>
    <row r="15" spans="1:36" ht="12.95" customHeight="1" x14ac:dyDescent="0.15">
      <c r="A15" s="44"/>
      <c r="B15" s="99"/>
      <c r="C15" s="99"/>
      <c r="D15" s="44"/>
      <c r="E15" s="44"/>
      <c r="F15" s="4" t="str">
        <f t="shared" si="26"/>
        <v/>
      </c>
      <c r="G15" s="44"/>
      <c r="H15" s="44"/>
      <c r="I15" s="44"/>
      <c r="J15" s="1" t="s">
        <v>15</v>
      </c>
      <c r="K15" s="45" t="e">
        <f t="shared" si="0"/>
        <v>#NUM!</v>
      </c>
      <c r="L15" s="45" t="e">
        <f t="shared" si="1"/>
        <v>#NUM!</v>
      </c>
      <c r="M15" s="45" t="e">
        <f t="shared" si="2"/>
        <v>#NUM!</v>
      </c>
      <c r="N15" s="45" t="e">
        <f t="shared" si="3"/>
        <v>#NUM!</v>
      </c>
      <c r="O15" s="45" t="e">
        <f t="shared" si="4"/>
        <v>#NUM!</v>
      </c>
      <c r="P15" s="45" t="e">
        <f t="shared" si="25"/>
        <v>#N/A</v>
      </c>
      <c r="Q15" s="45" t="e">
        <f t="shared" si="5"/>
        <v>#NUM!</v>
      </c>
      <c r="R15" s="45" t="e">
        <f t="shared" si="6"/>
        <v>#NUM!</v>
      </c>
      <c r="S15" s="45" t="e">
        <f t="shared" si="7"/>
        <v>#NUM!</v>
      </c>
      <c r="T15" s="45" t="e">
        <f t="shared" si="8"/>
        <v>#NUM!</v>
      </c>
      <c r="U15" s="45" t="e">
        <f t="shared" si="9"/>
        <v>#N/A</v>
      </c>
      <c r="V15" s="45" t="e">
        <f t="shared" si="10"/>
        <v>#NUM!</v>
      </c>
      <c r="W15" s="45" t="e">
        <f t="shared" si="11"/>
        <v>#NUM!</v>
      </c>
      <c r="X15" s="45" t="e">
        <f t="shared" si="12"/>
        <v>#NUM!</v>
      </c>
      <c r="Y15" s="45" t="e">
        <f t="shared" si="13"/>
        <v>#NUM!</v>
      </c>
      <c r="Z15" s="45" t="e">
        <f t="shared" si="14"/>
        <v>#N/A</v>
      </c>
      <c r="AA15" s="45" t="e">
        <f t="shared" si="15"/>
        <v>#NUM!</v>
      </c>
      <c r="AB15" s="45" t="e">
        <f t="shared" si="16"/>
        <v>#NUM!</v>
      </c>
      <c r="AC15" s="45" t="e">
        <f t="shared" si="17"/>
        <v>#NUM!</v>
      </c>
      <c r="AD15" s="45" t="e">
        <f t="shared" si="18"/>
        <v>#NUM!</v>
      </c>
      <c r="AE15" s="45" t="e">
        <f t="shared" si="19"/>
        <v>#NUM!</v>
      </c>
      <c r="AF15" s="45" t="e">
        <f t="shared" si="20"/>
        <v>#N/A</v>
      </c>
      <c r="AG15" s="45" t="e">
        <f t="shared" si="21"/>
        <v>#NUM!</v>
      </c>
      <c r="AH15" s="45" t="e">
        <f t="shared" si="22"/>
        <v>#NUM!</v>
      </c>
      <c r="AI15" s="45" t="e">
        <f t="shared" si="23"/>
        <v>#NUM!</v>
      </c>
      <c r="AJ15" s="45" t="e">
        <f t="shared" si="24"/>
        <v>#N/A</v>
      </c>
    </row>
    <row r="16" spans="1:36" ht="12.95" customHeight="1" x14ac:dyDescent="0.15">
      <c r="A16" s="44"/>
      <c r="B16" s="99"/>
      <c r="C16" s="99"/>
      <c r="D16" s="44"/>
      <c r="E16" s="44"/>
      <c r="F16" s="4" t="str">
        <f t="shared" si="26"/>
        <v/>
      </c>
      <c r="G16" s="44"/>
      <c r="H16" s="44"/>
      <c r="I16" s="44"/>
      <c r="J16" s="1" t="s">
        <v>15</v>
      </c>
      <c r="K16" s="45" t="e">
        <f t="shared" si="0"/>
        <v>#NUM!</v>
      </c>
      <c r="L16" s="45" t="e">
        <f t="shared" si="1"/>
        <v>#NUM!</v>
      </c>
      <c r="M16" s="45" t="e">
        <f t="shared" si="2"/>
        <v>#NUM!</v>
      </c>
      <c r="N16" s="45" t="e">
        <f t="shared" si="3"/>
        <v>#NUM!</v>
      </c>
      <c r="O16" s="45" t="e">
        <f t="shared" si="4"/>
        <v>#NUM!</v>
      </c>
      <c r="P16" s="45" t="e">
        <f t="shared" si="25"/>
        <v>#N/A</v>
      </c>
      <c r="Q16" s="45" t="e">
        <f t="shared" si="5"/>
        <v>#NUM!</v>
      </c>
      <c r="R16" s="45" t="e">
        <f t="shared" si="6"/>
        <v>#NUM!</v>
      </c>
      <c r="S16" s="45" t="e">
        <f t="shared" si="7"/>
        <v>#NUM!</v>
      </c>
      <c r="T16" s="45" t="e">
        <f t="shared" si="8"/>
        <v>#NUM!</v>
      </c>
      <c r="U16" s="45" t="e">
        <f t="shared" si="9"/>
        <v>#N/A</v>
      </c>
      <c r="V16" s="45" t="e">
        <f t="shared" si="10"/>
        <v>#NUM!</v>
      </c>
      <c r="W16" s="45" t="e">
        <f t="shared" si="11"/>
        <v>#NUM!</v>
      </c>
      <c r="X16" s="45" t="e">
        <f t="shared" si="12"/>
        <v>#NUM!</v>
      </c>
      <c r="Y16" s="45" t="e">
        <f t="shared" si="13"/>
        <v>#NUM!</v>
      </c>
      <c r="Z16" s="45" t="e">
        <f t="shared" si="14"/>
        <v>#N/A</v>
      </c>
      <c r="AA16" s="45" t="e">
        <f t="shared" si="15"/>
        <v>#NUM!</v>
      </c>
      <c r="AB16" s="45" t="e">
        <f t="shared" si="16"/>
        <v>#NUM!</v>
      </c>
      <c r="AC16" s="45" t="e">
        <f t="shared" si="17"/>
        <v>#NUM!</v>
      </c>
      <c r="AD16" s="45" t="e">
        <f t="shared" si="18"/>
        <v>#NUM!</v>
      </c>
      <c r="AE16" s="45" t="e">
        <f t="shared" si="19"/>
        <v>#NUM!</v>
      </c>
      <c r="AF16" s="45" t="e">
        <f t="shared" si="20"/>
        <v>#N/A</v>
      </c>
      <c r="AG16" s="45" t="e">
        <f t="shared" si="21"/>
        <v>#NUM!</v>
      </c>
      <c r="AH16" s="45" t="e">
        <f t="shared" si="22"/>
        <v>#NUM!</v>
      </c>
      <c r="AI16" s="45" t="e">
        <f t="shared" si="23"/>
        <v>#NUM!</v>
      </c>
      <c r="AJ16" s="45" t="e">
        <f t="shared" si="24"/>
        <v>#N/A</v>
      </c>
    </row>
    <row r="17" spans="1:36" ht="12.95" customHeight="1" x14ac:dyDescent="0.15">
      <c r="A17" s="44"/>
      <c r="B17" s="99"/>
      <c r="C17" s="99"/>
      <c r="D17" s="44"/>
      <c r="E17" s="44"/>
      <c r="F17" s="4" t="str">
        <f t="shared" si="26"/>
        <v/>
      </c>
      <c r="G17" s="44"/>
      <c r="H17" s="44"/>
      <c r="I17" s="44"/>
      <c r="J17" s="1" t="s">
        <v>15</v>
      </c>
      <c r="K17" s="45" t="e">
        <f t="shared" si="0"/>
        <v>#NUM!</v>
      </c>
      <c r="L17" s="45" t="e">
        <f t="shared" si="1"/>
        <v>#NUM!</v>
      </c>
      <c r="M17" s="45" t="e">
        <f t="shared" si="2"/>
        <v>#NUM!</v>
      </c>
      <c r="N17" s="45" t="e">
        <f t="shared" si="3"/>
        <v>#NUM!</v>
      </c>
      <c r="O17" s="45" t="e">
        <f t="shared" si="4"/>
        <v>#NUM!</v>
      </c>
      <c r="P17" s="45" t="e">
        <f t="shared" si="25"/>
        <v>#N/A</v>
      </c>
      <c r="Q17" s="45" t="e">
        <f t="shared" si="5"/>
        <v>#NUM!</v>
      </c>
      <c r="R17" s="45" t="e">
        <f t="shared" si="6"/>
        <v>#NUM!</v>
      </c>
      <c r="S17" s="45" t="e">
        <f t="shared" si="7"/>
        <v>#NUM!</v>
      </c>
      <c r="T17" s="45" t="e">
        <f t="shared" si="8"/>
        <v>#NUM!</v>
      </c>
      <c r="U17" s="45" t="e">
        <f t="shared" si="9"/>
        <v>#N/A</v>
      </c>
      <c r="V17" s="45" t="e">
        <f t="shared" si="10"/>
        <v>#NUM!</v>
      </c>
      <c r="W17" s="45" t="e">
        <f t="shared" si="11"/>
        <v>#NUM!</v>
      </c>
      <c r="X17" s="45" t="e">
        <f t="shared" si="12"/>
        <v>#NUM!</v>
      </c>
      <c r="Y17" s="45" t="e">
        <f t="shared" si="13"/>
        <v>#NUM!</v>
      </c>
      <c r="Z17" s="45" t="e">
        <f t="shared" si="14"/>
        <v>#N/A</v>
      </c>
      <c r="AA17" s="45" t="e">
        <f t="shared" si="15"/>
        <v>#NUM!</v>
      </c>
      <c r="AB17" s="45" t="e">
        <f t="shared" si="16"/>
        <v>#NUM!</v>
      </c>
      <c r="AC17" s="45" t="e">
        <f t="shared" si="17"/>
        <v>#NUM!</v>
      </c>
      <c r="AD17" s="45" t="e">
        <f t="shared" si="18"/>
        <v>#NUM!</v>
      </c>
      <c r="AE17" s="45" t="e">
        <f t="shared" si="19"/>
        <v>#NUM!</v>
      </c>
      <c r="AF17" s="45" t="e">
        <f t="shared" si="20"/>
        <v>#N/A</v>
      </c>
      <c r="AG17" s="45" t="e">
        <f t="shared" si="21"/>
        <v>#NUM!</v>
      </c>
      <c r="AH17" s="45" t="e">
        <f t="shared" si="22"/>
        <v>#NUM!</v>
      </c>
      <c r="AI17" s="45" t="e">
        <f t="shared" si="23"/>
        <v>#NUM!</v>
      </c>
      <c r="AJ17" s="45" t="e">
        <f t="shared" si="24"/>
        <v>#N/A</v>
      </c>
    </row>
    <row r="18" spans="1:36" ht="12.95" customHeight="1" x14ac:dyDescent="0.15">
      <c r="A18" s="44"/>
      <c r="B18" s="99"/>
      <c r="C18" s="99"/>
      <c r="D18" s="44"/>
      <c r="E18" s="44"/>
      <c r="F18" s="4" t="str">
        <f t="shared" si="26"/>
        <v/>
      </c>
      <c r="G18" s="44"/>
      <c r="H18" s="44"/>
      <c r="I18" s="44"/>
      <c r="J18" s="1" t="s">
        <v>15</v>
      </c>
      <c r="K18" s="45" t="e">
        <f t="shared" si="0"/>
        <v>#NUM!</v>
      </c>
      <c r="L18" s="45" t="e">
        <f t="shared" si="1"/>
        <v>#NUM!</v>
      </c>
      <c r="M18" s="45" t="e">
        <f t="shared" si="2"/>
        <v>#NUM!</v>
      </c>
      <c r="N18" s="45" t="e">
        <f t="shared" si="3"/>
        <v>#NUM!</v>
      </c>
      <c r="O18" s="45" t="e">
        <f t="shared" si="4"/>
        <v>#NUM!</v>
      </c>
      <c r="P18" s="45" t="e">
        <f t="shared" si="25"/>
        <v>#N/A</v>
      </c>
      <c r="Q18" s="45" t="e">
        <f t="shared" si="5"/>
        <v>#NUM!</v>
      </c>
      <c r="R18" s="45" t="e">
        <f t="shared" si="6"/>
        <v>#NUM!</v>
      </c>
      <c r="S18" s="45" t="e">
        <f t="shared" si="7"/>
        <v>#NUM!</v>
      </c>
      <c r="T18" s="45" t="e">
        <f t="shared" si="8"/>
        <v>#NUM!</v>
      </c>
      <c r="U18" s="45" t="e">
        <f t="shared" si="9"/>
        <v>#N/A</v>
      </c>
      <c r="V18" s="45" t="e">
        <f t="shared" si="10"/>
        <v>#NUM!</v>
      </c>
      <c r="W18" s="45" t="e">
        <f t="shared" si="11"/>
        <v>#NUM!</v>
      </c>
      <c r="X18" s="45" t="e">
        <f t="shared" si="12"/>
        <v>#NUM!</v>
      </c>
      <c r="Y18" s="45" t="e">
        <f t="shared" si="13"/>
        <v>#NUM!</v>
      </c>
      <c r="Z18" s="45" t="e">
        <f t="shared" si="14"/>
        <v>#N/A</v>
      </c>
      <c r="AA18" s="45" t="e">
        <f t="shared" si="15"/>
        <v>#NUM!</v>
      </c>
      <c r="AB18" s="45" t="e">
        <f t="shared" si="16"/>
        <v>#NUM!</v>
      </c>
      <c r="AC18" s="45" t="e">
        <f t="shared" si="17"/>
        <v>#NUM!</v>
      </c>
      <c r="AD18" s="45" t="e">
        <f t="shared" si="18"/>
        <v>#NUM!</v>
      </c>
      <c r="AE18" s="45" t="e">
        <f t="shared" si="19"/>
        <v>#NUM!</v>
      </c>
      <c r="AF18" s="45" t="e">
        <f t="shared" si="20"/>
        <v>#N/A</v>
      </c>
      <c r="AG18" s="45" t="e">
        <f t="shared" si="21"/>
        <v>#NUM!</v>
      </c>
      <c r="AH18" s="45" t="e">
        <f t="shared" si="22"/>
        <v>#NUM!</v>
      </c>
      <c r="AI18" s="45" t="e">
        <f t="shared" si="23"/>
        <v>#NUM!</v>
      </c>
      <c r="AJ18" s="45" t="e">
        <f t="shared" si="24"/>
        <v>#N/A</v>
      </c>
    </row>
    <row r="19" spans="1:36" ht="12.95" customHeight="1" x14ac:dyDescent="0.15">
      <c r="A19" s="44"/>
      <c r="B19" s="99"/>
      <c r="C19" s="99"/>
      <c r="D19" s="44"/>
      <c r="E19" s="44"/>
      <c r="F19" s="4" t="str">
        <f t="shared" si="26"/>
        <v/>
      </c>
      <c r="G19" s="44"/>
      <c r="H19" s="44"/>
      <c r="I19" s="44"/>
      <c r="J19" s="1" t="s">
        <v>15</v>
      </c>
      <c r="K19" s="45" t="e">
        <f t="shared" si="0"/>
        <v>#NUM!</v>
      </c>
      <c r="L19" s="45" t="e">
        <f t="shared" si="1"/>
        <v>#NUM!</v>
      </c>
      <c r="M19" s="45" t="e">
        <f t="shared" si="2"/>
        <v>#NUM!</v>
      </c>
      <c r="N19" s="45" t="e">
        <f t="shared" si="3"/>
        <v>#NUM!</v>
      </c>
      <c r="O19" s="45" t="e">
        <f t="shared" si="4"/>
        <v>#NUM!</v>
      </c>
      <c r="P19" s="45" t="e">
        <f t="shared" si="25"/>
        <v>#N/A</v>
      </c>
      <c r="Q19" s="45" t="e">
        <f t="shared" si="5"/>
        <v>#NUM!</v>
      </c>
      <c r="R19" s="45" t="e">
        <f t="shared" si="6"/>
        <v>#NUM!</v>
      </c>
      <c r="S19" s="45" t="e">
        <f t="shared" si="7"/>
        <v>#NUM!</v>
      </c>
      <c r="T19" s="45" t="e">
        <f t="shared" si="8"/>
        <v>#NUM!</v>
      </c>
      <c r="U19" s="45" t="e">
        <f t="shared" si="9"/>
        <v>#N/A</v>
      </c>
      <c r="V19" s="45" t="e">
        <f t="shared" si="10"/>
        <v>#NUM!</v>
      </c>
      <c r="W19" s="45" t="e">
        <f t="shared" si="11"/>
        <v>#NUM!</v>
      </c>
      <c r="X19" s="45" t="e">
        <f t="shared" si="12"/>
        <v>#NUM!</v>
      </c>
      <c r="Y19" s="45" t="e">
        <f t="shared" si="13"/>
        <v>#NUM!</v>
      </c>
      <c r="Z19" s="45" t="e">
        <f t="shared" si="14"/>
        <v>#N/A</v>
      </c>
      <c r="AA19" s="45" t="e">
        <f t="shared" si="15"/>
        <v>#NUM!</v>
      </c>
      <c r="AB19" s="45" t="e">
        <f t="shared" si="16"/>
        <v>#NUM!</v>
      </c>
      <c r="AC19" s="45" t="e">
        <f t="shared" si="17"/>
        <v>#NUM!</v>
      </c>
      <c r="AD19" s="45" t="e">
        <f t="shared" si="18"/>
        <v>#NUM!</v>
      </c>
      <c r="AE19" s="45" t="e">
        <f t="shared" si="19"/>
        <v>#NUM!</v>
      </c>
      <c r="AF19" s="45" t="e">
        <f t="shared" si="20"/>
        <v>#N/A</v>
      </c>
      <c r="AG19" s="45" t="e">
        <f t="shared" si="21"/>
        <v>#NUM!</v>
      </c>
      <c r="AH19" s="45" t="e">
        <f t="shared" si="22"/>
        <v>#NUM!</v>
      </c>
      <c r="AI19" s="45" t="e">
        <f t="shared" si="23"/>
        <v>#NUM!</v>
      </c>
      <c r="AJ19" s="45" t="e">
        <f t="shared" si="24"/>
        <v>#N/A</v>
      </c>
    </row>
    <row r="20" spans="1:36" ht="12.95" customHeight="1" x14ac:dyDescent="0.15">
      <c r="A20" s="44"/>
      <c r="B20" s="99"/>
      <c r="C20" s="99"/>
      <c r="D20" s="44"/>
      <c r="E20" s="44"/>
      <c r="F20" s="4" t="str">
        <f t="shared" si="26"/>
        <v/>
      </c>
      <c r="G20" s="44"/>
      <c r="H20" s="44"/>
      <c r="I20" s="44"/>
      <c r="J20" s="1" t="s">
        <v>15</v>
      </c>
      <c r="K20" s="45" t="e">
        <f t="shared" si="0"/>
        <v>#NUM!</v>
      </c>
      <c r="L20" s="45" t="e">
        <f t="shared" si="1"/>
        <v>#NUM!</v>
      </c>
      <c r="M20" s="45" t="e">
        <f t="shared" si="2"/>
        <v>#NUM!</v>
      </c>
      <c r="N20" s="45" t="e">
        <f t="shared" si="3"/>
        <v>#NUM!</v>
      </c>
      <c r="O20" s="45" t="e">
        <f t="shared" si="4"/>
        <v>#NUM!</v>
      </c>
      <c r="P20" s="45" t="e">
        <f t="shared" si="25"/>
        <v>#N/A</v>
      </c>
      <c r="Q20" s="45" t="e">
        <f t="shared" si="5"/>
        <v>#NUM!</v>
      </c>
      <c r="R20" s="45"/>
      <c r="S20" s="45" t="e">
        <f t="shared" si="7"/>
        <v>#NUM!</v>
      </c>
      <c r="T20" s="45" t="e">
        <f t="shared" si="8"/>
        <v>#NUM!</v>
      </c>
      <c r="U20" s="45" t="e">
        <f t="shared" si="9"/>
        <v>#N/A</v>
      </c>
      <c r="V20" s="45" t="e">
        <f t="shared" si="10"/>
        <v>#NUM!</v>
      </c>
      <c r="W20" s="45" t="e">
        <f t="shared" si="11"/>
        <v>#NUM!</v>
      </c>
      <c r="X20" s="45" t="e">
        <f t="shared" si="12"/>
        <v>#NUM!</v>
      </c>
      <c r="Y20" s="45" t="e">
        <f t="shared" si="13"/>
        <v>#NUM!</v>
      </c>
      <c r="Z20" s="45" t="e">
        <f t="shared" si="14"/>
        <v>#N/A</v>
      </c>
      <c r="AA20" s="45" t="e">
        <f t="shared" si="15"/>
        <v>#NUM!</v>
      </c>
      <c r="AB20" s="45" t="e">
        <f t="shared" si="16"/>
        <v>#NUM!</v>
      </c>
      <c r="AC20" s="45" t="e">
        <f t="shared" si="17"/>
        <v>#NUM!</v>
      </c>
      <c r="AD20" s="45" t="e">
        <f t="shared" si="18"/>
        <v>#NUM!</v>
      </c>
      <c r="AE20" s="45" t="e">
        <f t="shared" si="19"/>
        <v>#NUM!</v>
      </c>
      <c r="AF20" s="45" t="e">
        <f t="shared" si="20"/>
        <v>#N/A</v>
      </c>
      <c r="AG20" s="45" t="e">
        <f t="shared" si="21"/>
        <v>#NUM!</v>
      </c>
      <c r="AH20" s="45" t="e">
        <f t="shared" si="22"/>
        <v>#NUM!</v>
      </c>
      <c r="AI20" s="45" t="e">
        <f t="shared" si="23"/>
        <v>#NUM!</v>
      </c>
      <c r="AJ20" s="45" t="e">
        <f t="shared" si="24"/>
        <v>#N/A</v>
      </c>
    </row>
    <row r="21" spans="1:36" ht="12.95" customHeight="1" x14ac:dyDescent="0.15">
      <c r="A21" s="44"/>
      <c r="B21" s="99"/>
      <c r="C21" s="99"/>
      <c r="D21" s="44"/>
      <c r="E21" s="44"/>
      <c r="F21" s="4" t="str">
        <f t="shared" si="26"/>
        <v/>
      </c>
      <c r="G21" s="44"/>
      <c r="H21" s="44"/>
      <c r="I21" s="44"/>
      <c r="J21" s="1" t="s">
        <v>15</v>
      </c>
      <c r="K21" s="45" t="e">
        <f t="shared" si="0"/>
        <v>#NUM!</v>
      </c>
      <c r="L21" s="45" t="e">
        <f t="shared" si="1"/>
        <v>#NUM!</v>
      </c>
      <c r="M21" s="45" t="e">
        <f t="shared" si="2"/>
        <v>#NUM!</v>
      </c>
      <c r="N21" s="45" t="e">
        <f t="shared" si="3"/>
        <v>#NUM!</v>
      </c>
      <c r="O21" s="45" t="e">
        <f t="shared" si="4"/>
        <v>#NUM!</v>
      </c>
      <c r="P21" s="45" t="e">
        <f t="shared" si="25"/>
        <v>#N/A</v>
      </c>
      <c r="Q21" s="45" t="e">
        <f t="shared" si="5"/>
        <v>#NUM!</v>
      </c>
      <c r="R21" s="45" t="e">
        <f t="shared" ref="R21:R43" si="28">ROUND(10^(1.905709*LOG(D21)+1.011385*LOG(E21)-4.293729),2)</f>
        <v>#NUM!</v>
      </c>
      <c r="S21" s="45" t="e">
        <f t="shared" si="7"/>
        <v>#NUM!</v>
      </c>
      <c r="T21" s="45" t="e">
        <f t="shared" si="8"/>
        <v>#NUM!</v>
      </c>
      <c r="U21" s="45" t="e">
        <f t="shared" si="9"/>
        <v>#N/A</v>
      </c>
      <c r="V21" s="45" t="e">
        <f t="shared" si="10"/>
        <v>#NUM!</v>
      </c>
      <c r="W21" s="45" t="e">
        <f t="shared" si="11"/>
        <v>#NUM!</v>
      </c>
      <c r="X21" s="45" t="e">
        <f t="shared" si="12"/>
        <v>#NUM!</v>
      </c>
      <c r="Y21" s="45" t="e">
        <f t="shared" si="13"/>
        <v>#NUM!</v>
      </c>
      <c r="Z21" s="45" t="e">
        <f t="shared" si="14"/>
        <v>#N/A</v>
      </c>
      <c r="AA21" s="45" t="e">
        <f t="shared" si="15"/>
        <v>#NUM!</v>
      </c>
      <c r="AB21" s="45" t="e">
        <f t="shared" si="16"/>
        <v>#NUM!</v>
      </c>
      <c r="AC21" s="45" t="e">
        <f t="shared" si="17"/>
        <v>#NUM!</v>
      </c>
      <c r="AD21" s="45" t="e">
        <f t="shared" si="18"/>
        <v>#NUM!</v>
      </c>
      <c r="AE21" s="45" t="e">
        <f t="shared" si="19"/>
        <v>#NUM!</v>
      </c>
      <c r="AF21" s="45" t="e">
        <f t="shared" si="20"/>
        <v>#N/A</v>
      </c>
      <c r="AG21" s="45" t="e">
        <f t="shared" si="21"/>
        <v>#NUM!</v>
      </c>
      <c r="AH21" s="45" t="e">
        <f t="shared" si="22"/>
        <v>#NUM!</v>
      </c>
      <c r="AI21" s="45" t="e">
        <f t="shared" si="23"/>
        <v>#NUM!</v>
      </c>
      <c r="AJ21" s="45" t="e">
        <f t="shared" si="24"/>
        <v>#N/A</v>
      </c>
    </row>
    <row r="22" spans="1:36" ht="12.95" customHeight="1" x14ac:dyDescent="0.15">
      <c r="A22" s="44"/>
      <c r="B22" s="134"/>
      <c r="C22" s="135"/>
      <c r="D22" s="44"/>
      <c r="E22" s="44"/>
      <c r="F22" s="4" t="str">
        <f t="shared" si="26"/>
        <v/>
      </c>
      <c r="G22" s="44"/>
      <c r="H22" s="44"/>
      <c r="I22" s="44"/>
      <c r="J22" s="1" t="s">
        <v>15</v>
      </c>
      <c r="K22" s="45" t="e">
        <f t="shared" si="0"/>
        <v>#NUM!</v>
      </c>
      <c r="L22" s="45" t="e">
        <f t="shared" si="1"/>
        <v>#NUM!</v>
      </c>
      <c r="M22" s="45" t="e">
        <f t="shared" si="2"/>
        <v>#NUM!</v>
      </c>
      <c r="N22" s="45" t="e">
        <f t="shared" si="3"/>
        <v>#NUM!</v>
      </c>
      <c r="O22" s="45" t="e">
        <f t="shared" si="4"/>
        <v>#NUM!</v>
      </c>
      <c r="P22" s="45" t="e">
        <f t="shared" si="25"/>
        <v>#N/A</v>
      </c>
      <c r="Q22" s="45" t="e">
        <f t="shared" si="5"/>
        <v>#NUM!</v>
      </c>
      <c r="R22" s="45" t="e">
        <f t="shared" si="28"/>
        <v>#NUM!</v>
      </c>
      <c r="S22" s="45" t="e">
        <f t="shared" si="7"/>
        <v>#NUM!</v>
      </c>
      <c r="T22" s="45" t="e">
        <f t="shared" si="8"/>
        <v>#NUM!</v>
      </c>
      <c r="U22" s="45" t="e">
        <f t="shared" si="9"/>
        <v>#N/A</v>
      </c>
      <c r="V22" s="45" t="e">
        <f t="shared" si="10"/>
        <v>#NUM!</v>
      </c>
      <c r="W22" s="45" t="e">
        <f t="shared" si="11"/>
        <v>#NUM!</v>
      </c>
      <c r="X22" s="45" t="e">
        <f t="shared" si="12"/>
        <v>#NUM!</v>
      </c>
      <c r="Y22" s="45" t="e">
        <f t="shared" si="13"/>
        <v>#NUM!</v>
      </c>
      <c r="Z22" s="45" t="e">
        <f t="shared" si="14"/>
        <v>#N/A</v>
      </c>
      <c r="AA22" s="45" t="e">
        <f t="shared" si="15"/>
        <v>#NUM!</v>
      </c>
      <c r="AB22" s="45" t="e">
        <f t="shared" si="16"/>
        <v>#NUM!</v>
      </c>
      <c r="AC22" s="45" t="e">
        <f t="shared" si="17"/>
        <v>#NUM!</v>
      </c>
      <c r="AD22" s="45" t="e">
        <f t="shared" si="18"/>
        <v>#NUM!</v>
      </c>
      <c r="AE22" s="45" t="e">
        <f t="shared" si="19"/>
        <v>#NUM!</v>
      </c>
      <c r="AF22" s="45" t="e">
        <f t="shared" si="20"/>
        <v>#N/A</v>
      </c>
      <c r="AG22" s="45" t="e">
        <f t="shared" si="21"/>
        <v>#NUM!</v>
      </c>
      <c r="AH22" s="45" t="e">
        <f t="shared" si="22"/>
        <v>#NUM!</v>
      </c>
      <c r="AI22" s="45" t="e">
        <f t="shared" si="23"/>
        <v>#NUM!</v>
      </c>
      <c r="AJ22" s="45" t="e">
        <f t="shared" si="24"/>
        <v>#N/A</v>
      </c>
    </row>
    <row r="23" spans="1:36" ht="12.95" customHeight="1" x14ac:dyDescent="0.15">
      <c r="A23" s="44"/>
      <c r="B23" s="99"/>
      <c r="C23" s="99"/>
      <c r="D23" s="44"/>
      <c r="E23" s="44"/>
      <c r="F23" s="4" t="str">
        <f t="shared" si="26"/>
        <v/>
      </c>
      <c r="G23" s="44"/>
      <c r="H23" s="44"/>
      <c r="I23" s="44"/>
      <c r="J23" s="1" t="s">
        <v>15</v>
      </c>
      <c r="K23" s="45" t="e">
        <f t="shared" si="0"/>
        <v>#NUM!</v>
      </c>
      <c r="L23" s="45" t="e">
        <f t="shared" si="1"/>
        <v>#NUM!</v>
      </c>
      <c r="M23" s="45" t="e">
        <f t="shared" si="2"/>
        <v>#NUM!</v>
      </c>
      <c r="N23" s="45" t="e">
        <f t="shared" si="3"/>
        <v>#NUM!</v>
      </c>
      <c r="O23" s="45" t="e">
        <f t="shared" si="4"/>
        <v>#NUM!</v>
      </c>
      <c r="P23" s="45" t="e">
        <f t="shared" si="25"/>
        <v>#N/A</v>
      </c>
      <c r="Q23" s="45" t="e">
        <f t="shared" si="5"/>
        <v>#NUM!</v>
      </c>
      <c r="R23" s="45" t="e">
        <f t="shared" si="28"/>
        <v>#NUM!</v>
      </c>
      <c r="S23" s="45" t="e">
        <f t="shared" si="7"/>
        <v>#NUM!</v>
      </c>
      <c r="T23" s="45" t="e">
        <f t="shared" si="8"/>
        <v>#NUM!</v>
      </c>
      <c r="U23" s="45" t="e">
        <f t="shared" si="9"/>
        <v>#N/A</v>
      </c>
      <c r="V23" s="45" t="e">
        <f t="shared" si="10"/>
        <v>#NUM!</v>
      </c>
      <c r="W23" s="45" t="e">
        <f t="shared" si="11"/>
        <v>#NUM!</v>
      </c>
      <c r="X23" s="45" t="e">
        <f t="shared" si="12"/>
        <v>#NUM!</v>
      </c>
      <c r="Y23" s="45" t="e">
        <f t="shared" si="13"/>
        <v>#NUM!</v>
      </c>
      <c r="Z23" s="45" t="e">
        <f t="shared" si="14"/>
        <v>#N/A</v>
      </c>
      <c r="AA23" s="45" t="e">
        <f t="shared" si="15"/>
        <v>#NUM!</v>
      </c>
      <c r="AB23" s="45" t="e">
        <f t="shared" si="16"/>
        <v>#NUM!</v>
      </c>
      <c r="AC23" s="45" t="e">
        <f t="shared" si="17"/>
        <v>#NUM!</v>
      </c>
      <c r="AD23" s="45" t="e">
        <f t="shared" si="18"/>
        <v>#NUM!</v>
      </c>
      <c r="AE23" s="45" t="e">
        <f t="shared" si="19"/>
        <v>#NUM!</v>
      </c>
      <c r="AF23" s="45" t="e">
        <f t="shared" si="20"/>
        <v>#N/A</v>
      </c>
      <c r="AG23" s="45" t="e">
        <f t="shared" si="21"/>
        <v>#NUM!</v>
      </c>
      <c r="AH23" s="45" t="e">
        <f t="shared" si="22"/>
        <v>#NUM!</v>
      </c>
      <c r="AI23" s="45" t="e">
        <f t="shared" si="23"/>
        <v>#NUM!</v>
      </c>
      <c r="AJ23" s="45" t="e">
        <f t="shared" si="24"/>
        <v>#N/A</v>
      </c>
    </row>
    <row r="24" spans="1:36" ht="12.95" customHeight="1" x14ac:dyDescent="0.15">
      <c r="A24" s="44"/>
      <c r="B24" s="99"/>
      <c r="C24" s="99"/>
      <c r="D24" s="44"/>
      <c r="E24" s="44"/>
      <c r="F24" s="4" t="str">
        <f t="shared" si="26"/>
        <v/>
      </c>
      <c r="G24" s="44"/>
      <c r="H24" s="44"/>
      <c r="I24" s="44"/>
      <c r="J24" s="1" t="s">
        <v>15</v>
      </c>
      <c r="K24" s="45" t="e">
        <f t="shared" si="0"/>
        <v>#NUM!</v>
      </c>
      <c r="L24" s="45" t="e">
        <f t="shared" si="1"/>
        <v>#NUM!</v>
      </c>
      <c r="M24" s="45" t="e">
        <f t="shared" si="2"/>
        <v>#NUM!</v>
      </c>
      <c r="N24" s="45" t="e">
        <f t="shared" si="3"/>
        <v>#NUM!</v>
      </c>
      <c r="O24" s="45" t="e">
        <f t="shared" si="4"/>
        <v>#NUM!</v>
      </c>
      <c r="P24" s="45" t="e">
        <f t="shared" si="25"/>
        <v>#N/A</v>
      </c>
      <c r="Q24" s="45" t="e">
        <f t="shared" si="5"/>
        <v>#NUM!</v>
      </c>
      <c r="R24" s="45" t="e">
        <f t="shared" si="28"/>
        <v>#NUM!</v>
      </c>
      <c r="S24" s="45" t="e">
        <f t="shared" si="7"/>
        <v>#NUM!</v>
      </c>
      <c r="T24" s="45" t="e">
        <f t="shared" si="8"/>
        <v>#NUM!</v>
      </c>
      <c r="U24" s="45" t="e">
        <f t="shared" si="9"/>
        <v>#N/A</v>
      </c>
      <c r="V24" s="45" t="e">
        <f t="shared" si="10"/>
        <v>#NUM!</v>
      </c>
      <c r="W24" s="45" t="e">
        <f t="shared" si="11"/>
        <v>#NUM!</v>
      </c>
      <c r="X24" s="45" t="e">
        <f t="shared" si="12"/>
        <v>#NUM!</v>
      </c>
      <c r="Y24" s="45" t="e">
        <f t="shared" si="13"/>
        <v>#NUM!</v>
      </c>
      <c r="Z24" s="45" t="e">
        <f t="shared" si="14"/>
        <v>#N/A</v>
      </c>
      <c r="AA24" s="45" t="e">
        <f t="shared" si="15"/>
        <v>#NUM!</v>
      </c>
      <c r="AB24" s="45" t="e">
        <f t="shared" si="16"/>
        <v>#NUM!</v>
      </c>
      <c r="AC24" s="45" t="e">
        <f t="shared" si="17"/>
        <v>#NUM!</v>
      </c>
      <c r="AD24" s="45" t="e">
        <f t="shared" si="18"/>
        <v>#NUM!</v>
      </c>
      <c r="AE24" s="45" t="e">
        <f t="shared" si="19"/>
        <v>#NUM!</v>
      </c>
      <c r="AF24" s="45" t="e">
        <f t="shared" si="20"/>
        <v>#N/A</v>
      </c>
      <c r="AG24" s="45" t="e">
        <f t="shared" si="21"/>
        <v>#NUM!</v>
      </c>
      <c r="AH24" s="45" t="e">
        <f t="shared" si="22"/>
        <v>#NUM!</v>
      </c>
      <c r="AI24" s="45" t="e">
        <f t="shared" si="23"/>
        <v>#NUM!</v>
      </c>
      <c r="AJ24" s="45" t="e">
        <f t="shared" si="24"/>
        <v>#N/A</v>
      </c>
    </row>
    <row r="25" spans="1:36" ht="12.95" customHeight="1" x14ac:dyDescent="0.15">
      <c r="A25" s="44"/>
      <c r="B25" s="99"/>
      <c r="C25" s="99"/>
      <c r="D25" s="44"/>
      <c r="E25" s="44"/>
      <c r="F25" s="4" t="str">
        <f t="shared" si="26"/>
        <v/>
      </c>
      <c r="G25" s="44"/>
      <c r="H25" s="44"/>
      <c r="I25" s="44"/>
      <c r="J25" s="1" t="s">
        <v>15</v>
      </c>
      <c r="K25" s="45" t="e">
        <f t="shared" si="0"/>
        <v>#NUM!</v>
      </c>
      <c r="L25" s="45" t="e">
        <f t="shared" si="1"/>
        <v>#NUM!</v>
      </c>
      <c r="M25" s="45" t="e">
        <f t="shared" si="2"/>
        <v>#NUM!</v>
      </c>
      <c r="N25" s="45" t="e">
        <f t="shared" si="3"/>
        <v>#NUM!</v>
      </c>
      <c r="O25" s="45" t="e">
        <f t="shared" si="4"/>
        <v>#NUM!</v>
      </c>
      <c r="P25" s="45" t="e">
        <f t="shared" si="25"/>
        <v>#N/A</v>
      </c>
      <c r="Q25" s="45" t="e">
        <f t="shared" si="5"/>
        <v>#NUM!</v>
      </c>
      <c r="R25" s="45" t="e">
        <f t="shared" si="28"/>
        <v>#NUM!</v>
      </c>
      <c r="S25" s="45" t="e">
        <f t="shared" si="7"/>
        <v>#NUM!</v>
      </c>
      <c r="T25" s="45" t="e">
        <f t="shared" si="8"/>
        <v>#NUM!</v>
      </c>
      <c r="U25" s="45" t="e">
        <f t="shared" si="9"/>
        <v>#N/A</v>
      </c>
      <c r="V25" s="45" t="e">
        <f t="shared" si="10"/>
        <v>#NUM!</v>
      </c>
      <c r="W25" s="45" t="e">
        <f t="shared" si="11"/>
        <v>#NUM!</v>
      </c>
      <c r="X25" s="45" t="e">
        <f t="shared" si="12"/>
        <v>#NUM!</v>
      </c>
      <c r="Y25" s="45" t="e">
        <f t="shared" si="13"/>
        <v>#NUM!</v>
      </c>
      <c r="Z25" s="45" t="e">
        <f t="shared" si="14"/>
        <v>#N/A</v>
      </c>
      <c r="AA25" s="45" t="e">
        <f t="shared" si="15"/>
        <v>#NUM!</v>
      </c>
      <c r="AB25" s="45" t="e">
        <f t="shared" si="16"/>
        <v>#NUM!</v>
      </c>
      <c r="AC25" s="45" t="e">
        <f t="shared" si="17"/>
        <v>#NUM!</v>
      </c>
      <c r="AD25" s="45" t="e">
        <f t="shared" si="18"/>
        <v>#NUM!</v>
      </c>
      <c r="AE25" s="45" t="e">
        <f t="shared" si="19"/>
        <v>#NUM!</v>
      </c>
      <c r="AF25" s="45" t="e">
        <f t="shared" si="20"/>
        <v>#N/A</v>
      </c>
      <c r="AG25" s="45" t="e">
        <f t="shared" si="21"/>
        <v>#NUM!</v>
      </c>
      <c r="AH25" s="45" t="e">
        <f t="shared" si="22"/>
        <v>#NUM!</v>
      </c>
      <c r="AI25" s="45" t="e">
        <f t="shared" si="23"/>
        <v>#NUM!</v>
      </c>
      <c r="AJ25" s="45" t="e">
        <f t="shared" si="24"/>
        <v>#N/A</v>
      </c>
    </row>
    <row r="26" spans="1:36" ht="12.95" customHeight="1" x14ac:dyDescent="0.15">
      <c r="A26" s="44"/>
      <c r="B26" s="134"/>
      <c r="C26" s="135"/>
      <c r="D26" s="44"/>
      <c r="E26" s="44"/>
      <c r="F26" s="4" t="str">
        <f t="shared" si="26"/>
        <v/>
      </c>
      <c r="G26" s="44"/>
      <c r="H26" s="44"/>
      <c r="I26" s="44"/>
      <c r="J26" s="1" t="s">
        <v>15</v>
      </c>
      <c r="K26" s="45" t="e">
        <f t="shared" si="0"/>
        <v>#NUM!</v>
      </c>
      <c r="L26" s="45" t="e">
        <f t="shared" si="1"/>
        <v>#NUM!</v>
      </c>
      <c r="M26" s="45" t="e">
        <f t="shared" si="2"/>
        <v>#NUM!</v>
      </c>
      <c r="N26" s="45" t="e">
        <f t="shared" si="3"/>
        <v>#NUM!</v>
      </c>
      <c r="O26" s="45" t="e">
        <f t="shared" si="4"/>
        <v>#NUM!</v>
      </c>
      <c r="P26" s="45" t="e">
        <f t="shared" si="25"/>
        <v>#N/A</v>
      </c>
      <c r="Q26" s="45" t="e">
        <f t="shared" si="5"/>
        <v>#NUM!</v>
      </c>
      <c r="R26" s="45" t="e">
        <f t="shared" si="28"/>
        <v>#NUM!</v>
      </c>
      <c r="S26" s="45" t="e">
        <f t="shared" si="7"/>
        <v>#NUM!</v>
      </c>
      <c r="T26" s="45" t="e">
        <f t="shared" si="8"/>
        <v>#NUM!</v>
      </c>
      <c r="U26" s="45" t="e">
        <f t="shared" si="9"/>
        <v>#N/A</v>
      </c>
      <c r="V26" s="45" t="e">
        <f t="shared" si="10"/>
        <v>#NUM!</v>
      </c>
      <c r="W26" s="45" t="e">
        <f t="shared" si="11"/>
        <v>#NUM!</v>
      </c>
      <c r="X26" s="45" t="e">
        <f t="shared" si="12"/>
        <v>#NUM!</v>
      </c>
      <c r="Y26" s="45" t="e">
        <f t="shared" si="13"/>
        <v>#NUM!</v>
      </c>
      <c r="Z26" s="45" t="e">
        <f t="shared" si="14"/>
        <v>#N/A</v>
      </c>
      <c r="AA26" s="45" t="e">
        <f t="shared" si="15"/>
        <v>#NUM!</v>
      </c>
      <c r="AB26" s="45" t="e">
        <f t="shared" si="16"/>
        <v>#NUM!</v>
      </c>
      <c r="AC26" s="45" t="e">
        <f t="shared" si="17"/>
        <v>#NUM!</v>
      </c>
      <c r="AD26" s="45" t="e">
        <f t="shared" si="18"/>
        <v>#NUM!</v>
      </c>
      <c r="AE26" s="45" t="e">
        <f t="shared" si="19"/>
        <v>#NUM!</v>
      </c>
      <c r="AF26" s="45" t="e">
        <f t="shared" si="20"/>
        <v>#N/A</v>
      </c>
      <c r="AG26" s="45" t="e">
        <f t="shared" si="21"/>
        <v>#NUM!</v>
      </c>
      <c r="AH26" s="45" t="e">
        <f t="shared" si="22"/>
        <v>#NUM!</v>
      </c>
      <c r="AI26" s="45" t="e">
        <f t="shared" si="23"/>
        <v>#NUM!</v>
      </c>
      <c r="AJ26" s="45" t="e">
        <f t="shared" si="24"/>
        <v>#N/A</v>
      </c>
    </row>
    <row r="27" spans="1:36" ht="12.95" customHeight="1" x14ac:dyDescent="0.15">
      <c r="A27" s="44"/>
      <c r="B27" s="134"/>
      <c r="C27" s="135"/>
      <c r="D27" s="44"/>
      <c r="E27" s="44"/>
      <c r="F27" s="4" t="str">
        <f t="shared" si="26"/>
        <v/>
      </c>
      <c r="G27" s="44"/>
      <c r="H27" s="44"/>
      <c r="I27" s="44"/>
      <c r="J27" s="1" t="s">
        <v>15</v>
      </c>
      <c r="K27" s="45" t="e">
        <f t="shared" si="0"/>
        <v>#NUM!</v>
      </c>
      <c r="L27" s="45" t="e">
        <f t="shared" si="1"/>
        <v>#NUM!</v>
      </c>
      <c r="M27" s="45" t="e">
        <f t="shared" si="2"/>
        <v>#NUM!</v>
      </c>
      <c r="N27" s="45" t="e">
        <f t="shared" si="3"/>
        <v>#NUM!</v>
      </c>
      <c r="O27" s="45" t="e">
        <f t="shared" si="4"/>
        <v>#NUM!</v>
      </c>
      <c r="P27" s="45" t="e">
        <f t="shared" si="25"/>
        <v>#N/A</v>
      </c>
      <c r="Q27" s="45" t="e">
        <f t="shared" si="5"/>
        <v>#NUM!</v>
      </c>
      <c r="R27" s="45" t="e">
        <f t="shared" si="28"/>
        <v>#NUM!</v>
      </c>
      <c r="S27" s="45" t="e">
        <f t="shared" si="7"/>
        <v>#NUM!</v>
      </c>
      <c r="T27" s="45" t="e">
        <f t="shared" si="8"/>
        <v>#NUM!</v>
      </c>
      <c r="U27" s="45" t="e">
        <f t="shared" si="9"/>
        <v>#N/A</v>
      </c>
      <c r="V27" s="45" t="e">
        <f t="shared" si="10"/>
        <v>#NUM!</v>
      </c>
      <c r="W27" s="45" t="e">
        <f t="shared" si="11"/>
        <v>#NUM!</v>
      </c>
      <c r="X27" s="45" t="e">
        <f t="shared" si="12"/>
        <v>#NUM!</v>
      </c>
      <c r="Y27" s="45" t="e">
        <f t="shared" si="13"/>
        <v>#NUM!</v>
      </c>
      <c r="Z27" s="45" t="e">
        <f t="shared" si="14"/>
        <v>#N/A</v>
      </c>
      <c r="AA27" s="45" t="e">
        <f t="shared" si="15"/>
        <v>#NUM!</v>
      </c>
      <c r="AB27" s="45" t="e">
        <f t="shared" si="16"/>
        <v>#NUM!</v>
      </c>
      <c r="AC27" s="45" t="e">
        <f t="shared" si="17"/>
        <v>#NUM!</v>
      </c>
      <c r="AD27" s="45" t="e">
        <f t="shared" si="18"/>
        <v>#NUM!</v>
      </c>
      <c r="AE27" s="45" t="e">
        <f t="shared" si="19"/>
        <v>#NUM!</v>
      </c>
      <c r="AF27" s="45" t="e">
        <f t="shared" si="20"/>
        <v>#N/A</v>
      </c>
      <c r="AG27" s="45" t="e">
        <f t="shared" si="21"/>
        <v>#NUM!</v>
      </c>
      <c r="AH27" s="45" t="e">
        <f t="shared" si="22"/>
        <v>#NUM!</v>
      </c>
      <c r="AI27" s="45" t="e">
        <f t="shared" si="23"/>
        <v>#NUM!</v>
      </c>
      <c r="AJ27" s="45" t="e">
        <f t="shared" si="24"/>
        <v>#N/A</v>
      </c>
    </row>
    <row r="28" spans="1:36" ht="12.95" customHeight="1" x14ac:dyDescent="0.15">
      <c r="A28" s="44"/>
      <c r="B28" s="134"/>
      <c r="C28" s="135"/>
      <c r="D28" s="44"/>
      <c r="E28" s="44"/>
      <c r="F28" s="4" t="str">
        <f t="shared" si="26"/>
        <v/>
      </c>
      <c r="G28" s="44"/>
      <c r="H28" s="44"/>
      <c r="I28" s="44"/>
      <c r="J28" s="1" t="s">
        <v>15</v>
      </c>
      <c r="K28" s="45" t="e">
        <f t="shared" si="0"/>
        <v>#NUM!</v>
      </c>
      <c r="L28" s="45" t="e">
        <f t="shared" si="1"/>
        <v>#NUM!</v>
      </c>
      <c r="M28" s="45" t="e">
        <f t="shared" si="2"/>
        <v>#NUM!</v>
      </c>
      <c r="N28" s="45" t="e">
        <f t="shared" si="3"/>
        <v>#NUM!</v>
      </c>
      <c r="O28" s="45" t="e">
        <f t="shared" si="4"/>
        <v>#NUM!</v>
      </c>
      <c r="P28" s="45" t="e">
        <f t="shared" si="25"/>
        <v>#N/A</v>
      </c>
      <c r="Q28" s="45" t="e">
        <f t="shared" si="5"/>
        <v>#NUM!</v>
      </c>
      <c r="R28" s="45" t="e">
        <f t="shared" si="28"/>
        <v>#NUM!</v>
      </c>
      <c r="S28" s="45" t="e">
        <f t="shared" si="7"/>
        <v>#NUM!</v>
      </c>
      <c r="T28" s="45" t="e">
        <f t="shared" si="8"/>
        <v>#NUM!</v>
      </c>
      <c r="U28" s="45" t="e">
        <f t="shared" si="9"/>
        <v>#N/A</v>
      </c>
      <c r="V28" s="45" t="e">
        <f t="shared" si="10"/>
        <v>#NUM!</v>
      </c>
      <c r="W28" s="45" t="e">
        <f t="shared" si="11"/>
        <v>#NUM!</v>
      </c>
      <c r="X28" s="45" t="e">
        <f t="shared" si="12"/>
        <v>#NUM!</v>
      </c>
      <c r="Y28" s="45" t="e">
        <f t="shared" si="13"/>
        <v>#NUM!</v>
      </c>
      <c r="Z28" s="45" t="e">
        <f t="shared" si="14"/>
        <v>#N/A</v>
      </c>
      <c r="AA28" s="45" t="e">
        <f t="shared" si="15"/>
        <v>#NUM!</v>
      </c>
      <c r="AB28" s="45" t="e">
        <f t="shared" si="16"/>
        <v>#NUM!</v>
      </c>
      <c r="AC28" s="45" t="e">
        <f t="shared" si="17"/>
        <v>#NUM!</v>
      </c>
      <c r="AD28" s="45" t="e">
        <f t="shared" si="18"/>
        <v>#NUM!</v>
      </c>
      <c r="AE28" s="45" t="e">
        <f t="shared" si="19"/>
        <v>#NUM!</v>
      </c>
      <c r="AF28" s="45" t="e">
        <f t="shared" si="20"/>
        <v>#N/A</v>
      </c>
      <c r="AG28" s="45" t="e">
        <f t="shared" si="21"/>
        <v>#NUM!</v>
      </c>
      <c r="AH28" s="45" t="e">
        <f t="shared" si="22"/>
        <v>#NUM!</v>
      </c>
      <c r="AI28" s="45" t="e">
        <f t="shared" si="23"/>
        <v>#NUM!</v>
      </c>
      <c r="AJ28" s="45" t="e">
        <f t="shared" si="24"/>
        <v>#N/A</v>
      </c>
    </row>
    <row r="29" spans="1:36" ht="12.95" customHeight="1" x14ac:dyDescent="0.15">
      <c r="A29" s="44"/>
      <c r="B29" s="134"/>
      <c r="C29" s="135"/>
      <c r="D29" s="44"/>
      <c r="E29" s="44"/>
      <c r="F29" s="4" t="str">
        <f t="shared" si="26"/>
        <v/>
      </c>
      <c r="G29" s="44"/>
      <c r="H29" s="44"/>
      <c r="I29" s="44"/>
      <c r="J29" s="1" t="s">
        <v>15</v>
      </c>
      <c r="K29" s="45" t="e">
        <f t="shared" si="0"/>
        <v>#NUM!</v>
      </c>
      <c r="L29" s="45" t="e">
        <f t="shared" si="1"/>
        <v>#NUM!</v>
      </c>
      <c r="M29" s="45" t="e">
        <f t="shared" si="2"/>
        <v>#NUM!</v>
      </c>
      <c r="N29" s="45" t="e">
        <f t="shared" si="3"/>
        <v>#NUM!</v>
      </c>
      <c r="O29" s="45" t="e">
        <f t="shared" si="4"/>
        <v>#NUM!</v>
      </c>
      <c r="P29" s="45" t="e">
        <f t="shared" si="25"/>
        <v>#N/A</v>
      </c>
      <c r="Q29" s="45" t="e">
        <f t="shared" si="5"/>
        <v>#NUM!</v>
      </c>
      <c r="R29" s="45" t="e">
        <f t="shared" si="28"/>
        <v>#NUM!</v>
      </c>
      <c r="S29" s="45" t="e">
        <f t="shared" si="7"/>
        <v>#NUM!</v>
      </c>
      <c r="T29" s="45" t="e">
        <f t="shared" si="8"/>
        <v>#NUM!</v>
      </c>
      <c r="U29" s="45" t="e">
        <f t="shared" si="9"/>
        <v>#N/A</v>
      </c>
      <c r="V29" s="45" t="e">
        <f t="shared" si="10"/>
        <v>#NUM!</v>
      </c>
      <c r="W29" s="45" t="e">
        <f t="shared" si="11"/>
        <v>#NUM!</v>
      </c>
      <c r="X29" s="45" t="e">
        <f t="shared" si="12"/>
        <v>#NUM!</v>
      </c>
      <c r="Y29" s="45" t="e">
        <f t="shared" si="13"/>
        <v>#NUM!</v>
      </c>
      <c r="Z29" s="45" t="e">
        <f t="shared" si="14"/>
        <v>#N/A</v>
      </c>
      <c r="AA29" s="45" t="e">
        <f t="shared" si="15"/>
        <v>#NUM!</v>
      </c>
      <c r="AB29" s="45" t="e">
        <f t="shared" si="16"/>
        <v>#NUM!</v>
      </c>
      <c r="AC29" s="45" t="e">
        <f t="shared" si="17"/>
        <v>#NUM!</v>
      </c>
      <c r="AD29" s="45" t="e">
        <f t="shared" si="18"/>
        <v>#NUM!</v>
      </c>
      <c r="AE29" s="45" t="e">
        <f t="shared" si="19"/>
        <v>#NUM!</v>
      </c>
      <c r="AF29" s="45" t="e">
        <f t="shared" si="20"/>
        <v>#N/A</v>
      </c>
      <c r="AG29" s="45" t="e">
        <f t="shared" si="21"/>
        <v>#NUM!</v>
      </c>
      <c r="AH29" s="45" t="e">
        <f t="shared" si="22"/>
        <v>#NUM!</v>
      </c>
      <c r="AI29" s="45" t="e">
        <f t="shared" si="23"/>
        <v>#NUM!</v>
      </c>
      <c r="AJ29" s="45" t="e">
        <f t="shared" si="24"/>
        <v>#N/A</v>
      </c>
    </row>
    <row r="30" spans="1:36" ht="12.95" customHeight="1" x14ac:dyDescent="0.15">
      <c r="A30" s="44"/>
      <c r="B30" s="134"/>
      <c r="C30" s="135"/>
      <c r="D30" s="44"/>
      <c r="E30" s="44"/>
      <c r="F30" s="4" t="str">
        <f t="shared" si="26"/>
        <v/>
      </c>
      <c r="G30" s="44"/>
      <c r="H30" s="44"/>
      <c r="I30" s="44"/>
      <c r="J30" s="1" t="s">
        <v>15</v>
      </c>
      <c r="K30" s="45" t="e">
        <f t="shared" si="0"/>
        <v>#NUM!</v>
      </c>
      <c r="L30" s="45" t="e">
        <f t="shared" si="1"/>
        <v>#NUM!</v>
      </c>
      <c r="M30" s="45" t="e">
        <f t="shared" si="2"/>
        <v>#NUM!</v>
      </c>
      <c r="N30" s="45" t="e">
        <f t="shared" si="3"/>
        <v>#NUM!</v>
      </c>
      <c r="O30" s="45" t="e">
        <f t="shared" si="4"/>
        <v>#NUM!</v>
      </c>
      <c r="P30" s="45" t="e">
        <f t="shared" si="25"/>
        <v>#N/A</v>
      </c>
      <c r="Q30" s="45" t="e">
        <f t="shared" si="5"/>
        <v>#NUM!</v>
      </c>
      <c r="R30" s="45" t="e">
        <f t="shared" si="28"/>
        <v>#NUM!</v>
      </c>
      <c r="S30" s="45" t="e">
        <f t="shared" si="7"/>
        <v>#NUM!</v>
      </c>
      <c r="T30" s="45" t="e">
        <f t="shared" si="8"/>
        <v>#NUM!</v>
      </c>
      <c r="U30" s="45" t="e">
        <f t="shared" si="9"/>
        <v>#N/A</v>
      </c>
      <c r="V30" s="45" t="e">
        <f t="shared" si="10"/>
        <v>#NUM!</v>
      </c>
      <c r="W30" s="45" t="e">
        <f t="shared" si="11"/>
        <v>#NUM!</v>
      </c>
      <c r="X30" s="45" t="e">
        <f t="shared" si="12"/>
        <v>#NUM!</v>
      </c>
      <c r="Y30" s="45" t="e">
        <f t="shared" si="13"/>
        <v>#NUM!</v>
      </c>
      <c r="Z30" s="45" t="e">
        <f t="shared" si="14"/>
        <v>#N/A</v>
      </c>
      <c r="AA30" s="45" t="e">
        <f t="shared" si="15"/>
        <v>#NUM!</v>
      </c>
      <c r="AB30" s="45" t="e">
        <f t="shared" si="16"/>
        <v>#NUM!</v>
      </c>
      <c r="AC30" s="45" t="e">
        <f t="shared" si="17"/>
        <v>#NUM!</v>
      </c>
      <c r="AD30" s="45" t="e">
        <f t="shared" si="18"/>
        <v>#NUM!</v>
      </c>
      <c r="AE30" s="45" t="e">
        <f t="shared" si="19"/>
        <v>#NUM!</v>
      </c>
      <c r="AF30" s="45" t="e">
        <f t="shared" si="20"/>
        <v>#N/A</v>
      </c>
      <c r="AG30" s="45" t="e">
        <f t="shared" si="21"/>
        <v>#NUM!</v>
      </c>
      <c r="AH30" s="45" t="e">
        <f t="shared" si="22"/>
        <v>#NUM!</v>
      </c>
      <c r="AI30" s="45" t="e">
        <f t="shared" si="23"/>
        <v>#NUM!</v>
      </c>
      <c r="AJ30" s="45" t="e">
        <f t="shared" si="24"/>
        <v>#N/A</v>
      </c>
    </row>
    <row r="31" spans="1:36" ht="12.95" customHeight="1" x14ac:dyDescent="0.15">
      <c r="A31" s="44"/>
      <c r="B31" s="99"/>
      <c r="C31" s="99"/>
      <c r="D31" s="44"/>
      <c r="E31" s="44"/>
      <c r="F31" s="4" t="str">
        <f t="shared" si="26"/>
        <v/>
      </c>
      <c r="G31" s="44"/>
      <c r="H31" s="44"/>
      <c r="I31" s="44"/>
      <c r="J31" s="1" t="s">
        <v>15</v>
      </c>
      <c r="K31" s="45" t="e">
        <f t="shared" si="0"/>
        <v>#NUM!</v>
      </c>
      <c r="L31" s="45" t="e">
        <f t="shared" si="1"/>
        <v>#NUM!</v>
      </c>
      <c r="M31" s="45" t="e">
        <f t="shared" si="2"/>
        <v>#NUM!</v>
      </c>
      <c r="N31" s="45" t="e">
        <f t="shared" si="3"/>
        <v>#NUM!</v>
      </c>
      <c r="O31" s="45" t="e">
        <f t="shared" si="4"/>
        <v>#NUM!</v>
      </c>
      <c r="P31" s="45" t="e">
        <f t="shared" si="25"/>
        <v>#N/A</v>
      </c>
      <c r="Q31" s="45" t="e">
        <f t="shared" si="5"/>
        <v>#NUM!</v>
      </c>
      <c r="R31" s="45" t="e">
        <f t="shared" si="28"/>
        <v>#NUM!</v>
      </c>
      <c r="S31" s="45" t="e">
        <f t="shared" si="7"/>
        <v>#NUM!</v>
      </c>
      <c r="T31" s="45" t="e">
        <f t="shared" si="8"/>
        <v>#NUM!</v>
      </c>
      <c r="U31" s="45" t="e">
        <f t="shared" si="9"/>
        <v>#N/A</v>
      </c>
      <c r="V31" s="45" t="e">
        <f t="shared" si="10"/>
        <v>#NUM!</v>
      </c>
      <c r="W31" s="45" t="e">
        <f t="shared" si="11"/>
        <v>#NUM!</v>
      </c>
      <c r="X31" s="45" t="e">
        <f t="shared" si="12"/>
        <v>#NUM!</v>
      </c>
      <c r="Y31" s="45" t="e">
        <f t="shared" si="13"/>
        <v>#NUM!</v>
      </c>
      <c r="Z31" s="45" t="e">
        <f t="shared" si="14"/>
        <v>#N/A</v>
      </c>
      <c r="AA31" s="45" t="e">
        <f t="shared" si="15"/>
        <v>#NUM!</v>
      </c>
      <c r="AB31" s="45" t="e">
        <f t="shared" si="16"/>
        <v>#NUM!</v>
      </c>
      <c r="AC31" s="45" t="e">
        <f t="shared" si="17"/>
        <v>#NUM!</v>
      </c>
      <c r="AD31" s="45" t="e">
        <f t="shared" si="18"/>
        <v>#NUM!</v>
      </c>
      <c r="AE31" s="45" t="e">
        <f t="shared" si="19"/>
        <v>#NUM!</v>
      </c>
      <c r="AF31" s="45" t="e">
        <f t="shared" si="20"/>
        <v>#N/A</v>
      </c>
      <c r="AG31" s="45" t="e">
        <f t="shared" si="21"/>
        <v>#NUM!</v>
      </c>
      <c r="AH31" s="45" t="e">
        <f t="shared" si="22"/>
        <v>#NUM!</v>
      </c>
      <c r="AI31" s="45" t="e">
        <f t="shared" si="23"/>
        <v>#NUM!</v>
      </c>
      <c r="AJ31" s="45" t="e">
        <f t="shared" si="24"/>
        <v>#N/A</v>
      </c>
    </row>
    <row r="32" spans="1:36" ht="12.95" customHeight="1" x14ac:dyDescent="0.15">
      <c r="A32" s="44"/>
      <c r="B32" s="99"/>
      <c r="C32" s="99"/>
      <c r="D32" s="44"/>
      <c r="E32" s="44"/>
      <c r="F32" s="4" t="str">
        <f t="shared" si="26"/>
        <v/>
      </c>
      <c r="G32" s="44"/>
      <c r="H32" s="44"/>
      <c r="I32" s="44"/>
      <c r="J32" s="1" t="s">
        <v>15</v>
      </c>
      <c r="K32" s="45" t="e">
        <f t="shared" si="0"/>
        <v>#NUM!</v>
      </c>
      <c r="L32" s="45" t="e">
        <f t="shared" si="1"/>
        <v>#NUM!</v>
      </c>
      <c r="M32" s="45" t="e">
        <f t="shared" si="2"/>
        <v>#NUM!</v>
      </c>
      <c r="N32" s="45" t="e">
        <f t="shared" si="3"/>
        <v>#NUM!</v>
      </c>
      <c r="O32" s="45" t="e">
        <f t="shared" si="4"/>
        <v>#NUM!</v>
      </c>
      <c r="P32" s="45" t="e">
        <f t="shared" si="25"/>
        <v>#N/A</v>
      </c>
      <c r="Q32" s="45" t="e">
        <f t="shared" si="5"/>
        <v>#NUM!</v>
      </c>
      <c r="R32" s="45" t="e">
        <f t="shared" si="28"/>
        <v>#NUM!</v>
      </c>
      <c r="S32" s="45" t="e">
        <f t="shared" si="7"/>
        <v>#NUM!</v>
      </c>
      <c r="T32" s="45" t="e">
        <f t="shared" si="8"/>
        <v>#NUM!</v>
      </c>
      <c r="U32" s="45" t="e">
        <f t="shared" si="9"/>
        <v>#N/A</v>
      </c>
      <c r="V32" s="45" t="e">
        <f t="shared" si="10"/>
        <v>#NUM!</v>
      </c>
      <c r="W32" s="45" t="e">
        <f t="shared" si="11"/>
        <v>#NUM!</v>
      </c>
      <c r="X32" s="45" t="e">
        <f t="shared" si="12"/>
        <v>#NUM!</v>
      </c>
      <c r="Y32" s="45" t="e">
        <f t="shared" si="13"/>
        <v>#NUM!</v>
      </c>
      <c r="Z32" s="45" t="e">
        <f t="shared" si="14"/>
        <v>#N/A</v>
      </c>
      <c r="AA32" s="45" t="e">
        <f t="shared" si="15"/>
        <v>#NUM!</v>
      </c>
      <c r="AB32" s="45" t="e">
        <f t="shared" si="16"/>
        <v>#NUM!</v>
      </c>
      <c r="AC32" s="45" t="e">
        <f t="shared" si="17"/>
        <v>#NUM!</v>
      </c>
      <c r="AD32" s="45" t="e">
        <f t="shared" si="18"/>
        <v>#NUM!</v>
      </c>
      <c r="AE32" s="45" t="e">
        <f t="shared" si="19"/>
        <v>#NUM!</v>
      </c>
      <c r="AF32" s="45" t="e">
        <f t="shared" si="20"/>
        <v>#N/A</v>
      </c>
      <c r="AG32" s="45" t="e">
        <f t="shared" si="21"/>
        <v>#NUM!</v>
      </c>
      <c r="AH32" s="45" t="e">
        <f t="shared" si="22"/>
        <v>#NUM!</v>
      </c>
      <c r="AI32" s="45" t="e">
        <f t="shared" si="23"/>
        <v>#NUM!</v>
      </c>
      <c r="AJ32" s="45" t="e">
        <f t="shared" si="24"/>
        <v>#N/A</v>
      </c>
    </row>
    <row r="33" spans="1:36" ht="12.95" customHeight="1" x14ac:dyDescent="0.15">
      <c r="A33" s="44"/>
      <c r="B33" s="99"/>
      <c r="C33" s="99"/>
      <c r="D33" s="44"/>
      <c r="E33" s="44"/>
      <c r="F33" s="4" t="str">
        <f t="shared" si="26"/>
        <v/>
      </c>
      <c r="G33" s="44"/>
      <c r="H33" s="44"/>
      <c r="I33" s="44"/>
      <c r="J33" s="1" t="s">
        <v>15</v>
      </c>
      <c r="K33" s="45" t="e">
        <f t="shared" si="0"/>
        <v>#NUM!</v>
      </c>
      <c r="L33" s="45" t="e">
        <f t="shared" si="1"/>
        <v>#NUM!</v>
      </c>
      <c r="M33" s="45" t="e">
        <f t="shared" si="2"/>
        <v>#NUM!</v>
      </c>
      <c r="N33" s="45" t="e">
        <f t="shared" si="3"/>
        <v>#NUM!</v>
      </c>
      <c r="O33" s="45" t="e">
        <f t="shared" si="4"/>
        <v>#NUM!</v>
      </c>
      <c r="P33" s="45" t="e">
        <f t="shared" si="25"/>
        <v>#N/A</v>
      </c>
      <c r="Q33" s="45" t="e">
        <f t="shared" si="5"/>
        <v>#NUM!</v>
      </c>
      <c r="R33" s="45" t="e">
        <f t="shared" si="28"/>
        <v>#NUM!</v>
      </c>
      <c r="S33" s="45" t="e">
        <f t="shared" si="7"/>
        <v>#NUM!</v>
      </c>
      <c r="T33" s="45" t="e">
        <f t="shared" si="8"/>
        <v>#NUM!</v>
      </c>
      <c r="U33" s="45" t="e">
        <f t="shared" si="9"/>
        <v>#N/A</v>
      </c>
      <c r="V33" s="45" t="e">
        <f t="shared" si="10"/>
        <v>#NUM!</v>
      </c>
      <c r="W33" s="45" t="e">
        <f t="shared" si="11"/>
        <v>#NUM!</v>
      </c>
      <c r="X33" s="45" t="e">
        <f t="shared" si="12"/>
        <v>#NUM!</v>
      </c>
      <c r="Y33" s="45" t="e">
        <f t="shared" si="13"/>
        <v>#NUM!</v>
      </c>
      <c r="Z33" s="45" t="e">
        <f t="shared" si="14"/>
        <v>#N/A</v>
      </c>
      <c r="AA33" s="45" t="e">
        <f t="shared" si="15"/>
        <v>#NUM!</v>
      </c>
      <c r="AB33" s="45" t="e">
        <f t="shared" si="16"/>
        <v>#NUM!</v>
      </c>
      <c r="AC33" s="45" t="e">
        <f t="shared" si="17"/>
        <v>#NUM!</v>
      </c>
      <c r="AD33" s="45" t="e">
        <f t="shared" si="18"/>
        <v>#NUM!</v>
      </c>
      <c r="AE33" s="45" t="e">
        <f t="shared" si="19"/>
        <v>#NUM!</v>
      </c>
      <c r="AF33" s="45" t="e">
        <f t="shared" si="20"/>
        <v>#N/A</v>
      </c>
      <c r="AG33" s="45" t="e">
        <f t="shared" si="21"/>
        <v>#NUM!</v>
      </c>
      <c r="AH33" s="45" t="e">
        <f t="shared" si="22"/>
        <v>#NUM!</v>
      </c>
      <c r="AI33" s="45" t="e">
        <f t="shared" si="23"/>
        <v>#NUM!</v>
      </c>
      <c r="AJ33" s="45" t="e">
        <f t="shared" si="24"/>
        <v>#N/A</v>
      </c>
    </row>
    <row r="34" spans="1:36" ht="12.95" customHeight="1" x14ac:dyDescent="0.15">
      <c r="A34" s="44"/>
      <c r="B34" s="99"/>
      <c r="C34" s="99"/>
      <c r="D34" s="44"/>
      <c r="E34" s="44"/>
      <c r="F34" s="4" t="str">
        <f t="shared" si="26"/>
        <v/>
      </c>
      <c r="G34" s="44"/>
      <c r="H34" s="44"/>
      <c r="I34" s="44"/>
      <c r="K34" s="45" t="e">
        <f t="shared" si="0"/>
        <v>#NUM!</v>
      </c>
      <c r="L34" s="45" t="e">
        <f t="shared" si="1"/>
        <v>#NUM!</v>
      </c>
      <c r="M34" s="45" t="e">
        <f t="shared" si="2"/>
        <v>#NUM!</v>
      </c>
      <c r="N34" s="45" t="e">
        <f t="shared" si="3"/>
        <v>#NUM!</v>
      </c>
      <c r="O34" s="45" t="e">
        <f t="shared" si="4"/>
        <v>#NUM!</v>
      </c>
      <c r="P34" s="45" t="e">
        <f t="shared" si="25"/>
        <v>#N/A</v>
      </c>
      <c r="Q34" s="45" t="e">
        <f t="shared" si="5"/>
        <v>#NUM!</v>
      </c>
      <c r="R34" s="45" t="e">
        <f t="shared" si="28"/>
        <v>#NUM!</v>
      </c>
      <c r="S34" s="45" t="e">
        <f t="shared" si="7"/>
        <v>#NUM!</v>
      </c>
      <c r="T34" s="45" t="e">
        <f t="shared" si="8"/>
        <v>#NUM!</v>
      </c>
      <c r="U34" s="45" t="e">
        <f t="shared" si="9"/>
        <v>#N/A</v>
      </c>
      <c r="V34" s="45" t="e">
        <f t="shared" si="10"/>
        <v>#NUM!</v>
      </c>
      <c r="W34" s="45" t="e">
        <f t="shared" si="11"/>
        <v>#NUM!</v>
      </c>
      <c r="X34" s="45" t="e">
        <f t="shared" si="12"/>
        <v>#NUM!</v>
      </c>
      <c r="Y34" s="45" t="e">
        <f t="shared" si="13"/>
        <v>#NUM!</v>
      </c>
      <c r="Z34" s="45" t="e">
        <f t="shared" si="14"/>
        <v>#N/A</v>
      </c>
      <c r="AA34" s="45" t="e">
        <f t="shared" si="15"/>
        <v>#NUM!</v>
      </c>
      <c r="AB34" s="45" t="e">
        <f t="shared" si="16"/>
        <v>#NUM!</v>
      </c>
      <c r="AC34" s="45" t="e">
        <f t="shared" si="17"/>
        <v>#NUM!</v>
      </c>
      <c r="AD34" s="45" t="e">
        <f t="shared" si="18"/>
        <v>#NUM!</v>
      </c>
      <c r="AE34" s="45" t="e">
        <f t="shared" si="19"/>
        <v>#NUM!</v>
      </c>
      <c r="AF34" s="45" t="e">
        <f t="shared" si="20"/>
        <v>#N/A</v>
      </c>
      <c r="AG34" s="45" t="e">
        <f t="shared" si="21"/>
        <v>#NUM!</v>
      </c>
      <c r="AH34" s="45" t="e">
        <f t="shared" si="22"/>
        <v>#NUM!</v>
      </c>
      <c r="AI34" s="45" t="e">
        <f t="shared" si="23"/>
        <v>#NUM!</v>
      </c>
      <c r="AJ34" s="45" t="e">
        <f t="shared" si="24"/>
        <v>#N/A</v>
      </c>
    </row>
    <row r="35" spans="1:36" ht="12.95" customHeight="1" x14ac:dyDescent="0.15">
      <c r="A35" s="44"/>
      <c r="B35" s="99"/>
      <c r="C35" s="99"/>
      <c r="D35" s="44"/>
      <c r="E35" s="44"/>
      <c r="F35" s="4" t="str">
        <f t="shared" si="26"/>
        <v/>
      </c>
      <c r="G35" s="44"/>
      <c r="H35" s="44"/>
      <c r="I35" s="44"/>
      <c r="K35" s="45" t="e">
        <f t="shared" si="0"/>
        <v>#NUM!</v>
      </c>
      <c r="L35" s="45" t="e">
        <f t="shared" si="1"/>
        <v>#NUM!</v>
      </c>
      <c r="M35" s="45" t="e">
        <f t="shared" si="2"/>
        <v>#NUM!</v>
      </c>
      <c r="N35" s="45" t="e">
        <f t="shared" si="3"/>
        <v>#NUM!</v>
      </c>
      <c r="O35" s="45" t="e">
        <f t="shared" si="4"/>
        <v>#NUM!</v>
      </c>
      <c r="P35" s="45" t="e">
        <f t="shared" si="25"/>
        <v>#N/A</v>
      </c>
      <c r="Q35" s="45" t="e">
        <f t="shared" si="5"/>
        <v>#NUM!</v>
      </c>
      <c r="R35" s="45" t="e">
        <f t="shared" si="28"/>
        <v>#NUM!</v>
      </c>
      <c r="S35" s="45" t="e">
        <f t="shared" si="7"/>
        <v>#NUM!</v>
      </c>
      <c r="T35" s="45" t="e">
        <f t="shared" si="8"/>
        <v>#NUM!</v>
      </c>
      <c r="U35" s="45" t="e">
        <f t="shared" si="9"/>
        <v>#N/A</v>
      </c>
      <c r="V35" s="45" t="e">
        <f t="shared" si="10"/>
        <v>#NUM!</v>
      </c>
      <c r="W35" s="45" t="e">
        <f t="shared" si="11"/>
        <v>#NUM!</v>
      </c>
      <c r="X35" s="45" t="e">
        <f t="shared" si="12"/>
        <v>#NUM!</v>
      </c>
      <c r="Y35" s="45" t="e">
        <f t="shared" si="13"/>
        <v>#NUM!</v>
      </c>
      <c r="Z35" s="45" t="e">
        <f t="shared" si="14"/>
        <v>#N/A</v>
      </c>
      <c r="AA35" s="45" t="e">
        <f t="shared" si="15"/>
        <v>#NUM!</v>
      </c>
      <c r="AB35" s="45" t="e">
        <f t="shared" si="16"/>
        <v>#NUM!</v>
      </c>
      <c r="AC35" s="45" t="e">
        <f t="shared" si="17"/>
        <v>#NUM!</v>
      </c>
      <c r="AD35" s="45" t="e">
        <f t="shared" si="18"/>
        <v>#NUM!</v>
      </c>
      <c r="AE35" s="45" t="e">
        <f t="shared" si="19"/>
        <v>#NUM!</v>
      </c>
      <c r="AF35" s="45" t="e">
        <f t="shared" si="20"/>
        <v>#N/A</v>
      </c>
      <c r="AG35" s="45" t="e">
        <f t="shared" si="21"/>
        <v>#NUM!</v>
      </c>
      <c r="AH35" s="45" t="e">
        <f t="shared" si="22"/>
        <v>#NUM!</v>
      </c>
      <c r="AI35" s="45" t="e">
        <f t="shared" si="23"/>
        <v>#NUM!</v>
      </c>
      <c r="AJ35" s="45" t="e">
        <f t="shared" si="24"/>
        <v>#N/A</v>
      </c>
    </row>
    <row r="36" spans="1:36" ht="12.95" customHeight="1" x14ac:dyDescent="0.15">
      <c r="A36" s="44"/>
      <c r="B36" s="99"/>
      <c r="C36" s="99"/>
      <c r="D36" s="44"/>
      <c r="E36" s="44"/>
      <c r="F36" s="4" t="str">
        <f t="shared" si="26"/>
        <v/>
      </c>
      <c r="G36" s="44"/>
      <c r="H36" s="44"/>
      <c r="I36" s="44"/>
      <c r="K36" s="45" t="e">
        <f t="shared" si="0"/>
        <v>#NUM!</v>
      </c>
      <c r="L36" s="45" t="e">
        <f t="shared" si="1"/>
        <v>#NUM!</v>
      </c>
      <c r="M36" s="45" t="e">
        <f t="shared" si="2"/>
        <v>#NUM!</v>
      </c>
      <c r="N36" s="45" t="e">
        <f t="shared" si="3"/>
        <v>#NUM!</v>
      </c>
      <c r="O36" s="45" t="e">
        <f t="shared" si="4"/>
        <v>#NUM!</v>
      </c>
      <c r="P36" s="45" t="e">
        <f t="shared" si="25"/>
        <v>#N/A</v>
      </c>
      <c r="Q36" s="45" t="e">
        <f t="shared" si="5"/>
        <v>#NUM!</v>
      </c>
      <c r="R36" s="45" t="e">
        <f t="shared" si="28"/>
        <v>#NUM!</v>
      </c>
      <c r="S36" s="45" t="e">
        <f t="shared" si="7"/>
        <v>#NUM!</v>
      </c>
      <c r="T36" s="45" t="e">
        <f t="shared" si="8"/>
        <v>#NUM!</v>
      </c>
      <c r="U36" s="45" t="e">
        <f t="shared" si="9"/>
        <v>#N/A</v>
      </c>
      <c r="V36" s="45" t="e">
        <f t="shared" si="10"/>
        <v>#NUM!</v>
      </c>
      <c r="W36" s="45" t="e">
        <f t="shared" si="11"/>
        <v>#NUM!</v>
      </c>
      <c r="X36" s="45" t="e">
        <f t="shared" si="12"/>
        <v>#NUM!</v>
      </c>
      <c r="Y36" s="45" t="e">
        <f t="shared" si="13"/>
        <v>#NUM!</v>
      </c>
      <c r="Z36" s="45" t="e">
        <f t="shared" si="14"/>
        <v>#N/A</v>
      </c>
      <c r="AA36" s="45" t="e">
        <f t="shared" si="15"/>
        <v>#NUM!</v>
      </c>
      <c r="AB36" s="45" t="e">
        <f t="shared" si="16"/>
        <v>#NUM!</v>
      </c>
      <c r="AC36" s="45" t="e">
        <f t="shared" si="17"/>
        <v>#NUM!</v>
      </c>
      <c r="AD36" s="45" t="e">
        <f t="shared" si="18"/>
        <v>#NUM!</v>
      </c>
      <c r="AE36" s="45" t="e">
        <f t="shared" si="19"/>
        <v>#NUM!</v>
      </c>
      <c r="AF36" s="45" t="e">
        <f t="shared" si="20"/>
        <v>#N/A</v>
      </c>
      <c r="AG36" s="45" t="e">
        <f t="shared" si="21"/>
        <v>#NUM!</v>
      </c>
      <c r="AH36" s="45" t="e">
        <f t="shared" si="22"/>
        <v>#NUM!</v>
      </c>
      <c r="AI36" s="45" t="e">
        <f t="shared" si="23"/>
        <v>#NUM!</v>
      </c>
      <c r="AJ36" s="45" t="e">
        <f t="shared" si="24"/>
        <v>#N/A</v>
      </c>
    </row>
    <row r="37" spans="1:36" ht="12.95" customHeight="1" x14ac:dyDescent="0.15">
      <c r="A37" s="44"/>
      <c r="B37" s="99"/>
      <c r="C37" s="99"/>
      <c r="D37" s="44"/>
      <c r="E37" s="44"/>
      <c r="F37" s="4" t="str">
        <f t="shared" si="26"/>
        <v/>
      </c>
      <c r="G37" s="44"/>
      <c r="H37" s="44"/>
      <c r="I37" s="44"/>
      <c r="K37" s="45" t="e">
        <f t="shared" si="0"/>
        <v>#NUM!</v>
      </c>
      <c r="L37" s="45" t="e">
        <f t="shared" si="1"/>
        <v>#NUM!</v>
      </c>
      <c r="M37" s="45" t="e">
        <f t="shared" si="2"/>
        <v>#NUM!</v>
      </c>
      <c r="N37" s="45" t="e">
        <f t="shared" si="3"/>
        <v>#NUM!</v>
      </c>
      <c r="O37" s="45" t="e">
        <f t="shared" si="4"/>
        <v>#NUM!</v>
      </c>
      <c r="P37" s="45" t="e">
        <f t="shared" si="25"/>
        <v>#N/A</v>
      </c>
      <c r="Q37" s="45" t="e">
        <f t="shared" si="5"/>
        <v>#NUM!</v>
      </c>
      <c r="R37" s="45" t="e">
        <f t="shared" si="28"/>
        <v>#NUM!</v>
      </c>
      <c r="S37" s="45" t="e">
        <f t="shared" si="7"/>
        <v>#NUM!</v>
      </c>
      <c r="T37" s="45" t="e">
        <f t="shared" si="8"/>
        <v>#NUM!</v>
      </c>
      <c r="U37" s="45" t="e">
        <f t="shared" si="9"/>
        <v>#N/A</v>
      </c>
      <c r="V37" s="45" t="e">
        <f t="shared" si="10"/>
        <v>#NUM!</v>
      </c>
      <c r="W37" s="45" t="e">
        <f t="shared" si="11"/>
        <v>#NUM!</v>
      </c>
      <c r="X37" s="45" t="e">
        <f t="shared" si="12"/>
        <v>#NUM!</v>
      </c>
      <c r="Y37" s="45" t="e">
        <f t="shared" si="13"/>
        <v>#NUM!</v>
      </c>
      <c r="Z37" s="45" t="e">
        <f t="shared" si="14"/>
        <v>#N/A</v>
      </c>
      <c r="AA37" s="45" t="e">
        <f t="shared" si="15"/>
        <v>#NUM!</v>
      </c>
      <c r="AB37" s="45" t="e">
        <f t="shared" si="16"/>
        <v>#NUM!</v>
      </c>
      <c r="AC37" s="45" t="e">
        <f t="shared" si="17"/>
        <v>#NUM!</v>
      </c>
      <c r="AD37" s="45" t="e">
        <f t="shared" si="18"/>
        <v>#NUM!</v>
      </c>
      <c r="AE37" s="45" t="e">
        <f t="shared" si="19"/>
        <v>#NUM!</v>
      </c>
      <c r="AF37" s="45" t="e">
        <f t="shared" si="20"/>
        <v>#N/A</v>
      </c>
      <c r="AG37" s="45" t="e">
        <f t="shared" si="21"/>
        <v>#NUM!</v>
      </c>
      <c r="AH37" s="45" t="e">
        <f t="shared" si="22"/>
        <v>#NUM!</v>
      </c>
      <c r="AI37" s="45" t="e">
        <f t="shared" si="23"/>
        <v>#NUM!</v>
      </c>
      <c r="AJ37" s="45" t="e">
        <f t="shared" si="24"/>
        <v>#N/A</v>
      </c>
    </row>
    <row r="38" spans="1:36" ht="12.95" customHeight="1" x14ac:dyDescent="0.15">
      <c r="A38" s="44"/>
      <c r="B38" s="99"/>
      <c r="C38" s="99"/>
      <c r="D38" s="44"/>
      <c r="E38" s="44"/>
      <c r="F38" s="4" t="str">
        <f t="shared" si="26"/>
        <v/>
      </c>
      <c r="G38" s="44"/>
      <c r="H38" s="44"/>
      <c r="I38" s="44"/>
      <c r="K38" s="45" t="e">
        <f t="shared" si="0"/>
        <v>#NUM!</v>
      </c>
      <c r="L38" s="45" t="e">
        <f t="shared" si="1"/>
        <v>#NUM!</v>
      </c>
      <c r="M38" s="45" t="e">
        <f t="shared" si="2"/>
        <v>#NUM!</v>
      </c>
      <c r="N38" s="45" t="e">
        <f t="shared" si="3"/>
        <v>#NUM!</v>
      </c>
      <c r="O38" s="45" t="e">
        <f t="shared" si="4"/>
        <v>#NUM!</v>
      </c>
      <c r="P38" s="45" t="e">
        <f t="shared" si="25"/>
        <v>#N/A</v>
      </c>
      <c r="Q38" s="45" t="e">
        <f t="shared" si="5"/>
        <v>#NUM!</v>
      </c>
      <c r="R38" s="45" t="e">
        <f t="shared" si="28"/>
        <v>#NUM!</v>
      </c>
      <c r="S38" s="45" t="e">
        <f t="shared" si="7"/>
        <v>#NUM!</v>
      </c>
      <c r="T38" s="45" t="e">
        <f t="shared" si="8"/>
        <v>#NUM!</v>
      </c>
      <c r="U38" s="45" t="e">
        <f t="shared" si="9"/>
        <v>#N/A</v>
      </c>
      <c r="V38" s="45" t="e">
        <f t="shared" si="10"/>
        <v>#NUM!</v>
      </c>
      <c r="W38" s="45" t="e">
        <f t="shared" si="11"/>
        <v>#NUM!</v>
      </c>
      <c r="X38" s="45" t="e">
        <f t="shared" si="12"/>
        <v>#NUM!</v>
      </c>
      <c r="Y38" s="45" t="e">
        <f t="shared" si="13"/>
        <v>#NUM!</v>
      </c>
      <c r="Z38" s="45" t="e">
        <f t="shared" si="14"/>
        <v>#N/A</v>
      </c>
      <c r="AA38" s="45" t="e">
        <f t="shared" si="15"/>
        <v>#NUM!</v>
      </c>
      <c r="AB38" s="45" t="e">
        <f t="shared" si="16"/>
        <v>#NUM!</v>
      </c>
      <c r="AC38" s="45" t="e">
        <f t="shared" si="17"/>
        <v>#NUM!</v>
      </c>
      <c r="AD38" s="45" t="e">
        <f t="shared" si="18"/>
        <v>#NUM!</v>
      </c>
      <c r="AE38" s="45" t="e">
        <f t="shared" si="19"/>
        <v>#NUM!</v>
      </c>
      <c r="AF38" s="45" t="e">
        <f t="shared" si="20"/>
        <v>#N/A</v>
      </c>
      <c r="AG38" s="45" t="e">
        <f t="shared" si="21"/>
        <v>#NUM!</v>
      </c>
      <c r="AH38" s="45" t="e">
        <f t="shared" si="22"/>
        <v>#NUM!</v>
      </c>
      <c r="AI38" s="45" t="e">
        <f t="shared" si="23"/>
        <v>#NUM!</v>
      </c>
      <c r="AJ38" s="45" t="e">
        <f t="shared" si="24"/>
        <v>#N/A</v>
      </c>
    </row>
    <row r="39" spans="1:36" ht="12.95" customHeight="1" x14ac:dyDescent="0.15">
      <c r="A39" s="44"/>
      <c r="B39" s="99"/>
      <c r="C39" s="99"/>
      <c r="D39" s="44"/>
      <c r="E39" s="44"/>
      <c r="F39" s="4" t="str">
        <f t="shared" si="26"/>
        <v/>
      </c>
      <c r="G39" s="44"/>
      <c r="H39" s="44"/>
      <c r="I39" s="44"/>
      <c r="K39" s="45" t="e">
        <f t="shared" si="0"/>
        <v>#NUM!</v>
      </c>
      <c r="L39" s="45" t="e">
        <f t="shared" si="1"/>
        <v>#NUM!</v>
      </c>
      <c r="M39" s="45" t="e">
        <f t="shared" si="2"/>
        <v>#NUM!</v>
      </c>
      <c r="N39" s="45" t="e">
        <f t="shared" si="3"/>
        <v>#NUM!</v>
      </c>
      <c r="O39" s="45" t="e">
        <f t="shared" si="4"/>
        <v>#NUM!</v>
      </c>
      <c r="P39" s="45" t="e">
        <f t="shared" si="25"/>
        <v>#N/A</v>
      </c>
      <c r="Q39" s="45" t="e">
        <f t="shared" si="5"/>
        <v>#NUM!</v>
      </c>
      <c r="R39" s="45" t="e">
        <f t="shared" si="28"/>
        <v>#NUM!</v>
      </c>
      <c r="S39" s="45" t="e">
        <f t="shared" si="7"/>
        <v>#NUM!</v>
      </c>
      <c r="T39" s="45" t="e">
        <f t="shared" si="8"/>
        <v>#NUM!</v>
      </c>
      <c r="U39" s="45" t="e">
        <f t="shared" si="9"/>
        <v>#N/A</v>
      </c>
      <c r="V39" s="45" t="e">
        <f t="shared" si="10"/>
        <v>#NUM!</v>
      </c>
      <c r="W39" s="45" t="e">
        <f t="shared" si="11"/>
        <v>#NUM!</v>
      </c>
      <c r="X39" s="45" t="e">
        <f t="shared" si="12"/>
        <v>#NUM!</v>
      </c>
      <c r="Y39" s="45" t="e">
        <f t="shared" si="13"/>
        <v>#NUM!</v>
      </c>
      <c r="Z39" s="45" t="e">
        <f t="shared" si="14"/>
        <v>#N/A</v>
      </c>
      <c r="AA39" s="45" t="e">
        <f t="shared" si="15"/>
        <v>#NUM!</v>
      </c>
      <c r="AB39" s="45" t="e">
        <f t="shared" si="16"/>
        <v>#NUM!</v>
      </c>
      <c r="AC39" s="45" t="e">
        <f t="shared" si="17"/>
        <v>#NUM!</v>
      </c>
      <c r="AD39" s="45" t="e">
        <f t="shared" si="18"/>
        <v>#NUM!</v>
      </c>
      <c r="AE39" s="45" t="e">
        <f t="shared" si="19"/>
        <v>#NUM!</v>
      </c>
      <c r="AF39" s="45" t="e">
        <f t="shared" si="20"/>
        <v>#N/A</v>
      </c>
      <c r="AG39" s="45" t="e">
        <f t="shared" si="21"/>
        <v>#NUM!</v>
      </c>
      <c r="AH39" s="45" t="e">
        <f t="shared" si="22"/>
        <v>#NUM!</v>
      </c>
      <c r="AI39" s="45" t="e">
        <f t="shared" si="23"/>
        <v>#NUM!</v>
      </c>
      <c r="AJ39" s="45" t="e">
        <f t="shared" si="24"/>
        <v>#N/A</v>
      </c>
    </row>
    <row r="40" spans="1:36" ht="12.95" customHeight="1" x14ac:dyDescent="0.15">
      <c r="A40" s="44"/>
      <c r="B40" s="99"/>
      <c r="C40" s="99"/>
      <c r="D40" s="44"/>
      <c r="E40" s="44"/>
      <c r="F40" s="4" t="str">
        <f t="shared" si="26"/>
        <v/>
      </c>
      <c r="G40" s="44"/>
      <c r="H40" s="44"/>
      <c r="I40" s="44"/>
      <c r="K40" s="45" t="e">
        <f t="shared" si="0"/>
        <v>#NUM!</v>
      </c>
      <c r="L40" s="45" t="e">
        <f t="shared" si="1"/>
        <v>#NUM!</v>
      </c>
      <c r="M40" s="45" t="e">
        <f t="shared" si="2"/>
        <v>#NUM!</v>
      </c>
      <c r="N40" s="45" t="e">
        <f t="shared" si="3"/>
        <v>#NUM!</v>
      </c>
      <c r="O40" s="45" t="e">
        <f t="shared" si="4"/>
        <v>#NUM!</v>
      </c>
      <c r="P40" s="45" t="e">
        <f t="shared" si="25"/>
        <v>#N/A</v>
      </c>
      <c r="Q40" s="45" t="e">
        <f t="shared" si="5"/>
        <v>#NUM!</v>
      </c>
      <c r="R40" s="45" t="e">
        <f t="shared" si="28"/>
        <v>#NUM!</v>
      </c>
      <c r="S40" s="45" t="e">
        <f t="shared" si="7"/>
        <v>#NUM!</v>
      </c>
      <c r="T40" s="45" t="e">
        <f t="shared" si="8"/>
        <v>#NUM!</v>
      </c>
      <c r="U40" s="45" t="e">
        <f t="shared" si="9"/>
        <v>#N/A</v>
      </c>
      <c r="V40" s="45" t="e">
        <f t="shared" si="10"/>
        <v>#NUM!</v>
      </c>
      <c r="W40" s="45" t="e">
        <f t="shared" si="11"/>
        <v>#NUM!</v>
      </c>
      <c r="X40" s="45" t="e">
        <f t="shared" si="12"/>
        <v>#NUM!</v>
      </c>
      <c r="Y40" s="45" t="e">
        <f t="shared" si="13"/>
        <v>#NUM!</v>
      </c>
      <c r="Z40" s="45" t="e">
        <f t="shared" si="14"/>
        <v>#N/A</v>
      </c>
      <c r="AA40" s="45" t="e">
        <f t="shared" si="15"/>
        <v>#NUM!</v>
      </c>
      <c r="AB40" s="45" t="e">
        <f t="shared" si="16"/>
        <v>#NUM!</v>
      </c>
      <c r="AC40" s="45" t="e">
        <f t="shared" si="17"/>
        <v>#NUM!</v>
      </c>
      <c r="AD40" s="45" t="e">
        <f t="shared" si="18"/>
        <v>#NUM!</v>
      </c>
      <c r="AE40" s="45" t="e">
        <f t="shared" si="19"/>
        <v>#NUM!</v>
      </c>
      <c r="AF40" s="45" t="e">
        <f t="shared" si="20"/>
        <v>#N/A</v>
      </c>
      <c r="AG40" s="45" t="e">
        <f t="shared" si="21"/>
        <v>#NUM!</v>
      </c>
      <c r="AH40" s="45" t="e">
        <f t="shared" si="22"/>
        <v>#NUM!</v>
      </c>
      <c r="AI40" s="45" t="e">
        <f t="shared" si="23"/>
        <v>#NUM!</v>
      </c>
      <c r="AJ40" s="45" t="e">
        <f t="shared" si="24"/>
        <v>#N/A</v>
      </c>
    </row>
    <row r="41" spans="1:36" ht="12.95" customHeight="1" x14ac:dyDescent="0.15">
      <c r="A41" s="44"/>
      <c r="B41" s="99"/>
      <c r="C41" s="99"/>
      <c r="D41" s="41"/>
      <c r="E41" s="41"/>
      <c r="F41" s="4" t="str">
        <f t="shared" si="26"/>
        <v/>
      </c>
      <c r="G41" s="44"/>
      <c r="H41" s="44"/>
      <c r="I41" s="44"/>
      <c r="K41" s="45" t="e">
        <f t="shared" si="0"/>
        <v>#NUM!</v>
      </c>
      <c r="L41" s="45" t="e">
        <f t="shared" si="1"/>
        <v>#NUM!</v>
      </c>
      <c r="M41" s="45" t="e">
        <f t="shared" si="2"/>
        <v>#NUM!</v>
      </c>
      <c r="N41" s="45" t="e">
        <f t="shared" si="3"/>
        <v>#NUM!</v>
      </c>
      <c r="O41" s="45" t="e">
        <f t="shared" si="4"/>
        <v>#NUM!</v>
      </c>
      <c r="P41" s="45" t="e">
        <f t="shared" si="25"/>
        <v>#N/A</v>
      </c>
      <c r="Q41" s="45" t="e">
        <f t="shared" si="5"/>
        <v>#NUM!</v>
      </c>
      <c r="R41" s="45" t="e">
        <f t="shared" si="28"/>
        <v>#NUM!</v>
      </c>
      <c r="S41" s="45" t="e">
        <f t="shared" si="7"/>
        <v>#NUM!</v>
      </c>
      <c r="T41" s="45" t="e">
        <f t="shared" si="8"/>
        <v>#NUM!</v>
      </c>
      <c r="U41" s="45" t="e">
        <f t="shared" si="9"/>
        <v>#N/A</v>
      </c>
      <c r="V41" s="45" t="e">
        <f t="shared" si="10"/>
        <v>#NUM!</v>
      </c>
      <c r="W41" s="45" t="e">
        <f t="shared" si="11"/>
        <v>#NUM!</v>
      </c>
      <c r="X41" s="45" t="e">
        <f t="shared" si="12"/>
        <v>#NUM!</v>
      </c>
      <c r="Y41" s="45" t="e">
        <f t="shared" si="13"/>
        <v>#NUM!</v>
      </c>
      <c r="Z41" s="45" t="e">
        <f t="shared" si="14"/>
        <v>#N/A</v>
      </c>
      <c r="AA41" s="45" t="e">
        <f t="shared" si="15"/>
        <v>#NUM!</v>
      </c>
      <c r="AB41" s="45" t="e">
        <f t="shared" si="16"/>
        <v>#NUM!</v>
      </c>
      <c r="AC41" s="45" t="e">
        <f t="shared" si="17"/>
        <v>#NUM!</v>
      </c>
      <c r="AD41" s="45" t="e">
        <f t="shared" si="18"/>
        <v>#NUM!</v>
      </c>
      <c r="AE41" s="45" t="e">
        <f t="shared" si="19"/>
        <v>#NUM!</v>
      </c>
      <c r="AF41" s="45" t="e">
        <f t="shared" si="20"/>
        <v>#N/A</v>
      </c>
      <c r="AG41" s="45" t="e">
        <f t="shared" si="21"/>
        <v>#NUM!</v>
      </c>
      <c r="AH41" s="45" t="e">
        <f t="shared" si="22"/>
        <v>#NUM!</v>
      </c>
      <c r="AI41" s="45" t="e">
        <f t="shared" si="23"/>
        <v>#NUM!</v>
      </c>
      <c r="AJ41" s="45" t="e">
        <f t="shared" si="24"/>
        <v>#N/A</v>
      </c>
    </row>
    <row r="42" spans="1:36" ht="12.95" customHeight="1" x14ac:dyDescent="0.15">
      <c r="A42" s="44"/>
      <c r="B42" s="99"/>
      <c r="C42" s="99"/>
      <c r="D42" s="41"/>
      <c r="E42" s="41"/>
      <c r="F42" s="4" t="str">
        <f t="shared" si="26"/>
        <v/>
      </c>
      <c r="G42" s="44"/>
      <c r="H42" s="44"/>
      <c r="I42" s="44"/>
      <c r="K42" s="45" t="e">
        <f t="shared" si="0"/>
        <v>#NUM!</v>
      </c>
      <c r="L42" s="45" t="e">
        <f t="shared" si="1"/>
        <v>#NUM!</v>
      </c>
      <c r="M42" s="45" t="e">
        <f t="shared" si="2"/>
        <v>#NUM!</v>
      </c>
      <c r="N42" s="45" t="e">
        <f t="shared" si="3"/>
        <v>#NUM!</v>
      </c>
      <c r="O42" s="45" t="e">
        <f t="shared" si="4"/>
        <v>#NUM!</v>
      </c>
      <c r="P42" s="45" t="e">
        <f t="shared" si="25"/>
        <v>#N/A</v>
      </c>
      <c r="Q42" s="45" t="e">
        <f t="shared" si="5"/>
        <v>#NUM!</v>
      </c>
      <c r="R42" s="45" t="e">
        <f t="shared" si="28"/>
        <v>#NUM!</v>
      </c>
      <c r="S42" s="45" t="e">
        <f t="shared" si="7"/>
        <v>#NUM!</v>
      </c>
      <c r="T42" s="45" t="e">
        <f t="shared" si="8"/>
        <v>#NUM!</v>
      </c>
      <c r="U42" s="45" t="e">
        <f t="shared" si="9"/>
        <v>#N/A</v>
      </c>
      <c r="V42" s="45" t="e">
        <f t="shared" si="10"/>
        <v>#NUM!</v>
      </c>
      <c r="W42" s="45" t="e">
        <f t="shared" si="11"/>
        <v>#NUM!</v>
      </c>
      <c r="X42" s="45" t="e">
        <f t="shared" si="12"/>
        <v>#NUM!</v>
      </c>
      <c r="Y42" s="45" t="e">
        <f t="shared" si="13"/>
        <v>#NUM!</v>
      </c>
      <c r="Z42" s="45" t="e">
        <f t="shared" si="14"/>
        <v>#N/A</v>
      </c>
      <c r="AA42" s="45" t="e">
        <f t="shared" si="15"/>
        <v>#NUM!</v>
      </c>
      <c r="AB42" s="45" t="e">
        <f t="shared" si="16"/>
        <v>#NUM!</v>
      </c>
      <c r="AC42" s="45" t="e">
        <f t="shared" si="17"/>
        <v>#NUM!</v>
      </c>
      <c r="AD42" s="45" t="e">
        <f t="shared" si="18"/>
        <v>#NUM!</v>
      </c>
      <c r="AE42" s="45" t="e">
        <f t="shared" si="19"/>
        <v>#NUM!</v>
      </c>
      <c r="AF42" s="45" t="e">
        <f t="shared" si="20"/>
        <v>#N/A</v>
      </c>
      <c r="AG42" s="45" t="e">
        <f t="shared" si="21"/>
        <v>#NUM!</v>
      </c>
      <c r="AH42" s="45" t="e">
        <f t="shared" si="22"/>
        <v>#NUM!</v>
      </c>
      <c r="AI42" s="45" t="e">
        <f t="shared" si="23"/>
        <v>#NUM!</v>
      </c>
      <c r="AJ42" s="45" t="e">
        <f t="shared" si="24"/>
        <v>#N/A</v>
      </c>
    </row>
    <row r="43" spans="1:36" ht="12.95" customHeight="1" x14ac:dyDescent="0.15">
      <c r="A43" s="44"/>
      <c r="B43" s="99"/>
      <c r="C43" s="99"/>
      <c r="D43" s="41"/>
      <c r="E43" s="41"/>
      <c r="F43" s="4" t="str">
        <f t="shared" si="26"/>
        <v/>
      </c>
      <c r="G43" s="44"/>
      <c r="H43" s="44"/>
      <c r="I43" s="44"/>
      <c r="K43" s="45" t="e">
        <f t="shared" si="0"/>
        <v>#NUM!</v>
      </c>
      <c r="L43" s="45" t="e">
        <f t="shared" si="1"/>
        <v>#NUM!</v>
      </c>
      <c r="M43" s="45" t="e">
        <f t="shared" si="2"/>
        <v>#NUM!</v>
      </c>
      <c r="N43" s="45" t="e">
        <f t="shared" si="3"/>
        <v>#NUM!</v>
      </c>
      <c r="O43" s="45" t="e">
        <f t="shared" si="4"/>
        <v>#NUM!</v>
      </c>
      <c r="P43" s="45" t="e">
        <f t="shared" si="25"/>
        <v>#N/A</v>
      </c>
      <c r="Q43" s="45" t="e">
        <f t="shared" si="5"/>
        <v>#NUM!</v>
      </c>
      <c r="R43" s="45" t="e">
        <f t="shared" si="28"/>
        <v>#NUM!</v>
      </c>
      <c r="S43" s="45" t="e">
        <f t="shared" si="7"/>
        <v>#NUM!</v>
      </c>
      <c r="T43" s="45" t="e">
        <f t="shared" si="8"/>
        <v>#NUM!</v>
      </c>
      <c r="U43" s="45" t="e">
        <f t="shared" si="9"/>
        <v>#N/A</v>
      </c>
      <c r="V43" s="45" t="e">
        <f t="shared" si="10"/>
        <v>#NUM!</v>
      </c>
      <c r="W43" s="45" t="e">
        <f t="shared" si="11"/>
        <v>#NUM!</v>
      </c>
      <c r="X43" s="45" t="e">
        <f t="shared" si="12"/>
        <v>#NUM!</v>
      </c>
      <c r="Y43" s="45" t="e">
        <f t="shared" si="13"/>
        <v>#NUM!</v>
      </c>
      <c r="Z43" s="45" t="e">
        <f t="shared" si="14"/>
        <v>#N/A</v>
      </c>
      <c r="AA43" s="45" t="e">
        <f t="shared" si="15"/>
        <v>#NUM!</v>
      </c>
      <c r="AB43" s="45" t="e">
        <f t="shared" si="16"/>
        <v>#NUM!</v>
      </c>
      <c r="AC43" s="45" t="e">
        <f t="shared" si="17"/>
        <v>#NUM!</v>
      </c>
      <c r="AD43" s="45" t="e">
        <f t="shared" si="18"/>
        <v>#NUM!</v>
      </c>
      <c r="AE43" s="45" t="e">
        <f t="shared" si="19"/>
        <v>#NUM!</v>
      </c>
      <c r="AF43" s="45" t="e">
        <f t="shared" si="20"/>
        <v>#N/A</v>
      </c>
      <c r="AG43" s="45" t="e">
        <f t="shared" si="21"/>
        <v>#NUM!</v>
      </c>
      <c r="AH43" s="45" t="e">
        <f t="shared" si="22"/>
        <v>#NUM!</v>
      </c>
      <c r="AI43" s="45" t="e">
        <f t="shared" si="23"/>
        <v>#NUM!</v>
      </c>
      <c r="AJ43" s="45" t="e">
        <f t="shared" si="24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44" t="s">
        <v>18</v>
      </c>
      <c r="D46" s="44" t="s">
        <v>19</v>
      </c>
      <c r="E46" s="44" t="s">
        <v>20</v>
      </c>
      <c r="F46" s="11"/>
      <c r="G46" s="5" t="s">
        <v>21</v>
      </c>
      <c r="H46" s="13"/>
      <c r="I46" s="111" t="str">
        <f>"調査対象地内でプロットは5箇所設置しているため、合計材積は500m2(0.05ha)での値である。そのため、haあたりのスギ立枯木材積合計(推定値)は、"&amp;G50&amp;"m3として取り扱う。"</f>
        <v>調査対象地内でプロットは5箇所設置しているため、合計材積は500m2(0.05ha)での値である。そのため、haあたりのスギ立枯木材積合計(推定値)は、3.2m3として取り扱う。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4</v>
      </c>
      <c r="D47" s="15">
        <f>COUNTIF(G4:G43,"*下層*")</f>
        <v>0</v>
      </c>
      <c r="E47" s="15">
        <f>COUNTA(A4:A43)</f>
        <v>4</v>
      </c>
      <c r="F47" s="11"/>
      <c r="G47" s="16">
        <f>ROUND(C47*20,0)</f>
        <v>80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ROUND(SUMIF(G4:G43,"&lt;&gt;*下層*",E4:E43)/C47,0)</f>
        <v>8</v>
      </c>
      <c r="D48" s="15" t="str">
        <f>IF(D47&gt;0,ROUND(SUMIF(G4:G43,"*下層*",E4:E43)/D47,0),"")</f>
        <v/>
      </c>
      <c r="E48" s="15">
        <f>ROUND(SUM(E4:E43)/E47,0)</f>
        <v>8</v>
      </c>
      <c r="F48" s="14"/>
      <c r="G48" s="16">
        <f>C48</f>
        <v>8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ROUND(SUMIF(G4:G43,"&lt;&gt;*下層*",D4:D43)/C47,0)</f>
        <v>10</v>
      </c>
      <c r="D49" s="15" t="str">
        <f>IF(D47&gt;0,ROUND(SUMIF(G4:G43,"*下層*",D4:D43)/D47,0),"")</f>
        <v/>
      </c>
      <c r="E49" s="15">
        <f>ROUND(SUM(D4:D43)/E47,0)</f>
        <v>10</v>
      </c>
      <c r="F49" s="14"/>
      <c r="G49" s="16">
        <f>C49</f>
        <v>10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0.16</v>
      </c>
      <c r="D50" s="17">
        <f>SUMIF(G4:G43,"*下層*",F4:F43)</f>
        <v>0</v>
      </c>
      <c r="E50" s="4">
        <f>SUM(F4:F43)</f>
        <v>0.16</v>
      </c>
      <c r="F50" s="14"/>
      <c r="G50" s="18">
        <f>ROUND(C50*20,1)</f>
        <v>3.2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形状比＝80、Sr＝140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44" t="s">
        <v>18</v>
      </c>
      <c r="D53" s="44" t="s">
        <v>19</v>
      </c>
      <c r="E53" s="44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4</v>
      </c>
      <c r="D54" s="15">
        <f>COUNTIF(H4:H43,"▲")</f>
        <v>0</v>
      </c>
      <c r="E54" s="15">
        <f>COUNTA(H4:H43)</f>
        <v>4</v>
      </c>
      <c r="F54" s="11"/>
      <c r="G54" s="16">
        <f>ROUND(C54*20,0)</f>
        <v>80</v>
      </c>
      <c r="H54" s="13"/>
      <c r="I54" s="112"/>
      <c r="K54" s="42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IF(C54&gt;0,ROUND(SUMIF(H18:H43,"○",E18:E43)/C54,0),"")</f>
        <v>0</v>
      </c>
      <c r="D55" s="15" t="str">
        <f>IF(D54&gt;0,ROUND(SUMIF(H18:H43,"▲",E18:E43)/D54,0),"")</f>
        <v/>
      </c>
      <c r="E55" s="15">
        <f>ROUND(SUMIF(H4:H43,"*",E4:E43)/E54,0)</f>
        <v>8</v>
      </c>
      <c r="F55" s="14"/>
      <c r="G55" s="16">
        <f>C55</f>
        <v>0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IF(C54&gt;0,ROUND(SUMIF(H18:H43,"○",D18:D43)/C54,0),"")</f>
        <v>0</v>
      </c>
      <c r="D56" s="15" t="str">
        <f>IF(D54&gt;0,ROUND(SUMIF(H18:H43,"▲",D18:D43)/D54,0),"")</f>
        <v/>
      </c>
      <c r="E56" s="15">
        <f>ROUND(SUMIF(H4:H43,"*",D4:D43)/E54,0)</f>
        <v>10</v>
      </c>
      <c r="F56" s="14"/>
      <c r="G56" s="16">
        <f>C56</f>
        <v>0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0.16</v>
      </c>
      <c r="D57" s="17">
        <f>SUMIF(H18:H43,"▲",F18:F43)</f>
        <v>0</v>
      </c>
      <c r="E57" s="17">
        <f>SUM(C57:D57)</f>
        <v>0.16</v>
      </c>
      <c r="F57" s="14"/>
      <c r="G57" s="20">
        <f>ROUND(C57*20,1)</f>
        <v>3.2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3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44" t="s">
        <v>18</v>
      </c>
      <c r="D60" s="44" t="s">
        <v>19</v>
      </c>
      <c r="E60" s="44" t="s">
        <v>20</v>
      </c>
      <c r="F60" s="11"/>
      <c r="G60" s="14"/>
      <c r="H60" s="11"/>
      <c r="I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100</v>
      </c>
      <c r="D61" s="21" t="str">
        <f>IF(D47&gt;0,ROUND(D54/D47*100,1),"")</f>
        <v/>
      </c>
      <c r="E61" s="21">
        <f>ROUND(E54/E47*100,1)</f>
        <v>100</v>
      </c>
      <c r="F61" s="11"/>
      <c r="G61" s="14"/>
      <c r="H61" s="11"/>
      <c r="I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100</v>
      </c>
      <c r="D62" s="21" t="str">
        <f>IF(D47&gt;0,ROUND(D57/D50*100,1),"")</f>
        <v/>
      </c>
      <c r="E62" s="21">
        <f>ROUND(E57/E50*100,1)</f>
        <v>100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44" t="s">
        <v>18</v>
      </c>
      <c r="D65" s="44" t="s">
        <v>19</v>
      </c>
      <c r="E65" s="44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0</v>
      </c>
      <c r="D66" s="15">
        <f>D47-D54</f>
        <v>0</v>
      </c>
      <c r="E66" s="15">
        <f>SUM(C66:D66)</f>
        <v>0</v>
      </c>
      <c r="F66" s="11"/>
      <c r="G66" s="16">
        <f>C66*100</f>
        <v>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 t="str">
        <f>IF(C66&gt;0,ROUND(SUMIFS(E18:E43,G18:G43,"&lt;&gt;*下層*",H18:H43,"")/C66,0),"")</f>
        <v/>
      </c>
      <c r="D67" s="15" t="str">
        <f>IF(D66&gt;0,ROUND(SUMIFS(E18:E43,G18:G43,"*下層*",H18:H43,"")/D66,0),"")</f>
        <v/>
      </c>
      <c r="E67" s="15" t="str">
        <f>IF(E66&gt;0,ROUND(SUMIF(H18:H43,"",E18:E43)/E66,0),"")</f>
        <v/>
      </c>
      <c r="F67" s="14"/>
      <c r="G67" s="16" t="str">
        <f>C67</f>
        <v/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 t="str">
        <f>IF(C66&gt;0,ROUND(SUMIFS(D18:D43,G18:G43,"&lt;&gt;*下層*",H18:H43,"")/C66,0),"")</f>
        <v/>
      </c>
      <c r="D68" s="15" t="str">
        <f>IF(D66&gt;0,ROUND(SUMIFS(D18:D43,G18:G43,"*下層*",H18:H43,"")/D66,0),"")</f>
        <v/>
      </c>
      <c r="E68" s="15" t="str">
        <f>IF(E66&gt;0,ROUND(SUMIF(H18:H43,"",D18:D43)/E66,0),"")</f>
        <v/>
      </c>
      <c r="F68" s="14"/>
      <c r="G68" s="16" t="str">
        <f>C68</f>
        <v/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0</v>
      </c>
      <c r="D69" s="17" t="str">
        <f>IF(D66&gt;0,D50-D57,"")</f>
        <v/>
      </c>
      <c r="E69" s="4">
        <f>SUM(C69:D69)</f>
        <v>0</v>
      </c>
      <c r="F69" s="14"/>
      <c r="G69" s="18">
        <f>C69*100</f>
        <v>0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8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751" priority="16" stopIfTrue="1">
      <formula>AND(($H4="スギ"),(#REF!&lt;12))</formula>
    </cfRule>
  </conditionalFormatting>
  <conditionalFormatting sqref="L4:L43">
    <cfRule type="expression" dxfId="750" priority="15" stopIfTrue="1">
      <formula>AND(($H4="スギ"),(#REF!&lt;22),(#REF!&gt;=12))</formula>
    </cfRule>
  </conditionalFormatting>
  <conditionalFormatting sqref="M4:M43">
    <cfRule type="expression" dxfId="749" priority="14" stopIfTrue="1">
      <formula>AND(($H4="スギ"),(#REF!&lt;32),(#REF!&gt;=22))</formula>
    </cfRule>
  </conditionalFormatting>
  <conditionalFormatting sqref="N4:N43">
    <cfRule type="expression" dxfId="748" priority="13" stopIfTrue="1">
      <formula>AND(($H4="スギ"),(#REF!&lt;42),(#REF!&gt;=32))</formula>
    </cfRule>
  </conditionalFormatting>
  <conditionalFormatting sqref="U4:U43 Z4:AF43 AJ4:AJ43 O4:P43">
    <cfRule type="expression" dxfId="747" priority="12" stopIfTrue="1">
      <formula>AND(($H4="スギ"),(#REF!&gt;=42))</formula>
    </cfRule>
  </conditionalFormatting>
  <conditionalFormatting sqref="Q4:Q43 AA4:AA43">
    <cfRule type="expression" dxfId="746" priority="11" stopIfTrue="1">
      <formula>AND(($H4="ヒノキ"),(#REF!&lt;12))</formula>
    </cfRule>
  </conditionalFormatting>
  <conditionalFormatting sqref="R4:R43 AB4:AE43">
    <cfRule type="expression" dxfId="745" priority="10" stopIfTrue="1">
      <formula>AND(($H4="ヒノキ"),(#REF!&lt;22),(#REF!&gt;=12))</formula>
    </cfRule>
  </conditionalFormatting>
  <conditionalFormatting sqref="S4:S43">
    <cfRule type="expression" dxfId="744" priority="9" stopIfTrue="1">
      <formula>AND(($H4="ヒノキ"),(#REF!&lt;32),(#REF!&gt;=22))</formula>
    </cfRule>
  </conditionalFormatting>
  <conditionalFormatting sqref="T4:U43 Z4:AF43 AJ4:AJ43">
    <cfRule type="expression" dxfId="743" priority="8" stopIfTrue="1">
      <formula>AND(($H4="ヒノキ"),(#REF!&gt;=32))</formula>
    </cfRule>
  </conditionalFormatting>
  <conditionalFormatting sqref="V4:V43 AA4:AA43">
    <cfRule type="expression" dxfId="742" priority="7" stopIfTrue="1">
      <formula>AND(($H4="アカマツ"),(#REF!&lt;12))</formula>
    </cfRule>
  </conditionalFormatting>
  <conditionalFormatting sqref="W4:W43 AB4:AB43">
    <cfRule type="expression" dxfId="741" priority="6" stopIfTrue="1">
      <formula>AND(($H4="アカマツ"),(#REF!&lt;22),(#REF!&gt;=12))</formula>
    </cfRule>
  </conditionalFormatting>
  <conditionalFormatting sqref="X4:X43 AC4:AC43">
    <cfRule type="expression" dxfId="740" priority="5" stopIfTrue="1">
      <formula>AND(($H4="アカマツ"),(#REF!&lt;42),(#REF!&gt;=22))</formula>
    </cfRule>
  </conditionalFormatting>
  <conditionalFormatting sqref="Y4:AF43 AJ4:AJ43">
    <cfRule type="expression" dxfId="739" priority="4" stopIfTrue="1">
      <formula>AND(($H4="アカマツ"),(#REF!&gt;=42))</formula>
    </cfRule>
  </conditionalFormatting>
  <conditionalFormatting sqref="AG4:AG43">
    <cfRule type="expression" dxfId="738" priority="3" stopIfTrue="1">
      <formula>AND(($H4&lt;&gt;"スギ"),($H4&lt;&gt;"ヒノキ"),($H4&lt;&gt;"アカマツ"),(#REF!&lt;12))</formula>
    </cfRule>
  </conditionalFormatting>
  <conditionalFormatting sqref="AH4:AH43">
    <cfRule type="expression" dxfId="737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736" priority="1" stopIfTrue="1">
      <formula>AND(($H4&lt;&gt;"スギ"),($H4&lt;&gt;"ヒノキ"),($H4&lt;&gt;"アカマツ"),(#REF!&gt;=42))</formula>
    </cfRule>
  </conditionalFormatting>
  <printOptions horizontalCentered="1" verticalCentered="1"/>
  <pageMargins left="0.78740157480314965" right="0.51181102362204722" top="0.74803149606299213" bottom="0.74803149606299213" header="0.31496062992125984" footer="0.31496062992125984"/>
  <pageSetup paperSize="9" scale="80" orientation="portrait" blackAndWhite="1"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92D050"/>
  </sheetPr>
  <dimension ref="A1:AJ120"/>
  <sheetViews>
    <sheetView showGridLines="0" view="pageBreakPreview" topLeftCell="A22" zoomScaleNormal="85" zoomScaleSheetLayoutView="100" workbookViewId="0">
      <selection activeCell="I46" sqref="I46:I61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329</v>
      </c>
      <c r="B2" s="100"/>
      <c r="C2" s="100"/>
      <c r="D2" s="100"/>
      <c r="E2" s="100"/>
      <c r="F2" s="100"/>
      <c r="G2" s="100"/>
      <c r="H2" s="101" t="s">
        <v>128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46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45">
        <v>0</v>
      </c>
      <c r="L3" s="45">
        <v>12</v>
      </c>
      <c r="M3" s="45">
        <v>22</v>
      </c>
      <c r="N3" s="45">
        <v>32</v>
      </c>
      <c r="O3" s="45">
        <v>42</v>
      </c>
      <c r="P3" s="45" t="s">
        <v>14</v>
      </c>
      <c r="Q3" s="45">
        <v>0</v>
      </c>
      <c r="R3" s="45">
        <v>12</v>
      </c>
      <c r="S3" s="45">
        <v>22</v>
      </c>
      <c r="T3" s="45">
        <v>32</v>
      </c>
      <c r="U3" s="45" t="s">
        <v>14</v>
      </c>
      <c r="V3" s="45">
        <v>0</v>
      </c>
      <c r="W3" s="45">
        <v>12</v>
      </c>
      <c r="X3" s="45">
        <v>22</v>
      </c>
      <c r="Y3" s="45">
        <v>42</v>
      </c>
      <c r="Z3" s="45" t="s">
        <v>14</v>
      </c>
      <c r="AA3" s="45">
        <v>0</v>
      </c>
      <c r="AB3" s="45">
        <v>12</v>
      </c>
      <c r="AC3" s="45">
        <v>22</v>
      </c>
      <c r="AD3" s="45">
        <v>32</v>
      </c>
      <c r="AE3" s="45">
        <v>42</v>
      </c>
      <c r="AF3" s="45" t="s">
        <v>14</v>
      </c>
      <c r="AG3" s="45">
        <v>0</v>
      </c>
      <c r="AH3" s="45">
        <v>12</v>
      </c>
      <c r="AI3" s="45">
        <v>42</v>
      </c>
      <c r="AJ3" s="45" t="s">
        <v>14</v>
      </c>
    </row>
    <row r="4" spans="1:36" ht="12.95" customHeight="1" x14ac:dyDescent="0.15">
      <c r="A4" s="44">
        <v>691</v>
      </c>
      <c r="B4" s="99" t="s">
        <v>136</v>
      </c>
      <c r="C4" s="99"/>
      <c r="D4" s="44">
        <v>30</v>
      </c>
      <c r="E4" s="44">
        <v>24</v>
      </c>
      <c r="F4" s="4">
        <f t="shared" ref="F4:F43" si="0">IF(D4&gt;0,IF(B4="スギ",P4,IF(B4="ヒノキ",U4,IF(B4="アカマツ",Z4,IF(B4="カラマツ",AF4,AJ4)))),"")</f>
        <v>0.82</v>
      </c>
      <c r="G4" s="5"/>
      <c r="H4" s="44"/>
      <c r="I4" s="44" t="s">
        <v>38</v>
      </c>
      <c r="J4" s="1" t="s">
        <v>15</v>
      </c>
      <c r="K4" s="45">
        <f t="shared" ref="K4:K43" si="1">IF(ROUND(10^(-5+0.8769+1.7454*LOG(D4)+1.014*LOG(E4)),2)&gt;=0.01,ROUND(10^(-5+0.8769+1.7454*LOG(D4)+1.014*LOG(E4)),2),ROUND(10^(-5+0.8769+1.7454*LOG(D4)+1.014*LOG(E4)),3))</f>
        <v>0.72</v>
      </c>
      <c r="L4" s="45">
        <f t="shared" ref="L4:L43" si="2">ROUND(10^(-5+0.73504+1.83346*LOG(D4)+1.06569*LOG(E4)),2)</f>
        <v>0.82</v>
      </c>
      <c r="M4" s="45">
        <f t="shared" ref="M4:M43" si="3">ROUND(10^(-5+0.71514+1.74357*LOG(D4)+1.17719*LOG(E4)),2)</f>
        <v>0.82</v>
      </c>
      <c r="N4" s="45">
        <f t="shared" ref="N4:N43" si="4">ROUND(10^(-5+0.82956+1.76381*LOG(D4)+1.06412*LOG(E4)),2)</f>
        <v>0.8</v>
      </c>
      <c r="O4" s="45">
        <f t="shared" ref="O4:O43" si="5">ROUND(10^(-5+0.88226+1.79204*LOG(D4)+0.99303*LOG(E4)),2)</f>
        <v>0.79</v>
      </c>
      <c r="P4" s="45">
        <f>HLOOKUP($D4,K$3:O$43,MATCH($A4,$A$3:$A$43,0),1)</f>
        <v>0.82</v>
      </c>
      <c r="Q4" s="45">
        <f t="shared" ref="Q4:Q43" si="6">IF(ROUND(10^(1.810672*LOG(D4)+0.982833*LOG(E4)-4.173533),2)&gt;=0.01,ROUND(10^(1.810672*LOG(D4)+0.982833*LOG(E4)-4.173533),2),ROUND(10^(1.810672*LOG(D4)+0.982833*LOG(E4)-4.173533),3))</f>
        <v>0.72</v>
      </c>
      <c r="R4" s="45">
        <f t="shared" ref="R4:R43" si="7">ROUND(10^(1.905709*LOG(D4)+1.011385*LOG(E4)-4.293729),2)</f>
        <v>0.83</v>
      </c>
      <c r="S4" s="45">
        <f t="shared" ref="S4:S43" si="8">ROUND(10^(1.771888*LOG(D4)+1.138415*LOG(E4)-4.271259),2)</f>
        <v>0.83</v>
      </c>
      <c r="T4" s="45">
        <f t="shared" ref="T4:T43" si="9">ROUND(10^(1.671519*LOG(D4)+1.363617*LOG(E4)-4.404407),2)</f>
        <v>0.88</v>
      </c>
      <c r="U4" s="45">
        <f t="shared" ref="U4:U43" si="10">HLOOKUP($D4,Q$3:T$43,MATCH($A4,$A$3:$A$43,0),1)</f>
        <v>0.83</v>
      </c>
      <c r="V4" s="45">
        <f t="shared" ref="V4:V43" si="11">IF(ROUND(10^(-4.249503+1.946501*LOG(D4)+0.942682*LOG(E4)),2)&gt;=0.01,ROUND(10^(-4.249503+1.946501*LOG(D4)+0.942682*LOG(E4)),2),ROUND(10^(-4.249503+1.946501*LOG(D4)+0.942682*LOG(E4)),3))</f>
        <v>0.84</v>
      </c>
      <c r="W4" s="45">
        <f t="shared" ref="W4:W43" si="12">ROUND(10^(-4.155639+1.847898*LOG(D4)+0.951955*LOG(E4)),2)</f>
        <v>0.77</v>
      </c>
      <c r="X4" s="45">
        <f t="shared" ref="X4:X43" si="13">ROUND(10^(-4.194535+1.804172*LOG(D4)+1.034248*LOG(E4)),2)</f>
        <v>0.79</v>
      </c>
      <c r="Y4" s="45">
        <f t="shared" ref="Y4:Y43" si="14">ROUND(10^(-4.42347+2.006485*LOG(D4)+0.967757*LOG(E4)),2)</f>
        <v>0.75</v>
      </c>
      <c r="Z4" s="45">
        <f t="shared" ref="Z4:Z43" si="15">HLOOKUP($D4,V$3:Y$43,MATCH($A4,$A$3:$A$43,0),1)</f>
        <v>0.79</v>
      </c>
      <c r="AA4" s="45">
        <f t="shared" ref="AA4:AA43" si="16">IF(ROUND(10^(1.80389*LOG(D4)+0.962587*LOG(E4)-4.155099),2)&gt;=0.01,ROUND(10^(1.80389*LOG(D4)+0.962587*LOG(E4)-4.155099),2),ROUND(10^(1.80389*LOG(D4)+0.962587*LOG(E4)-4.155099),3))</f>
        <v>0.69</v>
      </c>
      <c r="AB4" s="45">
        <f t="shared" ref="AB4:AB43" si="17">ROUND(10^(1.979213*LOG(D4)+0.998347*LOG(E4)-4.369281),2)</f>
        <v>0.86</v>
      </c>
      <c r="AC4" s="45">
        <f t="shared" ref="AC4:AC43" si="18">ROUND(10^(1.904401*LOG(D4)+1.062478*LOG(E4)-4.348104),2)</f>
        <v>0.85</v>
      </c>
      <c r="AD4" s="45">
        <f t="shared" ref="AD4:AD43" si="19">ROUND(10^(1.640825*LOG(D4)+1.080387*LOG(E4)-3.976731),2)</f>
        <v>0.87</v>
      </c>
      <c r="AE4" s="45">
        <f t="shared" ref="AE4:AE43" si="20">ROUND(10^(1.90887*LOG(D4)+1.088002*LOG(E4)-4.431495),2)</f>
        <v>0.78</v>
      </c>
      <c r="AF4" s="45">
        <f t="shared" ref="AF4:AF43" si="21">HLOOKUP($D4,AA$3:AE$43,MATCH($A4,$A$3:$A$43,0),1)</f>
        <v>0.85</v>
      </c>
      <c r="AG4" s="45">
        <f t="shared" ref="AG4:AG43" si="22">IF(ROUND(10^(1.94019664*LOG(D4)+0.84689666*LOG(E4)-4.20067295),2)&gt;=0.01,ROUND(10^(1.94019664*LOG(D4)+0.84689666*LOG(E4)-4.20067295),2),ROUND(10^(1.94019664*LOG(D4)+0.84689666*LOG(E4)-4.20067295),3))</f>
        <v>0.68</v>
      </c>
      <c r="AH4" s="45">
        <f t="shared" ref="AH4:AH43" si="23">ROUND(10^(1.93813902*LOG(D4)+0.96697002*LOG(E4)-4.32216295),2)</f>
        <v>0.75</v>
      </c>
      <c r="AI4" s="45">
        <f t="shared" ref="AI4:AI43" si="24">ROUND(10^(1.82464098*LOG(D4)+0.97625989*LOG(E4)-4.15096808),2)</f>
        <v>0.78</v>
      </c>
      <c r="AJ4" s="45">
        <f t="shared" ref="AJ4:AJ43" si="25">HLOOKUP($D4,AG$3:AI$43,MATCH($A4,$A$3:$A$43,0),1)</f>
        <v>0.75</v>
      </c>
    </row>
    <row r="5" spans="1:36" ht="12.95" customHeight="1" x14ac:dyDescent="0.15">
      <c r="A5" s="44">
        <v>692</v>
      </c>
      <c r="B5" s="99" t="s">
        <v>136</v>
      </c>
      <c r="C5" s="99"/>
      <c r="D5" s="44">
        <v>18</v>
      </c>
      <c r="E5" s="44">
        <v>23</v>
      </c>
      <c r="F5" s="4">
        <f t="shared" si="0"/>
        <v>0.31</v>
      </c>
      <c r="G5" s="5"/>
      <c r="H5" s="80" t="s">
        <v>32</v>
      </c>
      <c r="I5" s="5" t="s">
        <v>162</v>
      </c>
      <c r="J5" s="1" t="s">
        <v>15</v>
      </c>
      <c r="K5" s="45">
        <f t="shared" si="1"/>
        <v>0.28000000000000003</v>
      </c>
      <c r="L5" s="45">
        <f t="shared" si="2"/>
        <v>0.31</v>
      </c>
      <c r="M5" s="45">
        <f t="shared" si="3"/>
        <v>0.32</v>
      </c>
      <c r="N5" s="45">
        <f t="shared" si="4"/>
        <v>0.31</v>
      </c>
      <c r="O5" s="45">
        <f t="shared" si="5"/>
        <v>0.3</v>
      </c>
      <c r="P5" s="45">
        <f t="shared" ref="P5:P43" si="26">HLOOKUP($D5,K$3:O$43,MATCH(A5,$A$3:$A$43,0),1)</f>
        <v>0.31</v>
      </c>
      <c r="Q5" s="45">
        <f t="shared" si="6"/>
        <v>0.27</v>
      </c>
      <c r="R5" s="45">
        <f t="shared" si="7"/>
        <v>0.3</v>
      </c>
      <c r="S5" s="45">
        <f t="shared" si="8"/>
        <v>0.32</v>
      </c>
      <c r="T5" s="45">
        <f t="shared" si="9"/>
        <v>0.36</v>
      </c>
      <c r="U5" s="45">
        <f t="shared" si="10"/>
        <v>0.3</v>
      </c>
      <c r="V5" s="45">
        <f t="shared" si="11"/>
        <v>0.3</v>
      </c>
      <c r="W5" s="45">
        <f t="shared" si="12"/>
        <v>0.28999999999999998</v>
      </c>
      <c r="X5" s="45">
        <f t="shared" si="13"/>
        <v>0.3</v>
      </c>
      <c r="Y5" s="45">
        <f t="shared" si="14"/>
        <v>0.26</v>
      </c>
      <c r="Z5" s="45">
        <f t="shared" si="15"/>
        <v>0.28999999999999998</v>
      </c>
      <c r="AA5" s="45">
        <f t="shared" si="16"/>
        <v>0.26</v>
      </c>
      <c r="AB5" s="45">
        <f t="shared" si="17"/>
        <v>0.3</v>
      </c>
      <c r="AC5" s="45">
        <f t="shared" si="18"/>
        <v>0.31</v>
      </c>
      <c r="AD5" s="45">
        <f t="shared" si="19"/>
        <v>0.36</v>
      </c>
      <c r="AE5" s="45">
        <f t="shared" si="20"/>
        <v>0.28000000000000003</v>
      </c>
      <c r="AF5" s="45">
        <f t="shared" si="21"/>
        <v>0.3</v>
      </c>
      <c r="AG5" s="45">
        <f t="shared" si="22"/>
        <v>0.24</v>
      </c>
      <c r="AH5" s="45">
        <f t="shared" si="23"/>
        <v>0.27</v>
      </c>
      <c r="AI5" s="45">
        <f t="shared" si="24"/>
        <v>0.28999999999999998</v>
      </c>
      <c r="AJ5" s="45">
        <f t="shared" si="25"/>
        <v>0.27</v>
      </c>
    </row>
    <row r="6" spans="1:36" ht="12.95" customHeight="1" x14ac:dyDescent="0.15">
      <c r="A6" s="44">
        <v>693</v>
      </c>
      <c r="B6" s="99" t="s">
        <v>136</v>
      </c>
      <c r="C6" s="99"/>
      <c r="D6" s="44">
        <v>24</v>
      </c>
      <c r="E6" s="44">
        <v>24</v>
      </c>
      <c r="F6" s="4">
        <f t="shared" si="0"/>
        <v>0.56000000000000005</v>
      </c>
      <c r="G6" s="5"/>
      <c r="H6" s="44"/>
      <c r="I6" s="5"/>
      <c r="J6" s="1" t="s">
        <v>15</v>
      </c>
      <c r="K6" s="45">
        <f t="shared" si="1"/>
        <v>0.48</v>
      </c>
      <c r="L6" s="45">
        <f t="shared" si="2"/>
        <v>0.55000000000000004</v>
      </c>
      <c r="M6" s="45">
        <f t="shared" si="3"/>
        <v>0.56000000000000005</v>
      </c>
      <c r="N6" s="45">
        <f t="shared" si="4"/>
        <v>0.54</v>
      </c>
      <c r="O6" s="45">
        <f t="shared" si="5"/>
        <v>0.53</v>
      </c>
      <c r="P6" s="45">
        <f t="shared" si="26"/>
        <v>0.56000000000000005</v>
      </c>
      <c r="Q6" s="45">
        <f t="shared" si="6"/>
        <v>0.48</v>
      </c>
      <c r="R6" s="45">
        <f t="shared" si="7"/>
        <v>0.54</v>
      </c>
      <c r="S6" s="45">
        <f t="shared" si="8"/>
        <v>0.56000000000000005</v>
      </c>
      <c r="T6" s="45">
        <f t="shared" si="9"/>
        <v>0.61</v>
      </c>
      <c r="U6" s="45">
        <f t="shared" si="10"/>
        <v>0.56000000000000005</v>
      </c>
      <c r="V6" s="45">
        <f t="shared" si="11"/>
        <v>0.55000000000000004</v>
      </c>
      <c r="W6" s="45">
        <f t="shared" si="12"/>
        <v>0.51</v>
      </c>
      <c r="X6" s="45">
        <f t="shared" si="13"/>
        <v>0.53</v>
      </c>
      <c r="Y6" s="45">
        <f t="shared" si="14"/>
        <v>0.48</v>
      </c>
      <c r="Z6" s="45">
        <f t="shared" si="15"/>
        <v>0.53</v>
      </c>
      <c r="AA6" s="45">
        <f t="shared" si="16"/>
        <v>0.46</v>
      </c>
      <c r="AB6" s="45">
        <f t="shared" si="17"/>
        <v>0.55000000000000004</v>
      </c>
      <c r="AC6" s="45">
        <f t="shared" si="18"/>
        <v>0.56000000000000005</v>
      </c>
      <c r="AD6" s="45">
        <f t="shared" si="19"/>
        <v>0.6</v>
      </c>
      <c r="AE6" s="45">
        <f t="shared" si="20"/>
        <v>0.51</v>
      </c>
      <c r="AF6" s="45">
        <f t="shared" si="21"/>
        <v>0.56000000000000005</v>
      </c>
      <c r="AG6" s="45">
        <f t="shared" si="22"/>
        <v>0.44</v>
      </c>
      <c r="AH6" s="45">
        <f t="shared" si="23"/>
        <v>0.49</v>
      </c>
      <c r="AI6" s="45">
        <f t="shared" si="24"/>
        <v>0.52</v>
      </c>
      <c r="AJ6" s="45">
        <f t="shared" si="25"/>
        <v>0.49</v>
      </c>
    </row>
    <row r="7" spans="1:36" ht="12.95" customHeight="1" x14ac:dyDescent="0.15">
      <c r="A7" s="44">
        <v>694</v>
      </c>
      <c r="B7" s="99" t="s">
        <v>136</v>
      </c>
      <c r="C7" s="99"/>
      <c r="D7" s="44">
        <v>20</v>
      </c>
      <c r="E7" s="44">
        <v>22</v>
      </c>
      <c r="F7" s="4">
        <f t="shared" si="0"/>
        <v>0.36</v>
      </c>
      <c r="G7" s="5"/>
      <c r="H7" s="44"/>
      <c r="I7" s="5"/>
      <c r="J7" s="1" t="s">
        <v>15</v>
      </c>
      <c r="K7" s="45">
        <f t="shared" si="1"/>
        <v>0.32</v>
      </c>
      <c r="L7" s="45">
        <f t="shared" si="2"/>
        <v>0.36</v>
      </c>
      <c r="M7" s="45">
        <f t="shared" si="3"/>
        <v>0.37</v>
      </c>
      <c r="N7" s="45">
        <f t="shared" si="4"/>
        <v>0.36</v>
      </c>
      <c r="O7" s="45">
        <f t="shared" si="5"/>
        <v>0.35</v>
      </c>
      <c r="P7" s="45">
        <f t="shared" si="26"/>
        <v>0.36</v>
      </c>
      <c r="Q7" s="45">
        <f t="shared" si="6"/>
        <v>0.32</v>
      </c>
      <c r="R7" s="45">
        <f t="shared" si="7"/>
        <v>0.35</v>
      </c>
      <c r="S7" s="45">
        <f t="shared" si="8"/>
        <v>0.36</v>
      </c>
      <c r="T7" s="45">
        <f t="shared" si="9"/>
        <v>0.4</v>
      </c>
      <c r="U7" s="45">
        <f t="shared" si="10"/>
        <v>0.35</v>
      </c>
      <c r="V7" s="45">
        <f t="shared" si="11"/>
        <v>0.35</v>
      </c>
      <c r="W7" s="45">
        <f t="shared" si="12"/>
        <v>0.34</v>
      </c>
      <c r="X7" s="45">
        <f t="shared" si="13"/>
        <v>0.35</v>
      </c>
      <c r="Y7" s="45">
        <f t="shared" si="14"/>
        <v>0.31</v>
      </c>
      <c r="Z7" s="45">
        <f t="shared" si="15"/>
        <v>0.34</v>
      </c>
      <c r="AA7" s="45">
        <f t="shared" si="16"/>
        <v>0.3</v>
      </c>
      <c r="AB7" s="45">
        <f t="shared" si="17"/>
        <v>0.35</v>
      </c>
      <c r="AC7" s="45">
        <f t="shared" si="18"/>
        <v>0.36</v>
      </c>
      <c r="AD7" s="45">
        <f t="shared" si="19"/>
        <v>0.41</v>
      </c>
      <c r="AE7" s="45">
        <f t="shared" si="20"/>
        <v>0.33</v>
      </c>
      <c r="AF7" s="45">
        <f t="shared" si="21"/>
        <v>0.35</v>
      </c>
      <c r="AG7" s="45">
        <f t="shared" si="22"/>
        <v>0.28999999999999998</v>
      </c>
      <c r="AH7" s="45">
        <f t="shared" si="23"/>
        <v>0.31</v>
      </c>
      <c r="AI7" s="45">
        <f t="shared" si="24"/>
        <v>0.34</v>
      </c>
      <c r="AJ7" s="45">
        <f t="shared" si="25"/>
        <v>0.31</v>
      </c>
    </row>
    <row r="8" spans="1:36" ht="12.95" customHeight="1" x14ac:dyDescent="0.15">
      <c r="A8" s="44">
        <v>695</v>
      </c>
      <c r="B8" s="99" t="s">
        <v>136</v>
      </c>
      <c r="C8" s="99"/>
      <c r="D8" s="44">
        <v>28</v>
      </c>
      <c r="E8" s="44">
        <v>25</v>
      </c>
      <c r="F8" s="4">
        <f t="shared" si="0"/>
        <v>0.77</v>
      </c>
      <c r="G8" s="5"/>
      <c r="H8" s="44"/>
      <c r="I8" s="44"/>
      <c r="J8" s="1" t="s">
        <v>15</v>
      </c>
      <c r="K8" s="45">
        <f t="shared" si="1"/>
        <v>0.66</v>
      </c>
      <c r="L8" s="45">
        <f t="shared" si="2"/>
        <v>0.76</v>
      </c>
      <c r="M8" s="45">
        <f t="shared" si="3"/>
        <v>0.77</v>
      </c>
      <c r="N8" s="45">
        <f t="shared" si="4"/>
        <v>0.74</v>
      </c>
      <c r="O8" s="45">
        <f t="shared" si="5"/>
        <v>0.73</v>
      </c>
      <c r="P8" s="45">
        <f t="shared" si="26"/>
        <v>0.77</v>
      </c>
      <c r="Q8" s="45">
        <f t="shared" si="6"/>
        <v>0.66</v>
      </c>
      <c r="R8" s="45">
        <f t="shared" si="7"/>
        <v>0.76</v>
      </c>
      <c r="S8" s="45">
        <f t="shared" si="8"/>
        <v>0.77</v>
      </c>
      <c r="T8" s="45">
        <f t="shared" si="9"/>
        <v>0.83</v>
      </c>
      <c r="U8" s="45">
        <f t="shared" si="10"/>
        <v>0.77</v>
      </c>
      <c r="V8" s="45">
        <f t="shared" si="11"/>
        <v>0.77</v>
      </c>
      <c r="W8" s="45">
        <f t="shared" si="12"/>
        <v>0.71</v>
      </c>
      <c r="X8" s="45">
        <f t="shared" si="13"/>
        <v>0.73</v>
      </c>
      <c r="Y8" s="45">
        <f t="shared" si="14"/>
        <v>0.68</v>
      </c>
      <c r="Z8" s="45">
        <f t="shared" si="15"/>
        <v>0.73</v>
      </c>
      <c r="AA8" s="45">
        <f t="shared" si="16"/>
        <v>0.63</v>
      </c>
      <c r="AB8" s="45">
        <f t="shared" si="17"/>
        <v>0.78</v>
      </c>
      <c r="AC8" s="45">
        <f t="shared" si="18"/>
        <v>0.78</v>
      </c>
      <c r="AD8" s="45">
        <f t="shared" si="19"/>
        <v>0.81</v>
      </c>
      <c r="AE8" s="45">
        <f t="shared" si="20"/>
        <v>0.71</v>
      </c>
      <c r="AF8" s="45">
        <f t="shared" si="21"/>
        <v>0.78</v>
      </c>
      <c r="AG8" s="45">
        <f t="shared" si="22"/>
        <v>0.62</v>
      </c>
      <c r="AH8" s="45">
        <f t="shared" si="23"/>
        <v>0.68</v>
      </c>
      <c r="AI8" s="45">
        <f t="shared" si="24"/>
        <v>0.72</v>
      </c>
      <c r="AJ8" s="45">
        <f t="shared" si="25"/>
        <v>0.68</v>
      </c>
    </row>
    <row r="9" spans="1:36" ht="12.95" customHeight="1" x14ac:dyDescent="0.15">
      <c r="A9" s="44">
        <v>696</v>
      </c>
      <c r="B9" s="99" t="s">
        <v>136</v>
      </c>
      <c r="C9" s="99"/>
      <c r="D9" s="44">
        <v>28</v>
      </c>
      <c r="E9" s="44">
        <v>25</v>
      </c>
      <c r="F9" s="4">
        <f t="shared" si="0"/>
        <v>0.77</v>
      </c>
      <c r="G9" s="5"/>
      <c r="H9" s="44"/>
      <c r="I9" s="5"/>
      <c r="J9" s="1" t="s">
        <v>15</v>
      </c>
      <c r="K9" s="45">
        <f t="shared" si="1"/>
        <v>0.66</v>
      </c>
      <c r="L9" s="45">
        <f t="shared" si="2"/>
        <v>0.76</v>
      </c>
      <c r="M9" s="45">
        <f t="shared" si="3"/>
        <v>0.77</v>
      </c>
      <c r="N9" s="45">
        <f t="shared" si="4"/>
        <v>0.74</v>
      </c>
      <c r="O9" s="45">
        <f t="shared" si="5"/>
        <v>0.73</v>
      </c>
      <c r="P9" s="45">
        <f t="shared" si="26"/>
        <v>0.77</v>
      </c>
      <c r="Q9" s="45">
        <f t="shared" si="6"/>
        <v>0.66</v>
      </c>
      <c r="R9" s="45">
        <f t="shared" si="7"/>
        <v>0.76</v>
      </c>
      <c r="S9" s="45">
        <f t="shared" si="8"/>
        <v>0.77</v>
      </c>
      <c r="T9" s="45">
        <f t="shared" si="9"/>
        <v>0.83</v>
      </c>
      <c r="U9" s="45">
        <f t="shared" si="10"/>
        <v>0.77</v>
      </c>
      <c r="V9" s="45">
        <f t="shared" si="11"/>
        <v>0.77</v>
      </c>
      <c r="W9" s="45">
        <f t="shared" si="12"/>
        <v>0.71</v>
      </c>
      <c r="X9" s="45">
        <f t="shared" si="13"/>
        <v>0.73</v>
      </c>
      <c r="Y9" s="45">
        <f t="shared" si="14"/>
        <v>0.68</v>
      </c>
      <c r="Z9" s="45">
        <f t="shared" si="15"/>
        <v>0.73</v>
      </c>
      <c r="AA9" s="45">
        <f t="shared" si="16"/>
        <v>0.63</v>
      </c>
      <c r="AB9" s="45">
        <f t="shared" si="17"/>
        <v>0.78</v>
      </c>
      <c r="AC9" s="45">
        <f t="shared" si="18"/>
        <v>0.78</v>
      </c>
      <c r="AD9" s="45">
        <f t="shared" si="19"/>
        <v>0.81</v>
      </c>
      <c r="AE9" s="45">
        <f t="shared" si="20"/>
        <v>0.71</v>
      </c>
      <c r="AF9" s="45">
        <f t="shared" si="21"/>
        <v>0.78</v>
      </c>
      <c r="AG9" s="45">
        <f t="shared" si="22"/>
        <v>0.62</v>
      </c>
      <c r="AH9" s="45">
        <f t="shared" si="23"/>
        <v>0.68</v>
      </c>
      <c r="AI9" s="45">
        <f t="shared" si="24"/>
        <v>0.72</v>
      </c>
      <c r="AJ9" s="45">
        <f t="shared" si="25"/>
        <v>0.68</v>
      </c>
    </row>
    <row r="10" spans="1:36" ht="12.95" customHeight="1" x14ac:dyDescent="0.15">
      <c r="A10" s="44">
        <v>697</v>
      </c>
      <c r="B10" s="99" t="s">
        <v>136</v>
      </c>
      <c r="C10" s="99"/>
      <c r="D10" s="44">
        <v>22</v>
      </c>
      <c r="E10" s="44">
        <v>22</v>
      </c>
      <c r="F10" s="4">
        <f t="shared" si="0"/>
        <v>0.43</v>
      </c>
      <c r="G10" s="5"/>
      <c r="H10" s="44"/>
      <c r="I10" s="5"/>
      <c r="J10" s="1" t="s">
        <v>15</v>
      </c>
      <c r="K10" s="45">
        <f t="shared" si="1"/>
        <v>0.38</v>
      </c>
      <c r="L10" s="45">
        <f t="shared" si="2"/>
        <v>0.42</v>
      </c>
      <c r="M10" s="45">
        <f t="shared" si="3"/>
        <v>0.43</v>
      </c>
      <c r="N10" s="45">
        <f t="shared" si="4"/>
        <v>0.42</v>
      </c>
      <c r="O10" s="45">
        <f t="shared" si="5"/>
        <v>0.42</v>
      </c>
      <c r="P10" s="45">
        <f t="shared" si="26"/>
        <v>0.43</v>
      </c>
      <c r="Q10" s="45">
        <f t="shared" si="6"/>
        <v>0.38</v>
      </c>
      <c r="R10" s="45">
        <f t="shared" si="7"/>
        <v>0.42</v>
      </c>
      <c r="S10" s="45">
        <f t="shared" si="8"/>
        <v>0.43</v>
      </c>
      <c r="T10" s="45">
        <f t="shared" si="9"/>
        <v>0.47</v>
      </c>
      <c r="U10" s="45">
        <f t="shared" si="10"/>
        <v>0.43</v>
      </c>
      <c r="V10" s="45">
        <f t="shared" si="11"/>
        <v>0.43</v>
      </c>
      <c r="W10" s="45">
        <f t="shared" si="12"/>
        <v>0.4</v>
      </c>
      <c r="X10" s="45">
        <f t="shared" si="13"/>
        <v>0.41</v>
      </c>
      <c r="Y10" s="45">
        <f t="shared" si="14"/>
        <v>0.37</v>
      </c>
      <c r="Z10" s="45">
        <f t="shared" si="15"/>
        <v>0.41</v>
      </c>
      <c r="AA10" s="45">
        <f t="shared" si="16"/>
        <v>0.36</v>
      </c>
      <c r="AB10" s="45">
        <f t="shared" si="17"/>
        <v>0.42</v>
      </c>
      <c r="AC10" s="45">
        <f t="shared" si="18"/>
        <v>0.43</v>
      </c>
      <c r="AD10" s="45">
        <f t="shared" si="19"/>
        <v>0.47</v>
      </c>
      <c r="AE10" s="45">
        <f t="shared" si="20"/>
        <v>0.39</v>
      </c>
      <c r="AF10" s="45">
        <f t="shared" si="21"/>
        <v>0.43</v>
      </c>
      <c r="AG10" s="45">
        <f t="shared" si="22"/>
        <v>0.35</v>
      </c>
      <c r="AH10" s="45">
        <f t="shared" si="23"/>
        <v>0.38</v>
      </c>
      <c r="AI10" s="45">
        <f t="shared" si="24"/>
        <v>0.41</v>
      </c>
      <c r="AJ10" s="45">
        <f t="shared" si="25"/>
        <v>0.38</v>
      </c>
    </row>
    <row r="11" spans="1:36" ht="12.95" customHeight="1" x14ac:dyDescent="0.15">
      <c r="A11" s="44">
        <v>698</v>
      </c>
      <c r="B11" s="99" t="s">
        <v>136</v>
      </c>
      <c r="C11" s="99"/>
      <c r="D11" s="44">
        <v>24</v>
      </c>
      <c r="E11" s="44">
        <v>23</v>
      </c>
      <c r="F11" s="4">
        <f t="shared" si="0"/>
        <v>0.53</v>
      </c>
      <c r="G11" s="5" t="s">
        <v>33</v>
      </c>
      <c r="H11" s="44" t="s">
        <v>32</v>
      </c>
      <c r="I11" s="44" t="s">
        <v>33</v>
      </c>
      <c r="J11" s="1" t="s">
        <v>15</v>
      </c>
      <c r="K11" s="45">
        <f t="shared" si="1"/>
        <v>0.46</v>
      </c>
      <c r="L11" s="45">
        <f t="shared" si="2"/>
        <v>0.52</v>
      </c>
      <c r="M11" s="45">
        <f t="shared" si="3"/>
        <v>0.53</v>
      </c>
      <c r="N11" s="45">
        <f t="shared" si="4"/>
        <v>0.52</v>
      </c>
      <c r="O11" s="45">
        <f t="shared" si="5"/>
        <v>0.51</v>
      </c>
      <c r="P11" s="45">
        <f t="shared" si="26"/>
        <v>0.53</v>
      </c>
      <c r="Q11" s="45">
        <f t="shared" si="6"/>
        <v>0.46</v>
      </c>
      <c r="R11" s="45">
        <f t="shared" si="7"/>
        <v>0.52</v>
      </c>
      <c r="S11" s="45">
        <f t="shared" si="8"/>
        <v>0.53</v>
      </c>
      <c r="T11" s="45">
        <f t="shared" si="9"/>
        <v>0.56999999999999995</v>
      </c>
      <c r="U11" s="45">
        <f t="shared" si="10"/>
        <v>0.53</v>
      </c>
      <c r="V11" s="45">
        <f t="shared" si="11"/>
        <v>0.53</v>
      </c>
      <c r="W11" s="45">
        <f t="shared" si="12"/>
        <v>0.49</v>
      </c>
      <c r="X11" s="45">
        <f t="shared" si="13"/>
        <v>0.51</v>
      </c>
      <c r="Y11" s="45">
        <f t="shared" si="14"/>
        <v>0.46</v>
      </c>
      <c r="Z11" s="45">
        <f t="shared" si="15"/>
        <v>0.51</v>
      </c>
      <c r="AA11" s="45">
        <f t="shared" si="16"/>
        <v>0.44</v>
      </c>
      <c r="AB11" s="45">
        <f t="shared" si="17"/>
        <v>0.53</v>
      </c>
      <c r="AC11" s="45">
        <f t="shared" si="18"/>
        <v>0.53</v>
      </c>
      <c r="AD11" s="45">
        <f t="shared" si="19"/>
        <v>0.56999999999999995</v>
      </c>
      <c r="AE11" s="45">
        <f t="shared" si="20"/>
        <v>0.48</v>
      </c>
      <c r="AF11" s="45">
        <f t="shared" si="21"/>
        <v>0.53</v>
      </c>
      <c r="AG11" s="45">
        <f t="shared" si="22"/>
        <v>0.43</v>
      </c>
      <c r="AH11" s="45">
        <f t="shared" si="23"/>
        <v>0.47</v>
      </c>
      <c r="AI11" s="45">
        <f t="shared" si="24"/>
        <v>0.5</v>
      </c>
      <c r="AJ11" s="45">
        <f t="shared" si="25"/>
        <v>0.47</v>
      </c>
    </row>
    <row r="12" spans="1:36" ht="12.95" customHeight="1" x14ac:dyDescent="0.15">
      <c r="A12" s="44">
        <v>699</v>
      </c>
      <c r="B12" s="99" t="s">
        <v>136</v>
      </c>
      <c r="C12" s="99"/>
      <c r="D12" s="44">
        <v>24</v>
      </c>
      <c r="E12" s="44">
        <v>23</v>
      </c>
      <c r="F12" s="4">
        <f t="shared" si="0"/>
        <v>0.53</v>
      </c>
      <c r="G12" s="5"/>
      <c r="H12" s="44"/>
      <c r="I12" s="5"/>
      <c r="J12" s="1" t="s">
        <v>15</v>
      </c>
      <c r="K12" s="45">
        <f t="shared" si="1"/>
        <v>0.46</v>
      </c>
      <c r="L12" s="45">
        <f t="shared" si="2"/>
        <v>0.52</v>
      </c>
      <c r="M12" s="45">
        <f t="shared" si="3"/>
        <v>0.53</v>
      </c>
      <c r="N12" s="45">
        <f t="shared" si="4"/>
        <v>0.52</v>
      </c>
      <c r="O12" s="45">
        <f t="shared" si="5"/>
        <v>0.51</v>
      </c>
      <c r="P12" s="45">
        <f t="shared" si="26"/>
        <v>0.53</v>
      </c>
      <c r="Q12" s="45">
        <f t="shared" si="6"/>
        <v>0.46</v>
      </c>
      <c r="R12" s="45">
        <f t="shared" si="7"/>
        <v>0.52</v>
      </c>
      <c r="S12" s="45">
        <f t="shared" si="8"/>
        <v>0.53</v>
      </c>
      <c r="T12" s="45">
        <f t="shared" si="9"/>
        <v>0.56999999999999995</v>
      </c>
      <c r="U12" s="45">
        <f t="shared" si="10"/>
        <v>0.53</v>
      </c>
      <c r="V12" s="45">
        <f t="shared" si="11"/>
        <v>0.53</v>
      </c>
      <c r="W12" s="45">
        <f t="shared" si="12"/>
        <v>0.49</v>
      </c>
      <c r="X12" s="45">
        <f t="shared" si="13"/>
        <v>0.51</v>
      </c>
      <c r="Y12" s="45">
        <f t="shared" si="14"/>
        <v>0.46</v>
      </c>
      <c r="Z12" s="45">
        <f t="shared" si="15"/>
        <v>0.51</v>
      </c>
      <c r="AA12" s="45">
        <f t="shared" si="16"/>
        <v>0.44</v>
      </c>
      <c r="AB12" s="45">
        <f t="shared" si="17"/>
        <v>0.53</v>
      </c>
      <c r="AC12" s="45">
        <f t="shared" si="18"/>
        <v>0.53</v>
      </c>
      <c r="AD12" s="45">
        <f t="shared" si="19"/>
        <v>0.56999999999999995</v>
      </c>
      <c r="AE12" s="45">
        <f t="shared" si="20"/>
        <v>0.48</v>
      </c>
      <c r="AF12" s="45">
        <f t="shared" si="21"/>
        <v>0.53</v>
      </c>
      <c r="AG12" s="45">
        <f t="shared" si="22"/>
        <v>0.43</v>
      </c>
      <c r="AH12" s="45">
        <f t="shared" si="23"/>
        <v>0.47</v>
      </c>
      <c r="AI12" s="45">
        <f t="shared" si="24"/>
        <v>0.5</v>
      </c>
      <c r="AJ12" s="45">
        <f t="shared" si="25"/>
        <v>0.47</v>
      </c>
    </row>
    <row r="13" spans="1:36" ht="12.95" customHeight="1" x14ac:dyDescent="0.15">
      <c r="A13" s="44">
        <v>700</v>
      </c>
      <c r="B13" s="99" t="s">
        <v>136</v>
      </c>
      <c r="C13" s="99"/>
      <c r="D13" s="44">
        <v>26</v>
      </c>
      <c r="E13" s="44">
        <v>24</v>
      </c>
      <c r="F13" s="4">
        <f t="shared" si="0"/>
        <v>0.64</v>
      </c>
      <c r="G13" s="5"/>
      <c r="H13" s="44"/>
      <c r="I13" s="5"/>
      <c r="J13" s="1" t="s">
        <v>15</v>
      </c>
      <c r="K13" s="45">
        <f t="shared" si="1"/>
        <v>0.56000000000000005</v>
      </c>
      <c r="L13" s="45">
        <f t="shared" si="2"/>
        <v>0.63</v>
      </c>
      <c r="M13" s="45">
        <f t="shared" si="3"/>
        <v>0.64</v>
      </c>
      <c r="N13" s="45">
        <f t="shared" si="4"/>
        <v>0.62</v>
      </c>
      <c r="O13" s="45">
        <f t="shared" si="5"/>
        <v>0.61</v>
      </c>
      <c r="P13" s="45">
        <f t="shared" si="26"/>
        <v>0.64</v>
      </c>
      <c r="Q13" s="45">
        <f t="shared" si="6"/>
        <v>0.56000000000000005</v>
      </c>
      <c r="R13" s="45">
        <f t="shared" si="7"/>
        <v>0.63</v>
      </c>
      <c r="S13" s="45">
        <f t="shared" si="8"/>
        <v>0.64</v>
      </c>
      <c r="T13" s="45">
        <f t="shared" si="9"/>
        <v>0.7</v>
      </c>
      <c r="U13" s="45">
        <f t="shared" si="10"/>
        <v>0.64</v>
      </c>
      <c r="V13" s="45">
        <f t="shared" si="11"/>
        <v>0.64</v>
      </c>
      <c r="W13" s="45">
        <f t="shared" si="12"/>
        <v>0.59</v>
      </c>
      <c r="X13" s="45">
        <f t="shared" si="13"/>
        <v>0.61</v>
      </c>
      <c r="Y13" s="45">
        <f t="shared" si="14"/>
        <v>0.56000000000000005</v>
      </c>
      <c r="Z13" s="45">
        <f t="shared" si="15"/>
        <v>0.61</v>
      </c>
      <c r="AA13" s="45">
        <f t="shared" si="16"/>
        <v>0.53</v>
      </c>
      <c r="AB13" s="45">
        <f t="shared" si="17"/>
        <v>0.64</v>
      </c>
      <c r="AC13" s="45">
        <f t="shared" si="18"/>
        <v>0.65</v>
      </c>
      <c r="AD13" s="45">
        <f t="shared" si="19"/>
        <v>0.69</v>
      </c>
      <c r="AE13" s="45">
        <f t="shared" si="20"/>
        <v>0.59</v>
      </c>
      <c r="AF13" s="45">
        <f t="shared" si="21"/>
        <v>0.65</v>
      </c>
      <c r="AG13" s="45">
        <f t="shared" si="22"/>
        <v>0.52</v>
      </c>
      <c r="AH13" s="45">
        <f t="shared" si="23"/>
        <v>0.56999999999999995</v>
      </c>
      <c r="AI13" s="45">
        <f t="shared" si="24"/>
        <v>0.6</v>
      </c>
      <c r="AJ13" s="45">
        <f t="shared" si="25"/>
        <v>0.56999999999999995</v>
      </c>
    </row>
    <row r="14" spans="1:36" ht="12.95" customHeight="1" x14ac:dyDescent="0.15">
      <c r="A14" s="44">
        <v>701</v>
      </c>
      <c r="B14" s="99" t="s">
        <v>136</v>
      </c>
      <c r="C14" s="99"/>
      <c r="D14" s="44">
        <v>24</v>
      </c>
      <c r="E14" s="44">
        <v>24</v>
      </c>
      <c r="F14" s="4">
        <f t="shared" si="0"/>
        <v>0.56000000000000005</v>
      </c>
      <c r="G14" s="5" t="s">
        <v>33</v>
      </c>
      <c r="H14" s="44"/>
      <c r="I14" s="44"/>
      <c r="J14" s="1" t="s">
        <v>15</v>
      </c>
      <c r="K14" s="45">
        <f t="shared" si="1"/>
        <v>0.48</v>
      </c>
      <c r="L14" s="45">
        <f t="shared" si="2"/>
        <v>0.55000000000000004</v>
      </c>
      <c r="M14" s="45">
        <f t="shared" si="3"/>
        <v>0.56000000000000005</v>
      </c>
      <c r="N14" s="45">
        <f t="shared" si="4"/>
        <v>0.54</v>
      </c>
      <c r="O14" s="45">
        <f t="shared" si="5"/>
        <v>0.53</v>
      </c>
      <c r="P14" s="45">
        <f t="shared" si="26"/>
        <v>0.56000000000000005</v>
      </c>
      <c r="Q14" s="45">
        <f t="shared" si="6"/>
        <v>0.48</v>
      </c>
      <c r="R14" s="45">
        <f t="shared" si="7"/>
        <v>0.54</v>
      </c>
      <c r="S14" s="45">
        <f t="shared" si="8"/>
        <v>0.56000000000000005</v>
      </c>
      <c r="T14" s="45">
        <f t="shared" si="9"/>
        <v>0.61</v>
      </c>
      <c r="U14" s="45">
        <f t="shared" si="10"/>
        <v>0.56000000000000005</v>
      </c>
      <c r="V14" s="45">
        <f t="shared" si="11"/>
        <v>0.55000000000000004</v>
      </c>
      <c r="W14" s="45">
        <f t="shared" si="12"/>
        <v>0.51</v>
      </c>
      <c r="X14" s="45">
        <f t="shared" si="13"/>
        <v>0.53</v>
      </c>
      <c r="Y14" s="45">
        <f t="shared" si="14"/>
        <v>0.48</v>
      </c>
      <c r="Z14" s="45">
        <f t="shared" si="15"/>
        <v>0.53</v>
      </c>
      <c r="AA14" s="45">
        <f t="shared" si="16"/>
        <v>0.46</v>
      </c>
      <c r="AB14" s="45">
        <f t="shared" si="17"/>
        <v>0.55000000000000004</v>
      </c>
      <c r="AC14" s="45">
        <f t="shared" si="18"/>
        <v>0.56000000000000005</v>
      </c>
      <c r="AD14" s="45">
        <f t="shared" si="19"/>
        <v>0.6</v>
      </c>
      <c r="AE14" s="45">
        <f t="shared" si="20"/>
        <v>0.51</v>
      </c>
      <c r="AF14" s="45">
        <f t="shared" si="21"/>
        <v>0.56000000000000005</v>
      </c>
      <c r="AG14" s="45">
        <f t="shared" si="22"/>
        <v>0.44</v>
      </c>
      <c r="AH14" s="45">
        <f t="shared" si="23"/>
        <v>0.49</v>
      </c>
      <c r="AI14" s="45">
        <f t="shared" si="24"/>
        <v>0.52</v>
      </c>
      <c r="AJ14" s="45">
        <f t="shared" si="25"/>
        <v>0.49</v>
      </c>
    </row>
    <row r="15" spans="1:36" ht="12.95" customHeight="1" x14ac:dyDescent="0.15">
      <c r="A15" s="44">
        <v>702</v>
      </c>
      <c r="B15" s="99" t="s">
        <v>136</v>
      </c>
      <c r="C15" s="99"/>
      <c r="D15" s="44">
        <v>26</v>
      </c>
      <c r="E15" s="44">
        <v>23</v>
      </c>
      <c r="F15" s="4">
        <f t="shared" si="0"/>
        <v>0.61</v>
      </c>
      <c r="G15" s="5"/>
      <c r="H15" s="44"/>
      <c r="I15" s="44"/>
      <c r="J15" s="1" t="s">
        <v>15</v>
      </c>
      <c r="K15" s="45">
        <f t="shared" si="1"/>
        <v>0.53</v>
      </c>
      <c r="L15" s="45">
        <f t="shared" si="2"/>
        <v>0.6</v>
      </c>
      <c r="M15" s="45">
        <f t="shared" si="3"/>
        <v>0.61</v>
      </c>
      <c r="N15" s="45">
        <f t="shared" si="4"/>
        <v>0.59</v>
      </c>
      <c r="O15" s="45">
        <f t="shared" si="5"/>
        <v>0.59</v>
      </c>
      <c r="P15" s="45">
        <f t="shared" si="26"/>
        <v>0.61</v>
      </c>
      <c r="Q15" s="45">
        <f t="shared" si="6"/>
        <v>0.53</v>
      </c>
      <c r="R15" s="45">
        <f t="shared" si="7"/>
        <v>0.6</v>
      </c>
      <c r="S15" s="45">
        <f t="shared" si="8"/>
        <v>0.61</v>
      </c>
      <c r="T15" s="45">
        <f t="shared" si="9"/>
        <v>0.66</v>
      </c>
      <c r="U15" s="45">
        <f t="shared" si="10"/>
        <v>0.61</v>
      </c>
      <c r="V15" s="45">
        <f t="shared" si="11"/>
        <v>0.61</v>
      </c>
      <c r="W15" s="45">
        <f t="shared" si="12"/>
        <v>0.56999999999999995</v>
      </c>
      <c r="X15" s="45">
        <f t="shared" si="13"/>
        <v>0.57999999999999996</v>
      </c>
      <c r="Y15" s="45">
        <f t="shared" si="14"/>
        <v>0.54</v>
      </c>
      <c r="Z15" s="45">
        <f t="shared" si="15"/>
        <v>0.57999999999999996</v>
      </c>
      <c r="AA15" s="45">
        <f t="shared" si="16"/>
        <v>0.51</v>
      </c>
      <c r="AB15" s="45">
        <f t="shared" si="17"/>
        <v>0.62</v>
      </c>
      <c r="AC15" s="45">
        <f t="shared" si="18"/>
        <v>0.62</v>
      </c>
      <c r="AD15" s="45">
        <f t="shared" si="19"/>
        <v>0.65</v>
      </c>
      <c r="AE15" s="45">
        <f t="shared" si="20"/>
        <v>0.56000000000000005</v>
      </c>
      <c r="AF15" s="45">
        <f t="shared" si="21"/>
        <v>0.62</v>
      </c>
      <c r="AG15" s="45">
        <f t="shared" si="22"/>
        <v>0.5</v>
      </c>
      <c r="AH15" s="45">
        <f t="shared" si="23"/>
        <v>0.55000000000000004</v>
      </c>
      <c r="AI15" s="45">
        <f t="shared" si="24"/>
        <v>0.57999999999999996</v>
      </c>
      <c r="AJ15" s="45">
        <f t="shared" si="25"/>
        <v>0.55000000000000004</v>
      </c>
    </row>
    <row r="16" spans="1:36" ht="12.95" customHeight="1" x14ac:dyDescent="0.15">
      <c r="A16" s="44">
        <v>703</v>
      </c>
      <c r="B16" s="99" t="s">
        <v>136</v>
      </c>
      <c r="C16" s="99"/>
      <c r="D16" s="44">
        <v>24</v>
      </c>
      <c r="E16" s="44">
        <v>24</v>
      </c>
      <c r="F16" s="4">
        <f t="shared" si="0"/>
        <v>0.56000000000000005</v>
      </c>
      <c r="G16" s="5"/>
      <c r="H16" s="44"/>
      <c r="I16" s="44"/>
      <c r="J16" s="1" t="s">
        <v>15</v>
      </c>
      <c r="K16" s="45">
        <f t="shared" si="1"/>
        <v>0.48</v>
      </c>
      <c r="L16" s="45">
        <f t="shared" si="2"/>
        <v>0.55000000000000004</v>
      </c>
      <c r="M16" s="45">
        <f t="shared" si="3"/>
        <v>0.56000000000000005</v>
      </c>
      <c r="N16" s="45">
        <f t="shared" si="4"/>
        <v>0.54</v>
      </c>
      <c r="O16" s="45">
        <f t="shared" si="5"/>
        <v>0.53</v>
      </c>
      <c r="P16" s="45">
        <f t="shared" si="26"/>
        <v>0.56000000000000005</v>
      </c>
      <c r="Q16" s="45">
        <f t="shared" si="6"/>
        <v>0.48</v>
      </c>
      <c r="R16" s="45">
        <f t="shared" si="7"/>
        <v>0.54</v>
      </c>
      <c r="S16" s="45">
        <f t="shared" si="8"/>
        <v>0.56000000000000005</v>
      </c>
      <c r="T16" s="45">
        <f t="shared" si="9"/>
        <v>0.61</v>
      </c>
      <c r="U16" s="45">
        <f t="shared" si="10"/>
        <v>0.56000000000000005</v>
      </c>
      <c r="V16" s="45">
        <f t="shared" si="11"/>
        <v>0.55000000000000004</v>
      </c>
      <c r="W16" s="45">
        <f t="shared" si="12"/>
        <v>0.51</v>
      </c>
      <c r="X16" s="45">
        <f t="shared" si="13"/>
        <v>0.53</v>
      </c>
      <c r="Y16" s="45">
        <f t="shared" si="14"/>
        <v>0.48</v>
      </c>
      <c r="Z16" s="45">
        <f t="shared" si="15"/>
        <v>0.53</v>
      </c>
      <c r="AA16" s="45">
        <f t="shared" si="16"/>
        <v>0.46</v>
      </c>
      <c r="AB16" s="45">
        <f t="shared" si="17"/>
        <v>0.55000000000000004</v>
      </c>
      <c r="AC16" s="45">
        <f t="shared" si="18"/>
        <v>0.56000000000000005</v>
      </c>
      <c r="AD16" s="45">
        <f t="shared" si="19"/>
        <v>0.6</v>
      </c>
      <c r="AE16" s="45">
        <f t="shared" si="20"/>
        <v>0.51</v>
      </c>
      <c r="AF16" s="45">
        <f t="shared" si="21"/>
        <v>0.56000000000000005</v>
      </c>
      <c r="AG16" s="45">
        <f t="shared" si="22"/>
        <v>0.44</v>
      </c>
      <c r="AH16" s="45">
        <f t="shared" si="23"/>
        <v>0.49</v>
      </c>
      <c r="AI16" s="45">
        <f t="shared" si="24"/>
        <v>0.52</v>
      </c>
      <c r="AJ16" s="45">
        <f t="shared" si="25"/>
        <v>0.49</v>
      </c>
    </row>
    <row r="17" spans="1:36" ht="12.95" customHeight="1" x14ac:dyDescent="0.15">
      <c r="A17" s="44">
        <v>704</v>
      </c>
      <c r="B17" s="99" t="s">
        <v>136</v>
      </c>
      <c r="C17" s="99"/>
      <c r="D17" s="44">
        <v>26</v>
      </c>
      <c r="E17" s="44">
        <v>24</v>
      </c>
      <c r="F17" s="4">
        <f t="shared" si="0"/>
        <v>0.64</v>
      </c>
      <c r="G17" s="5"/>
      <c r="H17" s="44"/>
      <c r="I17" s="44"/>
      <c r="J17" s="1" t="s">
        <v>15</v>
      </c>
      <c r="K17" s="45">
        <f t="shared" si="1"/>
        <v>0.56000000000000005</v>
      </c>
      <c r="L17" s="45">
        <f t="shared" si="2"/>
        <v>0.63</v>
      </c>
      <c r="M17" s="45">
        <f t="shared" si="3"/>
        <v>0.64</v>
      </c>
      <c r="N17" s="45">
        <f t="shared" si="4"/>
        <v>0.62</v>
      </c>
      <c r="O17" s="45">
        <f t="shared" si="5"/>
        <v>0.61</v>
      </c>
      <c r="P17" s="45">
        <f t="shared" si="26"/>
        <v>0.64</v>
      </c>
      <c r="Q17" s="45">
        <f t="shared" si="6"/>
        <v>0.56000000000000005</v>
      </c>
      <c r="R17" s="45">
        <f t="shared" si="7"/>
        <v>0.63</v>
      </c>
      <c r="S17" s="45">
        <f t="shared" si="8"/>
        <v>0.64</v>
      </c>
      <c r="T17" s="45">
        <f t="shared" si="9"/>
        <v>0.7</v>
      </c>
      <c r="U17" s="45">
        <f t="shared" si="10"/>
        <v>0.64</v>
      </c>
      <c r="V17" s="45">
        <f t="shared" si="11"/>
        <v>0.64</v>
      </c>
      <c r="W17" s="45">
        <f t="shared" si="12"/>
        <v>0.59</v>
      </c>
      <c r="X17" s="45">
        <f t="shared" si="13"/>
        <v>0.61</v>
      </c>
      <c r="Y17" s="45">
        <f t="shared" si="14"/>
        <v>0.56000000000000005</v>
      </c>
      <c r="Z17" s="45">
        <f t="shared" si="15"/>
        <v>0.61</v>
      </c>
      <c r="AA17" s="45">
        <f t="shared" si="16"/>
        <v>0.53</v>
      </c>
      <c r="AB17" s="45">
        <f t="shared" si="17"/>
        <v>0.64</v>
      </c>
      <c r="AC17" s="45">
        <f t="shared" si="18"/>
        <v>0.65</v>
      </c>
      <c r="AD17" s="45">
        <f t="shared" si="19"/>
        <v>0.69</v>
      </c>
      <c r="AE17" s="45">
        <f t="shared" si="20"/>
        <v>0.59</v>
      </c>
      <c r="AF17" s="45">
        <f t="shared" si="21"/>
        <v>0.65</v>
      </c>
      <c r="AG17" s="45">
        <f t="shared" si="22"/>
        <v>0.52</v>
      </c>
      <c r="AH17" s="45">
        <f t="shared" si="23"/>
        <v>0.56999999999999995</v>
      </c>
      <c r="AI17" s="45">
        <f t="shared" si="24"/>
        <v>0.6</v>
      </c>
      <c r="AJ17" s="45">
        <f t="shared" si="25"/>
        <v>0.56999999999999995</v>
      </c>
    </row>
    <row r="18" spans="1:36" ht="12.95" customHeight="1" x14ac:dyDescent="0.15">
      <c r="A18" s="44">
        <v>705</v>
      </c>
      <c r="B18" s="99" t="s">
        <v>136</v>
      </c>
      <c r="C18" s="99"/>
      <c r="D18" s="44">
        <v>18</v>
      </c>
      <c r="E18" s="44">
        <v>19</v>
      </c>
      <c r="F18" s="4">
        <f t="shared" si="0"/>
        <v>0.25</v>
      </c>
      <c r="G18" s="5" t="s">
        <v>33</v>
      </c>
      <c r="H18" s="44" t="s">
        <v>32</v>
      </c>
      <c r="I18" s="44" t="s">
        <v>33</v>
      </c>
      <c r="J18" s="1" t="s">
        <v>15</v>
      </c>
      <c r="K18" s="45">
        <f t="shared" si="1"/>
        <v>0.23</v>
      </c>
      <c r="L18" s="45">
        <f t="shared" si="2"/>
        <v>0.25</v>
      </c>
      <c r="M18" s="45">
        <f t="shared" si="3"/>
        <v>0.26</v>
      </c>
      <c r="N18" s="45">
        <f t="shared" si="4"/>
        <v>0.25</v>
      </c>
      <c r="O18" s="45">
        <f t="shared" si="5"/>
        <v>0.25</v>
      </c>
      <c r="P18" s="45">
        <f t="shared" si="26"/>
        <v>0.25</v>
      </c>
      <c r="Q18" s="45">
        <f t="shared" si="6"/>
        <v>0.23</v>
      </c>
      <c r="R18" s="45">
        <f t="shared" si="7"/>
        <v>0.25</v>
      </c>
      <c r="S18" s="45">
        <f t="shared" si="8"/>
        <v>0.26</v>
      </c>
      <c r="T18" s="45">
        <f t="shared" si="9"/>
        <v>0.27</v>
      </c>
      <c r="U18" s="45">
        <f t="shared" si="10"/>
        <v>0.25</v>
      </c>
      <c r="V18" s="45">
        <f t="shared" si="11"/>
        <v>0.25</v>
      </c>
      <c r="W18" s="45">
        <f t="shared" si="12"/>
        <v>0.24</v>
      </c>
      <c r="X18" s="45">
        <f t="shared" si="13"/>
        <v>0.25</v>
      </c>
      <c r="Y18" s="45">
        <f t="shared" si="14"/>
        <v>0.22</v>
      </c>
      <c r="Z18" s="45">
        <f t="shared" si="15"/>
        <v>0.24</v>
      </c>
      <c r="AA18" s="45">
        <f t="shared" si="16"/>
        <v>0.22</v>
      </c>
      <c r="AB18" s="45">
        <f t="shared" si="17"/>
        <v>0.25</v>
      </c>
      <c r="AC18" s="45">
        <f t="shared" si="18"/>
        <v>0.25</v>
      </c>
      <c r="AD18" s="45">
        <f t="shared" si="19"/>
        <v>0.28999999999999998</v>
      </c>
      <c r="AE18" s="45">
        <f t="shared" si="20"/>
        <v>0.23</v>
      </c>
      <c r="AF18" s="45">
        <f t="shared" si="21"/>
        <v>0.25</v>
      </c>
      <c r="AG18" s="45">
        <f t="shared" si="22"/>
        <v>0.21</v>
      </c>
      <c r="AH18" s="45">
        <f t="shared" si="23"/>
        <v>0.22</v>
      </c>
      <c r="AI18" s="45">
        <f t="shared" si="24"/>
        <v>0.24</v>
      </c>
      <c r="AJ18" s="45">
        <f t="shared" si="25"/>
        <v>0.22</v>
      </c>
    </row>
    <row r="19" spans="1:36" ht="12.95" customHeight="1" x14ac:dyDescent="0.15">
      <c r="A19" s="44">
        <v>706</v>
      </c>
      <c r="B19" s="99" t="s">
        <v>136</v>
      </c>
      <c r="C19" s="99"/>
      <c r="D19" s="44">
        <v>28</v>
      </c>
      <c r="E19" s="44">
        <v>24</v>
      </c>
      <c r="F19" s="4">
        <f t="shared" si="0"/>
        <v>0.73</v>
      </c>
      <c r="G19" s="5"/>
      <c r="H19" s="44"/>
      <c r="I19" s="44"/>
      <c r="J19" s="1" t="s">
        <v>15</v>
      </c>
      <c r="K19" s="45">
        <f t="shared" si="1"/>
        <v>0.63</v>
      </c>
      <c r="L19" s="45">
        <f t="shared" si="2"/>
        <v>0.72</v>
      </c>
      <c r="M19" s="45">
        <f t="shared" si="3"/>
        <v>0.73</v>
      </c>
      <c r="N19" s="45">
        <f t="shared" si="4"/>
        <v>0.71</v>
      </c>
      <c r="O19" s="45">
        <f t="shared" si="5"/>
        <v>0.7</v>
      </c>
      <c r="P19" s="45">
        <f t="shared" si="26"/>
        <v>0.73</v>
      </c>
      <c r="Q19" s="45">
        <f t="shared" si="6"/>
        <v>0.64</v>
      </c>
      <c r="R19" s="45">
        <f t="shared" si="7"/>
        <v>0.72</v>
      </c>
      <c r="S19" s="45">
        <f t="shared" si="8"/>
        <v>0.73</v>
      </c>
      <c r="T19" s="45">
        <f t="shared" si="9"/>
        <v>0.79</v>
      </c>
      <c r="U19" s="45">
        <f t="shared" si="10"/>
        <v>0.73</v>
      </c>
      <c r="V19" s="45">
        <f t="shared" si="11"/>
        <v>0.74</v>
      </c>
      <c r="W19" s="45">
        <f t="shared" si="12"/>
        <v>0.68</v>
      </c>
      <c r="X19" s="45">
        <f t="shared" si="13"/>
        <v>0.7</v>
      </c>
      <c r="Y19" s="45">
        <f t="shared" si="14"/>
        <v>0.65</v>
      </c>
      <c r="Z19" s="45">
        <f t="shared" si="15"/>
        <v>0.7</v>
      </c>
      <c r="AA19" s="45">
        <f t="shared" si="16"/>
        <v>0.61</v>
      </c>
      <c r="AB19" s="45">
        <f t="shared" si="17"/>
        <v>0.75</v>
      </c>
      <c r="AC19" s="45">
        <f t="shared" si="18"/>
        <v>0.75</v>
      </c>
      <c r="AD19" s="45">
        <f t="shared" si="19"/>
        <v>0.77</v>
      </c>
      <c r="AE19" s="45">
        <f t="shared" si="20"/>
        <v>0.68</v>
      </c>
      <c r="AF19" s="45">
        <f t="shared" si="21"/>
        <v>0.75</v>
      </c>
      <c r="AG19" s="45">
        <f t="shared" si="22"/>
        <v>0.6</v>
      </c>
      <c r="AH19" s="45">
        <f t="shared" si="23"/>
        <v>0.66</v>
      </c>
      <c r="AI19" s="45">
        <f t="shared" si="24"/>
        <v>0.69</v>
      </c>
      <c r="AJ19" s="45">
        <f t="shared" si="25"/>
        <v>0.66</v>
      </c>
    </row>
    <row r="20" spans="1:36" ht="12.95" customHeight="1" x14ac:dyDescent="0.15">
      <c r="A20" s="44">
        <v>707</v>
      </c>
      <c r="B20" s="99" t="s">
        <v>136</v>
      </c>
      <c r="C20" s="99"/>
      <c r="D20" s="44">
        <v>22</v>
      </c>
      <c r="E20" s="44">
        <v>20</v>
      </c>
      <c r="F20" s="4">
        <f t="shared" si="0"/>
        <v>0.39</v>
      </c>
      <c r="G20" s="5" t="s">
        <v>33</v>
      </c>
      <c r="H20" s="44" t="s">
        <v>32</v>
      </c>
      <c r="I20" s="44" t="s">
        <v>33</v>
      </c>
      <c r="J20" s="1" t="s">
        <v>15</v>
      </c>
      <c r="K20" s="45">
        <f t="shared" si="1"/>
        <v>0.35</v>
      </c>
      <c r="L20" s="45">
        <f t="shared" si="2"/>
        <v>0.38</v>
      </c>
      <c r="M20" s="45">
        <f t="shared" si="3"/>
        <v>0.39</v>
      </c>
      <c r="N20" s="45">
        <f t="shared" si="4"/>
        <v>0.38</v>
      </c>
      <c r="O20" s="45">
        <f t="shared" si="5"/>
        <v>0.38</v>
      </c>
      <c r="P20" s="45">
        <f t="shared" si="26"/>
        <v>0.39</v>
      </c>
      <c r="Q20" s="45">
        <f t="shared" si="6"/>
        <v>0.34</v>
      </c>
      <c r="R20" s="45">
        <f t="shared" si="7"/>
        <v>0.38</v>
      </c>
      <c r="S20" s="45">
        <f t="shared" si="8"/>
        <v>0.39</v>
      </c>
      <c r="T20" s="45">
        <f t="shared" si="9"/>
        <v>0.41</v>
      </c>
      <c r="U20" s="45">
        <f t="shared" si="10"/>
        <v>0.39</v>
      </c>
      <c r="V20" s="45">
        <f t="shared" si="11"/>
        <v>0.39</v>
      </c>
      <c r="W20" s="45">
        <f t="shared" si="12"/>
        <v>0.37</v>
      </c>
      <c r="X20" s="45">
        <f t="shared" si="13"/>
        <v>0.37</v>
      </c>
      <c r="Y20" s="45">
        <f t="shared" si="14"/>
        <v>0.34</v>
      </c>
      <c r="Z20" s="45">
        <f t="shared" si="15"/>
        <v>0.37</v>
      </c>
      <c r="AA20" s="45">
        <f t="shared" si="16"/>
        <v>0.33</v>
      </c>
      <c r="AB20" s="45">
        <f t="shared" si="17"/>
        <v>0.39</v>
      </c>
      <c r="AC20" s="45">
        <f t="shared" si="18"/>
        <v>0.39</v>
      </c>
      <c r="AD20" s="45">
        <f t="shared" si="19"/>
        <v>0.43</v>
      </c>
      <c r="AE20" s="45">
        <f t="shared" si="20"/>
        <v>0.35</v>
      </c>
      <c r="AF20" s="45">
        <f t="shared" si="21"/>
        <v>0.39</v>
      </c>
      <c r="AG20" s="45">
        <f t="shared" si="22"/>
        <v>0.32</v>
      </c>
      <c r="AH20" s="45">
        <f t="shared" si="23"/>
        <v>0.34</v>
      </c>
      <c r="AI20" s="45">
        <f t="shared" si="24"/>
        <v>0.37</v>
      </c>
      <c r="AJ20" s="45">
        <f t="shared" si="25"/>
        <v>0.34</v>
      </c>
    </row>
    <row r="21" spans="1:36" ht="12.95" customHeight="1" x14ac:dyDescent="0.15">
      <c r="A21" s="44"/>
      <c r="B21" s="99"/>
      <c r="C21" s="99"/>
      <c r="D21" s="44"/>
      <c r="E21" s="44"/>
      <c r="F21" s="4" t="str">
        <f t="shared" si="0"/>
        <v/>
      </c>
      <c r="G21" s="5"/>
      <c r="H21" s="44"/>
      <c r="I21" s="44"/>
      <c r="J21" s="1" t="s">
        <v>15</v>
      </c>
      <c r="K21" s="45" t="e">
        <f t="shared" si="1"/>
        <v>#NUM!</v>
      </c>
      <c r="L21" s="45" t="e">
        <f t="shared" si="2"/>
        <v>#NUM!</v>
      </c>
      <c r="M21" s="45" t="e">
        <f t="shared" si="3"/>
        <v>#NUM!</v>
      </c>
      <c r="N21" s="45" t="e">
        <f t="shared" si="4"/>
        <v>#NUM!</v>
      </c>
      <c r="O21" s="45" t="e">
        <f t="shared" si="5"/>
        <v>#NUM!</v>
      </c>
      <c r="P21" s="45" t="e">
        <f t="shared" si="26"/>
        <v>#N/A</v>
      </c>
      <c r="Q21" s="45" t="e">
        <f t="shared" si="6"/>
        <v>#NUM!</v>
      </c>
      <c r="R21" s="45" t="e">
        <f t="shared" si="7"/>
        <v>#NUM!</v>
      </c>
      <c r="S21" s="45" t="e">
        <f t="shared" si="8"/>
        <v>#NUM!</v>
      </c>
      <c r="T21" s="45" t="e">
        <f t="shared" si="9"/>
        <v>#NUM!</v>
      </c>
      <c r="U21" s="45" t="e">
        <f t="shared" si="10"/>
        <v>#N/A</v>
      </c>
      <c r="V21" s="45" t="e">
        <f t="shared" si="11"/>
        <v>#NUM!</v>
      </c>
      <c r="W21" s="45" t="e">
        <f t="shared" si="12"/>
        <v>#NUM!</v>
      </c>
      <c r="X21" s="45" t="e">
        <f t="shared" si="13"/>
        <v>#NUM!</v>
      </c>
      <c r="Y21" s="45" t="e">
        <f t="shared" si="14"/>
        <v>#NUM!</v>
      </c>
      <c r="Z21" s="45" t="e">
        <f t="shared" si="15"/>
        <v>#N/A</v>
      </c>
      <c r="AA21" s="45" t="e">
        <f t="shared" si="16"/>
        <v>#NUM!</v>
      </c>
      <c r="AB21" s="45" t="e">
        <f t="shared" si="17"/>
        <v>#NUM!</v>
      </c>
      <c r="AC21" s="45" t="e">
        <f t="shared" si="18"/>
        <v>#NUM!</v>
      </c>
      <c r="AD21" s="45" t="e">
        <f t="shared" si="19"/>
        <v>#NUM!</v>
      </c>
      <c r="AE21" s="45" t="e">
        <f t="shared" si="20"/>
        <v>#NUM!</v>
      </c>
      <c r="AF21" s="45" t="e">
        <f t="shared" si="21"/>
        <v>#N/A</v>
      </c>
      <c r="AG21" s="45" t="e">
        <f t="shared" si="22"/>
        <v>#NUM!</v>
      </c>
      <c r="AH21" s="45" t="e">
        <f t="shared" si="23"/>
        <v>#NUM!</v>
      </c>
      <c r="AI21" s="45" t="e">
        <f t="shared" si="24"/>
        <v>#NUM!</v>
      </c>
      <c r="AJ21" s="45" t="e">
        <f t="shared" si="25"/>
        <v>#N/A</v>
      </c>
    </row>
    <row r="22" spans="1:36" ht="12.95" customHeight="1" x14ac:dyDescent="0.15">
      <c r="A22" s="44"/>
      <c r="B22" s="99"/>
      <c r="C22" s="99"/>
      <c r="D22" s="44"/>
      <c r="E22" s="44"/>
      <c r="F22" s="4" t="str">
        <f t="shared" si="0"/>
        <v/>
      </c>
      <c r="G22" s="26"/>
      <c r="H22" s="44"/>
      <c r="I22" s="44"/>
      <c r="J22" s="1" t="s">
        <v>15</v>
      </c>
      <c r="K22" s="45" t="e">
        <f t="shared" si="1"/>
        <v>#NUM!</v>
      </c>
      <c r="L22" s="45" t="e">
        <f t="shared" si="2"/>
        <v>#NUM!</v>
      </c>
      <c r="M22" s="45" t="e">
        <f t="shared" si="3"/>
        <v>#NUM!</v>
      </c>
      <c r="N22" s="45" t="e">
        <f t="shared" si="4"/>
        <v>#NUM!</v>
      </c>
      <c r="O22" s="45" t="e">
        <f t="shared" si="5"/>
        <v>#NUM!</v>
      </c>
      <c r="P22" s="45" t="e">
        <f t="shared" si="26"/>
        <v>#N/A</v>
      </c>
      <c r="Q22" s="45" t="e">
        <f t="shared" si="6"/>
        <v>#NUM!</v>
      </c>
      <c r="R22" s="45" t="e">
        <f t="shared" si="7"/>
        <v>#NUM!</v>
      </c>
      <c r="S22" s="45" t="e">
        <f t="shared" si="8"/>
        <v>#NUM!</v>
      </c>
      <c r="T22" s="45" t="e">
        <f t="shared" si="9"/>
        <v>#NUM!</v>
      </c>
      <c r="U22" s="45" t="e">
        <f t="shared" si="10"/>
        <v>#N/A</v>
      </c>
      <c r="V22" s="45" t="e">
        <f t="shared" si="11"/>
        <v>#NUM!</v>
      </c>
      <c r="W22" s="45" t="e">
        <f t="shared" si="12"/>
        <v>#NUM!</v>
      </c>
      <c r="X22" s="45" t="e">
        <f t="shared" si="13"/>
        <v>#NUM!</v>
      </c>
      <c r="Y22" s="45" t="e">
        <f t="shared" si="14"/>
        <v>#NUM!</v>
      </c>
      <c r="Z22" s="45" t="e">
        <f t="shared" si="15"/>
        <v>#N/A</v>
      </c>
      <c r="AA22" s="45" t="e">
        <f t="shared" si="16"/>
        <v>#NUM!</v>
      </c>
      <c r="AB22" s="45" t="e">
        <f t="shared" si="17"/>
        <v>#NUM!</v>
      </c>
      <c r="AC22" s="45" t="e">
        <f t="shared" si="18"/>
        <v>#NUM!</v>
      </c>
      <c r="AD22" s="45" t="e">
        <f t="shared" si="19"/>
        <v>#NUM!</v>
      </c>
      <c r="AE22" s="45" t="e">
        <f t="shared" si="20"/>
        <v>#NUM!</v>
      </c>
      <c r="AF22" s="45" t="e">
        <f t="shared" si="21"/>
        <v>#N/A</v>
      </c>
      <c r="AG22" s="45" t="e">
        <f t="shared" si="22"/>
        <v>#NUM!</v>
      </c>
      <c r="AH22" s="45" t="e">
        <f t="shared" si="23"/>
        <v>#NUM!</v>
      </c>
      <c r="AI22" s="45" t="e">
        <f t="shared" si="24"/>
        <v>#NUM!</v>
      </c>
      <c r="AJ22" s="45" t="e">
        <f t="shared" si="25"/>
        <v>#N/A</v>
      </c>
    </row>
    <row r="23" spans="1:36" ht="12.95" customHeight="1" x14ac:dyDescent="0.15">
      <c r="A23" s="44"/>
      <c r="B23" s="99"/>
      <c r="C23" s="99"/>
      <c r="D23" s="44"/>
      <c r="E23" s="44"/>
      <c r="F23" s="4" t="str">
        <f t="shared" si="0"/>
        <v/>
      </c>
      <c r="G23" s="26"/>
      <c r="H23" s="44"/>
      <c r="I23" s="44"/>
      <c r="J23" s="1" t="s">
        <v>15</v>
      </c>
      <c r="K23" s="45" t="e">
        <f t="shared" si="1"/>
        <v>#NUM!</v>
      </c>
      <c r="L23" s="45" t="e">
        <f t="shared" si="2"/>
        <v>#NUM!</v>
      </c>
      <c r="M23" s="45" t="e">
        <f t="shared" si="3"/>
        <v>#NUM!</v>
      </c>
      <c r="N23" s="45" t="e">
        <f t="shared" si="4"/>
        <v>#NUM!</v>
      </c>
      <c r="O23" s="45" t="e">
        <f t="shared" si="5"/>
        <v>#NUM!</v>
      </c>
      <c r="P23" s="45" t="e">
        <f t="shared" si="26"/>
        <v>#N/A</v>
      </c>
      <c r="Q23" s="45" t="e">
        <f t="shared" si="6"/>
        <v>#NUM!</v>
      </c>
      <c r="R23" s="45" t="e">
        <f t="shared" si="7"/>
        <v>#NUM!</v>
      </c>
      <c r="S23" s="45" t="e">
        <f t="shared" si="8"/>
        <v>#NUM!</v>
      </c>
      <c r="T23" s="45" t="e">
        <f t="shared" si="9"/>
        <v>#NUM!</v>
      </c>
      <c r="U23" s="45" t="e">
        <f t="shared" si="10"/>
        <v>#N/A</v>
      </c>
      <c r="V23" s="45" t="e">
        <f t="shared" si="11"/>
        <v>#NUM!</v>
      </c>
      <c r="W23" s="45" t="e">
        <f t="shared" si="12"/>
        <v>#NUM!</v>
      </c>
      <c r="X23" s="45" t="e">
        <f t="shared" si="13"/>
        <v>#NUM!</v>
      </c>
      <c r="Y23" s="45" t="e">
        <f t="shared" si="14"/>
        <v>#NUM!</v>
      </c>
      <c r="Z23" s="45" t="e">
        <f t="shared" si="15"/>
        <v>#N/A</v>
      </c>
      <c r="AA23" s="45" t="e">
        <f t="shared" si="16"/>
        <v>#NUM!</v>
      </c>
      <c r="AB23" s="45" t="e">
        <f t="shared" si="17"/>
        <v>#NUM!</v>
      </c>
      <c r="AC23" s="45" t="e">
        <f t="shared" si="18"/>
        <v>#NUM!</v>
      </c>
      <c r="AD23" s="45" t="e">
        <f t="shared" si="19"/>
        <v>#NUM!</v>
      </c>
      <c r="AE23" s="45" t="e">
        <f t="shared" si="20"/>
        <v>#NUM!</v>
      </c>
      <c r="AF23" s="45" t="e">
        <f t="shared" si="21"/>
        <v>#N/A</v>
      </c>
      <c r="AG23" s="45" t="e">
        <f t="shared" si="22"/>
        <v>#NUM!</v>
      </c>
      <c r="AH23" s="45" t="e">
        <f t="shared" si="23"/>
        <v>#NUM!</v>
      </c>
      <c r="AI23" s="45" t="e">
        <f t="shared" si="24"/>
        <v>#NUM!</v>
      </c>
      <c r="AJ23" s="45" t="e">
        <f t="shared" si="25"/>
        <v>#N/A</v>
      </c>
    </row>
    <row r="24" spans="1:36" ht="12.95" customHeight="1" x14ac:dyDescent="0.15">
      <c r="A24" s="44"/>
      <c r="B24" s="99"/>
      <c r="C24" s="99"/>
      <c r="D24" s="44"/>
      <c r="E24" s="44"/>
      <c r="F24" s="4" t="str">
        <f t="shared" si="0"/>
        <v/>
      </c>
      <c r="G24" s="5"/>
      <c r="H24" s="44"/>
      <c r="I24" s="44"/>
      <c r="J24" s="1" t="s">
        <v>15</v>
      </c>
      <c r="K24" s="45" t="e">
        <f t="shared" si="1"/>
        <v>#NUM!</v>
      </c>
      <c r="L24" s="45" t="e">
        <f t="shared" si="2"/>
        <v>#NUM!</v>
      </c>
      <c r="M24" s="45" t="e">
        <f t="shared" si="3"/>
        <v>#NUM!</v>
      </c>
      <c r="N24" s="45" t="e">
        <f t="shared" si="4"/>
        <v>#NUM!</v>
      </c>
      <c r="O24" s="45" t="e">
        <f t="shared" si="5"/>
        <v>#NUM!</v>
      </c>
      <c r="P24" s="45" t="e">
        <f t="shared" si="26"/>
        <v>#N/A</v>
      </c>
      <c r="Q24" s="45" t="e">
        <f t="shared" si="6"/>
        <v>#NUM!</v>
      </c>
      <c r="R24" s="45" t="e">
        <f t="shared" si="7"/>
        <v>#NUM!</v>
      </c>
      <c r="S24" s="45" t="e">
        <f t="shared" si="8"/>
        <v>#NUM!</v>
      </c>
      <c r="T24" s="45" t="e">
        <f t="shared" si="9"/>
        <v>#NUM!</v>
      </c>
      <c r="U24" s="45" t="e">
        <f t="shared" si="10"/>
        <v>#N/A</v>
      </c>
      <c r="V24" s="45" t="e">
        <f t="shared" si="11"/>
        <v>#NUM!</v>
      </c>
      <c r="W24" s="45" t="e">
        <f t="shared" si="12"/>
        <v>#NUM!</v>
      </c>
      <c r="X24" s="45" t="e">
        <f t="shared" si="13"/>
        <v>#NUM!</v>
      </c>
      <c r="Y24" s="45" t="e">
        <f t="shared" si="14"/>
        <v>#NUM!</v>
      </c>
      <c r="Z24" s="45" t="e">
        <f t="shared" si="15"/>
        <v>#N/A</v>
      </c>
      <c r="AA24" s="45" t="e">
        <f t="shared" si="16"/>
        <v>#NUM!</v>
      </c>
      <c r="AB24" s="45" t="e">
        <f t="shared" si="17"/>
        <v>#NUM!</v>
      </c>
      <c r="AC24" s="45" t="e">
        <f t="shared" si="18"/>
        <v>#NUM!</v>
      </c>
      <c r="AD24" s="45" t="e">
        <f t="shared" si="19"/>
        <v>#NUM!</v>
      </c>
      <c r="AE24" s="45" t="e">
        <f t="shared" si="20"/>
        <v>#NUM!</v>
      </c>
      <c r="AF24" s="45" t="e">
        <f t="shared" si="21"/>
        <v>#N/A</v>
      </c>
      <c r="AG24" s="45" t="e">
        <f t="shared" si="22"/>
        <v>#NUM!</v>
      </c>
      <c r="AH24" s="45" t="e">
        <f t="shared" si="23"/>
        <v>#NUM!</v>
      </c>
      <c r="AI24" s="45" t="e">
        <f t="shared" si="24"/>
        <v>#NUM!</v>
      </c>
      <c r="AJ24" s="45" t="e">
        <f t="shared" si="25"/>
        <v>#N/A</v>
      </c>
    </row>
    <row r="25" spans="1:36" ht="12.95" customHeight="1" x14ac:dyDescent="0.15">
      <c r="A25" s="44"/>
      <c r="B25" s="99"/>
      <c r="C25" s="99"/>
      <c r="D25" s="44"/>
      <c r="E25" s="44"/>
      <c r="F25" s="4" t="str">
        <f t="shared" si="0"/>
        <v/>
      </c>
      <c r="G25" s="5"/>
      <c r="H25" s="44"/>
      <c r="I25" s="44"/>
      <c r="J25" s="1" t="s">
        <v>15</v>
      </c>
      <c r="K25" s="45" t="e">
        <f t="shared" si="1"/>
        <v>#NUM!</v>
      </c>
      <c r="L25" s="45" t="e">
        <f t="shared" si="2"/>
        <v>#NUM!</v>
      </c>
      <c r="M25" s="45" t="e">
        <f t="shared" si="3"/>
        <v>#NUM!</v>
      </c>
      <c r="N25" s="45" t="e">
        <f t="shared" si="4"/>
        <v>#NUM!</v>
      </c>
      <c r="O25" s="45" t="e">
        <f t="shared" si="5"/>
        <v>#NUM!</v>
      </c>
      <c r="P25" s="45" t="e">
        <f t="shared" si="26"/>
        <v>#N/A</v>
      </c>
      <c r="Q25" s="45" t="e">
        <f t="shared" si="6"/>
        <v>#NUM!</v>
      </c>
      <c r="R25" s="45" t="e">
        <f t="shared" si="7"/>
        <v>#NUM!</v>
      </c>
      <c r="S25" s="45" t="e">
        <f t="shared" si="8"/>
        <v>#NUM!</v>
      </c>
      <c r="T25" s="45" t="e">
        <f t="shared" si="9"/>
        <v>#NUM!</v>
      </c>
      <c r="U25" s="45" t="e">
        <f t="shared" si="10"/>
        <v>#N/A</v>
      </c>
      <c r="V25" s="45" t="e">
        <f t="shared" si="11"/>
        <v>#NUM!</v>
      </c>
      <c r="W25" s="45" t="e">
        <f t="shared" si="12"/>
        <v>#NUM!</v>
      </c>
      <c r="X25" s="45" t="e">
        <f t="shared" si="13"/>
        <v>#NUM!</v>
      </c>
      <c r="Y25" s="45" t="e">
        <f t="shared" si="14"/>
        <v>#NUM!</v>
      </c>
      <c r="Z25" s="45" t="e">
        <f t="shared" si="15"/>
        <v>#N/A</v>
      </c>
      <c r="AA25" s="45" t="e">
        <f t="shared" si="16"/>
        <v>#NUM!</v>
      </c>
      <c r="AB25" s="45" t="e">
        <f t="shared" si="17"/>
        <v>#NUM!</v>
      </c>
      <c r="AC25" s="45" t="e">
        <f t="shared" si="18"/>
        <v>#NUM!</v>
      </c>
      <c r="AD25" s="45" t="e">
        <f t="shared" si="19"/>
        <v>#NUM!</v>
      </c>
      <c r="AE25" s="45" t="e">
        <f t="shared" si="20"/>
        <v>#NUM!</v>
      </c>
      <c r="AF25" s="45" t="e">
        <f t="shared" si="21"/>
        <v>#N/A</v>
      </c>
      <c r="AG25" s="45" t="e">
        <f t="shared" si="22"/>
        <v>#NUM!</v>
      </c>
      <c r="AH25" s="45" t="e">
        <f t="shared" si="23"/>
        <v>#NUM!</v>
      </c>
      <c r="AI25" s="45" t="e">
        <f t="shared" si="24"/>
        <v>#NUM!</v>
      </c>
      <c r="AJ25" s="45" t="e">
        <f t="shared" si="25"/>
        <v>#N/A</v>
      </c>
    </row>
    <row r="26" spans="1:36" ht="12.95" customHeight="1" x14ac:dyDescent="0.15">
      <c r="A26" s="44"/>
      <c r="B26" s="99"/>
      <c r="C26" s="99"/>
      <c r="D26" s="44"/>
      <c r="E26" s="44"/>
      <c r="F26" s="4" t="str">
        <f t="shared" si="0"/>
        <v/>
      </c>
      <c r="G26" s="5"/>
      <c r="H26" s="44"/>
      <c r="I26" s="44"/>
      <c r="J26" s="1" t="s">
        <v>15</v>
      </c>
      <c r="K26" s="45" t="e">
        <f t="shared" si="1"/>
        <v>#NUM!</v>
      </c>
      <c r="L26" s="45" t="e">
        <f t="shared" si="2"/>
        <v>#NUM!</v>
      </c>
      <c r="M26" s="45" t="e">
        <f t="shared" si="3"/>
        <v>#NUM!</v>
      </c>
      <c r="N26" s="45" t="e">
        <f t="shared" si="4"/>
        <v>#NUM!</v>
      </c>
      <c r="O26" s="45" t="e">
        <f t="shared" si="5"/>
        <v>#NUM!</v>
      </c>
      <c r="P26" s="45" t="e">
        <f t="shared" si="26"/>
        <v>#N/A</v>
      </c>
      <c r="Q26" s="45" t="e">
        <f t="shared" si="6"/>
        <v>#NUM!</v>
      </c>
      <c r="R26" s="45" t="e">
        <f t="shared" si="7"/>
        <v>#NUM!</v>
      </c>
      <c r="S26" s="45" t="e">
        <f t="shared" si="8"/>
        <v>#NUM!</v>
      </c>
      <c r="T26" s="45" t="e">
        <f t="shared" si="9"/>
        <v>#NUM!</v>
      </c>
      <c r="U26" s="45" t="e">
        <f t="shared" si="10"/>
        <v>#N/A</v>
      </c>
      <c r="V26" s="45" t="e">
        <f t="shared" si="11"/>
        <v>#NUM!</v>
      </c>
      <c r="W26" s="45" t="e">
        <f t="shared" si="12"/>
        <v>#NUM!</v>
      </c>
      <c r="X26" s="45" t="e">
        <f t="shared" si="13"/>
        <v>#NUM!</v>
      </c>
      <c r="Y26" s="45" t="e">
        <f t="shared" si="14"/>
        <v>#NUM!</v>
      </c>
      <c r="Z26" s="45" t="e">
        <f t="shared" si="15"/>
        <v>#N/A</v>
      </c>
      <c r="AA26" s="45" t="e">
        <f t="shared" si="16"/>
        <v>#NUM!</v>
      </c>
      <c r="AB26" s="45" t="e">
        <f t="shared" si="17"/>
        <v>#NUM!</v>
      </c>
      <c r="AC26" s="45" t="e">
        <f t="shared" si="18"/>
        <v>#NUM!</v>
      </c>
      <c r="AD26" s="45" t="e">
        <f t="shared" si="19"/>
        <v>#NUM!</v>
      </c>
      <c r="AE26" s="45" t="e">
        <f t="shared" si="20"/>
        <v>#NUM!</v>
      </c>
      <c r="AF26" s="45" t="e">
        <f t="shared" si="21"/>
        <v>#N/A</v>
      </c>
      <c r="AG26" s="45" t="e">
        <f t="shared" si="22"/>
        <v>#NUM!</v>
      </c>
      <c r="AH26" s="45" t="e">
        <f t="shared" si="23"/>
        <v>#NUM!</v>
      </c>
      <c r="AI26" s="45" t="e">
        <f t="shared" si="24"/>
        <v>#NUM!</v>
      </c>
      <c r="AJ26" s="45" t="e">
        <f t="shared" si="25"/>
        <v>#N/A</v>
      </c>
    </row>
    <row r="27" spans="1:36" ht="12.95" customHeight="1" x14ac:dyDescent="0.15">
      <c r="A27" s="44"/>
      <c r="B27" s="99"/>
      <c r="C27" s="99"/>
      <c r="D27" s="44"/>
      <c r="E27" s="44"/>
      <c r="F27" s="4" t="str">
        <f t="shared" si="0"/>
        <v/>
      </c>
      <c r="G27" s="5"/>
      <c r="H27" s="44"/>
      <c r="I27" s="44"/>
      <c r="J27" s="1" t="s">
        <v>15</v>
      </c>
      <c r="K27" s="45" t="e">
        <f t="shared" si="1"/>
        <v>#NUM!</v>
      </c>
      <c r="L27" s="45" t="e">
        <f t="shared" si="2"/>
        <v>#NUM!</v>
      </c>
      <c r="M27" s="45" t="e">
        <f t="shared" si="3"/>
        <v>#NUM!</v>
      </c>
      <c r="N27" s="45" t="e">
        <f t="shared" si="4"/>
        <v>#NUM!</v>
      </c>
      <c r="O27" s="45" t="e">
        <f t="shared" si="5"/>
        <v>#NUM!</v>
      </c>
      <c r="P27" s="45" t="e">
        <f t="shared" si="26"/>
        <v>#N/A</v>
      </c>
      <c r="Q27" s="45" t="e">
        <f t="shared" si="6"/>
        <v>#NUM!</v>
      </c>
      <c r="R27" s="45" t="e">
        <f t="shared" si="7"/>
        <v>#NUM!</v>
      </c>
      <c r="S27" s="45" t="e">
        <f t="shared" si="8"/>
        <v>#NUM!</v>
      </c>
      <c r="T27" s="45" t="e">
        <f t="shared" si="9"/>
        <v>#NUM!</v>
      </c>
      <c r="U27" s="45" t="e">
        <f t="shared" si="10"/>
        <v>#N/A</v>
      </c>
      <c r="V27" s="45" t="e">
        <f t="shared" si="11"/>
        <v>#NUM!</v>
      </c>
      <c r="W27" s="45" t="e">
        <f t="shared" si="12"/>
        <v>#NUM!</v>
      </c>
      <c r="X27" s="45" t="e">
        <f t="shared" si="13"/>
        <v>#NUM!</v>
      </c>
      <c r="Y27" s="45" t="e">
        <f t="shared" si="14"/>
        <v>#NUM!</v>
      </c>
      <c r="Z27" s="45" t="e">
        <f t="shared" si="15"/>
        <v>#N/A</v>
      </c>
      <c r="AA27" s="45" t="e">
        <f t="shared" si="16"/>
        <v>#NUM!</v>
      </c>
      <c r="AB27" s="45" t="e">
        <f t="shared" si="17"/>
        <v>#NUM!</v>
      </c>
      <c r="AC27" s="45" t="e">
        <f t="shared" si="18"/>
        <v>#NUM!</v>
      </c>
      <c r="AD27" s="45" t="e">
        <f t="shared" si="19"/>
        <v>#NUM!</v>
      </c>
      <c r="AE27" s="45" t="e">
        <f t="shared" si="20"/>
        <v>#NUM!</v>
      </c>
      <c r="AF27" s="45" t="e">
        <f t="shared" si="21"/>
        <v>#N/A</v>
      </c>
      <c r="AG27" s="45" t="e">
        <f t="shared" si="22"/>
        <v>#NUM!</v>
      </c>
      <c r="AH27" s="45" t="e">
        <f t="shared" si="23"/>
        <v>#NUM!</v>
      </c>
      <c r="AI27" s="45" t="e">
        <f t="shared" si="24"/>
        <v>#NUM!</v>
      </c>
      <c r="AJ27" s="45" t="e">
        <f t="shared" si="25"/>
        <v>#N/A</v>
      </c>
    </row>
    <row r="28" spans="1:36" ht="12.95" customHeight="1" x14ac:dyDescent="0.15">
      <c r="A28" s="44"/>
      <c r="B28" s="99"/>
      <c r="C28" s="99"/>
      <c r="D28" s="44"/>
      <c r="E28" s="44"/>
      <c r="F28" s="4" t="str">
        <f t="shared" si="0"/>
        <v/>
      </c>
      <c r="G28" s="5"/>
      <c r="H28" s="44"/>
      <c r="I28" s="44"/>
      <c r="J28" s="1" t="s">
        <v>15</v>
      </c>
      <c r="K28" s="45" t="e">
        <f t="shared" si="1"/>
        <v>#NUM!</v>
      </c>
      <c r="L28" s="45" t="e">
        <f t="shared" si="2"/>
        <v>#NUM!</v>
      </c>
      <c r="M28" s="45" t="e">
        <f t="shared" si="3"/>
        <v>#NUM!</v>
      </c>
      <c r="N28" s="8" t="e">
        <f t="shared" si="4"/>
        <v>#NUM!</v>
      </c>
      <c r="O28" s="45" t="e">
        <f t="shared" si="5"/>
        <v>#NUM!</v>
      </c>
      <c r="P28" s="45" t="e">
        <f t="shared" si="26"/>
        <v>#N/A</v>
      </c>
      <c r="Q28" s="45" t="e">
        <f t="shared" si="6"/>
        <v>#NUM!</v>
      </c>
      <c r="R28" s="45" t="e">
        <f t="shared" si="7"/>
        <v>#NUM!</v>
      </c>
      <c r="S28" s="45" t="e">
        <f t="shared" si="8"/>
        <v>#NUM!</v>
      </c>
      <c r="T28" s="45" t="e">
        <f t="shared" si="9"/>
        <v>#NUM!</v>
      </c>
      <c r="U28" s="45" t="e">
        <f t="shared" si="10"/>
        <v>#N/A</v>
      </c>
      <c r="V28" s="45" t="e">
        <f t="shared" si="11"/>
        <v>#NUM!</v>
      </c>
      <c r="W28" s="45" t="e">
        <f t="shared" si="12"/>
        <v>#NUM!</v>
      </c>
      <c r="X28" s="45" t="e">
        <f t="shared" si="13"/>
        <v>#NUM!</v>
      </c>
      <c r="Y28" s="45" t="e">
        <f t="shared" si="14"/>
        <v>#NUM!</v>
      </c>
      <c r="Z28" s="45" t="e">
        <f t="shared" si="15"/>
        <v>#N/A</v>
      </c>
      <c r="AA28" s="45" t="e">
        <f t="shared" si="16"/>
        <v>#NUM!</v>
      </c>
      <c r="AB28" s="45" t="e">
        <f t="shared" si="17"/>
        <v>#NUM!</v>
      </c>
      <c r="AC28" s="45" t="e">
        <f t="shared" si="18"/>
        <v>#NUM!</v>
      </c>
      <c r="AD28" s="45" t="e">
        <f t="shared" si="19"/>
        <v>#NUM!</v>
      </c>
      <c r="AE28" s="45" t="e">
        <f t="shared" si="20"/>
        <v>#NUM!</v>
      </c>
      <c r="AF28" s="45" t="e">
        <f t="shared" si="21"/>
        <v>#N/A</v>
      </c>
      <c r="AG28" s="45" t="e">
        <f t="shared" si="22"/>
        <v>#NUM!</v>
      </c>
      <c r="AH28" s="45" t="e">
        <f t="shared" si="23"/>
        <v>#NUM!</v>
      </c>
      <c r="AI28" s="45" t="e">
        <f t="shared" si="24"/>
        <v>#NUM!</v>
      </c>
      <c r="AJ28" s="45" t="e">
        <f t="shared" si="25"/>
        <v>#N/A</v>
      </c>
    </row>
    <row r="29" spans="1:36" ht="12.95" customHeight="1" x14ac:dyDescent="0.15">
      <c r="A29" s="44"/>
      <c r="B29" s="99"/>
      <c r="C29" s="99"/>
      <c r="D29" s="44"/>
      <c r="E29" s="44"/>
      <c r="F29" s="4" t="str">
        <f t="shared" si="0"/>
        <v/>
      </c>
      <c r="G29" s="5"/>
      <c r="H29" s="44"/>
      <c r="I29" s="44"/>
      <c r="J29" s="1" t="s">
        <v>15</v>
      </c>
      <c r="K29" s="45" t="e">
        <f t="shared" si="1"/>
        <v>#NUM!</v>
      </c>
      <c r="L29" s="45" t="e">
        <f t="shared" si="2"/>
        <v>#NUM!</v>
      </c>
      <c r="M29" s="45" t="e">
        <f t="shared" si="3"/>
        <v>#NUM!</v>
      </c>
      <c r="N29" s="45" t="e">
        <f t="shared" si="4"/>
        <v>#NUM!</v>
      </c>
      <c r="O29" s="45" t="e">
        <f t="shared" si="5"/>
        <v>#NUM!</v>
      </c>
      <c r="P29" s="45" t="e">
        <f t="shared" si="26"/>
        <v>#N/A</v>
      </c>
      <c r="Q29" s="45" t="e">
        <f t="shared" si="6"/>
        <v>#NUM!</v>
      </c>
      <c r="R29" s="45" t="e">
        <f t="shared" si="7"/>
        <v>#NUM!</v>
      </c>
      <c r="S29" s="45" t="e">
        <f t="shared" si="8"/>
        <v>#NUM!</v>
      </c>
      <c r="T29" s="45" t="e">
        <f t="shared" si="9"/>
        <v>#NUM!</v>
      </c>
      <c r="U29" s="45" t="e">
        <f t="shared" si="10"/>
        <v>#N/A</v>
      </c>
      <c r="V29" s="45" t="e">
        <f t="shared" si="11"/>
        <v>#NUM!</v>
      </c>
      <c r="W29" s="45" t="e">
        <f t="shared" si="12"/>
        <v>#NUM!</v>
      </c>
      <c r="X29" s="45" t="e">
        <f t="shared" si="13"/>
        <v>#NUM!</v>
      </c>
      <c r="Y29" s="45" t="e">
        <f t="shared" si="14"/>
        <v>#NUM!</v>
      </c>
      <c r="Z29" s="45" t="e">
        <f t="shared" si="15"/>
        <v>#N/A</v>
      </c>
      <c r="AA29" s="45" t="e">
        <f t="shared" si="16"/>
        <v>#NUM!</v>
      </c>
      <c r="AB29" s="45" t="e">
        <f t="shared" si="17"/>
        <v>#NUM!</v>
      </c>
      <c r="AC29" s="45" t="e">
        <f t="shared" si="18"/>
        <v>#NUM!</v>
      </c>
      <c r="AD29" s="45" t="e">
        <f t="shared" si="19"/>
        <v>#NUM!</v>
      </c>
      <c r="AE29" s="45" t="e">
        <f t="shared" si="20"/>
        <v>#NUM!</v>
      </c>
      <c r="AF29" s="45" t="e">
        <f t="shared" si="21"/>
        <v>#N/A</v>
      </c>
      <c r="AG29" s="45" t="e">
        <f t="shared" si="22"/>
        <v>#NUM!</v>
      </c>
      <c r="AH29" s="45" t="e">
        <f t="shared" si="23"/>
        <v>#NUM!</v>
      </c>
      <c r="AI29" s="45" t="e">
        <f t="shared" si="24"/>
        <v>#NUM!</v>
      </c>
      <c r="AJ29" s="45" t="e">
        <f t="shared" si="25"/>
        <v>#N/A</v>
      </c>
    </row>
    <row r="30" spans="1:36" ht="12.95" customHeight="1" x14ac:dyDescent="0.15">
      <c r="A30" s="44"/>
      <c r="B30" s="99"/>
      <c r="C30" s="99"/>
      <c r="D30" s="44"/>
      <c r="E30" s="44"/>
      <c r="F30" s="4" t="str">
        <f t="shared" si="0"/>
        <v/>
      </c>
      <c r="G30" s="5"/>
      <c r="H30" s="44"/>
      <c r="I30" s="44"/>
      <c r="J30" s="1" t="s">
        <v>15</v>
      </c>
      <c r="K30" s="45" t="e">
        <f t="shared" si="1"/>
        <v>#NUM!</v>
      </c>
      <c r="L30" s="45" t="e">
        <f t="shared" si="2"/>
        <v>#NUM!</v>
      </c>
      <c r="M30" s="45" t="e">
        <f t="shared" si="3"/>
        <v>#NUM!</v>
      </c>
      <c r="N30" s="45" t="e">
        <f t="shared" si="4"/>
        <v>#NUM!</v>
      </c>
      <c r="O30" s="45" t="e">
        <f t="shared" si="5"/>
        <v>#NUM!</v>
      </c>
      <c r="P30" s="45" t="e">
        <f t="shared" si="26"/>
        <v>#N/A</v>
      </c>
      <c r="Q30" s="45" t="e">
        <f t="shared" si="6"/>
        <v>#NUM!</v>
      </c>
      <c r="R30" s="45" t="e">
        <f t="shared" si="7"/>
        <v>#NUM!</v>
      </c>
      <c r="S30" s="45" t="e">
        <f t="shared" si="8"/>
        <v>#NUM!</v>
      </c>
      <c r="T30" s="45" t="e">
        <f t="shared" si="9"/>
        <v>#NUM!</v>
      </c>
      <c r="U30" s="45" t="e">
        <f t="shared" si="10"/>
        <v>#N/A</v>
      </c>
      <c r="V30" s="45" t="e">
        <f t="shared" si="11"/>
        <v>#NUM!</v>
      </c>
      <c r="W30" s="45" t="e">
        <f t="shared" si="12"/>
        <v>#NUM!</v>
      </c>
      <c r="X30" s="45" t="e">
        <f t="shared" si="13"/>
        <v>#NUM!</v>
      </c>
      <c r="Y30" s="45" t="e">
        <f t="shared" si="14"/>
        <v>#NUM!</v>
      </c>
      <c r="Z30" s="45" t="e">
        <f t="shared" si="15"/>
        <v>#N/A</v>
      </c>
      <c r="AA30" s="45" t="e">
        <f t="shared" si="16"/>
        <v>#NUM!</v>
      </c>
      <c r="AB30" s="45" t="e">
        <f t="shared" si="17"/>
        <v>#NUM!</v>
      </c>
      <c r="AC30" s="45" t="e">
        <f t="shared" si="18"/>
        <v>#NUM!</v>
      </c>
      <c r="AD30" s="45" t="e">
        <f t="shared" si="19"/>
        <v>#NUM!</v>
      </c>
      <c r="AE30" s="45" t="e">
        <f t="shared" si="20"/>
        <v>#NUM!</v>
      </c>
      <c r="AF30" s="45" t="e">
        <f t="shared" si="21"/>
        <v>#N/A</v>
      </c>
      <c r="AG30" s="45" t="e">
        <f t="shared" si="22"/>
        <v>#NUM!</v>
      </c>
      <c r="AH30" s="45" t="e">
        <f t="shared" si="23"/>
        <v>#NUM!</v>
      </c>
      <c r="AI30" s="45" t="e">
        <f t="shared" si="24"/>
        <v>#NUM!</v>
      </c>
      <c r="AJ30" s="45" t="e">
        <f t="shared" si="25"/>
        <v>#N/A</v>
      </c>
    </row>
    <row r="31" spans="1:36" ht="12.95" customHeight="1" x14ac:dyDescent="0.15">
      <c r="A31" s="44"/>
      <c r="B31" s="99"/>
      <c r="C31" s="99"/>
      <c r="D31" s="44"/>
      <c r="E31" s="44"/>
      <c r="F31" s="4" t="str">
        <f t="shared" si="0"/>
        <v/>
      </c>
      <c r="G31" s="5"/>
      <c r="H31" s="44"/>
      <c r="I31" s="44"/>
      <c r="J31" s="1" t="s">
        <v>15</v>
      </c>
      <c r="K31" s="45" t="e">
        <f t="shared" si="1"/>
        <v>#NUM!</v>
      </c>
      <c r="L31" s="45" t="e">
        <f t="shared" si="2"/>
        <v>#NUM!</v>
      </c>
      <c r="M31" s="45" t="e">
        <f t="shared" si="3"/>
        <v>#NUM!</v>
      </c>
      <c r="N31" s="45" t="e">
        <f t="shared" si="4"/>
        <v>#NUM!</v>
      </c>
      <c r="O31" s="45" t="e">
        <f t="shared" si="5"/>
        <v>#NUM!</v>
      </c>
      <c r="P31" s="45" t="e">
        <f t="shared" si="26"/>
        <v>#N/A</v>
      </c>
      <c r="Q31" s="45" t="e">
        <f t="shared" si="6"/>
        <v>#NUM!</v>
      </c>
      <c r="R31" s="45" t="e">
        <f t="shared" si="7"/>
        <v>#NUM!</v>
      </c>
      <c r="S31" s="45" t="e">
        <f t="shared" si="8"/>
        <v>#NUM!</v>
      </c>
      <c r="T31" s="45" t="e">
        <f t="shared" si="9"/>
        <v>#NUM!</v>
      </c>
      <c r="U31" s="45" t="e">
        <f t="shared" si="10"/>
        <v>#N/A</v>
      </c>
      <c r="V31" s="45" t="e">
        <f t="shared" si="11"/>
        <v>#NUM!</v>
      </c>
      <c r="W31" s="45" t="e">
        <f t="shared" si="12"/>
        <v>#NUM!</v>
      </c>
      <c r="X31" s="45" t="e">
        <f t="shared" si="13"/>
        <v>#NUM!</v>
      </c>
      <c r="Y31" s="45" t="e">
        <f t="shared" si="14"/>
        <v>#NUM!</v>
      </c>
      <c r="Z31" s="45" t="e">
        <f t="shared" si="15"/>
        <v>#N/A</v>
      </c>
      <c r="AA31" s="45" t="e">
        <f t="shared" si="16"/>
        <v>#NUM!</v>
      </c>
      <c r="AB31" s="45" t="e">
        <f t="shared" si="17"/>
        <v>#NUM!</v>
      </c>
      <c r="AC31" s="45" t="e">
        <f t="shared" si="18"/>
        <v>#NUM!</v>
      </c>
      <c r="AD31" s="45" t="e">
        <f t="shared" si="19"/>
        <v>#NUM!</v>
      </c>
      <c r="AE31" s="45" t="e">
        <f t="shared" si="20"/>
        <v>#NUM!</v>
      </c>
      <c r="AF31" s="45" t="e">
        <f t="shared" si="21"/>
        <v>#N/A</v>
      </c>
      <c r="AG31" s="45" t="e">
        <f t="shared" si="22"/>
        <v>#NUM!</v>
      </c>
      <c r="AH31" s="45" t="e">
        <f t="shared" si="23"/>
        <v>#NUM!</v>
      </c>
      <c r="AI31" s="45" t="e">
        <f t="shared" si="24"/>
        <v>#NUM!</v>
      </c>
      <c r="AJ31" s="45" t="e">
        <f t="shared" si="25"/>
        <v>#N/A</v>
      </c>
    </row>
    <row r="32" spans="1:36" ht="12.95" customHeight="1" x14ac:dyDescent="0.15">
      <c r="A32" s="44"/>
      <c r="B32" s="99"/>
      <c r="C32" s="99"/>
      <c r="D32" s="44"/>
      <c r="E32" s="44"/>
      <c r="F32" s="4" t="str">
        <f t="shared" si="0"/>
        <v/>
      </c>
      <c r="G32" s="5"/>
      <c r="H32" s="44"/>
      <c r="I32" s="44"/>
      <c r="J32" s="1" t="s">
        <v>15</v>
      </c>
      <c r="K32" s="45" t="e">
        <f t="shared" si="1"/>
        <v>#NUM!</v>
      </c>
      <c r="L32" s="45" t="e">
        <f t="shared" si="2"/>
        <v>#NUM!</v>
      </c>
      <c r="M32" s="45" t="e">
        <f t="shared" si="3"/>
        <v>#NUM!</v>
      </c>
      <c r="N32" s="45" t="e">
        <f t="shared" si="4"/>
        <v>#NUM!</v>
      </c>
      <c r="O32" s="45" t="e">
        <f t="shared" si="5"/>
        <v>#NUM!</v>
      </c>
      <c r="P32" s="45" t="e">
        <f t="shared" si="26"/>
        <v>#N/A</v>
      </c>
      <c r="Q32" s="45" t="e">
        <f t="shared" si="6"/>
        <v>#NUM!</v>
      </c>
      <c r="R32" s="45" t="e">
        <f t="shared" si="7"/>
        <v>#NUM!</v>
      </c>
      <c r="S32" s="45" t="e">
        <f t="shared" si="8"/>
        <v>#NUM!</v>
      </c>
      <c r="T32" s="45" t="e">
        <f t="shared" si="9"/>
        <v>#NUM!</v>
      </c>
      <c r="U32" s="45" t="e">
        <f t="shared" si="10"/>
        <v>#N/A</v>
      </c>
      <c r="V32" s="45" t="e">
        <f t="shared" si="11"/>
        <v>#NUM!</v>
      </c>
      <c r="W32" s="45" t="e">
        <f t="shared" si="12"/>
        <v>#NUM!</v>
      </c>
      <c r="X32" s="45" t="e">
        <f t="shared" si="13"/>
        <v>#NUM!</v>
      </c>
      <c r="Y32" s="45" t="e">
        <f t="shared" si="14"/>
        <v>#NUM!</v>
      </c>
      <c r="Z32" s="45" t="e">
        <f t="shared" si="15"/>
        <v>#N/A</v>
      </c>
      <c r="AA32" s="45" t="e">
        <f t="shared" si="16"/>
        <v>#NUM!</v>
      </c>
      <c r="AB32" s="45" t="e">
        <f t="shared" si="17"/>
        <v>#NUM!</v>
      </c>
      <c r="AC32" s="45" t="e">
        <f t="shared" si="18"/>
        <v>#NUM!</v>
      </c>
      <c r="AD32" s="45" t="e">
        <f t="shared" si="19"/>
        <v>#NUM!</v>
      </c>
      <c r="AE32" s="45" t="e">
        <f t="shared" si="20"/>
        <v>#NUM!</v>
      </c>
      <c r="AF32" s="45" t="e">
        <f t="shared" si="21"/>
        <v>#N/A</v>
      </c>
      <c r="AG32" s="45" t="e">
        <f t="shared" si="22"/>
        <v>#NUM!</v>
      </c>
      <c r="AH32" s="45" t="e">
        <f t="shared" si="23"/>
        <v>#NUM!</v>
      </c>
      <c r="AI32" s="45" t="e">
        <f t="shared" si="24"/>
        <v>#NUM!</v>
      </c>
      <c r="AJ32" s="45" t="e">
        <f t="shared" si="25"/>
        <v>#N/A</v>
      </c>
    </row>
    <row r="33" spans="1:36" ht="12.95" customHeight="1" x14ac:dyDescent="0.15">
      <c r="A33" s="44"/>
      <c r="B33" s="99"/>
      <c r="C33" s="99"/>
      <c r="D33" s="44"/>
      <c r="E33" s="44"/>
      <c r="F33" s="4" t="str">
        <f t="shared" si="0"/>
        <v/>
      </c>
      <c r="G33" s="44"/>
      <c r="H33" s="44"/>
      <c r="I33" s="44"/>
      <c r="J33" s="1" t="s">
        <v>15</v>
      </c>
      <c r="K33" s="45" t="e">
        <f t="shared" si="1"/>
        <v>#NUM!</v>
      </c>
      <c r="L33" s="45" t="e">
        <f t="shared" si="2"/>
        <v>#NUM!</v>
      </c>
      <c r="M33" s="45" t="e">
        <f t="shared" si="3"/>
        <v>#NUM!</v>
      </c>
      <c r="N33" s="45" t="e">
        <f t="shared" si="4"/>
        <v>#NUM!</v>
      </c>
      <c r="O33" s="45" t="e">
        <f t="shared" si="5"/>
        <v>#NUM!</v>
      </c>
      <c r="P33" s="45" t="e">
        <f t="shared" si="26"/>
        <v>#N/A</v>
      </c>
      <c r="Q33" s="45" t="e">
        <f t="shared" si="6"/>
        <v>#NUM!</v>
      </c>
      <c r="R33" s="45" t="e">
        <f t="shared" si="7"/>
        <v>#NUM!</v>
      </c>
      <c r="S33" s="45" t="e">
        <f t="shared" si="8"/>
        <v>#NUM!</v>
      </c>
      <c r="T33" s="45" t="e">
        <f t="shared" si="9"/>
        <v>#NUM!</v>
      </c>
      <c r="U33" s="45" t="e">
        <f t="shared" si="10"/>
        <v>#N/A</v>
      </c>
      <c r="V33" s="45" t="e">
        <f t="shared" si="11"/>
        <v>#NUM!</v>
      </c>
      <c r="W33" s="45" t="e">
        <f t="shared" si="12"/>
        <v>#NUM!</v>
      </c>
      <c r="X33" s="45" t="e">
        <f t="shared" si="13"/>
        <v>#NUM!</v>
      </c>
      <c r="Y33" s="45" t="e">
        <f t="shared" si="14"/>
        <v>#NUM!</v>
      </c>
      <c r="Z33" s="45" t="e">
        <f t="shared" si="15"/>
        <v>#N/A</v>
      </c>
      <c r="AA33" s="45" t="e">
        <f t="shared" si="16"/>
        <v>#NUM!</v>
      </c>
      <c r="AB33" s="45" t="e">
        <f t="shared" si="17"/>
        <v>#NUM!</v>
      </c>
      <c r="AC33" s="45" t="e">
        <f t="shared" si="18"/>
        <v>#NUM!</v>
      </c>
      <c r="AD33" s="45" t="e">
        <f t="shared" si="19"/>
        <v>#NUM!</v>
      </c>
      <c r="AE33" s="45" t="e">
        <f t="shared" si="20"/>
        <v>#NUM!</v>
      </c>
      <c r="AF33" s="45" t="e">
        <f t="shared" si="21"/>
        <v>#N/A</v>
      </c>
      <c r="AG33" s="45" t="e">
        <f t="shared" si="22"/>
        <v>#NUM!</v>
      </c>
      <c r="AH33" s="45" t="e">
        <f t="shared" si="23"/>
        <v>#NUM!</v>
      </c>
      <c r="AI33" s="45" t="e">
        <f t="shared" si="24"/>
        <v>#NUM!</v>
      </c>
      <c r="AJ33" s="45" t="e">
        <f t="shared" si="25"/>
        <v>#N/A</v>
      </c>
    </row>
    <row r="34" spans="1:36" ht="12.95" customHeight="1" x14ac:dyDescent="0.15">
      <c r="A34" s="44"/>
      <c r="B34" s="99"/>
      <c r="C34" s="99"/>
      <c r="D34" s="44"/>
      <c r="E34" s="44"/>
      <c r="F34" s="4" t="str">
        <f t="shared" si="0"/>
        <v/>
      </c>
      <c r="G34" s="44"/>
      <c r="H34" s="44"/>
      <c r="I34" s="44"/>
      <c r="K34" s="45" t="e">
        <f t="shared" si="1"/>
        <v>#NUM!</v>
      </c>
      <c r="L34" s="45" t="e">
        <f t="shared" si="2"/>
        <v>#NUM!</v>
      </c>
      <c r="M34" s="45" t="e">
        <f t="shared" si="3"/>
        <v>#NUM!</v>
      </c>
      <c r="N34" s="45" t="e">
        <f t="shared" si="4"/>
        <v>#NUM!</v>
      </c>
      <c r="O34" s="45" t="e">
        <f t="shared" si="5"/>
        <v>#NUM!</v>
      </c>
      <c r="P34" s="45" t="e">
        <f t="shared" si="26"/>
        <v>#N/A</v>
      </c>
      <c r="Q34" s="45" t="e">
        <f t="shared" si="6"/>
        <v>#NUM!</v>
      </c>
      <c r="R34" s="45" t="e">
        <f t="shared" si="7"/>
        <v>#NUM!</v>
      </c>
      <c r="S34" s="45" t="e">
        <f t="shared" si="8"/>
        <v>#NUM!</v>
      </c>
      <c r="T34" s="45" t="e">
        <f t="shared" si="9"/>
        <v>#NUM!</v>
      </c>
      <c r="U34" s="45" t="e">
        <f t="shared" si="10"/>
        <v>#N/A</v>
      </c>
      <c r="V34" s="45" t="e">
        <f t="shared" si="11"/>
        <v>#NUM!</v>
      </c>
      <c r="W34" s="45" t="e">
        <f t="shared" si="12"/>
        <v>#NUM!</v>
      </c>
      <c r="X34" s="45" t="e">
        <f t="shared" si="13"/>
        <v>#NUM!</v>
      </c>
      <c r="Y34" s="45" t="e">
        <f t="shared" si="14"/>
        <v>#NUM!</v>
      </c>
      <c r="Z34" s="45" t="e">
        <f t="shared" si="15"/>
        <v>#N/A</v>
      </c>
      <c r="AA34" s="45" t="e">
        <f t="shared" si="16"/>
        <v>#NUM!</v>
      </c>
      <c r="AB34" s="45" t="e">
        <f t="shared" si="17"/>
        <v>#NUM!</v>
      </c>
      <c r="AC34" s="45" t="e">
        <f t="shared" si="18"/>
        <v>#NUM!</v>
      </c>
      <c r="AD34" s="45" t="e">
        <f t="shared" si="19"/>
        <v>#NUM!</v>
      </c>
      <c r="AE34" s="45" t="e">
        <f t="shared" si="20"/>
        <v>#NUM!</v>
      </c>
      <c r="AF34" s="45" t="e">
        <f t="shared" si="21"/>
        <v>#N/A</v>
      </c>
      <c r="AG34" s="45" t="e">
        <f t="shared" si="22"/>
        <v>#NUM!</v>
      </c>
      <c r="AH34" s="45" t="e">
        <f t="shared" si="23"/>
        <v>#NUM!</v>
      </c>
      <c r="AI34" s="45" t="e">
        <f t="shared" si="24"/>
        <v>#NUM!</v>
      </c>
      <c r="AJ34" s="45" t="e">
        <f t="shared" si="25"/>
        <v>#N/A</v>
      </c>
    </row>
    <row r="35" spans="1:36" ht="12.95" customHeight="1" x14ac:dyDescent="0.15">
      <c r="A35" s="44"/>
      <c r="B35" s="99"/>
      <c r="C35" s="99"/>
      <c r="D35" s="44"/>
      <c r="E35" s="44"/>
      <c r="F35" s="4" t="str">
        <f t="shared" si="0"/>
        <v/>
      </c>
      <c r="G35" s="44"/>
      <c r="H35" s="44"/>
      <c r="I35" s="44"/>
      <c r="K35" s="45" t="e">
        <f t="shared" si="1"/>
        <v>#NUM!</v>
      </c>
      <c r="L35" s="45" t="e">
        <f t="shared" si="2"/>
        <v>#NUM!</v>
      </c>
      <c r="M35" s="45" t="e">
        <f t="shared" si="3"/>
        <v>#NUM!</v>
      </c>
      <c r="N35" s="45" t="e">
        <f t="shared" si="4"/>
        <v>#NUM!</v>
      </c>
      <c r="O35" s="45" t="e">
        <f t="shared" si="5"/>
        <v>#NUM!</v>
      </c>
      <c r="P35" s="45" t="e">
        <f t="shared" si="26"/>
        <v>#N/A</v>
      </c>
      <c r="Q35" s="45" t="e">
        <f t="shared" si="6"/>
        <v>#NUM!</v>
      </c>
      <c r="R35" s="45" t="e">
        <f t="shared" si="7"/>
        <v>#NUM!</v>
      </c>
      <c r="S35" s="45" t="e">
        <f t="shared" si="8"/>
        <v>#NUM!</v>
      </c>
      <c r="T35" s="45" t="e">
        <f t="shared" si="9"/>
        <v>#NUM!</v>
      </c>
      <c r="U35" s="45" t="e">
        <f t="shared" si="10"/>
        <v>#N/A</v>
      </c>
      <c r="V35" s="45" t="e">
        <f t="shared" si="11"/>
        <v>#NUM!</v>
      </c>
      <c r="W35" s="45" t="e">
        <f t="shared" si="12"/>
        <v>#NUM!</v>
      </c>
      <c r="X35" s="45" t="e">
        <f t="shared" si="13"/>
        <v>#NUM!</v>
      </c>
      <c r="Y35" s="45" t="e">
        <f t="shared" si="14"/>
        <v>#NUM!</v>
      </c>
      <c r="Z35" s="45" t="e">
        <f t="shared" si="15"/>
        <v>#N/A</v>
      </c>
      <c r="AA35" s="45" t="e">
        <f t="shared" si="16"/>
        <v>#NUM!</v>
      </c>
      <c r="AB35" s="45" t="e">
        <f t="shared" si="17"/>
        <v>#NUM!</v>
      </c>
      <c r="AC35" s="45" t="e">
        <f t="shared" si="18"/>
        <v>#NUM!</v>
      </c>
      <c r="AD35" s="45" t="e">
        <f t="shared" si="19"/>
        <v>#NUM!</v>
      </c>
      <c r="AE35" s="45" t="e">
        <f t="shared" si="20"/>
        <v>#NUM!</v>
      </c>
      <c r="AF35" s="45" t="e">
        <f t="shared" si="21"/>
        <v>#N/A</v>
      </c>
      <c r="AG35" s="45" t="e">
        <f t="shared" si="22"/>
        <v>#NUM!</v>
      </c>
      <c r="AH35" s="45" t="e">
        <f t="shared" si="23"/>
        <v>#NUM!</v>
      </c>
      <c r="AI35" s="45" t="e">
        <f t="shared" si="24"/>
        <v>#NUM!</v>
      </c>
      <c r="AJ35" s="45" t="e">
        <f t="shared" si="25"/>
        <v>#N/A</v>
      </c>
    </row>
    <row r="36" spans="1:36" ht="12.95" customHeight="1" x14ac:dyDescent="0.15">
      <c r="A36" s="44"/>
      <c r="B36" s="99"/>
      <c r="C36" s="99"/>
      <c r="D36" s="44"/>
      <c r="E36" s="44"/>
      <c r="F36" s="4" t="str">
        <f t="shared" si="0"/>
        <v/>
      </c>
      <c r="G36" s="44"/>
      <c r="H36" s="44"/>
      <c r="I36" s="44"/>
      <c r="K36" s="45" t="e">
        <f t="shared" si="1"/>
        <v>#NUM!</v>
      </c>
      <c r="L36" s="45" t="e">
        <f t="shared" si="2"/>
        <v>#NUM!</v>
      </c>
      <c r="M36" s="45" t="e">
        <f t="shared" si="3"/>
        <v>#NUM!</v>
      </c>
      <c r="N36" s="45" t="e">
        <f t="shared" si="4"/>
        <v>#NUM!</v>
      </c>
      <c r="O36" s="45" t="e">
        <f t="shared" si="5"/>
        <v>#NUM!</v>
      </c>
      <c r="P36" s="45" t="e">
        <f t="shared" si="26"/>
        <v>#N/A</v>
      </c>
      <c r="Q36" s="45" t="e">
        <f t="shared" si="6"/>
        <v>#NUM!</v>
      </c>
      <c r="R36" s="45" t="e">
        <f t="shared" si="7"/>
        <v>#NUM!</v>
      </c>
      <c r="S36" s="45" t="e">
        <f t="shared" si="8"/>
        <v>#NUM!</v>
      </c>
      <c r="T36" s="45" t="e">
        <f t="shared" si="9"/>
        <v>#NUM!</v>
      </c>
      <c r="U36" s="45" t="e">
        <f t="shared" si="10"/>
        <v>#N/A</v>
      </c>
      <c r="V36" s="45" t="e">
        <f t="shared" si="11"/>
        <v>#NUM!</v>
      </c>
      <c r="W36" s="45" t="e">
        <f t="shared" si="12"/>
        <v>#NUM!</v>
      </c>
      <c r="X36" s="45" t="e">
        <f t="shared" si="13"/>
        <v>#NUM!</v>
      </c>
      <c r="Y36" s="45" t="e">
        <f t="shared" si="14"/>
        <v>#NUM!</v>
      </c>
      <c r="Z36" s="45" t="e">
        <f t="shared" si="15"/>
        <v>#N/A</v>
      </c>
      <c r="AA36" s="45" t="e">
        <f t="shared" si="16"/>
        <v>#NUM!</v>
      </c>
      <c r="AB36" s="45" t="e">
        <f t="shared" si="17"/>
        <v>#NUM!</v>
      </c>
      <c r="AC36" s="45" t="e">
        <f t="shared" si="18"/>
        <v>#NUM!</v>
      </c>
      <c r="AD36" s="45" t="e">
        <f t="shared" si="19"/>
        <v>#NUM!</v>
      </c>
      <c r="AE36" s="45" t="e">
        <f t="shared" si="20"/>
        <v>#NUM!</v>
      </c>
      <c r="AF36" s="45" t="e">
        <f t="shared" si="21"/>
        <v>#N/A</v>
      </c>
      <c r="AG36" s="45" t="e">
        <f t="shared" si="22"/>
        <v>#NUM!</v>
      </c>
      <c r="AH36" s="45" t="e">
        <f t="shared" si="23"/>
        <v>#NUM!</v>
      </c>
      <c r="AI36" s="45" t="e">
        <f t="shared" si="24"/>
        <v>#NUM!</v>
      </c>
      <c r="AJ36" s="45" t="e">
        <f t="shared" si="25"/>
        <v>#N/A</v>
      </c>
    </row>
    <row r="37" spans="1:36" ht="12.95" customHeight="1" x14ac:dyDescent="0.15">
      <c r="A37" s="44"/>
      <c r="B37" s="99"/>
      <c r="C37" s="99"/>
      <c r="D37" s="44"/>
      <c r="E37" s="44"/>
      <c r="F37" s="4" t="str">
        <f t="shared" si="0"/>
        <v/>
      </c>
      <c r="G37" s="44"/>
      <c r="H37" s="44"/>
      <c r="I37" s="44"/>
      <c r="K37" s="45" t="e">
        <f t="shared" si="1"/>
        <v>#NUM!</v>
      </c>
      <c r="L37" s="45" t="e">
        <f t="shared" si="2"/>
        <v>#NUM!</v>
      </c>
      <c r="M37" s="45" t="e">
        <f t="shared" si="3"/>
        <v>#NUM!</v>
      </c>
      <c r="N37" s="45" t="e">
        <f t="shared" si="4"/>
        <v>#NUM!</v>
      </c>
      <c r="O37" s="45" t="e">
        <f t="shared" si="5"/>
        <v>#NUM!</v>
      </c>
      <c r="P37" s="45" t="e">
        <f t="shared" si="26"/>
        <v>#N/A</v>
      </c>
      <c r="Q37" s="45" t="e">
        <f t="shared" si="6"/>
        <v>#NUM!</v>
      </c>
      <c r="R37" s="45" t="e">
        <f t="shared" si="7"/>
        <v>#NUM!</v>
      </c>
      <c r="S37" s="45" t="e">
        <f t="shared" si="8"/>
        <v>#NUM!</v>
      </c>
      <c r="T37" s="45" t="e">
        <f t="shared" si="9"/>
        <v>#NUM!</v>
      </c>
      <c r="U37" s="45" t="e">
        <f t="shared" si="10"/>
        <v>#N/A</v>
      </c>
      <c r="V37" s="45" t="e">
        <f t="shared" si="11"/>
        <v>#NUM!</v>
      </c>
      <c r="W37" s="45" t="e">
        <f t="shared" si="12"/>
        <v>#NUM!</v>
      </c>
      <c r="X37" s="45" t="e">
        <f t="shared" si="13"/>
        <v>#NUM!</v>
      </c>
      <c r="Y37" s="45" t="e">
        <f t="shared" si="14"/>
        <v>#NUM!</v>
      </c>
      <c r="Z37" s="45" t="e">
        <f t="shared" si="15"/>
        <v>#N/A</v>
      </c>
      <c r="AA37" s="45" t="e">
        <f t="shared" si="16"/>
        <v>#NUM!</v>
      </c>
      <c r="AB37" s="45" t="e">
        <f t="shared" si="17"/>
        <v>#NUM!</v>
      </c>
      <c r="AC37" s="45" t="e">
        <f t="shared" si="18"/>
        <v>#NUM!</v>
      </c>
      <c r="AD37" s="45" t="e">
        <f t="shared" si="19"/>
        <v>#NUM!</v>
      </c>
      <c r="AE37" s="45" t="e">
        <f t="shared" si="20"/>
        <v>#NUM!</v>
      </c>
      <c r="AF37" s="45" t="e">
        <f t="shared" si="21"/>
        <v>#N/A</v>
      </c>
      <c r="AG37" s="45" t="e">
        <f t="shared" si="22"/>
        <v>#NUM!</v>
      </c>
      <c r="AH37" s="45" t="e">
        <f t="shared" si="23"/>
        <v>#NUM!</v>
      </c>
      <c r="AI37" s="45" t="e">
        <f t="shared" si="24"/>
        <v>#NUM!</v>
      </c>
      <c r="AJ37" s="45" t="e">
        <f t="shared" si="25"/>
        <v>#N/A</v>
      </c>
    </row>
    <row r="38" spans="1:36" ht="12.95" customHeight="1" x14ac:dyDescent="0.15">
      <c r="A38" s="44"/>
      <c r="B38" s="99"/>
      <c r="C38" s="99"/>
      <c r="D38" s="44"/>
      <c r="E38" s="44"/>
      <c r="F38" s="4" t="str">
        <f t="shared" si="0"/>
        <v/>
      </c>
      <c r="G38" s="44"/>
      <c r="H38" s="44"/>
      <c r="I38" s="44"/>
      <c r="K38" s="45" t="e">
        <f t="shared" si="1"/>
        <v>#NUM!</v>
      </c>
      <c r="L38" s="45" t="e">
        <f t="shared" si="2"/>
        <v>#NUM!</v>
      </c>
      <c r="M38" s="45" t="e">
        <f t="shared" si="3"/>
        <v>#NUM!</v>
      </c>
      <c r="N38" s="45" t="e">
        <f t="shared" si="4"/>
        <v>#NUM!</v>
      </c>
      <c r="O38" s="45" t="e">
        <f t="shared" si="5"/>
        <v>#NUM!</v>
      </c>
      <c r="P38" s="45" t="e">
        <f t="shared" si="26"/>
        <v>#N/A</v>
      </c>
      <c r="Q38" s="45" t="e">
        <f t="shared" si="6"/>
        <v>#NUM!</v>
      </c>
      <c r="R38" s="45" t="e">
        <f t="shared" si="7"/>
        <v>#NUM!</v>
      </c>
      <c r="S38" s="45" t="e">
        <f t="shared" si="8"/>
        <v>#NUM!</v>
      </c>
      <c r="T38" s="45" t="e">
        <f t="shared" si="9"/>
        <v>#NUM!</v>
      </c>
      <c r="U38" s="45" t="e">
        <f t="shared" si="10"/>
        <v>#N/A</v>
      </c>
      <c r="V38" s="45" t="e">
        <f t="shared" si="11"/>
        <v>#NUM!</v>
      </c>
      <c r="W38" s="45" t="e">
        <f t="shared" si="12"/>
        <v>#NUM!</v>
      </c>
      <c r="X38" s="45" t="e">
        <f t="shared" si="13"/>
        <v>#NUM!</v>
      </c>
      <c r="Y38" s="45" t="e">
        <f t="shared" si="14"/>
        <v>#NUM!</v>
      </c>
      <c r="Z38" s="45" t="e">
        <f t="shared" si="15"/>
        <v>#N/A</v>
      </c>
      <c r="AA38" s="45" t="e">
        <f t="shared" si="16"/>
        <v>#NUM!</v>
      </c>
      <c r="AB38" s="45" t="e">
        <f t="shared" si="17"/>
        <v>#NUM!</v>
      </c>
      <c r="AC38" s="45" t="e">
        <f t="shared" si="18"/>
        <v>#NUM!</v>
      </c>
      <c r="AD38" s="45" t="e">
        <f t="shared" si="19"/>
        <v>#NUM!</v>
      </c>
      <c r="AE38" s="45" t="e">
        <f t="shared" si="20"/>
        <v>#NUM!</v>
      </c>
      <c r="AF38" s="45" t="e">
        <f t="shared" si="21"/>
        <v>#N/A</v>
      </c>
      <c r="AG38" s="45" t="e">
        <f t="shared" si="22"/>
        <v>#NUM!</v>
      </c>
      <c r="AH38" s="45" t="e">
        <f t="shared" si="23"/>
        <v>#NUM!</v>
      </c>
      <c r="AI38" s="45" t="e">
        <f t="shared" si="24"/>
        <v>#NUM!</v>
      </c>
      <c r="AJ38" s="45" t="e">
        <f t="shared" si="25"/>
        <v>#N/A</v>
      </c>
    </row>
    <row r="39" spans="1:36" ht="12.95" customHeight="1" x14ac:dyDescent="0.15">
      <c r="A39" s="44"/>
      <c r="B39" s="99"/>
      <c r="C39" s="99"/>
      <c r="D39" s="44"/>
      <c r="E39" s="44"/>
      <c r="F39" s="4" t="str">
        <f t="shared" si="0"/>
        <v/>
      </c>
      <c r="G39" s="44"/>
      <c r="H39" s="44"/>
      <c r="I39" s="44"/>
      <c r="K39" s="45" t="e">
        <f t="shared" si="1"/>
        <v>#NUM!</v>
      </c>
      <c r="L39" s="45" t="e">
        <f t="shared" si="2"/>
        <v>#NUM!</v>
      </c>
      <c r="M39" s="45" t="e">
        <f t="shared" si="3"/>
        <v>#NUM!</v>
      </c>
      <c r="N39" s="45" t="e">
        <f t="shared" si="4"/>
        <v>#NUM!</v>
      </c>
      <c r="O39" s="45" t="e">
        <f t="shared" si="5"/>
        <v>#NUM!</v>
      </c>
      <c r="P39" s="45" t="e">
        <f t="shared" si="26"/>
        <v>#N/A</v>
      </c>
      <c r="Q39" s="45" t="e">
        <f t="shared" si="6"/>
        <v>#NUM!</v>
      </c>
      <c r="R39" s="45" t="e">
        <f t="shared" si="7"/>
        <v>#NUM!</v>
      </c>
      <c r="S39" s="45" t="e">
        <f t="shared" si="8"/>
        <v>#NUM!</v>
      </c>
      <c r="T39" s="45" t="e">
        <f t="shared" si="9"/>
        <v>#NUM!</v>
      </c>
      <c r="U39" s="45" t="e">
        <f t="shared" si="10"/>
        <v>#N/A</v>
      </c>
      <c r="V39" s="45" t="e">
        <f t="shared" si="11"/>
        <v>#NUM!</v>
      </c>
      <c r="W39" s="45" t="e">
        <f t="shared" si="12"/>
        <v>#NUM!</v>
      </c>
      <c r="X39" s="45" t="e">
        <f t="shared" si="13"/>
        <v>#NUM!</v>
      </c>
      <c r="Y39" s="45" t="e">
        <f t="shared" si="14"/>
        <v>#NUM!</v>
      </c>
      <c r="Z39" s="45" t="e">
        <f t="shared" si="15"/>
        <v>#N/A</v>
      </c>
      <c r="AA39" s="45" t="e">
        <f t="shared" si="16"/>
        <v>#NUM!</v>
      </c>
      <c r="AB39" s="45" t="e">
        <f t="shared" si="17"/>
        <v>#NUM!</v>
      </c>
      <c r="AC39" s="45" t="e">
        <f t="shared" si="18"/>
        <v>#NUM!</v>
      </c>
      <c r="AD39" s="45" t="e">
        <f t="shared" si="19"/>
        <v>#NUM!</v>
      </c>
      <c r="AE39" s="45" t="e">
        <f t="shared" si="20"/>
        <v>#NUM!</v>
      </c>
      <c r="AF39" s="45" t="e">
        <f t="shared" si="21"/>
        <v>#N/A</v>
      </c>
      <c r="AG39" s="45" t="e">
        <f t="shared" si="22"/>
        <v>#NUM!</v>
      </c>
      <c r="AH39" s="45" t="e">
        <f t="shared" si="23"/>
        <v>#NUM!</v>
      </c>
      <c r="AI39" s="45" t="e">
        <f t="shared" si="24"/>
        <v>#NUM!</v>
      </c>
      <c r="AJ39" s="45" t="e">
        <f t="shared" si="25"/>
        <v>#N/A</v>
      </c>
    </row>
    <row r="40" spans="1:36" ht="12.95" customHeight="1" x14ac:dyDescent="0.15">
      <c r="A40" s="44"/>
      <c r="B40" s="99"/>
      <c r="C40" s="99"/>
      <c r="D40" s="44"/>
      <c r="E40" s="44"/>
      <c r="F40" s="4" t="str">
        <f t="shared" si="0"/>
        <v/>
      </c>
      <c r="G40" s="44"/>
      <c r="H40" s="44"/>
      <c r="I40" s="44"/>
      <c r="K40" s="45" t="e">
        <f t="shared" si="1"/>
        <v>#NUM!</v>
      </c>
      <c r="L40" s="45" t="e">
        <f t="shared" si="2"/>
        <v>#NUM!</v>
      </c>
      <c r="M40" s="45" t="e">
        <f t="shared" si="3"/>
        <v>#NUM!</v>
      </c>
      <c r="N40" s="45" t="e">
        <f t="shared" si="4"/>
        <v>#NUM!</v>
      </c>
      <c r="O40" s="45" t="e">
        <f t="shared" si="5"/>
        <v>#NUM!</v>
      </c>
      <c r="P40" s="45" t="e">
        <f t="shared" si="26"/>
        <v>#N/A</v>
      </c>
      <c r="Q40" s="45" t="e">
        <f t="shared" si="6"/>
        <v>#NUM!</v>
      </c>
      <c r="R40" s="45" t="e">
        <f t="shared" si="7"/>
        <v>#NUM!</v>
      </c>
      <c r="S40" s="45" t="e">
        <f t="shared" si="8"/>
        <v>#NUM!</v>
      </c>
      <c r="T40" s="45" t="e">
        <f t="shared" si="9"/>
        <v>#NUM!</v>
      </c>
      <c r="U40" s="45" t="e">
        <f t="shared" si="10"/>
        <v>#N/A</v>
      </c>
      <c r="V40" s="45" t="e">
        <f t="shared" si="11"/>
        <v>#NUM!</v>
      </c>
      <c r="W40" s="45" t="e">
        <f t="shared" si="12"/>
        <v>#NUM!</v>
      </c>
      <c r="X40" s="45" t="e">
        <f t="shared" si="13"/>
        <v>#NUM!</v>
      </c>
      <c r="Y40" s="45" t="e">
        <f t="shared" si="14"/>
        <v>#NUM!</v>
      </c>
      <c r="Z40" s="45" t="e">
        <f t="shared" si="15"/>
        <v>#N/A</v>
      </c>
      <c r="AA40" s="45" t="e">
        <f t="shared" si="16"/>
        <v>#NUM!</v>
      </c>
      <c r="AB40" s="45" t="e">
        <f t="shared" si="17"/>
        <v>#NUM!</v>
      </c>
      <c r="AC40" s="45" t="e">
        <f t="shared" si="18"/>
        <v>#NUM!</v>
      </c>
      <c r="AD40" s="45" t="e">
        <f t="shared" si="19"/>
        <v>#NUM!</v>
      </c>
      <c r="AE40" s="45" t="e">
        <f t="shared" si="20"/>
        <v>#NUM!</v>
      </c>
      <c r="AF40" s="45" t="e">
        <f t="shared" si="21"/>
        <v>#N/A</v>
      </c>
      <c r="AG40" s="45" t="e">
        <f t="shared" si="22"/>
        <v>#NUM!</v>
      </c>
      <c r="AH40" s="45" t="e">
        <f t="shared" si="23"/>
        <v>#NUM!</v>
      </c>
      <c r="AI40" s="45" t="e">
        <f t="shared" si="24"/>
        <v>#NUM!</v>
      </c>
      <c r="AJ40" s="45" t="e">
        <f t="shared" si="25"/>
        <v>#N/A</v>
      </c>
    </row>
    <row r="41" spans="1:36" ht="12.95" customHeight="1" x14ac:dyDescent="0.15">
      <c r="A41" s="44"/>
      <c r="B41" s="99"/>
      <c r="C41" s="99"/>
      <c r="D41" s="44"/>
      <c r="E41" s="44"/>
      <c r="F41" s="4" t="str">
        <f t="shared" si="0"/>
        <v/>
      </c>
      <c r="G41" s="44"/>
      <c r="H41" s="44"/>
      <c r="I41" s="44"/>
      <c r="K41" s="45" t="e">
        <f t="shared" si="1"/>
        <v>#NUM!</v>
      </c>
      <c r="L41" s="45" t="e">
        <f t="shared" si="2"/>
        <v>#NUM!</v>
      </c>
      <c r="M41" s="45" t="e">
        <f t="shared" si="3"/>
        <v>#NUM!</v>
      </c>
      <c r="N41" s="45" t="e">
        <f t="shared" si="4"/>
        <v>#NUM!</v>
      </c>
      <c r="O41" s="45" t="e">
        <f t="shared" si="5"/>
        <v>#NUM!</v>
      </c>
      <c r="P41" s="45" t="e">
        <f t="shared" si="26"/>
        <v>#N/A</v>
      </c>
      <c r="Q41" s="45" t="e">
        <f t="shared" si="6"/>
        <v>#NUM!</v>
      </c>
      <c r="R41" s="45" t="e">
        <f t="shared" si="7"/>
        <v>#NUM!</v>
      </c>
      <c r="S41" s="45" t="e">
        <f t="shared" si="8"/>
        <v>#NUM!</v>
      </c>
      <c r="T41" s="45" t="e">
        <f t="shared" si="9"/>
        <v>#NUM!</v>
      </c>
      <c r="U41" s="45" t="e">
        <f t="shared" si="10"/>
        <v>#N/A</v>
      </c>
      <c r="V41" s="45" t="e">
        <f t="shared" si="11"/>
        <v>#NUM!</v>
      </c>
      <c r="W41" s="45" t="e">
        <f t="shared" si="12"/>
        <v>#NUM!</v>
      </c>
      <c r="X41" s="45" t="e">
        <f t="shared" si="13"/>
        <v>#NUM!</v>
      </c>
      <c r="Y41" s="45" t="e">
        <f t="shared" si="14"/>
        <v>#NUM!</v>
      </c>
      <c r="Z41" s="45" t="e">
        <f t="shared" si="15"/>
        <v>#N/A</v>
      </c>
      <c r="AA41" s="45" t="e">
        <f t="shared" si="16"/>
        <v>#NUM!</v>
      </c>
      <c r="AB41" s="45" t="e">
        <f t="shared" si="17"/>
        <v>#NUM!</v>
      </c>
      <c r="AC41" s="45" t="e">
        <f t="shared" si="18"/>
        <v>#NUM!</v>
      </c>
      <c r="AD41" s="45" t="e">
        <f t="shared" si="19"/>
        <v>#NUM!</v>
      </c>
      <c r="AE41" s="45" t="e">
        <f t="shared" si="20"/>
        <v>#NUM!</v>
      </c>
      <c r="AF41" s="45" t="e">
        <f t="shared" si="21"/>
        <v>#N/A</v>
      </c>
      <c r="AG41" s="45" t="e">
        <f t="shared" si="22"/>
        <v>#NUM!</v>
      </c>
      <c r="AH41" s="45" t="e">
        <f t="shared" si="23"/>
        <v>#NUM!</v>
      </c>
      <c r="AI41" s="45" t="e">
        <f t="shared" si="24"/>
        <v>#NUM!</v>
      </c>
      <c r="AJ41" s="45" t="e">
        <f t="shared" si="25"/>
        <v>#N/A</v>
      </c>
    </row>
    <row r="42" spans="1:36" ht="12.95" customHeight="1" x14ac:dyDescent="0.15">
      <c r="A42" s="44"/>
      <c r="B42" s="99"/>
      <c r="C42" s="99"/>
      <c r="D42" s="44"/>
      <c r="E42" s="44"/>
      <c r="F42" s="4" t="str">
        <f t="shared" si="0"/>
        <v/>
      </c>
      <c r="G42" s="44"/>
      <c r="H42" s="44"/>
      <c r="I42" s="44"/>
      <c r="K42" s="45" t="e">
        <f t="shared" si="1"/>
        <v>#NUM!</v>
      </c>
      <c r="L42" s="45" t="e">
        <f t="shared" si="2"/>
        <v>#NUM!</v>
      </c>
      <c r="M42" s="45" t="e">
        <f t="shared" si="3"/>
        <v>#NUM!</v>
      </c>
      <c r="N42" s="45" t="e">
        <f t="shared" si="4"/>
        <v>#NUM!</v>
      </c>
      <c r="O42" s="45" t="e">
        <f t="shared" si="5"/>
        <v>#NUM!</v>
      </c>
      <c r="P42" s="45" t="e">
        <f t="shared" si="26"/>
        <v>#N/A</v>
      </c>
      <c r="Q42" s="45" t="e">
        <f t="shared" si="6"/>
        <v>#NUM!</v>
      </c>
      <c r="R42" s="45" t="e">
        <f t="shared" si="7"/>
        <v>#NUM!</v>
      </c>
      <c r="S42" s="45" t="e">
        <f t="shared" si="8"/>
        <v>#NUM!</v>
      </c>
      <c r="T42" s="45" t="e">
        <f t="shared" si="9"/>
        <v>#NUM!</v>
      </c>
      <c r="U42" s="45" t="e">
        <f t="shared" si="10"/>
        <v>#N/A</v>
      </c>
      <c r="V42" s="45" t="e">
        <f t="shared" si="11"/>
        <v>#NUM!</v>
      </c>
      <c r="W42" s="45" t="e">
        <f t="shared" si="12"/>
        <v>#NUM!</v>
      </c>
      <c r="X42" s="45" t="e">
        <f t="shared" si="13"/>
        <v>#NUM!</v>
      </c>
      <c r="Y42" s="45" t="e">
        <f t="shared" si="14"/>
        <v>#NUM!</v>
      </c>
      <c r="Z42" s="45" t="e">
        <f t="shared" si="15"/>
        <v>#N/A</v>
      </c>
      <c r="AA42" s="45" t="e">
        <f t="shared" si="16"/>
        <v>#NUM!</v>
      </c>
      <c r="AB42" s="45" t="e">
        <f t="shared" si="17"/>
        <v>#NUM!</v>
      </c>
      <c r="AC42" s="45" t="e">
        <f t="shared" si="18"/>
        <v>#NUM!</v>
      </c>
      <c r="AD42" s="45" t="e">
        <f t="shared" si="19"/>
        <v>#NUM!</v>
      </c>
      <c r="AE42" s="45" t="e">
        <f t="shared" si="20"/>
        <v>#NUM!</v>
      </c>
      <c r="AF42" s="45" t="e">
        <f t="shared" si="21"/>
        <v>#N/A</v>
      </c>
      <c r="AG42" s="45" t="e">
        <f t="shared" si="22"/>
        <v>#NUM!</v>
      </c>
      <c r="AH42" s="45" t="e">
        <f t="shared" si="23"/>
        <v>#NUM!</v>
      </c>
      <c r="AI42" s="45" t="e">
        <f t="shared" si="24"/>
        <v>#NUM!</v>
      </c>
      <c r="AJ42" s="45" t="e">
        <f t="shared" si="25"/>
        <v>#N/A</v>
      </c>
    </row>
    <row r="43" spans="1:36" ht="12.95" customHeight="1" x14ac:dyDescent="0.15">
      <c r="A43" s="44"/>
      <c r="B43" s="99"/>
      <c r="C43" s="99"/>
      <c r="D43" s="44"/>
      <c r="E43" s="44"/>
      <c r="F43" s="4" t="str">
        <f t="shared" si="0"/>
        <v/>
      </c>
      <c r="G43" s="44"/>
      <c r="H43" s="44"/>
      <c r="I43" s="44"/>
      <c r="K43" s="45" t="e">
        <f t="shared" si="1"/>
        <v>#NUM!</v>
      </c>
      <c r="L43" s="45" t="e">
        <f t="shared" si="2"/>
        <v>#NUM!</v>
      </c>
      <c r="M43" s="45" t="e">
        <f t="shared" si="3"/>
        <v>#NUM!</v>
      </c>
      <c r="N43" s="45" t="e">
        <f t="shared" si="4"/>
        <v>#NUM!</v>
      </c>
      <c r="O43" s="45" t="e">
        <f t="shared" si="5"/>
        <v>#NUM!</v>
      </c>
      <c r="P43" s="45" t="e">
        <f t="shared" si="26"/>
        <v>#N/A</v>
      </c>
      <c r="Q43" s="45" t="e">
        <f t="shared" si="6"/>
        <v>#NUM!</v>
      </c>
      <c r="R43" s="45" t="e">
        <f t="shared" si="7"/>
        <v>#NUM!</v>
      </c>
      <c r="S43" s="45" t="e">
        <f t="shared" si="8"/>
        <v>#NUM!</v>
      </c>
      <c r="T43" s="45" t="e">
        <f t="shared" si="9"/>
        <v>#NUM!</v>
      </c>
      <c r="U43" s="45" t="e">
        <f t="shared" si="10"/>
        <v>#N/A</v>
      </c>
      <c r="V43" s="45" t="e">
        <f t="shared" si="11"/>
        <v>#NUM!</v>
      </c>
      <c r="W43" s="45" t="e">
        <f t="shared" si="12"/>
        <v>#NUM!</v>
      </c>
      <c r="X43" s="45" t="e">
        <f t="shared" si="13"/>
        <v>#NUM!</v>
      </c>
      <c r="Y43" s="45" t="e">
        <f t="shared" si="14"/>
        <v>#NUM!</v>
      </c>
      <c r="Z43" s="45" t="e">
        <f t="shared" si="15"/>
        <v>#N/A</v>
      </c>
      <c r="AA43" s="45" t="e">
        <f t="shared" si="16"/>
        <v>#NUM!</v>
      </c>
      <c r="AB43" s="45" t="e">
        <f t="shared" si="17"/>
        <v>#NUM!</v>
      </c>
      <c r="AC43" s="45" t="e">
        <f t="shared" si="18"/>
        <v>#NUM!</v>
      </c>
      <c r="AD43" s="45" t="e">
        <f t="shared" si="19"/>
        <v>#NUM!</v>
      </c>
      <c r="AE43" s="45" t="e">
        <f t="shared" si="20"/>
        <v>#NUM!</v>
      </c>
      <c r="AF43" s="45" t="e">
        <f t="shared" si="21"/>
        <v>#N/A</v>
      </c>
      <c r="AG43" s="45" t="e">
        <f t="shared" si="22"/>
        <v>#NUM!</v>
      </c>
      <c r="AH43" s="45" t="e">
        <f t="shared" si="23"/>
        <v>#NUM!</v>
      </c>
      <c r="AI43" s="45" t="e">
        <f t="shared" si="24"/>
        <v>#NUM!</v>
      </c>
      <c r="AJ43" s="45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44" t="s">
        <v>18</v>
      </c>
      <c r="D46" s="44" t="s">
        <v>19</v>
      </c>
      <c r="E46" s="44" t="s">
        <v>20</v>
      </c>
      <c r="F46" s="11"/>
      <c r="G46" s="5" t="s">
        <v>21</v>
      </c>
      <c r="H46" s="13"/>
      <c r="I46" s="111" t="s">
        <v>163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17</v>
      </c>
      <c r="D47" s="15">
        <f>COUNTIF(G4:G43,"*下層*")</f>
        <v>0</v>
      </c>
      <c r="E47" s="15">
        <f>COUNTA(A4:A43)</f>
        <v>17</v>
      </c>
      <c r="F47" s="11"/>
      <c r="G47" s="16">
        <f>C47*100</f>
        <v>1700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23</v>
      </c>
      <c r="D48" s="15" t="str">
        <f>IF(D47&gt;0,ROUND(SUMIF(G4:G43,"*下層*",E4:E43)/D47,0),"")</f>
        <v/>
      </c>
      <c r="E48" s="15">
        <f>ROUND(SUM(E4:E43)/E47,0)</f>
        <v>23</v>
      </c>
      <c r="F48" s="14"/>
      <c r="G48" s="16">
        <f>C48</f>
        <v>23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24</v>
      </c>
      <c r="D49" s="15" t="str">
        <f>IF(D47&gt;0,ROUND(SUMIF(G4:G43,"*下層*",D4:D43)/D47,0),"")</f>
        <v/>
      </c>
      <c r="E49" s="15">
        <f>ROUND(SUM(D4:D43)/E47,0)</f>
        <v>24</v>
      </c>
      <c r="F49" s="14"/>
      <c r="G49" s="16">
        <f>C49</f>
        <v>24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9.4600000000000009</v>
      </c>
      <c r="D50" s="17">
        <f>SUMIF(G4:G43,"*下層*",F4:F43)</f>
        <v>0</v>
      </c>
      <c r="E50" s="4">
        <f>SUM(F4:F43)</f>
        <v>9.4600000000000009</v>
      </c>
      <c r="F50" s="14"/>
      <c r="G50" s="18">
        <f>C50*100</f>
        <v>946.00000000000011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形状比＝96、Sr＝11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44" t="s">
        <v>18</v>
      </c>
      <c r="D53" s="44" t="s">
        <v>19</v>
      </c>
      <c r="E53" s="44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4</v>
      </c>
      <c r="D54" s="15">
        <f>COUNTIF(H4:H43,"▲")</f>
        <v>0</v>
      </c>
      <c r="E54" s="15">
        <f>COUNTA(H4:H43)</f>
        <v>4</v>
      </c>
      <c r="F54" s="11"/>
      <c r="G54" s="16">
        <f>C54*100</f>
        <v>400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21</v>
      </c>
      <c r="D55" s="15" t="str">
        <f>IF(D54&gt;0,ROUND(SUMIF(H4:H43,"▲",E4:E43)/D54,0),"")</f>
        <v/>
      </c>
      <c r="E55" s="15">
        <f>ROUND(SUMIF(H4:H43,"*",E4:E43)/E54,0)</f>
        <v>21</v>
      </c>
      <c r="F55" s="14"/>
      <c r="G55" s="16">
        <f>C55</f>
        <v>21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21</v>
      </c>
      <c r="D56" s="15" t="str">
        <f>IF(D54&gt;0,ROUND(SUMIF(H4:H43,"▲",D4:D43)/D54,0),"")</f>
        <v/>
      </c>
      <c r="E56" s="15">
        <f>ROUND(SUMIF(H4:H43,"*",D4:D43)/E54,0)</f>
        <v>21</v>
      </c>
      <c r="F56" s="14"/>
      <c r="G56" s="16">
        <f>C56</f>
        <v>21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1.48</v>
      </c>
      <c r="D57" s="17">
        <f>SUMIF(H4:H43,"▲",F4:F43)</f>
        <v>0</v>
      </c>
      <c r="E57" s="17">
        <f>SUM(C57:D57)</f>
        <v>1.48</v>
      </c>
      <c r="F57" s="14"/>
      <c r="G57" s="20">
        <f>C57*100</f>
        <v>148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44" t="s">
        <v>18</v>
      </c>
      <c r="D60" s="44" t="s">
        <v>19</v>
      </c>
      <c r="E60" s="44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23.5</v>
      </c>
      <c r="D61" s="21" t="str">
        <f>IF(D47&gt;0,ROUND(D54/D47*100,1),"")</f>
        <v/>
      </c>
      <c r="E61" s="21">
        <f>ROUND(E54/E47*100,1)</f>
        <v>23.5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15.6</v>
      </c>
      <c r="D62" s="21" t="str">
        <f>IF(D47&gt;0,ROUND(D57/D50*100,1),"")</f>
        <v/>
      </c>
      <c r="E62" s="21">
        <f>ROUND(E57/E50*100,1)</f>
        <v>15.6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44" t="s">
        <v>18</v>
      </c>
      <c r="D65" s="44" t="s">
        <v>19</v>
      </c>
      <c r="E65" s="44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13</v>
      </c>
      <c r="D66" s="15">
        <f>D47-D54</f>
        <v>0</v>
      </c>
      <c r="E66" s="15">
        <f>SUM(C66:D66)</f>
        <v>13</v>
      </c>
      <c r="F66" s="11"/>
      <c r="G66" s="16">
        <f>C66*100</f>
        <v>1300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24</v>
      </c>
      <c r="D67" s="15" t="str">
        <f>IF(D66&gt;0,ROUND(SUMIFS(E4:E43,G7:G43,"*下層*",H4:H43,"")/D66,0),"")</f>
        <v/>
      </c>
      <c r="E67" s="15">
        <f>IF(E66&gt;0,ROUND(SUMIF(H4:H43,"",E4:E43)/E66,0),"")</f>
        <v>24</v>
      </c>
      <c r="F67" s="14"/>
      <c r="G67" s="16">
        <f>C67</f>
        <v>24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25</v>
      </c>
      <c r="D68" s="15" t="str">
        <f>IF(D66&gt;0,ROUND(SUMIFS(D4:D43,G7:G43,"*下層*",H4:H43,"")/D66,0),"")</f>
        <v/>
      </c>
      <c r="E68" s="15">
        <f>IF(E66&gt;0,ROUND(SUMIF(H4:H43,"",D4:D43)/E66,0),"")</f>
        <v>25</v>
      </c>
      <c r="F68" s="14"/>
      <c r="G68" s="16">
        <f>C68</f>
        <v>25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7.98</v>
      </c>
      <c r="D69" s="17" t="str">
        <f>IF(D66&gt;0,D50-D57,"")</f>
        <v/>
      </c>
      <c r="E69" s="4">
        <f>SUM(C69:D69)</f>
        <v>7.98</v>
      </c>
      <c r="F69" s="14"/>
      <c r="G69" s="18">
        <f>C69*100</f>
        <v>798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形状比＝96、Sr＝12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1E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735" priority="16" stopIfTrue="1">
      <formula>AND(($H4="スギ"),(#REF!&lt;12))</formula>
    </cfRule>
  </conditionalFormatting>
  <conditionalFormatting sqref="L4:L43">
    <cfRule type="expression" dxfId="734" priority="15" stopIfTrue="1">
      <formula>AND(($H4="スギ"),(#REF!&lt;22),(#REF!&gt;=12))</formula>
    </cfRule>
  </conditionalFormatting>
  <conditionalFormatting sqref="M4:M43">
    <cfRule type="expression" dxfId="733" priority="14" stopIfTrue="1">
      <formula>AND(($H4="スギ"),(#REF!&lt;32),(#REF!&gt;=22))</formula>
    </cfRule>
  </conditionalFormatting>
  <conditionalFormatting sqref="N4:N43">
    <cfRule type="expression" dxfId="732" priority="13" stopIfTrue="1">
      <formula>AND(($H4="スギ"),(#REF!&lt;42),(#REF!&gt;=32))</formula>
    </cfRule>
  </conditionalFormatting>
  <conditionalFormatting sqref="U4:U43 Z4:AF43 AJ4:AJ43 O4:P43">
    <cfRule type="expression" dxfId="731" priority="12" stopIfTrue="1">
      <formula>AND(($H4="スギ"),(#REF!&gt;=42))</formula>
    </cfRule>
  </conditionalFormatting>
  <conditionalFormatting sqref="Q4:Q43 AA4:AA43">
    <cfRule type="expression" dxfId="730" priority="11" stopIfTrue="1">
      <formula>AND(($H4="ヒノキ"),(#REF!&lt;12))</formula>
    </cfRule>
  </conditionalFormatting>
  <conditionalFormatting sqref="R4:R43 AB4:AE43">
    <cfRule type="expression" dxfId="729" priority="10" stopIfTrue="1">
      <formula>AND(($H4="ヒノキ"),(#REF!&lt;22),(#REF!&gt;=12))</formula>
    </cfRule>
  </conditionalFormatting>
  <conditionalFormatting sqref="S4:S43">
    <cfRule type="expression" dxfId="728" priority="9" stopIfTrue="1">
      <formula>AND(($H4="ヒノキ"),(#REF!&lt;32),(#REF!&gt;=22))</formula>
    </cfRule>
  </conditionalFormatting>
  <conditionalFormatting sqref="T4:U43 Z4:AF43 AJ4:AJ43">
    <cfRule type="expression" dxfId="727" priority="8" stopIfTrue="1">
      <formula>AND(($H4="ヒノキ"),(#REF!&gt;=32))</formula>
    </cfRule>
  </conditionalFormatting>
  <conditionalFormatting sqref="V4:V43 AA4:AA43">
    <cfRule type="expression" dxfId="726" priority="7" stopIfTrue="1">
      <formula>AND(($H4="アカマツ"),(#REF!&lt;12))</formula>
    </cfRule>
  </conditionalFormatting>
  <conditionalFormatting sqref="W4:W43 AB4:AB43">
    <cfRule type="expression" dxfId="725" priority="6" stopIfTrue="1">
      <formula>AND(($H4="アカマツ"),(#REF!&lt;22),(#REF!&gt;=12))</formula>
    </cfRule>
  </conditionalFormatting>
  <conditionalFormatting sqref="X4:X43 AC4:AC43">
    <cfRule type="expression" dxfId="724" priority="5" stopIfTrue="1">
      <formula>AND(($H4="アカマツ"),(#REF!&lt;42),(#REF!&gt;=22))</formula>
    </cfRule>
  </conditionalFormatting>
  <conditionalFormatting sqref="Y4:AF43 AJ4:AJ43">
    <cfRule type="expression" dxfId="723" priority="4" stopIfTrue="1">
      <formula>AND(($H4="アカマツ"),(#REF!&gt;=42))</formula>
    </cfRule>
  </conditionalFormatting>
  <conditionalFormatting sqref="AG4:AG43">
    <cfRule type="expression" dxfId="722" priority="3" stopIfTrue="1">
      <formula>AND(($H4&lt;&gt;"スギ"),($H4&lt;&gt;"ヒノキ"),($H4&lt;&gt;"アカマツ"),(#REF!&lt;12))</formula>
    </cfRule>
  </conditionalFormatting>
  <conditionalFormatting sqref="AH4:AH43">
    <cfRule type="expression" dxfId="72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720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92D050"/>
  </sheetPr>
  <dimension ref="A1:AJ120"/>
  <sheetViews>
    <sheetView showGridLines="0" view="pageBreakPreview" zoomScale="85" zoomScaleNormal="85" zoomScaleSheetLayoutView="85" workbookViewId="0">
      <selection activeCell="I1" sqref="I1:I1048576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330</v>
      </c>
      <c r="B2" s="100"/>
      <c r="C2" s="100"/>
      <c r="D2" s="100"/>
      <c r="E2" s="100"/>
      <c r="F2" s="100"/>
      <c r="G2" s="100"/>
      <c r="H2" s="101" t="s">
        <v>128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46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45">
        <v>0</v>
      </c>
      <c r="L3" s="45">
        <v>12</v>
      </c>
      <c r="M3" s="45">
        <v>22</v>
      </c>
      <c r="N3" s="45">
        <v>32</v>
      </c>
      <c r="O3" s="45">
        <v>42</v>
      </c>
      <c r="P3" s="45" t="s">
        <v>14</v>
      </c>
      <c r="Q3" s="45">
        <v>0</v>
      </c>
      <c r="R3" s="45">
        <v>12</v>
      </c>
      <c r="S3" s="45">
        <v>22</v>
      </c>
      <c r="T3" s="45">
        <v>32</v>
      </c>
      <c r="U3" s="45" t="s">
        <v>14</v>
      </c>
      <c r="V3" s="45">
        <v>0</v>
      </c>
      <c r="W3" s="45">
        <v>12</v>
      </c>
      <c r="X3" s="45">
        <v>22</v>
      </c>
      <c r="Y3" s="45">
        <v>42</v>
      </c>
      <c r="Z3" s="45" t="s">
        <v>14</v>
      </c>
      <c r="AA3" s="45">
        <v>0</v>
      </c>
      <c r="AB3" s="45">
        <v>12</v>
      </c>
      <c r="AC3" s="45">
        <v>22</v>
      </c>
      <c r="AD3" s="45">
        <v>32</v>
      </c>
      <c r="AE3" s="45">
        <v>42</v>
      </c>
      <c r="AF3" s="45" t="s">
        <v>14</v>
      </c>
      <c r="AG3" s="45">
        <v>0</v>
      </c>
      <c r="AH3" s="45">
        <v>12</v>
      </c>
      <c r="AI3" s="45">
        <v>42</v>
      </c>
      <c r="AJ3" s="45" t="s">
        <v>14</v>
      </c>
    </row>
    <row r="4" spans="1:36" ht="12.95" customHeight="1" x14ac:dyDescent="0.15">
      <c r="A4" s="44">
        <v>711</v>
      </c>
      <c r="B4" s="99" t="s">
        <v>136</v>
      </c>
      <c r="C4" s="99"/>
      <c r="D4" s="44">
        <v>26</v>
      </c>
      <c r="E4" s="44">
        <v>24</v>
      </c>
      <c r="F4" s="4">
        <f t="shared" ref="F4:F43" si="0">IF(D4&gt;0,IF(B4="スギ",P4,IF(B4="ヒノキ",U4,IF(B4="アカマツ",Z4,IF(B4="カラマツ",AF4,AJ4)))),"")</f>
        <v>0.64</v>
      </c>
      <c r="G4" s="5"/>
      <c r="H4" s="44"/>
      <c r="I4" s="44" t="s">
        <v>38</v>
      </c>
      <c r="J4" s="1" t="s">
        <v>15</v>
      </c>
      <c r="K4" s="45">
        <f t="shared" ref="K4:K43" si="1">IF(ROUND(10^(-5+0.8769+1.7454*LOG(D4)+1.014*LOG(E4)),2)&gt;=0.01,ROUND(10^(-5+0.8769+1.7454*LOG(D4)+1.014*LOG(E4)),2),ROUND(10^(-5+0.8769+1.7454*LOG(D4)+1.014*LOG(E4)),3))</f>
        <v>0.56000000000000005</v>
      </c>
      <c r="L4" s="45">
        <f t="shared" ref="L4:L43" si="2">ROUND(10^(-5+0.73504+1.83346*LOG(D4)+1.06569*LOG(E4)),2)</f>
        <v>0.63</v>
      </c>
      <c r="M4" s="45">
        <f t="shared" ref="M4:M43" si="3">ROUND(10^(-5+0.71514+1.74357*LOG(D4)+1.17719*LOG(E4)),2)</f>
        <v>0.64</v>
      </c>
      <c r="N4" s="45">
        <f t="shared" ref="N4:N43" si="4">ROUND(10^(-5+0.82956+1.76381*LOG(D4)+1.06412*LOG(E4)),2)</f>
        <v>0.62</v>
      </c>
      <c r="O4" s="45">
        <f t="shared" ref="O4:O43" si="5">ROUND(10^(-5+0.88226+1.79204*LOG(D4)+0.99303*LOG(E4)),2)</f>
        <v>0.61</v>
      </c>
      <c r="P4" s="45">
        <f>HLOOKUP($D4,K$3:O$43,MATCH($A4,$A$3:$A$43,0),1)</f>
        <v>0.64</v>
      </c>
      <c r="Q4" s="45">
        <f t="shared" ref="Q4:Q43" si="6">IF(ROUND(10^(1.810672*LOG(D4)+0.982833*LOG(E4)-4.173533),2)&gt;=0.01,ROUND(10^(1.810672*LOG(D4)+0.982833*LOG(E4)-4.173533),2),ROUND(10^(1.810672*LOG(D4)+0.982833*LOG(E4)-4.173533),3))</f>
        <v>0.56000000000000005</v>
      </c>
      <c r="R4" s="45">
        <f t="shared" ref="R4:R43" si="7">ROUND(10^(1.905709*LOG(D4)+1.011385*LOG(E4)-4.293729),2)</f>
        <v>0.63</v>
      </c>
      <c r="S4" s="45">
        <f t="shared" ref="S4:S43" si="8">ROUND(10^(1.771888*LOG(D4)+1.138415*LOG(E4)-4.271259),2)</f>
        <v>0.64</v>
      </c>
      <c r="T4" s="45">
        <f t="shared" ref="T4:T43" si="9">ROUND(10^(1.671519*LOG(D4)+1.363617*LOG(E4)-4.404407),2)</f>
        <v>0.7</v>
      </c>
      <c r="U4" s="45">
        <f t="shared" ref="U4:U43" si="10">HLOOKUP($D4,Q$3:T$43,MATCH($A4,$A$3:$A$43,0),1)</f>
        <v>0.64</v>
      </c>
      <c r="V4" s="45">
        <f t="shared" ref="V4:V43" si="11">IF(ROUND(10^(-4.249503+1.946501*LOG(D4)+0.942682*LOG(E4)),2)&gt;=0.01,ROUND(10^(-4.249503+1.946501*LOG(D4)+0.942682*LOG(E4)),2),ROUND(10^(-4.249503+1.946501*LOG(D4)+0.942682*LOG(E4)),3))</f>
        <v>0.64</v>
      </c>
      <c r="W4" s="45">
        <f t="shared" ref="W4:W43" si="12">ROUND(10^(-4.155639+1.847898*LOG(D4)+0.951955*LOG(E4)),2)</f>
        <v>0.59</v>
      </c>
      <c r="X4" s="45">
        <f t="shared" ref="X4:X43" si="13">ROUND(10^(-4.194535+1.804172*LOG(D4)+1.034248*LOG(E4)),2)</f>
        <v>0.61</v>
      </c>
      <c r="Y4" s="45">
        <f t="shared" ref="Y4:Y43" si="14">ROUND(10^(-4.42347+2.006485*LOG(D4)+0.967757*LOG(E4)),2)</f>
        <v>0.56000000000000005</v>
      </c>
      <c r="Z4" s="45">
        <f t="shared" ref="Z4:Z43" si="15">HLOOKUP($D4,V$3:Y$43,MATCH($A4,$A$3:$A$43,0),1)</f>
        <v>0.61</v>
      </c>
      <c r="AA4" s="45">
        <f t="shared" ref="AA4:AA43" si="16">IF(ROUND(10^(1.80389*LOG(D4)+0.962587*LOG(E4)-4.155099),2)&gt;=0.01,ROUND(10^(1.80389*LOG(D4)+0.962587*LOG(E4)-4.155099),2),ROUND(10^(1.80389*LOG(D4)+0.962587*LOG(E4)-4.155099),3))</f>
        <v>0.53</v>
      </c>
      <c r="AB4" s="45">
        <f t="shared" ref="AB4:AB43" si="17">ROUND(10^(1.979213*LOG(D4)+0.998347*LOG(E4)-4.369281),2)</f>
        <v>0.64</v>
      </c>
      <c r="AC4" s="45">
        <f t="shared" ref="AC4:AC43" si="18">ROUND(10^(1.904401*LOG(D4)+1.062478*LOG(E4)-4.348104),2)</f>
        <v>0.65</v>
      </c>
      <c r="AD4" s="45">
        <f t="shared" ref="AD4:AD43" si="19">ROUND(10^(1.640825*LOG(D4)+1.080387*LOG(E4)-3.976731),2)</f>
        <v>0.69</v>
      </c>
      <c r="AE4" s="45">
        <f t="shared" ref="AE4:AE43" si="20">ROUND(10^(1.90887*LOG(D4)+1.088002*LOG(E4)-4.431495),2)</f>
        <v>0.59</v>
      </c>
      <c r="AF4" s="45">
        <f t="shared" ref="AF4:AF43" si="21">HLOOKUP($D4,AA$3:AE$43,MATCH($A4,$A$3:$A$43,0),1)</f>
        <v>0.65</v>
      </c>
      <c r="AG4" s="45">
        <f t="shared" ref="AG4:AG43" si="22">IF(ROUND(10^(1.94019664*LOG(D4)+0.84689666*LOG(E4)-4.20067295),2)&gt;=0.01,ROUND(10^(1.94019664*LOG(D4)+0.84689666*LOG(E4)-4.20067295),2),ROUND(10^(1.94019664*LOG(D4)+0.84689666*LOG(E4)-4.20067295),3))</f>
        <v>0.52</v>
      </c>
      <c r="AH4" s="45">
        <f t="shared" ref="AH4:AH43" si="23">ROUND(10^(1.93813902*LOG(D4)+0.96697002*LOG(E4)-4.32216295),2)</f>
        <v>0.56999999999999995</v>
      </c>
      <c r="AI4" s="45">
        <f t="shared" ref="AI4:AI43" si="24">ROUND(10^(1.82464098*LOG(D4)+0.97625989*LOG(E4)-4.15096808),2)</f>
        <v>0.6</v>
      </c>
      <c r="AJ4" s="45">
        <f t="shared" ref="AJ4:AJ43" si="25">HLOOKUP($D4,AG$3:AI$43,MATCH($A4,$A$3:$A$43,0),1)</f>
        <v>0.56999999999999995</v>
      </c>
    </row>
    <row r="5" spans="1:36" ht="12.95" customHeight="1" x14ac:dyDescent="0.15">
      <c r="A5" s="44">
        <v>712</v>
      </c>
      <c r="B5" s="99" t="s">
        <v>136</v>
      </c>
      <c r="C5" s="99"/>
      <c r="D5" s="44">
        <v>22</v>
      </c>
      <c r="E5" s="44">
        <v>18</v>
      </c>
      <c r="F5" s="4">
        <f t="shared" si="0"/>
        <v>0.34</v>
      </c>
      <c r="G5" s="5"/>
      <c r="H5" s="44"/>
      <c r="I5" s="44"/>
      <c r="J5" s="1" t="s">
        <v>15</v>
      </c>
      <c r="K5" s="45">
        <f t="shared" si="1"/>
        <v>0.31</v>
      </c>
      <c r="L5" s="45">
        <f t="shared" si="2"/>
        <v>0.34</v>
      </c>
      <c r="M5" s="45">
        <f t="shared" si="3"/>
        <v>0.34</v>
      </c>
      <c r="N5" s="45">
        <f t="shared" si="4"/>
        <v>0.34</v>
      </c>
      <c r="O5" s="45">
        <f t="shared" si="5"/>
        <v>0.34</v>
      </c>
      <c r="P5" s="45">
        <f t="shared" ref="P5:P43" si="26">HLOOKUP($D5,K$3:O$43,MATCH(A5,$A$3:$A$43,0),1)</f>
        <v>0.34</v>
      </c>
      <c r="Q5" s="45">
        <f t="shared" si="6"/>
        <v>0.31</v>
      </c>
      <c r="R5" s="45">
        <f t="shared" si="7"/>
        <v>0.34</v>
      </c>
      <c r="S5" s="45">
        <f t="shared" si="8"/>
        <v>0.34</v>
      </c>
      <c r="T5" s="45">
        <f t="shared" si="9"/>
        <v>0.36</v>
      </c>
      <c r="U5" s="45">
        <f t="shared" si="10"/>
        <v>0.34</v>
      </c>
      <c r="V5" s="45">
        <f t="shared" si="11"/>
        <v>0.35</v>
      </c>
      <c r="W5" s="45">
        <f t="shared" si="12"/>
        <v>0.33</v>
      </c>
      <c r="X5" s="45">
        <f t="shared" si="13"/>
        <v>0.34</v>
      </c>
      <c r="Y5" s="45">
        <f t="shared" si="14"/>
        <v>0.31</v>
      </c>
      <c r="Z5" s="45">
        <f t="shared" si="15"/>
        <v>0.34</v>
      </c>
      <c r="AA5" s="45">
        <f t="shared" si="16"/>
        <v>0.3</v>
      </c>
      <c r="AB5" s="45">
        <f t="shared" si="17"/>
        <v>0.35</v>
      </c>
      <c r="AC5" s="45">
        <f t="shared" si="18"/>
        <v>0.35</v>
      </c>
      <c r="AD5" s="45">
        <f t="shared" si="19"/>
        <v>0.38</v>
      </c>
      <c r="AE5" s="45">
        <f t="shared" si="20"/>
        <v>0.31</v>
      </c>
      <c r="AF5" s="45">
        <f t="shared" si="21"/>
        <v>0.35</v>
      </c>
      <c r="AG5" s="45">
        <f t="shared" si="22"/>
        <v>0.28999999999999998</v>
      </c>
      <c r="AH5" s="45">
        <f t="shared" si="23"/>
        <v>0.31</v>
      </c>
      <c r="AI5" s="45">
        <f t="shared" si="24"/>
        <v>0.33</v>
      </c>
      <c r="AJ5" s="45">
        <f t="shared" si="25"/>
        <v>0.31</v>
      </c>
    </row>
    <row r="6" spans="1:36" ht="12.95" customHeight="1" x14ac:dyDescent="0.15">
      <c r="A6" s="44">
        <v>713</v>
      </c>
      <c r="B6" s="99" t="s">
        <v>136</v>
      </c>
      <c r="C6" s="99"/>
      <c r="D6" s="44">
        <v>34</v>
      </c>
      <c r="E6" s="44">
        <v>24</v>
      </c>
      <c r="F6" s="4">
        <f t="shared" si="0"/>
        <v>1</v>
      </c>
      <c r="G6" s="5"/>
      <c r="H6" s="44"/>
      <c r="I6" s="5"/>
      <c r="J6" s="1" t="s">
        <v>15</v>
      </c>
      <c r="K6" s="45">
        <f t="shared" si="1"/>
        <v>0.89</v>
      </c>
      <c r="L6" s="45">
        <f t="shared" si="2"/>
        <v>1.03</v>
      </c>
      <c r="M6" s="45">
        <f t="shared" si="3"/>
        <v>1.02</v>
      </c>
      <c r="N6" s="45">
        <f t="shared" si="4"/>
        <v>1</v>
      </c>
      <c r="O6" s="45">
        <f t="shared" si="5"/>
        <v>0.99</v>
      </c>
      <c r="P6" s="45">
        <f t="shared" si="26"/>
        <v>1</v>
      </c>
      <c r="Q6" s="45">
        <f t="shared" si="6"/>
        <v>0.9</v>
      </c>
      <c r="R6" s="45">
        <f t="shared" si="7"/>
        <v>1.05</v>
      </c>
      <c r="S6" s="45">
        <f t="shared" si="8"/>
        <v>1.03</v>
      </c>
      <c r="T6" s="45">
        <f t="shared" si="9"/>
        <v>1.0900000000000001</v>
      </c>
      <c r="U6" s="45">
        <f t="shared" si="10"/>
        <v>1.0900000000000001</v>
      </c>
      <c r="V6" s="45">
        <f t="shared" si="11"/>
        <v>1.08</v>
      </c>
      <c r="W6" s="45">
        <f t="shared" si="12"/>
        <v>0.97</v>
      </c>
      <c r="X6" s="45">
        <f t="shared" si="13"/>
        <v>0.99</v>
      </c>
      <c r="Y6" s="45">
        <f t="shared" si="14"/>
        <v>0.97</v>
      </c>
      <c r="Z6" s="45">
        <f t="shared" si="15"/>
        <v>0.99</v>
      </c>
      <c r="AA6" s="45">
        <f t="shared" si="16"/>
        <v>0.86</v>
      </c>
      <c r="AB6" s="45">
        <f t="shared" si="17"/>
        <v>1.1000000000000001</v>
      </c>
      <c r="AC6" s="45">
        <f t="shared" si="18"/>
        <v>1.08</v>
      </c>
      <c r="AD6" s="45">
        <f t="shared" si="19"/>
        <v>1.06</v>
      </c>
      <c r="AE6" s="45">
        <f t="shared" si="20"/>
        <v>0.99</v>
      </c>
      <c r="AF6" s="45">
        <f t="shared" si="21"/>
        <v>1.06</v>
      </c>
      <c r="AG6" s="45">
        <f t="shared" si="22"/>
        <v>0.87</v>
      </c>
      <c r="AH6" s="45">
        <f t="shared" si="23"/>
        <v>0.96</v>
      </c>
      <c r="AI6" s="45">
        <f t="shared" si="24"/>
        <v>0.98</v>
      </c>
      <c r="AJ6" s="45">
        <f t="shared" si="25"/>
        <v>0.96</v>
      </c>
    </row>
    <row r="7" spans="1:36" ht="12.95" customHeight="1" x14ac:dyDescent="0.15">
      <c r="A7" s="44">
        <v>714</v>
      </c>
      <c r="B7" s="99" t="s">
        <v>136</v>
      </c>
      <c r="C7" s="99"/>
      <c r="D7" s="44">
        <v>30</v>
      </c>
      <c r="E7" s="44">
        <v>23</v>
      </c>
      <c r="F7" s="4">
        <f t="shared" si="0"/>
        <v>0.78</v>
      </c>
      <c r="G7" s="5"/>
      <c r="H7" s="44"/>
      <c r="I7" s="5"/>
      <c r="J7" s="1" t="s">
        <v>15</v>
      </c>
      <c r="K7" s="45">
        <f t="shared" si="1"/>
        <v>0.69</v>
      </c>
      <c r="L7" s="45">
        <f t="shared" si="2"/>
        <v>0.78</v>
      </c>
      <c r="M7" s="45">
        <f t="shared" si="3"/>
        <v>0.78</v>
      </c>
      <c r="N7" s="45">
        <f t="shared" si="4"/>
        <v>0.77</v>
      </c>
      <c r="O7" s="45">
        <f t="shared" si="5"/>
        <v>0.76</v>
      </c>
      <c r="P7" s="45">
        <f t="shared" si="26"/>
        <v>0.78</v>
      </c>
      <c r="Q7" s="45">
        <f t="shared" si="6"/>
        <v>0.69</v>
      </c>
      <c r="R7" s="45">
        <f t="shared" si="7"/>
        <v>0.79</v>
      </c>
      <c r="S7" s="45">
        <f t="shared" si="8"/>
        <v>0.79</v>
      </c>
      <c r="T7" s="45">
        <f t="shared" si="9"/>
        <v>0.83</v>
      </c>
      <c r="U7" s="45">
        <f t="shared" si="10"/>
        <v>0.79</v>
      </c>
      <c r="V7" s="45">
        <f t="shared" si="11"/>
        <v>0.81</v>
      </c>
      <c r="W7" s="45">
        <f t="shared" si="12"/>
        <v>0.74</v>
      </c>
      <c r="X7" s="45">
        <f t="shared" si="13"/>
        <v>0.76</v>
      </c>
      <c r="Y7" s="45">
        <f t="shared" si="14"/>
        <v>0.72</v>
      </c>
      <c r="Z7" s="45">
        <f t="shared" si="15"/>
        <v>0.76</v>
      </c>
      <c r="AA7" s="45">
        <f t="shared" si="16"/>
        <v>0.66</v>
      </c>
      <c r="AB7" s="45">
        <f t="shared" si="17"/>
        <v>0.82</v>
      </c>
      <c r="AC7" s="45">
        <f t="shared" si="18"/>
        <v>0.82</v>
      </c>
      <c r="AD7" s="45">
        <f t="shared" si="19"/>
        <v>0.83</v>
      </c>
      <c r="AE7" s="45">
        <f t="shared" si="20"/>
        <v>0.74</v>
      </c>
      <c r="AF7" s="45">
        <f t="shared" si="21"/>
        <v>0.82</v>
      </c>
      <c r="AG7" s="45">
        <f t="shared" si="22"/>
        <v>0.66</v>
      </c>
      <c r="AH7" s="45">
        <f t="shared" si="23"/>
        <v>0.72</v>
      </c>
      <c r="AI7" s="45">
        <f t="shared" si="24"/>
        <v>0.75</v>
      </c>
      <c r="AJ7" s="45">
        <f t="shared" si="25"/>
        <v>0.72</v>
      </c>
    </row>
    <row r="8" spans="1:36" ht="12.95" customHeight="1" x14ac:dyDescent="0.15">
      <c r="A8" s="44">
        <v>715</v>
      </c>
      <c r="B8" s="99" t="s">
        <v>136</v>
      </c>
      <c r="C8" s="99"/>
      <c r="D8" s="44">
        <v>28</v>
      </c>
      <c r="E8" s="44">
        <v>21</v>
      </c>
      <c r="F8" s="4">
        <f t="shared" si="0"/>
        <v>0.62</v>
      </c>
      <c r="G8" s="5"/>
      <c r="H8" s="44"/>
      <c r="I8" s="44"/>
      <c r="J8" s="1" t="s">
        <v>15</v>
      </c>
      <c r="K8" s="45">
        <f t="shared" si="1"/>
        <v>0.55000000000000004</v>
      </c>
      <c r="L8" s="45">
        <f t="shared" si="2"/>
        <v>0.63</v>
      </c>
      <c r="M8" s="45">
        <f t="shared" si="3"/>
        <v>0.62</v>
      </c>
      <c r="N8" s="45">
        <f t="shared" si="4"/>
        <v>0.62</v>
      </c>
      <c r="O8" s="45">
        <f t="shared" si="5"/>
        <v>0.61</v>
      </c>
      <c r="P8" s="45">
        <f t="shared" si="26"/>
        <v>0.62</v>
      </c>
      <c r="Q8" s="45">
        <f t="shared" si="6"/>
        <v>0.56000000000000005</v>
      </c>
      <c r="R8" s="45">
        <f t="shared" si="7"/>
        <v>0.63</v>
      </c>
      <c r="S8" s="45">
        <f t="shared" si="8"/>
        <v>0.63</v>
      </c>
      <c r="T8" s="45">
        <f t="shared" si="9"/>
        <v>0.66</v>
      </c>
      <c r="U8" s="45">
        <f t="shared" si="10"/>
        <v>0.63</v>
      </c>
      <c r="V8" s="45">
        <f t="shared" si="11"/>
        <v>0.65</v>
      </c>
      <c r="W8" s="45">
        <f t="shared" si="12"/>
        <v>0.6</v>
      </c>
      <c r="X8" s="45">
        <f t="shared" si="13"/>
        <v>0.61</v>
      </c>
      <c r="Y8" s="45">
        <f t="shared" si="14"/>
        <v>0.57999999999999996</v>
      </c>
      <c r="Z8" s="45">
        <f t="shared" si="15"/>
        <v>0.61</v>
      </c>
      <c r="AA8" s="45">
        <f t="shared" si="16"/>
        <v>0.53</v>
      </c>
      <c r="AB8" s="45">
        <f t="shared" si="17"/>
        <v>0.65</v>
      </c>
      <c r="AC8" s="45">
        <f t="shared" si="18"/>
        <v>0.65</v>
      </c>
      <c r="AD8" s="45">
        <f t="shared" si="19"/>
        <v>0.67</v>
      </c>
      <c r="AE8" s="45">
        <f t="shared" si="20"/>
        <v>0.59</v>
      </c>
      <c r="AF8" s="45">
        <f t="shared" si="21"/>
        <v>0.65</v>
      </c>
      <c r="AG8" s="45">
        <f t="shared" si="22"/>
        <v>0.53</v>
      </c>
      <c r="AH8" s="45">
        <f t="shared" si="23"/>
        <v>0.57999999999999996</v>
      </c>
      <c r="AI8" s="45">
        <f t="shared" si="24"/>
        <v>0.6</v>
      </c>
      <c r="AJ8" s="45">
        <f t="shared" si="25"/>
        <v>0.57999999999999996</v>
      </c>
    </row>
    <row r="9" spans="1:36" ht="12.95" customHeight="1" x14ac:dyDescent="0.15">
      <c r="A9" s="44">
        <v>716</v>
      </c>
      <c r="B9" s="99" t="s">
        <v>136</v>
      </c>
      <c r="C9" s="99"/>
      <c r="D9" s="44">
        <v>26</v>
      </c>
      <c r="E9" s="44">
        <v>21</v>
      </c>
      <c r="F9" s="4">
        <f t="shared" si="0"/>
        <v>0.55000000000000004</v>
      </c>
      <c r="G9" s="5"/>
      <c r="H9" s="44"/>
      <c r="I9" s="5"/>
      <c r="J9" s="1" t="s">
        <v>15</v>
      </c>
      <c r="K9" s="45">
        <f t="shared" si="1"/>
        <v>0.49</v>
      </c>
      <c r="L9" s="45">
        <f t="shared" si="2"/>
        <v>0.55000000000000004</v>
      </c>
      <c r="M9" s="45">
        <f t="shared" si="3"/>
        <v>0.55000000000000004</v>
      </c>
      <c r="N9" s="45">
        <f t="shared" si="4"/>
        <v>0.54</v>
      </c>
      <c r="O9" s="45">
        <f t="shared" si="5"/>
        <v>0.54</v>
      </c>
      <c r="P9" s="45">
        <f t="shared" si="26"/>
        <v>0.55000000000000004</v>
      </c>
      <c r="Q9" s="45">
        <f t="shared" si="6"/>
        <v>0.49</v>
      </c>
      <c r="R9" s="45">
        <f t="shared" si="7"/>
        <v>0.55000000000000004</v>
      </c>
      <c r="S9" s="45">
        <f t="shared" si="8"/>
        <v>0.55000000000000004</v>
      </c>
      <c r="T9" s="45">
        <f t="shared" si="9"/>
        <v>0.57999999999999996</v>
      </c>
      <c r="U9" s="45">
        <f t="shared" si="10"/>
        <v>0.55000000000000004</v>
      </c>
      <c r="V9" s="45">
        <f t="shared" si="11"/>
        <v>0.56000000000000005</v>
      </c>
      <c r="W9" s="45">
        <f t="shared" si="12"/>
        <v>0.52</v>
      </c>
      <c r="X9" s="45">
        <f t="shared" si="13"/>
        <v>0.53</v>
      </c>
      <c r="Y9" s="45">
        <f t="shared" si="14"/>
        <v>0.5</v>
      </c>
      <c r="Z9" s="45">
        <f t="shared" si="15"/>
        <v>0.53</v>
      </c>
      <c r="AA9" s="45">
        <f t="shared" si="16"/>
        <v>0.47</v>
      </c>
      <c r="AB9" s="45">
        <f t="shared" si="17"/>
        <v>0.56000000000000005</v>
      </c>
      <c r="AC9" s="45">
        <f t="shared" si="18"/>
        <v>0.56000000000000005</v>
      </c>
      <c r="AD9" s="45">
        <f t="shared" si="19"/>
        <v>0.59</v>
      </c>
      <c r="AE9" s="45">
        <f t="shared" si="20"/>
        <v>0.51</v>
      </c>
      <c r="AF9" s="45">
        <f t="shared" si="21"/>
        <v>0.56000000000000005</v>
      </c>
      <c r="AG9" s="45">
        <f t="shared" si="22"/>
        <v>0.46</v>
      </c>
      <c r="AH9" s="45">
        <f t="shared" si="23"/>
        <v>0.5</v>
      </c>
      <c r="AI9" s="45">
        <f t="shared" si="24"/>
        <v>0.53</v>
      </c>
      <c r="AJ9" s="45">
        <f t="shared" si="25"/>
        <v>0.5</v>
      </c>
    </row>
    <row r="10" spans="1:36" ht="12.95" customHeight="1" x14ac:dyDescent="0.15">
      <c r="A10" s="44">
        <v>717</v>
      </c>
      <c r="B10" s="99" t="s">
        <v>136</v>
      </c>
      <c r="C10" s="99"/>
      <c r="D10" s="44">
        <v>30</v>
      </c>
      <c r="E10" s="44">
        <v>24</v>
      </c>
      <c r="F10" s="4">
        <f t="shared" si="0"/>
        <v>0.82</v>
      </c>
      <c r="G10" s="5"/>
      <c r="H10" s="44"/>
      <c r="I10" s="5"/>
      <c r="J10" s="1" t="s">
        <v>15</v>
      </c>
      <c r="K10" s="45">
        <f t="shared" si="1"/>
        <v>0.72</v>
      </c>
      <c r="L10" s="45">
        <f t="shared" si="2"/>
        <v>0.82</v>
      </c>
      <c r="M10" s="45">
        <f t="shared" si="3"/>
        <v>0.82</v>
      </c>
      <c r="N10" s="45">
        <f t="shared" si="4"/>
        <v>0.8</v>
      </c>
      <c r="O10" s="45">
        <f t="shared" si="5"/>
        <v>0.79</v>
      </c>
      <c r="P10" s="45">
        <f t="shared" si="26"/>
        <v>0.82</v>
      </c>
      <c r="Q10" s="45">
        <f t="shared" si="6"/>
        <v>0.72</v>
      </c>
      <c r="R10" s="45">
        <f t="shared" si="7"/>
        <v>0.83</v>
      </c>
      <c r="S10" s="45">
        <f t="shared" si="8"/>
        <v>0.83</v>
      </c>
      <c r="T10" s="45">
        <f t="shared" si="9"/>
        <v>0.88</v>
      </c>
      <c r="U10" s="45">
        <f t="shared" si="10"/>
        <v>0.83</v>
      </c>
      <c r="V10" s="45">
        <f t="shared" si="11"/>
        <v>0.84</v>
      </c>
      <c r="W10" s="45">
        <f t="shared" si="12"/>
        <v>0.77</v>
      </c>
      <c r="X10" s="45">
        <f t="shared" si="13"/>
        <v>0.79</v>
      </c>
      <c r="Y10" s="45">
        <f t="shared" si="14"/>
        <v>0.75</v>
      </c>
      <c r="Z10" s="45">
        <f t="shared" si="15"/>
        <v>0.79</v>
      </c>
      <c r="AA10" s="45">
        <f t="shared" si="16"/>
        <v>0.69</v>
      </c>
      <c r="AB10" s="45">
        <f t="shared" si="17"/>
        <v>0.86</v>
      </c>
      <c r="AC10" s="45">
        <f t="shared" si="18"/>
        <v>0.85</v>
      </c>
      <c r="AD10" s="45">
        <f t="shared" si="19"/>
        <v>0.87</v>
      </c>
      <c r="AE10" s="45">
        <f t="shared" si="20"/>
        <v>0.78</v>
      </c>
      <c r="AF10" s="45">
        <f t="shared" si="21"/>
        <v>0.85</v>
      </c>
      <c r="AG10" s="45">
        <f t="shared" si="22"/>
        <v>0.68</v>
      </c>
      <c r="AH10" s="45">
        <f t="shared" si="23"/>
        <v>0.75</v>
      </c>
      <c r="AI10" s="45">
        <f t="shared" si="24"/>
        <v>0.78</v>
      </c>
      <c r="AJ10" s="45">
        <f t="shared" si="25"/>
        <v>0.75</v>
      </c>
    </row>
    <row r="11" spans="1:36" ht="12.95" customHeight="1" x14ac:dyDescent="0.15">
      <c r="A11" s="44">
        <v>718</v>
      </c>
      <c r="B11" s="99" t="s">
        <v>136</v>
      </c>
      <c r="C11" s="99"/>
      <c r="D11" s="44">
        <v>28</v>
      </c>
      <c r="E11" s="44">
        <v>23</v>
      </c>
      <c r="F11" s="4">
        <f t="shared" si="0"/>
        <v>0.69</v>
      </c>
      <c r="G11" s="5"/>
      <c r="H11" s="44"/>
      <c r="I11" s="44"/>
      <c r="J11" s="1" t="s">
        <v>15</v>
      </c>
      <c r="K11" s="45">
        <f t="shared" si="1"/>
        <v>0.61</v>
      </c>
      <c r="L11" s="45">
        <f t="shared" si="2"/>
        <v>0.69</v>
      </c>
      <c r="M11" s="45">
        <f t="shared" si="3"/>
        <v>0.69</v>
      </c>
      <c r="N11" s="45">
        <f t="shared" si="4"/>
        <v>0.68</v>
      </c>
      <c r="O11" s="45">
        <f t="shared" si="5"/>
        <v>0.67</v>
      </c>
      <c r="P11" s="45">
        <f t="shared" si="26"/>
        <v>0.69</v>
      </c>
      <c r="Q11" s="45">
        <f t="shared" si="6"/>
        <v>0.61</v>
      </c>
      <c r="R11" s="45">
        <f t="shared" si="7"/>
        <v>0.69</v>
      </c>
      <c r="S11" s="45">
        <f t="shared" si="8"/>
        <v>0.7</v>
      </c>
      <c r="T11" s="45">
        <f t="shared" si="9"/>
        <v>0.74</v>
      </c>
      <c r="U11" s="45">
        <f t="shared" si="10"/>
        <v>0.7</v>
      </c>
      <c r="V11" s="45">
        <f t="shared" si="11"/>
        <v>0.71</v>
      </c>
      <c r="W11" s="45">
        <f t="shared" si="12"/>
        <v>0.65</v>
      </c>
      <c r="X11" s="45">
        <f t="shared" si="13"/>
        <v>0.67</v>
      </c>
      <c r="Y11" s="45">
        <f t="shared" si="14"/>
        <v>0.63</v>
      </c>
      <c r="Z11" s="45">
        <f t="shared" si="15"/>
        <v>0.67</v>
      </c>
      <c r="AA11" s="45">
        <f t="shared" si="16"/>
        <v>0.57999999999999996</v>
      </c>
      <c r="AB11" s="45">
        <f t="shared" si="17"/>
        <v>0.72</v>
      </c>
      <c r="AC11" s="45">
        <f t="shared" si="18"/>
        <v>0.72</v>
      </c>
      <c r="AD11" s="45">
        <f t="shared" si="19"/>
        <v>0.74</v>
      </c>
      <c r="AE11" s="45">
        <f t="shared" si="20"/>
        <v>0.65</v>
      </c>
      <c r="AF11" s="45">
        <f t="shared" si="21"/>
        <v>0.72</v>
      </c>
      <c r="AG11" s="45">
        <f t="shared" si="22"/>
        <v>0.57999999999999996</v>
      </c>
      <c r="AH11" s="45">
        <f t="shared" si="23"/>
        <v>0.63</v>
      </c>
      <c r="AI11" s="45">
        <f t="shared" si="24"/>
        <v>0.66</v>
      </c>
      <c r="AJ11" s="45">
        <f t="shared" si="25"/>
        <v>0.63</v>
      </c>
    </row>
    <row r="12" spans="1:36" ht="12.95" customHeight="1" x14ac:dyDescent="0.15">
      <c r="A12" s="44">
        <v>719</v>
      </c>
      <c r="B12" s="99" t="s">
        <v>136</v>
      </c>
      <c r="C12" s="99"/>
      <c r="D12" s="44">
        <v>16</v>
      </c>
      <c r="E12" s="44">
        <v>21</v>
      </c>
      <c r="F12" s="4">
        <f t="shared" si="0"/>
        <v>0.22</v>
      </c>
      <c r="G12" s="5" t="s">
        <v>33</v>
      </c>
      <c r="H12" s="44" t="s">
        <v>32</v>
      </c>
      <c r="I12" s="5" t="s">
        <v>33</v>
      </c>
      <c r="J12" s="1" t="s">
        <v>15</v>
      </c>
      <c r="K12" s="45">
        <f t="shared" si="1"/>
        <v>0.21</v>
      </c>
      <c r="L12" s="45">
        <f t="shared" si="2"/>
        <v>0.22</v>
      </c>
      <c r="M12" s="45">
        <f t="shared" si="3"/>
        <v>0.24</v>
      </c>
      <c r="N12" s="45">
        <f t="shared" si="4"/>
        <v>0.23</v>
      </c>
      <c r="O12" s="45">
        <f t="shared" si="5"/>
        <v>0.23</v>
      </c>
      <c r="P12" s="45">
        <f t="shared" si="26"/>
        <v>0.22</v>
      </c>
      <c r="Q12" s="45">
        <f t="shared" si="6"/>
        <v>0.2</v>
      </c>
      <c r="R12" s="45">
        <f t="shared" si="7"/>
        <v>0.22</v>
      </c>
      <c r="S12" s="45">
        <f t="shared" si="8"/>
        <v>0.23</v>
      </c>
      <c r="T12" s="45">
        <f t="shared" si="9"/>
        <v>0.26</v>
      </c>
      <c r="U12" s="45">
        <f t="shared" si="10"/>
        <v>0.22</v>
      </c>
      <c r="V12" s="45">
        <f t="shared" si="11"/>
        <v>0.22</v>
      </c>
      <c r="W12" s="45">
        <f t="shared" si="12"/>
        <v>0.21</v>
      </c>
      <c r="X12" s="45">
        <f t="shared" si="13"/>
        <v>0.22</v>
      </c>
      <c r="Y12" s="45">
        <f t="shared" si="14"/>
        <v>0.19</v>
      </c>
      <c r="Z12" s="45">
        <f t="shared" si="15"/>
        <v>0.21</v>
      </c>
      <c r="AA12" s="45">
        <f t="shared" si="16"/>
        <v>0.19</v>
      </c>
      <c r="AB12" s="45">
        <f t="shared" si="17"/>
        <v>0.22</v>
      </c>
      <c r="AC12" s="45">
        <f t="shared" si="18"/>
        <v>0.22</v>
      </c>
      <c r="AD12" s="45">
        <f t="shared" si="19"/>
        <v>0.27</v>
      </c>
      <c r="AE12" s="45">
        <f t="shared" si="20"/>
        <v>0.2</v>
      </c>
      <c r="AF12" s="45">
        <f t="shared" si="21"/>
        <v>0.22</v>
      </c>
      <c r="AG12" s="45">
        <f t="shared" si="22"/>
        <v>0.18</v>
      </c>
      <c r="AH12" s="45">
        <f t="shared" si="23"/>
        <v>0.2</v>
      </c>
      <c r="AI12" s="45">
        <f t="shared" si="24"/>
        <v>0.22</v>
      </c>
      <c r="AJ12" s="45">
        <f t="shared" si="25"/>
        <v>0.2</v>
      </c>
    </row>
    <row r="13" spans="1:36" ht="12.95" customHeight="1" x14ac:dyDescent="0.15">
      <c r="A13" s="44">
        <v>720</v>
      </c>
      <c r="B13" s="99" t="s">
        <v>136</v>
      </c>
      <c r="C13" s="99"/>
      <c r="D13" s="44">
        <v>24</v>
      </c>
      <c r="E13" s="44">
        <v>23</v>
      </c>
      <c r="F13" s="4">
        <f t="shared" si="0"/>
        <v>0.53</v>
      </c>
      <c r="G13" s="5"/>
      <c r="H13" s="44"/>
      <c r="I13" s="5"/>
      <c r="J13" s="1" t="s">
        <v>15</v>
      </c>
      <c r="K13" s="45">
        <f t="shared" si="1"/>
        <v>0.46</v>
      </c>
      <c r="L13" s="45">
        <f t="shared" si="2"/>
        <v>0.52</v>
      </c>
      <c r="M13" s="45">
        <f t="shared" si="3"/>
        <v>0.53</v>
      </c>
      <c r="N13" s="45">
        <f t="shared" si="4"/>
        <v>0.52</v>
      </c>
      <c r="O13" s="45">
        <f t="shared" si="5"/>
        <v>0.51</v>
      </c>
      <c r="P13" s="45">
        <f t="shared" si="26"/>
        <v>0.53</v>
      </c>
      <c r="Q13" s="45">
        <f t="shared" si="6"/>
        <v>0.46</v>
      </c>
      <c r="R13" s="45">
        <f t="shared" si="7"/>
        <v>0.52</v>
      </c>
      <c r="S13" s="45">
        <f t="shared" si="8"/>
        <v>0.53</v>
      </c>
      <c r="T13" s="45">
        <f t="shared" si="9"/>
        <v>0.56999999999999995</v>
      </c>
      <c r="U13" s="45">
        <f t="shared" si="10"/>
        <v>0.53</v>
      </c>
      <c r="V13" s="45">
        <f t="shared" si="11"/>
        <v>0.53</v>
      </c>
      <c r="W13" s="45">
        <f t="shared" si="12"/>
        <v>0.49</v>
      </c>
      <c r="X13" s="45">
        <f t="shared" si="13"/>
        <v>0.51</v>
      </c>
      <c r="Y13" s="45">
        <f t="shared" si="14"/>
        <v>0.46</v>
      </c>
      <c r="Z13" s="45">
        <f t="shared" si="15"/>
        <v>0.51</v>
      </c>
      <c r="AA13" s="45">
        <f t="shared" si="16"/>
        <v>0.44</v>
      </c>
      <c r="AB13" s="45">
        <f t="shared" si="17"/>
        <v>0.53</v>
      </c>
      <c r="AC13" s="45">
        <f t="shared" si="18"/>
        <v>0.53</v>
      </c>
      <c r="AD13" s="45">
        <f t="shared" si="19"/>
        <v>0.56999999999999995</v>
      </c>
      <c r="AE13" s="45">
        <f t="shared" si="20"/>
        <v>0.48</v>
      </c>
      <c r="AF13" s="45">
        <f t="shared" si="21"/>
        <v>0.53</v>
      </c>
      <c r="AG13" s="45">
        <f t="shared" si="22"/>
        <v>0.43</v>
      </c>
      <c r="AH13" s="45">
        <f t="shared" si="23"/>
        <v>0.47</v>
      </c>
      <c r="AI13" s="45">
        <f t="shared" si="24"/>
        <v>0.5</v>
      </c>
      <c r="AJ13" s="45">
        <f t="shared" si="25"/>
        <v>0.47</v>
      </c>
    </row>
    <row r="14" spans="1:36" ht="12.95" customHeight="1" x14ac:dyDescent="0.15">
      <c r="A14" s="44">
        <v>721</v>
      </c>
      <c r="B14" s="99" t="s">
        <v>136</v>
      </c>
      <c r="C14" s="99"/>
      <c r="D14" s="44">
        <v>18</v>
      </c>
      <c r="E14" s="44">
        <v>20</v>
      </c>
      <c r="F14" s="4">
        <f t="shared" si="0"/>
        <v>0.26</v>
      </c>
      <c r="G14" s="5" t="s">
        <v>33</v>
      </c>
      <c r="H14" s="44" t="s">
        <v>32</v>
      </c>
      <c r="I14" s="44" t="s">
        <v>33</v>
      </c>
      <c r="J14" s="1" t="s">
        <v>15</v>
      </c>
      <c r="K14" s="45">
        <f t="shared" si="1"/>
        <v>0.24</v>
      </c>
      <c r="L14" s="45">
        <f t="shared" si="2"/>
        <v>0.26</v>
      </c>
      <c r="M14" s="45">
        <f t="shared" si="3"/>
        <v>0.27</v>
      </c>
      <c r="N14" s="45">
        <f t="shared" si="4"/>
        <v>0.27</v>
      </c>
      <c r="O14" s="45">
        <f t="shared" si="5"/>
        <v>0.27</v>
      </c>
      <c r="P14" s="45">
        <f t="shared" si="26"/>
        <v>0.26</v>
      </c>
      <c r="Q14" s="45">
        <f t="shared" si="6"/>
        <v>0.24</v>
      </c>
      <c r="R14" s="45">
        <f t="shared" si="7"/>
        <v>0.26</v>
      </c>
      <c r="S14" s="45">
        <f t="shared" si="8"/>
        <v>0.27</v>
      </c>
      <c r="T14" s="45">
        <f t="shared" si="9"/>
        <v>0.28999999999999998</v>
      </c>
      <c r="U14" s="45">
        <f t="shared" si="10"/>
        <v>0.26</v>
      </c>
      <c r="V14" s="45">
        <f t="shared" si="11"/>
        <v>0.26</v>
      </c>
      <c r="W14" s="45">
        <f t="shared" si="12"/>
        <v>0.25</v>
      </c>
      <c r="X14" s="45">
        <f t="shared" si="13"/>
        <v>0.26</v>
      </c>
      <c r="Y14" s="45">
        <f t="shared" si="14"/>
        <v>0.23</v>
      </c>
      <c r="Z14" s="45">
        <f t="shared" si="15"/>
        <v>0.25</v>
      </c>
      <c r="AA14" s="45">
        <f t="shared" si="16"/>
        <v>0.23</v>
      </c>
      <c r="AB14" s="45">
        <f t="shared" si="17"/>
        <v>0.26</v>
      </c>
      <c r="AC14" s="45">
        <f t="shared" si="18"/>
        <v>0.27</v>
      </c>
      <c r="AD14" s="45">
        <f t="shared" si="19"/>
        <v>0.31</v>
      </c>
      <c r="AE14" s="45">
        <f t="shared" si="20"/>
        <v>0.24</v>
      </c>
      <c r="AF14" s="45">
        <f t="shared" si="21"/>
        <v>0.26</v>
      </c>
      <c r="AG14" s="45">
        <f t="shared" si="22"/>
        <v>0.22</v>
      </c>
      <c r="AH14" s="45">
        <f t="shared" si="23"/>
        <v>0.23</v>
      </c>
      <c r="AI14" s="45">
        <f t="shared" si="24"/>
        <v>0.26</v>
      </c>
      <c r="AJ14" s="45">
        <f t="shared" si="25"/>
        <v>0.23</v>
      </c>
    </row>
    <row r="15" spans="1:36" ht="12.95" customHeight="1" x14ac:dyDescent="0.15">
      <c r="A15" s="44">
        <v>722</v>
      </c>
      <c r="B15" s="99" t="s">
        <v>136</v>
      </c>
      <c r="C15" s="99"/>
      <c r="D15" s="44">
        <v>20</v>
      </c>
      <c r="E15" s="44">
        <v>19</v>
      </c>
      <c r="F15" s="4">
        <f t="shared" si="0"/>
        <v>0.3</v>
      </c>
      <c r="G15" s="5"/>
      <c r="H15" s="80" t="s">
        <v>32</v>
      </c>
      <c r="I15" s="80" t="s">
        <v>161</v>
      </c>
      <c r="J15" s="1" t="s">
        <v>15</v>
      </c>
      <c r="K15" s="45">
        <f t="shared" si="1"/>
        <v>0.28000000000000003</v>
      </c>
      <c r="L15" s="45">
        <f t="shared" si="2"/>
        <v>0.3</v>
      </c>
      <c r="M15" s="45">
        <f t="shared" si="3"/>
        <v>0.31</v>
      </c>
      <c r="N15" s="45">
        <f t="shared" si="4"/>
        <v>0.31</v>
      </c>
      <c r="O15" s="45">
        <f t="shared" si="5"/>
        <v>0.3</v>
      </c>
      <c r="P15" s="45">
        <f t="shared" si="26"/>
        <v>0.3</v>
      </c>
      <c r="Q15" s="45">
        <f t="shared" si="6"/>
        <v>0.27</v>
      </c>
      <c r="R15" s="45">
        <f t="shared" si="7"/>
        <v>0.3</v>
      </c>
      <c r="S15" s="45">
        <f t="shared" si="8"/>
        <v>0.31</v>
      </c>
      <c r="T15" s="45">
        <f t="shared" si="9"/>
        <v>0.33</v>
      </c>
      <c r="U15" s="45">
        <f t="shared" si="10"/>
        <v>0.3</v>
      </c>
      <c r="V15" s="45">
        <f t="shared" si="11"/>
        <v>0.31</v>
      </c>
      <c r="W15" s="45">
        <f t="shared" si="12"/>
        <v>0.28999999999999998</v>
      </c>
      <c r="X15" s="45">
        <f t="shared" si="13"/>
        <v>0.3</v>
      </c>
      <c r="Y15" s="45">
        <f t="shared" si="14"/>
        <v>0.27</v>
      </c>
      <c r="Z15" s="45">
        <f t="shared" si="15"/>
        <v>0.28999999999999998</v>
      </c>
      <c r="AA15" s="45">
        <f t="shared" si="16"/>
        <v>0.26</v>
      </c>
      <c r="AB15" s="45">
        <f t="shared" si="17"/>
        <v>0.3</v>
      </c>
      <c r="AC15" s="45">
        <f t="shared" si="18"/>
        <v>0.31</v>
      </c>
      <c r="AD15" s="45">
        <f t="shared" si="19"/>
        <v>0.35</v>
      </c>
      <c r="AE15" s="45">
        <f t="shared" si="20"/>
        <v>0.28000000000000003</v>
      </c>
      <c r="AF15" s="45">
        <f t="shared" si="21"/>
        <v>0.3</v>
      </c>
      <c r="AG15" s="45">
        <f t="shared" si="22"/>
        <v>0.26</v>
      </c>
      <c r="AH15" s="45">
        <f t="shared" si="23"/>
        <v>0.27</v>
      </c>
      <c r="AI15" s="45">
        <f t="shared" si="24"/>
        <v>0.3</v>
      </c>
      <c r="AJ15" s="45">
        <f t="shared" si="25"/>
        <v>0.27</v>
      </c>
    </row>
    <row r="16" spans="1:36" ht="12.95" customHeight="1" x14ac:dyDescent="0.15">
      <c r="A16" s="44">
        <v>723</v>
      </c>
      <c r="B16" s="99" t="s">
        <v>136</v>
      </c>
      <c r="C16" s="99"/>
      <c r="D16" s="44">
        <v>18</v>
      </c>
      <c r="E16" s="44">
        <v>19</v>
      </c>
      <c r="F16" s="4">
        <f t="shared" si="0"/>
        <v>0.25</v>
      </c>
      <c r="G16" s="5"/>
      <c r="H16" s="44" t="s">
        <v>32</v>
      </c>
      <c r="I16" s="44" t="s">
        <v>164</v>
      </c>
      <c r="J16" s="1" t="s">
        <v>15</v>
      </c>
      <c r="K16" s="45">
        <f t="shared" si="1"/>
        <v>0.23</v>
      </c>
      <c r="L16" s="45">
        <f t="shared" si="2"/>
        <v>0.25</v>
      </c>
      <c r="M16" s="45">
        <f t="shared" si="3"/>
        <v>0.26</v>
      </c>
      <c r="N16" s="45">
        <f t="shared" si="4"/>
        <v>0.25</v>
      </c>
      <c r="O16" s="45">
        <f t="shared" si="5"/>
        <v>0.25</v>
      </c>
      <c r="P16" s="45">
        <f t="shared" si="26"/>
        <v>0.25</v>
      </c>
      <c r="Q16" s="45">
        <f t="shared" si="6"/>
        <v>0.23</v>
      </c>
      <c r="R16" s="45">
        <f t="shared" si="7"/>
        <v>0.25</v>
      </c>
      <c r="S16" s="45">
        <f t="shared" si="8"/>
        <v>0.26</v>
      </c>
      <c r="T16" s="45">
        <f t="shared" si="9"/>
        <v>0.27</v>
      </c>
      <c r="U16" s="45">
        <f t="shared" si="10"/>
        <v>0.25</v>
      </c>
      <c r="V16" s="45">
        <f t="shared" si="11"/>
        <v>0.25</v>
      </c>
      <c r="W16" s="45">
        <f t="shared" si="12"/>
        <v>0.24</v>
      </c>
      <c r="X16" s="45">
        <f t="shared" si="13"/>
        <v>0.25</v>
      </c>
      <c r="Y16" s="45">
        <f t="shared" si="14"/>
        <v>0.22</v>
      </c>
      <c r="Z16" s="45">
        <f t="shared" si="15"/>
        <v>0.24</v>
      </c>
      <c r="AA16" s="45">
        <f t="shared" si="16"/>
        <v>0.22</v>
      </c>
      <c r="AB16" s="45">
        <f t="shared" si="17"/>
        <v>0.25</v>
      </c>
      <c r="AC16" s="45">
        <f t="shared" si="18"/>
        <v>0.25</v>
      </c>
      <c r="AD16" s="45">
        <f t="shared" si="19"/>
        <v>0.28999999999999998</v>
      </c>
      <c r="AE16" s="45">
        <f t="shared" si="20"/>
        <v>0.23</v>
      </c>
      <c r="AF16" s="45">
        <f t="shared" si="21"/>
        <v>0.25</v>
      </c>
      <c r="AG16" s="45">
        <f t="shared" si="22"/>
        <v>0.21</v>
      </c>
      <c r="AH16" s="45">
        <f t="shared" si="23"/>
        <v>0.22</v>
      </c>
      <c r="AI16" s="45">
        <f t="shared" si="24"/>
        <v>0.24</v>
      </c>
      <c r="AJ16" s="45">
        <f t="shared" si="25"/>
        <v>0.22</v>
      </c>
    </row>
    <row r="17" spans="1:36" ht="12.95" customHeight="1" x14ac:dyDescent="0.15">
      <c r="A17" s="44">
        <v>724</v>
      </c>
      <c r="B17" s="99" t="s">
        <v>136</v>
      </c>
      <c r="C17" s="99"/>
      <c r="D17" s="44">
        <v>28</v>
      </c>
      <c r="E17" s="44">
        <v>24</v>
      </c>
      <c r="F17" s="4">
        <f t="shared" si="0"/>
        <v>0.73</v>
      </c>
      <c r="G17" s="5"/>
      <c r="H17" s="44"/>
      <c r="I17" s="44"/>
      <c r="J17" s="1" t="s">
        <v>15</v>
      </c>
      <c r="K17" s="45">
        <f t="shared" si="1"/>
        <v>0.63</v>
      </c>
      <c r="L17" s="45">
        <f t="shared" si="2"/>
        <v>0.72</v>
      </c>
      <c r="M17" s="45">
        <f t="shared" si="3"/>
        <v>0.73</v>
      </c>
      <c r="N17" s="45">
        <f t="shared" si="4"/>
        <v>0.71</v>
      </c>
      <c r="O17" s="45">
        <f t="shared" si="5"/>
        <v>0.7</v>
      </c>
      <c r="P17" s="45">
        <f t="shared" si="26"/>
        <v>0.73</v>
      </c>
      <c r="Q17" s="45">
        <f t="shared" si="6"/>
        <v>0.64</v>
      </c>
      <c r="R17" s="45">
        <f t="shared" si="7"/>
        <v>0.72</v>
      </c>
      <c r="S17" s="45">
        <f t="shared" si="8"/>
        <v>0.73</v>
      </c>
      <c r="T17" s="45">
        <f t="shared" si="9"/>
        <v>0.79</v>
      </c>
      <c r="U17" s="45">
        <f t="shared" si="10"/>
        <v>0.73</v>
      </c>
      <c r="V17" s="45">
        <f t="shared" si="11"/>
        <v>0.74</v>
      </c>
      <c r="W17" s="45">
        <f t="shared" si="12"/>
        <v>0.68</v>
      </c>
      <c r="X17" s="45">
        <f t="shared" si="13"/>
        <v>0.7</v>
      </c>
      <c r="Y17" s="45">
        <f t="shared" si="14"/>
        <v>0.65</v>
      </c>
      <c r="Z17" s="45">
        <f t="shared" si="15"/>
        <v>0.7</v>
      </c>
      <c r="AA17" s="45">
        <f t="shared" si="16"/>
        <v>0.61</v>
      </c>
      <c r="AB17" s="45">
        <f t="shared" si="17"/>
        <v>0.75</v>
      </c>
      <c r="AC17" s="45">
        <f t="shared" si="18"/>
        <v>0.75</v>
      </c>
      <c r="AD17" s="45">
        <f t="shared" si="19"/>
        <v>0.77</v>
      </c>
      <c r="AE17" s="45">
        <f t="shared" si="20"/>
        <v>0.68</v>
      </c>
      <c r="AF17" s="45">
        <f t="shared" si="21"/>
        <v>0.75</v>
      </c>
      <c r="AG17" s="45">
        <f t="shared" si="22"/>
        <v>0.6</v>
      </c>
      <c r="AH17" s="45">
        <f t="shared" si="23"/>
        <v>0.66</v>
      </c>
      <c r="AI17" s="45">
        <f t="shared" si="24"/>
        <v>0.69</v>
      </c>
      <c r="AJ17" s="45">
        <f t="shared" si="25"/>
        <v>0.66</v>
      </c>
    </row>
    <row r="18" spans="1:36" ht="12.95" customHeight="1" x14ac:dyDescent="0.15">
      <c r="A18" s="44">
        <v>725</v>
      </c>
      <c r="B18" s="99" t="s">
        <v>136</v>
      </c>
      <c r="C18" s="99"/>
      <c r="D18" s="44">
        <v>26</v>
      </c>
      <c r="E18" s="44">
        <v>24</v>
      </c>
      <c r="F18" s="4">
        <f t="shared" si="0"/>
        <v>0.64</v>
      </c>
      <c r="G18" s="5"/>
      <c r="H18" s="44"/>
      <c r="I18" s="44"/>
      <c r="J18" s="1" t="s">
        <v>15</v>
      </c>
      <c r="K18" s="45">
        <f t="shared" si="1"/>
        <v>0.56000000000000005</v>
      </c>
      <c r="L18" s="45">
        <f t="shared" si="2"/>
        <v>0.63</v>
      </c>
      <c r="M18" s="45">
        <f t="shared" si="3"/>
        <v>0.64</v>
      </c>
      <c r="N18" s="45">
        <f t="shared" si="4"/>
        <v>0.62</v>
      </c>
      <c r="O18" s="45">
        <f t="shared" si="5"/>
        <v>0.61</v>
      </c>
      <c r="P18" s="45">
        <f t="shared" si="26"/>
        <v>0.64</v>
      </c>
      <c r="Q18" s="45">
        <f t="shared" si="6"/>
        <v>0.56000000000000005</v>
      </c>
      <c r="R18" s="45">
        <f t="shared" si="7"/>
        <v>0.63</v>
      </c>
      <c r="S18" s="45">
        <f t="shared" si="8"/>
        <v>0.64</v>
      </c>
      <c r="T18" s="45">
        <f t="shared" si="9"/>
        <v>0.7</v>
      </c>
      <c r="U18" s="45">
        <f t="shared" si="10"/>
        <v>0.64</v>
      </c>
      <c r="V18" s="45">
        <f t="shared" si="11"/>
        <v>0.64</v>
      </c>
      <c r="W18" s="45">
        <f t="shared" si="12"/>
        <v>0.59</v>
      </c>
      <c r="X18" s="45">
        <f t="shared" si="13"/>
        <v>0.61</v>
      </c>
      <c r="Y18" s="45">
        <f t="shared" si="14"/>
        <v>0.56000000000000005</v>
      </c>
      <c r="Z18" s="45">
        <f t="shared" si="15"/>
        <v>0.61</v>
      </c>
      <c r="AA18" s="45">
        <f t="shared" si="16"/>
        <v>0.53</v>
      </c>
      <c r="AB18" s="45">
        <f t="shared" si="17"/>
        <v>0.64</v>
      </c>
      <c r="AC18" s="45">
        <f t="shared" si="18"/>
        <v>0.65</v>
      </c>
      <c r="AD18" s="45">
        <f t="shared" si="19"/>
        <v>0.69</v>
      </c>
      <c r="AE18" s="45">
        <f t="shared" si="20"/>
        <v>0.59</v>
      </c>
      <c r="AF18" s="45">
        <f t="shared" si="21"/>
        <v>0.65</v>
      </c>
      <c r="AG18" s="45">
        <f t="shared" si="22"/>
        <v>0.52</v>
      </c>
      <c r="AH18" s="45">
        <f t="shared" si="23"/>
        <v>0.56999999999999995</v>
      </c>
      <c r="AI18" s="45">
        <f t="shared" si="24"/>
        <v>0.6</v>
      </c>
      <c r="AJ18" s="45">
        <f t="shared" si="25"/>
        <v>0.56999999999999995</v>
      </c>
    </row>
    <row r="19" spans="1:36" ht="12.95" customHeight="1" x14ac:dyDescent="0.15">
      <c r="A19" s="44">
        <v>726</v>
      </c>
      <c r="B19" s="99" t="s">
        <v>136</v>
      </c>
      <c r="C19" s="99"/>
      <c r="D19" s="44">
        <v>28</v>
      </c>
      <c r="E19" s="44">
        <v>24</v>
      </c>
      <c r="F19" s="4">
        <f t="shared" si="0"/>
        <v>0.73</v>
      </c>
      <c r="G19" s="5"/>
      <c r="H19" s="44"/>
      <c r="I19" s="44"/>
      <c r="J19" s="1" t="s">
        <v>15</v>
      </c>
      <c r="K19" s="45">
        <f t="shared" si="1"/>
        <v>0.63</v>
      </c>
      <c r="L19" s="45">
        <f t="shared" si="2"/>
        <v>0.72</v>
      </c>
      <c r="M19" s="45">
        <f t="shared" si="3"/>
        <v>0.73</v>
      </c>
      <c r="N19" s="45">
        <f t="shared" si="4"/>
        <v>0.71</v>
      </c>
      <c r="O19" s="45">
        <f t="shared" si="5"/>
        <v>0.7</v>
      </c>
      <c r="P19" s="45">
        <f t="shared" si="26"/>
        <v>0.73</v>
      </c>
      <c r="Q19" s="45">
        <f t="shared" si="6"/>
        <v>0.64</v>
      </c>
      <c r="R19" s="45">
        <f t="shared" si="7"/>
        <v>0.72</v>
      </c>
      <c r="S19" s="45">
        <f t="shared" si="8"/>
        <v>0.73</v>
      </c>
      <c r="T19" s="45">
        <f t="shared" si="9"/>
        <v>0.79</v>
      </c>
      <c r="U19" s="45">
        <f t="shared" si="10"/>
        <v>0.73</v>
      </c>
      <c r="V19" s="45">
        <f t="shared" si="11"/>
        <v>0.74</v>
      </c>
      <c r="W19" s="45">
        <f t="shared" si="12"/>
        <v>0.68</v>
      </c>
      <c r="X19" s="45">
        <f t="shared" si="13"/>
        <v>0.7</v>
      </c>
      <c r="Y19" s="45">
        <f t="shared" si="14"/>
        <v>0.65</v>
      </c>
      <c r="Z19" s="45">
        <f t="shared" si="15"/>
        <v>0.7</v>
      </c>
      <c r="AA19" s="45">
        <f t="shared" si="16"/>
        <v>0.61</v>
      </c>
      <c r="AB19" s="45">
        <f t="shared" si="17"/>
        <v>0.75</v>
      </c>
      <c r="AC19" s="45">
        <f t="shared" si="18"/>
        <v>0.75</v>
      </c>
      <c r="AD19" s="45">
        <f t="shared" si="19"/>
        <v>0.77</v>
      </c>
      <c r="AE19" s="45">
        <f t="shared" si="20"/>
        <v>0.68</v>
      </c>
      <c r="AF19" s="45">
        <f t="shared" si="21"/>
        <v>0.75</v>
      </c>
      <c r="AG19" s="45">
        <f t="shared" si="22"/>
        <v>0.6</v>
      </c>
      <c r="AH19" s="45">
        <f t="shared" si="23"/>
        <v>0.66</v>
      </c>
      <c r="AI19" s="45">
        <f t="shared" si="24"/>
        <v>0.69</v>
      </c>
      <c r="AJ19" s="45">
        <f t="shared" si="25"/>
        <v>0.66</v>
      </c>
    </row>
    <row r="20" spans="1:36" ht="12.95" customHeight="1" x14ac:dyDescent="0.15">
      <c r="A20" s="44">
        <v>727</v>
      </c>
      <c r="B20" s="99" t="s">
        <v>136</v>
      </c>
      <c r="C20" s="99"/>
      <c r="D20" s="44">
        <v>32</v>
      </c>
      <c r="E20" s="44">
        <v>25</v>
      </c>
      <c r="F20" s="4">
        <f t="shared" si="0"/>
        <v>0.94</v>
      </c>
      <c r="G20" s="5"/>
      <c r="H20" s="44"/>
      <c r="I20" s="44"/>
      <c r="J20" s="1" t="s">
        <v>15</v>
      </c>
      <c r="K20" s="45">
        <f t="shared" si="1"/>
        <v>0.83</v>
      </c>
      <c r="L20" s="45">
        <f t="shared" si="2"/>
        <v>0.96</v>
      </c>
      <c r="M20" s="45">
        <f t="shared" si="3"/>
        <v>0.97</v>
      </c>
      <c r="N20" s="45">
        <f t="shared" si="4"/>
        <v>0.94</v>
      </c>
      <c r="O20" s="45">
        <f t="shared" si="5"/>
        <v>0.93</v>
      </c>
      <c r="P20" s="45">
        <f t="shared" si="26"/>
        <v>0.94</v>
      </c>
      <c r="Q20" s="45">
        <f t="shared" si="6"/>
        <v>0.84</v>
      </c>
      <c r="R20" s="45">
        <f t="shared" si="7"/>
        <v>0.97</v>
      </c>
      <c r="S20" s="45">
        <f t="shared" si="8"/>
        <v>0.97</v>
      </c>
      <c r="T20" s="45">
        <f t="shared" si="9"/>
        <v>1.04</v>
      </c>
      <c r="U20" s="45">
        <f t="shared" si="10"/>
        <v>1.04</v>
      </c>
      <c r="V20" s="45">
        <f t="shared" si="11"/>
        <v>1</v>
      </c>
      <c r="W20" s="45">
        <f t="shared" si="12"/>
        <v>0.9</v>
      </c>
      <c r="X20" s="45">
        <f t="shared" si="13"/>
        <v>0.93</v>
      </c>
      <c r="Y20" s="45">
        <f t="shared" si="14"/>
        <v>0.89</v>
      </c>
      <c r="Z20" s="45">
        <f t="shared" si="15"/>
        <v>0.93</v>
      </c>
      <c r="AA20" s="45">
        <f t="shared" si="16"/>
        <v>0.8</v>
      </c>
      <c r="AB20" s="45">
        <f t="shared" si="17"/>
        <v>1.01</v>
      </c>
      <c r="AC20" s="45">
        <f t="shared" si="18"/>
        <v>1.01</v>
      </c>
      <c r="AD20" s="45">
        <f t="shared" si="19"/>
        <v>1.01</v>
      </c>
      <c r="AE20" s="45">
        <f t="shared" si="20"/>
        <v>0.92</v>
      </c>
      <c r="AF20" s="45">
        <f t="shared" si="21"/>
        <v>1.01</v>
      </c>
      <c r="AG20" s="45">
        <f t="shared" si="22"/>
        <v>0.8</v>
      </c>
      <c r="AH20" s="45">
        <f t="shared" si="23"/>
        <v>0.88</v>
      </c>
      <c r="AI20" s="45">
        <f t="shared" si="24"/>
        <v>0.91</v>
      </c>
      <c r="AJ20" s="45">
        <f t="shared" si="25"/>
        <v>0.88</v>
      </c>
    </row>
    <row r="21" spans="1:36" ht="12.95" customHeight="1" x14ac:dyDescent="0.15">
      <c r="A21" s="44"/>
      <c r="B21" s="99"/>
      <c r="C21" s="99"/>
      <c r="D21" s="44"/>
      <c r="E21" s="44"/>
      <c r="F21" s="4" t="str">
        <f t="shared" si="0"/>
        <v/>
      </c>
      <c r="G21" s="5"/>
      <c r="H21" s="44"/>
      <c r="I21" s="44"/>
      <c r="J21" s="1" t="s">
        <v>15</v>
      </c>
      <c r="K21" s="45" t="e">
        <f t="shared" si="1"/>
        <v>#NUM!</v>
      </c>
      <c r="L21" s="45" t="e">
        <f t="shared" si="2"/>
        <v>#NUM!</v>
      </c>
      <c r="M21" s="45" t="e">
        <f t="shared" si="3"/>
        <v>#NUM!</v>
      </c>
      <c r="N21" s="45" t="e">
        <f t="shared" si="4"/>
        <v>#NUM!</v>
      </c>
      <c r="O21" s="45" t="e">
        <f t="shared" si="5"/>
        <v>#NUM!</v>
      </c>
      <c r="P21" s="45" t="e">
        <f t="shared" si="26"/>
        <v>#N/A</v>
      </c>
      <c r="Q21" s="45" t="e">
        <f t="shared" si="6"/>
        <v>#NUM!</v>
      </c>
      <c r="R21" s="45" t="e">
        <f t="shared" si="7"/>
        <v>#NUM!</v>
      </c>
      <c r="S21" s="45" t="e">
        <f t="shared" si="8"/>
        <v>#NUM!</v>
      </c>
      <c r="T21" s="45" t="e">
        <f t="shared" si="9"/>
        <v>#NUM!</v>
      </c>
      <c r="U21" s="45" t="e">
        <f t="shared" si="10"/>
        <v>#N/A</v>
      </c>
      <c r="V21" s="45" t="e">
        <f t="shared" si="11"/>
        <v>#NUM!</v>
      </c>
      <c r="W21" s="45" t="e">
        <f t="shared" si="12"/>
        <v>#NUM!</v>
      </c>
      <c r="X21" s="45" t="e">
        <f t="shared" si="13"/>
        <v>#NUM!</v>
      </c>
      <c r="Y21" s="45" t="e">
        <f t="shared" si="14"/>
        <v>#NUM!</v>
      </c>
      <c r="Z21" s="45" t="e">
        <f t="shared" si="15"/>
        <v>#N/A</v>
      </c>
      <c r="AA21" s="45" t="e">
        <f t="shared" si="16"/>
        <v>#NUM!</v>
      </c>
      <c r="AB21" s="45" t="e">
        <f t="shared" si="17"/>
        <v>#NUM!</v>
      </c>
      <c r="AC21" s="45" t="e">
        <f t="shared" si="18"/>
        <v>#NUM!</v>
      </c>
      <c r="AD21" s="45" t="e">
        <f t="shared" si="19"/>
        <v>#NUM!</v>
      </c>
      <c r="AE21" s="45" t="e">
        <f t="shared" si="20"/>
        <v>#NUM!</v>
      </c>
      <c r="AF21" s="45" t="e">
        <f t="shared" si="21"/>
        <v>#N/A</v>
      </c>
      <c r="AG21" s="45" t="e">
        <f t="shared" si="22"/>
        <v>#NUM!</v>
      </c>
      <c r="AH21" s="45" t="e">
        <f t="shared" si="23"/>
        <v>#NUM!</v>
      </c>
      <c r="AI21" s="45" t="e">
        <f t="shared" si="24"/>
        <v>#NUM!</v>
      </c>
      <c r="AJ21" s="45" t="e">
        <f t="shared" si="25"/>
        <v>#N/A</v>
      </c>
    </row>
    <row r="22" spans="1:36" ht="12.95" customHeight="1" x14ac:dyDescent="0.15">
      <c r="A22" s="44"/>
      <c r="B22" s="99"/>
      <c r="C22" s="99"/>
      <c r="D22" s="44"/>
      <c r="E22" s="44"/>
      <c r="F22" s="4" t="str">
        <f t="shared" si="0"/>
        <v/>
      </c>
      <c r="G22" s="26"/>
      <c r="H22" s="44"/>
      <c r="I22" s="44"/>
      <c r="J22" s="1" t="s">
        <v>15</v>
      </c>
      <c r="K22" s="45" t="e">
        <f t="shared" si="1"/>
        <v>#NUM!</v>
      </c>
      <c r="L22" s="45" t="e">
        <f t="shared" si="2"/>
        <v>#NUM!</v>
      </c>
      <c r="M22" s="45" t="e">
        <f t="shared" si="3"/>
        <v>#NUM!</v>
      </c>
      <c r="N22" s="45" t="e">
        <f t="shared" si="4"/>
        <v>#NUM!</v>
      </c>
      <c r="O22" s="45" t="e">
        <f t="shared" si="5"/>
        <v>#NUM!</v>
      </c>
      <c r="P22" s="45" t="e">
        <f t="shared" si="26"/>
        <v>#N/A</v>
      </c>
      <c r="Q22" s="45" t="e">
        <f t="shared" si="6"/>
        <v>#NUM!</v>
      </c>
      <c r="R22" s="45" t="e">
        <f t="shared" si="7"/>
        <v>#NUM!</v>
      </c>
      <c r="S22" s="45" t="e">
        <f t="shared" si="8"/>
        <v>#NUM!</v>
      </c>
      <c r="T22" s="45" t="e">
        <f t="shared" si="9"/>
        <v>#NUM!</v>
      </c>
      <c r="U22" s="45" t="e">
        <f t="shared" si="10"/>
        <v>#N/A</v>
      </c>
      <c r="V22" s="45" t="e">
        <f t="shared" si="11"/>
        <v>#NUM!</v>
      </c>
      <c r="W22" s="45" t="e">
        <f t="shared" si="12"/>
        <v>#NUM!</v>
      </c>
      <c r="X22" s="45" t="e">
        <f t="shared" si="13"/>
        <v>#NUM!</v>
      </c>
      <c r="Y22" s="45" t="e">
        <f t="shared" si="14"/>
        <v>#NUM!</v>
      </c>
      <c r="Z22" s="45" t="e">
        <f t="shared" si="15"/>
        <v>#N/A</v>
      </c>
      <c r="AA22" s="45" t="e">
        <f t="shared" si="16"/>
        <v>#NUM!</v>
      </c>
      <c r="AB22" s="45" t="e">
        <f t="shared" si="17"/>
        <v>#NUM!</v>
      </c>
      <c r="AC22" s="45" t="e">
        <f t="shared" si="18"/>
        <v>#NUM!</v>
      </c>
      <c r="AD22" s="45" t="e">
        <f t="shared" si="19"/>
        <v>#NUM!</v>
      </c>
      <c r="AE22" s="45" t="e">
        <f t="shared" si="20"/>
        <v>#NUM!</v>
      </c>
      <c r="AF22" s="45" t="e">
        <f t="shared" si="21"/>
        <v>#N/A</v>
      </c>
      <c r="AG22" s="45" t="e">
        <f t="shared" si="22"/>
        <v>#NUM!</v>
      </c>
      <c r="AH22" s="45" t="e">
        <f t="shared" si="23"/>
        <v>#NUM!</v>
      </c>
      <c r="AI22" s="45" t="e">
        <f t="shared" si="24"/>
        <v>#NUM!</v>
      </c>
      <c r="AJ22" s="45" t="e">
        <f t="shared" si="25"/>
        <v>#N/A</v>
      </c>
    </row>
    <row r="23" spans="1:36" ht="12.95" customHeight="1" x14ac:dyDescent="0.15">
      <c r="A23" s="44"/>
      <c r="B23" s="99"/>
      <c r="C23" s="99"/>
      <c r="D23" s="44"/>
      <c r="E23" s="44"/>
      <c r="F23" s="4" t="str">
        <f t="shared" si="0"/>
        <v/>
      </c>
      <c r="G23" s="26"/>
      <c r="H23" s="44"/>
      <c r="I23" s="44"/>
      <c r="J23" s="1" t="s">
        <v>15</v>
      </c>
      <c r="K23" s="45" t="e">
        <f t="shared" si="1"/>
        <v>#NUM!</v>
      </c>
      <c r="L23" s="45" t="e">
        <f t="shared" si="2"/>
        <v>#NUM!</v>
      </c>
      <c r="M23" s="45" t="e">
        <f t="shared" si="3"/>
        <v>#NUM!</v>
      </c>
      <c r="N23" s="45" t="e">
        <f t="shared" si="4"/>
        <v>#NUM!</v>
      </c>
      <c r="O23" s="45" t="e">
        <f t="shared" si="5"/>
        <v>#NUM!</v>
      </c>
      <c r="P23" s="45" t="e">
        <f t="shared" si="26"/>
        <v>#N/A</v>
      </c>
      <c r="Q23" s="45" t="e">
        <f t="shared" si="6"/>
        <v>#NUM!</v>
      </c>
      <c r="R23" s="45" t="e">
        <f t="shared" si="7"/>
        <v>#NUM!</v>
      </c>
      <c r="S23" s="45" t="e">
        <f t="shared" si="8"/>
        <v>#NUM!</v>
      </c>
      <c r="T23" s="45" t="e">
        <f t="shared" si="9"/>
        <v>#NUM!</v>
      </c>
      <c r="U23" s="45" t="e">
        <f t="shared" si="10"/>
        <v>#N/A</v>
      </c>
      <c r="V23" s="45" t="e">
        <f t="shared" si="11"/>
        <v>#NUM!</v>
      </c>
      <c r="W23" s="45" t="e">
        <f t="shared" si="12"/>
        <v>#NUM!</v>
      </c>
      <c r="X23" s="45" t="e">
        <f t="shared" si="13"/>
        <v>#NUM!</v>
      </c>
      <c r="Y23" s="45" t="e">
        <f t="shared" si="14"/>
        <v>#NUM!</v>
      </c>
      <c r="Z23" s="45" t="e">
        <f t="shared" si="15"/>
        <v>#N/A</v>
      </c>
      <c r="AA23" s="45" t="e">
        <f t="shared" si="16"/>
        <v>#NUM!</v>
      </c>
      <c r="AB23" s="45" t="e">
        <f t="shared" si="17"/>
        <v>#NUM!</v>
      </c>
      <c r="AC23" s="45" t="e">
        <f t="shared" si="18"/>
        <v>#NUM!</v>
      </c>
      <c r="AD23" s="45" t="e">
        <f t="shared" si="19"/>
        <v>#NUM!</v>
      </c>
      <c r="AE23" s="45" t="e">
        <f t="shared" si="20"/>
        <v>#NUM!</v>
      </c>
      <c r="AF23" s="45" t="e">
        <f t="shared" si="21"/>
        <v>#N/A</v>
      </c>
      <c r="AG23" s="45" t="e">
        <f t="shared" si="22"/>
        <v>#NUM!</v>
      </c>
      <c r="AH23" s="45" t="e">
        <f t="shared" si="23"/>
        <v>#NUM!</v>
      </c>
      <c r="AI23" s="45" t="e">
        <f t="shared" si="24"/>
        <v>#NUM!</v>
      </c>
      <c r="AJ23" s="45" t="e">
        <f t="shared" si="25"/>
        <v>#N/A</v>
      </c>
    </row>
    <row r="24" spans="1:36" ht="12.95" customHeight="1" x14ac:dyDescent="0.15">
      <c r="A24" s="44"/>
      <c r="B24" s="99"/>
      <c r="C24" s="99"/>
      <c r="D24" s="44"/>
      <c r="E24" s="44"/>
      <c r="F24" s="4" t="str">
        <f t="shared" si="0"/>
        <v/>
      </c>
      <c r="G24" s="5"/>
      <c r="H24" s="44"/>
      <c r="I24" s="44"/>
      <c r="J24" s="1" t="s">
        <v>15</v>
      </c>
      <c r="K24" s="45" t="e">
        <f t="shared" si="1"/>
        <v>#NUM!</v>
      </c>
      <c r="L24" s="45" t="e">
        <f t="shared" si="2"/>
        <v>#NUM!</v>
      </c>
      <c r="M24" s="45" t="e">
        <f t="shared" si="3"/>
        <v>#NUM!</v>
      </c>
      <c r="N24" s="45" t="e">
        <f t="shared" si="4"/>
        <v>#NUM!</v>
      </c>
      <c r="O24" s="45" t="e">
        <f t="shared" si="5"/>
        <v>#NUM!</v>
      </c>
      <c r="P24" s="45" t="e">
        <f t="shared" si="26"/>
        <v>#N/A</v>
      </c>
      <c r="Q24" s="45" t="e">
        <f t="shared" si="6"/>
        <v>#NUM!</v>
      </c>
      <c r="R24" s="45" t="e">
        <f t="shared" si="7"/>
        <v>#NUM!</v>
      </c>
      <c r="S24" s="45" t="e">
        <f t="shared" si="8"/>
        <v>#NUM!</v>
      </c>
      <c r="T24" s="45" t="e">
        <f t="shared" si="9"/>
        <v>#NUM!</v>
      </c>
      <c r="U24" s="45" t="e">
        <f t="shared" si="10"/>
        <v>#N/A</v>
      </c>
      <c r="V24" s="45" t="e">
        <f t="shared" si="11"/>
        <v>#NUM!</v>
      </c>
      <c r="W24" s="45" t="e">
        <f t="shared" si="12"/>
        <v>#NUM!</v>
      </c>
      <c r="X24" s="45" t="e">
        <f t="shared" si="13"/>
        <v>#NUM!</v>
      </c>
      <c r="Y24" s="45" t="e">
        <f t="shared" si="14"/>
        <v>#NUM!</v>
      </c>
      <c r="Z24" s="45" t="e">
        <f t="shared" si="15"/>
        <v>#N/A</v>
      </c>
      <c r="AA24" s="45" t="e">
        <f t="shared" si="16"/>
        <v>#NUM!</v>
      </c>
      <c r="AB24" s="45" t="e">
        <f t="shared" si="17"/>
        <v>#NUM!</v>
      </c>
      <c r="AC24" s="45" t="e">
        <f t="shared" si="18"/>
        <v>#NUM!</v>
      </c>
      <c r="AD24" s="45" t="e">
        <f t="shared" si="19"/>
        <v>#NUM!</v>
      </c>
      <c r="AE24" s="45" t="e">
        <f t="shared" si="20"/>
        <v>#NUM!</v>
      </c>
      <c r="AF24" s="45" t="e">
        <f t="shared" si="21"/>
        <v>#N/A</v>
      </c>
      <c r="AG24" s="45" t="e">
        <f t="shared" si="22"/>
        <v>#NUM!</v>
      </c>
      <c r="AH24" s="45" t="e">
        <f t="shared" si="23"/>
        <v>#NUM!</v>
      </c>
      <c r="AI24" s="45" t="e">
        <f t="shared" si="24"/>
        <v>#NUM!</v>
      </c>
      <c r="AJ24" s="45" t="e">
        <f t="shared" si="25"/>
        <v>#N/A</v>
      </c>
    </row>
    <row r="25" spans="1:36" ht="12.95" customHeight="1" x14ac:dyDescent="0.15">
      <c r="A25" s="44"/>
      <c r="B25" s="99"/>
      <c r="C25" s="99"/>
      <c r="D25" s="44"/>
      <c r="E25" s="44"/>
      <c r="F25" s="4" t="str">
        <f t="shared" si="0"/>
        <v/>
      </c>
      <c r="G25" s="5"/>
      <c r="H25" s="44"/>
      <c r="I25" s="44"/>
      <c r="J25" s="1" t="s">
        <v>15</v>
      </c>
      <c r="K25" s="45" t="e">
        <f t="shared" si="1"/>
        <v>#NUM!</v>
      </c>
      <c r="L25" s="45" t="e">
        <f t="shared" si="2"/>
        <v>#NUM!</v>
      </c>
      <c r="M25" s="45" t="e">
        <f t="shared" si="3"/>
        <v>#NUM!</v>
      </c>
      <c r="N25" s="45" t="e">
        <f t="shared" si="4"/>
        <v>#NUM!</v>
      </c>
      <c r="O25" s="45" t="e">
        <f t="shared" si="5"/>
        <v>#NUM!</v>
      </c>
      <c r="P25" s="45" t="e">
        <f t="shared" si="26"/>
        <v>#N/A</v>
      </c>
      <c r="Q25" s="45" t="e">
        <f t="shared" si="6"/>
        <v>#NUM!</v>
      </c>
      <c r="R25" s="45" t="e">
        <f t="shared" si="7"/>
        <v>#NUM!</v>
      </c>
      <c r="S25" s="45" t="e">
        <f t="shared" si="8"/>
        <v>#NUM!</v>
      </c>
      <c r="T25" s="45" t="e">
        <f t="shared" si="9"/>
        <v>#NUM!</v>
      </c>
      <c r="U25" s="45" t="e">
        <f t="shared" si="10"/>
        <v>#N/A</v>
      </c>
      <c r="V25" s="45" t="e">
        <f t="shared" si="11"/>
        <v>#NUM!</v>
      </c>
      <c r="W25" s="45" t="e">
        <f t="shared" si="12"/>
        <v>#NUM!</v>
      </c>
      <c r="X25" s="45" t="e">
        <f t="shared" si="13"/>
        <v>#NUM!</v>
      </c>
      <c r="Y25" s="45" t="e">
        <f t="shared" si="14"/>
        <v>#NUM!</v>
      </c>
      <c r="Z25" s="45" t="e">
        <f t="shared" si="15"/>
        <v>#N/A</v>
      </c>
      <c r="AA25" s="45" t="e">
        <f t="shared" si="16"/>
        <v>#NUM!</v>
      </c>
      <c r="AB25" s="45" t="e">
        <f t="shared" si="17"/>
        <v>#NUM!</v>
      </c>
      <c r="AC25" s="45" t="e">
        <f t="shared" si="18"/>
        <v>#NUM!</v>
      </c>
      <c r="AD25" s="45" t="e">
        <f t="shared" si="19"/>
        <v>#NUM!</v>
      </c>
      <c r="AE25" s="45" t="e">
        <f t="shared" si="20"/>
        <v>#NUM!</v>
      </c>
      <c r="AF25" s="45" t="e">
        <f t="shared" si="21"/>
        <v>#N/A</v>
      </c>
      <c r="AG25" s="45" t="e">
        <f t="shared" si="22"/>
        <v>#NUM!</v>
      </c>
      <c r="AH25" s="45" t="e">
        <f t="shared" si="23"/>
        <v>#NUM!</v>
      </c>
      <c r="AI25" s="45" t="e">
        <f t="shared" si="24"/>
        <v>#NUM!</v>
      </c>
      <c r="AJ25" s="45" t="e">
        <f t="shared" si="25"/>
        <v>#N/A</v>
      </c>
    </row>
    <row r="26" spans="1:36" ht="12.95" customHeight="1" x14ac:dyDescent="0.15">
      <c r="A26" s="44"/>
      <c r="B26" s="99"/>
      <c r="C26" s="99"/>
      <c r="D26" s="44"/>
      <c r="E26" s="44"/>
      <c r="F26" s="4" t="str">
        <f t="shared" si="0"/>
        <v/>
      </c>
      <c r="G26" s="5"/>
      <c r="H26" s="44"/>
      <c r="I26" s="44"/>
      <c r="J26" s="1" t="s">
        <v>15</v>
      </c>
      <c r="K26" s="45" t="e">
        <f t="shared" si="1"/>
        <v>#NUM!</v>
      </c>
      <c r="L26" s="45" t="e">
        <f t="shared" si="2"/>
        <v>#NUM!</v>
      </c>
      <c r="M26" s="45" t="e">
        <f t="shared" si="3"/>
        <v>#NUM!</v>
      </c>
      <c r="N26" s="45" t="e">
        <f t="shared" si="4"/>
        <v>#NUM!</v>
      </c>
      <c r="O26" s="45" t="e">
        <f t="shared" si="5"/>
        <v>#NUM!</v>
      </c>
      <c r="P26" s="45" t="e">
        <f t="shared" si="26"/>
        <v>#N/A</v>
      </c>
      <c r="Q26" s="45" t="e">
        <f t="shared" si="6"/>
        <v>#NUM!</v>
      </c>
      <c r="R26" s="45" t="e">
        <f t="shared" si="7"/>
        <v>#NUM!</v>
      </c>
      <c r="S26" s="45" t="e">
        <f t="shared" si="8"/>
        <v>#NUM!</v>
      </c>
      <c r="T26" s="45" t="e">
        <f t="shared" si="9"/>
        <v>#NUM!</v>
      </c>
      <c r="U26" s="45" t="e">
        <f t="shared" si="10"/>
        <v>#N/A</v>
      </c>
      <c r="V26" s="45" t="e">
        <f t="shared" si="11"/>
        <v>#NUM!</v>
      </c>
      <c r="W26" s="45" t="e">
        <f t="shared" si="12"/>
        <v>#NUM!</v>
      </c>
      <c r="X26" s="45" t="e">
        <f t="shared" si="13"/>
        <v>#NUM!</v>
      </c>
      <c r="Y26" s="45" t="e">
        <f t="shared" si="14"/>
        <v>#NUM!</v>
      </c>
      <c r="Z26" s="45" t="e">
        <f t="shared" si="15"/>
        <v>#N/A</v>
      </c>
      <c r="AA26" s="45" t="e">
        <f t="shared" si="16"/>
        <v>#NUM!</v>
      </c>
      <c r="AB26" s="45" t="e">
        <f t="shared" si="17"/>
        <v>#NUM!</v>
      </c>
      <c r="AC26" s="45" t="e">
        <f t="shared" si="18"/>
        <v>#NUM!</v>
      </c>
      <c r="AD26" s="45" t="e">
        <f t="shared" si="19"/>
        <v>#NUM!</v>
      </c>
      <c r="AE26" s="45" t="e">
        <f t="shared" si="20"/>
        <v>#NUM!</v>
      </c>
      <c r="AF26" s="45" t="e">
        <f t="shared" si="21"/>
        <v>#N/A</v>
      </c>
      <c r="AG26" s="45" t="e">
        <f t="shared" si="22"/>
        <v>#NUM!</v>
      </c>
      <c r="AH26" s="45" t="e">
        <f t="shared" si="23"/>
        <v>#NUM!</v>
      </c>
      <c r="AI26" s="45" t="e">
        <f t="shared" si="24"/>
        <v>#NUM!</v>
      </c>
      <c r="AJ26" s="45" t="e">
        <f t="shared" si="25"/>
        <v>#N/A</v>
      </c>
    </row>
    <row r="27" spans="1:36" ht="12.95" customHeight="1" x14ac:dyDescent="0.15">
      <c r="A27" s="44"/>
      <c r="B27" s="99"/>
      <c r="C27" s="99"/>
      <c r="D27" s="44"/>
      <c r="E27" s="44"/>
      <c r="F27" s="4" t="str">
        <f t="shared" si="0"/>
        <v/>
      </c>
      <c r="G27" s="5"/>
      <c r="H27" s="44"/>
      <c r="I27" s="44"/>
      <c r="J27" s="1" t="s">
        <v>15</v>
      </c>
      <c r="K27" s="45" t="e">
        <f t="shared" si="1"/>
        <v>#NUM!</v>
      </c>
      <c r="L27" s="45" t="e">
        <f t="shared" si="2"/>
        <v>#NUM!</v>
      </c>
      <c r="M27" s="45" t="e">
        <f t="shared" si="3"/>
        <v>#NUM!</v>
      </c>
      <c r="N27" s="45" t="e">
        <f t="shared" si="4"/>
        <v>#NUM!</v>
      </c>
      <c r="O27" s="45" t="e">
        <f t="shared" si="5"/>
        <v>#NUM!</v>
      </c>
      <c r="P27" s="45" t="e">
        <f t="shared" si="26"/>
        <v>#N/A</v>
      </c>
      <c r="Q27" s="45" t="e">
        <f t="shared" si="6"/>
        <v>#NUM!</v>
      </c>
      <c r="R27" s="45" t="e">
        <f t="shared" si="7"/>
        <v>#NUM!</v>
      </c>
      <c r="S27" s="45" t="e">
        <f t="shared" si="8"/>
        <v>#NUM!</v>
      </c>
      <c r="T27" s="45" t="e">
        <f t="shared" si="9"/>
        <v>#NUM!</v>
      </c>
      <c r="U27" s="45" t="e">
        <f t="shared" si="10"/>
        <v>#N/A</v>
      </c>
      <c r="V27" s="45" t="e">
        <f t="shared" si="11"/>
        <v>#NUM!</v>
      </c>
      <c r="W27" s="45" t="e">
        <f t="shared" si="12"/>
        <v>#NUM!</v>
      </c>
      <c r="X27" s="45" t="e">
        <f t="shared" si="13"/>
        <v>#NUM!</v>
      </c>
      <c r="Y27" s="45" t="e">
        <f t="shared" si="14"/>
        <v>#NUM!</v>
      </c>
      <c r="Z27" s="45" t="e">
        <f t="shared" si="15"/>
        <v>#N/A</v>
      </c>
      <c r="AA27" s="45" t="e">
        <f t="shared" si="16"/>
        <v>#NUM!</v>
      </c>
      <c r="AB27" s="45" t="e">
        <f t="shared" si="17"/>
        <v>#NUM!</v>
      </c>
      <c r="AC27" s="45" t="e">
        <f t="shared" si="18"/>
        <v>#NUM!</v>
      </c>
      <c r="AD27" s="45" t="e">
        <f t="shared" si="19"/>
        <v>#NUM!</v>
      </c>
      <c r="AE27" s="45" t="e">
        <f t="shared" si="20"/>
        <v>#NUM!</v>
      </c>
      <c r="AF27" s="45" t="e">
        <f t="shared" si="21"/>
        <v>#N/A</v>
      </c>
      <c r="AG27" s="45" t="e">
        <f t="shared" si="22"/>
        <v>#NUM!</v>
      </c>
      <c r="AH27" s="45" t="e">
        <f t="shared" si="23"/>
        <v>#NUM!</v>
      </c>
      <c r="AI27" s="45" t="e">
        <f t="shared" si="24"/>
        <v>#NUM!</v>
      </c>
      <c r="AJ27" s="45" t="e">
        <f t="shared" si="25"/>
        <v>#N/A</v>
      </c>
    </row>
    <row r="28" spans="1:36" ht="12.95" customHeight="1" x14ac:dyDescent="0.15">
      <c r="A28" s="44"/>
      <c r="B28" s="99"/>
      <c r="C28" s="99"/>
      <c r="D28" s="44"/>
      <c r="E28" s="44"/>
      <c r="F28" s="4" t="str">
        <f t="shared" si="0"/>
        <v/>
      </c>
      <c r="G28" s="5"/>
      <c r="H28" s="44"/>
      <c r="I28" s="44"/>
      <c r="J28" s="1" t="s">
        <v>15</v>
      </c>
      <c r="K28" s="45" t="e">
        <f t="shared" si="1"/>
        <v>#NUM!</v>
      </c>
      <c r="L28" s="45" t="e">
        <f t="shared" si="2"/>
        <v>#NUM!</v>
      </c>
      <c r="M28" s="45" t="e">
        <f t="shared" si="3"/>
        <v>#NUM!</v>
      </c>
      <c r="N28" s="8" t="e">
        <f t="shared" si="4"/>
        <v>#NUM!</v>
      </c>
      <c r="O28" s="45" t="e">
        <f t="shared" si="5"/>
        <v>#NUM!</v>
      </c>
      <c r="P28" s="45" t="e">
        <f t="shared" si="26"/>
        <v>#N/A</v>
      </c>
      <c r="Q28" s="45" t="e">
        <f t="shared" si="6"/>
        <v>#NUM!</v>
      </c>
      <c r="R28" s="45" t="e">
        <f t="shared" si="7"/>
        <v>#NUM!</v>
      </c>
      <c r="S28" s="45" t="e">
        <f t="shared" si="8"/>
        <v>#NUM!</v>
      </c>
      <c r="T28" s="45" t="e">
        <f t="shared" si="9"/>
        <v>#NUM!</v>
      </c>
      <c r="U28" s="45" t="e">
        <f t="shared" si="10"/>
        <v>#N/A</v>
      </c>
      <c r="V28" s="45" t="e">
        <f t="shared" si="11"/>
        <v>#NUM!</v>
      </c>
      <c r="W28" s="45" t="e">
        <f t="shared" si="12"/>
        <v>#NUM!</v>
      </c>
      <c r="X28" s="45" t="e">
        <f t="shared" si="13"/>
        <v>#NUM!</v>
      </c>
      <c r="Y28" s="45" t="e">
        <f t="shared" si="14"/>
        <v>#NUM!</v>
      </c>
      <c r="Z28" s="45" t="e">
        <f t="shared" si="15"/>
        <v>#N/A</v>
      </c>
      <c r="AA28" s="45" t="e">
        <f t="shared" si="16"/>
        <v>#NUM!</v>
      </c>
      <c r="AB28" s="45" t="e">
        <f t="shared" si="17"/>
        <v>#NUM!</v>
      </c>
      <c r="AC28" s="45" t="e">
        <f t="shared" si="18"/>
        <v>#NUM!</v>
      </c>
      <c r="AD28" s="45" t="e">
        <f t="shared" si="19"/>
        <v>#NUM!</v>
      </c>
      <c r="AE28" s="45" t="e">
        <f t="shared" si="20"/>
        <v>#NUM!</v>
      </c>
      <c r="AF28" s="45" t="e">
        <f t="shared" si="21"/>
        <v>#N/A</v>
      </c>
      <c r="AG28" s="45" t="e">
        <f t="shared" si="22"/>
        <v>#NUM!</v>
      </c>
      <c r="AH28" s="45" t="e">
        <f t="shared" si="23"/>
        <v>#NUM!</v>
      </c>
      <c r="AI28" s="45" t="e">
        <f t="shared" si="24"/>
        <v>#NUM!</v>
      </c>
      <c r="AJ28" s="45" t="e">
        <f t="shared" si="25"/>
        <v>#N/A</v>
      </c>
    </row>
    <row r="29" spans="1:36" ht="12.95" customHeight="1" x14ac:dyDescent="0.15">
      <c r="A29" s="44"/>
      <c r="B29" s="99"/>
      <c r="C29" s="99"/>
      <c r="D29" s="44"/>
      <c r="E29" s="44"/>
      <c r="F29" s="4" t="str">
        <f t="shared" si="0"/>
        <v/>
      </c>
      <c r="G29" s="5"/>
      <c r="H29" s="44"/>
      <c r="I29" s="44"/>
      <c r="J29" s="1" t="s">
        <v>15</v>
      </c>
      <c r="K29" s="45" t="e">
        <f t="shared" si="1"/>
        <v>#NUM!</v>
      </c>
      <c r="L29" s="45" t="e">
        <f t="shared" si="2"/>
        <v>#NUM!</v>
      </c>
      <c r="M29" s="45" t="e">
        <f t="shared" si="3"/>
        <v>#NUM!</v>
      </c>
      <c r="N29" s="45" t="e">
        <f t="shared" si="4"/>
        <v>#NUM!</v>
      </c>
      <c r="O29" s="45" t="e">
        <f t="shared" si="5"/>
        <v>#NUM!</v>
      </c>
      <c r="P29" s="45" t="e">
        <f t="shared" si="26"/>
        <v>#N/A</v>
      </c>
      <c r="Q29" s="45" t="e">
        <f t="shared" si="6"/>
        <v>#NUM!</v>
      </c>
      <c r="R29" s="45" t="e">
        <f t="shared" si="7"/>
        <v>#NUM!</v>
      </c>
      <c r="S29" s="45" t="e">
        <f t="shared" si="8"/>
        <v>#NUM!</v>
      </c>
      <c r="T29" s="45" t="e">
        <f t="shared" si="9"/>
        <v>#NUM!</v>
      </c>
      <c r="U29" s="45" t="e">
        <f t="shared" si="10"/>
        <v>#N/A</v>
      </c>
      <c r="V29" s="45" t="e">
        <f t="shared" si="11"/>
        <v>#NUM!</v>
      </c>
      <c r="W29" s="45" t="e">
        <f t="shared" si="12"/>
        <v>#NUM!</v>
      </c>
      <c r="X29" s="45" t="e">
        <f t="shared" si="13"/>
        <v>#NUM!</v>
      </c>
      <c r="Y29" s="45" t="e">
        <f t="shared" si="14"/>
        <v>#NUM!</v>
      </c>
      <c r="Z29" s="45" t="e">
        <f t="shared" si="15"/>
        <v>#N/A</v>
      </c>
      <c r="AA29" s="45" t="e">
        <f t="shared" si="16"/>
        <v>#NUM!</v>
      </c>
      <c r="AB29" s="45" t="e">
        <f t="shared" si="17"/>
        <v>#NUM!</v>
      </c>
      <c r="AC29" s="45" t="e">
        <f t="shared" si="18"/>
        <v>#NUM!</v>
      </c>
      <c r="AD29" s="45" t="e">
        <f t="shared" si="19"/>
        <v>#NUM!</v>
      </c>
      <c r="AE29" s="45" t="e">
        <f t="shared" si="20"/>
        <v>#NUM!</v>
      </c>
      <c r="AF29" s="45" t="e">
        <f t="shared" si="21"/>
        <v>#N/A</v>
      </c>
      <c r="AG29" s="45" t="e">
        <f t="shared" si="22"/>
        <v>#NUM!</v>
      </c>
      <c r="AH29" s="45" t="e">
        <f t="shared" si="23"/>
        <v>#NUM!</v>
      </c>
      <c r="AI29" s="45" t="e">
        <f t="shared" si="24"/>
        <v>#NUM!</v>
      </c>
      <c r="AJ29" s="45" t="e">
        <f t="shared" si="25"/>
        <v>#N/A</v>
      </c>
    </row>
    <row r="30" spans="1:36" ht="12.95" customHeight="1" x14ac:dyDescent="0.15">
      <c r="A30" s="44"/>
      <c r="B30" s="99"/>
      <c r="C30" s="99"/>
      <c r="D30" s="44"/>
      <c r="E30" s="44"/>
      <c r="F30" s="4" t="str">
        <f t="shared" si="0"/>
        <v/>
      </c>
      <c r="G30" s="5"/>
      <c r="H30" s="44"/>
      <c r="I30" s="44"/>
      <c r="J30" s="1" t="s">
        <v>15</v>
      </c>
      <c r="K30" s="45" t="e">
        <f t="shared" si="1"/>
        <v>#NUM!</v>
      </c>
      <c r="L30" s="45" t="e">
        <f t="shared" si="2"/>
        <v>#NUM!</v>
      </c>
      <c r="M30" s="45" t="e">
        <f t="shared" si="3"/>
        <v>#NUM!</v>
      </c>
      <c r="N30" s="45" t="e">
        <f t="shared" si="4"/>
        <v>#NUM!</v>
      </c>
      <c r="O30" s="45" t="e">
        <f t="shared" si="5"/>
        <v>#NUM!</v>
      </c>
      <c r="P30" s="45" t="e">
        <f t="shared" si="26"/>
        <v>#N/A</v>
      </c>
      <c r="Q30" s="45" t="e">
        <f t="shared" si="6"/>
        <v>#NUM!</v>
      </c>
      <c r="R30" s="45" t="e">
        <f t="shared" si="7"/>
        <v>#NUM!</v>
      </c>
      <c r="S30" s="45" t="e">
        <f t="shared" si="8"/>
        <v>#NUM!</v>
      </c>
      <c r="T30" s="45" t="e">
        <f t="shared" si="9"/>
        <v>#NUM!</v>
      </c>
      <c r="U30" s="45" t="e">
        <f t="shared" si="10"/>
        <v>#N/A</v>
      </c>
      <c r="V30" s="45" t="e">
        <f t="shared" si="11"/>
        <v>#NUM!</v>
      </c>
      <c r="W30" s="45" t="e">
        <f t="shared" si="12"/>
        <v>#NUM!</v>
      </c>
      <c r="X30" s="45" t="e">
        <f t="shared" si="13"/>
        <v>#NUM!</v>
      </c>
      <c r="Y30" s="45" t="e">
        <f t="shared" si="14"/>
        <v>#NUM!</v>
      </c>
      <c r="Z30" s="45" t="e">
        <f t="shared" si="15"/>
        <v>#N/A</v>
      </c>
      <c r="AA30" s="45" t="e">
        <f t="shared" si="16"/>
        <v>#NUM!</v>
      </c>
      <c r="AB30" s="45" t="e">
        <f t="shared" si="17"/>
        <v>#NUM!</v>
      </c>
      <c r="AC30" s="45" t="e">
        <f t="shared" si="18"/>
        <v>#NUM!</v>
      </c>
      <c r="AD30" s="45" t="e">
        <f t="shared" si="19"/>
        <v>#NUM!</v>
      </c>
      <c r="AE30" s="45" t="e">
        <f t="shared" si="20"/>
        <v>#NUM!</v>
      </c>
      <c r="AF30" s="45" t="e">
        <f t="shared" si="21"/>
        <v>#N/A</v>
      </c>
      <c r="AG30" s="45" t="e">
        <f t="shared" si="22"/>
        <v>#NUM!</v>
      </c>
      <c r="AH30" s="45" t="e">
        <f t="shared" si="23"/>
        <v>#NUM!</v>
      </c>
      <c r="AI30" s="45" t="e">
        <f t="shared" si="24"/>
        <v>#NUM!</v>
      </c>
      <c r="AJ30" s="45" t="e">
        <f t="shared" si="25"/>
        <v>#N/A</v>
      </c>
    </row>
    <row r="31" spans="1:36" ht="12.95" customHeight="1" x14ac:dyDescent="0.15">
      <c r="A31" s="44"/>
      <c r="B31" s="99"/>
      <c r="C31" s="99"/>
      <c r="D31" s="44"/>
      <c r="E31" s="44"/>
      <c r="F31" s="4" t="str">
        <f t="shared" si="0"/>
        <v/>
      </c>
      <c r="G31" s="5"/>
      <c r="H31" s="44"/>
      <c r="I31" s="44"/>
      <c r="J31" s="1" t="s">
        <v>15</v>
      </c>
      <c r="K31" s="45" t="e">
        <f t="shared" si="1"/>
        <v>#NUM!</v>
      </c>
      <c r="L31" s="45" t="e">
        <f t="shared" si="2"/>
        <v>#NUM!</v>
      </c>
      <c r="M31" s="45" t="e">
        <f t="shared" si="3"/>
        <v>#NUM!</v>
      </c>
      <c r="N31" s="45" t="e">
        <f t="shared" si="4"/>
        <v>#NUM!</v>
      </c>
      <c r="O31" s="45" t="e">
        <f t="shared" si="5"/>
        <v>#NUM!</v>
      </c>
      <c r="P31" s="45" t="e">
        <f t="shared" si="26"/>
        <v>#N/A</v>
      </c>
      <c r="Q31" s="45" t="e">
        <f t="shared" si="6"/>
        <v>#NUM!</v>
      </c>
      <c r="R31" s="45" t="e">
        <f t="shared" si="7"/>
        <v>#NUM!</v>
      </c>
      <c r="S31" s="45" t="e">
        <f t="shared" si="8"/>
        <v>#NUM!</v>
      </c>
      <c r="T31" s="45" t="e">
        <f t="shared" si="9"/>
        <v>#NUM!</v>
      </c>
      <c r="U31" s="45" t="e">
        <f t="shared" si="10"/>
        <v>#N/A</v>
      </c>
      <c r="V31" s="45" t="e">
        <f t="shared" si="11"/>
        <v>#NUM!</v>
      </c>
      <c r="W31" s="45" t="e">
        <f t="shared" si="12"/>
        <v>#NUM!</v>
      </c>
      <c r="X31" s="45" t="e">
        <f t="shared" si="13"/>
        <v>#NUM!</v>
      </c>
      <c r="Y31" s="45" t="e">
        <f t="shared" si="14"/>
        <v>#NUM!</v>
      </c>
      <c r="Z31" s="45" t="e">
        <f t="shared" si="15"/>
        <v>#N/A</v>
      </c>
      <c r="AA31" s="45" t="e">
        <f t="shared" si="16"/>
        <v>#NUM!</v>
      </c>
      <c r="AB31" s="45" t="e">
        <f t="shared" si="17"/>
        <v>#NUM!</v>
      </c>
      <c r="AC31" s="45" t="e">
        <f t="shared" si="18"/>
        <v>#NUM!</v>
      </c>
      <c r="AD31" s="45" t="e">
        <f t="shared" si="19"/>
        <v>#NUM!</v>
      </c>
      <c r="AE31" s="45" t="e">
        <f t="shared" si="20"/>
        <v>#NUM!</v>
      </c>
      <c r="AF31" s="45" t="e">
        <f t="shared" si="21"/>
        <v>#N/A</v>
      </c>
      <c r="AG31" s="45" t="e">
        <f t="shared" si="22"/>
        <v>#NUM!</v>
      </c>
      <c r="AH31" s="45" t="e">
        <f t="shared" si="23"/>
        <v>#NUM!</v>
      </c>
      <c r="AI31" s="45" t="e">
        <f t="shared" si="24"/>
        <v>#NUM!</v>
      </c>
      <c r="AJ31" s="45" t="e">
        <f t="shared" si="25"/>
        <v>#N/A</v>
      </c>
    </row>
    <row r="32" spans="1:36" ht="12.95" customHeight="1" x14ac:dyDescent="0.15">
      <c r="A32" s="44"/>
      <c r="B32" s="99"/>
      <c r="C32" s="99"/>
      <c r="D32" s="44"/>
      <c r="E32" s="44"/>
      <c r="F32" s="4" t="str">
        <f t="shared" si="0"/>
        <v/>
      </c>
      <c r="G32" s="5"/>
      <c r="H32" s="44"/>
      <c r="I32" s="44"/>
      <c r="J32" s="1" t="s">
        <v>15</v>
      </c>
      <c r="K32" s="45" t="e">
        <f t="shared" si="1"/>
        <v>#NUM!</v>
      </c>
      <c r="L32" s="45" t="e">
        <f t="shared" si="2"/>
        <v>#NUM!</v>
      </c>
      <c r="M32" s="45" t="e">
        <f t="shared" si="3"/>
        <v>#NUM!</v>
      </c>
      <c r="N32" s="45" t="e">
        <f t="shared" si="4"/>
        <v>#NUM!</v>
      </c>
      <c r="O32" s="45" t="e">
        <f t="shared" si="5"/>
        <v>#NUM!</v>
      </c>
      <c r="P32" s="45" t="e">
        <f t="shared" si="26"/>
        <v>#N/A</v>
      </c>
      <c r="Q32" s="45" t="e">
        <f t="shared" si="6"/>
        <v>#NUM!</v>
      </c>
      <c r="R32" s="45" t="e">
        <f t="shared" si="7"/>
        <v>#NUM!</v>
      </c>
      <c r="S32" s="45" t="e">
        <f t="shared" si="8"/>
        <v>#NUM!</v>
      </c>
      <c r="T32" s="45" t="e">
        <f t="shared" si="9"/>
        <v>#NUM!</v>
      </c>
      <c r="U32" s="45" t="e">
        <f t="shared" si="10"/>
        <v>#N/A</v>
      </c>
      <c r="V32" s="45" t="e">
        <f t="shared" si="11"/>
        <v>#NUM!</v>
      </c>
      <c r="W32" s="45" t="e">
        <f t="shared" si="12"/>
        <v>#NUM!</v>
      </c>
      <c r="X32" s="45" t="e">
        <f t="shared" si="13"/>
        <v>#NUM!</v>
      </c>
      <c r="Y32" s="45" t="e">
        <f t="shared" si="14"/>
        <v>#NUM!</v>
      </c>
      <c r="Z32" s="45" t="e">
        <f t="shared" si="15"/>
        <v>#N/A</v>
      </c>
      <c r="AA32" s="45" t="e">
        <f t="shared" si="16"/>
        <v>#NUM!</v>
      </c>
      <c r="AB32" s="45" t="e">
        <f t="shared" si="17"/>
        <v>#NUM!</v>
      </c>
      <c r="AC32" s="45" t="e">
        <f t="shared" si="18"/>
        <v>#NUM!</v>
      </c>
      <c r="AD32" s="45" t="e">
        <f t="shared" si="19"/>
        <v>#NUM!</v>
      </c>
      <c r="AE32" s="45" t="e">
        <f t="shared" si="20"/>
        <v>#NUM!</v>
      </c>
      <c r="AF32" s="45" t="e">
        <f t="shared" si="21"/>
        <v>#N/A</v>
      </c>
      <c r="AG32" s="45" t="e">
        <f t="shared" si="22"/>
        <v>#NUM!</v>
      </c>
      <c r="AH32" s="45" t="e">
        <f t="shared" si="23"/>
        <v>#NUM!</v>
      </c>
      <c r="AI32" s="45" t="e">
        <f t="shared" si="24"/>
        <v>#NUM!</v>
      </c>
      <c r="AJ32" s="45" t="e">
        <f t="shared" si="25"/>
        <v>#N/A</v>
      </c>
    </row>
    <row r="33" spans="1:36" ht="12.95" customHeight="1" x14ac:dyDescent="0.15">
      <c r="A33" s="44"/>
      <c r="B33" s="99"/>
      <c r="C33" s="99"/>
      <c r="D33" s="44"/>
      <c r="E33" s="44"/>
      <c r="F33" s="4" t="str">
        <f t="shared" si="0"/>
        <v/>
      </c>
      <c r="G33" s="44"/>
      <c r="H33" s="44"/>
      <c r="I33" s="44"/>
      <c r="J33" s="1" t="s">
        <v>15</v>
      </c>
      <c r="K33" s="45" t="e">
        <f t="shared" si="1"/>
        <v>#NUM!</v>
      </c>
      <c r="L33" s="45" t="e">
        <f t="shared" si="2"/>
        <v>#NUM!</v>
      </c>
      <c r="M33" s="45" t="e">
        <f t="shared" si="3"/>
        <v>#NUM!</v>
      </c>
      <c r="N33" s="45" t="e">
        <f t="shared" si="4"/>
        <v>#NUM!</v>
      </c>
      <c r="O33" s="45" t="e">
        <f t="shared" si="5"/>
        <v>#NUM!</v>
      </c>
      <c r="P33" s="45" t="e">
        <f t="shared" si="26"/>
        <v>#N/A</v>
      </c>
      <c r="Q33" s="45" t="e">
        <f t="shared" si="6"/>
        <v>#NUM!</v>
      </c>
      <c r="R33" s="45" t="e">
        <f t="shared" si="7"/>
        <v>#NUM!</v>
      </c>
      <c r="S33" s="45" t="e">
        <f t="shared" si="8"/>
        <v>#NUM!</v>
      </c>
      <c r="T33" s="45" t="e">
        <f t="shared" si="9"/>
        <v>#NUM!</v>
      </c>
      <c r="U33" s="45" t="e">
        <f t="shared" si="10"/>
        <v>#N/A</v>
      </c>
      <c r="V33" s="45" t="e">
        <f t="shared" si="11"/>
        <v>#NUM!</v>
      </c>
      <c r="W33" s="45" t="e">
        <f t="shared" si="12"/>
        <v>#NUM!</v>
      </c>
      <c r="X33" s="45" t="e">
        <f t="shared" si="13"/>
        <v>#NUM!</v>
      </c>
      <c r="Y33" s="45" t="e">
        <f t="shared" si="14"/>
        <v>#NUM!</v>
      </c>
      <c r="Z33" s="45" t="e">
        <f t="shared" si="15"/>
        <v>#N/A</v>
      </c>
      <c r="AA33" s="45" t="e">
        <f t="shared" si="16"/>
        <v>#NUM!</v>
      </c>
      <c r="AB33" s="45" t="e">
        <f t="shared" si="17"/>
        <v>#NUM!</v>
      </c>
      <c r="AC33" s="45" t="e">
        <f t="shared" si="18"/>
        <v>#NUM!</v>
      </c>
      <c r="AD33" s="45" t="e">
        <f t="shared" si="19"/>
        <v>#NUM!</v>
      </c>
      <c r="AE33" s="45" t="e">
        <f t="shared" si="20"/>
        <v>#NUM!</v>
      </c>
      <c r="AF33" s="45" t="e">
        <f t="shared" si="21"/>
        <v>#N/A</v>
      </c>
      <c r="AG33" s="45" t="e">
        <f t="shared" si="22"/>
        <v>#NUM!</v>
      </c>
      <c r="AH33" s="45" t="e">
        <f t="shared" si="23"/>
        <v>#NUM!</v>
      </c>
      <c r="AI33" s="45" t="e">
        <f t="shared" si="24"/>
        <v>#NUM!</v>
      </c>
      <c r="AJ33" s="45" t="e">
        <f t="shared" si="25"/>
        <v>#N/A</v>
      </c>
    </row>
    <row r="34" spans="1:36" ht="12.95" customHeight="1" x14ac:dyDescent="0.15">
      <c r="A34" s="44"/>
      <c r="B34" s="99"/>
      <c r="C34" s="99"/>
      <c r="D34" s="44"/>
      <c r="E34" s="44"/>
      <c r="F34" s="4" t="str">
        <f t="shared" si="0"/>
        <v/>
      </c>
      <c r="G34" s="44"/>
      <c r="H34" s="44"/>
      <c r="I34" s="44"/>
      <c r="K34" s="45" t="e">
        <f t="shared" si="1"/>
        <v>#NUM!</v>
      </c>
      <c r="L34" s="45" t="e">
        <f t="shared" si="2"/>
        <v>#NUM!</v>
      </c>
      <c r="M34" s="45" t="e">
        <f t="shared" si="3"/>
        <v>#NUM!</v>
      </c>
      <c r="N34" s="45" t="e">
        <f t="shared" si="4"/>
        <v>#NUM!</v>
      </c>
      <c r="O34" s="45" t="e">
        <f t="shared" si="5"/>
        <v>#NUM!</v>
      </c>
      <c r="P34" s="45" t="e">
        <f t="shared" si="26"/>
        <v>#N/A</v>
      </c>
      <c r="Q34" s="45" t="e">
        <f t="shared" si="6"/>
        <v>#NUM!</v>
      </c>
      <c r="R34" s="45" t="e">
        <f t="shared" si="7"/>
        <v>#NUM!</v>
      </c>
      <c r="S34" s="45" t="e">
        <f t="shared" si="8"/>
        <v>#NUM!</v>
      </c>
      <c r="T34" s="45" t="e">
        <f t="shared" si="9"/>
        <v>#NUM!</v>
      </c>
      <c r="U34" s="45" t="e">
        <f t="shared" si="10"/>
        <v>#N/A</v>
      </c>
      <c r="V34" s="45" t="e">
        <f t="shared" si="11"/>
        <v>#NUM!</v>
      </c>
      <c r="W34" s="45" t="e">
        <f t="shared" si="12"/>
        <v>#NUM!</v>
      </c>
      <c r="X34" s="45" t="e">
        <f t="shared" si="13"/>
        <v>#NUM!</v>
      </c>
      <c r="Y34" s="45" t="e">
        <f t="shared" si="14"/>
        <v>#NUM!</v>
      </c>
      <c r="Z34" s="45" t="e">
        <f t="shared" si="15"/>
        <v>#N/A</v>
      </c>
      <c r="AA34" s="45" t="e">
        <f t="shared" si="16"/>
        <v>#NUM!</v>
      </c>
      <c r="AB34" s="45" t="e">
        <f t="shared" si="17"/>
        <v>#NUM!</v>
      </c>
      <c r="AC34" s="45" t="e">
        <f t="shared" si="18"/>
        <v>#NUM!</v>
      </c>
      <c r="AD34" s="45" t="e">
        <f t="shared" si="19"/>
        <v>#NUM!</v>
      </c>
      <c r="AE34" s="45" t="e">
        <f t="shared" si="20"/>
        <v>#NUM!</v>
      </c>
      <c r="AF34" s="45" t="e">
        <f t="shared" si="21"/>
        <v>#N/A</v>
      </c>
      <c r="AG34" s="45" t="e">
        <f t="shared" si="22"/>
        <v>#NUM!</v>
      </c>
      <c r="AH34" s="45" t="e">
        <f t="shared" si="23"/>
        <v>#NUM!</v>
      </c>
      <c r="AI34" s="45" t="e">
        <f t="shared" si="24"/>
        <v>#NUM!</v>
      </c>
      <c r="AJ34" s="45" t="e">
        <f t="shared" si="25"/>
        <v>#N/A</v>
      </c>
    </row>
    <row r="35" spans="1:36" ht="12.95" customHeight="1" x14ac:dyDescent="0.15">
      <c r="A35" s="44"/>
      <c r="B35" s="99"/>
      <c r="C35" s="99"/>
      <c r="D35" s="44"/>
      <c r="E35" s="44"/>
      <c r="F35" s="4" t="str">
        <f t="shared" si="0"/>
        <v/>
      </c>
      <c r="G35" s="44"/>
      <c r="H35" s="44"/>
      <c r="I35" s="44"/>
      <c r="K35" s="45" t="e">
        <f t="shared" si="1"/>
        <v>#NUM!</v>
      </c>
      <c r="L35" s="45" t="e">
        <f t="shared" si="2"/>
        <v>#NUM!</v>
      </c>
      <c r="M35" s="45" t="e">
        <f t="shared" si="3"/>
        <v>#NUM!</v>
      </c>
      <c r="N35" s="45" t="e">
        <f t="shared" si="4"/>
        <v>#NUM!</v>
      </c>
      <c r="O35" s="45" t="e">
        <f t="shared" si="5"/>
        <v>#NUM!</v>
      </c>
      <c r="P35" s="45" t="e">
        <f t="shared" si="26"/>
        <v>#N/A</v>
      </c>
      <c r="Q35" s="45" t="e">
        <f t="shared" si="6"/>
        <v>#NUM!</v>
      </c>
      <c r="R35" s="45" t="e">
        <f t="shared" si="7"/>
        <v>#NUM!</v>
      </c>
      <c r="S35" s="45" t="e">
        <f t="shared" si="8"/>
        <v>#NUM!</v>
      </c>
      <c r="T35" s="45" t="e">
        <f t="shared" si="9"/>
        <v>#NUM!</v>
      </c>
      <c r="U35" s="45" t="e">
        <f t="shared" si="10"/>
        <v>#N/A</v>
      </c>
      <c r="V35" s="45" t="e">
        <f t="shared" si="11"/>
        <v>#NUM!</v>
      </c>
      <c r="W35" s="45" t="e">
        <f t="shared" si="12"/>
        <v>#NUM!</v>
      </c>
      <c r="X35" s="45" t="e">
        <f t="shared" si="13"/>
        <v>#NUM!</v>
      </c>
      <c r="Y35" s="45" t="e">
        <f t="shared" si="14"/>
        <v>#NUM!</v>
      </c>
      <c r="Z35" s="45" t="e">
        <f t="shared" si="15"/>
        <v>#N/A</v>
      </c>
      <c r="AA35" s="45" t="e">
        <f t="shared" si="16"/>
        <v>#NUM!</v>
      </c>
      <c r="AB35" s="45" t="e">
        <f t="shared" si="17"/>
        <v>#NUM!</v>
      </c>
      <c r="AC35" s="45" t="e">
        <f t="shared" si="18"/>
        <v>#NUM!</v>
      </c>
      <c r="AD35" s="45" t="e">
        <f t="shared" si="19"/>
        <v>#NUM!</v>
      </c>
      <c r="AE35" s="45" t="e">
        <f t="shared" si="20"/>
        <v>#NUM!</v>
      </c>
      <c r="AF35" s="45" t="e">
        <f t="shared" si="21"/>
        <v>#N/A</v>
      </c>
      <c r="AG35" s="45" t="e">
        <f t="shared" si="22"/>
        <v>#NUM!</v>
      </c>
      <c r="AH35" s="45" t="e">
        <f t="shared" si="23"/>
        <v>#NUM!</v>
      </c>
      <c r="AI35" s="45" t="e">
        <f t="shared" si="24"/>
        <v>#NUM!</v>
      </c>
      <c r="AJ35" s="45" t="e">
        <f t="shared" si="25"/>
        <v>#N/A</v>
      </c>
    </row>
    <row r="36" spans="1:36" ht="12.95" customHeight="1" x14ac:dyDescent="0.15">
      <c r="A36" s="44"/>
      <c r="B36" s="99"/>
      <c r="C36" s="99"/>
      <c r="D36" s="44"/>
      <c r="E36" s="44"/>
      <c r="F36" s="4" t="str">
        <f t="shared" si="0"/>
        <v/>
      </c>
      <c r="G36" s="44"/>
      <c r="H36" s="44"/>
      <c r="I36" s="44"/>
      <c r="K36" s="45" t="e">
        <f t="shared" si="1"/>
        <v>#NUM!</v>
      </c>
      <c r="L36" s="45" t="e">
        <f t="shared" si="2"/>
        <v>#NUM!</v>
      </c>
      <c r="M36" s="45" t="e">
        <f t="shared" si="3"/>
        <v>#NUM!</v>
      </c>
      <c r="N36" s="45" t="e">
        <f t="shared" si="4"/>
        <v>#NUM!</v>
      </c>
      <c r="O36" s="45" t="e">
        <f t="shared" si="5"/>
        <v>#NUM!</v>
      </c>
      <c r="P36" s="45" t="e">
        <f t="shared" si="26"/>
        <v>#N/A</v>
      </c>
      <c r="Q36" s="45" t="e">
        <f t="shared" si="6"/>
        <v>#NUM!</v>
      </c>
      <c r="R36" s="45" t="e">
        <f t="shared" si="7"/>
        <v>#NUM!</v>
      </c>
      <c r="S36" s="45" t="e">
        <f t="shared" si="8"/>
        <v>#NUM!</v>
      </c>
      <c r="T36" s="45" t="e">
        <f t="shared" si="9"/>
        <v>#NUM!</v>
      </c>
      <c r="U36" s="45" t="e">
        <f t="shared" si="10"/>
        <v>#N/A</v>
      </c>
      <c r="V36" s="45" t="e">
        <f t="shared" si="11"/>
        <v>#NUM!</v>
      </c>
      <c r="W36" s="45" t="e">
        <f t="shared" si="12"/>
        <v>#NUM!</v>
      </c>
      <c r="X36" s="45" t="e">
        <f t="shared" si="13"/>
        <v>#NUM!</v>
      </c>
      <c r="Y36" s="45" t="e">
        <f t="shared" si="14"/>
        <v>#NUM!</v>
      </c>
      <c r="Z36" s="45" t="e">
        <f t="shared" si="15"/>
        <v>#N/A</v>
      </c>
      <c r="AA36" s="45" t="e">
        <f t="shared" si="16"/>
        <v>#NUM!</v>
      </c>
      <c r="AB36" s="45" t="e">
        <f t="shared" si="17"/>
        <v>#NUM!</v>
      </c>
      <c r="AC36" s="45" t="e">
        <f t="shared" si="18"/>
        <v>#NUM!</v>
      </c>
      <c r="AD36" s="45" t="e">
        <f t="shared" si="19"/>
        <v>#NUM!</v>
      </c>
      <c r="AE36" s="45" t="e">
        <f t="shared" si="20"/>
        <v>#NUM!</v>
      </c>
      <c r="AF36" s="45" t="e">
        <f t="shared" si="21"/>
        <v>#N/A</v>
      </c>
      <c r="AG36" s="45" t="e">
        <f t="shared" si="22"/>
        <v>#NUM!</v>
      </c>
      <c r="AH36" s="45" t="e">
        <f t="shared" si="23"/>
        <v>#NUM!</v>
      </c>
      <c r="AI36" s="45" t="e">
        <f t="shared" si="24"/>
        <v>#NUM!</v>
      </c>
      <c r="AJ36" s="45" t="e">
        <f t="shared" si="25"/>
        <v>#N/A</v>
      </c>
    </row>
    <row r="37" spans="1:36" ht="12.95" customHeight="1" x14ac:dyDescent="0.15">
      <c r="A37" s="44"/>
      <c r="B37" s="99"/>
      <c r="C37" s="99"/>
      <c r="D37" s="44"/>
      <c r="E37" s="44"/>
      <c r="F37" s="4" t="str">
        <f t="shared" si="0"/>
        <v/>
      </c>
      <c r="G37" s="44"/>
      <c r="H37" s="44"/>
      <c r="I37" s="44"/>
      <c r="K37" s="45" t="e">
        <f t="shared" si="1"/>
        <v>#NUM!</v>
      </c>
      <c r="L37" s="45" t="e">
        <f t="shared" si="2"/>
        <v>#NUM!</v>
      </c>
      <c r="M37" s="45" t="e">
        <f t="shared" si="3"/>
        <v>#NUM!</v>
      </c>
      <c r="N37" s="45" t="e">
        <f t="shared" si="4"/>
        <v>#NUM!</v>
      </c>
      <c r="O37" s="45" t="e">
        <f t="shared" si="5"/>
        <v>#NUM!</v>
      </c>
      <c r="P37" s="45" t="e">
        <f t="shared" si="26"/>
        <v>#N/A</v>
      </c>
      <c r="Q37" s="45" t="e">
        <f t="shared" si="6"/>
        <v>#NUM!</v>
      </c>
      <c r="R37" s="45" t="e">
        <f t="shared" si="7"/>
        <v>#NUM!</v>
      </c>
      <c r="S37" s="45" t="e">
        <f t="shared" si="8"/>
        <v>#NUM!</v>
      </c>
      <c r="T37" s="45" t="e">
        <f t="shared" si="9"/>
        <v>#NUM!</v>
      </c>
      <c r="U37" s="45" t="e">
        <f t="shared" si="10"/>
        <v>#N/A</v>
      </c>
      <c r="V37" s="45" t="e">
        <f t="shared" si="11"/>
        <v>#NUM!</v>
      </c>
      <c r="W37" s="45" t="e">
        <f t="shared" si="12"/>
        <v>#NUM!</v>
      </c>
      <c r="X37" s="45" t="e">
        <f t="shared" si="13"/>
        <v>#NUM!</v>
      </c>
      <c r="Y37" s="45" t="e">
        <f t="shared" si="14"/>
        <v>#NUM!</v>
      </c>
      <c r="Z37" s="45" t="e">
        <f t="shared" si="15"/>
        <v>#N/A</v>
      </c>
      <c r="AA37" s="45" t="e">
        <f t="shared" si="16"/>
        <v>#NUM!</v>
      </c>
      <c r="AB37" s="45" t="e">
        <f t="shared" si="17"/>
        <v>#NUM!</v>
      </c>
      <c r="AC37" s="45" t="e">
        <f t="shared" si="18"/>
        <v>#NUM!</v>
      </c>
      <c r="AD37" s="45" t="e">
        <f t="shared" si="19"/>
        <v>#NUM!</v>
      </c>
      <c r="AE37" s="45" t="e">
        <f t="shared" si="20"/>
        <v>#NUM!</v>
      </c>
      <c r="AF37" s="45" t="e">
        <f t="shared" si="21"/>
        <v>#N/A</v>
      </c>
      <c r="AG37" s="45" t="e">
        <f t="shared" si="22"/>
        <v>#NUM!</v>
      </c>
      <c r="AH37" s="45" t="e">
        <f t="shared" si="23"/>
        <v>#NUM!</v>
      </c>
      <c r="AI37" s="45" t="e">
        <f t="shared" si="24"/>
        <v>#NUM!</v>
      </c>
      <c r="AJ37" s="45" t="e">
        <f t="shared" si="25"/>
        <v>#N/A</v>
      </c>
    </row>
    <row r="38" spans="1:36" ht="12.95" customHeight="1" x14ac:dyDescent="0.15">
      <c r="A38" s="44"/>
      <c r="B38" s="99"/>
      <c r="C38" s="99"/>
      <c r="D38" s="44"/>
      <c r="E38" s="44"/>
      <c r="F38" s="4" t="str">
        <f t="shared" si="0"/>
        <v/>
      </c>
      <c r="G38" s="44"/>
      <c r="H38" s="44"/>
      <c r="I38" s="44"/>
      <c r="K38" s="45" t="e">
        <f t="shared" si="1"/>
        <v>#NUM!</v>
      </c>
      <c r="L38" s="45" t="e">
        <f t="shared" si="2"/>
        <v>#NUM!</v>
      </c>
      <c r="M38" s="45" t="e">
        <f t="shared" si="3"/>
        <v>#NUM!</v>
      </c>
      <c r="N38" s="45" t="e">
        <f t="shared" si="4"/>
        <v>#NUM!</v>
      </c>
      <c r="O38" s="45" t="e">
        <f t="shared" si="5"/>
        <v>#NUM!</v>
      </c>
      <c r="P38" s="45" t="e">
        <f t="shared" si="26"/>
        <v>#N/A</v>
      </c>
      <c r="Q38" s="45" t="e">
        <f t="shared" si="6"/>
        <v>#NUM!</v>
      </c>
      <c r="R38" s="45" t="e">
        <f t="shared" si="7"/>
        <v>#NUM!</v>
      </c>
      <c r="S38" s="45" t="e">
        <f t="shared" si="8"/>
        <v>#NUM!</v>
      </c>
      <c r="T38" s="45" t="e">
        <f t="shared" si="9"/>
        <v>#NUM!</v>
      </c>
      <c r="U38" s="45" t="e">
        <f t="shared" si="10"/>
        <v>#N/A</v>
      </c>
      <c r="V38" s="45" t="e">
        <f t="shared" si="11"/>
        <v>#NUM!</v>
      </c>
      <c r="W38" s="45" t="e">
        <f t="shared" si="12"/>
        <v>#NUM!</v>
      </c>
      <c r="X38" s="45" t="e">
        <f t="shared" si="13"/>
        <v>#NUM!</v>
      </c>
      <c r="Y38" s="45" t="e">
        <f t="shared" si="14"/>
        <v>#NUM!</v>
      </c>
      <c r="Z38" s="45" t="e">
        <f t="shared" si="15"/>
        <v>#N/A</v>
      </c>
      <c r="AA38" s="45" t="e">
        <f t="shared" si="16"/>
        <v>#NUM!</v>
      </c>
      <c r="AB38" s="45" t="e">
        <f t="shared" si="17"/>
        <v>#NUM!</v>
      </c>
      <c r="AC38" s="45" t="e">
        <f t="shared" si="18"/>
        <v>#NUM!</v>
      </c>
      <c r="AD38" s="45" t="e">
        <f t="shared" si="19"/>
        <v>#NUM!</v>
      </c>
      <c r="AE38" s="45" t="e">
        <f t="shared" si="20"/>
        <v>#NUM!</v>
      </c>
      <c r="AF38" s="45" t="e">
        <f t="shared" si="21"/>
        <v>#N/A</v>
      </c>
      <c r="AG38" s="45" t="e">
        <f t="shared" si="22"/>
        <v>#NUM!</v>
      </c>
      <c r="AH38" s="45" t="e">
        <f t="shared" si="23"/>
        <v>#NUM!</v>
      </c>
      <c r="AI38" s="45" t="e">
        <f t="shared" si="24"/>
        <v>#NUM!</v>
      </c>
      <c r="AJ38" s="45" t="e">
        <f t="shared" si="25"/>
        <v>#N/A</v>
      </c>
    </row>
    <row r="39" spans="1:36" ht="12.95" customHeight="1" x14ac:dyDescent="0.15">
      <c r="A39" s="44"/>
      <c r="B39" s="99"/>
      <c r="C39" s="99"/>
      <c r="D39" s="44"/>
      <c r="E39" s="44"/>
      <c r="F39" s="4" t="str">
        <f t="shared" si="0"/>
        <v/>
      </c>
      <c r="G39" s="44"/>
      <c r="H39" s="44"/>
      <c r="I39" s="44"/>
      <c r="K39" s="45" t="e">
        <f t="shared" si="1"/>
        <v>#NUM!</v>
      </c>
      <c r="L39" s="45" t="e">
        <f t="shared" si="2"/>
        <v>#NUM!</v>
      </c>
      <c r="M39" s="45" t="e">
        <f t="shared" si="3"/>
        <v>#NUM!</v>
      </c>
      <c r="N39" s="45" t="e">
        <f t="shared" si="4"/>
        <v>#NUM!</v>
      </c>
      <c r="O39" s="45" t="e">
        <f t="shared" si="5"/>
        <v>#NUM!</v>
      </c>
      <c r="P39" s="45" t="e">
        <f t="shared" si="26"/>
        <v>#N/A</v>
      </c>
      <c r="Q39" s="45" t="e">
        <f t="shared" si="6"/>
        <v>#NUM!</v>
      </c>
      <c r="R39" s="45" t="e">
        <f t="shared" si="7"/>
        <v>#NUM!</v>
      </c>
      <c r="S39" s="45" t="e">
        <f t="shared" si="8"/>
        <v>#NUM!</v>
      </c>
      <c r="T39" s="45" t="e">
        <f t="shared" si="9"/>
        <v>#NUM!</v>
      </c>
      <c r="U39" s="45" t="e">
        <f t="shared" si="10"/>
        <v>#N/A</v>
      </c>
      <c r="V39" s="45" t="e">
        <f t="shared" si="11"/>
        <v>#NUM!</v>
      </c>
      <c r="W39" s="45" t="e">
        <f t="shared" si="12"/>
        <v>#NUM!</v>
      </c>
      <c r="X39" s="45" t="e">
        <f t="shared" si="13"/>
        <v>#NUM!</v>
      </c>
      <c r="Y39" s="45" t="e">
        <f t="shared" si="14"/>
        <v>#NUM!</v>
      </c>
      <c r="Z39" s="45" t="e">
        <f t="shared" si="15"/>
        <v>#N/A</v>
      </c>
      <c r="AA39" s="45" t="e">
        <f t="shared" si="16"/>
        <v>#NUM!</v>
      </c>
      <c r="AB39" s="45" t="e">
        <f t="shared" si="17"/>
        <v>#NUM!</v>
      </c>
      <c r="AC39" s="45" t="e">
        <f t="shared" si="18"/>
        <v>#NUM!</v>
      </c>
      <c r="AD39" s="45" t="e">
        <f t="shared" si="19"/>
        <v>#NUM!</v>
      </c>
      <c r="AE39" s="45" t="e">
        <f t="shared" si="20"/>
        <v>#NUM!</v>
      </c>
      <c r="AF39" s="45" t="e">
        <f t="shared" si="21"/>
        <v>#N/A</v>
      </c>
      <c r="AG39" s="45" t="e">
        <f t="shared" si="22"/>
        <v>#NUM!</v>
      </c>
      <c r="AH39" s="45" t="e">
        <f t="shared" si="23"/>
        <v>#NUM!</v>
      </c>
      <c r="AI39" s="45" t="e">
        <f t="shared" si="24"/>
        <v>#NUM!</v>
      </c>
      <c r="AJ39" s="45" t="e">
        <f t="shared" si="25"/>
        <v>#N/A</v>
      </c>
    </row>
    <row r="40" spans="1:36" ht="12.95" customHeight="1" x14ac:dyDescent="0.15">
      <c r="A40" s="44"/>
      <c r="B40" s="99"/>
      <c r="C40" s="99"/>
      <c r="D40" s="44"/>
      <c r="E40" s="44"/>
      <c r="F40" s="4" t="str">
        <f t="shared" si="0"/>
        <v/>
      </c>
      <c r="G40" s="44"/>
      <c r="H40" s="44"/>
      <c r="I40" s="44"/>
      <c r="K40" s="45" t="e">
        <f t="shared" si="1"/>
        <v>#NUM!</v>
      </c>
      <c r="L40" s="45" t="e">
        <f t="shared" si="2"/>
        <v>#NUM!</v>
      </c>
      <c r="M40" s="45" t="e">
        <f t="shared" si="3"/>
        <v>#NUM!</v>
      </c>
      <c r="N40" s="45" t="e">
        <f t="shared" si="4"/>
        <v>#NUM!</v>
      </c>
      <c r="O40" s="45" t="e">
        <f t="shared" si="5"/>
        <v>#NUM!</v>
      </c>
      <c r="P40" s="45" t="e">
        <f t="shared" si="26"/>
        <v>#N/A</v>
      </c>
      <c r="Q40" s="45" t="e">
        <f t="shared" si="6"/>
        <v>#NUM!</v>
      </c>
      <c r="R40" s="45" t="e">
        <f t="shared" si="7"/>
        <v>#NUM!</v>
      </c>
      <c r="S40" s="45" t="e">
        <f t="shared" si="8"/>
        <v>#NUM!</v>
      </c>
      <c r="T40" s="45" t="e">
        <f t="shared" si="9"/>
        <v>#NUM!</v>
      </c>
      <c r="U40" s="45" t="e">
        <f t="shared" si="10"/>
        <v>#N/A</v>
      </c>
      <c r="V40" s="45" t="e">
        <f t="shared" si="11"/>
        <v>#NUM!</v>
      </c>
      <c r="W40" s="45" t="e">
        <f t="shared" si="12"/>
        <v>#NUM!</v>
      </c>
      <c r="X40" s="45" t="e">
        <f t="shared" si="13"/>
        <v>#NUM!</v>
      </c>
      <c r="Y40" s="45" t="e">
        <f t="shared" si="14"/>
        <v>#NUM!</v>
      </c>
      <c r="Z40" s="45" t="e">
        <f t="shared" si="15"/>
        <v>#N/A</v>
      </c>
      <c r="AA40" s="45" t="e">
        <f t="shared" si="16"/>
        <v>#NUM!</v>
      </c>
      <c r="AB40" s="45" t="e">
        <f t="shared" si="17"/>
        <v>#NUM!</v>
      </c>
      <c r="AC40" s="45" t="e">
        <f t="shared" si="18"/>
        <v>#NUM!</v>
      </c>
      <c r="AD40" s="45" t="e">
        <f t="shared" si="19"/>
        <v>#NUM!</v>
      </c>
      <c r="AE40" s="45" t="e">
        <f t="shared" si="20"/>
        <v>#NUM!</v>
      </c>
      <c r="AF40" s="45" t="e">
        <f t="shared" si="21"/>
        <v>#N/A</v>
      </c>
      <c r="AG40" s="45" t="e">
        <f t="shared" si="22"/>
        <v>#NUM!</v>
      </c>
      <c r="AH40" s="45" t="e">
        <f t="shared" si="23"/>
        <v>#NUM!</v>
      </c>
      <c r="AI40" s="45" t="e">
        <f t="shared" si="24"/>
        <v>#NUM!</v>
      </c>
      <c r="AJ40" s="45" t="e">
        <f t="shared" si="25"/>
        <v>#N/A</v>
      </c>
    </row>
    <row r="41" spans="1:36" ht="12.95" customHeight="1" x14ac:dyDescent="0.15">
      <c r="A41" s="44"/>
      <c r="B41" s="99"/>
      <c r="C41" s="99"/>
      <c r="D41" s="44"/>
      <c r="E41" s="44"/>
      <c r="F41" s="4" t="str">
        <f t="shared" si="0"/>
        <v/>
      </c>
      <c r="G41" s="44"/>
      <c r="H41" s="44"/>
      <c r="I41" s="44"/>
      <c r="K41" s="45" t="e">
        <f t="shared" si="1"/>
        <v>#NUM!</v>
      </c>
      <c r="L41" s="45" t="e">
        <f t="shared" si="2"/>
        <v>#NUM!</v>
      </c>
      <c r="M41" s="45" t="e">
        <f t="shared" si="3"/>
        <v>#NUM!</v>
      </c>
      <c r="N41" s="45" t="e">
        <f t="shared" si="4"/>
        <v>#NUM!</v>
      </c>
      <c r="O41" s="45" t="e">
        <f t="shared" si="5"/>
        <v>#NUM!</v>
      </c>
      <c r="P41" s="45" t="e">
        <f t="shared" si="26"/>
        <v>#N/A</v>
      </c>
      <c r="Q41" s="45" t="e">
        <f t="shared" si="6"/>
        <v>#NUM!</v>
      </c>
      <c r="R41" s="45" t="e">
        <f t="shared" si="7"/>
        <v>#NUM!</v>
      </c>
      <c r="S41" s="45" t="e">
        <f t="shared" si="8"/>
        <v>#NUM!</v>
      </c>
      <c r="T41" s="45" t="e">
        <f t="shared" si="9"/>
        <v>#NUM!</v>
      </c>
      <c r="U41" s="45" t="e">
        <f t="shared" si="10"/>
        <v>#N/A</v>
      </c>
      <c r="V41" s="45" t="e">
        <f t="shared" si="11"/>
        <v>#NUM!</v>
      </c>
      <c r="W41" s="45" t="e">
        <f t="shared" si="12"/>
        <v>#NUM!</v>
      </c>
      <c r="X41" s="45" t="e">
        <f t="shared" si="13"/>
        <v>#NUM!</v>
      </c>
      <c r="Y41" s="45" t="e">
        <f t="shared" si="14"/>
        <v>#NUM!</v>
      </c>
      <c r="Z41" s="45" t="e">
        <f t="shared" si="15"/>
        <v>#N/A</v>
      </c>
      <c r="AA41" s="45" t="e">
        <f t="shared" si="16"/>
        <v>#NUM!</v>
      </c>
      <c r="AB41" s="45" t="e">
        <f t="shared" si="17"/>
        <v>#NUM!</v>
      </c>
      <c r="AC41" s="45" t="e">
        <f t="shared" si="18"/>
        <v>#NUM!</v>
      </c>
      <c r="AD41" s="45" t="e">
        <f t="shared" si="19"/>
        <v>#NUM!</v>
      </c>
      <c r="AE41" s="45" t="e">
        <f t="shared" si="20"/>
        <v>#NUM!</v>
      </c>
      <c r="AF41" s="45" t="e">
        <f t="shared" si="21"/>
        <v>#N/A</v>
      </c>
      <c r="AG41" s="45" t="e">
        <f t="shared" si="22"/>
        <v>#NUM!</v>
      </c>
      <c r="AH41" s="45" t="e">
        <f t="shared" si="23"/>
        <v>#NUM!</v>
      </c>
      <c r="AI41" s="45" t="e">
        <f t="shared" si="24"/>
        <v>#NUM!</v>
      </c>
      <c r="AJ41" s="45" t="e">
        <f t="shared" si="25"/>
        <v>#N/A</v>
      </c>
    </row>
    <row r="42" spans="1:36" ht="12.95" customHeight="1" x14ac:dyDescent="0.15">
      <c r="A42" s="44"/>
      <c r="B42" s="99"/>
      <c r="C42" s="99"/>
      <c r="D42" s="44"/>
      <c r="E42" s="44"/>
      <c r="F42" s="4" t="str">
        <f t="shared" si="0"/>
        <v/>
      </c>
      <c r="G42" s="44"/>
      <c r="H42" s="44"/>
      <c r="I42" s="44"/>
      <c r="K42" s="45" t="e">
        <f t="shared" si="1"/>
        <v>#NUM!</v>
      </c>
      <c r="L42" s="45" t="e">
        <f t="shared" si="2"/>
        <v>#NUM!</v>
      </c>
      <c r="M42" s="45" t="e">
        <f t="shared" si="3"/>
        <v>#NUM!</v>
      </c>
      <c r="N42" s="45" t="e">
        <f t="shared" si="4"/>
        <v>#NUM!</v>
      </c>
      <c r="O42" s="45" t="e">
        <f t="shared" si="5"/>
        <v>#NUM!</v>
      </c>
      <c r="P42" s="45" t="e">
        <f t="shared" si="26"/>
        <v>#N/A</v>
      </c>
      <c r="Q42" s="45" t="e">
        <f t="shared" si="6"/>
        <v>#NUM!</v>
      </c>
      <c r="R42" s="45" t="e">
        <f t="shared" si="7"/>
        <v>#NUM!</v>
      </c>
      <c r="S42" s="45" t="e">
        <f t="shared" si="8"/>
        <v>#NUM!</v>
      </c>
      <c r="T42" s="45" t="e">
        <f t="shared" si="9"/>
        <v>#NUM!</v>
      </c>
      <c r="U42" s="45" t="e">
        <f t="shared" si="10"/>
        <v>#N/A</v>
      </c>
      <c r="V42" s="45" t="e">
        <f t="shared" si="11"/>
        <v>#NUM!</v>
      </c>
      <c r="W42" s="45" t="e">
        <f t="shared" si="12"/>
        <v>#NUM!</v>
      </c>
      <c r="X42" s="45" t="e">
        <f t="shared" si="13"/>
        <v>#NUM!</v>
      </c>
      <c r="Y42" s="45" t="e">
        <f t="shared" si="14"/>
        <v>#NUM!</v>
      </c>
      <c r="Z42" s="45" t="e">
        <f t="shared" si="15"/>
        <v>#N/A</v>
      </c>
      <c r="AA42" s="45" t="e">
        <f t="shared" si="16"/>
        <v>#NUM!</v>
      </c>
      <c r="AB42" s="45" t="e">
        <f t="shared" si="17"/>
        <v>#NUM!</v>
      </c>
      <c r="AC42" s="45" t="e">
        <f t="shared" si="18"/>
        <v>#NUM!</v>
      </c>
      <c r="AD42" s="45" t="e">
        <f t="shared" si="19"/>
        <v>#NUM!</v>
      </c>
      <c r="AE42" s="45" t="e">
        <f t="shared" si="20"/>
        <v>#NUM!</v>
      </c>
      <c r="AF42" s="45" t="e">
        <f t="shared" si="21"/>
        <v>#N/A</v>
      </c>
      <c r="AG42" s="45" t="e">
        <f t="shared" si="22"/>
        <v>#NUM!</v>
      </c>
      <c r="AH42" s="45" t="e">
        <f t="shared" si="23"/>
        <v>#NUM!</v>
      </c>
      <c r="AI42" s="45" t="e">
        <f t="shared" si="24"/>
        <v>#NUM!</v>
      </c>
      <c r="AJ42" s="45" t="e">
        <f t="shared" si="25"/>
        <v>#N/A</v>
      </c>
    </row>
    <row r="43" spans="1:36" ht="12.95" customHeight="1" x14ac:dyDescent="0.15">
      <c r="A43" s="44"/>
      <c r="B43" s="99"/>
      <c r="C43" s="99"/>
      <c r="D43" s="44"/>
      <c r="E43" s="44"/>
      <c r="F43" s="4" t="str">
        <f t="shared" si="0"/>
        <v/>
      </c>
      <c r="G43" s="44"/>
      <c r="H43" s="44"/>
      <c r="I43" s="44"/>
      <c r="K43" s="45" t="e">
        <f t="shared" si="1"/>
        <v>#NUM!</v>
      </c>
      <c r="L43" s="45" t="e">
        <f t="shared" si="2"/>
        <v>#NUM!</v>
      </c>
      <c r="M43" s="45" t="e">
        <f t="shared" si="3"/>
        <v>#NUM!</v>
      </c>
      <c r="N43" s="45" t="e">
        <f t="shared" si="4"/>
        <v>#NUM!</v>
      </c>
      <c r="O43" s="45" t="e">
        <f t="shared" si="5"/>
        <v>#NUM!</v>
      </c>
      <c r="P43" s="45" t="e">
        <f t="shared" si="26"/>
        <v>#N/A</v>
      </c>
      <c r="Q43" s="45" t="e">
        <f t="shared" si="6"/>
        <v>#NUM!</v>
      </c>
      <c r="R43" s="45" t="e">
        <f t="shared" si="7"/>
        <v>#NUM!</v>
      </c>
      <c r="S43" s="45" t="e">
        <f t="shared" si="8"/>
        <v>#NUM!</v>
      </c>
      <c r="T43" s="45" t="e">
        <f t="shared" si="9"/>
        <v>#NUM!</v>
      </c>
      <c r="U43" s="45" t="e">
        <f t="shared" si="10"/>
        <v>#N/A</v>
      </c>
      <c r="V43" s="45" t="e">
        <f t="shared" si="11"/>
        <v>#NUM!</v>
      </c>
      <c r="W43" s="45" t="e">
        <f t="shared" si="12"/>
        <v>#NUM!</v>
      </c>
      <c r="X43" s="45" t="e">
        <f t="shared" si="13"/>
        <v>#NUM!</v>
      </c>
      <c r="Y43" s="45" t="e">
        <f t="shared" si="14"/>
        <v>#NUM!</v>
      </c>
      <c r="Z43" s="45" t="e">
        <f t="shared" si="15"/>
        <v>#N/A</v>
      </c>
      <c r="AA43" s="45" t="e">
        <f t="shared" si="16"/>
        <v>#NUM!</v>
      </c>
      <c r="AB43" s="45" t="e">
        <f t="shared" si="17"/>
        <v>#NUM!</v>
      </c>
      <c r="AC43" s="45" t="e">
        <f t="shared" si="18"/>
        <v>#NUM!</v>
      </c>
      <c r="AD43" s="45" t="e">
        <f t="shared" si="19"/>
        <v>#NUM!</v>
      </c>
      <c r="AE43" s="45" t="e">
        <f t="shared" si="20"/>
        <v>#NUM!</v>
      </c>
      <c r="AF43" s="45" t="e">
        <f t="shared" si="21"/>
        <v>#N/A</v>
      </c>
      <c r="AG43" s="45" t="e">
        <f t="shared" si="22"/>
        <v>#NUM!</v>
      </c>
      <c r="AH43" s="45" t="e">
        <f t="shared" si="23"/>
        <v>#NUM!</v>
      </c>
      <c r="AI43" s="45" t="e">
        <f t="shared" si="24"/>
        <v>#NUM!</v>
      </c>
      <c r="AJ43" s="45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44" t="s">
        <v>18</v>
      </c>
      <c r="D46" s="44" t="s">
        <v>19</v>
      </c>
      <c r="E46" s="44" t="s">
        <v>20</v>
      </c>
      <c r="F46" s="11"/>
      <c r="G46" s="5" t="s">
        <v>21</v>
      </c>
      <c r="H46" s="13"/>
      <c r="I46" s="111" t="s">
        <v>165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17</v>
      </c>
      <c r="D47" s="15">
        <f>COUNTIF(G4:G43,"*下層*")</f>
        <v>0</v>
      </c>
      <c r="E47" s="15">
        <f>COUNTA(A4:A43)</f>
        <v>17</v>
      </c>
      <c r="F47" s="11"/>
      <c r="G47" s="16">
        <f>C47*100</f>
        <v>1700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22</v>
      </c>
      <c r="D48" s="15" t="str">
        <f>IF(D47&gt;0,ROUND(SUMIF(G4:G43,"*下層*",E4:E43)/D47,0),"")</f>
        <v/>
      </c>
      <c r="E48" s="15">
        <f>ROUND(SUM(E4:E43)/E47,0)</f>
        <v>22</v>
      </c>
      <c r="F48" s="14"/>
      <c r="G48" s="16">
        <f>C48</f>
        <v>22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26</v>
      </c>
      <c r="D49" s="15" t="str">
        <f>IF(D47&gt;0,ROUND(SUMIF(G4:G43,"*下層*",D4:D43)/D47,0),"")</f>
        <v/>
      </c>
      <c r="E49" s="15">
        <f>ROUND(SUM(D4:D43)/E47,0)</f>
        <v>26</v>
      </c>
      <c r="F49" s="14"/>
      <c r="G49" s="16">
        <f>C49</f>
        <v>26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10.039999999999999</v>
      </c>
      <c r="D50" s="17">
        <f>SUMIF(G4:G43,"*下層*",F4:F43)</f>
        <v>0</v>
      </c>
      <c r="E50" s="4">
        <f>SUM(F4:F43)</f>
        <v>10.039999999999999</v>
      </c>
      <c r="F50" s="14"/>
      <c r="G50" s="18">
        <f>C50*100</f>
        <v>1003.9999999999999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形状比＝85、Sr＝11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44" t="s">
        <v>18</v>
      </c>
      <c r="D53" s="44" t="s">
        <v>19</v>
      </c>
      <c r="E53" s="44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4</v>
      </c>
      <c r="D54" s="15">
        <f>COUNTIF(H4:H43,"▲")</f>
        <v>0</v>
      </c>
      <c r="E54" s="15">
        <f>COUNTA(H4:H43)</f>
        <v>4</v>
      </c>
      <c r="F54" s="11"/>
      <c r="G54" s="16">
        <f>C54*100</f>
        <v>400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20</v>
      </c>
      <c r="D55" s="15" t="str">
        <f>IF(D54&gt;0,ROUND(SUMIF(H4:H43,"▲",E4:E43)/D54,0),"")</f>
        <v/>
      </c>
      <c r="E55" s="15">
        <f>ROUND(SUMIF(H4:H43,"*",E4:E43)/E54,0)</f>
        <v>20</v>
      </c>
      <c r="F55" s="14"/>
      <c r="G55" s="16">
        <f>C55</f>
        <v>20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18</v>
      </c>
      <c r="D56" s="15" t="str">
        <f>IF(D54&gt;0,ROUND(SUMIF(H4:H43,"▲",D4:D43)/D54,0),"")</f>
        <v/>
      </c>
      <c r="E56" s="15">
        <f>ROUND(SUMIF(H4:H43,"*",D4:D43)/E54,0)</f>
        <v>18</v>
      </c>
      <c r="F56" s="14"/>
      <c r="G56" s="16">
        <f>C56</f>
        <v>18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1.03</v>
      </c>
      <c r="D57" s="17">
        <f>SUMIF(H4:H43,"▲",F4:F43)</f>
        <v>0</v>
      </c>
      <c r="E57" s="17">
        <f>SUM(C57:D57)</f>
        <v>1.03</v>
      </c>
      <c r="F57" s="14"/>
      <c r="G57" s="20">
        <f>C57*100</f>
        <v>103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44" t="s">
        <v>18</v>
      </c>
      <c r="D60" s="44" t="s">
        <v>19</v>
      </c>
      <c r="E60" s="44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23.5</v>
      </c>
      <c r="D61" s="21" t="str">
        <f>IF(D47&gt;0,ROUND(D54/D47*100,1),"")</f>
        <v/>
      </c>
      <c r="E61" s="21">
        <f>ROUND(E54/E47*100,1)</f>
        <v>23.5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10.3</v>
      </c>
      <c r="D62" s="21" t="str">
        <f>IF(D47&gt;0,ROUND(D57/D50*100,1),"")</f>
        <v/>
      </c>
      <c r="E62" s="21">
        <f>ROUND(E57/E50*100,1)</f>
        <v>10.3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44" t="s">
        <v>18</v>
      </c>
      <c r="D65" s="44" t="s">
        <v>19</v>
      </c>
      <c r="E65" s="44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13</v>
      </c>
      <c r="D66" s="15">
        <f>D47-D54</f>
        <v>0</v>
      </c>
      <c r="E66" s="15">
        <f>SUM(C66:D66)</f>
        <v>13</v>
      </c>
      <c r="F66" s="11"/>
      <c r="G66" s="16">
        <f>C66*100</f>
        <v>1300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23</v>
      </c>
      <c r="D67" s="15" t="str">
        <f>IF(D66&gt;0,ROUND(SUMIFS(E4:E43,G7:G43,"*下層*",H4:H43,"")/D66,0),"")</f>
        <v/>
      </c>
      <c r="E67" s="15">
        <f>IF(E66&gt;0,ROUND(SUMIF(H4:H43,"",E4:E43)/E66,0),"")</f>
        <v>23</v>
      </c>
      <c r="F67" s="14"/>
      <c r="G67" s="16">
        <f>C67</f>
        <v>23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28</v>
      </c>
      <c r="D68" s="15" t="str">
        <f>IF(D66&gt;0,ROUND(SUMIFS(D4:D43,G7:G43,"*下層*",H4:H43,"")/D66,0),"")</f>
        <v/>
      </c>
      <c r="E68" s="15">
        <f>IF(E66&gt;0,ROUND(SUMIF(H4:H43,"",D4:D43)/E66,0),"")</f>
        <v>28</v>
      </c>
      <c r="F68" s="14"/>
      <c r="G68" s="16">
        <f>C68</f>
        <v>28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9.01</v>
      </c>
      <c r="D69" s="17" t="str">
        <f>IF(D66&gt;0,D50-D57,"")</f>
        <v/>
      </c>
      <c r="E69" s="4">
        <f>SUM(C69:D69)</f>
        <v>9.01</v>
      </c>
      <c r="F69" s="14"/>
      <c r="G69" s="18">
        <f>C69*100</f>
        <v>901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形状比＝82、Sr＝12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1F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719" priority="16" stopIfTrue="1">
      <formula>AND(($H4="スギ"),(#REF!&lt;12))</formula>
    </cfRule>
  </conditionalFormatting>
  <conditionalFormatting sqref="L4:L43">
    <cfRule type="expression" dxfId="718" priority="15" stopIfTrue="1">
      <formula>AND(($H4="スギ"),(#REF!&lt;22),(#REF!&gt;=12))</formula>
    </cfRule>
  </conditionalFormatting>
  <conditionalFormatting sqref="M4:M43">
    <cfRule type="expression" dxfId="717" priority="14" stopIfTrue="1">
      <formula>AND(($H4="スギ"),(#REF!&lt;32),(#REF!&gt;=22))</formula>
    </cfRule>
  </conditionalFormatting>
  <conditionalFormatting sqref="N4:N43">
    <cfRule type="expression" dxfId="716" priority="13" stopIfTrue="1">
      <formula>AND(($H4="スギ"),(#REF!&lt;42),(#REF!&gt;=32))</formula>
    </cfRule>
  </conditionalFormatting>
  <conditionalFormatting sqref="U4:U43 Z4:AF43 AJ4:AJ43 O4:P43">
    <cfRule type="expression" dxfId="715" priority="12" stopIfTrue="1">
      <formula>AND(($H4="スギ"),(#REF!&gt;=42))</formula>
    </cfRule>
  </conditionalFormatting>
  <conditionalFormatting sqref="Q4:Q43 AA4:AA43">
    <cfRule type="expression" dxfId="714" priority="11" stopIfTrue="1">
      <formula>AND(($H4="ヒノキ"),(#REF!&lt;12))</formula>
    </cfRule>
  </conditionalFormatting>
  <conditionalFormatting sqref="R4:R43 AB4:AE43">
    <cfRule type="expression" dxfId="713" priority="10" stopIfTrue="1">
      <formula>AND(($H4="ヒノキ"),(#REF!&lt;22),(#REF!&gt;=12))</formula>
    </cfRule>
  </conditionalFormatting>
  <conditionalFormatting sqref="S4:S43">
    <cfRule type="expression" dxfId="712" priority="9" stopIfTrue="1">
      <formula>AND(($H4="ヒノキ"),(#REF!&lt;32),(#REF!&gt;=22))</formula>
    </cfRule>
  </conditionalFormatting>
  <conditionalFormatting sqref="T4:U43 Z4:AF43 AJ4:AJ43">
    <cfRule type="expression" dxfId="711" priority="8" stopIfTrue="1">
      <formula>AND(($H4="ヒノキ"),(#REF!&gt;=32))</formula>
    </cfRule>
  </conditionalFormatting>
  <conditionalFormatting sqref="V4:V43 AA4:AA43">
    <cfRule type="expression" dxfId="710" priority="7" stopIfTrue="1">
      <formula>AND(($H4="アカマツ"),(#REF!&lt;12))</formula>
    </cfRule>
  </conditionalFormatting>
  <conditionalFormatting sqref="W4:W43 AB4:AB43">
    <cfRule type="expression" dxfId="709" priority="6" stopIfTrue="1">
      <formula>AND(($H4="アカマツ"),(#REF!&lt;22),(#REF!&gt;=12))</formula>
    </cfRule>
  </conditionalFormatting>
  <conditionalFormatting sqref="X4:X43 AC4:AC43">
    <cfRule type="expression" dxfId="708" priority="5" stopIfTrue="1">
      <formula>AND(($H4="アカマツ"),(#REF!&lt;42),(#REF!&gt;=22))</formula>
    </cfRule>
  </conditionalFormatting>
  <conditionalFormatting sqref="Y4:AF43 AJ4:AJ43">
    <cfRule type="expression" dxfId="707" priority="4" stopIfTrue="1">
      <formula>AND(($H4="アカマツ"),(#REF!&gt;=42))</formula>
    </cfRule>
  </conditionalFormatting>
  <conditionalFormatting sqref="AG4:AG43">
    <cfRule type="expression" dxfId="706" priority="3" stopIfTrue="1">
      <formula>AND(($H4&lt;&gt;"スギ"),($H4&lt;&gt;"ヒノキ"),($H4&lt;&gt;"アカマツ"),(#REF!&lt;12))</formula>
    </cfRule>
  </conditionalFormatting>
  <conditionalFormatting sqref="AH4:AH43">
    <cfRule type="expression" dxfId="705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704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00B050"/>
  </sheetPr>
  <dimension ref="A1:AJ120"/>
  <sheetViews>
    <sheetView showGridLines="0" view="pageBreakPreview" topLeftCell="A4" zoomScaleNormal="85" zoomScaleSheetLayoutView="100" workbookViewId="0">
      <selection activeCell="I1" sqref="I1:I1048576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331</v>
      </c>
      <c r="B2" s="100"/>
      <c r="C2" s="100"/>
      <c r="D2" s="100"/>
      <c r="E2" s="100"/>
      <c r="F2" s="100"/>
      <c r="G2" s="100"/>
      <c r="H2" s="101" t="s">
        <v>128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46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45">
        <v>0</v>
      </c>
      <c r="L3" s="45">
        <v>12</v>
      </c>
      <c r="M3" s="45">
        <v>22</v>
      </c>
      <c r="N3" s="45">
        <v>32</v>
      </c>
      <c r="O3" s="45">
        <v>42</v>
      </c>
      <c r="P3" s="45" t="s">
        <v>14</v>
      </c>
      <c r="Q3" s="45">
        <v>0</v>
      </c>
      <c r="R3" s="45">
        <v>12</v>
      </c>
      <c r="S3" s="45">
        <v>22</v>
      </c>
      <c r="T3" s="45">
        <v>32</v>
      </c>
      <c r="U3" s="45" t="s">
        <v>14</v>
      </c>
      <c r="V3" s="45">
        <v>0</v>
      </c>
      <c r="W3" s="45">
        <v>12</v>
      </c>
      <c r="X3" s="45">
        <v>22</v>
      </c>
      <c r="Y3" s="45">
        <v>42</v>
      </c>
      <c r="Z3" s="45" t="s">
        <v>14</v>
      </c>
      <c r="AA3" s="45">
        <v>0</v>
      </c>
      <c r="AB3" s="45">
        <v>12</v>
      </c>
      <c r="AC3" s="45">
        <v>22</v>
      </c>
      <c r="AD3" s="45">
        <v>32</v>
      </c>
      <c r="AE3" s="45">
        <v>42</v>
      </c>
      <c r="AF3" s="45" t="s">
        <v>14</v>
      </c>
      <c r="AG3" s="45">
        <v>0</v>
      </c>
      <c r="AH3" s="45">
        <v>12</v>
      </c>
      <c r="AI3" s="45">
        <v>42</v>
      </c>
      <c r="AJ3" s="45" t="s">
        <v>14</v>
      </c>
    </row>
    <row r="4" spans="1:36" ht="12.95" customHeight="1" x14ac:dyDescent="0.15">
      <c r="A4" s="44">
        <v>541</v>
      </c>
      <c r="B4" s="99" t="s">
        <v>136</v>
      </c>
      <c r="C4" s="99"/>
      <c r="D4" s="44">
        <v>28</v>
      </c>
      <c r="E4" s="44">
        <v>22</v>
      </c>
      <c r="F4" s="4">
        <f t="shared" ref="F4:F43" si="0">IF(D4&gt;0,IF(B4="スギ",P4,IF(B4="ヒノキ",U4,IF(B4="アカマツ",Z4,IF(B4="カラマツ",AF4,AJ4)))),"")</f>
        <v>0.66</v>
      </c>
      <c r="G4" s="5"/>
      <c r="H4" s="44"/>
      <c r="I4" s="44" t="s">
        <v>38</v>
      </c>
      <c r="J4" s="1" t="s">
        <v>15</v>
      </c>
      <c r="K4" s="45">
        <f t="shared" ref="K4:K43" si="1">IF(ROUND(10^(-5+0.8769+1.7454*LOG(D4)+1.014*LOG(E4)),2)&gt;=0.01,ROUND(10^(-5+0.8769+1.7454*LOG(D4)+1.014*LOG(E4)),2),ROUND(10^(-5+0.8769+1.7454*LOG(D4)+1.014*LOG(E4)),3))</f>
        <v>0.57999999999999996</v>
      </c>
      <c r="L4" s="45">
        <f t="shared" ref="L4:L43" si="2">ROUND(10^(-5+0.73504+1.83346*LOG(D4)+1.06569*LOG(E4)),2)</f>
        <v>0.66</v>
      </c>
      <c r="M4" s="45">
        <f t="shared" ref="M4:M43" si="3">ROUND(10^(-5+0.71514+1.74357*LOG(D4)+1.17719*LOG(E4)),2)</f>
        <v>0.66</v>
      </c>
      <c r="N4" s="45">
        <f t="shared" ref="N4:N43" si="4">ROUND(10^(-5+0.82956+1.76381*LOG(D4)+1.06412*LOG(E4)),2)</f>
        <v>0.65</v>
      </c>
      <c r="O4" s="45">
        <f t="shared" ref="O4:O43" si="5">ROUND(10^(-5+0.88226+1.79204*LOG(D4)+0.99303*LOG(E4)),2)</f>
        <v>0.64</v>
      </c>
      <c r="P4" s="45">
        <f>HLOOKUP($D4,K$3:O$43,MATCH($A4,$A$3:$A$43,0),1)</f>
        <v>0.66</v>
      </c>
      <c r="Q4" s="45">
        <f t="shared" ref="Q4:Q43" si="6">IF(ROUND(10^(1.810672*LOG(D4)+0.982833*LOG(E4)-4.173533),2)&gt;=0.01,ROUND(10^(1.810672*LOG(D4)+0.982833*LOG(E4)-4.173533),2),ROUND(10^(1.810672*LOG(D4)+0.982833*LOG(E4)-4.173533),3))</f>
        <v>0.57999999999999996</v>
      </c>
      <c r="R4" s="45">
        <f t="shared" ref="R4:R43" si="7">ROUND(10^(1.905709*LOG(D4)+1.011385*LOG(E4)-4.293729),2)</f>
        <v>0.66</v>
      </c>
      <c r="S4" s="45">
        <f t="shared" ref="S4:S43" si="8">ROUND(10^(1.771888*LOG(D4)+1.138415*LOG(E4)-4.271259),2)</f>
        <v>0.66</v>
      </c>
      <c r="T4" s="45">
        <f t="shared" ref="T4:T43" si="9">ROUND(10^(1.671519*LOG(D4)+1.363617*LOG(E4)-4.404407),2)</f>
        <v>0.7</v>
      </c>
      <c r="U4" s="45">
        <f t="shared" ref="U4:U43" si="10">HLOOKUP($D4,Q$3:T$43,MATCH($A4,$A$3:$A$43,0),1)</f>
        <v>0.66</v>
      </c>
      <c r="V4" s="45">
        <f t="shared" ref="V4:V43" si="11">IF(ROUND(10^(-4.249503+1.946501*LOG(D4)+0.942682*LOG(E4)),2)&gt;=0.01,ROUND(10^(-4.249503+1.946501*LOG(D4)+0.942682*LOG(E4)),2),ROUND(10^(-4.249503+1.946501*LOG(D4)+0.942682*LOG(E4)),3))</f>
        <v>0.68</v>
      </c>
      <c r="W4" s="45">
        <f t="shared" ref="W4:W43" si="12">ROUND(10^(-4.155639+1.847898*LOG(D4)+0.951955*LOG(E4)),2)</f>
        <v>0.63</v>
      </c>
      <c r="X4" s="45">
        <f t="shared" ref="X4:X43" si="13">ROUND(10^(-4.194535+1.804172*LOG(D4)+1.034248*LOG(E4)),2)</f>
        <v>0.64</v>
      </c>
      <c r="Y4" s="45">
        <f t="shared" ref="Y4:Y43" si="14">ROUND(10^(-4.42347+2.006485*LOG(D4)+0.967757*LOG(E4)),2)</f>
        <v>0.6</v>
      </c>
      <c r="Z4" s="45">
        <f t="shared" ref="Z4:Z43" si="15">HLOOKUP($D4,V$3:Y$43,MATCH($A4,$A$3:$A$43,0),1)</f>
        <v>0.64</v>
      </c>
      <c r="AA4" s="45">
        <f t="shared" ref="AA4:AA43" si="16">IF(ROUND(10^(1.80389*LOG(D4)+0.962587*LOG(E4)-4.155099),2)&gt;=0.01,ROUND(10^(1.80389*LOG(D4)+0.962587*LOG(E4)-4.155099),2),ROUND(10^(1.80389*LOG(D4)+0.962587*LOG(E4)-4.155099),3))</f>
        <v>0.56000000000000005</v>
      </c>
      <c r="AB4" s="45">
        <f t="shared" ref="AB4:AB43" si="17">ROUND(10^(1.979213*LOG(D4)+0.998347*LOG(E4)-4.369281),2)</f>
        <v>0.68</v>
      </c>
      <c r="AC4" s="45">
        <f t="shared" ref="AC4:AC43" si="18">ROUND(10^(1.904401*LOG(D4)+1.062478*LOG(E4)-4.348104),2)</f>
        <v>0.68</v>
      </c>
      <c r="AD4" s="45">
        <f t="shared" ref="AD4:AD43" si="19">ROUND(10^(1.640825*LOG(D4)+1.080387*LOG(E4)-3.976731),2)</f>
        <v>0.7</v>
      </c>
      <c r="AE4" s="45">
        <f t="shared" ref="AE4:AE43" si="20">ROUND(10^(1.90887*LOG(D4)+1.088002*LOG(E4)-4.431495),2)</f>
        <v>0.62</v>
      </c>
      <c r="AF4" s="45">
        <f t="shared" ref="AF4:AF43" si="21">HLOOKUP($D4,AA$3:AE$43,MATCH($A4,$A$3:$A$43,0),1)</f>
        <v>0.68</v>
      </c>
      <c r="AG4" s="45">
        <f t="shared" ref="AG4:AG43" si="22">IF(ROUND(10^(1.94019664*LOG(D4)+0.84689666*LOG(E4)-4.20067295),2)&gt;=0.01,ROUND(10^(1.94019664*LOG(D4)+0.84689666*LOG(E4)-4.20067295),2),ROUND(10^(1.94019664*LOG(D4)+0.84689666*LOG(E4)-4.20067295),3))</f>
        <v>0.55000000000000004</v>
      </c>
      <c r="AH4" s="45">
        <f t="shared" ref="AH4:AH43" si="23">ROUND(10^(1.93813902*LOG(D4)+0.96697002*LOG(E4)-4.32216295),2)</f>
        <v>0.6</v>
      </c>
      <c r="AI4" s="45">
        <f t="shared" ref="AI4:AI43" si="24">ROUND(10^(1.82464098*LOG(D4)+0.97625989*LOG(E4)-4.15096808),2)</f>
        <v>0.63</v>
      </c>
      <c r="AJ4" s="45">
        <f t="shared" ref="AJ4:AJ43" si="25">HLOOKUP($D4,AG$3:AI$43,MATCH($A4,$A$3:$A$43,0),1)</f>
        <v>0.6</v>
      </c>
    </row>
    <row r="5" spans="1:36" ht="12.95" customHeight="1" x14ac:dyDescent="0.15">
      <c r="A5" s="44">
        <v>542</v>
      </c>
      <c r="B5" s="99" t="s">
        <v>136</v>
      </c>
      <c r="C5" s="99"/>
      <c r="D5" s="44">
        <v>6</v>
      </c>
      <c r="E5" s="44">
        <v>7</v>
      </c>
      <c r="F5" s="4">
        <f t="shared" si="0"/>
        <v>0.01</v>
      </c>
      <c r="G5" s="5" t="s">
        <v>263</v>
      </c>
      <c r="H5" s="44" t="s">
        <v>36</v>
      </c>
      <c r="I5" s="44" t="s">
        <v>264</v>
      </c>
      <c r="J5" s="1" t="s">
        <v>15</v>
      </c>
      <c r="K5" s="45">
        <f t="shared" si="1"/>
        <v>0.01</v>
      </c>
      <c r="L5" s="45">
        <f t="shared" si="2"/>
        <v>0.01</v>
      </c>
      <c r="M5" s="45">
        <f t="shared" si="3"/>
        <v>0.01</v>
      </c>
      <c r="N5" s="45">
        <f t="shared" si="4"/>
        <v>0.01</v>
      </c>
      <c r="O5" s="45">
        <f t="shared" si="5"/>
        <v>0.01</v>
      </c>
      <c r="P5" s="45">
        <f t="shared" ref="P5:P43" si="26">HLOOKUP($D5,K$3:O$43,MATCH(A5,$A$3:$A$43,0),1)</f>
        <v>0.01</v>
      </c>
      <c r="Q5" s="45">
        <f t="shared" si="6"/>
        <v>0.01</v>
      </c>
      <c r="R5" s="45">
        <f t="shared" si="7"/>
        <v>0.01</v>
      </c>
      <c r="S5" s="45">
        <f t="shared" si="8"/>
        <v>0.01</v>
      </c>
      <c r="T5" s="45">
        <f t="shared" si="9"/>
        <v>0.01</v>
      </c>
      <c r="U5" s="45">
        <f t="shared" si="10"/>
        <v>0.01</v>
      </c>
      <c r="V5" s="45">
        <f t="shared" si="11"/>
        <v>0.01</v>
      </c>
      <c r="W5" s="45">
        <f t="shared" si="12"/>
        <v>0.01</v>
      </c>
      <c r="X5" s="45">
        <f t="shared" si="13"/>
        <v>0.01</v>
      </c>
      <c r="Y5" s="45">
        <f t="shared" si="14"/>
        <v>0.01</v>
      </c>
      <c r="Z5" s="45">
        <f t="shared" si="15"/>
        <v>0.01</v>
      </c>
      <c r="AA5" s="45">
        <f t="shared" si="16"/>
        <v>0.01</v>
      </c>
      <c r="AB5" s="45">
        <f t="shared" si="17"/>
        <v>0.01</v>
      </c>
      <c r="AC5" s="45">
        <f t="shared" si="18"/>
        <v>0.01</v>
      </c>
      <c r="AD5" s="45">
        <f t="shared" si="19"/>
        <v>0.02</v>
      </c>
      <c r="AE5" s="45">
        <f t="shared" si="20"/>
        <v>0.01</v>
      </c>
      <c r="AF5" s="45">
        <f t="shared" si="21"/>
        <v>0.01</v>
      </c>
      <c r="AG5" s="45">
        <f t="shared" si="22"/>
        <v>0.01</v>
      </c>
      <c r="AH5" s="45">
        <f t="shared" si="23"/>
        <v>0.01</v>
      </c>
      <c r="AI5" s="45">
        <f t="shared" si="24"/>
        <v>0.01</v>
      </c>
      <c r="AJ5" s="45">
        <f t="shared" si="25"/>
        <v>0.01</v>
      </c>
    </row>
    <row r="6" spans="1:36" ht="12.95" customHeight="1" x14ac:dyDescent="0.15">
      <c r="A6" s="44">
        <v>543</v>
      </c>
      <c r="B6" s="99" t="s">
        <v>136</v>
      </c>
      <c r="C6" s="99"/>
      <c r="D6" s="44">
        <v>12</v>
      </c>
      <c r="E6" s="44">
        <v>17</v>
      </c>
      <c r="F6" s="4">
        <f t="shared" si="0"/>
        <v>0.11</v>
      </c>
      <c r="G6" s="5" t="s">
        <v>33</v>
      </c>
      <c r="H6" s="44" t="s">
        <v>32</v>
      </c>
      <c r="I6" s="5" t="s">
        <v>243</v>
      </c>
      <c r="J6" s="1" t="s">
        <v>15</v>
      </c>
      <c r="K6" s="45">
        <f t="shared" si="1"/>
        <v>0.1</v>
      </c>
      <c r="L6" s="45">
        <f t="shared" si="2"/>
        <v>0.11</v>
      </c>
      <c r="M6" s="45">
        <f t="shared" si="3"/>
        <v>0.11</v>
      </c>
      <c r="N6" s="45">
        <f t="shared" si="4"/>
        <v>0.11</v>
      </c>
      <c r="O6" s="45">
        <f t="shared" si="5"/>
        <v>0.11</v>
      </c>
      <c r="P6" s="45">
        <f t="shared" si="26"/>
        <v>0.11</v>
      </c>
      <c r="Q6" s="45">
        <f t="shared" si="6"/>
        <v>0.1</v>
      </c>
      <c r="R6" s="45">
        <f t="shared" si="7"/>
        <v>0.1</v>
      </c>
      <c r="S6" s="45">
        <f t="shared" si="8"/>
        <v>0.11</v>
      </c>
      <c r="T6" s="45">
        <f t="shared" si="9"/>
        <v>0.12</v>
      </c>
      <c r="U6" s="45">
        <f t="shared" si="10"/>
        <v>0.1</v>
      </c>
      <c r="V6" s="45">
        <f t="shared" si="11"/>
        <v>0.1</v>
      </c>
      <c r="W6" s="45">
        <f t="shared" si="12"/>
        <v>0.1</v>
      </c>
      <c r="X6" s="45">
        <f t="shared" si="13"/>
        <v>0.11</v>
      </c>
      <c r="Y6" s="45">
        <f t="shared" si="14"/>
        <v>0.09</v>
      </c>
      <c r="Z6" s="45">
        <f t="shared" si="15"/>
        <v>0.1</v>
      </c>
      <c r="AA6" s="45">
        <f t="shared" si="16"/>
        <v>0.09</v>
      </c>
      <c r="AB6" s="45">
        <f t="shared" si="17"/>
        <v>0.1</v>
      </c>
      <c r="AC6" s="45">
        <f t="shared" si="18"/>
        <v>0.1</v>
      </c>
      <c r="AD6" s="45">
        <f t="shared" si="19"/>
        <v>0.13</v>
      </c>
      <c r="AE6" s="45">
        <f t="shared" si="20"/>
        <v>0.09</v>
      </c>
      <c r="AF6" s="45">
        <f t="shared" si="21"/>
        <v>0.1</v>
      </c>
      <c r="AG6" s="45">
        <f t="shared" si="22"/>
        <v>0.09</v>
      </c>
      <c r="AH6" s="45">
        <f t="shared" si="23"/>
        <v>0.09</v>
      </c>
      <c r="AI6" s="45">
        <f t="shared" si="24"/>
        <v>0.1</v>
      </c>
      <c r="AJ6" s="45">
        <f t="shared" si="25"/>
        <v>0.09</v>
      </c>
    </row>
    <row r="7" spans="1:36" ht="12.95" customHeight="1" x14ac:dyDescent="0.15">
      <c r="A7" s="44">
        <v>544</v>
      </c>
      <c r="B7" s="99" t="s">
        <v>136</v>
      </c>
      <c r="C7" s="99"/>
      <c r="D7" s="44">
        <v>18</v>
      </c>
      <c r="E7" s="44">
        <v>19</v>
      </c>
      <c r="F7" s="4">
        <f t="shared" si="0"/>
        <v>0.25</v>
      </c>
      <c r="G7" s="5"/>
      <c r="H7" s="44"/>
      <c r="I7" s="5"/>
      <c r="J7" s="1" t="s">
        <v>15</v>
      </c>
      <c r="K7" s="45">
        <f t="shared" si="1"/>
        <v>0.23</v>
      </c>
      <c r="L7" s="45">
        <f t="shared" si="2"/>
        <v>0.25</v>
      </c>
      <c r="M7" s="45">
        <f t="shared" si="3"/>
        <v>0.26</v>
      </c>
      <c r="N7" s="45">
        <f t="shared" si="4"/>
        <v>0.25</v>
      </c>
      <c r="O7" s="45">
        <f t="shared" si="5"/>
        <v>0.25</v>
      </c>
      <c r="P7" s="45">
        <f t="shared" si="26"/>
        <v>0.25</v>
      </c>
      <c r="Q7" s="45">
        <f t="shared" si="6"/>
        <v>0.23</v>
      </c>
      <c r="R7" s="45">
        <f t="shared" si="7"/>
        <v>0.25</v>
      </c>
      <c r="S7" s="45">
        <f t="shared" si="8"/>
        <v>0.26</v>
      </c>
      <c r="T7" s="45">
        <f t="shared" si="9"/>
        <v>0.27</v>
      </c>
      <c r="U7" s="45">
        <f t="shared" si="10"/>
        <v>0.25</v>
      </c>
      <c r="V7" s="45">
        <f t="shared" si="11"/>
        <v>0.25</v>
      </c>
      <c r="W7" s="45">
        <f t="shared" si="12"/>
        <v>0.24</v>
      </c>
      <c r="X7" s="45">
        <f t="shared" si="13"/>
        <v>0.25</v>
      </c>
      <c r="Y7" s="45">
        <f t="shared" si="14"/>
        <v>0.22</v>
      </c>
      <c r="Z7" s="45">
        <f t="shared" si="15"/>
        <v>0.24</v>
      </c>
      <c r="AA7" s="45">
        <f t="shared" si="16"/>
        <v>0.22</v>
      </c>
      <c r="AB7" s="45">
        <f t="shared" si="17"/>
        <v>0.25</v>
      </c>
      <c r="AC7" s="45">
        <f t="shared" si="18"/>
        <v>0.25</v>
      </c>
      <c r="AD7" s="45">
        <f t="shared" si="19"/>
        <v>0.28999999999999998</v>
      </c>
      <c r="AE7" s="45">
        <f t="shared" si="20"/>
        <v>0.23</v>
      </c>
      <c r="AF7" s="45">
        <f t="shared" si="21"/>
        <v>0.25</v>
      </c>
      <c r="AG7" s="45">
        <f t="shared" si="22"/>
        <v>0.21</v>
      </c>
      <c r="AH7" s="45">
        <f t="shared" si="23"/>
        <v>0.22</v>
      </c>
      <c r="AI7" s="45">
        <f t="shared" si="24"/>
        <v>0.24</v>
      </c>
      <c r="AJ7" s="45">
        <f t="shared" si="25"/>
        <v>0.22</v>
      </c>
    </row>
    <row r="8" spans="1:36" ht="12.95" customHeight="1" x14ac:dyDescent="0.15">
      <c r="A8" s="44">
        <v>545</v>
      </c>
      <c r="B8" s="99" t="s">
        <v>136</v>
      </c>
      <c r="C8" s="99"/>
      <c r="D8" s="44">
        <v>22</v>
      </c>
      <c r="E8" s="44">
        <v>18</v>
      </c>
      <c r="F8" s="4">
        <f t="shared" si="0"/>
        <v>0.34</v>
      </c>
      <c r="G8" s="5"/>
      <c r="H8" s="44"/>
      <c r="I8" s="44"/>
      <c r="J8" s="1" t="s">
        <v>15</v>
      </c>
      <c r="K8" s="45">
        <f t="shared" si="1"/>
        <v>0.31</v>
      </c>
      <c r="L8" s="45">
        <f t="shared" si="2"/>
        <v>0.34</v>
      </c>
      <c r="M8" s="45">
        <f t="shared" si="3"/>
        <v>0.34</v>
      </c>
      <c r="N8" s="45">
        <f t="shared" si="4"/>
        <v>0.34</v>
      </c>
      <c r="O8" s="45">
        <f t="shared" si="5"/>
        <v>0.34</v>
      </c>
      <c r="P8" s="45">
        <f t="shared" si="26"/>
        <v>0.34</v>
      </c>
      <c r="Q8" s="45">
        <f t="shared" si="6"/>
        <v>0.31</v>
      </c>
      <c r="R8" s="45">
        <f t="shared" si="7"/>
        <v>0.34</v>
      </c>
      <c r="S8" s="45">
        <f t="shared" si="8"/>
        <v>0.34</v>
      </c>
      <c r="T8" s="45">
        <f t="shared" si="9"/>
        <v>0.36</v>
      </c>
      <c r="U8" s="45">
        <f t="shared" si="10"/>
        <v>0.34</v>
      </c>
      <c r="V8" s="45">
        <f t="shared" si="11"/>
        <v>0.35</v>
      </c>
      <c r="W8" s="45">
        <f t="shared" si="12"/>
        <v>0.33</v>
      </c>
      <c r="X8" s="45">
        <f t="shared" si="13"/>
        <v>0.34</v>
      </c>
      <c r="Y8" s="45">
        <f t="shared" si="14"/>
        <v>0.31</v>
      </c>
      <c r="Z8" s="45">
        <f t="shared" si="15"/>
        <v>0.34</v>
      </c>
      <c r="AA8" s="45">
        <f t="shared" si="16"/>
        <v>0.3</v>
      </c>
      <c r="AB8" s="45">
        <f t="shared" si="17"/>
        <v>0.35</v>
      </c>
      <c r="AC8" s="45">
        <f t="shared" si="18"/>
        <v>0.35</v>
      </c>
      <c r="AD8" s="45">
        <f t="shared" si="19"/>
        <v>0.38</v>
      </c>
      <c r="AE8" s="45">
        <f t="shared" si="20"/>
        <v>0.31</v>
      </c>
      <c r="AF8" s="45">
        <f t="shared" si="21"/>
        <v>0.35</v>
      </c>
      <c r="AG8" s="45">
        <f t="shared" si="22"/>
        <v>0.28999999999999998</v>
      </c>
      <c r="AH8" s="45">
        <f t="shared" si="23"/>
        <v>0.31</v>
      </c>
      <c r="AI8" s="45">
        <f t="shared" si="24"/>
        <v>0.33</v>
      </c>
      <c r="AJ8" s="45">
        <f t="shared" si="25"/>
        <v>0.31</v>
      </c>
    </row>
    <row r="9" spans="1:36" ht="12.95" customHeight="1" x14ac:dyDescent="0.15">
      <c r="A9" s="44">
        <v>546</v>
      </c>
      <c r="B9" s="99" t="s">
        <v>136</v>
      </c>
      <c r="C9" s="99"/>
      <c r="D9" s="44">
        <v>24</v>
      </c>
      <c r="E9" s="44">
        <v>19</v>
      </c>
      <c r="F9" s="4">
        <f t="shared" si="0"/>
        <v>0.42</v>
      </c>
      <c r="G9" s="5"/>
      <c r="H9" s="44"/>
      <c r="I9" s="5"/>
      <c r="J9" s="1" t="s">
        <v>15</v>
      </c>
      <c r="K9" s="45">
        <f t="shared" si="1"/>
        <v>0.38</v>
      </c>
      <c r="L9" s="45">
        <f t="shared" si="2"/>
        <v>0.42</v>
      </c>
      <c r="M9" s="45">
        <f t="shared" si="3"/>
        <v>0.42</v>
      </c>
      <c r="N9" s="45">
        <f t="shared" si="4"/>
        <v>0.42</v>
      </c>
      <c r="O9" s="45">
        <f t="shared" si="5"/>
        <v>0.42</v>
      </c>
      <c r="P9" s="45">
        <f t="shared" si="26"/>
        <v>0.42</v>
      </c>
      <c r="Q9" s="45">
        <f t="shared" si="6"/>
        <v>0.38</v>
      </c>
      <c r="R9" s="45">
        <f t="shared" si="7"/>
        <v>0.43</v>
      </c>
      <c r="S9" s="45">
        <f t="shared" si="8"/>
        <v>0.43</v>
      </c>
      <c r="T9" s="45">
        <f t="shared" si="9"/>
        <v>0.44</v>
      </c>
      <c r="U9" s="45">
        <f t="shared" si="10"/>
        <v>0.43</v>
      </c>
      <c r="V9" s="45">
        <f t="shared" si="11"/>
        <v>0.44</v>
      </c>
      <c r="W9" s="45">
        <f t="shared" si="12"/>
        <v>0.41</v>
      </c>
      <c r="X9" s="45">
        <f t="shared" si="13"/>
        <v>0.42</v>
      </c>
      <c r="Y9" s="45">
        <f t="shared" si="14"/>
        <v>0.38</v>
      </c>
      <c r="Z9" s="45">
        <f t="shared" si="15"/>
        <v>0.42</v>
      </c>
      <c r="AA9" s="45">
        <f t="shared" si="16"/>
        <v>0.37</v>
      </c>
      <c r="AB9" s="45">
        <f t="shared" si="17"/>
        <v>0.44</v>
      </c>
      <c r="AC9" s="45">
        <f t="shared" si="18"/>
        <v>0.44</v>
      </c>
      <c r="AD9" s="45">
        <f t="shared" si="19"/>
        <v>0.47</v>
      </c>
      <c r="AE9" s="45">
        <f t="shared" si="20"/>
        <v>0.39</v>
      </c>
      <c r="AF9" s="45">
        <f t="shared" si="21"/>
        <v>0.44</v>
      </c>
      <c r="AG9" s="45">
        <f t="shared" si="22"/>
        <v>0.36</v>
      </c>
      <c r="AH9" s="45">
        <f t="shared" si="23"/>
        <v>0.39</v>
      </c>
      <c r="AI9" s="45">
        <f t="shared" si="24"/>
        <v>0.41</v>
      </c>
      <c r="AJ9" s="45">
        <f t="shared" si="25"/>
        <v>0.39</v>
      </c>
    </row>
    <row r="10" spans="1:36" ht="12.95" customHeight="1" x14ac:dyDescent="0.15">
      <c r="A10" s="44">
        <v>547</v>
      </c>
      <c r="B10" s="99" t="s">
        <v>136</v>
      </c>
      <c r="C10" s="99"/>
      <c r="D10" s="44">
        <v>10</v>
      </c>
      <c r="E10" s="44">
        <v>15</v>
      </c>
      <c r="F10" s="4">
        <f t="shared" si="0"/>
        <v>7.0000000000000007E-2</v>
      </c>
      <c r="G10" s="5" t="s">
        <v>33</v>
      </c>
      <c r="H10" s="44" t="s">
        <v>32</v>
      </c>
      <c r="I10" s="5" t="s">
        <v>243</v>
      </c>
      <c r="J10" s="1" t="s">
        <v>15</v>
      </c>
      <c r="K10" s="45">
        <f t="shared" si="1"/>
        <v>7.0000000000000007E-2</v>
      </c>
      <c r="L10" s="45">
        <f t="shared" si="2"/>
        <v>7.0000000000000007E-2</v>
      </c>
      <c r="M10" s="45">
        <f t="shared" si="3"/>
        <v>7.0000000000000007E-2</v>
      </c>
      <c r="N10" s="45">
        <f t="shared" si="4"/>
        <v>7.0000000000000007E-2</v>
      </c>
      <c r="O10" s="45">
        <f t="shared" si="5"/>
        <v>7.0000000000000007E-2</v>
      </c>
      <c r="P10" s="45">
        <f t="shared" si="26"/>
        <v>7.0000000000000007E-2</v>
      </c>
      <c r="Q10" s="45">
        <f t="shared" si="6"/>
        <v>0.06</v>
      </c>
      <c r="R10" s="45">
        <f t="shared" si="7"/>
        <v>0.06</v>
      </c>
      <c r="S10" s="45">
        <f t="shared" si="8"/>
        <v>7.0000000000000007E-2</v>
      </c>
      <c r="T10" s="45">
        <f t="shared" si="9"/>
        <v>7.0000000000000007E-2</v>
      </c>
      <c r="U10" s="45">
        <f t="shared" si="10"/>
        <v>0.06</v>
      </c>
      <c r="V10" s="45">
        <f t="shared" si="11"/>
        <v>0.06</v>
      </c>
      <c r="W10" s="45">
        <f t="shared" si="12"/>
        <v>0.06</v>
      </c>
      <c r="X10" s="45">
        <f t="shared" si="13"/>
        <v>7.0000000000000007E-2</v>
      </c>
      <c r="Y10" s="45">
        <f t="shared" si="14"/>
        <v>0.05</v>
      </c>
      <c r="Z10" s="45">
        <f t="shared" si="15"/>
        <v>0.06</v>
      </c>
      <c r="AA10" s="45">
        <f t="shared" si="16"/>
        <v>0.06</v>
      </c>
      <c r="AB10" s="45">
        <f t="shared" si="17"/>
        <v>0.06</v>
      </c>
      <c r="AC10" s="45">
        <f t="shared" si="18"/>
        <v>0.06</v>
      </c>
      <c r="AD10" s="45">
        <f t="shared" si="19"/>
        <v>0.09</v>
      </c>
      <c r="AE10" s="45">
        <f t="shared" si="20"/>
        <v>0.06</v>
      </c>
      <c r="AF10" s="45">
        <f t="shared" si="21"/>
        <v>0.06</v>
      </c>
      <c r="AG10" s="45">
        <f t="shared" si="22"/>
        <v>0.05</v>
      </c>
      <c r="AH10" s="45">
        <f t="shared" si="23"/>
        <v>0.06</v>
      </c>
      <c r="AI10" s="45">
        <f t="shared" si="24"/>
        <v>7.0000000000000007E-2</v>
      </c>
      <c r="AJ10" s="45">
        <f t="shared" si="25"/>
        <v>0.05</v>
      </c>
    </row>
    <row r="11" spans="1:36" ht="12.95" customHeight="1" x14ac:dyDescent="0.15">
      <c r="A11" s="44">
        <v>548</v>
      </c>
      <c r="B11" s="99" t="s">
        <v>136</v>
      </c>
      <c r="C11" s="99"/>
      <c r="D11" s="44">
        <v>20</v>
      </c>
      <c r="E11" s="44">
        <v>19</v>
      </c>
      <c r="F11" s="4">
        <f t="shared" si="0"/>
        <v>0.3</v>
      </c>
      <c r="G11" s="5"/>
      <c r="H11" s="44"/>
      <c r="I11" s="44"/>
      <c r="J11" s="1" t="s">
        <v>15</v>
      </c>
      <c r="K11" s="45">
        <f t="shared" si="1"/>
        <v>0.28000000000000003</v>
      </c>
      <c r="L11" s="45">
        <f t="shared" si="2"/>
        <v>0.3</v>
      </c>
      <c r="M11" s="45">
        <f t="shared" si="3"/>
        <v>0.31</v>
      </c>
      <c r="N11" s="45">
        <f t="shared" si="4"/>
        <v>0.31</v>
      </c>
      <c r="O11" s="45">
        <f t="shared" si="5"/>
        <v>0.3</v>
      </c>
      <c r="P11" s="45">
        <f t="shared" si="26"/>
        <v>0.3</v>
      </c>
      <c r="Q11" s="45">
        <f t="shared" si="6"/>
        <v>0.27</v>
      </c>
      <c r="R11" s="45">
        <f t="shared" si="7"/>
        <v>0.3</v>
      </c>
      <c r="S11" s="45">
        <f t="shared" si="8"/>
        <v>0.31</v>
      </c>
      <c r="T11" s="45">
        <f t="shared" si="9"/>
        <v>0.33</v>
      </c>
      <c r="U11" s="45">
        <f t="shared" si="10"/>
        <v>0.3</v>
      </c>
      <c r="V11" s="45">
        <f t="shared" si="11"/>
        <v>0.31</v>
      </c>
      <c r="W11" s="45">
        <f t="shared" si="12"/>
        <v>0.28999999999999998</v>
      </c>
      <c r="X11" s="45">
        <f t="shared" si="13"/>
        <v>0.3</v>
      </c>
      <c r="Y11" s="45">
        <f t="shared" si="14"/>
        <v>0.27</v>
      </c>
      <c r="Z11" s="45">
        <f t="shared" si="15"/>
        <v>0.28999999999999998</v>
      </c>
      <c r="AA11" s="45">
        <f t="shared" si="16"/>
        <v>0.26</v>
      </c>
      <c r="AB11" s="45">
        <f t="shared" si="17"/>
        <v>0.3</v>
      </c>
      <c r="AC11" s="45">
        <f t="shared" si="18"/>
        <v>0.31</v>
      </c>
      <c r="AD11" s="45">
        <f t="shared" si="19"/>
        <v>0.35</v>
      </c>
      <c r="AE11" s="45">
        <f t="shared" si="20"/>
        <v>0.28000000000000003</v>
      </c>
      <c r="AF11" s="45">
        <f t="shared" si="21"/>
        <v>0.3</v>
      </c>
      <c r="AG11" s="45">
        <f t="shared" si="22"/>
        <v>0.26</v>
      </c>
      <c r="AH11" s="45">
        <f t="shared" si="23"/>
        <v>0.27</v>
      </c>
      <c r="AI11" s="45">
        <f t="shared" si="24"/>
        <v>0.3</v>
      </c>
      <c r="AJ11" s="45">
        <f t="shared" si="25"/>
        <v>0.27</v>
      </c>
    </row>
    <row r="12" spans="1:36" ht="12.95" customHeight="1" x14ac:dyDescent="0.15">
      <c r="A12" s="44">
        <v>549</v>
      </c>
      <c r="B12" s="99" t="s">
        <v>136</v>
      </c>
      <c r="C12" s="99"/>
      <c r="D12" s="44">
        <v>20</v>
      </c>
      <c r="E12" s="44">
        <v>19</v>
      </c>
      <c r="F12" s="4">
        <f t="shared" si="0"/>
        <v>0.3</v>
      </c>
      <c r="G12" s="5"/>
      <c r="H12" s="44"/>
      <c r="I12" s="5"/>
      <c r="J12" s="1" t="s">
        <v>15</v>
      </c>
      <c r="K12" s="45">
        <f t="shared" si="1"/>
        <v>0.28000000000000003</v>
      </c>
      <c r="L12" s="45">
        <f t="shared" si="2"/>
        <v>0.3</v>
      </c>
      <c r="M12" s="45">
        <f t="shared" si="3"/>
        <v>0.31</v>
      </c>
      <c r="N12" s="45">
        <f t="shared" si="4"/>
        <v>0.31</v>
      </c>
      <c r="O12" s="45">
        <f t="shared" si="5"/>
        <v>0.3</v>
      </c>
      <c r="P12" s="45">
        <f t="shared" si="26"/>
        <v>0.3</v>
      </c>
      <c r="Q12" s="45">
        <f t="shared" si="6"/>
        <v>0.27</v>
      </c>
      <c r="R12" s="45">
        <f t="shared" si="7"/>
        <v>0.3</v>
      </c>
      <c r="S12" s="45">
        <f t="shared" si="8"/>
        <v>0.31</v>
      </c>
      <c r="T12" s="45">
        <f t="shared" si="9"/>
        <v>0.33</v>
      </c>
      <c r="U12" s="45">
        <f t="shared" si="10"/>
        <v>0.3</v>
      </c>
      <c r="V12" s="45">
        <f t="shared" si="11"/>
        <v>0.31</v>
      </c>
      <c r="W12" s="45">
        <f t="shared" si="12"/>
        <v>0.28999999999999998</v>
      </c>
      <c r="X12" s="45">
        <f t="shared" si="13"/>
        <v>0.3</v>
      </c>
      <c r="Y12" s="45">
        <f t="shared" si="14"/>
        <v>0.27</v>
      </c>
      <c r="Z12" s="45">
        <f t="shared" si="15"/>
        <v>0.28999999999999998</v>
      </c>
      <c r="AA12" s="45">
        <f t="shared" si="16"/>
        <v>0.26</v>
      </c>
      <c r="AB12" s="45">
        <f t="shared" si="17"/>
        <v>0.3</v>
      </c>
      <c r="AC12" s="45">
        <f t="shared" si="18"/>
        <v>0.31</v>
      </c>
      <c r="AD12" s="45">
        <f t="shared" si="19"/>
        <v>0.35</v>
      </c>
      <c r="AE12" s="45">
        <f t="shared" si="20"/>
        <v>0.28000000000000003</v>
      </c>
      <c r="AF12" s="45">
        <f t="shared" si="21"/>
        <v>0.3</v>
      </c>
      <c r="AG12" s="45">
        <f t="shared" si="22"/>
        <v>0.26</v>
      </c>
      <c r="AH12" s="45">
        <f t="shared" si="23"/>
        <v>0.27</v>
      </c>
      <c r="AI12" s="45">
        <f t="shared" si="24"/>
        <v>0.3</v>
      </c>
      <c r="AJ12" s="45">
        <f t="shared" si="25"/>
        <v>0.27</v>
      </c>
    </row>
    <row r="13" spans="1:36" ht="12.95" customHeight="1" x14ac:dyDescent="0.15">
      <c r="A13" s="44">
        <v>550</v>
      </c>
      <c r="B13" s="99" t="s">
        <v>136</v>
      </c>
      <c r="C13" s="99"/>
      <c r="D13" s="44">
        <v>8</v>
      </c>
      <c r="E13" s="44">
        <v>7</v>
      </c>
      <c r="F13" s="4">
        <f t="shared" si="0"/>
        <v>0.02</v>
      </c>
      <c r="G13" s="5" t="s">
        <v>263</v>
      </c>
      <c r="H13" s="44" t="s">
        <v>36</v>
      </c>
      <c r="I13" s="5" t="s">
        <v>264</v>
      </c>
      <c r="J13" s="1" t="s">
        <v>15</v>
      </c>
      <c r="K13" s="45">
        <f t="shared" si="1"/>
        <v>0.02</v>
      </c>
      <c r="L13" s="45">
        <f t="shared" si="2"/>
        <v>0.02</v>
      </c>
      <c r="M13" s="45">
        <f t="shared" si="3"/>
        <v>0.02</v>
      </c>
      <c r="N13" s="45">
        <f t="shared" si="4"/>
        <v>0.02</v>
      </c>
      <c r="O13" s="45">
        <f t="shared" si="5"/>
        <v>0.02</v>
      </c>
      <c r="P13" s="45">
        <f t="shared" si="26"/>
        <v>0.02</v>
      </c>
      <c r="Q13" s="45">
        <f t="shared" si="6"/>
        <v>0.02</v>
      </c>
      <c r="R13" s="45">
        <f t="shared" si="7"/>
        <v>0.02</v>
      </c>
      <c r="S13" s="45">
        <f t="shared" si="8"/>
        <v>0.02</v>
      </c>
      <c r="T13" s="45">
        <f t="shared" si="9"/>
        <v>0.02</v>
      </c>
      <c r="U13" s="45">
        <f t="shared" si="10"/>
        <v>0.02</v>
      </c>
      <c r="V13" s="45">
        <f t="shared" si="11"/>
        <v>0.02</v>
      </c>
      <c r="W13" s="45">
        <f t="shared" si="12"/>
        <v>0.02</v>
      </c>
      <c r="X13" s="45">
        <f t="shared" si="13"/>
        <v>0.02</v>
      </c>
      <c r="Y13" s="45">
        <f t="shared" si="14"/>
        <v>0.02</v>
      </c>
      <c r="Z13" s="45">
        <f t="shared" si="15"/>
        <v>0.02</v>
      </c>
      <c r="AA13" s="45">
        <f t="shared" si="16"/>
        <v>0.02</v>
      </c>
      <c r="AB13" s="45">
        <f t="shared" si="17"/>
        <v>0.02</v>
      </c>
      <c r="AC13" s="45">
        <f t="shared" si="18"/>
        <v>0.02</v>
      </c>
      <c r="AD13" s="45">
        <f t="shared" si="19"/>
        <v>0.03</v>
      </c>
      <c r="AE13" s="45">
        <f t="shared" si="20"/>
        <v>0.02</v>
      </c>
      <c r="AF13" s="45">
        <f t="shared" si="21"/>
        <v>0.02</v>
      </c>
      <c r="AG13" s="45">
        <f t="shared" si="22"/>
        <v>0.02</v>
      </c>
      <c r="AH13" s="45">
        <f t="shared" si="23"/>
        <v>0.02</v>
      </c>
      <c r="AI13" s="45">
        <f t="shared" si="24"/>
        <v>0.02</v>
      </c>
      <c r="AJ13" s="45">
        <f t="shared" si="25"/>
        <v>0.02</v>
      </c>
    </row>
    <row r="14" spans="1:36" ht="12.95" customHeight="1" x14ac:dyDescent="0.15">
      <c r="A14" s="44">
        <v>551</v>
      </c>
      <c r="B14" s="99" t="s">
        <v>136</v>
      </c>
      <c r="C14" s="99"/>
      <c r="D14" s="44">
        <v>12</v>
      </c>
      <c r="E14" s="44">
        <v>15</v>
      </c>
      <c r="F14" s="4">
        <f t="shared" si="0"/>
        <v>0.09</v>
      </c>
      <c r="G14" s="5" t="s">
        <v>33</v>
      </c>
      <c r="H14" s="44"/>
      <c r="I14" s="44"/>
      <c r="J14" s="1" t="s">
        <v>15</v>
      </c>
      <c r="K14" s="45">
        <f t="shared" si="1"/>
        <v>0.09</v>
      </c>
      <c r="L14" s="45">
        <f t="shared" si="2"/>
        <v>0.09</v>
      </c>
      <c r="M14" s="45">
        <f t="shared" si="3"/>
        <v>0.1</v>
      </c>
      <c r="N14" s="45">
        <f t="shared" si="4"/>
        <v>0.1</v>
      </c>
      <c r="O14" s="45">
        <f t="shared" si="5"/>
        <v>0.1</v>
      </c>
      <c r="P14" s="45">
        <f t="shared" si="26"/>
        <v>0.09</v>
      </c>
      <c r="Q14" s="45">
        <f t="shared" si="6"/>
        <v>0.09</v>
      </c>
      <c r="R14" s="45">
        <f t="shared" si="7"/>
        <v>0.09</v>
      </c>
      <c r="S14" s="45">
        <f t="shared" si="8"/>
        <v>0.1</v>
      </c>
      <c r="T14" s="45">
        <f t="shared" si="9"/>
        <v>0.1</v>
      </c>
      <c r="U14" s="45">
        <f t="shared" si="10"/>
        <v>0.09</v>
      </c>
      <c r="V14" s="45">
        <f t="shared" si="11"/>
        <v>0.09</v>
      </c>
      <c r="W14" s="45">
        <f t="shared" si="12"/>
        <v>0.09</v>
      </c>
      <c r="X14" s="45">
        <f t="shared" si="13"/>
        <v>0.09</v>
      </c>
      <c r="Y14" s="45">
        <f t="shared" si="14"/>
        <v>0.08</v>
      </c>
      <c r="Z14" s="45">
        <f t="shared" si="15"/>
        <v>0.09</v>
      </c>
      <c r="AA14" s="45">
        <f t="shared" si="16"/>
        <v>0.08</v>
      </c>
      <c r="AB14" s="45">
        <f t="shared" si="17"/>
        <v>0.09</v>
      </c>
      <c r="AC14" s="45">
        <f t="shared" si="18"/>
        <v>0.09</v>
      </c>
      <c r="AD14" s="45">
        <f t="shared" si="19"/>
        <v>0.12</v>
      </c>
      <c r="AE14" s="45">
        <f t="shared" si="20"/>
        <v>0.08</v>
      </c>
      <c r="AF14" s="45">
        <f t="shared" si="21"/>
        <v>0.09</v>
      </c>
      <c r="AG14" s="45">
        <f t="shared" si="22"/>
        <v>0.08</v>
      </c>
      <c r="AH14" s="45">
        <f t="shared" si="23"/>
        <v>0.08</v>
      </c>
      <c r="AI14" s="45">
        <f t="shared" si="24"/>
        <v>0.09</v>
      </c>
      <c r="AJ14" s="45">
        <f t="shared" si="25"/>
        <v>0.08</v>
      </c>
    </row>
    <row r="15" spans="1:36" ht="12.95" customHeight="1" x14ac:dyDescent="0.15">
      <c r="A15" s="44">
        <v>552</v>
      </c>
      <c r="B15" s="99" t="s">
        <v>136</v>
      </c>
      <c r="C15" s="99"/>
      <c r="D15" s="44">
        <v>20</v>
      </c>
      <c r="E15" s="44">
        <v>19</v>
      </c>
      <c r="F15" s="4">
        <f t="shared" si="0"/>
        <v>0.3</v>
      </c>
      <c r="G15" s="5"/>
      <c r="H15" s="44"/>
      <c r="I15" s="44"/>
      <c r="J15" s="1" t="s">
        <v>15</v>
      </c>
      <c r="K15" s="45">
        <f t="shared" si="1"/>
        <v>0.28000000000000003</v>
      </c>
      <c r="L15" s="45">
        <f t="shared" si="2"/>
        <v>0.3</v>
      </c>
      <c r="M15" s="45">
        <f t="shared" si="3"/>
        <v>0.31</v>
      </c>
      <c r="N15" s="45">
        <f t="shared" si="4"/>
        <v>0.31</v>
      </c>
      <c r="O15" s="45">
        <f t="shared" si="5"/>
        <v>0.3</v>
      </c>
      <c r="P15" s="45">
        <f t="shared" si="26"/>
        <v>0.3</v>
      </c>
      <c r="Q15" s="45">
        <f t="shared" si="6"/>
        <v>0.27</v>
      </c>
      <c r="R15" s="45">
        <f t="shared" si="7"/>
        <v>0.3</v>
      </c>
      <c r="S15" s="45">
        <f t="shared" si="8"/>
        <v>0.31</v>
      </c>
      <c r="T15" s="45">
        <f t="shared" si="9"/>
        <v>0.33</v>
      </c>
      <c r="U15" s="45">
        <f t="shared" si="10"/>
        <v>0.3</v>
      </c>
      <c r="V15" s="45">
        <f t="shared" si="11"/>
        <v>0.31</v>
      </c>
      <c r="W15" s="45">
        <f t="shared" si="12"/>
        <v>0.28999999999999998</v>
      </c>
      <c r="X15" s="45">
        <f t="shared" si="13"/>
        <v>0.3</v>
      </c>
      <c r="Y15" s="45">
        <f t="shared" si="14"/>
        <v>0.27</v>
      </c>
      <c r="Z15" s="45">
        <f t="shared" si="15"/>
        <v>0.28999999999999998</v>
      </c>
      <c r="AA15" s="45">
        <f t="shared" si="16"/>
        <v>0.26</v>
      </c>
      <c r="AB15" s="45">
        <f t="shared" si="17"/>
        <v>0.3</v>
      </c>
      <c r="AC15" s="45">
        <f t="shared" si="18"/>
        <v>0.31</v>
      </c>
      <c r="AD15" s="45">
        <f t="shared" si="19"/>
        <v>0.35</v>
      </c>
      <c r="AE15" s="45">
        <f t="shared" si="20"/>
        <v>0.28000000000000003</v>
      </c>
      <c r="AF15" s="45">
        <f t="shared" si="21"/>
        <v>0.3</v>
      </c>
      <c r="AG15" s="45">
        <f t="shared" si="22"/>
        <v>0.26</v>
      </c>
      <c r="AH15" s="45">
        <f t="shared" si="23"/>
        <v>0.27</v>
      </c>
      <c r="AI15" s="45">
        <f t="shared" si="24"/>
        <v>0.3</v>
      </c>
      <c r="AJ15" s="45">
        <f t="shared" si="25"/>
        <v>0.27</v>
      </c>
    </row>
    <row r="16" spans="1:36" ht="12.95" customHeight="1" x14ac:dyDescent="0.15">
      <c r="A16" s="44">
        <v>553</v>
      </c>
      <c r="B16" s="99" t="s">
        <v>136</v>
      </c>
      <c r="C16" s="99"/>
      <c r="D16" s="44">
        <v>10</v>
      </c>
      <c r="E16" s="44">
        <v>13</v>
      </c>
      <c r="F16" s="4">
        <f t="shared" si="0"/>
        <v>0.06</v>
      </c>
      <c r="G16" s="5" t="s">
        <v>33</v>
      </c>
      <c r="H16" s="44" t="s">
        <v>32</v>
      </c>
      <c r="I16" s="53" t="s">
        <v>243</v>
      </c>
      <c r="J16" s="1" t="s">
        <v>15</v>
      </c>
      <c r="K16" s="45">
        <f t="shared" si="1"/>
        <v>0.06</v>
      </c>
      <c r="L16" s="45">
        <f t="shared" si="2"/>
        <v>0.06</v>
      </c>
      <c r="M16" s="45">
        <f t="shared" si="3"/>
        <v>0.06</v>
      </c>
      <c r="N16" s="45">
        <f t="shared" si="4"/>
        <v>0.06</v>
      </c>
      <c r="O16" s="45">
        <f t="shared" si="5"/>
        <v>0.06</v>
      </c>
      <c r="P16" s="45">
        <f t="shared" si="26"/>
        <v>0.06</v>
      </c>
      <c r="Q16" s="45">
        <f t="shared" si="6"/>
        <v>0.05</v>
      </c>
      <c r="R16" s="45">
        <f t="shared" si="7"/>
        <v>0.05</v>
      </c>
      <c r="S16" s="45">
        <f t="shared" si="8"/>
        <v>0.06</v>
      </c>
      <c r="T16" s="45">
        <f t="shared" si="9"/>
        <v>0.06</v>
      </c>
      <c r="U16" s="45">
        <f t="shared" si="10"/>
        <v>0.05</v>
      </c>
      <c r="V16" s="45">
        <f t="shared" si="11"/>
        <v>0.06</v>
      </c>
      <c r="W16" s="45">
        <f t="shared" si="12"/>
        <v>0.06</v>
      </c>
      <c r="X16" s="45">
        <f t="shared" si="13"/>
        <v>0.06</v>
      </c>
      <c r="Y16" s="45">
        <f t="shared" si="14"/>
        <v>0.05</v>
      </c>
      <c r="Z16" s="45">
        <f t="shared" si="15"/>
        <v>0.06</v>
      </c>
      <c r="AA16" s="45">
        <f t="shared" si="16"/>
        <v>0.05</v>
      </c>
      <c r="AB16" s="45">
        <f t="shared" si="17"/>
        <v>0.05</v>
      </c>
      <c r="AC16" s="45">
        <f t="shared" si="18"/>
        <v>0.05</v>
      </c>
      <c r="AD16" s="45">
        <f t="shared" si="19"/>
        <v>7.0000000000000007E-2</v>
      </c>
      <c r="AE16" s="45">
        <f t="shared" si="20"/>
        <v>0.05</v>
      </c>
      <c r="AF16" s="45">
        <f t="shared" si="21"/>
        <v>0.05</v>
      </c>
      <c r="AG16" s="45">
        <f t="shared" si="22"/>
        <v>0.05</v>
      </c>
      <c r="AH16" s="45">
        <f t="shared" si="23"/>
        <v>0.05</v>
      </c>
      <c r="AI16" s="45">
        <f t="shared" si="24"/>
        <v>0.06</v>
      </c>
      <c r="AJ16" s="45">
        <f t="shared" si="25"/>
        <v>0.05</v>
      </c>
    </row>
    <row r="17" spans="1:36" ht="12.95" customHeight="1" x14ac:dyDescent="0.15">
      <c r="A17" s="44">
        <v>554</v>
      </c>
      <c r="B17" s="99" t="s">
        <v>136</v>
      </c>
      <c r="C17" s="99"/>
      <c r="D17" s="44">
        <v>12</v>
      </c>
      <c r="E17" s="44">
        <v>16</v>
      </c>
      <c r="F17" s="4">
        <f t="shared" si="0"/>
        <v>0.1</v>
      </c>
      <c r="G17" s="5" t="s">
        <v>33</v>
      </c>
      <c r="H17" s="44"/>
      <c r="I17" s="44"/>
      <c r="J17" s="1" t="s">
        <v>15</v>
      </c>
      <c r="K17" s="45">
        <f t="shared" si="1"/>
        <v>0.1</v>
      </c>
      <c r="L17" s="45">
        <f t="shared" si="2"/>
        <v>0.1</v>
      </c>
      <c r="M17" s="45">
        <f t="shared" si="3"/>
        <v>0.1</v>
      </c>
      <c r="N17" s="45">
        <f t="shared" si="4"/>
        <v>0.1</v>
      </c>
      <c r="O17" s="45">
        <f t="shared" si="5"/>
        <v>0.1</v>
      </c>
      <c r="P17" s="45">
        <f t="shared" si="26"/>
        <v>0.1</v>
      </c>
      <c r="Q17" s="45">
        <f t="shared" si="6"/>
        <v>0.09</v>
      </c>
      <c r="R17" s="45">
        <f t="shared" si="7"/>
        <v>0.1</v>
      </c>
      <c r="S17" s="45">
        <f t="shared" si="8"/>
        <v>0.1</v>
      </c>
      <c r="T17" s="45">
        <f t="shared" si="9"/>
        <v>0.11</v>
      </c>
      <c r="U17" s="45">
        <f t="shared" si="10"/>
        <v>0.1</v>
      </c>
      <c r="V17" s="45">
        <f t="shared" si="11"/>
        <v>0.1</v>
      </c>
      <c r="W17" s="45">
        <f t="shared" si="12"/>
        <v>0.1</v>
      </c>
      <c r="X17" s="45">
        <f t="shared" si="13"/>
        <v>0.1</v>
      </c>
      <c r="Y17" s="45">
        <f t="shared" si="14"/>
        <v>0.08</v>
      </c>
      <c r="Z17" s="45">
        <f t="shared" si="15"/>
        <v>0.1</v>
      </c>
      <c r="AA17" s="45">
        <f t="shared" si="16"/>
        <v>0.09</v>
      </c>
      <c r="AB17" s="45">
        <f t="shared" si="17"/>
        <v>0.09</v>
      </c>
      <c r="AC17" s="45">
        <f t="shared" si="18"/>
        <v>0.1</v>
      </c>
      <c r="AD17" s="45">
        <f t="shared" si="19"/>
        <v>0.12</v>
      </c>
      <c r="AE17" s="45">
        <f t="shared" si="20"/>
        <v>0.09</v>
      </c>
      <c r="AF17" s="45">
        <f t="shared" si="21"/>
        <v>0.09</v>
      </c>
      <c r="AG17" s="45">
        <f t="shared" si="22"/>
        <v>0.08</v>
      </c>
      <c r="AH17" s="45">
        <f t="shared" si="23"/>
        <v>0.09</v>
      </c>
      <c r="AI17" s="45">
        <f t="shared" si="24"/>
        <v>0.1</v>
      </c>
      <c r="AJ17" s="45">
        <f t="shared" si="25"/>
        <v>0.09</v>
      </c>
    </row>
    <row r="18" spans="1:36" ht="12.95" customHeight="1" x14ac:dyDescent="0.15">
      <c r="A18" s="44">
        <v>555</v>
      </c>
      <c r="B18" s="99" t="s">
        <v>136</v>
      </c>
      <c r="C18" s="99"/>
      <c r="D18" s="44">
        <v>24</v>
      </c>
      <c r="E18" s="44">
        <v>20</v>
      </c>
      <c r="F18" s="4">
        <f t="shared" si="0"/>
        <v>0.45</v>
      </c>
      <c r="G18" s="5"/>
      <c r="H18" s="44"/>
      <c r="I18" s="44"/>
      <c r="J18" s="1" t="s">
        <v>15</v>
      </c>
      <c r="K18" s="45">
        <f t="shared" si="1"/>
        <v>0.4</v>
      </c>
      <c r="L18" s="45">
        <f t="shared" si="2"/>
        <v>0.45</v>
      </c>
      <c r="M18" s="45">
        <f t="shared" si="3"/>
        <v>0.45</v>
      </c>
      <c r="N18" s="45">
        <f t="shared" si="4"/>
        <v>0.45</v>
      </c>
      <c r="O18" s="45">
        <f t="shared" si="5"/>
        <v>0.44</v>
      </c>
      <c r="P18" s="45">
        <f t="shared" si="26"/>
        <v>0.45</v>
      </c>
      <c r="Q18" s="45">
        <f t="shared" si="6"/>
        <v>0.4</v>
      </c>
      <c r="R18" s="45">
        <f t="shared" si="7"/>
        <v>0.45</v>
      </c>
      <c r="S18" s="45">
        <f t="shared" si="8"/>
        <v>0.45</v>
      </c>
      <c r="T18" s="45">
        <f t="shared" si="9"/>
        <v>0.48</v>
      </c>
      <c r="U18" s="45">
        <f t="shared" si="10"/>
        <v>0.45</v>
      </c>
      <c r="V18" s="45">
        <f t="shared" si="11"/>
        <v>0.46</v>
      </c>
      <c r="W18" s="45">
        <f t="shared" si="12"/>
        <v>0.43</v>
      </c>
      <c r="X18" s="45">
        <f t="shared" si="13"/>
        <v>0.44</v>
      </c>
      <c r="Y18" s="45">
        <f t="shared" si="14"/>
        <v>0.4</v>
      </c>
      <c r="Z18" s="45">
        <f t="shared" si="15"/>
        <v>0.44</v>
      </c>
      <c r="AA18" s="45">
        <f t="shared" si="16"/>
        <v>0.39</v>
      </c>
      <c r="AB18" s="45">
        <f t="shared" si="17"/>
        <v>0.46</v>
      </c>
      <c r="AC18" s="45">
        <f t="shared" si="18"/>
        <v>0.46</v>
      </c>
      <c r="AD18" s="45">
        <f t="shared" si="19"/>
        <v>0.49</v>
      </c>
      <c r="AE18" s="45">
        <f t="shared" si="20"/>
        <v>0.42</v>
      </c>
      <c r="AF18" s="45">
        <f t="shared" si="21"/>
        <v>0.46</v>
      </c>
      <c r="AG18" s="45">
        <f t="shared" si="22"/>
        <v>0.38</v>
      </c>
      <c r="AH18" s="45">
        <f t="shared" si="23"/>
        <v>0.41</v>
      </c>
      <c r="AI18" s="45">
        <f t="shared" si="24"/>
        <v>0.43</v>
      </c>
      <c r="AJ18" s="45">
        <f t="shared" si="25"/>
        <v>0.41</v>
      </c>
    </row>
    <row r="19" spans="1:36" ht="12.95" customHeight="1" x14ac:dyDescent="0.15">
      <c r="A19" s="44">
        <v>556</v>
      </c>
      <c r="B19" s="99" t="s">
        <v>136</v>
      </c>
      <c r="C19" s="99"/>
      <c r="D19" s="44">
        <v>10</v>
      </c>
      <c r="E19" s="44">
        <v>14</v>
      </c>
      <c r="F19" s="4">
        <f t="shared" si="0"/>
        <v>0.06</v>
      </c>
      <c r="G19" s="5" t="s">
        <v>33</v>
      </c>
      <c r="H19" s="44" t="s">
        <v>32</v>
      </c>
      <c r="I19" s="53" t="s">
        <v>243</v>
      </c>
      <c r="J19" s="1" t="s">
        <v>15</v>
      </c>
      <c r="K19" s="45">
        <f t="shared" si="1"/>
        <v>0.06</v>
      </c>
      <c r="L19" s="45">
        <f t="shared" si="2"/>
        <v>0.06</v>
      </c>
      <c r="M19" s="45">
        <f t="shared" si="3"/>
        <v>0.06</v>
      </c>
      <c r="N19" s="45">
        <f t="shared" si="4"/>
        <v>7.0000000000000007E-2</v>
      </c>
      <c r="O19" s="45">
        <f t="shared" si="5"/>
        <v>0.06</v>
      </c>
      <c r="P19" s="45">
        <f t="shared" si="26"/>
        <v>0.06</v>
      </c>
      <c r="Q19" s="45">
        <f t="shared" si="6"/>
        <v>0.06</v>
      </c>
      <c r="R19" s="45">
        <f t="shared" si="7"/>
        <v>0.06</v>
      </c>
      <c r="S19" s="45">
        <f t="shared" si="8"/>
        <v>0.06</v>
      </c>
      <c r="T19" s="45">
        <f t="shared" si="9"/>
        <v>7.0000000000000007E-2</v>
      </c>
      <c r="U19" s="45">
        <f t="shared" si="10"/>
        <v>0.06</v>
      </c>
      <c r="V19" s="45">
        <f t="shared" si="11"/>
        <v>0.06</v>
      </c>
      <c r="W19" s="45">
        <f t="shared" si="12"/>
        <v>0.06</v>
      </c>
      <c r="X19" s="45">
        <f t="shared" si="13"/>
        <v>0.06</v>
      </c>
      <c r="Y19" s="45">
        <f t="shared" si="14"/>
        <v>0.05</v>
      </c>
      <c r="Z19" s="45">
        <f t="shared" si="15"/>
        <v>0.06</v>
      </c>
      <c r="AA19" s="45">
        <f t="shared" si="16"/>
        <v>0.06</v>
      </c>
      <c r="AB19" s="45">
        <f t="shared" si="17"/>
        <v>0.06</v>
      </c>
      <c r="AC19" s="45">
        <f t="shared" si="18"/>
        <v>0.06</v>
      </c>
      <c r="AD19" s="45">
        <f t="shared" si="19"/>
        <v>0.08</v>
      </c>
      <c r="AE19" s="45">
        <f t="shared" si="20"/>
        <v>0.05</v>
      </c>
      <c r="AF19" s="45">
        <f t="shared" si="21"/>
        <v>0.06</v>
      </c>
      <c r="AG19" s="45">
        <f t="shared" si="22"/>
        <v>0.05</v>
      </c>
      <c r="AH19" s="45">
        <f t="shared" si="23"/>
        <v>0.05</v>
      </c>
      <c r="AI19" s="45">
        <f t="shared" si="24"/>
        <v>0.06</v>
      </c>
      <c r="AJ19" s="45">
        <f t="shared" si="25"/>
        <v>0.05</v>
      </c>
    </row>
    <row r="20" spans="1:36" ht="12.95" customHeight="1" x14ac:dyDescent="0.15">
      <c r="A20" s="44">
        <v>557</v>
      </c>
      <c r="B20" s="99" t="s">
        <v>136</v>
      </c>
      <c r="C20" s="99"/>
      <c r="D20" s="44">
        <v>22</v>
      </c>
      <c r="E20" s="44">
        <v>19</v>
      </c>
      <c r="F20" s="4">
        <f t="shared" si="0"/>
        <v>0.36</v>
      </c>
      <c r="G20" s="5"/>
      <c r="H20" s="44"/>
      <c r="I20" s="44"/>
      <c r="J20" s="1" t="s">
        <v>15</v>
      </c>
      <c r="K20" s="45">
        <f t="shared" si="1"/>
        <v>0.33</v>
      </c>
      <c r="L20" s="45">
        <f t="shared" si="2"/>
        <v>0.36</v>
      </c>
      <c r="M20" s="45">
        <f t="shared" si="3"/>
        <v>0.36</v>
      </c>
      <c r="N20" s="45">
        <f t="shared" si="4"/>
        <v>0.36</v>
      </c>
      <c r="O20" s="45">
        <f t="shared" si="5"/>
        <v>0.36</v>
      </c>
      <c r="P20" s="45">
        <f t="shared" si="26"/>
        <v>0.36</v>
      </c>
      <c r="Q20" s="45">
        <f t="shared" si="6"/>
        <v>0.33</v>
      </c>
      <c r="R20" s="45">
        <f t="shared" si="7"/>
        <v>0.36</v>
      </c>
      <c r="S20" s="45">
        <f t="shared" si="8"/>
        <v>0.37</v>
      </c>
      <c r="T20" s="45">
        <f t="shared" si="9"/>
        <v>0.38</v>
      </c>
      <c r="U20" s="45">
        <f t="shared" si="10"/>
        <v>0.37</v>
      </c>
      <c r="V20" s="45">
        <f t="shared" si="11"/>
        <v>0.37</v>
      </c>
      <c r="W20" s="45">
        <f t="shared" si="12"/>
        <v>0.35</v>
      </c>
      <c r="X20" s="45">
        <f t="shared" si="13"/>
        <v>0.35</v>
      </c>
      <c r="Y20" s="45">
        <f t="shared" si="14"/>
        <v>0.32</v>
      </c>
      <c r="Z20" s="45">
        <f t="shared" si="15"/>
        <v>0.35</v>
      </c>
      <c r="AA20" s="45">
        <f t="shared" si="16"/>
        <v>0.31</v>
      </c>
      <c r="AB20" s="45">
        <f t="shared" si="17"/>
        <v>0.37</v>
      </c>
      <c r="AC20" s="45">
        <f t="shared" si="18"/>
        <v>0.37</v>
      </c>
      <c r="AD20" s="45">
        <f t="shared" si="19"/>
        <v>0.41</v>
      </c>
      <c r="AE20" s="45">
        <f t="shared" si="20"/>
        <v>0.33</v>
      </c>
      <c r="AF20" s="45">
        <f t="shared" si="21"/>
        <v>0.37</v>
      </c>
      <c r="AG20" s="45">
        <f t="shared" si="22"/>
        <v>0.31</v>
      </c>
      <c r="AH20" s="45">
        <f t="shared" si="23"/>
        <v>0.33</v>
      </c>
      <c r="AI20" s="45">
        <f t="shared" si="24"/>
        <v>0.35</v>
      </c>
      <c r="AJ20" s="45">
        <f t="shared" si="25"/>
        <v>0.33</v>
      </c>
    </row>
    <row r="21" spans="1:36" ht="12.95" customHeight="1" x14ac:dyDescent="0.15">
      <c r="A21" s="44">
        <v>558</v>
      </c>
      <c r="B21" s="99" t="s">
        <v>136</v>
      </c>
      <c r="C21" s="99"/>
      <c r="D21" s="44">
        <v>10</v>
      </c>
      <c r="E21" s="44">
        <v>13</v>
      </c>
      <c r="F21" s="4">
        <f t="shared" si="0"/>
        <v>0.06</v>
      </c>
      <c r="G21" s="5" t="s">
        <v>33</v>
      </c>
      <c r="H21" s="44" t="s">
        <v>32</v>
      </c>
      <c r="I21" s="53" t="s">
        <v>243</v>
      </c>
      <c r="J21" s="1" t="s">
        <v>15</v>
      </c>
      <c r="K21" s="45">
        <f t="shared" si="1"/>
        <v>0.06</v>
      </c>
      <c r="L21" s="45">
        <f t="shared" si="2"/>
        <v>0.06</v>
      </c>
      <c r="M21" s="45">
        <f t="shared" si="3"/>
        <v>0.06</v>
      </c>
      <c r="N21" s="45">
        <f t="shared" si="4"/>
        <v>0.06</v>
      </c>
      <c r="O21" s="45">
        <f t="shared" si="5"/>
        <v>0.06</v>
      </c>
      <c r="P21" s="45">
        <f t="shared" si="26"/>
        <v>0.06</v>
      </c>
      <c r="Q21" s="45">
        <f t="shared" si="6"/>
        <v>0.05</v>
      </c>
      <c r="R21" s="45">
        <f t="shared" si="7"/>
        <v>0.05</v>
      </c>
      <c r="S21" s="45">
        <f t="shared" si="8"/>
        <v>0.06</v>
      </c>
      <c r="T21" s="45">
        <f t="shared" si="9"/>
        <v>0.06</v>
      </c>
      <c r="U21" s="45">
        <f t="shared" si="10"/>
        <v>0.05</v>
      </c>
      <c r="V21" s="45">
        <f t="shared" si="11"/>
        <v>0.06</v>
      </c>
      <c r="W21" s="45">
        <f t="shared" si="12"/>
        <v>0.06</v>
      </c>
      <c r="X21" s="45">
        <f t="shared" si="13"/>
        <v>0.06</v>
      </c>
      <c r="Y21" s="45">
        <f t="shared" si="14"/>
        <v>0.05</v>
      </c>
      <c r="Z21" s="45">
        <f t="shared" si="15"/>
        <v>0.06</v>
      </c>
      <c r="AA21" s="45">
        <f t="shared" si="16"/>
        <v>0.05</v>
      </c>
      <c r="AB21" s="45">
        <f t="shared" si="17"/>
        <v>0.05</v>
      </c>
      <c r="AC21" s="45">
        <f t="shared" si="18"/>
        <v>0.05</v>
      </c>
      <c r="AD21" s="45">
        <f t="shared" si="19"/>
        <v>7.0000000000000007E-2</v>
      </c>
      <c r="AE21" s="45">
        <f t="shared" si="20"/>
        <v>0.05</v>
      </c>
      <c r="AF21" s="45">
        <f t="shared" si="21"/>
        <v>0.05</v>
      </c>
      <c r="AG21" s="45">
        <f t="shared" si="22"/>
        <v>0.05</v>
      </c>
      <c r="AH21" s="45">
        <f t="shared" si="23"/>
        <v>0.05</v>
      </c>
      <c r="AI21" s="45">
        <f t="shared" si="24"/>
        <v>0.06</v>
      </c>
      <c r="AJ21" s="45">
        <f t="shared" si="25"/>
        <v>0.05</v>
      </c>
    </row>
    <row r="22" spans="1:36" ht="12.95" customHeight="1" x14ac:dyDescent="0.15">
      <c r="A22" s="44">
        <v>559</v>
      </c>
      <c r="B22" s="99" t="s">
        <v>136</v>
      </c>
      <c r="C22" s="99"/>
      <c r="D22" s="44">
        <v>6</v>
      </c>
      <c r="E22" s="44">
        <v>7</v>
      </c>
      <c r="F22" s="4">
        <f t="shared" si="0"/>
        <v>0.01</v>
      </c>
      <c r="G22" s="5" t="s">
        <v>263</v>
      </c>
      <c r="H22" s="44" t="s">
        <v>36</v>
      </c>
      <c r="I22" s="44" t="s">
        <v>264</v>
      </c>
      <c r="J22" s="1" t="s">
        <v>15</v>
      </c>
      <c r="K22" s="45">
        <f t="shared" si="1"/>
        <v>0.01</v>
      </c>
      <c r="L22" s="45">
        <f t="shared" si="2"/>
        <v>0.01</v>
      </c>
      <c r="M22" s="45">
        <f t="shared" si="3"/>
        <v>0.01</v>
      </c>
      <c r="N22" s="45">
        <f t="shared" si="4"/>
        <v>0.01</v>
      </c>
      <c r="O22" s="45">
        <f t="shared" si="5"/>
        <v>0.01</v>
      </c>
      <c r="P22" s="45">
        <f t="shared" si="26"/>
        <v>0.01</v>
      </c>
      <c r="Q22" s="45">
        <f t="shared" si="6"/>
        <v>0.01</v>
      </c>
      <c r="R22" s="45">
        <f t="shared" si="7"/>
        <v>0.01</v>
      </c>
      <c r="S22" s="45">
        <f t="shared" si="8"/>
        <v>0.01</v>
      </c>
      <c r="T22" s="45">
        <f t="shared" si="9"/>
        <v>0.01</v>
      </c>
      <c r="U22" s="45">
        <f t="shared" si="10"/>
        <v>0.01</v>
      </c>
      <c r="V22" s="45">
        <f t="shared" si="11"/>
        <v>0.01</v>
      </c>
      <c r="W22" s="45">
        <f t="shared" si="12"/>
        <v>0.01</v>
      </c>
      <c r="X22" s="45">
        <f t="shared" si="13"/>
        <v>0.01</v>
      </c>
      <c r="Y22" s="45">
        <f t="shared" si="14"/>
        <v>0.01</v>
      </c>
      <c r="Z22" s="45">
        <f t="shared" si="15"/>
        <v>0.01</v>
      </c>
      <c r="AA22" s="45">
        <f t="shared" si="16"/>
        <v>0.01</v>
      </c>
      <c r="AB22" s="45">
        <f t="shared" si="17"/>
        <v>0.01</v>
      </c>
      <c r="AC22" s="45">
        <f t="shared" si="18"/>
        <v>0.01</v>
      </c>
      <c r="AD22" s="45">
        <f t="shared" si="19"/>
        <v>0.02</v>
      </c>
      <c r="AE22" s="45">
        <f t="shared" si="20"/>
        <v>0.01</v>
      </c>
      <c r="AF22" s="45">
        <f t="shared" si="21"/>
        <v>0.01</v>
      </c>
      <c r="AG22" s="45">
        <f t="shared" si="22"/>
        <v>0.01</v>
      </c>
      <c r="AH22" s="45">
        <f t="shared" si="23"/>
        <v>0.01</v>
      </c>
      <c r="AI22" s="45">
        <f t="shared" si="24"/>
        <v>0.01</v>
      </c>
      <c r="AJ22" s="45">
        <f t="shared" si="25"/>
        <v>0.01</v>
      </c>
    </row>
    <row r="23" spans="1:36" ht="12.95" customHeight="1" x14ac:dyDescent="0.15">
      <c r="A23" s="44">
        <v>560</v>
      </c>
      <c r="B23" s="99" t="s">
        <v>136</v>
      </c>
      <c r="C23" s="99"/>
      <c r="D23" s="44">
        <v>32</v>
      </c>
      <c r="E23" s="44">
        <v>22</v>
      </c>
      <c r="F23" s="4">
        <f t="shared" si="0"/>
        <v>0.82</v>
      </c>
      <c r="G23" s="26"/>
      <c r="H23" s="44"/>
      <c r="I23" s="44"/>
      <c r="J23" s="1" t="s">
        <v>15</v>
      </c>
      <c r="K23" s="45">
        <f t="shared" si="1"/>
        <v>0.73</v>
      </c>
      <c r="L23" s="45">
        <f t="shared" si="2"/>
        <v>0.84</v>
      </c>
      <c r="M23" s="45">
        <f t="shared" si="3"/>
        <v>0.83</v>
      </c>
      <c r="N23" s="45">
        <f t="shared" si="4"/>
        <v>0.82</v>
      </c>
      <c r="O23" s="45">
        <f t="shared" si="5"/>
        <v>0.82</v>
      </c>
      <c r="P23" s="45">
        <f t="shared" si="26"/>
        <v>0.82</v>
      </c>
      <c r="Q23" s="45">
        <f t="shared" si="6"/>
        <v>0.74</v>
      </c>
      <c r="R23" s="45">
        <f t="shared" si="7"/>
        <v>0.86</v>
      </c>
      <c r="S23" s="45">
        <f t="shared" si="8"/>
        <v>0.84</v>
      </c>
      <c r="T23" s="45">
        <f t="shared" si="9"/>
        <v>0.88</v>
      </c>
      <c r="U23" s="45">
        <f t="shared" si="10"/>
        <v>0.88</v>
      </c>
      <c r="V23" s="45">
        <f t="shared" si="11"/>
        <v>0.88</v>
      </c>
      <c r="W23" s="45">
        <f t="shared" si="12"/>
        <v>0.8</v>
      </c>
      <c r="X23" s="45">
        <f t="shared" si="13"/>
        <v>0.81</v>
      </c>
      <c r="Y23" s="45">
        <f t="shared" si="14"/>
        <v>0.79</v>
      </c>
      <c r="Z23" s="45">
        <f t="shared" si="15"/>
        <v>0.81</v>
      </c>
      <c r="AA23" s="45">
        <f t="shared" si="16"/>
        <v>0.71</v>
      </c>
      <c r="AB23" s="45">
        <f t="shared" si="17"/>
        <v>0.89</v>
      </c>
      <c r="AC23" s="45">
        <f t="shared" si="18"/>
        <v>0.88</v>
      </c>
      <c r="AD23" s="45">
        <f t="shared" si="19"/>
        <v>0.88</v>
      </c>
      <c r="AE23" s="45">
        <f t="shared" si="20"/>
        <v>0.8</v>
      </c>
      <c r="AF23" s="45">
        <f t="shared" si="21"/>
        <v>0.88</v>
      </c>
      <c r="AG23" s="45">
        <f t="shared" si="22"/>
        <v>0.72</v>
      </c>
      <c r="AH23" s="45">
        <f t="shared" si="23"/>
        <v>0.78</v>
      </c>
      <c r="AI23" s="45">
        <f t="shared" si="24"/>
        <v>0.81</v>
      </c>
      <c r="AJ23" s="45">
        <f t="shared" si="25"/>
        <v>0.78</v>
      </c>
    </row>
    <row r="24" spans="1:36" ht="12.95" customHeight="1" x14ac:dyDescent="0.15">
      <c r="A24" s="44">
        <v>561</v>
      </c>
      <c r="B24" s="99" t="s">
        <v>136</v>
      </c>
      <c r="C24" s="99"/>
      <c r="D24" s="44">
        <v>20</v>
      </c>
      <c r="E24" s="44">
        <v>18</v>
      </c>
      <c r="F24" s="4">
        <f t="shared" si="0"/>
        <v>0.28999999999999998</v>
      </c>
      <c r="G24" s="5" t="s">
        <v>33</v>
      </c>
      <c r="H24" s="44"/>
      <c r="I24" s="44"/>
      <c r="J24" s="1" t="s">
        <v>15</v>
      </c>
      <c r="K24" s="45">
        <f t="shared" si="1"/>
        <v>0.26</v>
      </c>
      <c r="L24" s="45">
        <f t="shared" si="2"/>
        <v>0.28999999999999998</v>
      </c>
      <c r="M24" s="45">
        <f t="shared" si="3"/>
        <v>0.28999999999999998</v>
      </c>
      <c r="N24" s="45">
        <f t="shared" si="4"/>
        <v>0.28999999999999998</v>
      </c>
      <c r="O24" s="45">
        <f t="shared" si="5"/>
        <v>0.28999999999999998</v>
      </c>
      <c r="P24" s="45">
        <f t="shared" si="26"/>
        <v>0.28999999999999998</v>
      </c>
      <c r="Q24" s="45">
        <f t="shared" si="6"/>
        <v>0.26</v>
      </c>
      <c r="R24" s="45">
        <f t="shared" si="7"/>
        <v>0.28999999999999998</v>
      </c>
      <c r="S24" s="45">
        <f t="shared" si="8"/>
        <v>0.28999999999999998</v>
      </c>
      <c r="T24" s="45">
        <f t="shared" si="9"/>
        <v>0.3</v>
      </c>
      <c r="U24" s="45">
        <f t="shared" si="10"/>
        <v>0.28999999999999998</v>
      </c>
      <c r="V24" s="45">
        <f t="shared" si="11"/>
        <v>0.28999999999999998</v>
      </c>
      <c r="W24" s="45">
        <f t="shared" si="12"/>
        <v>0.28000000000000003</v>
      </c>
      <c r="X24" s="45">
        <f t="shared" si="13"/>
        <v>0.28000000000000003</v>
      </c>
      <c r="Y24" s="45">
        <f t="shared" si="14"/>
        <v>0.25</v>
      </c>
      <c r="Z24" s="45">
        <f t="shared" si="15"/>
        <v>0.28000000000000003</v>
      </c>
      <c r="AA24" s="45">
        <f t="shared" si="16"/>
        <v>0.25</v>
      </c>
      <c r="AB24" s="45">
        <f t="shared" si="17"/>
        <v>0.28999999999999998</v>
      </c>
      <c r="AC24" s="45">
        <f t="shared" si="18"/>
        <v>0.28999999999999998</v>
      </c>
      <c r="AD24" s="45">
        <f t="shared" si="19"/>
        <v>0.33</v>
      </c>
      <c r="AE24" s="45">
        <f t="shared" si="20"/>
        <v>0.26</v>
      </c>
      <c r="AF24" s="45">
        <f t="shared" si="21"/>
        <v>0.28999999999999998</v>
      </c>
      <c r="AG24" s="45">
        <f t="shared" si="22"/>
        <v>0.24</v>
      </c>
      <c r="AH24" s="45">
        <f t="shared" si="23"/>
        <v>0.26</v>
      </c>
      <c r="AI24" s="45">
        <f t="shared" si="24"/>
        <v>0.28000000000000003</v>
      </c>
      <c r="AJ24" s="45">
        <f t="shared" si="25"/>
        <v>0.26</v>
      </c>
    </row>
    <row r="25" spans="1:36" ht="12.95" customHeight="1" x14ac:dyDescent="0.15">
      <c r="A25" s="44">
        <v>562</v>
      </c>
      <c r="B25" s="99" t="s">
        <v>136</v>
      </c>
      <c r="C25" s="99"/>
      <c r="D25" s="44">
        <v>8</v>
      </c>
      <c r="E25" s="44">
        <v>9</v>
      </c>
      <c r="F25" s="4">
        <f t="shared" si="0"/>
        <v>0.03</v>
      </c>
      <c r="G25" s="5" t="s">
        <v>263</v>
      </c>
      <c r="H25" s="44" t="s">
        <v>36</v>
      </c>
      <c r="I25" s="44" t="s">
        <v>264</v>
      </c>
      <c r="J25" s="1" t="s">
        <v>15</v>
      </c>
      <c r="K25" s="45">
        <f t="shared" si="1"/>
        <v>0.03</v>
      </c>
      <c r="L25" s="45">
        <f t="shared" si="2"/>
        <v>0.03</v>
      </c>
      <c r="M25" s="45">
        <f t="shared" si="3"/>
        <v>0.03</v>
      </c>
      <c r="N25" s="45">
        <f t="shared" si="4"/>
        <v>0.03</v>
      </c>
      <c r="O25" s="45">
        <f t="shared" si="5"/>
        <v>0.03</v>
      </c>
      <c r="P25" s="45">
        <f t="shared" si="26"/>
        <v>0.03</v>
      </c>
      <c r="Q25" s="45">
        <f t="shared" si="6"/>
        <v>0.03</v>
      </c>
      <c r="R25" s="45">
        <f t="shared" si="7"/>
        <v>0.02</v>
      </c>
      <c r="S25" s="45">
        <f t="shared" si="8"/>
        <v>0.03</v>
      </c>
      <c r="T25" s="45">
        <f t="shared" si="9"/>
        <v>0.03</v>
      </c>
      <c r="U25" s="45">
        <f t="shared" si="10"/>
        <v>0.03</v>
      </c>
      <c r="V25" s="45">
        <f t="shared" si="11"/>
        <v>0.03</v>
      </c>
      <c r="W25" s="45">
        <f t="shared" si="12"/>
        <v>0.03</v>
      </c>
      <c r="X25" s="45">
        <f t="shared" si="13"/>
        <v>0.03</v>
      </c>
      <c r="Y25" s="45">
        <f t="shared" si="14"/>
        <v>0.02</v>
      </c>
      <c r="Z25" s="45">
        <f t="shared" si="15"/>
        <v>0.03</v>
      </c>
      <c r="AA25" s="45">
        <f t="shared" si="16"/>
        <v>0.02</v>
      </c>
      <c r="AB25" s="45">
        <f t="shared" si="17"/>
        <v>0.02</v>
      </c>
      <c r="AC25" s="45">
        <f t="shared" si="18"/>
        <v>0.02</v>
      </c>
      <c r="AD25" s="45">
        <f t="shared" si="19"/>
        <v>0.03</v>
      </c>
      <c r="AE25" s="45">
        <f t="shared" si="20"/>
        <v>0.02</v>
      </c>
      <c r="AF25" s="45">
        <f t="shared" si="21"/>
        <v>0.02</v>
      </c>
      <c r="AG25" s="45">
        <f t="shared" si="22"/>
        <v>0.02</v>
      </c>
      <c r="AH25" s="45">
        <f t="shared" si="23"/>
        <v>0.02</v>
      </c>
      <c r="AI25" s="45">
        <f t="shared" si="24"/>
        <v>0.03</v>
      </c>
      <c r="AJ25" s="45">
        <f t="shared" si="25"/>
        <v>0.02</v>
      </c>
    </row>
    <row r="26" spans="1:36" ht="12.95" customHeight="1" x14ac:dyDescent="0.15">
      <c r="A26" s="44">
        <v>563</v>
      </c>
      <c r="B26" s="99" t="s">
        <v>136</v>
      </c>
      <c r="C26" s="99"/>
      <c r="D26" s="44">
        <v>12</v>
      </c>
      <c r="E26" s="44">
        <v>14</v>
      </c>
      <c r="F26" s="4">
        <f t="shared" si="0"/>
        <v>0.09</v>
      </c>
      <c r="G26" s="5"/>
      <c r="H26" s="44"/>
      <c r="I26" s="44"/>
      <c r="J26" s="1" t="s">
        <v>15</v>
      </c>
      <c r="K26" s="45">
        <f t="shared" si="1"/>
        <v>0.08</v>
      </c>
      <c r="L26" s="45">
        <f t="shared" si="2"/>
        <v>0.09</v>
      </c>
      <c r="M26" s="45">
        <f t="shared" si="3"/>
        <v>0.09</v>
      </c>
      <c r="N26" s="45">
        <f t="shared" si="4"/>
        <v>0.09</v>
      </c>
      <c r="O26" s="45">
        <f t="shared" si="5"/>
        <v>0.09</v>
      </c>
      <c r="P26" s="45">
        <f t="shared" si="26"/>
        <v>0.09</v>
      </c>
      <c r="Q26" s="45">
        <f t="shared" si="6"/>
        <v>0.08</v>
      </c>
      <c r="R26" s="45">
        <f t="shared" si="7"/>
        <v>0.08</v>
      </c>
      <c r="S26" s="45">
        <f t="shared" si="8"/>
        <v>0.09</v>
      </c>
      <c r="T26" s="45">
        <f t="shared" si="9"/>
        <v>0.09</v>
      </c>
      <c r="U26" s="45">
        <f t="shared" si="10"/>
        <v>0.08</v>
      </c>
      <c r="V26" s="45">
        <f t="shared" si="11"/>
        <v>0.09</v>
      </c>
      <c r="W26" s="45">
        <f t="shared" si="12"/>
        <v>0.09</v>
      </c>
      <c r="X26" s="45">
        <f t="shared" si="13"/>
        <v>0.09</v>
      </c>
      <c r="Y26" s="45">
        <f t="shared" si="14"/>
        <v>7.0000000000000007E-2</v>
      </c>
      <c r="Z26" s="45">
        <f t="shared" si="15"/>
        <v>0.09</v>
      </c>
      <c r="AA26" s="45">
        <f t="shared" si="16"/>
        <v>0.08</v>
      </c>
      <c r="AB26" s="45">
        <f t="shared" si="17"/>
        <v>0.08</v>
      </c>
      <c r="AC26" s="45">
        <f t="shared" si="18"/>
        <v>0.08</v>
      </c>
      <c r="AD26" s="45">
        <f t="shared" si="19"/>
        <v>0.11</v>
      </c>
      <c r="AE26" s="45">
        <f t="shared" si="20"/>
        <v>0.08</v>
      </c>
      <c r="AF26" s="45">
        <f t="shared" si="21"/>
        <v>0.08</v>
      </c>
      <c r="AG26" s="45">
        <f t="shared" si="22"/>
        <v>7.0000000000000007E-2</v>
      </c>
      <c r="AH26" s="45">
        <f t="shared" si="23"/>
        <v>0.08</v>
      </c>
      <c r="AI26" s="45">
        <f t="shared" si="24"/>
        <v>0.09</v>
      </c>
      <c r="AJ26" s="45">
        <f t="shared" si="25"/>
        <v>0.08</v>
      </c>
    </row>
    <row r="27" spans="1:36" ht="12.95" customHeight="1" x14ac:dyDescent="0.15">
      <c r="A27" s="44">
        <v>564</v>
      </c>
      <c r="B27" s="99" t="s">
        <v>136</v>
      </c>
      <c r="C27" s="99"/>
      <c r="D27" s="44">
        <v>18</v>
      </c>
      <c r="E27" s="44">
        <v>18</v>
      </c>
      <c r="F27" s="4">
        <f t="shared" si="0"/>
        <v>0.24</v>
      </c>
      <c r="G27" s="5"/>
      <c r="H27" s="44"/>
      <c r="I27" s="44"/>
      <c r="J27" s="1" t="s">
        <v>15</v>
      </c>
      <c r="K27" s="45">
        <f t="shared" si="1"/>
        <v>0.22</v>
      </c>
      <c r="L27" s="45">
        <f t="shared" si="2"/>
        <v>0.24</v>
      </c>
      <c r="M27" s="45">
        <f t="shared" si="3"/>
        <v>0.24</v>
      </c>
      <c r="N27" s="45">
        <f t="shared" si="4"/>
        <v>0.24</v>
      </c>
      <c r="O27" s="45">
        <f t="shared" si="5"/>
        <v>0.24</v>
      </c>
      <c r="P27" s="45">
        <f t="shared" si="26"/>
        <v>0.24</v>
      </c>
      <c r="Q27" s="45">
        <f t="shared" si="6"/>
        <v>0.22</v>
      </c>
      <c r="R27" s="45">
        <f t="shared" si="7"/>
        <v>0.23</v>
      </c>
      <c r="S27" s="45">
        <f t="shared" si="8"/>
        <v>0.24</v>
      </c>
      <c r="T27" s="45">
        <f t="shared" si="9"/>
        <v>0.25</v>
      </c>
      <c r="U27" s="45">
        <f t="shared" si="10"/>
        <v>0.23</v>
      </c>
      <c r="V27" s="45">
        <f t="shared" si="11"/>
        <v>0.24</v>
      </c>
      <c r="W27" s="45">
        <f t="shared" si="12"/>
        <v>0.23</v>
      </c>
      <c r="X27" s="45">
        <f t="shared" si="13"/>
        <v>0.23</v>
      </c>
      <c r="Y27" s="45">
        <f t="shared" si="14"/>
        <v>0.2</v>
      </c>
      <c r="Z27" s="45">
        <f t="shared" si="15"/>
        <v>0.23</v>
      </c>
      <c r="AA27" s="45">
        <f t="shared" si="16"/>
        <v>0.21</v>
      </c>
      <c r="AB27" s="45">
        <f t="shared" si="17"/>
        <v>0.23</v>
      </c>
      <c r="AC27" s="45">
        <f t="shared" si="18"/>
        <v>0.24</v>
      </c>
      <c r="AD27" s="45">
        <f t="shared" si="19"/>
        <v>0.27</v>
      </c>
      <c r="AE27" s="45">
        <f t="shared" si="20"/>
        <v>0.21</v>
      </c>
      <c r="AF27" s="45">
        <f t="shared" si="21"/>
        <v>0.23</v>
      </c>
      <c r="AG27" s="45">
        <f t="shared" si="22"/>
        <v>0.2</v>
      </c>
      <c r="AH27" s="45">
        <f t="shared" si="23"/>
        <v>0.21</v>
      </c>
      <c r="AI27" s="45">
        <f t="shared" si="24"/>
        <v>0.23</v>
      </c>
      <c r="AJ27" s="45">
        <f t="shared" si="25"/>
        <v>0.21</v>
      </c>
    </row>
    <row r="28" spans="1:36" ht="12.95" customHeight="1" x14ac:dyDescent="0.15">
      <c r="A28" s="44">
        <v>565</v>
      </c>
      <c r="B28" s="99" t="s">
        <v>136</v>
      </c>
      <c r="C28" s="99"/>
      <c r="D28" s="44">
        <v>14</v>
      </c>
      <c r="E28" s="44">
        <v>14</v>
      </c>
      <c r="F28" s="4">
        <f t="shared" si="0"/>
        <v>0.11</v>
      </c>
      <c r="G28" s="5" t="s">
        <v>33</v>
      </c>
      <c r="H28" s="44" t="s">
        <v>32</v>
      </c>
      <c r="I28" s="53" t="s">
        <v>243</v>
      </c>
      <c r="J28" s="1" t="s">
        <v>15</v>
      </c>
      <c r="K28" s="45">
        <f t="shared" si="1"/>
        <v>0.11</v>
      </c>
      <c r="L28" s="45">
        <f t="shared" si="2"/>
        <v>0.11</v>
      </c>
      <c r="M28" s="45">
        <f t="shared" si="3"/>
        <v>0.12</v>
      </c>
      <c r="N28" s="8">
        <f t="shared" si="4"/>
        <v>0.12</v>
      </c>
      <c r="O28" s="45">
        <f t="shared" si="5"/>
        <v>0.12</v>
      </c>
      <c r="P28" s="45">
        <f t="shared" si="26"/>
        <v>0.11</v>
      </c>
      <c r="Q28" s="45">
        <f t="shared" si="6"/>
        <v>0.11</v>
      </c>
      <c r="R28" s="45">
        <f t="shared" si="7"/>
        <v>0.11</v>
      </c>
      <c r="S28" s="45">
        <f t="shared" si="8"/>
        <v>0.12</v>
      </c>
      <c r="T28" s="45">
        <f t="shared" si="9"/>
        <v>0.12</v>
      </c>
      <c r="U28" s="45">
        <f t="shared" si="10"/>
        <v>0.11</v>
      </c>
      <c r="V28" s="45">
        <f t="shared" si="11"/>
        <v>0.12</v>
      </c>
      <c r="W28" s="45">
        <f t="shared" si="12"/>
        <v>0.11</v>
      </c>
      <c r="X28" s="45">
        <f t="shared" si="13"/>
        <v>0.11</v>
      </c>
      <c r="Y28" s="45">
        <f t="shared" si="14"/>
        <v>0.1</v>
      </c>
      <c r="Z28" s="45">
        <f t="shared" si="15"/>
        <v>0.11</v>
      </c>
      <c r="AA28" s="45">
        <f t="shared" si="16"/>
        <v>0.1</v>
      </c>
      <c r="AB28" s="45">
        <f t="shared" si="17"/>
        <v>0.11</v>
      </c>
      <c r="AC28" s="45">
        <f t="shared" si="18"/>
        <v>0.11</v>
      </c>
      <c r="AD28" s="45">
        <f t="shared" si="19"/>
        <v>0.14000000000000001</v>
      </c>
      <c r="AE28" s="45">
        <f t="shared" si="20"/>
        <v>0.1</v>
      </c>
      <c r="AF28" s="45">
        <f t="shared" si="21"/>
        <v>0.11</v>
      </c>
      <c r="AG28" s="45">
        <f t="shared" si="22"/>
        <v>0.1</v>
      </c>
      <c r="AH28" s="45">
        <f t="shared" si="23"/>
        <v>0.1</v>
      </c>
      <c r="AI28" s="45">
        <f t="shared" si="24"/>
        <v>0.11</v>
      </c>
      <c r="AJ28" s="45">
        <f t="shared" si="25"/>
        <v>0.1</v>
      </c>
    </row>
    <row r="29" spans="1:36" ht="12.95" customHeight="1" x14ac:dyDescent="0.15">
      <c r="A29" s="44">
        <v>566</v>
      </c>
      <c r="B29" s="99" t="s">
        <v>136</v>
      </c>
      <c r="C29" s="99"/>
      <c r="D29" s="44">
        <v>6</v>
      </c>
      <c r="E29" s="44">
        <v>6</v>
      </c>
      <c r="F29" s="4">
        <f t="shared" si="0"/>
        <v>0.01</v>
      </c>
      <c r="G29" s="5" t="s">
        <v>263</v>
      </c>
      <c r="H29" s="44" t="s">
        <v>36</v>
      </c>
      <c r="I29" s="44" t="s">
        <v>264</v>
      </c>
      <c r="J29" s="1" t="s">
        <v>15</v>
      </c>
      <c r="K29" s="45">
        <f t="shared" si="1"/>
        <v>0.01</v>
      </c>
      <c r="L29" s="45">
        <f t="shared" si="2"/>
        <v>0.01</v>
      </c>
      <c r="M29" s="45">
        <f t="shared" si="3"/>
        <v>0.01</v>
      </c>
      <c r="N29" s="45">
        <f t="shared" si="4"/>
        <v>0.01</v>
      </c>
      <c r="O29" s="45">
        <f t="shared" si="5"/>
        <v>0.01</v>
      </c>
      <c r="P29" s="45">
        <f t="shared" si="26"/>
        <v>0.01</v>
      </c>
      <c r="Q29" s="45">
        <f t="shared" si="6"/>
        <v>0.01</v>
      </c>
      <c r="R29" s="45">
        <f t="shared" si="7"/>
        <v>0.01</v>
      </c>
      <c r="S29" s="45">
        <f t="shared" si="8"/>
        <v>0.01</v>
      </c>
      <c r="T29" s="45">
        <f t="shared" si="9"/>
        <v>0.01</v>
      </c>
      <c r="U29" s="45">
        <f t="shared" si="10"/>
        <v>0.01</v>
      </c>
      <c r="V29" s="45">
        <f t="shared" si="11"/>
        <v>0.01</v>
      </c>
      <c r="W29" s="45">
        <f t="shared" si="12"/>
        <v>0.01</v>
      </c>
      <c r="X29" s="45">
        <f t="shared" si="13"/>
        <v>0.01</v>
      </c>
      <c r="Y29" s="45">
        <f t="shared" si="14"/>
        <v>0.01</v>
      </c>
      <c r="Z29" s="45">
        <f t="shared" si="15"/>
        <v>0.01</v>
      </c>
      <c r="AA29" s="45">
        <f t="shared" si="16"/>
        <v>0.01</v>
      </c>
      <c r="AB29" s="45">
        <f t="shared" si="17"/>
        <v>0.01</v>
      </c>
      <c r="AC29" s="45">
        <f t="shared" si="18"/>
        <v>0.01</v>
      </c>
      <c r="AD29" s="45">
        <f t="shared" si="19"/>
        <v>0.01</v>
      </c>
      <c r="AE29" s="45">
        <f t="shared" si="20"/>
        <v>0.01</v>
      </c>
      <c r="AF29" s="45">
        <f t="shared" si="21"/>
        <v>0.01</v>
      </c>
      <c r="AG29" s="45">
        <f t="shared" si="22"/>
        <v>0.01</v>
      </c>
      <c r="AH29" s="45">
        <f t="shared" si="23"/>
        <v>0.01</v>
      </c>
      <c r="AI29" s="45">
        <f t="shared" si="24"/>
        <v>0.01</v>
      </c>
      <c r="AJ29" s="45">
        <f t="shared" si="25"/>
        <v>0.01</v>
      </c>
    </row>
    <row r="30" spans="1:36" ht="12.95" customHeight="1" x14ac:dyDescent="0.15">
      <c r="A30" s="44">
        <v>567</v>
      </c>
      <c r="B30" s="99" t="s">
        <v>136</v>
      </c>
      <c r="C30" s="99"/>
      <c r="D30" s="44">
        <v>10</v>
      </c>
      <c r="E30" s="44">
        <v>12</v>
      </c>
      <c r="F30" s="4">
        <f t="shared" si="0"/>
        <v>0.05</v>
      </c>
      <c r="G30" s="5" t="s">
        <v>33</v>
      </c>
      <c r="H30" s="44" t="s">
        <v>32</v>
      </c>
      <c r="I30" s="53" t="s">
        <v>243</v>
      </c>
      <c r="J30" s="1" t="s">
        <v>15</v>
      </c>
      <c r="K30" s="45">
        <f t="shared" si="1"/>
        <v>0.05</v>
      </c>
      <c r="L30" s="45">
        <f t="shared" si="2"/>
        <v>0.05</v>
      </c>
      <c r="M30" s="45">
        <f t="shared" si="3"/>
        <v>0.05</v>
      </c>
      <c r="N30" s="45">
        <f t="shared" si="4"/>
        <v>0.06</v>
      </c>
      <c r="O30" s="45">
        <f t="shared" si="5"/>
        <v>0.06</v>
      </c>
      <c r="P30" s="45">
        <f t="shared" si="26"/>
        <v>0.05</v>
      </c>
      <c r="Q30" s="45">
        <f t="shared" si="6"/>
        <v>0.05</v>
      </c>
      <c r="R30" s="45">
        <f t="shared" si="7"/>
        <v>0.05</v>
      </c>
      <c r="S30" s="45">
        <f t="shared" si="8"/>
        <v>0.05</v>
      </c>
      <c r="T30" s="45">
        <f t="shared" si="9"/>
        <v>0.05</v>
      </c>
      <c r="U30" s="45">
        <f t="shared" si="10"/>
        <v>0.05</v>
      </c>
      <c r="V30" s="45">
        <f t="shared" si="11"/>
        <v>0.05</v>
      </c>
      <c r="W30" s="45">
        <f t="shared" si="12"/>
        <v>0.05</v>
      </c>
      <c r="X30" s="45">
        <f t="shared" si="13"/>
        <v>0.05</v>
      </c>
      <c r="Y30" s="45">
        <f t="shared" si="14"/>
        <v>0.04</v>
      </c>
      <c r="Z30" s="45">
        <f t="shared" si="15"/>
        <v>0.05</v>
      </c>
      <c r="AA30" s="45">
        <f t="shared" si="16"/>
        <v>0.05</v>
      </c>
      <c r="AB30" s="45">
        <f t="shared" si="17"/>
        <v>0.05</v>
      </c>
      <c r="AC30" s="45">
        <f t="shared" si="18"/>
        <v>0.05</v>
      </c>
      <c r="AD30" s="45">
        <f t="shared" si="19"/>
        <v>7.0000000000000007E-2</v>
      </c>
      <c r="AE30" s="45">
        <f t="shared" si="20"/>
        <v>0.04</v>
      </c>
      <c r="AF30" s="45">
        <f t="shared" si="21"/>
        <v>0.05</v>
      </c>
      <c r="AG30" s="45">
        <f t="shared" si="22"/>
        <v>0.05</v>
      </c>
      <c r="AH30" s="45">
        <f t="shared" si="23"/>
        <v>0.05</v>
      </c>
      <c r="AI30" s="45">
        <f t="shared" si="24"/>
        <v>0.05</v>
      </c>
      <c r="AJ30" s="45">
        <f t="shared" si="25"/>
        <v>0.05</v>
      </c>
    </row>
    <row r="31" spans="1:36" ht="12.95" customHeight="1" x14ac:dyDescent="0.15">
      <c r="A31" s="44">
        <v>568</v>
      </c>
      <c r="B31" s="99" t="s">
        <v>136</v>
      </c>
      <c r="C31" s="99"/>
      <c r="D31" s="44">
        <v>12</v>
      </c>
      <c r="E31" s="44">
        <v>12</v>
      </c>
      <c r="F31" s="4">
        <f t="shared" si="0"/>
        <v>7.0000000000000007E-2</v>
      </c>
      <c r="G31" s="5"/>
      <c r="H31" s="44"/>
      <c r="I31" s="44"/>
      <c r="J31" s="1" t="s">
        <v>15</v>
      </c>
      <c r="K31" s="45">
        <f t="shared" si="1"/>
        <v>7.0000000000000007E-2</v>
      </c>
      <c r="L31" s="45">
        <f t="shared" si="2"/>
        <v>7.0000000000000007E-2</v>
      </c>
      <c r="M31" s="45">
        <f t="shared" si="3"/>
        <v>7.0000000000000007E-2</v>
      </c>
      <c r="N31" s="45">
        <f t="shared" si="4"/>
        <v>0.08</v>
      </c>
      <c r="O31" s="45">
        <f t="shared" si="5"/>
        <v>0.08</v>
      </c>
      <c r="P31" s="45">
        <f t="shared" si="26"/>
        <v>7.0000000000000007E-2</v>
      </c>
      <c r="Q31" s="45">
        <f t="shared" si="6"/>
        <v>7.0000000000000007E-2</v>
      </c>
      <c r="R31" s="45">
        <f t="shared" si="7"/>
        <v>7.0000000000000007E-2</v>
      </c>
      <c r="S31" s="45">
        <f t="shared" si="8"/>
        <v>7.0000000000000007E-2</v>
      </c>
      <c r="T31" s="45">
        <f t="shared" si="9"/>
        <v>7.0000000000000007E-2</v>
      </c>
      <c r="U31" s="45">
        <f t="shared" si="10"/>
        <v>7.0000000000000007E-2</v>
      </c>
      <c r="V31" s="45">
        <f t="shared" si="11"/>
        <v>7.0000000000000007E-2</v>
      </c>
      <c r="W31" s="45">
        <f t="shared" si="12"/>
        <v>7.0000000000000007E-2</v>
      </c>
      <c r="X31" s="45">
        <f t="shared" si="13"/>
        <v>7.0000000000000007E-2</v>
      </c>
      <c r="Y31" s="45">
        <f t="shared" si="14"/>
        <v>0.06</v>
      </c>
      <c r="Z31" s="45">
        <f t="shared" si="15"/>
        <v>7.0000000000000007E-2</v>
      </c>
      <c r="AA31" s="45">
        <f t="shared" si="16"/>
        <v>7.0000000000000007E-2</v>
      </c>
      <c r="AB31" s="45">
        <f t="shared" si="17"/>
        <v>7.0000000000000007E-2</v>
      </c>
      <c r="AC31" s="45">
        <f t="shared" si="18"/>
        <v>7.0000000000000007E-2</v>
      </c>
      <c r="AD31" s="45">
        <f t="shared" si="19"/>
        <v>0.09</v>
      </c>
      <c r="AE31" s="45">
        <f t="shared" si="20"/>
        <v>0.06</v>
      </c>
      <c r="AF31" s="45">
        <f t="shared" si="21"/>
        <v>7.0000000000000007E-2</v>
      </c>
      <c r="AG31" s="45">
        <f t="shared" si="22"/>
        <v>0.06</v>
      </c>
      <c r="AH31" s="45">
        <f t="shared" si="23"/>
        <v>7.0000000000000007E-2</v>
      </c>
      <c r="AI31" s="45">
        <f t="shared" si="24"/>
        <v>7.0000000000000007E-2</v>
      </c>
      <c r="AJ31" s="45">
        <f t="shared" si="25"/>
        <v>7.0000000000000007E-2</v>
      </c>
    </row>
    <row r="32" spans="1:36" ht="12.95" customHeight="1" x14ac:dyDescent="0.15">
      <c r="A32" s="44">
        <v>569</v>
      </c>
      <c r="B32" s="99" t="s">
        <v>136</v>
      </c>
      <c r="C32" s="99"/>
      <c r="D32" s="44">
        <v>16</v>
      </c>
      <c r="E32" s="44">
        <v>19</v>
      </c>
      <c r="F32" s="4">
        <f t="shared" si="0"/>
        <v>0.2</v>
      </c>
      <c r="G32" s="5"/>
      <c r="H32" s="44"/>
      <c r="I32" s="44"/>
      <c r="J32" s="1" t="s">
        <v>15</v>
      </c>
      <c r="K32" s="45">
        <f t="shared" si="1"/>
        <v>0.19</v>
      </c>
      <c r="L32" s="45">
        <f t="shared" si="2"/>
        <v>0.2</v>
      </c>
      <c r="M32" s="45">
        <f t="shared" si="3"/>
        <v>0.21</v>
      </c>
      <c r="N32" s="45">
        <f t="shared" si="4"/>
        <v>0.21</v>
      </c>
      <c r="O32" s="45">
        <f t="shared" si="5"/>
        <v>0.2</v>
      </c>
      <c r="P32" s="45">
        <f t="shared" si="26"/>
        <v>0.2</v>
      </c>
      <c r="Q32" s="45">
        <f t="shared" si="6"/>
        <v>0.18</v>
      </c>
      <c r="R32" s="45">
        <f t="shared" si="7"/>
        <v>0.2</v>
      </c>
      <c r="S32" s="45">
        <f t="shared" si="8"/>
        <v>0.21</v>
      </c>
      <c r="T32" s="45">
        <f t="shared" si="9"/>
        <v>0.22</v>
      </c>
      <c r="U32" s="45">
        <f t="shared" si="10"/>
        <v>0.2</v>
      </c>
      <c r="V32" s="45">
        <f t="shared" si="11"/>
        <v>0.2</v>
      </c>
      <c r="W32" s="45">
        <f t="shared" si="12"/>
        <v>0.19</v>
      </c>
      <c r="X32" s="45">
        <f t="shared" si="13"/>
        <v>0.2</v>
      </c>
      <c r="Y32" s="45">
        <f t="shared" si="14"/>
        <v>0.17</v>
      </c>
      <c r="Z32" s="45">
        <f t="shared" si="15"/>
        <v>0.19</v>
      </c>
      <c r="AA32" s="45">
        <f t="shared" si="16"/>
        <v>0.18</v>
      </c>
      <c r="AB32" s="45">
        <f t="shared" si="17"/>
        <v>0.2</v>
      </c>
      <c r="AC32" s="45">
        <f t="shared" si="18"/>
        <v>0.2</v>
      </c>
      <c r="AD32" s="45">
        <f t="shared" si="19"/>
        <v>0.24</v>
      </c>
      <c r="AE32" s="45">
        <f t="shared" si="20"/>
        <v>0.18</v>
      </c>
      <c r="AF32" s="45">
        <f t="shared" si="21"/>
        <v>0.2</v>
      </c>
      <c r="AG32" s="45">
        <f t="shared" si="22"/>
        <v>0.17</v>
      </c>
      <c r="AH32" s="45">
        <f t="shared" si="23"/>
        <v>0.18</v>
      </c>
      <c r="AI32" s="45">
        <f t="shared" si="24"/>
        <v>0.2</v>
      </c>
      <c r="AJ32" s="45">
        <f t="shared" si="25"/>
        <v>0.18</v>
      </c>
    </row>
    <row r="33" spans="1:36" ht="12.95" customHeight="1" x14ac:dyDescent="0.15">
      <c r="A33" s="44">
        <v>570</v>
      </c>
      <c r="B33" s="99" t="s">
        <v>136</v>
      </c>
      <c r="C33" s="99"/>
      <c r="D33" s="44">
        <v>10</v>
      </c>
      <c r="E33" s="44">
        <v>12</v>
      </c>
      <c r="F33" s="4">
        <f t="shared" si="0"/>
        <v>0.05</v>
      </c>
      <c r="G33" s="5" t="s">
        <v>33</v>
      </c>
      <c r="H33" s="44" t="s">
        <v>32</v>
      </c>
      <c r="I33" s="53" t="s">
        <v>243</v>
      </c>
      <c r="J33" s="1" t="s">
        <v>15</v>
      </c>
      <c r="K33" s="45">
        <f t="shared" si="1"/>
        <v>0.05</v>
      </c>
      <c r="L33" s="45">
        <f t="shared" si="2"/>
        <v>0.05</v>
      </c>
      <c r="M33" s="45">
        <f t="shared" si="3"/>
        <v>0.05</v>
      </c>
      <c r="N33" s="45">
        <f t="shared" si="4"/>
        <v>0.06</v>
      </c>
      <c r="O33" s="45">
        <f t="shared" si="5"/>
        <v>0.06</v>
      </c>
      <c r="P33" s="45">
        <f t="shared" si="26"/>
        <v>0.05</v>
      </c>
      <c r="Q33" s="45">
        <f t="shared" si="6"/>
        <v>0.05</v>
      </c>
      <c r="R33" s="45">
        <f t="shared" si="7"/>
        <v>0.05</v>
      </c>
      <c r="S33" s="45">
        <f t="shared" si="8"/>
        <v>0.05</v>
      </c>
      <c r="T33" s="45">
        <f t="shared" si="9"/>
        <v>0.05</v>
      </c>
      <c r="U33" s="45">
        <f t="shared" si="10"/>
        <v>0.05</v>
      </c>
      <c r="V33" s="45">
        <f t="shared" si="11"/>
        <v>0.05</v>
      </c>
      <c r="W33" s="45">
        <f t="shared" si="12"/>
        <v>0.05</v>
      </c>
      <c r="X33" s="45">
        <f t="shared" si="13"/>
        <v>0.05</v>
      </c>
      <c r="Y33" s="45">
        <f t="shared" si="14"/>
        <v>0.04</v>
      </c>
      <c r="Z33" s="45">
        <f t="shared" si="15"/>
        <v>0.05</v>
      </c>
      <c r="AA33" s="45">
        <f t="shared" si="16"/>
        <v>0.05</v>
      </c>
      <c r="AB33" s="45">
        <f t="shared" si="17"/>
        <v>0.05</v>
      </c>
      <c r="AC33" s="45">
        <f t="shared" si="18"/>
        <v>0.05</v>
      </c>
      <c r="AD33" s="45">
        <f t="shared" si="19"/>
        <v>7.0000000000000007E-2</v>
      </c>
      <c r="AE33" s="45">
        <f t="shared" si="20"/>
        <v>0.04</v>
      </c>
      <c r="AF33" s="45">
        <f t="shared" si="21"/>
        <v>0.05</v>
      </c>
      <c r="AG33" s="45">
        <f t="shared" si="22"/>
        <v>0.05</v>
      </c>
      <c r="AH33" s="45">
        <f t="shared" si="23"/>
        <v>0.05</v>
      </c>
      <c r="AI33" s="45">
        <f t="shared" si="24"/>
        <v>0.05</v>
      </c>
      <c r="AJ33" s="45">
        <f t="shared" si="25"/>
        <v>0.05</v>
      </c>
    </row>
    <row r="34" spans="1:36" ht="12.95" customHeight="1" x14ac:dyDescent="0.15">
      <c r="A34" s="44">
        <v>571</v>
      </c>
      <c r="B34" s="99" t="s">
        <v>136</v>
      </c>
      <c r="C34" s="99"/>
      <c r="D34" s="44">
        <v>24</v>
      </c>
      <c r="E34" s="44">
        <v>20</v>
      </c>
      <c r="F34" s="4">
        <f t="shared" si="0"/>
        <v>0.45</v>
      </c>
      <c r="G34" s="44"/>
      <c r="H34" s="44"/>
      <c r="I34" s="44"/>
      <c r="K34" s="45">
        <f t="shared" si="1"/>
        <v>0.4</v>
      </c>
      <c r="L34" s="45">
        <f t="shared" si="2"/>
        <v>0.45</v>
      </c>
      <c r="M34" s="45">
        <f t="shared" si="3"/>
        <v>0.45</v>
      </c>
      <c r="N34" s="45">
        <f t="shared" si="4"/>
        <v>0.45</v>
      </c>
      <c r="O34" s="45">
        <f t="shared" si="5"/>
        <v>0.44</v>
      </c>
      <c r="P34" s="45">
        <f t="shared" si="26"/>
        <v>0.45</v>
      </c>
      <c r="Q34" s="45">
        <f t="shared" si="6"/>
        <v>0.4</v>
      </c>
      <c r="R34" s="45">
        <f t="shared" si="7"/>
        <v>0.45</v>
      </c>
      <c r="S34" s="45">
        <f t="shared" si="8"/>
        <v>0.45</v>
      </c>
      <c r="T34" s="45">
        <f t="shared" si="9"/>
        <v>0.48</v>
      </c>
      <c r="U34" s="45">
        <f t="shared" si="10"/>
        <v>0.45</v>
      </c>
      <c r="V34" s="45">
        <f t="shared" si="11"/>
        <v>0.46</v>
      </c>
      <c r="W34" s="45">
        <f t="shared" si="12"/>
        <v>0.43</v>
      </c>
      <c r="X34" s="45">
        <f t="shared" si="13"/>
        <v>0.44</v>
      </c>
      <c r="Y34" s="45">
        <f t="shared" si="14"/>
        <v>0.4</v>
      </c>
      <c r="Z34" s="45">
        <f t="shared" si="15"/>
        <v>0.44</v>
      </c>
      <c r="AA34" s="45">
        <f t="shared" si="16"/>
        <v>0.39</v>
      </c>
      <c r="AB34" s="45">
        <f t="shared" si="17"/>
        <v>0.46</v>
      </c>
      <c r="AC34" s="45">
        <f t="shared" si="18"/>
        <v>0.46</v>
      </c>
      <c r="AD34" s="45">
        <f t="shared" si="19"/>
        <v>0.49</v>
      </c>
      <c r="AE34" s="45">
        <f t="shared" si="20"/>
        <v>0.42</v>
      </c>
      <c r="AF34" s="45">
        <f t="shared" si="21"/>
        <v>0.46</v>
      </c>
      <c r="AG34" s="45">
        <f t="shared" si="22"/>
        <v>0.38</v>
      </c>
      <c r="AH34" s="45">
        <f t="shared" si="23"/>
        <v>0.41</v>
      </c>
      <c r="AI34" s="45">
        <f t="shared" si="24"/>
        <v>0.43</v>
      </c>
      <c r="AJ34" s="45">
        <f t="shared" si="25"/>
        <v>0.41</v>
      </c>
    </row>
    <row r="35" spans="1:36" ht="12.95" customHeight="1" x14ac:dyDescent="0.15">
      <c r="A35" s="44">
        <v>572</v>
      </c>
      <c r="B35" s="99" t="s">
        <v>136</v>
      </c>
      <c r="C35" s="99"/>
      <c r="D35" s="44">
        <v>26</v>
      </c>
      <c r="E35" s="44">
        <v>21</v>
      </c>
      <c r="F35" s="4">
        <f t="shared" si="0"/>
        <v>0.55000000000000004</v>
      </c>
      <c r="G35" s="5" t="s">
        <v>33</v>
      </c>
      <c r="H35" s="44"/>
      <c r="I35" s="44"/>
      <c r="K35" s="45">
        <f t="shared" si="1"/>
        <v>0.49</v>
      </c>
      <c r="L35" s="45">
        <f t="shared" si="2"/>
        <v>0.55000000000000004</v>
      </c>
      <c r="M35" s="45">
        <f t="shared" si="3"/>
        <v>0.55000000000000004</v>
      </c>
      <c r="N35" s="45">
        <f t="shared" si="4"/>
        <v>0.54</v>
      </c>
      <c r="O35" s="45">
        <f t="shared" si="5"/>
        <v>0.54</v>
      </c>
      <c r="P35" s="45">
        <f t="shared" si="26"/>
        <v>0.55000000000000004</v>
      </c>
      <c r="Q35" s="45">
        <f t="shared" si="6"/>
        <v>0.49</v>
      </c>
      <c r="R35" s="45">
        <f t="shared" si="7"/>
        <v>0.55000000000000004</v>
      </c>
      <c r="S35" s="45">
        <f t="shared" si="8"/>
        <v>0.55000000000000004</v>
      </c>
      <c r="T35" s="45">
        <f t="shared" si="9"/>
        <v>0.57999999999999996</v>
      </c>
      <c r="U35" s="45">
        <f t="shared" si="10"/>
        <v>0.55000000000000004</v>
      </c>
      <c r="V35" s="45">
        <f t="shared" si="11"/>
        <v>0.56000000000000005</v>
      </c>
      <c r="W35" s="45">
        <f t="shared" si="12"/>
        <v>0.52</v>
      </c>
      <c r="X35" s="45">
        <f t="shared" si="13"/>
        <v>0.53</v>
      </c>
      <c r="Y35" s="45">
        <f t="shared" si="14"/>
        <v>0.5</v>
      </c>
      <c r="Z35" s="45">
        <f t="shared" si="15"/>
        <v>0.53</v>
      </c>
      <c r="AA35" s="45">
        <f t="shared" si="16"/>
        <v>0.47</v>
      </c>
      <c r="AB35" s="45">
        <f t="shared" si="17"/>
        <v>0.56000000000000005</v>
      </c>
      <c r="AC35" s="45">
        <f t="shared" si="18"/>
        <v>0.56000000000000005</v>
      </c>
      <c r="AD35" s="45">
        <f t="shared" si="19"/>
        <v>0.59</v>
      </c>
      <c r="AE35" s="45">
        <f t="shared" si="20"/>
        <v>0.51</v>
      </c>
      <c r="AF35" s="45">
        <f t="shared" si="21"/>
        <v>0.56000000000000005</v>
      </c>
      <c r="AG35" s="45">
        <f t="shared" si="22"/>
        <v>0.46</v>
      </c>
      <c r="AH35" s="45">
        <f t="shared" si="23"/>
        <v>0.5</v>
      </c>
      <c r="AI35" s="45">
        <f t="shared" si="24"/>
        <v>0.53</v>
      </c>
      <c r="AJ35" s="45">
        <f t="shared" si="25"/>
        <v>0.5</v>
      </c>
    </row>
    <row r="36" spans="1:36" ht="12.95" customHeight="1" x14ac:dyDescent="0.15">
      <c r="A36" s="44">
        <v>573</v>
      </c>
      <c r="B36" s="99" t="s">
        <v>136</v>
      </c>
      <c r="C36" s="99"/>
      <c r="D36" s="44">
        <v>12</v>
      </c>
      <c r="E36" s="44">
        <v>13</v>
      </c>
      <c r="F36" s="4">
        <f t="shared" si="0"/>
        <v>0.08</v>
      </c>
      <c r="G36" s="44" t="s">
        <v>190</v>
      </c>
      <c r="H36" s="51" t="s">
        <v>32</v>
      </c>
      <c r="I36" s="53" t="s">
        <v>244</v>
      </c>
      <c r="K36" s="45">
        <f t="shared" si="1"/>
        <v>0.08</v>
      </c>
      <c r="L36" s="45">
        <f t="shared" si="2"/>
        <v>0.08</v>
      </c>
      <c r="M36" s="45">
        <f t="shared" si="3"/>
        <v>0.08</v>
      </c>
      <c r="N36" s="45">
        <f t="shared" si="4"/>
        <v>0.08</v>
      </c>
      <c r="O36" s="45">
        <f t="shared" si="5"/>
        <v>0.08</v>
      </c>
      <c r="P36" s="45">
        <f t="shared" si="26"/>
        <v>0.08</v>
      </c>
      <c r="Q36" s="45">
        <f t="shared" si="6"/>
        <v>0.08</v>
      </c>
      <c r="R36" s="45">
        <f t="shared" si="7"/>
        <v>0.08</v>
      </c>
      <c r="S36" s="45">
        <f t="shared" si="8"/>
        <v>0.08</v>
      </c>
      <c r="T36" s="45">
        <f t="shared" si="9"/>
        <v>0.08</v>
      </c>
      <c r="U36" s="45">
        <f t="shared" si="10"/>
        <v>0.08</v>
      </c>
      <c r="V36" s="45">
        <f t="shared" si="11"/>
        <v>0.08</v>
      </c>
      <c r="W36" s="45">
        <f t="shared" si="12"/>
        <v>0.08</v>
      </c>
      <c r="X36" s="45">
        <f t="shared" si="13"/>
        <v>0.08</v>
      </c>
      <c r="Y36" s="45">
        <f t="shared" si="14"/>
        <v>7.0000000000000007E-2</v>
      </c>
      <c r="Z36" s="45">
        <f t="shared" si="15"/>
        <v>0.08</v>
      </c>
      <c r="AA36" s="45">
        <f t="shared" si="16"/>
        <v>7.0000000000000007E-2</v>
      </c>
      <c r="AB36" s="45">
        <f t="shared" si="17"/>
        <v>0.08</v>
      </c>
      <c r="AC36" s="45">
        <f t="shared" si="18"/>
        <v>0.08</v>
      </c>
      <c r="AD36" s="45">
        <f t="shared" si="19"/>
        <v>0.1</v>
      </c>
      <c r="AE36" s="45">
        <f t="shared" si="20"/>
        <v>7.0000000000000007E-2</v>
      </c>
      <c r="AF36" s="45">
        <f t="shared" si="21"/>
        <v>0.08</v>
      </c>
      <c r="AG36" s="45">
        <f t="shared" si="22"/>
        <v>7.0000000000000007E-2</v>
      </c>
      <c r="AH36" s="45">
        <f t="shared" si="23"/>
        <v>7.0000000000000007E-2</v>
      </c>
      <c r="AI36" s="45">
        <f t="shared" si="24"/>
        <v>0.08</v>
      </c>
      <c r="AJ36" s="45">
        <f t="shared" si="25"/>
        <v>7.0000000000000007E-2</v>
      </c>
    </row>
    <row r="37" spans="1:36" ht="12.95" customHeight="1" x14ac:dyDescent="0.15">
      <c r="A37" s="44">
        <v>574</v>
      </c>
      <c r="B37" s="99" t="s">
        <v>136</v>
      </c>
      <c r="C37" s="99"/>
      <c r="D37" s="44">
        <v>6</v>
      </c>
      <c r="E37" s="44">
        <v>7</v>
      </c>
      <c r="F37" s="4">
        <f t="shared" si="0"/>
        <v>0.01</v>
      </c>
      <c r="G37" s="44"/>
      <c r="H37" s="44"/>
      <c r="I37" s="44"/>
      <c r="K37" s="45">
        <f t="shared" si="1"/>
        <v>0.01</v>
      </c>
      <c r="L37" s="45">
        <f t="shared" si="2"/>
        <v>0.01</v>
      </c>
      <c r="M37" s="45">
        <f t="shared" si="3"/>
        <v>0.01</v>
      </c>
      <c r="N37" s="45">
        <f t="shared" si="4"/>
        <v>0.01</v>
      </c>
      <c r="O37" s="45">
        <f t="shared" si="5"/>
        <v>0.01</v>
      </c>
      <c r="P37" s="45">
        <f t="shared" si="26"/>
        <v>0.01</v>
      </c>
      <c r="Q37" s="45">
        <f t="shared" si="6"/>
        <v>0.01</v>
      </c>
      <c r="R37" s="45">
        <f t="shared" si="7"/>
        <v>0.01</v>
      </c>
      <c r="S37" s="45">
        <f t="shared" si="8"/>
        <v>0.01</v>
      </c>
      <c r="T37" s="45">
        <f t="shared" si="9"/>
        <v>0.01</v>
      </c>
      <c r="U37" s="45">
        <f t="shared" si="10"/>
        <v>0.01</v>
      </c>
      <c r="V37" s="45">
        <f t="shared" si="11"/>
        <v>0.01</v>
      </c>
      <c r="W37" s="45">
        <f t="shared" si="12"/>
        <v>0.01</v>
      </c>
      <c r="X37" s="45">
        <f t="shared" si="13"/>
        <v>0.01</v>
      </c>
      <c r="Y37" s="45">
        <f t="shared" si="14"/>
        <v>0.01</v>
      </c>
      <c r="Z37" s="45">
        <f t="shared" si="15"/>
        <v>0.01</v>
      </c>
      <c r="AA37" s="45">
        <f t="shared" si="16"/>
        <v>0.01</v>
      </c>
      <c r="AB37" s="45">
        <f t="shared" si="17"/>
        <v>0.01</v>
      </c>
      <c r="AC37" s="45">
        <f t="shared" si="18"/>
        <v>0.01</v>
      </c>
      <c r="AD37" s="45">
        <f t="shared" si="19"/>
        <v>0.02</v>
      </c>
      <c r="AE37" s="45">
        <f t="shared" si="20"/>
        <v>0.01</v>
      </c>
      <c r="AF37" s="45">
        <f t="shared" si="21"/>
        <v>0.01</v>
      </c>
      <c r="AG37" s="45">
        <f t="shared" si="22"/>
        <v>0.01</v>
      </c>
      <c r="AH37" s="45">
        <f t="shared" si="23"/>
        <v>0.01</v>
      </c>
      <c r="AI37" s="45">
        <f t="shared" si="24"/>
        <v>0.01</v>
      </c>
      <c r="AJ37" s="45">
        <f t="shared" si="25"/>
        <v>0.01</v>
      </c>
    </row>
    <row r="38" spans="1:36" ht="12.95" customHeight="1" x14ac:dyDescent="0.15">
      <c r="A38" s="44">
        <v>575</v>
      </c>
      <c r="B38" s="99" t="s">
        <v>136</v>
      </c>
      <c r="C38" s="99"/>
      <c r="D38" s="44">
        <v>14</v>
      </c>
      <c r="E38" s="44">
        <v>15</v>
      </c>
      <c r="F38" s="4">
        <f t="shared" si="0"/>
        <v>0.12</v>
      </c>
      <c r="G38" s="44"/>
      <c r="H38" s="44"/>
      <c r="I38" s="44"/>
      <c r="K38" s="45">
        <f t="shared" si="1"/>
        <v>0.12</v>
      </c>
      <c r="L38" s="45">
        <f t="shared" si="2"/>
        <v>0.12</v>
      </c>
      <c r="M38" s="45">
        <f t="shared" si="3"/>
        <v>0.13</v>
      </c>
      <c r="N38" s="45">
        <f t="shared" si="4"/>
        <v>0.13</v>
      </c>
      <c r="O38" s="45">
        <f t="shared" si="5"/>
        <v>0.13</v>
      </c>
      <c r="P38" s="45">
        <f t="shared" si="26"/>
        <v>0.12</v>
      </c>
      <c r="Q38" s="45">
        <f t="shared" si="6"/>
        <v>0.11</v>
      </c>
      <c r="R38" s="45">
        <f t="shared" si="7"/>
        <v>0.12</v>
      </c>
      <c r="S38" s="45">
        <f t="shared" si="8"/>
        <v>0.13</v>
      </c>
      <c r="T38" s="45">
        <f t="shared" si="9"/>
        <v>0.13</v>
      </c>
      <c r="U38" s="45">
        <f t="shared" si="10"/>
        <v>0.12</v>
      </c>
      <c r="V38" s="45">
        <f t="shared" si="11"/>
        <v>0.12</v>
      </c>
      <c r="W38" s="45">
        <f t="shared" si="12"/>
        <v>0.12</v>
      </c>
      <c r="X38" s="45">
        <f t="shared" si="13"/>
        <v>0.12</v>
      </c>
      <c r="Y38" s="45">
        <f t="shared" si="14"/>
        <v>0.1</v>
      </c>
      <c r="Z38" s="45">
        <f t="shared" si="15"/>
        <v>0.12</v>
      </c>
      <c r="AA38" s="45">
        <f t="shared" si="16"/>
        <v>0.11</v>
      </c>
      <c r="AB38" s="45">
        <f t="shared" si="17"/>
        <v>0.12</v>
      </c>
      <c r="AC38" s="45">
        <f t="shared" si="18"/>
        <v>0.12</v>
      </c>
      <c r="AD38" s="45">
        <f t="shared" si="19"/>
        <v>0.15</v>
      </c>
      <c r="AE38" s="45">
        <f t="shared" si="20"/>
        <v>0.11</v>
      </c>
      <c r="AF38" s="45">
        <f t="shared" si="21"/>
        <v>0.12</v>
      </c>
      <c r="AG38" s="45">
        <f t="shared" si="22"/>
        <v>0.1</v>
      </c>
      <c r="AH38" s="45">
        <f t="shared" si="23"/>
        <v>0.11</v>
      </c>
      <c r="AI38" s="45">
        <f t="shared" si="24"/>
        <v>0.12</v>
      </c>
      <c r="AJ38" s="45">
        <f t="shared" si="25"/>
        <v>0.11</v>
      </c>
    </row>
    <row r="39" spans="1:36" ht="12.95" customHeight="1" x14ac:dyDescent="0.15">
      <c r="A39" s="44">
        <v>576</v>
      </c>
      <c r="B39" s="99" t="s">
        <v>136</v>
      </c>
      <c r="C39" s="99"/>
      <c r="D39" s="44">
        <v>12</v>
      </c>
      <c r="E39" s="44">
        <v>14</v>
      </c>
      <c r="F39" s="4">
        <f t="shared" si="0"/>
        <v>0.09</v>
      </c>
      <c r="G39" s="44"/>
      <c r="H39" s="44"/>
      <c r="I39" s="44"/>
      <c r="K39" s="45">
        <f t="shared" si="1"/>
        <v>0.08</v>
      </c>
      <c r="L39" s="45">
        <f t="shared" si="2"/>
        <v>0.09</v>
      </c>
      <c r="M39" s="45">
        <f t="shared" si="3"/>
        <v>0.09</v>
      </c>
      <c r="N39" s="45">
        <f t="shared" si="4"/>
        <v>0.09</v>
      </c>
      <c r="O39" s="45">
        <f t="shared" si="5"/>
        <v>0.09</v>
      </c>
      <c r="P39" s="45">
        <f t="shared" si="26"/>
        <v>0.09</v>
      </c>
      <c r="Q39" s="45">
        <f t="shared" si="6"/>
        <v>0.08</v>
      </c>
      <c r="R39" s="45">
        <f t="shared" si="7"/>
        <v>0.08</v>
      </c>
      <c r="S39" s="45">
        <f t="shared" si="8"/>
        <v>0.09</v>
      </c>
      <c r="T39" s="45">
        <f t="shared" si="9"/>
        <v>0.09</v>
      </c>
      <c r="U39" s="45">
        <f t="shared" si="10"/>
        <v>0.08</v>
      </c>
      <c r="V39" s="45">
        <f t="shared" si="11"/>
        <v>0.09</v>
      </c>
      <c r="W39" s="45">
        <f t="shared" si="12"/>
        <v>0.09</v>
      </c>
      <c r="X39" s="45">
        <f t="shared" si="13"/>
        <v>0.09</v>
      </c>
      <c r="Y39" s="45">
        <f t="shared" si="14"/>
        <v>7.0000000000000007E-2</v>
      </c>
      <c r="Z39" s="45">
        <f t="shared" si="15"/>
        <v>0.09</v>
      </c>
      <c r="AA39" s="45">
        <f t="shared" si="16"/>
        <v>0.08</v>
      </c>
      <c r="AB39" s="45">
        <f t="shared" si="17"/>
        <v>0.08</v>
      </c>
      <c r="AC39" s="45">
        <f t="shared" si="18"/>
        <v>0.08</v>
      </c>
      <c r="AD39" s="45">
        <f t="shared" si="19"/>
        <v>0.11</v>
      </c>
      <c r="AE39" s="45">
        <f t="shared" si="20"/>
        <v>0.08</v>
      </c>
      <c r="AF39" s="45">
        <f t="shared" si="21"/>
        <v>0.08</v>
      </c>
      <c r="AG39" s="45">
        <f t="shared" si="22"/>
        <v>7.0000000000000007E-2</v>
      </c>
      <c r="AH39" s="45">
        <f t="shared" si="23"/>
        <v>0.08</v>
      </c>
      <c r="AI39" s="45">
        <f t="shared" si="24"/>
        <v>0.09</v>
      </c>
      <c r="AJ39" s="45">
        <f t="shared" si="25"/>
        <v>0.08</v>
      </c>
    </row>
    <row r="40" spans="1:36" ht="12.95" customHeight="1" x14ac:dyDescent="0.15">
      <c r="A40" s="44"/>
      <c r="B40" s="99"/>
      <c r="C40" s="99"/>
      <c r="D40" s="44"/>
      <c r="E40" s="44"/>
      <c r="F40" s="4" t="str">
        <f t="shared" si="0"/>
        <v/>
      </c>
      <c r="G40" s="44"/>
      <c r="H40" s="44"/>
      <c r="I40" s="44"/>
      <c r="K40" s="45" t="e">
        <f t="shared" si="1"/>
        <v>#NUM!</v>
      </c>
      <c r="L40" s="45" t="e">
        <f t="shared" si="2"/>
        <v>#NUM!</v>
      </c>
      <c r="M40" s="45" t="e">
        <f t="shared" si="3"/>
        <v>#NUM!</v>
      </c>
      <c r="N40" s="45" t="e">
        <f t="shared" si="4"/>
        <v>#NUM!</v>
      </c>
      <c r="O40" s="45" t="e">
        <f t="shared" si="5"/>
        <v>#NUM!</v>
      </c>
      <c r="P40" s="45" t="e">
        <f t="shared" si="26"/>
        <v>#N/A</v>
      </c>
      <c r="Q40" s="45" t="e">
        <f t="shared" si="6"/>
        <v>#NUM!</v>
      </c>
      <c r="R40" s="45" t="e">
        <f t="shared" si="7"/>
        <v>#NUM!</v>
      </c>
      <c r="S40" s="45" t="e">
        <f t="shared" si="8"/>
        <v>#NUM!</v>
      </c>
      <c r="T40" s="45" t="e">
        <f t="shared" si="9"/>
        <v>#NUM!</v>
      </c>
      <c r="U40" s="45" t="e">
        <f t="shared" si="10"/>
        <v>#N/A</v>
      </c>
      <c r="V40" s="45" t="e">
        <f t="shared" si="11"/>
        <v>#NUM!</v>
      </c>
      <c r="W40" s="45" t="e">
        <f t="shared" si="12"/>
        <v>#NUM!</v>
      </c>
      <c r="X40" s="45" t="e">
        <f t="shared" si="13"/>
        <v>#NUM!</v>
      </c>
      <c r="Y40" s="45" t="e">
        <f t="shared" si="14"/>
        <v>#NUM!</v>
      </c>
      <c r="Z40" s="45" t="e">
        <f t="shared" si="15"/>
        <v>#N/A</v>
      </c>
      <c r="AA40" s="45" t="e">
        <f t="shared" si="16"/>
        <v>#NUM!</v>
      </c>
      <c r="AB40" s="45" t="e">
        <f t="shared" si="17"/>
        <v>#NUM!</v>
      </c>
      <c r="AC40" s="45" t="e">
        <f t="shared" si="18"/>
        <v>#NUM!</v>
      </c>
      <c r="AD40" s="45" t="e">
        <f t="shared" si="19"/>
        <v>#NUM!</v>
      </c>
      <c r="AE40" s="45" t="e">
        <f t="shared" si="20"/>
        <v>#NUM!</v>
      </c>
      <c r="AF40" s="45" t="e">
        <f t="shared" si="21"/>
        <v>#N/A</v>
      </c>
      <c r="AG40" s="45" t="e">
        <f t="shared" si="22"/>
        <v>#NUM!</v>
      </c>
      <c r="AH40" s="45" t="e">
        <f t="shared" si="23"/>
        <v>#NUM!</v>
      </c>
      <c r="AI40" s="45" t="e">
        <f t="shared" si="24"/>
        <v>#NUM!</v>
      </c>
      <c r="AJ40" s="45" t="e">
        <f t="shared" si="25"/>
        <v>#N/A</v>
      </c>
    </row>
    <row r="41" spans="1:36" ht="12.95" customHeight="1" x14ac:dyDescent="0.15">
      <c r="A41" s="44"/>
      <c r="B41" s="99"/>
      <c r="C41" s="99"/>
      <c r="D41" s="44"/>
      <c r="E41" s="44"/>
      <c r="F41" s="4" t="str">
        <f t="shared" si="0"/>
        <v/>
      </c>
      <c r="G41" s="44"/>
      <c r="H41" s="44"/>
      <c r="I41" s="44"/>
      <c r="K41" s="45" t="e">
        <f t="shared" si="1"/>
        <v>#NUM!</v>
      </c>
      <c r="L41" s="45" t="e">
        <f t="shared" si="2"/>
        <v>#NUM!</v>
      </c>
      <c r="M41" s="45" t="e">
        <f t="shared" si="3"/>
        <v>#NUM!</v>
      </c>
      <c r="N41" s="45" t="e">
        <f t="shared" si="4"/>
        <v>#NUM!</v>
      </c>
      <c r="O41" s="45" t="e">
        <f t="shared" si="5"/>
        <v>#NUM!</v>
      </c>
      <c r="P41" s="45" t="e">
        <f t="shared" si="26"/>
        <v>#N/A</v>
      </c>
      <c r="Q41" s="45" t="e">
        <f t="shared" si="6"/>
        <v>#NUM!</v>
      </c>
      <c r="R41" s="45" t="e">
        <f t="shared" si="7"/>
        <v>#NUM!</v>
      </c>
      <c r="S41" s="45" t="e">
        <f t="shared" si="8"/>
        <v>#NUM!</v>
      </c>
      <c r="T41" s="45" t="e">
        <f t="shared" si="9"/>
        <v>#NUM!</v>
      </c>
      <c r="U41" s="45" t="e">
        <f t="shared" si="10"/>
        <v>#N/A</v>
      </c>
      <c r="V41" s="45" t="e">
        <f t="shared" si="11"/>
        <v>#NUM!</v>
      </c>
      <c r="W41" s="45" t="e">
        <f t="shared" si="12"/>
        <v>#NUM!</v>
      </c>
      <c r="X41" s="45" t="e">
        <f t="shared" si="13"/>
        <v>#NUM!</v>
      </c>
      <c r="Y41" s="45" t="e">
        <f t="shared" si="14"/>
        <v>#NUM!</v>
      </c>
      <c r="Z41" s="45" t="e">
        <f t="shared" si="15"/>
        <v>#N/A</v>
      </c>
      <c r="AA41" s="45" t="e">
        <f t="shared" si="16"/>
        <v>#NUM!</v>
      </c>
      <c r="AB41" s="45" t="e">
        <f t="shared" si="17"/>
        <v>#NUM!</v>
      </c>
      <c r="AC41" s="45" t="e">
        <f t="shared" si="18"/>
        <v>#NUM!</v>
      </c>
      <c r="AD41" s="45" t="e">
        <f t="shared" si="19"/>
        <v>#NUM!</v>
      </c>
      <c r="AE41" s="45" t="e">
        <f t="shared" si="20"/>
        <v>#NUM!</v>
      </c>
      <c r="AF41" s="45" t="e">
        <f t="shared" si="21"/>
        <v>#N/A</v>
      </c>
      <c r="AG41" s="45" t="e">
        <f t="shared" si="22"/>
        <v>#NUM!</v>
      </c>
      <c r="AH41" s="45" t="e">
        <f t="shared" si="23"/>
        <v>#NUM!</v>
      </c>
      <c r="AI41" s="45" t="e">
        <f t="shared" si="24"/>
        <v>#NUM!</v>
      </c>
      <c r="AJ41" s="45" t="e">
        <f t="shared" si="25"/>
        <v>#N/A</v>
      </c>
    </row>
    <row r="42" spans="1:36" ht="12.95" customHeight="1" x14ac:dyDescent="0.15">
      <c r="A42" s="44"/>
      <c r="B42" s="99"/>
      <c r="C42" s="99"/>
      <c r="D42" s="44"/>
      <c r="E42" s="44"/>
      <c r="F42" s="4" t="str">
        <f t="shared" si="0"/>
        <v/>
      </c>
      <c r="G42" s="44"/>
      <c r="H42" s="44"/>
      <c r="I42" s="44"/>
      <c r="K42" s="45" t="e">
        <f t="shared" si="1"/>
        <v>#NUM!</v>
      </c>
      <c r="L42" s="45" t="e">
        <f t="shared" si="2"/>
        <v>#NUM!</v>
      </c>
      <c r="M42" s="45" t="e">
        <f t="shared" si="3"/>
        <v>#NUM!</v>
      </c>
      <c r="N42" s="45" t="e">
        <f t="shared" si="4"/>
        <v>#NUM!</v>
      </c>
      <c r="O42" s="45" t="e">
        <f t="shared" si="5"/>
        <v>#NUM!</v>
      </c>
      <c r="P42" s="45" t="e">
        <f t="shared" si="26"/>
        <v>#N/A</v>
      </c>
      <c r="Q42" s="45" t="e">
        <f t="shared" si="6"/>
        <v>#NUM!</v>
      </c>
      <c r="R42" s="45" t="e">
        <f t="shared" si="7"/>
        <v>#NUM!</v>
      </c>
      <c r="S42" s="45" t="e">
        <f t="shared" si="8"/>
        <v>#NUM!</v>
      </c>
      <c r="T42" s="45" t="e">
        <f t="shared" si="9"/>
        <v>#NUM!</v>
      </c>
      <c r="U42" s="45" t="e">
        <f t="shared" si="10"/>
        <v>#N/A</v>
      </c>
      <c r="V42" s="45" t="e">
        <f t="shared" si="11"/>
        <v>#NUM!</v>
      </c>
      <c r="W42" s="45" t="e">
        <f t="shared" si="12"/>
        <v>#NUM!</v>
      </c>
      <c r="X42" s="45" t="e">
        <f t="shared" si="13"/>
        <v>#NUM!</v>
      </c>
      <c r="Y42" s="45" t="e">
        <f t="shared" si="14"/>
        <v>#NUM!</v>
      </c>
      <c r="Z42" s="45" t="e">
        <f t="shared" si="15"/>
        <v>#N/A</v>
      </c>
      <c r="AA42" s="45" t="e">
        <f t="shared" si="16"/>
        <v>#NUM!</v>
      </c>
      <c r="AB42" s="45" t="e">
        <f t="shared" si="17"/>
        <v>#NUM!</v>
      </c>
      <c r="AC42" s="45" t="e">
        <f t="shared" si="18"/>
        <v>#NUM!</v>
      </c>
      <c r="AD42" s="45" t="e">
        <f t="shared" si="19"/>
        <v>#NUM!</v>
      </c>
      <c r="AE42" s="45" t="e">
        <f t="shared" si="20"/>
        <v>#NUM!</v>
      </c>
      <c r="AF42" s="45" t="e">
        <f t="shared" si="21"/>
        <v>#N/A</v>
      </c>
      <c r="AG42" s="45" t="e">
        <f t="shared" si="22"/>
        <v>#NUM!</v>
      </c>
      <c r="AH42" s="45" t="e">
        <f t="shared" si="23"/>
        <v>#NUM!</v>
      </c>
      <c r="AI42" s="45" t="e">
        <f t="shared" si="24"/>
        <v>#NUM!</v>
      </c>
      <c r="AJ42" s="45" t="e">
        <f t="shared" si="25"/>
        <v>#N/A</v>
      </c>
    </row>
    <row r="43" spans="1:36" ht="12.95" customHeight="1" x14ac:dyDescent="0.15">
      <c r="A43" s="44"/>
      <c r="B43" s="99"/>
      <c r="C43" s="99"/>
      <c r="D43" s="44"/>
      <c r="E43" s="44"/>
      <c r="F43" s="4" t="str">
        <f t="shared" si="0"/>
        <v/>
      </c>
      <c r="G43" s="44"/>
      <c r="H43" s="44"/>
      <c r="I43" s="44"/>
      <c r="K43" s="45" t="e">
        <f t="shared" si="1"/>
        <v>#NUM!</v>
      </c>
      <c r="L43" s="45" t="e">
        <f t="shared" si="2"/>
        <v>#NUM!</v>
      </c>
      <c r="M43" s="45" t="e">
        <f t="shared" si="3"/>
        <v>#NUM!</v>
      </c>
      <c r="N43" s="45" t="e">
        <f t="shared" si="4"/>
        <v>#NUM!</v>
      </c>
      <c r="O43" s="45" t="e">
        <f t="shared" si="5"/>
        <v>#NUM!</v>
      </c>
      <c r="P43" s="45" t="e">
        <f t="shared" si="26"/>
        <v>#N/A</v>
      </c>
      <c r="Q43" s="45" t="e">
        <f t="shared" si="6"/>
        <v>#NUM!</v>
      </c>
      <c r="R43" s="45" t="e">
        <f t="shared" si="7"/>
        <v>#NUM!</v>
      </c>
      <c r="S43" s="45" t="e">
        <f t="shared" si="8"/>
        <v>#NUM!</v>
      </c>
      <c r="T43" s="45" t="e">
        <f t="shared" si="9"/>
        <v>#NUM!</v>
      </c>
      <c r="U43" s="45" t="e">
        <f t="shared" si="10"/>
        <v>#N/A</v>
      </c>
      <c r="V43" s="45" t="e">
        <f t="shared" si="11"/>
        <v>#NUM!</v>
      </c>
      <c r="W43" s="45" t="e">
        <f t="shared" si="12"/>
        <v>#NUM!</v>
      </c>
      <c r="X43" s="45" t="e">
        <f t="shared" si="13"/>
        <v>#NUM!</v>
      </c>
      <c r="Y43" s="45" t="e">
        <f t="shared" si="14"/>
        <v>#NUM!</v>
      </c>
      <c r="Z43" s="45" t="e">
        <f t="shared" si="15"/>
        <v>#N/A</v>
      </c>
      <c r="AA43" s="45" t="e">
        <f t="shared" si="16"/>
        <v>#NUM!</v>
      </c>
      <c r="AB43" s="45" t="e">
        <f t="shared" si="17"/>
        <v>#NUM!</v>
      </c>
      <c r="AC43" s="45" t="e">
        <f t="shared" si="18"/>
        <v>#NUM!</v>
      </c>
      <c r="AD43" s="45" t="e">
        <f t="shared" si="19"/>
        <v>#NUM!</v>
      </c>
      <c r="AE43" s="45" t="e">
        <f t="shared" si="20"/>
        <v>#NUM!</v>
      </c>
      <c r="AF43" s="45" t="e">
        <f t="shared" si="21"/>
        <v>#N/A</v>
      </c>
      <c r="AG43" s="45" t="e">
        <f t="shared" si="22"/>
        <v>#NUM!</v>
      </c>
      <c r="AH43" s="45" t="e">
        <f t="shared" si="23"/>
        <v>#NUM!</v>
      </c>
      <c r="AI43" s="45" t="e">
        <f t="shared" si="24"/>
        <v>#NUM!</v>
      </c>
      <c r="AJ43" s="45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44" t="s">
        <v>18</v>
      </c>
      <c r="D46" s="44" t="s">
        <v>19</v>
      </c>
      <c r="E46" s="44" t="s">
        <v>20</v>
      </c>
      <c r="F46" s="11"/>
      <c r="G46" s="5" t="s">
        <v>21</v>
      </c>
      <c r="H46" s="13"/>
      <c r="I46" s="111" t="s">
        <v>191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31</v>
      </c>
      <c r="D47" s="15">
        <f>COUNTIF(G4:G43,"*下層*")</f>
        <v>5</v>
      </c>
      <c r="E47" s="15">
        <f>COUNTA(A4:A43)</f>
        <v>36</v>
      </c>
      <c r="F47" s="11"/>
      <c r="G47" s="16">
        <f>C47*100</f>
        <v>3100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16</v>
      </c>
      <c r="D48" s="15">
        <f>IF(D47&gt;0,ROUND(SUMIF(G4:G43,"*下層*",E4:E43)/D47,0),"")</f>
        <v>7</v>
      </c>
      <c r="E48" s="15">
        <f>ROUND(SUM(E4:E43)/E47,0)</f>
        <v>15</v>
      </c>
      <c r="F48" s="14"/>
      <c r="G48" s="16">
        <f>C48</f>
        <v>16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16</v>
      </c>
      <c r="D49" s="15">
        <f>IF(D47&gt;0,ROUND(SUMIF(G4:G43,"*下層*",D4:D43)/D47,0),"")</f>
        <v>7</v>
      </c>
      <c r="E49" s="15">
        <f>ROUND(SUM(D4:D43)/E47,0)</f>
        <v>15</v>
      </c>
      <c r="F49" s="14"/>
      <c r="G49" s="16">
        <f>C49</f>
        <v>16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7.15</v>
      </c>
      <c r="D50" s="17">
        <f>SUMIF(G4:G43,"*下層*",F4:F43)</f>
        <v>0.08</v>
      </c>
      <c r="E50" s="4">
        <f>SUM(F4:F43)</f>
        <v>7.23</v>
      </c>
      <c r="F50" s="14"/>
      <c r="G50" s="18">
        <f>C50*100</f>
        <v>715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形状比＝100、Sr＝11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44" t="s">
        <v>18</v>
      </c>
      <c r="D53" s="44" t="s">
        <v>19</v>
      </c>
      <c r="E53" s="44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9</v>
      </c>
      <c r="D54" s="15">
        <f>COUNTIF(H4:H43,"▲")</f>
        <v>5</v>
      </c>
      <c r="E54" s="15">
        <f>COUNTA(H4:H43)</f>
        <v>14</v>
      </c>
      <c r="F54" s="11"/>
      <c r="G54" s="16">
        <f>C54*100</f>
        <v>900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14</v>
      </c>
      <c r="D55" s="15">
        <f>IF(D54&gt;0,ROUND(SUMIF(H4:H43,"▲",E4:E43)/D54,0),"")</f>
        <v>7</v>
      </c>
      <c r="E55" s="15">
        <f>ROUND(SUMIF(H4:H43,"*",E4:E43)/E54,0)</f>
        <v>11</v>
      </c>
      <c r="F55" s="14"/>
      <c r="G55" s="16">
        <f>C55</f>
        <v>14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11</v>
      </c>
      <c r="D56" s="15">
        <f>IF(D54&gt;0,ROUND(SUMIF(H4:H43,"▲",D4:D43)/D54,0),"")</f>
        <v>7</v>
      </c>
      <c r="E56" s="15">
        <f>ROUND(SUMIF(H4:H43,"*",D4:D43)/E54,0)</f>
        <v>9</v>
      </c>
      <c r="F56" s="14"/>
      <c r="G56" s="16">
        <f>C56</f>
        <v>11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0.65</v>
      </c>
      <c r="D57" s="17">
        <f>SUMIF(H4:H43,"▲",F4:F43)</f>
        <v>0.08</v>
      </c>
      <c r="E57" s="17">
        <f>SUM(C57:D57)</f>
        <v>0.73</v>
      </c>
      <c r="F57" s="14"/>
      <c r="G57" s="20">
        <f>C57*100</f>
        <v>65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44" t="s">
        <v>18</v>
      </c>
      <c r="D60" s="44" t="s">
        <v>19</v>
      </c>
      <c r="E60" s="44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29</v>
      </c>
      <c r="D61" s="21">
        <f>IF(D47&gt;0,ROUND(D54/D47*100,1),"")</f>
        <v>100</v>
      </c>
      <c r="E61" s="21">
        <f>ROUND(E54/E47*100,1)</f>
        <v>38.9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9.1</v>
      </c>
      <c r="D62" s="21">
        <f>IF(D47&gt;0,ROUND(D57/D50*100,1),"")</f>
        <v>100</v>
      </c>
      <c r="E62" s="21">
        <f>ROUND(E57/E50*100,1)</f>
        <v>10.1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44" t="s">
        <v>18</v>
      </c>
      <c r="D65" s="44" t="s">
        <v>19</v>
      </c>
      <c r="E65" s="44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22</v>
      </c>
      <c r="D66" s="15">
        <f>D47-D54</f>
        <v>0</v>
      </c>
      <c r="E66" s="15">
        <f>SUM(C66:D66)</f>
        <v>22</v>
      </c>
      <c r="F66" s="11"/>
      <c r="G66" s="16">
        <f>C66*100</f>
        <v>2200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18</v>
      </c>
      <c r="D67" s="15" t="str">
        <f>IF(D66&gt;0,ROUND(SUMIFS(E4:E43,G7:G43,"*下層*",H4:H43,"")/D66,0),"")</f>
        <v/>
      </c>
      <c r="E67" s="15">
        <f>IF(E66&gt;0,ROUND(SUMIF(H4:H43,"",E4:E43)/E66,0),"")</f>
        <v>18</v>
      </c>
      <c r="F67" s="14"/>
      <c r="G67" s="16">
        <f>C67</f>
        <v>18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19</v>
      </c>
      <c r="D68" s="15" t="str">
        <f>IF(D66&gt;0,ROUND(SUMIFS(D4:D43,G7:G43,"*下層*",H4:H43,"")/D66,0),"")</f>
        <v/>
      </c>
      <c r="E68" s="15">
        <f>IF(E66&gt;0,ROUND(SUMIF(H4:H43,"",D4:D43)/E66,0),"")</f>
        <v>19</v>
      </c>
      <c r="F68" s="14"/>
      <c r="G68" s="16">
        <f>C68</f>
        <v>19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6.5</v>
      </c>
      <c r="D69" s="17" t="str">
        <f>IF(D66&gt;0,D50-D57,"")</f>
        <v/>
      </c>
      <c r="E69" s="4">
        <f>SUM(C69:D69)</f>
        <v>6.5</v>
      </c>
      <c r="F69" s="14"/>
      <c r="G69" s="18">
        <f>C69*100</f>
        <v>650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形状比＝95、Sr＝12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20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703" priority="16" stopIfTrue="1">
      <formula>AND(($H4="スギ"),(#REF!&lt;12))</formula>
    </cfRule>
  </conditionalFormatting>
  <conditionalFormatting sqref="L4:L43">
    <cfRule type="expression" dxfId="702" priority="15" stopIfTrue="1">
      <formula>AND(($H4="スギ"),(#REF!&lt;22),(#REF!&gt;=12))</formula>
    </cfRule>
  </conditionalFormatting>
  <conditionalFormatting sqref="M4:M43">
    <cfRule type="expression" dxfId="701" priority="14" stopIfTrue="1">
      <formula>AND(($H4="スギ"),(#REF!&lt;32),(#REF!&gt;=22))</formula>
    </cfRule>
  </conditionalFormatting>
  <conditionalFormatting sqref="N4:N43">
    <cfRule type="expression" dxfId="700" priority="13" stopIfTrue="1">
      <formula>AND(($H4="スギ"),(#REF!&lt;42),(#REF!&gt;=32))</formula>
    </cfRule>
  </conditionalFormatting>
  <conditionalFormatting sqref="U4:U43 Z4:AF43 AJ4:AJ43 O4:P43">
    <cfRule type="expression" dxfId="699" priority="12" stopIfTrue="1">
      <formula>AND(($H4="スギ"),(#REF!&gt;=42))</formula>
    </cfRule>
  </conditionalFormatting>
  <conditionalFormatting sqref="Q4:Q43 AA4:AA43">
    <cfRule type="expression" dxfId="698" priority="11" stopIfTrue="1">
      <formula>AND(($H4="ヒノキ"),(#REF!&lt;12))</formula>
    </cfRule>
  </conditionalFormatting>
  <conditionalFormatting sqref="R4:R43 AB4:AE43">
    <cfRule type="expression" dxfId="697" priority="10" stopIfTrue="1">
      <formula>AND(($H4="ヒノキ"),(#REF!&lt;22),(#REF!&gt;=12))</formula>
    </cfRule>
  </conditionalFormatting>
  <conditionalFormatting sqref="S4:S43">
    <cfRule type="expression" dxfId="696" priority="9" stopIfTrue="1">
      <formula>AND(($H4="ヒノキ"),(#REF!&lt;32),(#REF!&gt;=22))</formula>
    </cfRule>
  </conditionalFormatting>
  <conditionalFormatting sqref="T4:U43 Z4:AF43 AJ4:AJ43">
    <cfRule type="expression" dxfId="695" priority="8" stopIfTrue="1">
      <formula>AND(($H4="ヒノキ"),(#REF!&gt;=32))</formula>
    </cfRule>
  </conditionalFormatting>
  <conditionalFormatting sqref="V4:V43 AA4:AA43">
    <cfRule type="expression" dxfId="694" priority="7" stopIfTrue="1">
      <formula>AND(($H4="アカマツ"),(#REF!&lt;12))</formula>
    </cfRule>
  </conditionalFormatting>
  <conditionalFormatting sqref="W4:W43 AB4:AB43">
    <cfRule type="expression" dxfId="693" priority="6" stopIfTrue="1">
      <formula>AND(($H4="アカマツ"),(#REF!&lt;22),(#REF!&gt;=12))</formula>
    </cfRule>
  </conditionalFormatting>
  <conditionalFormatting sqref="X4:X43 AC4:AC43">
    <cfRule type="expression" dxfId="692" priority="5" stopIfTrue="1">
      <formula>AND(($H4="アカマツ"),(#REF!&lt;42),(#REF!&gt;=22))</formula>
    </cfRule>
  </conditionalFormatting>
  <conditionalFormatting sqref="Y4:AF43 AJ4:AJ43">
    <cfRule type="expression" dxfId="691" priority="4" stopIfTrue="1">
      <formula>AND(($H4="アカマツ"),(#REF!&gt;=42))</formula>
    </cfRule>
  </conditionalFormatting>
  <conditionalFormatting sqref="AG4:AG43">
    <cfRule type="expression" dxfId="690" priority="3" stopIfTrue="1">
      <formula>AND(($H4&lt;&gt;"スギ"),($H4&lt;&gt;"ヒノキ"),($H4&lt;&gt;"アカマツ"),(#REF!&lt;12))</formula>
    </cfRule>
  </conditionalFormatting>
  <conditionalFormatting sqref="AH4:AH43">
    <cfRule type="expression" dxfId="689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688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B050"/>
  </sheetPr>
  <dimension ref="A1:AJ120"/>
  <sheetViews>
    <sheetView showGridLines="0" view="pageBreakPreview" zoomScaleNormal="85" zoomScaleSheetLayoutView="100" workbookViewId="0">
      <selection activeCell="I1" sqref="I1:I1048576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332</v>
      </c>
      <c r="B2" s="100"/>
      <c r="C2" s="100"/>
      <c r="D2" s="100"/>
      <c r="E2" s="100"/>
      <c r="F2" s="100"/>
      <c r="G2" s="100"/>
      <c r="H2" s="101" t="s">
        <v>128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46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45">
        <v>0</v>
      </c>
      <c r="L3" s="45">
        <v>12</v>
      </c>
      <c r="M3" s="45">
        <v>22</v>
      </c>
      <c r="N3" s="45">
        <v>32</v>
      </c>
      <c r="O3" s="45">
        <v>42</v>
      </c>
      <c r="P3" s="45" t="s">
        <v>14</v>
      </c>
      <c r="Q3" s="45">
        <v>0</v>
      </c>
      <c r="R3" s="45">
        <v>12</v>
      </c>
      <c r="S3" s="45">
        <v>22</v>
      </c>
      <c r="T3" s="45">
        <v>32</v>
      </c>
      <c r="U3" s="45" t="s">
        <v>14</v>
      </c>
      <c r="V3" s="45">
        <v>0</v>
      </c>
      <c r="W3" s="45">
        <v>12</v>
      </c>
      <c r="X3" s="45">
        <v>22</v>
      </c>
      <c r="Y3" s="45">
        <v>42</v>
      </c>
      <c r="Z3" s="45" t="s">
        <v>14</v>
      </c>
      <c r="AA3" s="45">
        <v>0</v>
      </c>
      <c r="AB3" s="45">
        <v>12</v>
      </c>
      <c r="AC3" s="45">
        <v>22</v>
      </c>
      <c r="AD3" s="45">
        <v>32</v>
      </c>
      <c r="AE3" s="45">
        <v>42</v>
      </c>
      <c r="AF3" s="45" t="s">
        <v>14</v>
      </c>
      <c r="AG3" s="45">
        <v>0</v>
      </c>
      <c r="AH3" s="45">
        <v>12</v>
      </c>
      <c r="AI3" s="45">
        <v>42</v>
      </c>
      <c r="AJ3" s="45" t="s">
        <v>14</v>
      </c>
    </row>
    <row r="4" spans="1:36" ht="12.95" customHeight="1" x14ac:dyDescent="0.15">
      <c r="A4" s="44">
        <v>581</v>
      </c>
      <c r="B4" s="99" t="s">
        <v>136</v>
      </c>
      <c r="C4" s="99"/>
      <c r="D4" s="44">
        <v>30</v>
      </c>
      <c r="E4" s="44">
        <v>18</v>
      </c>
      <c r="F4" s="4">
        <f t="shared" ref="F4:F43" si="0">IF(D4&gt;0,IF(B4="スギ",P4,IF(B4="ヒノキ",U4,IF(B4="アカマツ",Z4,IF(B4="カラマツ",AF4,AJ4)))),"")</f>
        <v>0.59</v>
      </c>
      <c r="G4" s="5"/>
      <c r="H4" s="44"/>
      <c r="I4" s="44" t="s">
        <v>38</v>
      </c>
      <c r="J4" s="1" t="s">
        <v>15</v>
      </c>
      <c r="K4" s="45">
        <f t="shared" ref="K4:K43" si="1">IF(ROUND(10^(-5+0.8769+1.7454*LOG(D4)+1.014*LOG(E4)),2)&gt;=0.01,ROUND(10^(-5+0.8769+1.7454*LOG(D4)+1.014*LOG(E4)),2),ROUND(10^(-5+0.8769+1.7454*LOG(D4)+1.014*LOG(E4)),3))</f>
        <v>0.53</v>
      </c>
      <c r="L4" s="45">
        <f t="shared" ref="L4:L43" si="2">ROUND(10^(-5+0.73504+1.83346*LOG(D4)+1.06569*LOG(E4)),2)</f>
        <v>0.6</v>
      </c>
      <c r="M4" s="45">
        <f t="shared" ref="M4:M43" si="3">ROUND(10^(-5+0.71514+1.74357*LOG(D4)+1.17719*LOG(E4)),2)</f>
        <v>0.59</v>
      </c>
      <c r="N4" s="45">
        <f t="shared" ref="N4:N43" si="4">ROUND(10^(-5+0.82956+1.76381*LOG(D4)+1.06412*LOG(E4)),2)</f>
        <v>0.59</v>
      </c>
      <c r="O4" s="45">
        <f t="shared" ref="O4:O43" si="5">ROUND(10^(-5+0.88226+1.79204*LOG(D4)+0.99303*LOG(E4)),2)</f>
        <v>0.6</v>
      </c>
      <c r="P4" s="45">
        <f>HLOOKUP($D4,K$3:O$43,MATCH($A4,$A$3:$A$43,0),1)</f>
        <v>0.59</v>
      </c>
      <c r="Q4" s="45">
        <f t="shared" ref="Q4:Q43" si="6">IF(ROUND(10^(1.810672*LOG(D4)+0.982833*LOG(E4)-4.173533),2)&gt;=0.01,ROUND(10^(1.810672*LOG(D4)+0.982833*LOG(E4)-4.173533),2),ROUND(10^(1.810672*LOG(D4)+0.982833*LOG(E4)-4.173533),3))</f>
        <v>0.54</v>
      </c>
      <c r="R4" s="45">
        <f t="shared" ref="R4:R43" si="7">ROUND(10^(1.905709*LOG(D4)+1.011385*LOG(E4)-4.293729),2)</f>
        <v>0.62</v>
      </c>
      <c r="S4" s="45">
        <f t="shared" ref="S4:S43" si="8">ROUND(10^(1.771888*LOG(D4)+1.138415*LOG(E4)-4.271259),2)</f>
        <v>0.6</v>
      </c>
      <c r="T4" s="45">
        <f t="shared" ref="T4:T43" si="9">ROUND(10^(1.671519*LOG(D4)+1.363617*LOG(E4)-4.404407),2)</f>
        <v>0.6</v>
      </c>
      <c r="U4" s="45">
        <f t="shared" ref="U4:U43" si="10">HLOOKUP($D4,Q$3:T$43,MATCH($A4,$A$3:$A$43,0),1)</f>
        <v>0.6</v>
      </c>
      <c r="V4" s="45">
        <f t="shared" ref="V4:V43" si="11">IF(ROUND(10^(-4.249503+1.946501*LOG(D4)+0.942682*LOG(E4)),2)&gt;=0.01,ROUND(10^(-4.249503+1.946501*LOG(D4)+0.942682*LOG(E4)),2),ROUND(10^(-4.249503+1.946501*LOG(D4)+0.942682*LOG(E4)),3))</f>
        <v>0.64</v>
      </c>
      <c r="W4" s="45">
        <f t="shared" ref="W4:W43" si="12">ROUND(10^(-4.155639+1.847898*LOG(D4)+0.951955*LOG(E4)),2)</f>
        <v>0.59</v>
      </c>
      <c r="X4" s="45">
        <f t="shared" ref="X4:X43" si="13">ROUND(10^(-4.194535+1.804172*LOG(D4)+1.034248*LOG(E4)),2)</f>
        <v>0.59</v>
      </c>
      <c r="Y4" s="45">
        <f t="shared" ref="Y4:Y43" si="14">ROUND(10^(-4.42347+2.006485*LOG(D4)+0.967757*LOG(E4)),2)</f>
        <v>0.56999999999999995</v>
      </c>
      <c r="Z4" s="45">
        <f t="shared" ref="Z4:Z43" si="15">HLOOKUP($D4,V$3:Y$43,MATCH($A4,$A$3:$A$43,0),1)</f>
        <v>0.59</v>
      </c>
      <c r="AA4" s="45">
        <f t="shared" ref="AA4:AA43" si="16">IF(ROUND(10^(1.80389*LOG(D4)+0.962587*LOG(E4)-4.155099),2)&gt;=0.01,ROUND(10^(1.80389*LOG(D4)+0.962587*LOG(E4)-4.155099),2),ROUND(10^(1.80389*LOG(D4)+0.962587*LOG(E4)-4.155099),3))</f>
        <v>0.52</v>
      </c>
      <c r="AB4" s="45">
        <f t="shared" ref="AB4:AB43" si="17">ROUND(10^(1.979213*LOG(D4)+0.998347*LOG(E4)-4.369281),2)</f>
        <v>0.64</v>
      </c>
      <c r="AC4" s="45">
        <f t="shared" ref="AC4:AC43" si="18">ROUND(10^(1.904401*LOG(D4)+1.062478*LOG(E4)-4.348104),2)</f>
        <v>0.63</v>
      </c>
      <c r="AD4" s="45">
        <f t="shared" ref="AD4:AD43" si="19">ROUND(10^(1.640825*LOG(D4)+1.080387*LOG(E4)-3.976731),2)</f>
        <v>0.64</v>
      </c>
      <c r="AE4" s="45">
        <f t="shared" ref="AE4:AE43" si="20">ROUND(10^(1.90887*LOG(D4)+1.088002*LOG(E4)-4.431495),2)</f>
        <v>0.56999999999999995</v>
      </c>
      <c r="AF4" s="45">
        <f t="shared" ref="AF4:AF43" si="21">HLOOKUP($D4,AA$3:AE$43,MATCH($A4,$A$3:$A$43,0),1)</f>
        <v>0.63</v>
      </c>
      <c r="AG4" s="45">
        <f t="shared" ref="AG4:AG43" si="22">IF(ROUND(10^(1.94019664*LOG(D4)+0.84689666*LOG(E4)-4.20067295),2)&gt;=0.01,ROUND(10^(1.94019664*LOG(D4)+0.84689666*LOG(E4)-4.20067295),2),ROUND(10^(1.94019664*LOG(D4)+0.84689666*LOG(E4)-4.20067295),3))</f>
        <v>0.53</v>
      </c>
      <c r="AH4" s="45">
        <f t="shared" ref="AH4:AH43" si="23">ROUND(10^(1.93813902*LOG(D4)+0.96697002*LOG(E4)-4.32216295),2)</f>
        <v>0.56999999999999995</v>
      </c>
      <c r="AI4" s="45">
        <f t="shared" ref="AI4:AI43" si="24">ROUND(10^(1.82464098*LOG(D4)+0.97625989*LOG(E4)-4.15096808),2)</f>
        <v>0.59</v>
      </c>
      <c r="AJ4" s="45">
        <f t="shared" ref="AJ4:AJ43" si="25">HLOOKUP($D4,AG$3:AI$43,MATCH($A4,$A$3:$A$43,0),1)</f>
        <v>0.56999999999999995</v>
      </c>
    </row>
    <row r="5" spans="1:36" ht="12.95" customHeight="1" x14ac:dyDescent="0.15">
      <c r="A5" s="44">
        <v>582</v>
      </c>
      <c r="B5" s="99" t="s">
        <v>136</v>
      </c>
      <c r="C5" s="99"/>
      <c r="D5" s="44">
        <v>16</v>
      </c>
      <c r="E5" s="44">
        <v>13</v>
      </c>
      <c r="F5" s="4">
        <f t="shared" si="0"/>
        <v>0.13</v>
      </c>
      <c r="G5" s="5"/>
      <c r="H5" s="44"/>
      <c r="I5" s="44"/>
      <c r="J5" s="1" t="s">
        <v>15</v>
      </c>
      <c r="K5" s="45">
        <f t="shared" si="1"/>
        <v>0.13</v>
      </c>
      <c r="L5" s="45">
        <f t="shared" si="2"/>
        <v>0.13</v>
      </c>
      <c r="M5" s="45">
        <f t="shared" si="3"/>
        <v>0.13</v>
      </c>
      <c r="N5" s="45">
        <f t="shared" si="4"/>
        <v>0.14000000000000001</v>
      </c>
      <c r="O5" s="45">
        <f t="shared" si="5"/>
        <v>0.14000000000000001</v>
      </c>
      <c r="P5" s="45">
        <f t="shared" ref="P5:P43" si="26">HLOOKUP($D5,K$3:O$43,MATCH(A5,$A$3:$A$43,0),1)</f>
        <v>0.13</v>
      </c>
      <c r="Q5" s="45">
        <f t="shared" si="6"/>
        <v>0.13</v>
      </c>
      <c r="R5" s="45">
        <f t="shared" si="7"/>
        <v>0.13</v>
      </c>
      <c r="S5" s="45">
        <f t="shared" si="8"/>
        <v>0.14000000000000001</v>
      </c>
      <c r="T5" s="45">
        <f t="shared" si="9"/>
        <v>0.13</v>
      </c>
      <c r="U5" s="45">
        <f t="shared" si="10"/>
        <v>0.13</v>
      </c>
      <c r="V5" s="45">
        <f t="shared" si="11"/>
        <v>0.14000000000000001</v>
      </c>
      <c r="W5" s="45">
        <f t="shared" si="12"/>
        <v>0.13</v>
      </c>
      <c r="X5" s="45">
        <f t="shared" si="13"/>
        <v>0.13</v>
      </c>
      <c r="Y5" s="45">
        <f t="shared" si="14"/>
        <v>0.12</v>
      </c>
      <c r="Z5" s="45">
        <f t="shared" si="15"/>
        <v>0.13</v>
      </c>
      <c r="AA5" s="45">
        <f t="shared" si="16"/>
        <v>0.12</v>
      </c>
      <c r="AB5" s="45">
        <f t="shared" si="17"/>
        <v>0.13</v>
      </c>
      <c r="AC5" s="45">
        <f t="shared" si="18"/>
        <v>0.13</v>
      </c>
      <c r="AD5" s="45">
        <f t="shared" si="19"/>
        <v>0.16</v>
      </c>
      <c r="AE5" s="45">
        <f t="shared" si="20"/>
        <v>0.12</v>
      </c>
      <c r="AF5" s="45">
        <f t="shared" si="21"/>
        <v>0.13</v>
      </c>
      <c r="AG5" s="45">
        <f t="shared" si="22"/>
        <v>0.12</v>
      </c>
      <c r="AH5" s="45">
        <f t="shared" si="23"/>
        <v>0.12</v>
      </c>
      <c r="AI5" s="45">
        <f t="shared" si="24"/>
        <v>0.14000000000000001</v>
      </c>
      <c r="AJ5" s="45">
        <f t="shared" si="25"/>
        <v>0.12</v>
      </c>
    </row>
    <row r="6" spans="1:36" ht="12.95" customHeight="1" x14ac:dyDescent="0.15">
      <c r="A6" s="44">
        <v>583</v>
      </c>
      <c r="B6" s="99" t="s">
        <v>136</v>
      </c>
      <c r="C6" s="99"/>
      <c r="D6" s="44">
        <v>14</v>
      </c>
      <c r="E6" s="44">
        <v>12</v>
      </c>
      <c r="F6" s="4">
        <f t="shared" si="0"/>
        <v>0.1</v>
      </c>
      <c r="G6" s="5"/>
      <c r="H6" s="44"/>
      <c r="I6" s="5"/>
      <c r="J6" s="1" t="s">
        <v>15</v>
      </c>
      <c r="K6" s="45">
        <f t="shared" si="1"/>
        <v>0.09</v>
      </c>
      <c r="L6" s="45">
        <f t="shared" si="2"/>
        <v>0.1</v>
      </c>
      <c r="M6" s="45">
        <f t="shared" si="3"/>
        <v>0.1</v>
      </c>
      <c r="N6" s="45">
        <f t="shared" si="4"/>
        <v>0.1</v>
      </c>
      <c r="O6" s="45">
        <f t="shared" si="5"/>
        <v>0.1</v>
      </c>
      <c r="P6" s="45">
        <f t="shared" si="26"/>
        <v>0.1</v>
      </c>
      <c r="Q6" s="45">
        <f t="shared" si="6"/>
        <v>0.09</v>
      </c>
      <c r="R6" s="45">
        <f t="shared" si="7"/>
        <v>0.1</v>
      </c>
      <c r="S6" s="45">
        <f t="shared" si="8"/>
        <v>0.1</v>
      </c>
      <c r="T6" s="45">
        <f t="shared" si="9"/>
        <v>0.1</v>
      </c>
      <c r="U6" s="45">
        <f t="shared" si="10"/>
        <v>0.1</v>
      </c>
      <c r="V6" s="45">
        <f t="shared" si="11"/>
        <v>0.1</v>
      </c>
      <c r="W6" s="45">
        <f t="shared" si="12"/>
        <v>0.1</v>
      </c>
      <c r="X6" s="45">
        <f t="shared" si="13"/>
        <v>0.1</v>
      </c>
      <c r="Y6" s="45">
        <f t="shared" si="14"/>
        <v>0.08</v>
      </c>
      <c r="Z6" s="45">
        <f t="shared" si="15"/>
        <v>0.1</v>
      </c>
      <c r="AA6" s="45">
        <f t="shared" si="16"/>
        <v>0.09</v>
      </c>
      <c r="AB6" s="45">
        <f t="shared" si="17"/>
        <v>0.09</v>
      </c>
      <c r="AC6" s="45">
        <f t="shared" si="18"/>
        <v>0.1</v>
      </c>
      <c r="AD6" s="45">
        <f t="shared" si="19"/>
        <v>0.12</v>
      </c>
      <c r="AE6" s="45">
        <f t="shared" si="20"/>
        <v>0.09</v>
      </c>
      <c r="AF6" s="45">
        <f t="shared" si="21"/>
        <v>0.09</v>
      </c>
      <c r="AG6" s="45">
        <f t="shared" si="22"/>
        <v>0.09</v>
      </c>
      <c r="AH6" s="45">
        <f t="shared" si="23"/>
        <v>0.09</v>
      </c>
      <c r="AI6" s="45">
        <f t="shared" si="24"/>
        <v>0.1</v>
      </c>
      <c r="AJ6" s="45">
        <f t="shared" si="25"/>
        <v>0.09</v>
      </c>
    </row>
    <row r="7" spans="1:36" ht="12.95" customHeight="1" x14ac:dyDescent="0.15">
      <c r="A7" s="44">
        <v>584</v>
      </c>
      <c r="B7" s="99" t="s">
        <v>136</v>
      </c>
      <c r="C7" s="99"/>
      <c r="D7" s="44">
        <v>12</v>
      </c>
      <c r="E7" s="44">
        <v>12</v>
      </c>
      <c r="F7" s="4">
        <f t="shared" si="0"/>
        <v>7.0000000000000007E-2</v>
      </c>
      <c r="G7" s="5" t="s">
        <v>33</v>
      </c>
      <c r="H7" s="44" t="s">
        <v>32</v>
      </c>
      <c r="I7" s="5" t="s">
        <v>33</v>
      </c>
      <c r="J7" s="1" t="s">
        <v>15</v>
      </c>
      <c r="K7" s="45">
        <f t="shared" si="1"/>
        <v>7.0000000000000007E-2</v>
      </c>
      <c r="L7" s="45">
        <f t="shared" si="2"/>
        <v>7.0000000000000007E-2</v>
      </c>
      <c r="M7" s="45">
        <f t="shared" si="3"/>
        <v>7.0000000000000007E-2</v>
      </c>
      <c r="N7" s="45">
        <f t="shared" si="4"/>
        <v>0.08</v>
      </c>
      <c r="O7" s="45">
        <f t="shared" si="5"/>
        <v>0.08</v>
      </c>
      <c r="P7" s="45">
        <f t="shared" si="26"/>
        <v>7.0000000000000007E-2</v>
      </c>
      <c r="Q7" s="45">
        <f t="shared" si="6"/>
        <v>7.0000000000000007E-2</v>
      </c>
      <c r="R7" s="45">
        <f t="shared" si="7"/>
        <v>7.0000000000000007E-2</v>
      </c>
      <c r="S7" s="45">
        <f t="shared" si="8"/>
        <v>7.0000000000000007E-2</v>
      </c>
      <c r="T7" s="45">
        <f t="shared" si="9"/>
        <v>7.0000000000000007E-2</v>
      </c>
      <c r="U7" s="45">
        <f t="shared" si="10"/>
        <v>7.0000000000000007E-2</v>
      </c>
      <c r="V7" s="45">
        <f t="shared" si="11"/>
        <v>7.0000000000000007E-2</v>
      </c>
      <c r="W7" s="45">
        <f t="shared" si="12"/>
        <v>7.0000000000000007E-2</v>
      </c>
      <c r="X7" s="45">
        <f t="shared" si="13"/>
        <v>7.0000000000000007E-2</v>
      </c>
      <c r="Y7" s="45">
        <f t="shared" si="14"/>
        <v>0.06</v>
      </c>
      <c r="Z7" s="45">
        <f t="shared" si="15"/>
        <v>7.0000000000000007E-2</v>
      </c>
      <c r="AA7" s="45">
        <f t="shared" si="16"/>
        <v>7.0000000000000007E-2</v>
      </c>
      <c r="AB7" s="45">
        <f t="shared" si="17"/>
        <v>7.0000000000000007E-2</v>
      </c>
      <c r="AC7" s="45">
        <f t="shared" si="18"/>
        <v>7.0000000000000007E-2</v>
      </c>
      <c r="AD7" s="45">
        <f t="shared" si="19"/>
        <v>0.09</v>
      </c>
      <c r="AE7" s="45">
        <f t="shared" si="20"/>
        <v>0.06</v>
      </c>
      <c r="AF7" s="45">
        <f t="shared" si="21"/>
        <v>7.0000000000000007E-2</v>
      </c>
      <c r="AG7" s="45">
        <f t="shared" si="22"/>
        <v>0.06</v>
      </c>
      <c r="AH7" s="45">
        <f t="shared" si="23"/>
        <v>7.0000000000000007E-2</v>
      </c>
      <c r="AI7" s="45">
        <f t="shared" si="24"/>
        <v>7.0000000000000007E-2</v>
      </c>
      <c r="AJ7" s="45">
        <f t="shared" si="25"/>
        <v>7.0000000000000007E-2</v>
      </c>
    </row>
    <row r="8" spans="1:36" ht="12.95" customHeight="1" x14ac:dyDescent="0.15">
      <c r="A8" s="44">
        <v>585</v>
      </c>
      <c r="B8" s="99" t="s">
        <v>136</v>
      </c>
      <c r="C8" s="99"/>
      <c r="D8" s="44">
        <v>14</v>
      </c>
      <c r="E8" s="44">
        <v>13</v>
      </c>
      <c r="F8" s="4">
        <f t="shared" si="0"/>
        <v>0.11</v>
      </c>
      <c r="G8" s="5"/>
      <c r="H8" s="44"/>
      <c r="I8" s="44"/>
      <c r="J8" s="1" t="s">
        <v>15</v>
      </c>
      <c r="K8" s="45">
        <f t="shared" si="1"/>
        <v>0.1</v>
      </c>
      <c r="L8" s="45">
        <f t="shared" si="2"/>
        <v>0.11</v>
      </c>
      <c r="M8" s="45">
        <f t="shared" si="3"/>
        <v>0.11</v>
      </c>
      <c r="N8" s="45">
        <f t="shared" si="4"/>
        <v>0.11</v>
      </c>
      <c r="O8" s="45">
        <f t="shared" si="5"/>
        <v>0.11</v>
      </c>
      <c r="P8" s="45">
        <f t="shared" si="26"/>
        <v>0.11</v>
      </c>
      <c r="Q8" s="45">
        <f t="shared" si="6"/>
        <v>0.1</v>
      </c>
      <c r="R8" s="45">
        <f t="shared" si="7"/>
        <v>0.1</v>
      </c>
      <c r="S8" s="45">
        <f t="shared" si="8"/>
        <v>0.11</v>
      </c>
      <c r="T8" s="45">
        <f t="shared" si="9"/>
        <v>0.11</v>
      </c>
      <c r="U8" s="45">
        <f t="shared" si="10"/>
        <v>0.1</v>
      </c>
      <c r="V8" s="45">
        <f t="shared" si="11"/>
        <v>0.11</v>
      </c>
      <c r="W8" s="45">
        <f t="shared" si="12"/>
        <v>0.11</v>
      </c>
      <c r="X8" s="45">
        <f t="shared" si="13"/>
        <v>0.11</v>
      </c>
      <c r="Y8" s="45">
        <f t="shared" si="14"/>
        <v>0.09</v>
      </c>
      <c r="Z8" s="45">
        <f t="shared" si="15"/>
        <v>0.11</v>
      </c>
      <c r="AA8" s="45">
        <f t="shared" si="16"/>
        <v>0.1</v>
      </c>
      <c r="AB8" s="45">
        <f t="shared" si="17"/>
        <v>0.1</v>
      </c>
      <c r="AC8" s="45">
        <f t="shared" si="18"/>
        <v>0.1</v>
      </c>
      <c r="AD8" s="45">
        <f t="shared" si="19"/>
        <v>0.13</v>
      </c>
      <c r="AE8" s="45">
        <f t="shared" si="20"/>
        <v>0.09</v>
      </c>
      <c r="AF8" s="45">
        <f t="shared" si="21"/>
        <v>0.1</v>
      </c>
      <c r="AG8" s="45">
        <f t="shared" si="22"/>
        <v>0.09</v>
      </c>
      <c r="AH8" s="45">
        <f t="shared" si="23"/>
        <v>0.09</v>
      </c>
      <c r="AI8" s="45">
        <f t="shared" si="24"/>
        <v>0.11</v>
      </c>
      <c r="AJ8" s="45">
        <f t="shared" si="25"/>
        <v>0.09</v>
      </c>
    </row>
    <row r="9" spans="1:36" ht="12.95" customHeight="1" x14ac:dyDescent="0.15">
      <c r="A9" s="44">
        <v>586</v>
      </c>
      <c r="B9" s="99" t="s">
        <v>136</v>
      </c>
      <c r="C9" s="99"/>
      <c r="D9" s="44">
        <v>10</v>
      </c>
      <c r="E9" s="44">
        <v>9</v>
      </c>
      <c r="F9" s="4">
        <f t="shared" si="0"/>
        <v>0.04</v>
      </c>
      <c r="G9" s="5"/>
      <c r="H9" s="44" t="s">
        <v>32</v>
      </c>
      <c r="I9" s="5" t="s">
        <v>161</v>
      </c>
      <c r="J9" s="1" t="s">
        <v>15</v>
      </c>
      <c r="K9" s="45">
        <f t="shared" si="1"/>
        <v>0.04</v>
      </c>
      <c r="L9" s="45">
        <f t="shared" si="2"/>
        <v>0.04</v>
      </c>
      <c r="M9" s="45">
        <f t="shared" si="3"/>
        <v>0.04</v>
      </c>
      <c r="N9" s="45">
        <f t="shared" si="4"/>
        <v>0.04</v>
      </c>
      <c r="O9" s="45">
        <f t="shared" si="5"/>
        <v>0.04</v>
      </c>
      <c r="P9" s="45">
        <f t="shared" si="26"/>
        <v>0.04</v>
      </c>
      <c r="Q9" s="45">
        <f t="shared" si="6"/>
        <v>0.04</v>
      </c>
      <c r="R9" s="45">
        <f t="shared" si="7"/>
        <v>0.04</v>
      </c>
      <c r="S9" s="45">
        <f t="shared" si="8"/>
        <v>0.04</v>
      </c>
      <c r="T9" s="45">
        <f t="shared" si="9"/>
        <v>0.04</v>
      </c>
      <c r="U9" s="45">
        <f t="shared" si="10"/>
        <v>0.04</v>
      </c>
      <c r="V9" s="45">
        <f t="shared" si="11"/>
        <v>0.04</v>
      </c>
      <c r="W9" s="45">
        <f t="shared" si="12"/>
        <v>0.04</v>
      </c>
      <c r="X9" s="45">
        <f t="shared" si="13"/>
        <v>0.04</v>
      </c>
      <c r="Y9" s="45">
        <f t="shared" si="14"/>
        <v>0.03</v>
      </c>
      <c r="Z9" s="45">
        <f t="shared" si="15"/>
        <v>0.04</v>
      </c>
      <c r="AA9" s="45">
        <f t="shared" si="16"/>
        <v>0.04</v>
      </c>
      <c r="AB9" s="45">
        <f t="shared" si="17"/>
        <v>0.04</v>
      </c>
      <c r="AC9" s="45">
        <f t="shared" si="18"/>
        <v>0.04</v>
      </c>
      <c r="AD9" s="45">
        <f t="shared" si="19"/>
        <v>0.05</v>
      </c>
      <c r="AE9" s="45">
        <f t="shared" si="20"/>
        <v>0.03</v>
      </c>
      <c r="AF9" s="45">
        <f t="shared" si="21"/>
        <v>0.04</v>
      </c>
      <c r="AG9" s="45">
        <f t="shared" si="22"/>
        <v>0.04</v>
      </c>
      <c r="AH9" s="45">
        <f t="shared" si="23"/>
        <v>0.03</v>
      </c>
      <c r="AI9" s="45">
        <f t="shared" si="24"/>
        <v>0.04</v>
      </c>
      <c r="AJ9" s="45">
        <f t="shared" si="25"/>
        <v>0.04</v>
      </c>
    </row>
    <row r="10" spans="1:36" ht="12.95" customHeight="1" x14ac:dyDescent="0.15">
      <c r="A10" s="44">
        <v>587</v>
      </c>
      <c r="B10" s="99" t="s">
        <v>136</v>
      </c>
      <c r="C10" s="99"/>
      <c r="D10" s="44">
        <v>18</v>
      </c>
      <c r="E10" s="44">
        <v>13</v>
      </c>
      <c r="F10" s="4">
        <f t="shared" si="0"/>
        <v>0.17</v>
      </c>
      <c r="G10" s="5"/>
      <c r="H10" s="44"/>
      <c r="I10" s="5"/>
      <c r="J10" s="1" t="s">
        <v>15</v>
      </c>
      <c r="K10" s="45">
        <f t="shared" si="1"/>
        <v>0.16</v>
      </c>
      <c r="L10" s="45">
        <f t="shared" si="2"/>
        <v>0.17</v>
      </c>
      <c r="M10" s="45">
        <f t="shared" si="3"/>
        <v>0.16</v>
      </c>
      <c r="N10" s="45">
        <f t="shared" si="4"/>
        <v>0.17</v>
      </c>
      <c r="O10" s="45">
        <f t="shared" si="5"/>
        <v>0.17</v>
      </c>
      <c r="P10" s="45">
        <f t="shared" si="26"/>
        <v>0.17</v>
      </c>
      <c r="Q10" s="45">
        <f t="shared" si="6"/>
        <v>0.16</v>
      </c>
      <c r="R10" s="45">
        <f t="shared" si="7"/>
        <v>0.17</v>
      </c>
      <c r="S10" s="45">
        <f t="shared" si="8"/>
        <v>0.17</v>
      </c>
      <c r="T10" s="45">
        <f t="shared" si="9"/>
        <v>0.16</v>
      </c>
      <c r="U10" s="45">
        <f t="shared" si="10"/>
        <v>0.17</v>
      </c>
      <c r="V10" s="45">
        <f t="shared" si="11"/>
        <v>0.18</v>
      </c>
      <c r="W10" s="45">
        <f t="shared" si="12"/>
        <v>0.17</v>
      </c>
      <c r="X10" s="45">
        <f t="shared" si="13"/>
        <v>0.17</v>
      </c>
      <c r="Y10" s="45">
        <f t="shared" si="14"/>
        <v>0.15</v>
      </c>
      <c r="Z10" s="45">
        <f t="shared" si="15"/>
        <v>0.17</v>
      </c>
      <c r="AA10" s="45">
        <f t="shared" si="16"/>
        <v>0.15</v>
      </c>
      <c r="AB10" s="45">
        <f t="shared" si="17"/>
        <v>0.17</v>
      </c>
      <c r="AC10" s="45">
        <f t="shared" si="18"/>
        <v>0.17</v>
      </c>
      <c r="AD10" s="45">
        <f t="shared" si="19"/>
        <v>0.19</v>
      </c>
      <c r="AE10" s="45">
        <f t="shared" si="20"/>
        <v>0.15</v>
      </c>
      <c r="AF10" s="45">
        <f t="shared" si="21"/>
        <v>0.17</v>
      </c>
      <c r="AG10" s="45">
        <f t="shared" si="22"/>
        <v>0.15</v>
      </c>
      <c r="AH10" s="45">
        <f t="shared" si="23"/>
        <v>0.15</v>
      </c>
      <c r="AI10" s="45">
        <f t="shared" si="24"/>
        <v>0.17</v>
      </c>
      <c r="AJ10" s="45">
        <f t="shared" si="25"/>
        <v>0.15</v>
      </c>
    </row>
    <row r="11" spans="1:36" ht="12.95" customHeight="1" x14ac:dyDescent="0.15">
      <c r="A11" s="44">
        <v>588</v>
      </c>
      <c r="B11" s="99" t="s">
        <v>136</v>
      </c>
      <c r="C11" s="99"/>
      <c r="D11" s="44">
        <v>10</v>
      </c>
      <c r="E11" s="44">
        <v>10</v>
      </c>
      <c r="F11" s="4">
        <f t="shared" si="0"/>
        <v>0.04</v>
      </c>
      <c r="G11" s="5"/>
      <c r="H11" s="44" t="s">
        <v>32</v>
      </c>
      <c r="I11" s="5" t="s">
        <v>161</v>
      </c>
      <c r="J11" s="1" t="s">
        <v>15</v>
      </c>
      <c r="K11" s="45">
        <f t="shared" si="1"/>
        <v>0.04</v>
      </c>
      <c r="L11" s="45">
        <f t="shared" si="2"/>
        <v>0.04</v>
      </c>
      <c r="M11" s="45">
        <f t="shared" si="3"/>
        <v>0.04</v>
      </c>
      <c r="N11" s="45">
        <f t="shared" si="4"/>
        <v>0.05</v>
      </c>
      <c r="O11" s="45">
        <f t="shared" si="5"/>
        <v>0.05</v>
      </c>
      <c r="P11" s="45">
        <f t="shared" si="26"/>
        <v>0.04</v>
      </c>
      <c r="Q11" s="45">
        <f t="shared" si="6"/>
        <v>0.04</v>
      </c>
      <c r="R11" s="45">
        <f t="shared" si="7"/>
        <v>0.04</v>
      </c>
      <c r="S11" s="45">
        <f t="shared" si="8"/>
        <v>0.04</v>
      </c>
      <c r="T11" s="45">
        <f t="shared" si="9"/>
        <v>0.04</v>
      </c>
      <c r="U11" s="45">
        <f t="shared" si="10"/>
        <v>0.04</v>
      </c>
      <c r="V11" s="45">
        <f t="shared" si="11"/>
        <v>0.04</v>
      </c>
      <c r="W11" s="45">
        <f t="shared" si="12"/>
        <v>0.04</v>
      </c>
      <c r="X11" s="45">
        <f t="shared" si="13"/>
        <v>0.04</v>
      </c>
      <c r="Y11" s="45">
        <f t="shared" si="14"/>
        <v>0.04</v>
      </c>
      <c r="Z11" s="45">
        <f t="shared" si="15"/>
        <v>0.04</v>
      </c>
      <c r="AA11" s="45">
        <f t="shared" si="16"/>
        <v>0.04</v>
      </c>
      <c r="AB11" s="45">
        <f t="shared" si="17"/>
        <v>0.04</v>
      </c>
      <c r="AC11" s="45">
        <f t="shared" si="18"/>
        <v>0.04</v>
      </c>
      <c r="AD11" s="45">
        <f t="shared" si="19"/>
        <v>0.06</v>
      </c>
      <c r="AE11" s="45">
        <f t="shared" si="20"/>
        <v>0.04</v>
      </c>
      <c r="AF11" s="45">
        <f t="shared" si="21"/>
        <v>0.04</v>
      </c>
      <c r="AG11" s="45">
        <f t="shared" si="22"/>
        <v>0.04</v>
      </c>
      <c r="AH11" s="45">
        <f t="shared" si="23"/>
        <v>0.04</v>
      </c>
      <c r="AI11" s="45">
        <f t="shared" si="24"/>
        <v>0.04</v>
      </c>
      <c r="AJ11" s="45">
        <f t="shared" si="25"/>
        <v>0.04</v>
      </c>
    </row>
    <row r="12" spans="1:36" ht="12.95" customHeight="1" x14ac:dyDescent="0.15">
      <c r="A12" s="44">
        <v>589</v>
      </c>
      <c r="B12" s="99" t="s">
        <v>136</v>
      </c>
      <c r="C12" s="99"/>
      <c r="D12" s="44">
        <v>16</v>
      </c>
      <c r="E12" s="44">
        <v>12</v>
      </c>
      <c r="F12" s="4">
        <f t="shared" si="0"/>
        <v>0.12</v>
      </c>
      <c r="G12" s="5"/>
      <c r="H12" s="44"/>
      <c r="I12" s="5"/>
      <c r="J12" s="1" t="s">
        <v>15</v>
      </c>
      <c r="K12" s="45">
        <f t="shared" si="1"/>
        <v>0.12</v>
      </c>
      <c r="L12" s="45">
        <f t="shared" si="2"/>
        <v>0.12</v>
      </c>
      <c r="M12" s="45">
        <f t="shared" si="3"/>
        <v>0.12</v>
      </c>
      <c r="N12" s="45">
        <f t="shared" si="4"/>
        <v>0.13</v>
      </c>
      <c r="O12" s="45">
        <f t="shared" si="5"/>
        <v>0.13</v>
      </c>
      <c r="P12" s="45">
        <f t="shared" si="26"/>
        <v>0.12</v>
      </c>
      <c r="Q12" s="45">
        <f t="shared" si="6"/>
        <v>0.12</v>
      </c>
      <c r="R12" s="45">
        <f t="shared" si="7"/>
        <v>0.12</v>
      </c>
      <c r="S12" s="45">
        <f t="shared" si="8"/>
        <v>0.12</v>
      </c>
      <c r="T12" s="45">
        <f t="shared" si="9"/>
        <v>0.12</v>
      </c>
      <c r="U12" s="45">
        <f t="shared" si="10"/>
        <v>0.12</v>
      </c>
      <c r="V12" s="45">
        <f t="shared" si="11"/>
        <v>0.13</v>
      </c>
      <c r="W12" s="45">
        <f t="shared" si="12"/>
        <v>0.12</v>
      </c>
      <c r="X12" s="45">
        <f t="shared" si="13"/>
        <v>0.12</v>
      </c>
      <c r="Y12" s="45">
        <f t="shared" si="14"/>
        <v>0.11</v>
      </c>
      <c r="Z12" s="45">
        <f t="shared" si="15"/>
        <v>0.12</v>
      </c>
      <c r="AA12" s="45">
        <f t="shared" si="16"/>
        <v>0.11</v>
      </c>
      <c r="AB12" s="45">
        <f t="shared" si="17"/>
        <v>0.12</v>
      </c>
      <c r="AC12" s="45">
        <f t="shared" si="18"/>
        <v>0.12</v>
      </c>
      <c r="AD12" s="45">
        <f t="shared" si="19"/>
        <v>0.15</v>
      </c>
      <c r="AE12" s="45">
        <f t="shared" si="20"/>
        <v>0.11</v>
      </c>
      <c r="AF12" s="45">
        <f t="shared" si="21"/>
        <v>0.12</v>
      </c>
      <c r="AG12" s="45">
        <f t="shared" si="22"/>
        <v>0.11</v>
      </c>
      <c r="AH12" s="45">
        <f t="shared" si="23"/>
        <v>0.11</v>
      </c>
      <c r="AI12" s="45">
        <f t="shared" si="24"/>
        <v>0.13</v>
      </c>
      <c r="AJ12" s="45">
        <f t="shared" si="25"/>
        <v>0.11</v>
      </c>
    </row>
    <row r="13" spans="1:36" ht="12.95" customHeight="1" x14ac:dyDescent="0.15">
      <c r="A13" s="44">
        <v>590</v>
      </c>
      <c r="B13" s="99" t="s">
        <v>136</v>
      </c>
      <c r="C13" s="99"/>
      <c r="D13" s="44">
        <v>14</v>
      </c>
      <c r="E13" s="44">
        <v>13</v>
      </c>
      <c r="F13" s="4">
        <f t="shared" si="0"/>
        <v>0.11</v>
      </c>
      <c r="G13" s="5"/>
      <c r="H13" s="44"/>
      <c r="I13" s="5"/>
      <c r="J13" s="1" t="s">
        <v>15</v>
      </c>
      <c r="K13" s="45">
        <f t="shared" si="1"/>
        <v>0.1</v>
      </c>
      <c r="L13" s="45">
        <f t="shared" si="2"/>
        <v>0.11</v>
      </c>
      <c r="M13" s="45">
        <f t="shared" si="3"/>
        <v>0.11</v>
      </c>
      <c r="N13" s="45">
        <f t="shared" si="4"/>
        <v>0.11</v>
      </c>
      <c r="O13" s="45">
        <f t="shared" si="5"/>
        <v>0.11</v>
      </c>
      <c r="P13" s="45">
        <f t="shared" si="26"/>
        <v>0.11</v>
      </c>
      <c r="Q13" s="45">
        <f t="shared" si="6"/>
        <v>0.1</v>
      </c>
      <c r="R13" s="45">
        <f t="shared" si="7"/>
        <v>0.1</v>
      </c>
      <c r="S13" s="45">
        <f t="shared" si="8"/>
        <v>0.11</v>
      </c>
      <c r="T13" s="45">
        <f t="shared" si="9"/>
        <v>0.11</v>
      </c>
      <c r="U13" s="45">
        <f t="shared" si="10"/>
        <v>0.1</v>
      </c>
      <c r="V13" s="45">
        <f t="shared" si="11"/>
        <v>0.11</v>
      </c>
      <c r="W13" s="45">
        <f t="shared" si="12"/>
        <v>0.11</v>
      </c>
      <c r="X13" s="45">
        <f t="shared" si="13"/>
        <v>0.11</v>
      </c>
      <c r="Y13" s="45">
        <f t="shared" si="14"/>
        <v>0.09</v>
      </c>
      <c r="Z13" s="45">
        <f t="shared" si="15"/>
        <v>0.11</v>
      </c>
      <c r="AA13" s="45">
        <f t="shared" si="16"/>
        <v>0.1</v>
      </c>
      <c r="AB13" s="45">
        <f t="shared" si="17"/>
        <v>0.1</v>
      </c>
      <c r="AC13" s="45">
        <f t="shared" si="18"/>
        <v>0.1</v>
      </c>
      <c r="AD13" s="45">
        <f t="shared" si="19"/>
        <v>0.13</v>
      </c>
      <c r="AE13" s="45">
        <f t="shared" si="20"/>
        <v>0.09</v>
      </c>
      <c r="AF13" s="45">
        <f t="shared" si="21"/>
        <v>0.1</v>
      </c>
      <c r="AG13" s="45">
        <f t="shared" si="22"/>
        <v>0.09</v>
      </c>
      <c r="AH13" s="45">
        <f t="shared" si="23"/>
        <v>0.09</v>
      </c>
      <c r="AI13" s="45">
        <f t="shared" si="24"/>
        <v>0.11</v>
      </c>
      <c r="AJ13" s="45">
        <f t="shared" si="25"/>
        <v>0.09</v>
      </c>
    </row>
    <row r="14" spans="1:36" ht="12.95" customHeight="1" x14ac:dyDescent="0.15">
      <c r="A14" s="44">
        <v>591</v>
      </c>
      <c r="B14" s="99" t="s">
        <v>136</v>
      </c>
      <c r="C14" s="99"/>
      <c r="D14" s="44">
        <v>12</v>
      </c>
      <c r="E14" s="44">
        <v>12</v>
      </c>
      <c r="F14" s="4">
        <f t="shared" si="0"/>
        <v>7.0000000000000007E-2</v>
      </c>
      <c r="G14" s="5"/>
      <c r="H14" s="44"/>
      <c r="I14" s="44"/>
      <c r="J14" s="1" t="s">
        <v>15</v>
      </c>
      <c r="K14" s="45">
        <f t="shared" si="1"/>
        <v>7.0000000000000007E-2</v>
      </c>
      <c r="L14" s="45">
        <f t="shared" si="2"/>
        <v>7.0000000000000007E-2</v>
      </c>
      <c r="M14" s="45">
        <f t="shared" si="3"/>
        <v>7.0000000000000007E-2</v>
      </c>
      <c r="N14" s="45">
        <f t="shared" si="4"/>
        <v>0.08</v>
      </c>
      <c r="O14" s="45">
        <f t="shared" si="5"/>
        <v>0.08</v>
      </c>
      <c r="P14" s="45">
        <f t="shared" si="26"/>
        <v>7.0000000000000007E-2</v>
      </c>
      <c r="Q14" s="45">
        <f t="shared" si="6"/>
        <v>7.0000000000000007E-2</v>
      </c>
      <c r="R14" s="45">
        <f t="shared" si="7"/>
        <v>7.0000000000000007E-2</v>
      </c>
      <c r="S14" s="45">
        <f t="shared" si="8"/>
        <v>7.0000000000000007E-2</v>
      </c>
      <c r="T14" s="45">
        <f t="shared" si="9"/>
        <v>7.0000000000000007E-2</v>
      </c>
      <c r="U14" s="45">
        <f t="shared" si="10"/>
        <v>7.0000000000000007E-2</v>
      </c>
      <c r="V14" s="45">
        <f t="shared" si="11"/>
        <v>7.0000000000000007E-2</v>
      </c>
      <c r="W14" s="45">
        <f t="shared" si="12"/>
        <v>7.0000000000000007E-2</v>
      </c>
      <c r="X14" s="45">
        <f t="shared" si="13"/>
        <v>7.0000000000000007E-2</v>
      </c>
      <c r="Y14" s="45">
        <f t="shared" si="14"/>
        <v>0.06</v>
      </c>
      <c r="Z14" s="45">
        <f t="shared" si="15"/>
        <v>7.0000000000000007E-2</v>
      </c>
      <c r="AA14" s="45">
        <f t="shared" si="16"/>
        <v>7.0000000000000007E-2</v>
      </c>
      <c r="AB14" s="45">
        <f t="shared" si="17"/>
        <v>7.0000000000000007E-2</v>
      </c>
      <c r="AC14" s="45">
        <f t="shared" si="18"/>
        <v>7.0000000000000007E-2</v>
      </c>
      <c r="AD14" s="45">
        <f t="shared" si="19"/>
        <v>0.09</v>
      </c>
      <c r="AE14" s="45">
        <f t="shared" si="20"/>
        <v>0.06</v>
      </c>
      <c r="AF14" s="45">
        <f t="shared" si="21"/>
        <v>7.0000000000000007E-2</v>
      </c>
      <c r="AG14" s="45">
        <f t="shared" si="22"/>
        <v>0.06</v>
      </c>
      <c r="AH14" s="45">
        <f t="shared" si="23"/>
        <v>7.0000000000000007E-2</v>
      </c>
      <c r="AI14" s="45">
        <f t="shared" si="24"/>
        <v>7.0000000000000007E-2</v>
      </c>
      <c r="AJ14" s="45">
        <f t="shared" si="25"/>
        <v>7.0000000000000007E-2</v>
      </c>
    </row>
    <row r="15" spans="1:36" ht="12.95" customHeight="1" x14ac:dyDescent="0.15">
      <c r="A15" s="44">
        <v>592</v>
      </c>
      <c r="B15" s="99" t="s">
        <v>72</v>
      </c>
      <c r="C15" s="99"/>
      <c r="D15" s="44">
        <v>16</v>
      </c>
      <c r="E15" s="44">
        <v>14</v>
      </c>
      <c r="F15" s="4">
        <f t="shared" si="0"/>
        <v>0.14000000000000001</v>
      </c>
      <c r="G15" s="5"/>
      <c r="H15" s="44"/>
      <c r="I15" s="44"/>
      <c r="J15" s="1" t="s">
        <v>15</v>
      </c>
      <c r="K15" s="45">
        <f t="shared" si="1"/>
        <v>0.14000000000000001</v>
      </c>
      <c r="L15" s="45">
        <f t="shared" si="2"/>
        <v>0.15</v>
      </c>
      <c r="M15" s="45">
        <f t="shared" si="3"/>
        <v>0.15</v>
      </c>
      <c r="N15" s="45">
        <f t="shared" si="4"/>
        <v>0.15</v>
      </c>
      <c r="O15" s="45">
        <f t="shared" si="5"/>
        <v>0.15</v>
      </c>
      <c r="P15" s="45">
        <f t="shared" si="26"/>
        <v>0.15</v>
      </c>
      <c r="Q15" s="45">
        <f t="shared" si="6"/>
        <v>0.14000000000000001</v>
      </c>
      <c r="R15" s="45">
        <f t="shared" si="7"/>
        <v>0.14000000000000001</v>
      </c>
      <c r="S15" s="45">
        <f t="shared" si="8"/>
        <v>0.15</v>
      </c>
      <c r="T15" s="45">
        <f t="shared" si="9"/>
        <v>0.15</v>
      </c>
      <c r="U15" s="45">
        <f t="shared" si="10"/>
        <v>0.14000000000000001</v>
      </c>
      <c r="V15" s="45">
        <f t="shared" si="11"/>
        <v>0.15</v>
      </c>
      <c r="W15" s="45">
        <f t="shared" si="12"/>
        <v>0.14000000000000001</v>
      </c>
      <c r="X15" s="45">
        <f t="shared" si="13"/>
        <v>0.15</v>
      </c>
      <c r="Y15" s="45">
        <f t="shared" si="14"/>
        <v>0.13</v>
      </c>
      <c r="Z15" s="45">
        <f t="shared" si="15"/>
        <v>0.14000000000000001</v>
      </c>
      <c r="AA15" s="45">
        <f t="shared" si="16"/>
        <v>0.13</v>
      </c>
      <c r="AB15" s="45">
        <f t="shared" si="17"/>
        <v>0.14000000000000001</v>
      </c>
      <c r="AC15" s="45">
        <f t="shared" si="18"/>
        <v>0.15</v>
      </c>
      <c r="AD15" s="45">
        <f t="shared" si="19"/>
        <v>0.17</v>
      </c>
      <c r="AE15" s="45">
        <f t="shared" si="20"/>
        <v>0.13</v>
      </c>
      <c r="AF15" s="45">
        <f t="shared" si="21"/>
        <v>0.14000000000000001</v>
      </c>
      <c r="AG15" s="45">
        <f t="shared" si="22"/>
        <v>0.13</v>
      </c>
      <c r="AH15" s="45">
        <f t="shared" si="23"/>
        <v>0.13</v>
      </c>
      <c r="AI15" s="45">
        <f t="shared" si="24"/>
        <v>0.15</v>
      </c>
      <c r="AJ15" s="45">
        <f t="shared" si="25"/>
        <v>0.13</v>
      </c>
    </row>
    <row r="16" spans="1:36" ht="12.95" customHeight="1" x14ac:dyDescent="0.15">
      <c r="A16" s="44">
        <v>593</v>
      </c>
      <c r="B16" s="99" t="s">
        <v>136</v>
      </c>
      <c r="C16" s="99"/>
      <c r="D16" s="44">
        <v>18</v>
      </c>
      <c r="E16" s="44">
        <v>12</v>
      </c>
      <c r="F16" s="4">
        <f t="shared" si="0"/>
        <v>0.15</v>
      </c>
      <c r="G16" s="5"/>
      <c r="H16" s="44"/>
      <c r="I16" s="44"/>
      <c r="J16" s="1" t="s">
        <v>15</v>
      </c>
      <c r="K16" s="45">
        <f t="shared" si="1"/>
        <v>0.15</v>
      </c>
      <c r="L16" s="45">
        <f t="shared" si="2"/>
        <v>0.15</v>
      </c>
      <c r="M16" s="45">
        <f t="shared" si="3"/>
        <v>0.15</v>
      </c>
      <c r="N16" s="45">
        <f t="shared" si="4"/>
        <v>0.16</v>
      </c>
      <c r="O16" s="45">
        <f t="shared" si="5"/>
        <v>0.16</v>
      </c>
      <c r="P16" s="45">
        <f t="shared" si="26"/>
        <v>0.15</v>
      </c>
      <c r="Q16" s="45">
        <f t="shared" si="6"/>
        <v>0.14000000000000001</v>
      </c>
      <c r="R16" s="45">
        <f t="shared" si="7"/>
        <v>0.15</v>
      </c>
      <c r="S16" s="45">
        <f t="shared" si="8"/>
        <v>0.15</v>
      </c>
      <c r="T16" s="45">
        <f t="shared" si="9"/>
        <v>0.15</v>
      </c>
      <c r="U16" s="45">
        <f t="shared" si="10"/>
        <v>0.15</v>
      </c>
      <c r="V16" s="45">
        <f t="shared" si="11"/>
        <v>0.16</v>
      </c>
      <c r="W16" s="45">
        <f t="shared" si="12"/>
        <v>0.16</v>
      </c>
      <c r="X16" s="45">
        <f t="shared" si="13"/>
        <v>0.15</v>
      </c>
      <c r="Y16" s="45">
        <f t="shared" si="14"/>
        <v>0.14000000000000001</v>
      </c>
      <c r="Z16" s="45">
        <f t="shared" si="15"/>
        <v>0.16</v>
      </c>
      <c r="AA16" s="45">
        <f t="shared" si="16"/>
        <v>0.14000000000000001</v>
      </c>
      <c r="AB16" s="45">
        <f t="shared" si="17"/>
        <v>0.16</v>
      </c>
      <c r="AC16" s="45">
        <f t="shared" si="18"/>
        <v>0.15</v>
      </c>
      <c r="AD16" s="45">
        <f t="shared" si="19"/>
        <v>0.18</v>
      </c>
      <c r="AE16" s="45">
        <f t="shared" si="20"/>
        <v>0.14000000000000001</v>
      </c>
      <c r="AF16" s="45">
        <f t="shared" si="21"/>
        <v>0.16</v>
      </c>
      <c r="AG16" s="45">
        <f t="shared" si="22"/>
        <v>0.14000000000000001</v>
      </c>
      <c r="AH16" s="45">
        <f t="shared" si="23"/>
        <v>0.14000000000000001</v>
      </c>
      <c r="AI16" s="45">
        <f t="shared" si="24"/>
        <v>0.16</v>
      </c>
      <c r="AJ16" s="45">
        <f t="shared" si="25"/>
        <v>0.14000000000000001</v>
      </c>
    </row>
    <row r="17" spans="1:36" ht="12.95" customHeight="1" x14ac:dyDescent="0.15">
      <c r="A17" s="44">
        <v>594</v>
      </c>
      <c r="B17" s="99" t="s">
        <v>136</v>
      </c>
      <c r="C17" s="99"/>
      <c r="D17" s="44">
        <v>14</v>
      </c>
      <c r="E17" s="44">
        <v>9</v>
      </c>
      <c r="F17" s="4">
        <f t="shared" si="0"/>
        <v>7.0000000000000007E-2</v>
      </c>
      <c r="G17" s="5" t="s">
        <v>33</v>
      </c>
      <c r="H17" s="44" t="s">
        <v>32</v>
      </c>
      <c r="I17" s="5" t="s">
        <v>33</v>
      </c>
      <c r="J17" s="1" t="s">
        <v>15</v>
      </c>
      <c r="K17" s="45">
        <f t="shared" si="1"/>
        <v>7.0000000000000007E-2</v>
      </c>
      <c r="L17" s="45">
        <f t="shared" si="2"/>
        <v>7.0000000000000007E-2</v>
      </c>
      <c r="M17" s="45">
        <f t="shared" si="3"/>
        <v>7.0000000000000007E-2</v>
      </c>
      <c r="N17" s="45">
        <f t="shared" si="4"/>
        <v>7.0000000000000007E-2</v>
      </c>
      <c r="O17" s="45">
        <f t="shared" si="5"/>
        <v>0.08</v>
      </c>
      <c r="P17" s="45">
        <f t="shared" si="26"/>
        <v>7.0000000000000007E-2</v>
      </c>
      <c r="Q17" s="45">
        <f t="shared" si="6"/>
        <v>7.0000000000000007E-2</v>
      </c>
      <c r="R17" s="45">
        <f t="shared" si="7"/>
        <v>7.0000000000000007E-2</v>
      </c>
      <c r="S17" s="45">
        <f t="shared" si="8"/>
        <v>7.0000000000000007E-2</v>
      </c>
      <c r="T17" s="45">
        <f t="shared" si="9"/>
        <v>0.06</v>
      </c>
      <c r="U17" s="45">
        <f t="shared" si="10"/>
        <v>7.0000000000000007E-2</v>
      </c>
      <c r="V17" s="45">
        <f t="shared" si="11"/>
        <v>0.08</v>
      </c>
      <c r="W17" s="45">
        <f t="shared" si="12"/>
        <v>7.0000000000000007E-2</v>
      </c>
      <c r="X17" s="45">
        <f t="shared" si="13"/>
        <v>7.0000000000000007E-2</v>
      </c>
      <c r="Y17" s="45">
        <f t="shared" si="14"/>
        <v>0.06</v>
      </c>
      <c r="Z17" s="45">
        <f t="shared" si="15"/>
        <v>7.0000000000000007E-2</v>
      </c>
      <c r="AA17" s="45">
        <f t="shared" si="16"/>
        <v>7.0000000000000007E-2</v>
      </c>
      <c r="AB17" s="45">
        <f t="shared" si="17"/>
        <v>7.0000000000000007E-2</v>
      </c>
      <c r="AC17" s="45">
        <f t="shared" si="18"/>
        <v>7.0000000000000007E-2</v>
      </c>
      <c r="AD17" s="45">
        <f t="shared" si="19"/>
        <v>0.09</v>
      </c>
      <c r="AE17" s="45">
        <f t="shared" si="20"/>
        <v>0.06</v>
      </c>
      <c r="AF17" s="45">
        <f t="shared" si="21"/>
        <v>7.0000000000000007E-2</v>
      </c>
      <c r="AG17" s="45">
        <f t="shared" si="22"/>
        <v>7.0000000000000007E-2</v>
      </c>
      <c r="AH17" s="45">
        <f t="shared" si="23"/>
        <v>7.0000000000000007E-2</v>
      </c>
      <c r="AI17" s="45">
        <f t="shared" si="24"/>
        <v>7.0000000000000007E-2</v>
      </c>
      <c r="AJ17" s="45">
        <f t="shared" si="25"/>
        <v>7.0000000000000007E-2</v>
      </c>
    </row>
    <row r="18" spans="1:36" ht="12.95" customHeight="1" x14ac:dyDescent="0.15">
      <c r="A18" s="44">
        <v>595</v>
      </c>
      <c r="B18" s="99" t="s">
        <v>136</v>
      </c>
      <c r="C18" s="99"/>
      <c r="D18" s="44">
        <v>18</v>
      </c>
      <c r="E18" s="44">
        <v>13</v>
      </c>
      <c r="F18" s="4">
        <f t="shared" si="0"/>
        <v>0.17</v>
      </c>
      <c r="G18" s="5"/>
      <c r="H18" s="44"/>
      <c r="I18" s="44"/>
      <c r="J18" s="1" t="s">
        <v>15</v>
      </c>
      <c r="K18" s="45">
        <f t="shared" si="1"/>
        <v>0.16</v>
      </c>
      <c r="L18" s="45">
        <f t="shared" si="2"/>
        <v>0.17</v>
      </c>
      <c r="M18" s="45">
        <f t="shared" si="3"/>
        <v>0.16</v>
      </c>
      <c r="N18" s="45">
        <f t="shared" si="4"/>
        <v>0.17</v>
      </c>
      <c r="O18" s="45">
        <f t="shared" si="5"/>
        <v>0.17</v>
      </c>
      <c r="P18" s="45">
        <f t="shared" si="26"/>
        <v>0.17</v>
      </c>
      <c r="Q18" s="45">
        <f t="shared" si="6"/>
        <v>0.16</v>
      </c>
      <c r="R18" s="45">
        <f t="shared" si="7"/>
        <v>0.17</v>
      </c>
      <c r="S18" s="45">
        <f t="shared" si="8"/>
        <v>0.17</v>
      </c>
      <c r="T18" s="45">
        <f t="shared" si="9"/>
        <v>0.16</v>
      </c>
      <c r="U18" s="45">
        <f t="shared" si="10"/>
        <v>0.17</v>
      </c>
      <c r="V18" s="45">
        <f t="shared" si="11"/>
        <v>0.18</v>
      </c>
      <c r="W18" s="45">
        <f t="shared" si="12"/>
        <v>0.17</v>
      </c>
      <c r="X18" s="45">
        <f t="shared" si="13"/>
        <v>0.17</v>
      </c>
      <c r="Y18" s="45">
        <f t="shared" si="14"/>
        <v>0.15</v>
      </c>
      <c r="Z18" s="45">
        <f t="shared" si="15"/>
        <v>0.17</v>
      </c>
      <c r="AA18" s="45">
        <f t="shared" si="16"/>
        <v>0.15</v>
      </c>
      <c r="AB18" s="45">
        <f t="shared" si="17"/>
        <v>0.17</v>
      </c>
      <c r="AC18" s="45">
        <f t="shared" si="18"/>
        <v>0.17</v>
      </c>
      <c r="AD18" s="45">
        <f t="shared" si="19"/>
        <v>0.19</v>
      </c>
      <c r="AE18" s="45">
        <f t="shared" si="20"/>
        <v>0.15</v>
      </c>
      <c r="AF18" s="45">
        <f t="shared" si="21"/>
        <v>0.17</v>
      </c>
      <c r="AG18" s="45">
        <f t="shared" si="22"/>
        <v>0.15</v>
      </c>
      <c r="AH18" s="45">
        <f t="shared" si="23"/>
        <v>0.15</v>
      </c>
      <c r="AI18" s="45">
        <f t="shared" si="24"/>
        <v>0.17</v>
      </c>
      <c r="AJ18" s="45">
        <f t="shared" si="25"/>
        <v>0.15</v>
      </c>
    </row>
    <row r="19" spans="1:36" ht="12.95" customHeight="1" x14ac:dyDescent="0.15">
      <c r="A19" s="44">
        <v>596</v>
      </c>
      <c r="B19" s="99" t="s">
        <v>136</v>
      </c>
      <c r="C19" s="99"/>
      <c r="D19" s="44">
        <v>20</v>
      </c>
      <c r="E19" s="44">
        <v>14</v>
      </c>
      <c r="F19" s="4">
        <f t="shared" si="0"/>
        <v>0.22</v>
      </c>
      <c r="G19" s="5"/>
      <c r="H19" s="44"/>
      <c r="I19" s="44"/>
      <c r="J19" s="1" t="s">
        <v>15</v>
      </c>
      <c r="K19" s="45">
        <f t="shared" si="1"/>
        <v>0.2</v>
      </c>
      <c r="L19" s="45">
        <f t="shared" si="2"/>
        <v>0.22</v>
      </c>
      <c r="M19" s="45">
        <f t="shared" si="3"/>
        <v>0.22</v>
      </c>
      <c r="N19" s="45">
        <f t="shared" si="4"/>
        <v>0.22</v>
      </c>
      <c r="O19" s="45">
        <f t="shared" si="5"/>
        <v>0.22</v>
      </c>
      <c r="P19" s="45">
        <f t="shared" si="26"/>
        <v>0.22</v>
      </c>
      <c r="Q19" s="45">
        <f t="shared" si="6"/>
        <v>0.2</v>
      </c>
      <c r="R19" s="45">
        <f t="shared" si="7"/>
        <v>0.22</v>
      </c>
      <c r="S19" s="45">
        <f t="shared" si="8"/>
        <v>0.22</v>
      </c>
      <c r="T19" s="45">
        <f t="shared" si="9"/>
        <v>0.22</v>
      </c>
      <c r="U19" s="45">
        <f t="shared" si="10"/>
        <v>0.22</v>
      </c>
      <c r="V19" s="45">
        <f t="shared" si="11"/>
        <v>0.23</v>
      </c>
      <c r="W19" s="45">
        <f t="shared" si="12"/>
        <v>0.22</v>
      </c>
      <c r="X19" s="45">
        <f t="shared" si="13"/>
        <v>0.22</v>
      </c>
      <c r="Y19" s="45">
        <f t="shared" si="14"/>
        <v>0.2</v>
      </c>
      <c r="Z19" s="45">
        <f t="shared" si="15"/>
        <v>0.22</v>
      </c>
      <c r="AA19" s="45">
        <f t="shared" si="16"/>
        <v>0.2</v>
      </c>
      <c r="AB19" s="45">
        <f t="shared" si="17"/>
        <v>0.22</v>
      </c>
      <c r="AC19" s="45">
        <f t="shared" si="18"/>
        <v>0.22</v>
      </c>
      <c r="AD19" s="45">
        <f t="shared" si="19"/>
        <v>0.25</v>
      </c>
      <c r="AE19" s="45">
        <f t="shared" si="20"/>
        <v>0.2</v>
      </c>
      <c r="AF19" s="45">
        <f t="shared" si="21"/>
        <v>0.22</v>
      </c>
      <c r="AG19" s="45">
        <f t="shared" si="22"/>
        <v>0.2</v>
      </c>
      <c r="AH19" s="45">
        <f t="shared" si="23"/>
        <v>0.2</v>
      </c>
      <c r="AI19" s="45">
        <f t="shared" si="24"/>
        <v>0.22</v>
      </c>
      <c r="AJ19" s="45">
        <f t="shared" si="25"/>
        <v>0.2</v>
      </c>
    </row>
    <row r="20" spans="1:36" ht="12.95" customHeight="1" x14ac:dyDescent="0.15">
      <c r="A20" s="44">
        <v>597</v>
      </c>
      <c r="B20" s="99" t="s">
        <v>136</v>
      </c>
      <c r="C20" s="99"/>
      <c r="D20" s="44">
        <v>10</v>
      </c>
      <c r="E20" s="44">
        <v>10</v>
      </c>
      <c r="F20" s="4">
        <f t="shared" si="0"/>
        <v>0.04</v>
      </c>
      <c r="G20" s="5" t="s">
        <v>33</v>
      </c>
      <c r="H20" s="44" t="s">
        <v>32</v>
      </c>
      <c r="I20" s="5" t="s">
        <v>33</v>
      </c>
      <c r="J20" s="1" t="s">
        <v>15</v>
      </c>
      <c r="K20" s="45">
        <f t="shared" si="1"/>
        <v>0.04</v>
      </c>
      <c r="L20" s="45">
        <f t="shared" si="2"/>
        <v>0.04</v>
      </c>
      <c r="M20" s="45">
        <f t="shared" si="3"/>
        <v>0.04</v>
      </c>
      <c r="N20" s="45">
        <f t="shared" si="4"/>
        <v>0.05</v>
      </c>
      <c r="O20" s="45">
        <f t="shared" si="5"/>
        <v>0.05</v>
      </c>
      <c r="P20" s="45">
        <f t="shared" si="26"/>
        <v>0.04</v>
      </c>
      <c r="Q20" s="45">
        <f t="shared" si="6"/>
        <v>0.04</v>
      </c>
      <c r="R20" s="45">
        <f t="shared" si="7"/>
        <v>0.04</v>
      </c>
      <c r="S20" s="45">
        <f t="shared" si="8"/>
        <v>0.04</v>
      </c>
      <c r="T20" s="45">
        <f t="shared" si="9"/>
        <v>0.04</v>
      </c>
      <c r="U20" s="45">
        <f t="shared" si="10"/>
        <v>0.04</v>
      </c>
      <c r="V20" s="45">
        <f t="shared" si="11"/>
        <v>0.04</v>
      </c>
      <c r="W20" s="45">
        <f t="shared" si="12"/>
        <v>0.04</v>
      </c>
      <c r="X20" s="45">
        <f t="shared" si="13"/>
        <v>0.04</v>
      </c>
      <c r="Y20" s="45">
        <f t="shared" si="14"/>
        <v>0.04</v>
      </c>
      <c r="Z20" s="45">
        <f t="shared" si="15"/>
        <v>0.04</v>
      </c>
      <c r="AA20" s="45">
        <f t="shared" si="16"/>
        <v>0.04</v>
      </c>
      <c r="AB20" s="45">
        <f t="shared" si="17"/>
        <v>0.04</v>
      </c>
      <c r="AC20" s="45">
        <f t="shared" si="18"/>
        <v>0.04</v>
      </c>
      <c r="AD20" s="45">
        <f t="shared" si="19"/>
        <v>0.06</v>
      </c>
      <c r="AE20" s="45">
        <f t="shared" si="20"/>
        <v>0.04</v>
      </c>
      <c r="AF20" s="45">
        <f t="shared" si="21"/>
        <v>0.04</v>
      </c>
      <c r="AG20" s="45">
        <f t="shared" si="22"/>
        <v>0.04</v>
      </c>
      <c r="AH20" s="45">
        <f t="shared" si="23"/>
        <v>0.04</v>
      </c>
      <c r="AI20" s="45">
        <f t="shared" si="24"/>
        <v>0.04</v>
      </c>
      <c r="AJ20" s="45">
        <f t="shared" si="25"/>
        <v>0.04</v>
      </c>
    </row>
    <row r="21" spans="1:36" ht="12.95" customHeight="1" x14ac:dyDescent="0.15">
      <c r="A21" s="44">
        <v>598</v>
      </c>
      <c r="B21" s="99" t="s">
        <v>72</v>
      </c>
      <c r="C21" s="99"/>
      <c r="D21" s="44">
        <v>10</v>
      </c>
      <c r="E21" s="44">
        <v>11</v>
      </c>
      <c r="F21" s="4">
        <f t="shared" si="0"/>
        <v>0.05</v>
      </c>
      <c r="G21" s="5"/>
      <c r="H21" s="44" t="s">
        <v>32</v>
      </c>
      <c r="I21" s="5" t="s">
        <v>161</v>
      </c>
      <c r="J21" s="1" t="s">
        <v>15</v>
      </c>
      <c r="K21" s="45">
        <f t="shared" si="1"/>
        <v>0.05</v>
      </c>
      <c r="L21" s="45">
        <f t="shared" si="2"/>
        <v>0.05</v>
      </c>
      <c r="M21" s="45">
        <f t="shared" si="3"/>
        <v>0.05</v>
      </c>
      <c r="N21" s="45">
        <f t="shared" si="4"/>
        <v>0.05</v>
      </c>
      <c r="O21" s="45">
        <f t="shared" si="5"/>
        <v>0.05</v>
      </c>
      <c r="P21" s="45">
        <f t="shared" si="26"/>
        <v>0.05</v>
      </c>
      <c r="Q21" s="45">
        <f t="shared" si="6"/>
        <v>0.05</v>
      </c>
      <c r="R21" s="45">
        <f t="shared" si="7"/>
        <v>0.05</v>
      </c>
      <c r="S21" s="45">
        <f t="shared" si="8"/>
        <v>0.05</v>
      </c>
      <c r="T21" s="45">
        <f t="shared" si="9"/>
        <v>0.05</v>
      </c>
      <c r="U21" s="45">
        <f t="shared" si="10"/>
        <v>0.05</v>
      </c>
      <c r="V21" s="45">
        <f t="shared" si="11"/>
        <v>0.05</v>
      </c>
      <c r="W21" s="45">
        <f t="shared" si="12"/>
        <v>0.05</v>
      </c>
      <c r="X21" s="45">
        <f t="shared" si="13"/>
        <v>0.05</v>
      </c>
      <c r="Y21" s="45">
        <f t="shared" si="14"/>
        <v>0.04</v>
      </c>
      <c r="Z21" s="45">
        <f t="shared" si="15"/>
        <v>0.05</v>
      </c>
      <c r="AA21" s="45">
        <f t="shared" si="16"/>
        <v>0.04</v>
      </c>
      <c r="AB21" s="45">
        <f t="shared" si="17"/>
        <v>0.04</v>
      </c>
      <c r="AC21" s="45">
        <f t="shared" si="18"/>
        <v>0.05</v>
      </c>
      <c r="AD21" s="45">
        <f t="shared" si="19"/>
        <v>0.06</v>
      </c>
      <c r="AE21" s="45">
        <f t="shared" si="20"/>
        <v>0.04</v>
      </c>
      <c r="AF21" s="45">
        <f t="shared" si="21"/>
        <v>0.04</v>
      </c>
      <c r="AG21" s="45">
        <f t="shared" si="22"/>
        <v>0.04</v>
      </c>
      <c r="AH21" s="45">
        <f t="shared" si="23"/>
        <v>0.04</v>
      </c>
      <c r="AI21" s="45">
        <f t="shared" si="24"/>
        <v>0.05</v>
      </c>
      <c r="AJ21" s="45">
        <f t="shared" si="25"/>
        <v>0.04</v>
      </c>
    </row>
    <row r="22" spans="1:36" ht="12.95" customHeight="1" x14ac:dyDescent="0.15">
      <c r="A22" s="44">
        <v>599</v>
      </c>
      <c r="B22" s="99" t="s">
        <v>136</v>
      </c>
      <c r="C22" s="99"/>
      <c r="D22" s="44">
        <v>20</v>
      </c>
      <c r="E22" s="44">
        <v>17</v>
      </c>
      <c r="F22" s="4">
        <f t="shared" si="0"/>
        <v>0.27</v>
      </c>
      <c r="G22" s="26"/>
      <c r="H22" s="44"/>
      <c r="I22" s="44"/>
      <c r="J22" s="1" t="s">
        <v>15</v>
      </c>
      <c r="K22" s="45">
        <f t="shared" si="1"/>
        <v>0.25</v>
      </c>
      <c r="L22" s="45">
        <f t="shared" si="2"/>
        <v>0.27</v>
      </c>
      <c r="M22" s="45">
        <f t="shared" si="3"/>
        <v>0.27</v>
      </c>
      <c r="N22" s="45">
        <f t="shared" si="4"/>
        <v>0.27</v>
      </c>
      <c r="O22" s="45">
        <f t="shared" si="5"/>
        <v>0.27</v>
      </c>
      <c r="P22" s="45">
        <f t="shared" si="26"/>
        <v>0.27</v>
      </c>
      <c r="Q22" s="45">
        <f t="shared" si="6"/>
        <v>0.25</v>
      </c>
      <c r="R22" s="45">
        <f t="shared" si="7"/>
        <v>0.27</v>
      </c>
      <c r="S22" s="45">
        <f t="shared" si="8"/>
        <v>0.27</v>
      </c>
      <c r="T22" s="45">
        <f t="shared" si="9"/>
        <v>0.28000000000000003</v>
      </c>
      <c r="U22" s="45">
        <f t="shared" si="10"/>
        <v>0.27</v>
      </c>
      <c r="V22" s="45">
        <f t="shared" si="11"/>
        <v>0.28000000000000003</v>
      </c>
      <c r="W22" s="45">
        <f t="shared" si="12"/>
        <v>0.26</v>
      </c>
      <c r="X22" s="45">
        <f t="shared" si="13"/>
        <v>0.27</v>
      </c>
      <c r="Y22" s="45">
        <f t="shared" si="14"/>
        <v>0.24</v>
      </c>
      <c r="Z22" s="45">
        <f t="shared" si="15"/>
        <v>0.26</v>
      </c>
      <c r="AA22" s="45">
        <f t="shared" si="16"/>
        <v>0.24</v>
      </c>
      <c r="AB22" s="45">
        <f t="shared" si="17"/>
        <v>0.27</v>
      </c>
      <c r="AC22" s="45">
        <f t="shared" si="18"/>
        <v>0.27</v>
      </c>
      <c r="AD22" s="45">
        <f t="shared" si="19"/>
        <v>0.31</v>
      </c>
      <c r="AE22" s="45">
        <f t="shared" si="20"/>
        <v>0.25</v>
      </c>
      <c r="AF22" s="45">
        <f t="shared" si="21"/>
        <v>0.27</v>
      </c>
      <c r="AG22" s="45">
        <f t="shared" si="22"/>
        <v>0.23</v>
      </c>
      <c r="AH22" s="45">
        <f t="shared" si="23"/>
        <v>0.25</v>
      </c>
      <c r="AI22" s="45">
        <f t="shared" si="24"/>
        <v>0.27</v>
      </c>
      <c r="AJ22" s="45">
        <f t="shared" si="25"/>
        <v>0.25</v>
      </c>
    </row>
    <row r="23" spans="1:36" ht="12.95" customHeight="1" x14ac:dyDescent="0.15">
      <c r="A23" s="44">
        <v>600</v>
      </c>
      <c r="B23" s="99" t="s">
        <v>136</v>
      </c>
      <c r="C23" s="99"/>
      <c r="D23" s="44">
        <v>20</v>
      </c>
      <c r="E23" s="44">
        <v>17</v>
      </c>
      <c r="F23" s="4">
        <f t="shared" si="0"/>
        <v>0.27</v>
      </c>
      <c r="G23" s="26"/>
      <c r="H23" s="44"/>
      <c r="I23" s="44"/>
      <c r="J23" s="1" t="s">
        <v>15</v>
      </c>
      <c r="K23" s="45">
        <f t="shared" si="1"/>
        <v>0.25</v>
      </c>
      <c r="L23" s="45">
        <f t="shared" si="2"/>
        <v>0.27</v>
      </c>
      <c r="M23" s="45">
        <f t="shared" si="3"/>
        <v>0.27</v>
      </c>
      <c r="N23" s="45">
        <f t="shared" si="4"/>
        <v>0.27</v>
      </c>
      <c r="O23" s="45">
        <f t="shared" si="5"/>
        <v>0.27</v>
      </c>
      <c r="P23" s="45">
        <f t="shared" si="26"/>
        <v>0.27</v>
      </c>
      <c r="Q23" s="45">
        <f t="shared" si="6"/>
        <v>0.25</v>
      </c>
      <c r="R23" s="45">
        <f t="shared" si="7"/>
        <v>0.27</v>
      </c>
      <c r="S23" s="45">
        <f t="shared" si="8"/>
        <v>0.27</v>
      </c>
      <c r="T23" s="45">
        <f t="shared" si="9"/>
        <v>0.28000000000000003</v>
      </c>
      <c r="U23" s="45">
        <f t="shared" si="10"/>
        <v>0.27</v>
      </c>
      <c r="V23" s="45">
        <f t="shared" si="11"/>
        <v>0.28000000000000003</v>
      </c>
      <c r="W23" s="45">
        <f t="shared" si="12"/>
        <v>0.26</v>
      </c>
      <c r="X23" s="45">
        <f t="shared" si="13"/>
        <v>0.27</v>
      </c>
      <c r="Y23" s="45">
        <f t="shared" si="14"/>
        <v>0.24</v>
      </c>
      <c r="Z23" s="45">
        <f t="shared" si="15"/>
        <v>0.26</v>
      </c>
      <c r="AA23" s="45">
        <f t="shared" si="16"/>
        <v>0.24</v>
      </c>
      <c r="AB23" s="45">
        <f t="shared" si="17"/>
        <v>0.27</v>
      </c>
      <c r="AC23" s="45">
        <f t="shared" si="18"/>
        <v>0.27</v>
      </c>
      <c r="AD23" s="45">
        <f t="shared" si="19"/>
        <v>0.31</v>
      </c>
      <c r="AE23" s="45">
        <f t="shared" si="20"/>
        <v>0.25</v>
      </c>
      <c r="AF23" s="45">
        <f t="shared" si="21"/>
        <v>0.27</v>
      </c>
      <c r="AG23" s="45">
        <f t="shared" si="22"/>
        <v>0.23</v>
      </c>
      <c r="AH23" s="45">
        <f t="shared" si="23"/>
        <v>0.25</v>
      </c>
      <c r="AI23" s="45">
        <f t="shared" si="24"/>
        <v>0.27</v>
      </c>
      <c r="AJ23" s="45">
        <f t="shared" si="25"/>
        <v>0.25</v>
      </c>
    </row>
    <row r="24" spans="1:36" ht="12.95" customHeight="1" x14ac:dyDescent="0.15">
      <c r="A24" s="44">
        <v>601</v>
      </c>
      <c r="B24" s="99" t="s">
        <v>166</v>
      </c>
      <c r="C24" s="99"/>
      <c r="D24" s="44">
        <v>18</v>
      </c>
      <c r="E24" s="44">
        <v>17</v>
      </c>
      <c r="F24" s="4">
        <f t="shared" si="0"/>
        <v>0.22</v>
      </c>
      <c r="G24" s="5"/>
      <c r="H24" s="44"/>
      <c r="I24" s="44"/>
      <c r="J24" s="1" t="s">
        <v>15</v>
      </c>
      <c r="K24" s="45">
        <f t="shared" si="1"/>
        <v>0.21</v>
      </c>
      <c r="L24" s="45">
        <f t="shared" si="2"/>
        <v>0.22</v>
      </c>
      <c r="M24" s="45">
        <f t="shared" si="3"/>
        <v>0.23</v>
      </c>
      <c r="N24" s="45">
        <f t="shared" si="4"/>
        <v>0.23</v>
      </c>
      <c r="O24" s="45">
        <f t="shared" si="5"/>
        <v>0.23</v>
      </c>
      <c r="P24" s="45">
        <f t="shared" si="26"/>
        <v>0.22</v>
      </c>
      <c r="Q24" s="45">
        <f t="shared" si="6"/>
        <v>0.2</v>
      </c>
      <c r="R24" s="45">
        <f t="shared" si="7"/>
        <v>0.22</v>
      </c>
      <c r="S24" s="45">
        <f t="shared" si="8"/>
        <v>0.23</v>
      </c>
      <c r="T24" s="45">
        <f t="shared" si="9"/>
        <v>0.24</v>
      </c>
      <c r="U24" s="45">
        <f t="shared" si="10"/>
        <v>0.22</v>
      </c>
      <c r="V24" s="45">
        <f t="shared" si="11"/>
        <v>0.23</v>
      </c>
      <c r="W24" s="45">
        <f t="shared" si="12"/>
        <v>0.22</v>
      </c>
      <c r="X24" s="45">
        <f t="shared" si="13"/>
        <v>0.22</v>
      </c>
      <c r="Y24" s="45">
        <f t="shared" si="14"/>
        <v>0.19</v>
      </c>
      <c r="Z24" s="45">
        <f t="shared" si="15"/>
        <v>0.22</v>
      </c>
      <c r="AA24" s="45">
        <f t="shared" si="16"/>
        <v>0.2</v>
      </c>
      <c r="AB24" s="45">
        <f t="shared" si="17"/>
        <v>0.22</v>
      </c>
      <c r="AC24" s="45">
        <f t="shared" si="18"/>
        <v>0.22</v>
      </c>
      <c r="AD24" s="45">
        <f t="shared" si="19"/>
        <v>0.26</v>
      </c>
      <c r="AE24" s="45">
        <f t="shared" si="20"/>
        <v>0.2</v>
      </c>
      <c r="AF24" s="45">
        <f t="shared" si="21"/>
        <v>0.22</v>
      </c>
      <c r="AG24" s="45">
        <f t="shared" si="22"/>
        <v>0.19</v>
      </c>
      <c r="AH24" s="45">
        <f t="shared" si="23"/>
        <v>0.2</v>
      </c>
      <c r="AI24" s="45">
        <f t="shared" si="24"/>
        <v>0.22</v>
      </c>
      <c r="AJ24" s="45">
        <f t="shared" si="25"/>
        <v>0.2</v>
      </c>
    </row>
    <row r="25" spans="1:36" ht="12.95" customHeight="1" x14ac:dyDescent="0.15">
      <c r="A25" s="44">
        <v>602</v>
      </c>
      <c r="B25" s="99" t="s">
        <v>136</v>
      </c>
      <c r="C25" s="99"/>
      <c r="D25" s="44">
        <v>16</v>
      </c>
      <c r="E25" s="44">
        <v>15</v>
      </c>
      <c r="F25" s="4">
        <f t="shared" si="0"/>
        <v>0.16</v>
      </c>
      <c r="G25" s="5"/>
      <c r="H25" s="44"/>
      <c r="I25" s="44"/>
      <c r="J25" s="1" t="s">
        <v>15</v>
      </c>
      <c r="K25" s="45">
        <f t="shared" si="1"/>
        <v>0.15</v>
      </c>
      <c r="L25" s="45">
        <f t="shared" si="2"/>
        <v>0.16</v>
      </c>
      <c r="M25" s="45">
        <f t="shared" si="3"/>
        <v>0.16</v>
      </c>
      <c r="N25" s="45">
        <f t="shared" si="4"/>
        <v>0.16</v>
      </c>
      <c r="O25" s="45">
        <f t="shared" si="5"/>
        <v>0.16</v>
      </c>
      <c r="P25" s="45">
        <f t="shared" si="26"/>
        <v>0.16</v>
      </c>
      <c r="Q25" s="45">
        <f t="shared" si="6"/>
        <v>0.15</v>
      </c>
      <c r="R25" s="45">
        <f t="shared" si="7"/>
        <v>0.16</v>
      </c>
      <c r="S25" s="45">
        <f t="shared" si="8"/>
        <v>0.16</v>
      </c>
      <c r="T25" s="45">
        <f t="shared" si="9"/>
        <v>0.16</v>
      </c>
      <c r="U25" s="45">
        <f t="shared" si="10"/>
        <v>0.16</v>
      </c>
      <c r="V25" s="45">
        <f t="shared" si="11"/>
        <v>0.16</v>
      </c>
      <c r="W25" s="45">
        <f t="shared" si="12"/>
        <v>0.15</v>
      </c>
      <c r="X25" s="45">
        <f t="shared" si="13"/>
        <v>0.16</v>
      </c>
      <c r="Y25" s="45">
        <f t="shared" si="14"/>
        <v>0.14000000000000001</v>
      </c>
      <c r="Z25" s="45">
        <f t="shared" si="15"/>
        <v>0.15</v>
      </c>
      <c r="AA25" s="45">
        <f t="shared" si="16"/>
        <v>0.14000000000000001</v>
      </c>
      <c r="AB25" s="45">
        <f t="shared" si="17"/>
        <v>0.15</v>
      </c>
      <c r="AC25" s="45">
        <f t="shared" si="18"/>
        <v>0.16</v>
      </c>
      <c r="AD25" s="45">
        <f t="shared" si="19"/>
        <v>0.19</v>
      </c>
      <c r="AE25" s="45">
        <f t="shared" si="20"/>
        <v>0.14000000000000001</v>
      </c>
      <c r="AF25" s="45">
        <f t="shared" si="21"/>
        <v>0.15</v>
      </c>
      <c r="AG25" s="45">
        <f t="shared" si="22"/>
        <v>0.14000000000000001</v>
      </c>
      <c r="AH25" s="45">
        <f t="shared" si="23"/>
        <v>0.14000000000000001</v>
      </c>
      <c r="AI25" s="45">
        <f t="shared" si="24"/>
        <v>0.16</v>
      </c>
      <c r="AJ25" s="45">
        <f t="shared" si="25"/>
        <v>0.14000000000000001</v>
      </c>
    </row>
    <row r="26" spans="1:36" ht="12.95" customHeight="1" x14ac:dyDescent="0.15">
      <c r="A26" s="44">
        <v>603</v>
      </c>
      <c r="B26" s="99" t="s">
        <v>136</v>
      </c>
      <c r="C26" s="99"/>
      <c r="D26" s="44">
        <v>12</v>
      </c>
      <c r="E26" s="44">
        <v>9</v>
      </c>
      <c r="F26" s="4">
        <f t="shared" si="0"/>
        <v>0.05</v>
      </c>
      <c r="G26" s="5" t="s">
        <v>33</v>
      </c>
      <c r="H26" s="44" t="s">
        <v>32</v>
      </c>
      <c r="I26" s="5" t="s">
        <v>33</v>
      </c>
      <c r="J26" s="1" t="s">
        <v>15</v>
      </c>
      <c r="K26" s="45">
        <f t="shared" si="1"/>
        <v>0.05</v>
      </c>
      <c r="L26" s="45">
        <f t="shared" si="2"/>
        <v>0.05</v>
      </c>
      <c r="M26" s="45">
        <f t="shared" si="3"/>
        <v>0.05</v>
      </c>
      <c r="N26" s="45">
        <f t="shared" si="4"/>
        <v>0.06</v>
      </c>
      <c r="O26" s="45">
        <f t="shared" si="5"/>
        <v>0.06</v>
      </c>
      <c r="P26" s="45">
        <f t="shared" si="26"/>
        <v>0.05</v>
      </c>
      <c r="Q26" s="45">
        <f t="shared" si="6"/>
        <v>0.05</v>
      </c>
      <c r="R26" s="45">
        <f t="shared" si="7"/>
        <v>0.05</v>
      </c>
      <c r="S26" s="45">
        <f t="shared" si="8"/>
        <v>0.05</v>
      </c>
      <c r="T26" s="45">
        <f t="shared" si="9"/>
        <v>0.05</v>
      </c>
      <c r="U26" s="45">
        <f t="shared" si="10"/>
        <v>0.05</v>
      </c>
      <c r="V26" s="45">
        <f t="shared" si="11"/>
        <v>0.06</v>
      </c>
      <c r="W26" s="45">
        <f t="shared" si="12"/>
        <v>0.06</v>
      </c>
      <c r="X26" s="45">
        <f t="shared" si="13"/>
        <v>0.05</v>
      </c>
      <c r="Y26" s="45">
        <f t="shared" si="14"/>
        <v>0.05</v>
      </c>
      <c r="Z26" s="45">
        <f t="shared" si="15"/>
        <v>0.06</v>
      </c>
      <c r="AA26" s="45">
        <f t="shared" si="16"/>
        <v>0.05</v>
      </c>
      <c r="AB26" s="45">
        <f t="shared" si="17"/>
        <v>0.05</v>
      </c>
      <c r="AC26" s="45">
        <f t="shared" si="18"/>
        <v>0.05</v>
      </c>
      <c r="AD26" s="45">
        <f t="shared" si="19"/>
        <v>7.0000000000000007E-2</v>
      </c>
      <c r="AE26" s="45">
        <f t="shared" si="20"/>
        <v>0.05</v>
      </c>
      <c r="AF26" s="45">
        <f t="shared" si="21"/>
        <v>0.05</v>
      </c>
      <c r="AG26" s="45">
        <f t="shared" si="22"/>
        <v>0.05</v>
      </c>
      <c r="AH26" s="45">
        <f t="shared" si="23"/>
        <v>0.05</v>
      </c>
      <c r="AI26" s="45">
        <f t="shared" si="24"/>
        <v>0.06</v>
      </c>
      <c r="AJ26" s="45">
        <f t="shared" si="25"/>
        <v>0.05</v>
      </c>
    </row>
    <row r="27" spans="1:36" ht="12.95" customHeight="1" x14ac:dyDescent="0.15">
      <c r="A27" s="44">
        <v>604</v>
      </c>
      <c r="B27" s="99" t="s">
        <v>136</v>
      </c>
      <c r="C27" s="99"/>
      <c r="D27" s="44">
        <v>12</v>
      </c>
      <c r="E27" s="44">
        <v>12</v>
      </c>
      <c r="F27" s="4">
        <f t="shared" si="0"/>
        <v>7.0000000000000007E-2</v>
      </c>
      <c r="G27" s="5"/>
      <c r="H27" s="44"/>
      <c r="I27" s="44"/>
      <c r="J27" s="1" t="s">
        <v>15</v>
      </c>
      <c r="K27" s="45">
        <f t="shared" si="1"/>
        <v>7.0000000000000007E-2</v>
      </c>
      <c r="L27" s="45">
        <f t="shared" si="2"/>
        <v>7.0000000000000007E-2</v>
      </c>
      <c r="M27" s="45">
        <f t="shared" si="3"/>
        <v>7.0000000000000007E-2</v>
      </c>
      <c r="N27" s="45">
        <f t="shared" si="4"/>
        <v>0.08</v>
      </c>
      <c r="O27" s="45">
        <f t="shared" si="5"/>
        <v>0.08</v>
      </c>
      <c r="P27" s="45">
        <f t="shared" si="26"/>
        <v>7.0000000000000007E-2</v>
      </c>
      <c r="Q27" s="45">
        <f t="shared" si="6"/>
        <v>7.0000000000000007E-2</v>
      </c>
      <c r="R27" s="45">
        <f t="shared" si="7"/>
        <v>7.0000000000000007E-2</v>
      </c>
      <c r="S27" s="45">
        <f t="shared" si="8"/>
        <v>7.0000000000000007E-2</v>
      </c>
      <c r="T27" s="45">
        <f t="shared" si="9"/>
        <v>7.0000000000000007E-2</v>
      </c>
      <c r="U27" s="45">
        <f t="shared" si="10"/>
        <v>7.0000000000000007E-2</v>
      </c>
      <c r="V27" s="45">
        <f t="shared" si="11"/>
        <v>7.0000000000000007E-2</v>
      </c>
      <c r="W27" s="45">
        <f t="shared" si="12"/>
        <v>7.0000000000000007E-2</v>
      </c>
      <c r="X27" s="45">
        <f t="shared" si="13"/>
        <v>7.0000000000000007E-2</v>
      </c>
      <c r="Y27" s="45">
        <f t="shared" si="14"/>
        <v>0.06</v>
      </c>
      <c r="Z27" s="45">
        <f t="shared" si="15"/>
        <v>7.0000000000000007E-2</v>
      </c>
      <c r="AA27" s="45">
        <f t="shared" si="16"/>
        <v>7.0000000000000007E-2</v>
      </c>
      <c r="AB27" s="45">
        <f t="shared" si="17"/>
        <v>7.0000000000000007E-2</v>
      </c>
      <c r="AC27" s="45">
        <f t="shared" si="18"/>
        <v>7.0000000000000007E-2</v>
      </c>
      <c r="AD27" s="45">
        <f t="shared" si="19"/>
        <v>0.09</v>
      </c>
      <c r="AE27" s="45">
        <f t="shared" si="20"/>
        <v>0.06</v>
      </c>
      <c r="AF27" s="45">
        <f t="shared" si="21"/>
        <v>7.0000000000000007E-2</v>
      </c>
      <c r="AG27" s="45">
        <f t="shared" si="22"/>
        <v>0.06</v>
      </c>
      <c r="AH27" s="45">
        <f t="shared" si="23"/>
        <v>7.0000000000000007E-2</v>
      </c>
      <c r="AI27" s="45">
        <f t="shared" si="24"/>
        <v>7.0000000000000007E-2</v>
      </c>
      <c r="AJ27" s="45">
        <f t="shared" si="25"/>
        <v>7.0000000000000007E-2</v>
      </c>
    </row>
    <row r="28" spans="1:36" ht="12.95" customHeight="1" x14ac:dyDescent="0.15">
      <c r="A28" s="44">
        <v>605</v>
      </c>
      <c r="B28" s="99" t="s">
        <v>136</v>
      </c>
      <c r="C28" s="99"/>
      <c r="D28" s="44">
        <v>12</v>
      </c>
      <c r="E28" s="44">
        <v>8</v>
      </c>
      <c r="F28" s="4">
        <f t="shared" si="0"/>
        <v>0.05</v>
      </c>
      <c r="G28" s="5" t="s">
        <v>34</v>
      </c>
      <c r="H28" s="44" t="s">
        <v>32</v>
      </c>
      <c r="I28" s="5" t="s">
        <v>34</v>
      </c>
      <c r="J28" s="1" t="s">
        <v>15</v>
      </c>
      <c r="K28" s="45">
        <f t="shared" si="1"/>
        <v>0.05</v>
      </c>
      <c r="L28" s="45">
        <f t="shared" si="2"/>
        <v>0.05</v>
      </c>
      <c r="M28" s="45">
        <f t="shared" si="3"/>
        <v>0.05</v>
      </c>
      <c r="N28" s="8">
        <f t="shared" si="4"/>
        <v>0.05</v>
      </c>
      <c r="O28" s="45">
        <f t="shared" si="5"/>
        <v>0.05</v>
      </c>
      <c r="P28" s="45">
        <f t="shared" si="26"/>
        <v>0.05</v>
      </c>
      <c r="Q28" s="45">
        <f t="shared" si="6"/>
        <v>0.05</v>
      </c>
      <c r="R28" s="45">
        <f t="shared" si="7"/>
        <v>0.05</v>
      </c>
      <c r="S28" s="45">
        <f t="shared" si="8"/>
        <v>0.05</v>
      </c>
      <c r="T28" s="45">
        <f t="shared" si="9"/>
        <v>0.04</v>
      </c>
      <c r="U28" s="45">
        <f t="shared" si="10"/>
        <v>0.05</v>
      </c>
      <c r="V28" s="45">
        <f t="shared" si="11"/>
        <v>0.05</v>
      </c>
      <c r="W28" s="45">
        <f t="shared" si="12"/>
        <v>0.05</v>
      </c>
      <c r="X28" s="45">
        <f t="shared" si="13"/>
        <v>0.05</v>
      </c>
      <c r="Y28" s="45">
        <f t="shared" si="14"/>
        <v>0.04</v>
      </c>
      <c r="Z28" s="45">
        <f t="shared" si="15"/>
        <v>0.05</v>
      </c>
      <c r="AA28" s="45">
        <f t="shared" si="16"/>
        <v>0.05</v>
      </c>
      <c r="AB28" s="45">
        <f t="shared" si="17"/>
        <v>0.05</v>
      </c>
      <c r="AC28" s="45">
        <f t="shared" si="18"/>
        <v>0.05</v>
      </c>
      <c r="AD28" s="45">
        <f t="shared" si="19"/>
        <v>0.06</v>
      </c>
      <c r="AE28" s="45">
        <f t="shared" si="20"/>
        <v>0.04</v>
      </c>
      <c r="AF28" s="45">
        <f t="shared" si="21"/>
        <v>0.05</v>
      </c>
      <c r="AG28" s="45">
        <f t="shared" si="22"/>
        <v>0.05</v>
      </c>
      <c r="AH28" s="45">
        <f t="shared" si="23"/>
        <v>0.04</v>
      </c>
      <c r="AI28" s="45">
        <f t="shared" si="24"/>
        <v>0.05</v>
      </c>
      <c r="AJ28" s="45">
        <f t="shared" si="25"/>
        <v>0.04</v>
      </c>
    </row>
    <row r="29" spans="1:36" ht="12.95" customHeight="1" x14ac:dyDescent="0.15">
      <c r="A29" s="44"/>
      <c r="B29" s="99"/>
      <c r="C29" s="99"/>
      <c r="D29" s="44"/>
      <c r="E29" s="44"/>
      <c r="F29" s="4" t="str">
        <f t="shared" si="0"/>
        <v/>
      </c>
      <c r="G29" s="5"/>
      <c r="H29" s="44"/>
      <c r="I29" s="44"/>
      <c r="J29" s="1" t="s">
        <v>15</v>
      </c>
      <c r="K29" s="45" t="e">
        <f t="shared" si="1"/>
        <v>#NUM!</v>
      </c>
      <c r="L29" s="45" t="e">
        <f t="shared" si="2"/>
        <v>#NUM!</v>
      </c>
      <c r="M29" s="45" t="e">
        <f t="shared" si="3"/>
        <v>#NUM!</v>
      </c>
      <c r="N29" s="45" t="e">
        <f t="shared" si="4"/>
        <v>#NUM!</v>
      </c>
      <c r="O29" s="45" t="e">
        <f t="shared" si="5"/>
        <v>#NUM!</v>
      </c>
      <c r="P29" s="45" t="e">
        <f t="shared" si="26"/>
        <v>#N/A</v>
      </c>
      <c r="Q29" s="45" t="e">
        <f t="shared" si="6"/>
        <v>#NUM!</v>
      </c>
      <c r="R29" s="45" t="e">
        <f t="shared" si="7"/>
        <v>#NUM!</v>
      </c>
      <c r="S29" s="45" t="e">
        <f t="shared" si="8"/>
        <v>#NUM!</v>
      </c>
      <c r="T29" s="45" t="e">
        <f t="shared" si="9"/>
        <v>#NUM!</v>
      </c>
      <c r="U29" s="45" t="e">
        <f t="shared" si="10"/>
        <v>#N/A</v>
      </c>
      <c r="V29" s="45" t="e">
        <f t="shared" si="11"/>
        <v>#NUM!</v>
      </c>
      <c r="W29" s="45" t="e">
        <f t="shared" si="12"/>
        <v>#NUM!</v>
      </c>
      <c r="X29" s="45" t="e">
        <f t="shared" si="13"/>
        <v>#NUM!</v>
      </c>
      <c r="Y29" s="45" t="e">
        <f t="shared" si="14"/>
        <v>#NUM!</v>
      </c>
      <c r="Z29" s="45" t="e">
        <f t="shared" si="15"/>
        <v>#N/A</v>
      </c>
      <c r="AA29" s="45" t="e">
        <f t="shared" si="16"/>
        <v>#NUM!</v>
      </c>
      <c r="AB29" s="45" t="e">
        <f t="shared" si="17"/>
        <v>#NUM!</v>
      </c>
      <c r="AC29" s="45" t="e">
        <f t="shared" si="18"/>
        <v>#NUM!</v>
      </c>
      <c r="AD29" s="45" t="e">
        <f t="shared" si="19"/>
        <v>#NUM!</v>
      </c>
      <c r="AE29" s="45" t="e">
        <f t="shared" si="20"/>
        <v>#NUM!</v>
      </c>
      <c r="AF29" s="45" t="e">
        <f t="shared" si="21"/>
        <v>#N/A</v>
      </c>
      <c r="AG29" s="45" t="e">
        <f t="shared" si="22"/>
        <v>#NUM!</v>
      </c>
      <c r="AH29" s="45" t="e">
        <f t="shared" si="23"/>
        <v>#NUM!</v>
      </c>
      <c r="AI29" s="45" t="e">
        <f t="shared" si="24"/>
        <v>#NUM!</v>
      </c>
      <c r="AJ29" s="45" t="e">
        <f t="shared" si="25"/>
        <v>#N/A</v>
      </c>
    </row>
    <row r="30" spans="1:36" ht="12.95" customHeight="1" x14ac:dyDescent="0.15">
      <c r="A30" s="44"/>
      <c r="B30" s="99"/>
      <c r="C30" s="99"/>
      <c r="D30" s="44"/>
      <c r="E30" s="44"/>
      <c r="F30" s="4" t="str">
        <f t="shared" si="0"/>
        <v/>
      </c>
      <c r="G30" s="5"/>
      <c r="H30" s="44"/>
      <c r="I30" s="44"/>
      <c r="J30" s="1" t="s">
        <v>15</v>
      </c>
      <c r="K30" s="45" t="e">
        <f t="shared" si="1"/>
        <v>#NUM!</v>
      </c>
      <c r="L30" s="45" t="e">
        <f t="shared" si="2"/>
        <v>#NUM!</v>
      </c>
      <c r="M30" s="45" t="e">
        <f t="shared" si="3"/>
        <v>#NUM!</v>
      </c>
      <c r="N30" s="45" t="e">
        <f t="shared" si="4"/>
        <v>#NUM!</v>
      </c>
      <c r="O30" s="45" t="e">
        <f t="shared" si="5"/>
        <v>#NUM!</v>
      </c>
      <c r="P30" s="45" t="e">
        <f t="shared" si="26"/>
        <v>#N/A</v>
      </c>
      <c r="Q30" s="45" t="e">
        <f t="shared" si="6"/>
        <v>#NUM!</v>
      </c>
      <c r="R30" s="45" t="e">
        <f t="shared" si="7"/>
        <v>#NUM!</v>
      </c>
      <c r="S30" s="45" t="e">
        <f t="shared" si="8"/>
        <v>#NUM!</v>
      </c>
      <c r="T30" s="45" t="e">
        <f t="shared" si="9"/>
        <v>#NUM!</v>
      </c>
      <c r="U30" s="45" t="e">
        <f t="shared" si="10"/>
        <v>#N/A</v>
      </c>
      <c r="V30" s="45" t="e">
        <f t="shared" si="11"/>
        <v>#NUM!</v>
      </c>
      <c r="W30" s="45" t="e">
        <f t="shared" si="12"/>
        <v>#NUM!</v>
      </c>
      <c r="X30" s="45" t="e">
        <f t="shared" si="13"/>
        <v>#NUM!</v>
      </c>
      <c r="Y30" s="45" t="e">
        <f t="shared" si="14"/>
        <v>#NUM!</v>
      </c>
      <c r="Z30" s="45" t="e">
        <f t="shared" si="15"/>
        <v>#N/A</v>
      </c>
      <c r="AA30" s="45" t="e">
        <f t="shared" si="16"/>
        <v>#NUM!</v>
      </c>
      <c r="AB30" s="45" t="e">
        <f t="shared" si="17"/>
        <v>#NUM!</v>
      </c>
      <c r="AC30" s="45" t="e">
        <f t="shared" si="18"/>
        <v>#NUM!</v>
      </c>
      <c r="AD30" s="45" t="e">
        <f t="shared" si="19"/>
        <v>#NUM!</v>
      </c>
      <c r="AE30" s="45" t="e">
        <f t="shared" si="20"/>
        <v>#NUM!</v>
      </c>
      <c r="AF30" s="45" t="e">
        <f t="shared" si="21"/>
        <v>#N/A</v>
      </c>
      <c r="AG30" s="45" t="e">
        <f t="shared" si="22"/>
        <v>#NUM!</v>
      </c>
      <c r="AH30" s="45" t="e">
        <f t="shared" si="23"/>
        <v>#NUM!</v>
      </c>
      <c r="AI30" s="45" t="e">
        <f t="shared" si="24"/>
        <v>#NUM!</v>
      </c>
      <c r="AJ30" s="45" t="e">
        <f t="shared" si="25"/>
        <v>#N/A</v>
      </c>
    </row>
    <row r="31" spans="1:36" ht="12.95" customHeight="1" x14ac:dyDescent="0.15">
      <c r="A31" s="44"/>
      <c r="B31" s="99"/>
      <c r="C31" s="99"/>
      <c r="D31" s="44"/>
      <c r="E31" s="44"/>
      <c r="F31" s="4" t="str">
        <f t="shared" si="0"/>
        <v/>
      </c>
      <c r="G31" s="5"/>
      <c r="H31" s="44"/>
      <c r="I31" s="44"/>
      <c r="J31" s="1" t="s">
        <v>15</v>
      </c>
      <c r="K31" s="45" t="e">
        <f t="shared" si="1"/>
        <v>#NUM!</v>
      </c>
      <c r="L31" s="45" t="e">
        <f t="shared" si="2"/>
        <v>#NUM!</v>
      </c>
      <c r="M31" s="45" t="e">
        <f t="shared" si="3"/>
        <v>#NUM!</v>
      </c>
      <c r="N31" s="45" t="e">
        <f t="shared" si="4"/>
        <v>#NUM!</v>
      </c>
      <c r="O31" s="45" t="e">
        <f t="shared" si="5"/>
        <v>#NUM!</v>
      </c>
      <c r="P31" s="45" t="e">
        <f t="shared" si="26"/>
        <v>#N/A</v>
      </c>
      <c r="Q31" s="45" t="e">
        <f t="shared" si="6"/>
        <v>#NUM!</v>
      </c>
      <c r="R31" s="45" t="e">
        <f t="shared" si="7"/>
        <v>#NUM!</v>
      </c>
      <c r="S31" s="45" t="e">
        <f t="shared" si="8"/>
        <v>#NUM!</v>
      </c>
      <c r="T31" s="45" t="e">
        <f t="shared" si="9"/>
        <v>#NUM!</v>
      </c>
      <c r="U31" s="45" t="e">
        <f t="shared" si="10"/>
        <v>#N/A</v>
      </c>
      <c r="V31" s="45" t="e">
        <f t="shared" si="11"/>
        <v>#NUM!</v>
      </c>
      <c r="W31" s="45" t="e">
        <f t="shared" si="12"/>
        <v>#NUM!</v>
      </c>
      <c r="X31" s="45" t="e">
        <f t="shared" si="13"/>
        <v>#NUM!</v>
      </c>
      <c r="Y31" s="45" t="e">
        <f t="shared" si="14"/>
        <v>#NUM!</v>
      </c>
      <c r="Z31" s="45" t="e">
        <f t="shared" si="15"/>
        <v>#N/A</v>
      </c>
      <c r="AA31" s="45" t="e">
        <f t="shared" si="16"/>
        <v>#NUM!</v>
      </c>
      <c r="AB31" s="45" t="e">
        <f t="shared" si="17"/>
        <v>#NUM!</v>
      </c>
      <c r="AC31" s="45" t="e">
        <f t="shared" si="18"/>
        <v>#NUM!</v>
      </c>
      <c r="AD31" s="45" t="e">
        <f t="shared" si="19"/>
        <v>#NUM!</v>
      </c>
      <c r="AE31" s="45" t="e">
        <f t="shared" si="20"/>
        <v>#NUM!</v>
      </c>
      <c r="AF31" s="45" t="e">
        <f t="shared" si="21"/>
        <v>#N/A</v>
      </c>
      <c r="AG31" s="45" t="e">
        <f t="shared" si="22"/>
        <v>#NUM!</v>
      </c>
      <c r="AH31" s="45" t="e">
        <f t="shared" si="23"/>
        <v>#NUM!</v>
      </c>
      <c r="AI31" s="45" t="e">
        <f t="shared" si="24"/>
        <v>#NUM!</v>
      </c>
      <c r="AJ31" s="45" t="e">
        <f t="shared" si="25"/>
        <v>#N/A</v>
      </c>
    </row>
    <row r="32" spans="1:36" ht="12.95" customHeight="1" x14ac:dyDescent="0.15">
      <c r="A32" s="44"/>
      <c r="B32" s="99"/>
      <c r="C32" s="99"/>
      <c r="D32" s="44"/>
      <c r="E32" s="44"/>
      <c r="F32" s="4" t="str">
        <f t="shared" si="0"/>
        <v/>
      </c>
      <c r="G32" s="5"/>
      <c r="H32" s="44"/>
      <c r="I32" s="44"/>
      <c r="J32" s="1" t="s">
        <v>15</v>
      </c>
      <c r="K32" s="45" t="e">
        <f t="shared" si="1"/>
        <v>#NUM!</v>
      </c>
      <c r="L32" s="45" t="e">
        <f t="shared" si="2"/>
        <v>#NUM!</v>
      </c>
      <c r="M32" s="45" t="e">
        <f t="shared" si="3"/>
        <v>#NUM!</v>
      </c>
      <c r="N32" s="45" t="e">
        <f t="shared" si="4"/>
        <v>#NUM!</v>
      </c>
      <c r="O32" s="45" t="e">
        <f t="shared" si="5"/>
        <v>#NUM!</v>
      </c>
      <c r="P32" s="45" t="e">
        <f t="shared" si="26"/>
        <v>#N/A</v>
      </c>
      <c r="Q32" s="45" t="e">
        <f t="shared" si="6"/>
        <v>#NUM!</v>
      </c>
      <c r="R32" s="45" t="e">
        <f t="shared" si="7"/>
        <v>#NUM!</v>
      </c>
      <c r="S32" s="45" t="e">
        <f t="shared" si="8"/>
        <v>#NUM!</v>
      </c>
      <c r="T32" s="45" t="e">
        <f t="shared" si="9"/>
        <v>#NUM!</v>
      </c>
      <c r="U32" s="45" t="e">
        <f t="shared" si="10"/>
        <v>#N/A</v>
      </c>
      <c r="V32" s="45" t="e">
        <f t="shared" si="11"/>
        <v>#NUM!</v>
      </c>
      <c r="W32" s="45" t="e">
        <f t="shared" si="12"/>
        <v>#NUM!</v>
      </c>
      <c r="X32" s="45" t="e">
        <f t="shared" si="13"/>
        <v>#NUM!</v>
      </c>
      <c r="Y32" s="45" t="e">
        <f t="shared" si="14"/>
        <v>#NUM!</v>
      </c>
      <c r="Z32" s="45" t="e">
        <f t="shared" si="15"/>
        <v>#N/A</v>
      </c>
      <c r="AA32" s="45" t="e">
        <f t="shared" si="16"/>
        <v>#NUM!</v>
      </c>
      <c r="AB32" s="45" t="e">
        <f t="shared" si="17"/>
        <v>#NUM!</v>
      </c>
      <c r="AC32" s="45" t="e">
        <f t="shared" si="18"/>
        <v>#NUM!</v>
      </c>
      <c r="AD32" s="45" t="e">
        <f t="shared" si="19"/>
        <v>#NUM!</v>
      </c>
      <c r="AE32" s="45" t="e">
        <f t="shared" si="20"/>
        <v>#NUM!</v>
      </c>
      <c r="AF32" s="45" t="e">
        <f t="shared" si="21"/>
        <v>#N/A</v>
      </c>
      <c r="AG32" s="45" t="e">
        <f t="shared" si="22"/>
        <v>#NUM!</v>
      </c>
      <c r="AH32" s="45" t="e">
        <f t="shared" si="23"/>
        <v>#NUM!</v>
      </c>
      <c r="AI32" s="45" t="e">
        <f t="shared" si="24"/>
        <v>#NUM!</v>
      </c>
      <c r="AJ32" s="45" t="e">
        <f t="shared" si="25"/>
        <v>#N/A</v>
      </c>
    </row>
    <row r="33" spans="1:36" ht="12.95" customHeight="1" x14ac:dyDescent="0.15">
      <c r="A33" s="44"/>
      <c r="B33" s="99"/>
      <c r="C33" s="99"/>
      <c r="D33" s="44"/>
      <c r="E33" s="44"/>
      <c r="F33" s="4" t="str">
        <f t="shared" si="0"/>
        <v/>
      </c>
      <c r="G33" s="44"/>
      <c r="H33" s="44"/>
      <c r="I33" s="44"/>
      <c r="J33" s="1" t="s">
        <v>15</v>
      </c>
      <c r="K33" s="45" t="e">
        <f t="shared" si="1"/>
        <v>#NUM!</v>
      </c>
      <c r="L33" s="45" t="e">
        <f t="shared" si="2"/>
        <v>#NUM!</v>
      </c>
      <c r="M33" s="45" t="e">
        <f t="shared" si="3"/>
        <v>#NUM!</v>
      </c>
      <c r="N33" s="45" t="e">
        <f t="shared" si="4"/>
        <v>#NUM!</v>
      </c>
      <c r="O33" s="45" t="e">
        <f t="shared" si="5"/>
        <v>#NUM!</v>
      </c>
      <c r="P33" s="45" t="e">
        <f t="shared" si="26"/>
        <v>#N/A</v>
      </c>
      <c r="Q33" s="45" t="e">
        <f t="shared" si="6"/>
        <v>#NUM!</v>
      </c>
      <c r="R33" s="45" t="e">
        <f t="shared" si="7"/>
        <v>#NUM!</v>
      </c>
      <c r="S33" s="45" t="e">
        <f t="shared" si="8"/>
        <v>#NUM!</v>
      </c>
      <c r="T33" s="45" t="e">
        <f t="shared" si="9"/>
        <v>#NUM!</v>
      </c>
      <c r="U33" s="45" t="e">
        <f t="shared" si="10"/>
        <v>#N/A</v>
      </c>
      <c r="V33" s="45" t="e">
        <f t="shared" si="11"/>
        <v>#NUM!</v>
      </c>
      <c r="W33" s="45" t="e">
        <f t="shared" si="12"/>
        <v>#NUM!</v>
      </c>
      <c r="X33" s="45" t="e">
        <f t="shared" si="13"/>
        <v>#NUM!</v>
      </c>
      <c r="Y33" s="45" t="e">
        <f t="shared" si="14"/>
        <v>#NUM!</v>
      </c>
      <c r="Z33" s="45" t="e">
        <f t="shared" si="15"/>
        <v>#N/A</v>
      </c>
      <c r="AA33" s="45" t="e">
        <f t="shared" si="16"/>
        <v>#NUM!</v>
      </c>
      <c r="AB33" s="45" t="e">
        <f t="shared" si="17"/>
        <v>#NUM!</v>
      </c>
      <c r="AC33" s="45" t="e">
        <f t="shared" si="18"/>
        <v>#NUM!</v>
      </c>
      <c r="AD33" s="45" t="e">
        <f t="shared" si="19"/>
        <v>#NUM!</v>
      </c>
      <c r="AE33" s="45" t="e">
        <f t="shared" si="20"/>
        <v>#NUM!</v>
      </c>
      <c r="AF33" s="45" t="e">
        <f t="shared" si="21"/>
        <v>#N/A</v>
      </c>
      <c r="AG33" s="45" t="e">
        <f t="shared" si="22"/>
        <v>#NUM!</v>
      </c>
      <c r="AH33" s="45" t="e">
        <f t="shared" si="23"/>
        <v>#NUM!</v>
      </c>
      <c r="AI33" s="45" t="e">
        <f t="shared" si="24"/>
        <v>#NUM!</v>
      </c>
      <c r="AJ33" s="45" t="e">
        <f t="shared" si="25"/>
        <v>#N/A</v>
      </c>
    </row>
    <row r="34" spans="1:36" ht="12.95" customHeight="1" x14ac:dyDescent="0.15">
      <c r="A34" s="44"/>
      <c r="B34" s="99"/>
      <c r="C34" s="99"/>
      <c r="D34" s="44"/>
      <c r="E34" s="44"/>
      <c r="F34" s="4" t="str">
        <f t="shared" si="0"/>
        <v/>
      </c>
      <c r="G34" s="44"/>
      <c r="H34" s="44"/>
      <c r="I34" s="44"/>
      <c r="K34" s="45" t="e">
        <f t="shared" si="1"/>
        <v>#NUM!</v>
      </c>
      <c r="L34" s="45" t="e">
        <f t="shared" si="2"/>
        <v>#NUM!</v>
      </c>
      <c r="M34" s="45" t="e">
        <f t="shared" si="3"/>
        <v>#NUM!</v>
      </c>
      <c r="N34" s="45" t="e">
        <f t="shared" si="4"/>
        <v>#NUM!</v>
      </c>
      <c r="O34" s="45" t="e">
        <f t="shared" si="5"/>
        <v>#NUM!</v>
      </c>
      <c r="P34" s="45" t="e">
        <f t="shared" si="26"/>
        <v>#N/A</v>
      </c>
      <c r="Q34" s="45" t="e">
        <f t="shared" si="6"/>
        <v>#NUM!</v>
      </c>
      <c r="R34" s="45" t="e">
        <f t="shared" si="7"/>
        <v>#NUM!</v>
      </c>
      <c r="S34" s="45" t="e">
        <f t="shared" si="8"/>
        <v>#NUM!</v>
      </c>
      <c r="T34" s="45" t="e">
        <f t="shared" si="9"/>
        <v>#NUM!</v>
      </c>
      <c r="U34" s="45" t="e">
        <f t="shared" si="10"/>
        <v>#N/A</v>
      </c>
      <c r="V34" s="45" t="e">
        <f t="shared" si="11"/>
        <v>#NUM!</v>
      </c>
      <c r="W34" s="45" t="e">
        <f t="shared" si="12"/>
        <v>#NUM!</v>
      </c>
      <c r="X34" s="45" t="e">
        <f t="shared" si="13"/>
        <v>#NUM!</v>
      </c>
      <c r="Y34" s="45" t="e">
        <f t="shared" si="14"/>
        <v>#NUM!</v>
      </c>
      <c r="Z34" s="45" t="e">
        <f t="shared" si="15"/>
        <v>#N/A</v>
      </c>
      <c r="AA34" s="45" t="e">
        <f t="shared" si="16"/>
        <v>#NUM!</v>
      </c>
      <c r="AB34" s="45" t="e">
        <f t="shared" si="17"/>
        <v>#NUM!</v>
      </c>
      <c r="AC34" s="45" t="e">
        <f t="shared" si="18"/>
        <v>#NUM!</v>
      </c>
      <c r="AD34" s="45" t="e">
        <f t="shared" si="19"/>
        <v>#NUM!</v>
      </c>
      <c r="AE34" s="45" t="e">
        <f t="shared" si="20"/>
        <v>#NUM!</v>
      </c>
      <c r="AF34" s="45" t="e">
        <f t="shared" si="21"/>
        <v>#N/A</v>
      </c>
      <c r="AG34" s="45" t="e">
        <f t="shared" si="22"/>
        <v>#NUM!</v>
      </c>
      <c r="AH34" s="45" t="e">
        <f t="shared" si="23"/>
        <v>#NUM!</v>
      </c>
      <c r="AI34" s="45" t="e">
        <f t="shared" si="24"/>
        <v>#NUM!</v>
      </c>
      <c r="AJ34" s="45" t="e">
        <f t="shared" si="25"/>
        <v>#N/A</v>
      </c>
    </row>
    <row r="35" spans="1:36" ht="12.95" customHeight="1" x14ac:dyDescent="0.15">
      <c r="A35" s="44"/>
      <c r="B35" s="99"/>
      <c r="C35" s="99"/>
      <c r="D35" s="44"/>
      <c r="E35" s="44"/>
      <c r="F35" s="4" t="str">
        <f t="shared" si="0"/>
        <v/>
      </c>
      <c r="G35" s="44"/>
      <c r="H35" s="44"/>
      <c r="I35" s="44"/>
      <c r="K35" s="45" t="e">
        <f t="shared" si="1"/>
        <v>#NUM!</v>
      </c>
      <c r="L35" s="45" t="e">
        <f t="shared" si="2"/>
        <v>#NUM!</v>
      </c>
      <c r="M35" s="45" t="e">
        <f t="shared" si="3"/>
        <v>#NUM!</v>
      </c>
      <c r="N35" s="45" t="e">
        <f t="shared" si="4"/>
        <v>#NUM!</v>
      </c>
      <c r="O35" s="45" t="e">
        <f t="shared" si="5"/>
        <v>#NUM!</v>
      </c>
      <c r="P35" s="45" t="e">
        <f t="shared" si="26"/>
        <v>#N/A</v>
      </c>
      <c r="Q35" s="45" t="e">
        <f t="shared" si="6"/>
        <v>#NUM!</v>
      </c>
      <c r="R35" s="45" t="e">
        <f t="shared" si="7"/>
        <v>#NUM!</v>
      </c>
      <c r="S35" s="45" t="e">
        <f t="shared" si="8"/>
        <v>#NUM!</v>
      </c>
      <c r="T35" s="45" t="e">
        <f t="shared" si="9"/>
        <v>#NUM!</v>
      </c>
      <c r="U35" s="45" t="e">
        <f t="shared" si="10"/>
        <v>#N/A</v>
      </c>
      <c r="V35" s="45" t="e">
        <f t="shared" si="11"/>
        <v>#NUM!</v>
      </c>
      <c r="W35" s="45" t="e">
        <f t="shared" si="12"/>
        <v>#NUM!</v>
      </c>
      <c r="X35" s="45" t="e">
        <f t="shared" si="13"/>
        <v>#NUM!</v>
      </c>
      <c r="Y35" s="45" t="e">
        <f t="shared" si="14"/>
        <v>#NUM!</v>
      </c>
      <c r="Z35" s="45" t="e">
        <f t="shared" si="15"/>
        <v>#N/A</v>
      </c>
      <c r="AA35" s="45" t="e">
        <f t="shared" si="16"/>
        <v>#NUM!</v>
      </c>
      <c r="AB35" s="45" t="e">
        <f t="shared" si="17"/>
        <v>#NUM!</v>
      </c>
      <c r="AC35" s="45" t="e">
        <f t="shared" si="18"/>
        <v>#NUM!</v>
      </c>
      <c r="AD35" s="45" t="e">
        <f t="shared" si="19"/>
        <v>#NUM!</v>
      </c>
      <c r="AE35" s="45" t="e">
        <f t="shared" si="20"/>
        <v>#NUM!</v>
      </c>
      <c r="AF35" s="45" t="e">
        <f t="shared" si="21"/>
        <v>#N/A</v>
      </c>
      <c r="AG35" s="45" t="e">
        <f t="shared" si="22"/>
        <v>#NUM!</v>
      </c>
      <c r="AH35" s="45" t="e">
        <f t="shared" si="23"/>
        <v>#NUM!</v>
      </c>
      <c r="AI35" s="45" t="e">
        <f t="shared" si="24"/>
        <v>#NUM!</v>
      </c>
      <c r="AJ35" s="45" t="e">
        <f t="shared" si="25"/>
        <v>#N/A</v>
      </c>
    </row>
    <row r="36" spans="1:36" ht="12.95" customHeight="1" x14ac:dyDescent="0.15">
      <c r="A36" s="44"/>
      <c r="B36" s="99"/>
      <c r="C36" s="99"/>
      <c r="D36" s="44"/>
      <c r="E36" s="44"/>
      <c r="F36" s="4" t="str">
        <f t="shared" si="0"/>
        <v/>
      </c>
      <c r="G36" s="44"/>
      <c r="H36" s="44"/>
      <c r="I36" s="44"/>
      <c r="K36" s="45" t="e">
        <f t="shared" si="1"/>
        <v>#NUM!</v>
      </c>
      <c r="L36" s="45" t="e">
        <f t="shared" si="2"/>
        <v>#NUM!</v>
      </c>
      <c r="M36" s="45" t="e">
        <f t="shared" si="3"/>
        <v>#NUM!</v>
      </c>
      <c r="N36" s="45" t="e">
        <f t="shared" si="4"/>
        <v>#NUM!</v>
      </c>
      <c r="O36" s="45" t="e">
        <f t="shared" si="5"/>
        <v>#NUM!</v>
      </c>
      <c r="P36" s="45" t="e">
        <f t="shared" si="26"/>
        <v>#N/A</v>
      </c>
      <c r="Q36" s="45" t="e">
        <f t="shared" si="6"/>
        <v>#NUM!</v>
      </c>
      <c r="R36" s="45" t="e">
        <f t="shared" si="7"/>
        <v>#NUM!</v>
      </c>
      <c r="S36" s="45" t="e">
        <f t="shared" si="8"/>
        <v>#NUM!</v>
      </c>
      <c r="T36" s="45" t="e">
        <f t="shared" si="9"/>
        <v>#NUM!</v>
      </c>
      <c r="U36" s="45" t="e">
        <f t="shared" si="10"/>
        <v>#N/A</v>
      </c>
      <c r="V36" s="45" t="e">
        <f t="shared" si="11"/>
        <v>#NUM!</v>
      </c>
      <c r="W36" s="45" t="e">
        <f t="shared" si="12"/>
        <v>#NUM!</v>
      </c>
      <c r="X36" s="45" t="e">
        <f t="shared" si="13"/>
        <v>#NUM!</v>
      </c>
      <c r="Y36" s="45" t="e">
        <f t="shared" si="14"/>
        <v>#NUM!</v>
      </c>
      <c r="Z36" s="45" t="e">
        <f t="shared" si="15"/>
        <v>#N/A</v>
      </c>
      <c r="AA36" s="45" t="e">
        <f t="shared" si="16"/>
        <v>#NUM!</v>
      </c>
      <c r="AB36" s="45" t="e">
        <f t="shared" si="17"/>
        <v>#NUM!</v>
      </c>
      <c r="AC36" s="45" t="e">
        <f t="shared" si="18"/>
        <v>#NUM!</v>
      </c>
      <c r="AD36" s="45" t="e">
        <f t="shared" si="19"/>
        <v>#NUM!</v>
      </c>
      <c r="AE36" s="45" t="e">
        <f t="shared" si="20"/>
        <v>#NUM!</v>
      </c>
      <c r="AF36" s="45" t="e">
        <f t="shared" si="21"/>
        <v>#N/A</v>
      </c>
      <c r="AG36" s="45" t="e">
        <f t="shared" si="22"/>
        <v>#NUM!</v>
      </c>
      <c r="AH36" s="45" t="e">
        <f t="shared" si="23"/>
        <v>#NUM!</v>
      </c>
      <c r="AI36" s="45" t="e">
        <f t="shared" si="24"/>
        <v>#NUM!</v>
      </c>
      <c r="AJ36" s="45" t="e">
        <f t="shared" si="25"/>
        <v>#N/A</v>
      </c>
    </row>
    <row r="37" spans="1:36" ht="12.95" customHeight="1" x14ac:dyDescent="0.15">
      <c r="A37" s="44"/>
      <c r="B37" s="99"/>
      <c r="C37" s="99"/>
      <c r="D37" s="44"/>
      <c r="E37" s="44"/>
      <c r="F37" s="4" t="str">
        <f t="shared" si="0"/>
        <v/>
      </c>
      <c r="G37" s="44"/>
      <c r="H37" s="44"/>
      <c r="I37" s="44"/>
      <c r="K37" s="45" t="e">
        <f t="shared" si="1"/>
        <v>#NUM!</v>
      </c>
      <c r="L37" s="45" t="e">
        <f t="shared" si="2"/>
        <v>#NUM!</v>
      </c>
      <c r="M37" s="45" t="e">
        <f t="shared" si="3"/>
        <v>#NUM!</v>
      </c>
      <c r="N37" s="45" t="e">
        <f t="shared" si="4"/>
        <v>#NUM!</v>
      </c>
      <c r="O37" s="45" t="e">
        <f t="shared" si="5"/>
        <v>#NUM!</v>
      </c>
      <c r="P37" s="45" t="e">
        <f t="shared" si="26"/>
        <v>#N/A</v>
      </c>
      <c r="Q37" s="45" t="e">
        <f t="shared" si="6"/>
        <v>#NUM!</v>
      </c>
      <c r="R37" s="45" t="e">
        <f t="shared" si="7"/>
        <v>#NUM!</v>
      </c>
      <c r="S37" s="45" t="e">
        <f t="shared" si="8"/>
        <v>#NUM!</v>
      </c>
      <c r="T37" s="45" t="e">
        <f t="shared" si="9"/>
        <v>#NUM!</v>
      </c>
      <c r="U37" s="45" t="e">
        <f t="shared" si="10"/>
        <v>#N/A</v>
      </c>
      <c r="V37" s="45" t="e">
        <f t="shared" si="11"/>
        <v>#NUM!</v>
      </c>
      <c r="W37" s="45" t="e">
        <f t="shared" si="12"/>
        <v>#NUM!</v>
      </c>
      <c r="X37" s="45" t="e">
        <f t="shared" si="13"/>
        <v>#NUM!</v>
      </c>
      <c r="Y37" s="45" t="e">
        <f t="shared" si="14"/>
        <v>#NUM!</v>
      </c>
      <c r="Z37" s="45" t="e">
        <f t="shared" si="15"/>
        <v>#N/A</v>
      </c>
      <c r="AA37" s="45" t="e">
        <f t="shared" si="16"/>
        <v>#NUM!</v>
      </c>
      <c r="AB37" s="45" t="e">
        <f t="shared" si="17"/>
        <v>#NUM!</v>
      </c>
      <c r="AC37" s="45" t="e">
        <f t="shared" si="18"/>
        <v>#NUM!</v>
      </c>
      <c r="AD37" s="45" t="e">
        <f t="shared" si="19"/>
        <v>#NUM!</v>
      </c>
      <c r="AE37" s="45" t="e">
        <f t="shared" si="20"/>
        <v>#NUM!</v>
      </c>
      <c r="AF37" s="45" t="e">
        <f t="shared" si="21"/>
        <v>#N/A</v>
      </c>
      <c r="AG37" s="45" t="e">
        <f t="shared" si="22"/>
        <v>#NUM!</v>
      </c>
      <c r="AH37" s="45" t="e">
        <f t="shared" si="23"/>
        <v>#NUM!</v>
      </c>
      <c r="AI37" s="45" t="e">
        <f t="shared" si="24"/>
        <v>#NUM!</v>
      </c>
      <c r="AJ37" s="45" t="e">
        <f t="shared" si="25"/>
        <v>#N/A</v>
      </c>
    </row>
    <row r="38" spans="1:36" ht="12.95" customHeight="1" x14ac:dyDescent="0.15">
      <c r="A38" s="44"/>
      <c r="B38" s="99"/>
      <c r="C38" s="99"/>
      <c r="D38" s="44"/>
      <c r="E38" s="44"/>
      <c r="F38" s="4" t="str">
        <f t="shared" si="0"/>
        <v/>
      </c>
      <c r="G38" s="44"/>
      <c r="H38" s="44"/>
      <c r="I38" s="44"/>
      <c r="K38" s="45" t="e">
        <f t="shared" si="1"/>
        <v>#NUM!</v>
      </c>
      <c r="L38" s="45" t="e">
        <f t="shared" si="2"/>
        <v>#NUM!</v>
      </c>
      <c r="M38" s="45" t="e">
        <f t="shared" si="3"/>
        <v>#NUM!</v>
      </c>
      <c r="N38" s="45" t="e">
        <f t="shared" si="4"/>
        <v>#NUM!</v>
      </c>
      <c r="O38" s="45" t="e">
        <f t="shared" si="5"/>
        <v>#NUM!</v>
      </c>
      <c r="P38" s="45" t="e">
        <f t="shared" si="26"/>
        <v>#N/A</v>
      </c>
      <c r="Q38" s="45" t="e">
        <f t="shared" si="6"/>
        <v>#NUM!</v>
      </c>
      <c r="R38" s="45" t="e">
        <f t="shared" si="7"/>
        <v>#NUM!</v>
      </c>
      <c r="S38" s="45" t="e">
        <f t="shared" si="8"/>
        <v>#NUM!</v>
      </c>
      <c r="T38" s="45" t="e">
        <f t="shared" si="9"/>
        <v>#NUM!</v>
      </c>
      <c r="U38" s="45" t="e">
        <f t="shared" si="10"/>
        <v>#N/A</v>
      </c>
      <c r="V38" s="45" t="e">
        <f t="shared" si="11"/>
        <v>#NUM!</v>
      </c>
      <c r="W38" s="45" t="e">
        <f t="shared" si="12"/>
        <v>#NUM!</v>
      </c>
      <c r="X38" s="45" t="e">
        <f t="shared" si="13"/>
        <v>#NUM!</v>
      </c>
      <c r="Y38" s="45" t="e">
        <f t="shared" si="14"/>
        <v>#NUM!</v>
      </c>
      <c r="Z38" s="45" t="e">
        <f t="shared" si="15"/>
        <v>#N/A</v>
      </c>
      <c r="AA38" s="45" t="e">
        <f t="shared" si="16"/>
        <v>#NUM!</v>
      </c>
      <c r="AB38" s="45" t="e">
        <f t="shared" si="17"/>
        <v>#NUM!</v>
      </c>
      <c r="AC38" s="45" t="e">
        <f t="shared" si="18"/>
        <v>#NUM!</v>
      </c>
      <c r="AD38" s="45" t="e">
        <f t="shared" si="19"/>
        <v>#NUM!</v>
      </c>
      <c r="AE38" s="45" t="e">
        <f t="shared" si="20"/>
        <v>#NUM!</v>
      </c>
      <c r="AF38" s="45" t="e">
        <f t="shared" si="21"/>
        <v>#N/A</v>
      </c>
      <c r="AG38" s="45" t="e">
        <f t="shared" si="22"/>
        <v>#NUM!</v>
      </c>
      <c r="AH38" s="45" t="e">
        <f t="shared" si="23"/>
        <v>#NUM!</v>
      </c>
      <c r="AI38" s="45" t="e">
        <f t="shared" si="24"/>
        <v>#NUM!</v>
      </c>
      <c r="AJ38" s="45" t="e">
        <f t="shared" si="25"/>
        <v>#N/A</v>
      </c>
    </row>
    <row r="39" spans="1:36" ht="12.95" customHeight="1" x14ac:dyDescent="0.15">
      <c r="A39" s="44"/>
      <c r="B39" s="99"/>
      <c r="C39" s="99"/>
      <c r="D39" s="44"/>
      <c r="E39" s="44"/>
      <c r="F39" s="4" t="str">
        <f t="shared" si="0"/>
        <v/>
      </c>
      <c r="G39" s="44"/>
      <c r="H39" s="44"/>
      <c r="I39" s="44"/>
      <c r="K39" s="45" t="e">
        <f t="shared" si="1"/>
        <v>#NUM!</v>
      </c>
      <c r="L39" s="45" t="e">
        <f t="shared" si="2"/>
        <v>#NUM!</v>
      </c>
      <c r="M39" s="45" t="e">
        <f t="shared" si="3"/>
        <v>#NUM!</v>
      </c>
      <c r="N39" s="45" t="e">
        <f t="shared" si="4"/>
        <v>#NUM!</v>
      </c>
      <c r="O39" s="45" t="e">
        <f t="shared" si="5"/>
        <v>#NUM!</v>
      </c>
      <c r="P39" s="45" t="e">
        <f t="shared" si="26"/>
        <v>#N/A</v>
      </c>
      <c r="Q39" s="45" t="e">
        <f t="shared" si="6"/>
        <v>#NUM!</v>
      </c>
      <c r="R39" s="45" t="e">
        <f t="shared" si="7"/>
        <v>#NUM!</v>
      </c>
      <c r="S39" s="45" t="e">
        <f t="shared" si="8"/>
        <v>#NUM!</v>
      </c>
      <c r="T39" s="45" t="e">
        <f t="shared" si="9"/>
        <v>#NUM!</v>
      </c>
      <c r="U39" s="45" t="e">
        <f t="shared" si="10"/>
        <v>#N/A</v>
      </c>
      <c r="V39" s="45" t="e">
        <f t="shared" si="11"/>
        <v>#NUM!</v>
      </c>
      <c r="W39" s="45" t="e">
        <f t="shared" si="12"/>
        <v>#NUM!</v>
      </c>
      <c r="X39" s="45" t="e">
        <f t="shared" si="13"/>
        <v>#NUM!</v>
      </c>
      <c r="Y39" s="45" t="e">
        <f t="shared" si="14"/>
        <v>#NUM!</v>
      </c>
      <c r="Z39" s="45" t="e">
        <f t="shared" si="15"/>
        <v>#N/A</v>
      </c>
      <c r="AA39" s="45" t="e">
        <f t="shared" si="16"/>
        <v>#NUM!</v>
      </c>
      <c r="AB39" s="45" t="e">
        <f t="shared" si="17"/>
        <v>#NUM!</v>
      </c>
      <c r="AC39" s="45" t="e">
        <f t="shared" si="18"/>
        <v>#NUM!</v>
      </c>
      <c r="AD39" s="45" t="e">
        <f t="shared" si="19"/>
        <v>#NUM!</v>
      </c>
      <c r="AE39" s="45" t="e">
        <f t="shared" si="20"/>
        <v>#NUM!</v>
      </c>
      <c r="AF39" s="45" t="e">
        <f t="shared" si="21"/>
        <v>#N/A</v>
      </c>
      <c r="AG39" s="45" t="e">
        <f t="shared" si="22"/>
        <v>#NUM!</v>
      </c>
      <c r="AH39" s="45" t="e">
        <f t="shared" si="23"/>
        <v>#NUM!</v>
      </c>
      <c r="AI39" s="45" t="e">
        <f t="shared" si="24"/>
        <v>#NUM!</v>
      </c>
      <c r="AJ39" s="45" t="e">
        <f t="shared" si="25"/>
        <v>#N/A</v>
      </c>
    </row>
    <row r="40" spans="1:36" ht="12.95" customHeight="1" x14ac:dyDescent="0.15">
      <c r="A40" s="44"/>
      <c r="B40" s="99"/>
      <c r="C40" s="99"/>
      <c r="D40" s="44"/>
      <c r="E40" s="44"/>
      <c r="F40" s="4" t="str">
        <f t="shared" si="0"/>
        <v/>
      </c>
      <c r="G40" s="44"/>
      <c r="H40" s="44"/>
      <c r="I40" s="44"/>
      <c r="K40" s="45" t="e">
        <f t="shared" si="1"/>
        <v>#NUM!</v>
      </c>
      <c r="L40" s="45" t="e">
        <f t="shared" si="2"/>
        <v>#NUM!</v>
      </c>
      <c r="M40" s="45" t="e">
        <f t="shared" si="3"/>
        <v>#NUM!</v>
      </c>
      <c r="N40" s="45" t="e">
        <f t="shared" si="4"/>
        <v>#NUM!</v>
      </c>
      <c r="O40" s="45" t="e">
        <f t="shared" si="5"/>
        <v>#NUM!</v>
      </c>
      <c r="P40" s="45" t="e">
        <f t="shared" si="26"/>
        <v>#N/A</v>
      </c>
      <c r="Q40" s="45" t="e">
        <f t="shared" si="6"/>
        <v>#NUM!</v>
      </c>
      <c r="R40" s="45" t="e">
        <f t="shared" si="7"/>
        <v>#NUM!</v>
      </c>
      <c r="S40" s="45" t="e">
        <f t="shared" si="8"/>
        <v>#NUM!</v>
      </c>
      <c r="T40" s="45" t="e">
        <f t="shared" si="9"/>
        <v>#NUM!</v>
      </c>
      <c r="U40" s="45" t="e">
        <f t="shared" si="10"/>
        <v>#N/A</v>
      </c>
      <c r="V40" s="45" t="e">
        <f t="shared" si="11"/>
        <v>#NUM!</v>
      </c>
      <c r="W40" s="45" t="e">
        <f t="shared" si="12"/>
        <v>#NUM!</v>
      </c>
      <c r="X40" s="45" t="e">
        <f t="shared" si="13"/>
        <v>#NUM!</v>
      </c>
      <c r="Y40" s="45" t="e">
        <f t="shared" si="14"/>
        <v>#NUM!</v>
      </c>
      <c r="Z40" s="45" t="e">
        <f t="shared" si="15"/>
        <v>#N/A</v>
      </c>
      <c r="AA40" s="45" t="e">
        <f t="shared" si="16"/>
        <v>#NUM!</v>
      </c>
      <c r="AB40" s="45" t="e">
        <f t="shared" si="17"/>
        <v>#NUM!</v>
      </c>
      <c r="AC40" s="45" t="e">
        <f t="shared" si="18"/>
        <v>#NUM!</v>
      </c>
      <c r="AD40" s="45" t="e">
        <f t="shared" si="19"/>
        <v>#NUM!</v>
      </c>
      <c r="AE40" s="45" t="e">
        <f t="shared" si="20"/>
        <v>#NUM!</v>
      </c>
      <c r="AF40" s="45" t="e">
        <f t="shared" si="21"/>
        <v>#N/A</v>
      </c>
      <c r="AG40" s="45" t="e">
        <f t="shared" si="22"/>
        <v>#NUM!</v>
      </c>
      <c r="AH40" s="45" t="e">
        <f t="shared" si="23"/>
        <v>#NUM!</v>
      </c>
      <c r="AI40" s="45" t="e">
        <f t="shared" si="24"/>
        <v>#NUM!</v>
      </c>
      <c r="AJ40" s="45" t="e">
        <f t="shared" si="25"/>
        <v>#N/A</v>
      </c>
    </row>
    <row r="41" spans="1:36" ht="12.95" customHeight="1" x14ac:dyDescent="0.15">
      <c r="A41" s="44"/>
      <c r="B41" s="99"/>
      <c r="C41" s="99"/>
      <c r="D41" s="44"/>
      <c r="E41" s="44"/>
      <c r="F41" s="4" t="str">
        <f t="shared" si="0"/>
        <v/>
      </c>
      <c r="G41" s="44"/>
      <c r="H41" s="44"/>
      <c r="I41" s="44"/>
      <c r="K41" s="45" t="e">
        <f t="shared" si="1"/>
        <v>#NUM!</v>
      </c>
      <c r="L41" s="45" t="e">
        <f t="shared" si="2"/>
        <v>#NUM!</v>
      </c>
      <c r="M41" s="45" t="e">
        <f t="shared" si="3"/>
        <v>#NUM!</v>
      </c>
      <c r="N41" s="45" t="e">
        <f t="shared" si="4"/>
        <v>#NUM!</v>
      </c>
      <c r="O41" s="45" t="e">
        <f t="shared" si="5"/>
        <v>#NUM!</v>
      </c>
      <c r="P41" s="45" t="e">
        <f t="shared" si="26"/>
        <v>#N/A</v>
      </c>
      <c r="Q41" s="45" t="e">
        <f t="shared" si="6"/>
        <v>#NUM!</v>
      </c>
      <c r="R41" s="45" t="e">
        <f t="shared" si="7"/>
        <v>#NUM!</v>
      </c>
      <c r="S41" s="45" t="e">
        <f t="shared" si="8"/>
        <v>#NUM!</v>
      </c>
      <c r="T41" s="45" t="e">
        <f t="shared" si="9"/>
        <v>#NUM!</v>
      </c>
      <c r="U41" s="45" t="e">
        <f t="shared" si="10"/>
        <v>#N/A</v>
      </c>
      <c r="V41" s="45" t="e">
        <f t="shared" si="11"/>
        <v>#NUM!</v>
      </c>
      <c r="W41" s="45" t="e">
        <f t="shared" si="12"/>
        <v>#NUM!</v>
      </c>
      <c r="X41" s="45" t="e">
        <f t="shared" si="13"/>
        <v>#NUM!</v>
      </c>
      <c r="Y41" s="45" t="e">
        <f t="shared" si="14"/>
        <v>#NUM!</v>
      </c>
      <c r="Z41" s="45" t="e">
        <f t="shared" si="15"/>
        <v>#N/A</v>
      </c>
      <c r="AA41" s="45" t="e">
        <f t="shared" si="16"/>
        <v>#NUM!</v>
      </c>
      <c r="AB41" s="45" t="e">
        <f t="shared" si="17"/>
        <v>#NUM!</v>
      </c>
      <c r="AC41" s="45" t="e">
        <f t="shared" si="18"/>
        <v>#NUM!</v>
      </c>
      <c r="AD41" s="45" t="e">
        <f t="shared" si="19"/>
        <v>#NUM!</v>
      </c>
      <c r="AE41" s="45" t="e">
        <f t="shared" si="20"/>
        <v>#NUM!</v>
      </c>
      <c r="AF41" s="45" t="e">
        <f t="shared" si="21"/>
        <v>#N/A</v>
      </c>
      <c r="AG41" s="45" t="e">
        <f t="shared" si="22"/>
        <v>#NUM!</v>
      </c>
      <c r="AH41" s="45" t="e">
        <f t="shared" si="23"/>
        <v>#NUM!</v>
      </c>
      <c r="AI41" s="45" t="e">
        <f t="shared" si="24"/>
        <v>#NUM!</v>
      </c>
      <c r="AJ41" s="45" t="e">
        <f t="shared" si="25"/>
        <v>#N/A</v>
      </c>
    </row>
    <row r="42" spans="1:36" ht="12.95" customHeight="1" x14ac:dyDescent="0.15">
      <c r="A42" s="44"/>
      <c r="B42" s="99"/>
      <c r="C42" s="99"/>
      <c r="D42" s="44"/>
      <c r="E42" s="44"/>
      <c r="F42" s="4" t="str">
        <f t="shared" si="0"/>
        <v/>
      </c>
      <c r="G42" s="44"/>
      <c r="H42" s="44"/>
      <c r="I42" s="44"/>
      <c r="K42" s="45" t="e">
        <f t="shared" si="1"/>
        <v>#NUM!</v>
      </c>
      <c r="L42" s="45" t="e">
        <f t="shared" si="2"/>
        <v>#NUM!</v>
      </c>
      <c r="M42" s="45" t="e">
        <f t="shared" si="3"/>
        <v>#NUM!</v>
      </c>
      <c r="N42" s="45" t="e">
        <f t="shared" si="4"/>
        <v>#NUM!</v>
      </c>
      <c r="O42" s="45" t="e">
        <f t="shared" si="5"/>
        <v>#NUM!</v>
      </c>
      <c r="P42" s="45" t="e">
        <f t="shared" si="26"/>
        <v>#N/A</v>
      </c>
      <c r="Q42" s="45" t="e">
        <f t="shared" si="6"/>
        <v>#NUM!</v>
      </c>
      <c r="R42" s="45" t="e">
        <f t="shared" si="7"/>
        <v>#NUM!</v>
      </c>
      <c r="S42" s="45" t="e">
        <f t="shared" si="8"/>
        <v>#NUM!</v>
      </c>
      <c r="T42" s="45" t="e">
        <f t="shared" si="9"/>
        <v>#NUM!</v>
      </c>
      <c r="U42" s="45" t="e">
        <f t="shared" si="10"/>
        <v>#N/A</v>
      </c>
      <c r="V42" s="45" t="e">
        <f t="shared" si="11"/>
        <v>#NUM!</v>
      </c>
      <c r="W42" s="45" t="e">
        <f t="shared" si="12"/>
        <v>#NUM!</v>
      </c>
      <c r="X42" s="45" t="e">
        <f t="shared" si="13"/>
        <v>#NUM!</v>
      </c>
      <c r="Y42" s="45" t="e">
        <f t="shared" si="14"/>
        <v>#NUM!</v>
      </c>
      <c r="Z42" s="45" t="e">
        <f t="shared" si="15"/>
        <v>#N/A</v>
      </c>
      <c r="AA42" s="45" t="e">
        <f t="shared" si="16"/>
        <v>#NUM!</v>
      </c>
      <c r="AB42" s="45" t="e">
        <f t="shared" si="17"/>
        <v>#NUM!</v>
      </c>
      <c r="AC42" s="45" t="e">
        <f t="shared" si="18"/>
        <v>#NUM!</v>
      </c>
      <c r="AD42" s="45" t="e">
        <f t="shared" si="19"/>
        <v>#NUM!</v>
      </c>
      <c r="AE42" s="45" t="e">
        <f t="shared" si="20"/>
        <v>#NUM!</v>
      </c>
      <c r="AF42" s="45" t="e">
        <f t="shared" si="21"/>
        <v>#N/A</v>
      </c>
      <c r="AG42" s="45" t="e">
        <f t="shared" si="22"/>
        <v>#NUM!</v>
      </c>
      <c r="AH42" s="45" t="e">
        <f t="shared" si="23"/>
        <v>#NUM!</v>
      </c>
      <c r="AI42" s="45" t="e">
        <f t="shared" si="24"/>
        <v>#NUM!</v>
      </c>
      <c r="AJ42" s="45" t="e">
        <f t="shared" si="25"/>
        <v>#N/A</v>
      </c>
    </row>
    <row r="43" spans="1:36" ht="12.95" customHeight="1" x14ac:dyDescent="0.15">
      <c r="A43" s="44"/>
      <c r="B43" s="99"/>
      <c r="C43" s="99"/>
      <c r="D43" s="44"/>
      <c r="E43" s="44"/>
      <c r="F43" s="4" t="str">
        <f t="shared" si="0"/>
        <v/>
      </c>
      <c r="G43" s="44"/>
      <c r="H43" s="44"/>
      <c r="I43" s="44"/>
      <c r="K43" s="45" t="e">
        <f t="shared" si="1"/>
        <v>#NUM!</v>
      </c>
      <c r="L43" s="45" t="e">
        <f t="shared" si="2"/>
        <v>#NUM!</v>
      </c>
      <c r="M43" s="45" t="e">
        <f t="shared" si="3"/>
        <v>#NUM!</v>
      </c>
      <c r="N43" s="45" t="e">
        <f t="shared" si="4"/>
        <v>#NUM!</v>
      </c>
      <c r="O43" s="45" t="e">
        <f t="shared" si="5"/>
        <v>#NUM!</v>
      </c>
      <c r="P43" s="45" t="e">
        <f t="shared" si="26"/>
        <v>#N/A</v>
      </c>
      <c r="Q43" s="45" t="e">
        <f t="shared" si="6"/>
        <v>#NUM!</v>
      </c>
      <c r="R43" s="45" t="e">
        <f t="shared" si="7"/>
        <v>#NUM!</v>
      </c>
      <c r="S43" s="45" t="e">
        <f t="shared" si="8"/>
        <v>#NUM!</v>
      </c>
      <c r="T43" s="45" t="e">
        <f t="shared" si="9"/>
        <v>#NUM!</v>
      </c>
      <c r="U43" s="45" t="e">
        <f t="shared" si="10"/>
        <v>#N/A</v>
      </c>
      <c r="V43" s="45" t="e">
        <f t="shared" si="11"/>
        <v>#NUM!</v>
      </c>
      <c r="W43" s="45" t="e">
        <f t="shared" si="12"/>
        <v>#NUM!</v>
      </c>
      <c r="X43" s="45" t="e">
        <f t="shared" si="13"/>
        <v>#NUM!</v>
      </c>
      <c r="Y43" s="45" t="e">
        <f t="shared" si="14"/>
        <v>#NUM!</v>
      </c>
      <c r="Z43" s="45" t="e">
        <f t="shared" si="15"/>
        <v>#N/A</v>
      </c>
      <c r="AA43" s="45" t="e">
        <f t="shared" si="16"/>
        <v>#NUM!</v>
      </c>
      <c r="AB43" s="45" t="e">
        <f t="shared" si="17"/>
        <v>#NUM!</v>
      </c>
      <c r="AC43" s="45" t="e">
        <f t="shared" si="18"/>
        <v>#NUM!</v>
      </c>
      <c r="AD43" s="45" t="e">
        <f t="shared" si="19"/>
        <v>#NUM!</v>
      </c>
      <c r="AE43" s="45" t="e">
        <f t="shared" si="20"/>
        <v>#NUM!</v>
      </c>
      <c r="AF43" s="45" t="e">
        <f t="shared" si="21"/>
        <v>#N/A</v>
      </c>
      <c r="AG43" s="45" t="e">
        <f t="shared" si="22"/>
        <v>#NUM!</v>
      </c>
      <c r="AH43" s="45" t="e">
        <f t="shared" si="23"/>
        <v>#NUM!</v>
      </c>
      <c r="AI43" s="45" t="e">
        <f t="shared" si="24"/>
        <v>#NUM!</v>
      </c>
      <c r="AJ43" s="45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44" t="s">
        <v>18</v>
      </c>
      <c r="D46" s="44" t="s">
        <v>19</v>
      </c>
      <c r="E46" s="44" t="s">
        <v>20</v>
      </c>
      <c r="F46" s="11"/>
      <c r="G46" s="5" t="s">
        <v>21</v>
      </c>
      <c r="H46" s="13"/>
      <c r="I46" s="111" t="s">
        <v>167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25</v>
      </c>
      <c r="D47" s="15">
        <f>COUNTIF(G4:G43,"*下層*")</f>
        <v>0</v>
      </c>
      <c r="E47" s="15">
        <f>COUNTA(A4:A43)</f>
        <v>25</v>
      </c>
      <c r="F47" s="11"/>
      <c r="G47" s="16">
        <f>C47*100</f>
        <v>2500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13</v>
      </c>
      <c r="D48" s="15" t="str">
        <f>IF(D47&gt;0,ROUND(SUMIF(G4:G43,"*下層*",E4:E43)/D47,0),"")</f>
        <v/>
      </c>
      <c r="E48" s="15">
        <f>ROUND(SUM(E4:E43)/E47,0)</f>
        <v>13</v>
      </c>
      <c r="F48" s="14"/>
      <c r="G48" s="16">
        <f>C48</f>
        <v>13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15</v>
      </c>
      <c r="D49" s="15" t="str">
        <f>IF(D47&gt;0,ROUND(SUMIF(G4:G43,"*下層*",D4:D43)/D47,0),"")</f>
        <v/>
      </c>
      <c r="E49" s="15">
        <f>ROUND(SUM(D4:D43)/E47,0)</f>
        <v>15</v>
      </c>
      <c r="F49" s="14"/>
      <c r="G49" s="16">
        <f>C49</f>
        <v>15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3.48</v>
      </c>
      <c r="D50" s="17">
        <f>SUMIF(G4:G43,"*下層*",F4:F43)</f>
        <v>0</v>
      </c>
      <c r="E50" s="4">
        <f>SUM(F4:F43)</f>
        <v>3.48</v>
      </c>
      <c r="F50" s="14"/>
      <c r="G50" s="18">
        <f>C50*100</f>
        <v>348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形状比＝87、Sr＝15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44" t="s">
        <v>18</v>
      </c>
      <c r="D53" s="44" t="s">
        <v>19</v>
      </c>
      <c r="E53" s="44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8</v>
      </c>
      <c r="D54" s="15">
        <f>COUNTIF(H4:H43,"▲")</f>
        <v>0</v>
      </c>
      <c r="E54" s="15">
        <f>COUNTA(H4:H43)</f>
        <v>8</v>
      </c>
      <c r="F54" s="11"/>
      <c r="G54" s="16">
        <f>C54*100</f>
        <v>800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10</v>
      </c>
      <c r="D55" s="15" t="str">
        <f>IF(D54&gt;0,ROUND(SUMIF(H4:H43,"▲",E4:E43)/D54,0),"")</f>
        <v/>
      </c>
      <c r="E55" s="15">
        <f>ROUND(SUMIF(H4:H43,"*",E4:E43)/E54,0)</f>
        <v>10</v>
      </c>
      <c r="F55" s="14"/>
      <c r="G55" s="16">
        <f>C55</f>
        <v>10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11</v>
      </c>
      <c r="D56" s="15" t="str">
        <f>IF(D54&gt;0,ROUND(SUMIF(H4:H43,"▲",D4:D43)/D54,0),"")</f>
        <v/>
      </c>
      <c r="E56" s="15">
        <f>ROUND(SUMIF(H4:H43,"*",D4:D43)/E54,0)</f>
        <v>11</v>
      </c>
      <c r="F56" s="14"/>
      <c r="G56" s="16">
        <f>C56</f>
        <v>11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0.41</v>
      </c>
      <c r="D57" s="17">
        <f>SUMIF(H4:H43,"▲",F4:F43)</f>
        <v>0</v>
      </c>
      <c r="E57" s="17">
        <f>SUM(C57:D57)</f>
        <v>0.41</v>
      </c>
      <c r="F57" s="14"/>
      <c r="G57" s="20">
        <f>C57*100</f>
        <v>41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44" t="s">
        <v>18</v>
      </c>
      <c r="D60" s="44" t="s">
        <v>19</v>
      </c>
      <c r="E60" s="44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32</v>
      </c>
      <c r="D61" s="21" t="str">
        <f>IF(D47&gt;0,ROUND(D54/D47*100,1),"")</f>
        <v/>
      </c>
      <c r="E61" s="21">
        <f>ROUND(E54/E47*100,1)</f>
        <v>32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11.8</v>
      </c>
      <c r="D62" s="21" t="str">
        <f>IF(D47&gt;0,ROUND(D57/D50*100,1),"")</f>
        <v/>
      </c>
      <c r="E62" s="21">
        <f>ROUND(E57/E50*100,1)</f>
        <v>11.8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44" t="s">
        <v>18</v>
      </c>
      <c r="D65" s="44" t="s">
        <v>19</v>
      </c>
      <c r="E65" s="44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17</v>
      </c>
      <c r="D66" s="15">
        <f>D47-D54</f>
        <v>0</v>
      </c>
      <c r="E66" s="15">
        <f>SUM(C66:D66)</f>
        <v>17</v>
      </c>
      <c r="F66" s="11"/>
      <c r="G66" s="16">
        <f>C66*100</f>
        <v>1700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14</v>
      </c>
      <c r="D67" s="15" t="str">
        <f>IF(D66&gt;0,ROUND(SUMIFS(E4:E43,G7:G43,"*下層*",H4:H43,"")/D66,0),"")</f>
        <v/>
      </c>
      <c r="E67" s="15">
        <f>IF(E66&gt;0,ROUND(SUMIF(H4:H43,"",E4:E43)/E66,0),"")</f>
        <v>14</v>
      </c>
      <c r="F67" s="14"/>
      <c r="G67" s="16">
        <f>C67</f>
        <v>14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17</v>
      </c>
      <c r="D68" s="15" t="str">
        <f>IF(D66&gt;0,ROUND(SUMIFS(D4:D43,G7:G43,"*下層*",H4:H43,"")/D66,0),"")</f>
        <v/>
      </c>
      <c r="E68" s="15">
        <f>IF(E66&gt;0,ROUND(SUMIF(H4:H43,"",D4:D43)/E66,0),"")</f>
        <v>17</v>
      </c>
      <c r="F68" s="14"/>
      <c r="G68" s="16">
        <f>C68</f>
        <v>17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3.07</v>
      </c>
      <c r="D69" s="17" t="str">
        <f>IF(D66&gt;0,D50-D57,"")</f>
        <v/>
      </c>
      <c r="E69" s="4">
        <f>SUM(C69:D69)</f>
        <v>3.07</v>
      </c>
      <c r="F69" s="14"/>
      <c r="G69" s="18">
        <f>C69*100</f>
        <v>307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形状比＝82、Sr＝17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21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687" priority="16" stopIfTrue="1">
      <formula>AND(($H4="スギ"),(#REF!&lt;12))</formula>
    </cfRule>
  </conditionalFormatting>
  <conditionalFormatting sqref="L4:L43">
    <cfRule type="expression" dxfId="686" priority="15" stopIfTrue="1">
      <formula>AND(($H4="スギ"),(#REF!&lt;22),(#REF!&gt;=12))</formula>
    </cfRule>
  </conditionalFormatting>
  <conditionalFormatting sqref="M4:M43">
    <cfRule type="expression" dxfId="685" priority="14" stopIfTrue="1">
      <formula>AND(($H4="スギ"),(#REF!&lt;32),(#REF!&gt;=22))</formula>
    </cfRule>
  </conditionalFormatting>
  <conditionalFormatting sqref="N4:N43">
    <cfRule type="expression" dxfId="684" priority="13" stopIfTrue="1">
      <formula>AND(($H4="スギ"),(#REF!&lt;42),(#REF!&gt;=32))</formula>
    </cfRule>
  </conditionalFormatting>
  <conditionalFormatting sqref="U4:U43 Z4:AF43 AJ4:AJ43 O4:P43">
    <cfRule type="expression" dxfId="683" priority="12" stopIfTrue="1">
      <formula>AND(($H4="スギ"),(#REF!&gt;=42))</formula>
    </cfRule>
  </conditionalFormatting>
  <conditionalFormatting sqref="Q4:Q43 AA4:AA43">
    <cfRule type="expression" dxfId="682" priority="11" stopIfTrue="1">
      <formula>AND(($H4="ヒノキ"),(#REF!&lt;12))</formula>
    </cfRule>
  </conditionalFormatting>
  <conditionalFormatting sqref="R4:R43 AB4:AE43">
    <cfRule type="expression" dxfId="681" priority="10" stopIfTrue="1">
      <formula>AND(($H4="ヒノキ"),(#REF!&lt;22),(#REF!&gt;=12))</formula>
    </cfRule>
  </conditionalFormatting>
  <conditionalFormatting sqref="S4:S43">
    <cfRule type="expression" dxfId="680" priority="9" stopIfTrue="1">
      <formula>AND(($H4="ヒノキ"),(#REF!&lt;32),(#REF!&gt;=22))</formula>
    </cfRule>
  </conditionalFormatting>
  <conditionalFormatting sqref="T4:U43 Z4:AF43 AJ4:AJ43">
    <cfRule type="expression" dxfId="679" priority="8" stopIfTrue="1">
      <formula>AND(($H4="ヒノキ"),(#REF!&gt;=32))</formula>
    </cfRule>
  </conditionalFormatting>
  <conditionalFormatting sqref="V4:V43 AA4:AA43">
    <cfRule type="expression" dxfId="678" priority="7" stopIfTrue="1">
      <formula>AND(($H4="アカマツ"),(#REF!&lt;12))</formula>
    </cfRule>
  </conditionalFormatting>
  <conditionalFormatting sqref="W4:W43 AB4:AB43">
    <cfRule type="expression" dxfId="677" priority="6" stopIfTrue="1">
      <formula>AND(($H4="アカマツ"),(#REF!&lt;22),(#REF!&gt;=12))</formula>
    </cfRule>
  </conditionalFormatting>
  <conditionalFormatting sqref="X4:X43 AC4:AC43">
    <cfRule type="expression" dxfId="676" priority="5" stopIfTrue="1">
      <formula>AND(($H4="アカマツ"),(#REF!&lt;42),(#REF!&gt;=22))</formula>
    </cfRule>
  </conditionalFormatting>
  <conditionalFormatting sqref="Y4:AF43 AJ4:AJ43">
    <cfRule type="expression" dxfId="675" priority="4" stopIfTrue="1">
      <formula>AND(($H4="アカマツ"),(#REF!&gt;=42))</formula>
    </cfRule>
  </conditionalFormatting>
  <conditionalFormatting sqref="AG4:AG43">
    <cfRule type="expression" dxfId="674" priority="3" stopIfTrue="1">
      <formula>AND(($H4&lt;&gt;"スギ"),($H4&lt;&gt;"ヒノキ"),($H4&lt;&gt;"アカマツ"),(#REF!&lt;12))</formula>
    </cfRule>
  </conditionalFormatting>
  <conditionalFormatting sqref="AH4:AH43">
    <cfRule type="expression" dxfId="673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672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00B050"/>
  </sheetPr>
  <dimension ref="A1:AJ120"/>
  <sheetViews>
    <sheetView showGridLines="0" view="pageBreakPreview" zoomScaleNormal="85" zoomScaleSheetLayoutView="100" workbookViewId="0">
      <selection activeCell="I1" sqref="I1:I1048576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333</v>
      </c>
      <c r="B2" s="100"/>
      <c r="C2" s="100"/>
      <c r="D2" s="100"/>
      <c r="E2" s="100"/>
      <c r="F2" s="100"/>
      <c r="G2" s="100"/>
      <c r="H2" s="101" t="s">
        <v>128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46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45">
        <v>0</v>
      </c>
      <c r="L3" s="45">
        <v>12</v>
      </c>
      <c r="M3" s="45">
        <v>22</v>
      </c>
      <c r="N3" s="45">
        <v>32</v>
      </c>
      <c r="O3" s="45">
        <v>42</v>
      </c>
      <c r="P3" s="45" t="s">
        <v>14</v>
      </c>
      <c r="Q3" s="45">
        <v>0</v>
      </c>
      <c r="R3" s="45">
        <v>12</v>
      </c>
      <c r="S3" s="45">
        <v>22</v>
      </c>
      <c r="T3" s="45">
        <v>32</v>
      </c>
      <c r="U3" s="45" t="s">
        <v>14</v>
      </c>
      <c r="V3" s="45">
        <v>0</v>
      </c>
      <c r="W3" s="45">
        <v>12</v>
      </c>
      <c r="X3" s="45">
        <v>22</v>
      </c>
      <c r="Y3" s="45">
        <v>42</v>
      </c>
      <c r="Z3" s="45" t="s">
        <v>14</v>
      </c>
      <c r="AA3" s="45">
        <v>0</v>
      </c>
      <c r="AB3" s="45">
        <v>12</v>
      </c>
      <c r="AC3" s="45">
        <v>22</v>
      </c>
      <c r="AD3" s="45">
        <v>32</v>
      </c>
      <c r="AE3" s="45">
        <v>42</v>
      </c>
      <c r="AF3" s="45" t="s">
        <v>14</v>
      </c>
      <c r="AG3" s="45">
        <v>0</v>
      </c>
      <c r="AH3" s="45">
        <v>12</v>
      </c>
      <c r="AI3" s="45">
        <v>42</v>
      </c>
      <c r="AJ3" s="45" t="s">
        <v>14</v>
      </c>
    </row>
    <row r="4" spans="1:36" ht="12.95" customHeight="1" x14ac:dyDescent="0.15">
      <c r="A4" s="44">
        <v>611</v>
      </c>
      <c r="B4" s="99" t="s">
        <v>136</v>
      </c>
      <c r="C4" s="99"/>
      <c r="D4" s="44">
        <v>24</v>
      </c>
      <c r="E4" s="44">
        <v>20</v>
      </c>
      <c r="F4" s="4">
        <f t="shared" ref="F4:F43" si="0">IF(D4&gt;0,IF(B4="スギ",P4,IF(B4="ヒノキ",U4,IF(B4="アカマツ",Z4,IF(B4="カラマツ",AF4,AJ4)))),"")</f>
        <v>0.45</v>
      </c>
      <c r="G4" s="5"/>
      <c r="H4" s="44"/>
      <c r="I4" s="44" t="s">
        <v>38</v>
      </c>
      <c r="J4" s="1" t="s">
        <v>15</v>
      </c>
      <c r="K4" s="45">
        <f t="shared" ref="K4:K43" si="1">IF(ROUND(10^(-5+0.8769+1.7454*LOG(D4)+1.014*LOG(E4)),2)&gt;=0.01,ROUND(10^(-5+0.8769+1.7454*LOG(D4)+1.014*LOG(E4)),2),ROUND(10^(-5+0.8769+1.7454*LOG(D4)+1.014*LOG(E4)),3))</f>
        <v>0.4</v>
      </c>
      <c r="L4" s="45">
        <f t="shared" ref="L4:L43" si="2">ROUND(10^(-5+0.73504+1.83346*LOG(D4)+1.06569*LOG(E4)),2)</f>
        <v>0.45</v>
      </c>
      <c r="M4" s="45">
        <f t="shared" ref="M4:M43" si="3">ROUND(10^(-5+0.71514+1.74357*LOG(D4)+1.17719*LOG(E4)),2)</f>
        <v>0.45</v>
      </c>
      <c r="N4" s="45">
        <f t="shared" ref="N4:N43" si="4">ROUND(10^(-5+0.82956+1.76381*LOG(D4)+1.06412*LOG(E4)),2)</f>
        <v>0.45</v>
      </c>
      <c r="O4" s="45">
        <f t="shared" ref="O4:O43" si="5">ROUND(10^(-5+0.88226+1.79204*LOG(D4)+0.99303*LOG(E4)),2)</f>
        <v>0.44</v>
      </c>
      <c r="P4" s="45">
        <f>HLOOKUP($D4,K$3:O$43,MATCH($A4,$A$3:$A$43,0),1)</f>
        <v>0.45</v>
      </c>
      <c r="Q4" s="45">
        <f t="shared" ref="Q4:Q43" si="6">IF(ROUND(10^(1.810672*LOG(D4)+0.982833*LOG(E4)-4.173533),2)&gt;=0.01,ROUND(10^(1.810672*LOG(D4)+0.982833*LOG(E4)-4.173533),2),ROUND(10^(1.810672*LOG(D4)+0.982833*LOG(E4)-4.173533),3))</f>
        <v>0.4</v>
      </c>
      <c r="R4" s="45">
        <f t="shared" ref="R4:R43" si="7">ROUND(10^(1.905709*LOG(D4)+1.011385*LOG(E4)-4.293729),2)</f>
        <v>0.45</v>
      </c>
      <c r="S4" s="45">
        <f t="shared" ref="S4:S43" si="8">ROUND(10^(1.771888*LOG(D4)+1.138415*LOG(E4)-4.271259),2)</f>
        <v>0.45</v>
      </c>
      <c r="T4" s="45">
        <f t="shared" ref="T4:T43" si="9">ROUND(10^(1.671519*LOG(D4)+1.363617*LOG(E4)-4.404407),2)</f>
        <v>0.48</v>
      </c>
      <c r="U4" s="45">
        <f t="shared" ref="U4:U43" si="10">HLOOKUP($D4,Q$3:T$43,MATCH($A4,$A$3:$A$43,0),1)</f>
        <v>0.45</v>
      </c>
      <c r="V4" s="45">
        <f t="shared" ref="V4:V43" si="11">IF(ROUND(10^(-4.249503+1.946501*LOG(D4)+0.942682*LOG(E4)),2)&gt;=0.01,ROUND(10^(-4.249503+1.946501*LOG(D4)+0.942682*LOG(E4)),2),ROUND(10^(-4.249503+1.946501*LOG(D4)+0.942682*LOG(E4)),3))</f>
        <v>0.46</v>
      </c>
      <c r="W4" s="45">
        <f t="shared" ref="W4:W43" si="12">ROUND(10^(-4.155639+1.847898*LOG(D4)+0.951955*LOG(E4)),2)</f>
        <v>0.43</v>
      </c>
      <c r="X4" s="45">
        <f t="shared" ref="X4:X43" si="13">ROUND(10^(-4.194535+1.804172*LOG(D4)+1.034248*LOG(E4)),2)</f>
        <v>0.44</v>
      </c>
      <c r="Y4" s="45">
        <f t="shared" ref="Y4:Y43" si="14">ROUND(10^(-4.42347+2.006485*LOG(D4)+0.967757*LOG(E4)),2)</f>
        <v>0.4</v>
      </c>
      <c r="Z4" s="45">
        <f t="shared" ref="Z4:Z43" si="15">HLOOKUP($D4,V$3:Y$43,MATCH($A4,$A$3:$A$43,0),1)</f>
        <v>0.44</v>
      </c>
      <c r="AA4" s="45">
        <f t="shared" ref="AA4:AA43" si="16">IF(ROUND(10^(1.80389*LOG(D4)+0.962587*LOG(E4)-4.155099),2)&gt;=0.01,ROUND(10^(1.80389*LOG(D4)+0.962587*LOG(E4)-4.155099),2),ROUND(10^(1.80389*LOG(D4)+0.962587*LOG(E4)-4.155099),3))</f>
        <v>0.39</v>
      </c>
      <c r="AB4" s="45">
        <f t="shared" ref="AB4:AB43" si="17">ROUND(10^(1.979213*LOG(D4)+0.998347*LOG(E4)-4.369281),2)</f>
        <v>0.46</v>
      </c>
      <c r="AC4" s="45">
        <f t="shared" ref="AC4:AC43" si="18">ROUND(10^(1.904401*LOG(D4)+1.062478*LOG(E4)-4.348104),2)</f>
        <v>0.46</v>
      </c>
      <c r="AD4" s="45">
        <f t="shared" ref="AD4:AD43" si="19">ROUND(10^(1.640825*LOG(D4)+1.080387*LOG(E4)-3.976731),2)</f>
        <v>0.49</v>
      </c>
      <c r="AE4" s="45">
        <f t="shared" ref="AE4:AE43" si="20">ROUND(10^(1.90887*LOG(D4)+1.088002*LOG(E4)-4.431495),2)</f>
        <v>0.42</v>
      </c>
      <c r="AF4" s="45">
        <f t="shared" ref="AF4:AF43" si="21">HLOOKUP($D4,AA$3:AE$43,MATCH($A4,$A$3:$A$43,0),1)</f>
        <v>0.46</v>
      </c>
      <c r="AG4" s="45">
        <f t="shared" ref="AG4:AG43" si="22">IF(ROUND(10^(1.94019664*LOG(D4)+0.84689666*LOG(E4)-4.20067295),2)&gt;=0.01,ROUND(10^(1.94019664*LOG(D4)+0.84689666*LOG(E4)-4.20067295),2),ROUND(10^(1.94019664*LOG(D4)+0.84689666*LOG(E4)-4.20067295),3))</f>
        <v>0.38</v>
      </c>
      <c r="AH4" s="45">
        <f t="shared" ref="AH4:AH43" si="23">ROUND(10^(1.93813902*LOG(D4)+0.96697002*LOG(E4)-4.32216295),2)</f>
        <v>0.41</v>
      </c>
      <c r="AI4" s="45">
        <f t="shared" ref="AI4:AI43" si="24">ROUND(10^(1.82464098*LOG(D4)+0.97625989*LOG(E4)-4.15096808),2)</f>
        <v>0.43</v>
      </c>
      <c r="AJ4" s="45">
        <f t="shared" ref="AJ4:AJ43" si="25">HLOOKUP($D4,AG$3:AI$43,MATCH($A4,$A$3:$A$43,0),1)</f>
        <v>0.41</v>
      </c>
    </row>
    <row r="5" spans="1:36" ht="12.95" customHeight="1" x14ac:dyDescent="0.15">
      <c r="A5" s="44">
        <v>612</v>
      </c>
      <c r="B5" s="99" t="s">
        <v>136</v>
      </c>
      <c r="C5" s="99"/>
      <c r="D5" s="44">
        <v>24</v>
      </c>
      <c r="E5" s="44">
        <v>20</v>
      </c>
      <c r="F5" s="4">
        <f t="shared" si="0"/>
        <v>0.45</v>
      </c>
      <c r="G5" s="5" t="s">
        <v>33</v>
      </c>
      <c r="H5" s="44" t="s">
        <v>32</v>
      </c>
      <c r="I5" s="5" t="s">
        <v>33</v>
      </c>
      <c r="J5" s="1" t="s">
        <v>15</v>
      </c>
      <c r="K5" s="45">
        <f t="shared" si="1"/>
        <v>0.4</v>
      </c>
      <c r="L5" s="45">
        <f t="shared" si="2"/>
        <v>0.45</v>
      </c>
      <c r="M5" s="45">
        <f t="shared" si="3"/>
        <v>0.45</v>
      </c>
      <c r="N5" s="45">
        <f t="shared" si="4"/>
        <v>0.45</v>
      </c>
      <c r="O5" s="45">
        <f t="shared" si="5"/>
        <v>0.44</v>
      </c>
      <c r="P5" s="45">
        <f t="shared" ref="P5:P43" si="26">HLOOKUP($D5,K$3:O$43,MATCH(A5,$A$3:$A$43,0),1)</f>
        <v>0.45</v>
      </c>
      <c r="Q5" s="45">
        <f t="shared" si="6"/>
        <v>0.4</v>
      </c>
      <c r="R5" s="45">
        <f t="shared" si="7"/>
        <v>0.45</v>
      </c>
      <c r="S5" s="45">
        <f t="shared" si="8"/>
        <v>0.45</v>
      </c>
      <c r="T5" s="45">
        <f t="shared" si="9"/>
        <v>0.48</v>
      </c>
      <c r="U5" s="45">
        <f t="shared" si="10"/>
        <v>0.45</v>
      </c>
      <c r="V5" s="45">
        <f t="shared" si="11"/>
        <v>0.46</v>
      </c>
      <c r="W5" s="45">
        <f t="shared" si="12"/>
        <v>0.43</v>
      </c>
      <c r="X5" s="45">
        <f t="shared" si="13"/>
        <v>0.44</v>
      </c>
      <c r="Y5" s="45">
        <f t="shared" si="14"/>
        <v>0.4</v>
      </c>
      <c r="Z5" s="45">
        <f t="shared" si="15"/>
        <v>0.44</v>
      </c>
      <c r="AA5" s="45">
        <f t="shared" si="16"/>
        <v>0.39</v>
      </c>
      <c r="AB5" s="45">
        <f t="shared" si="17"/>
        <v>0.46</v>
      </c>
      <c r="AC5" s="45">
        <f t="shared" si="18"/>
        <v>0.46</v>
      </c>
      <c r="AD5" s="45">
        <f t="shared" si="19"/>
        <v>0.49</v>
      </c>
      <c r="AE5" s="45">
        <f t="shared" si="20"/>
        <v>0.42</v>
      </c>
      <c r="AF5" s="45">
        <f t="shared" si="21"/>
        <v>0.46</v>
      </c>
      <c r="AG5" s="45">
        <f t="shared" si="22"/>
        <v>0.38</v>
      </c>
      <c r="AH5" s="45">
        <f t="shared" si="23"/>
        <v>0.41</v>
      </c>
      <c r="AI5" s="45">
        <f t="shared" si="24"/>
        <v>0.43</v>
      </c>
      <c r="AJ5" s="45">
        <f t="shared" si="25"/>
        <v>0.41</v>
      </c>
    </row>
    <row r="6" spans="1:36" ht="12.95" customHeight="1" x14ac:dyDescent="0.15">
      <c r="A6" s="44">
        <v>613</v>
      </c>
      <c r="B6" s="99" t="s">
        <v>136</v>
      </c>
      <c r="C6" s="99"/>
      <c r="D6" s="44">
        <v>22</v>
      </c>
      <c r="E6" s="44">
        <v>19</v>
      </c>
      <c r="F6" s="4">
        <f t="shared" si="0"/>
        <v>0.36</v>
      </c>
      <c r="G6" s="5"/>
      <c r="H6" s="44"/>
      <c r="I6" s="5"/>
      <c r="J6" s="1" t="s">
        <v>15</v>
      </c>
      <c r="K6" s="45">
        <f t="shared" si="1"/>
        <v>0.33</v>
      </c>
      <c r="L6" s="45">
        <f t="shared" si="2"/>
        <v>0.36</v>
      </c>
      <c r="M6" s="45">
        <f t="shared" si="3"/>
        <v>0.36</v>
      </c>
      <c r="N6" s="45">
        <f t="shared" si="4"/>
        <v>0.36</v>
      </c>
      <c r="O6" s="45">
        <f t="shared" si="5"/>
        <v>0.36</v>
      </c>
      <c r="P6" s="45">
        <f t="shared" si="26"/>
        <v>0.36</v>
      </c>
      <c r="Q6" s="45">
        <f t="shared" si="6"/>
        <v>0.33</v>
      </c>
      <c r="R6" s="45">
        <f t="shared" si="7"/>
        <v>0.36</v>
      </c>
      <c r="S6" s="45">
        <f t="shared" si="8"/>
        <v>0.37</v>
      </c>
      <c r="T6" s="45">
        <f t="shared" si="9"/>
        <v>0.38</v>
      </c>
      <c r="U6" s="45">
        <f t="shared" si="10"/>
        <v>0.37</v>
      </c>
      <c r="V6" s="45">
        <f t="shared" si="11"/>
        <v>0.37</v>
      </c>
      <c r="W6" s="45">
        <f t="shared" si="12"/>
        <v>0.35</v>
      </c>
      <c r="X6" s="45">
        <f t="shared" si="13"/>
        <v>0.35</v>
      </c>
      <c r="Y6" s="45">
        <f t="shared" si="14"/>
        <v>0.32</v>
      </c>
      <c r="Z6" s="45">
        <f t="shared" si="15"/>
        <v>0.35</v>
      </c>
      <c r="AA6" s="45">
        <f t="shared" si="16"/>
        <v>0.31</v>
      </c>
      <c r="AB6" s="45">
        <f t="shared" si="17"/>
        <v>0.37</v>
      </c>
      <c r="AC6" s="45">
        <f t="shared" si="18"/>
        <v>0.37</v>
      </c>
      <c r="AD6" s="45">
        <f t="shared" si="19"/>
        <v>0.41</v>
      </c>
      <c r="AE6" s="45">
        <f t="shared" si="20"/>
        <v>0.33</v>
      </c>
      <c r="AF6" s="45">
        <f t="shared" si="21"/>
        <v>0.37</v>
      </c>
      <c r="AG6" s="45">
        <f t="shared" si="22"/>
        <v>0.31</v>
      </c>
      <c r="AH6" s="45">
        <f t="shared" si="23"/>
        <v>0.33</v>
      </c>
      <c r="AI6" s="45">
        <f t="shared" si="24"/>
        <v>0.35</v>
      </c>
      <c r="AJ6" s="45">
        <f t="shared" si="25"/>
        <v>0.33</v>
      </c>
    </row>
    <row r="7" spans="1:36" ht="12.95" customHeight="1" x14ac:dyDescent="0.15">
      <c r="A7" s="44">
        <v>614</v>
      </c>
      <c r="B7" s="99" t="s">
        <v>136</v>
      </c>
      <c r="C7" s="99"/>
      <c r="D7" s="44">
        <v>28</v>
      </c>
      <c r="E7" s="44">
        <v>22</v>
      </c>
      <c r="F7" s="4">
        <f t="shared" si="0"/>
        <v>0.66</v>
      </c>
      <c r="G7" s="5"/>
      <c r="H7" s="44"/>
      <c r="I7" s="5"/>
      <c r="J7" s="1" t="s">
        <v>15</v>
      </c>
      <c r="K7" s="45">
        <f t="shared" si="1"/>
        <v>0.57999999999999996</v>
      </c>
      <c r="L7" s="45">
        <f t="shared" si="2"/>
        <v>0.66</v>
      </c>
      <c r="M7" s="45">
        <f t="shared" si="3"/>
        <v>0.66</v>
      </c>
      <c r="N7" s="45">
        <f t="shared" si="4"/>
        <v>0.65</v>
      </c>
      <c r="O7" s="45">
        <f t="shared" si="5"/>
        <v>0.64</v>
      </c>
      <c r="P7" s="45">
        <f t="shared" si="26"/>
        <v>0.66</v>
      </c>
      <c r="Q7" s="45">
        <f t="shared" si="6"/>
        <v>0.57999999999999996</v>
      </c>
      <c r="R7" s="45">
        <f t="shared" si="7"/>
        <v>0.66</v>
      </c>
      <c r="S7" s="45">
        <f t="shared" si="8"/>
        <v>0.66</v>
      </c>
      <c r="T7" s="45">
        <f t="shared" si="9"/>
        <v>0.7</v>
      </c>
      <c r="U7" s="45">
        <f t="shared" si="10"/>
        <v>0.66</v>
      </c>
      <c r="V7" s="45">
        <f t="shared" si="11"/>
        <v>0.68</v>
      </c>
      <c r="W7" s="45">
        <f t="shared" si="12"/>
        <v>0.63</v>
      </c>
      <c r="X7" s="45">
        <f t="shared" si="13"/>
        <v>0.64</v>
      </c>
      <c r="Y7" s="45">
        <f t="shared" si="14"/>
        <v>0.6</v>
      </c>
      <c r="Z7" s="45">
        <f t="shared" si="15"/>
        <v>0.64</v>
      </c>
      <c r="AA7" s="45">
        <f t="shared" si="16"/>
        <v>0.56000000000000005</v>
      </c>
      <c r="AB7" s="45">
        <f t="shared" si="17"/>
        <v>0.68</v>
      </c>
      <c r="AC7" s="45">
        <f t="shared" si="18"/>
        <v>0.68</v>
      </c>
      <c r="AD7" s="45">
        <f t="shared" si="19"/>
        <v>0.7</v>
      </c>
      <c r="AE7" s="45">
        <f t="shared" si="20"/>
        <v>0.62</v>
      </c>
      <c r="AF7" s="45">
        <f t="shared" si="21"/>
        <v>0.68</v>
      </c>
      <c r="AG7" s="45">
        <f t="shared" si="22"/>
        <v>0.55000000000000004</v>
      </c>
      <c r="AH7" s="45">
        <f t="shared" si="23"/>
        <v>0.6</v>
      </c>
      <c r="AI7" s="45">
        <f t="shared" si="24"/>
        <v>0.63</v>
      </c>
      <c r="AJ7" s="45">
        <f t="shared" si="25"/>
        <v>0.6</v>
      </c>
    </row>
    <row r="8" spans="1:36" ht="12.95" customHeight="1" x14ac:dyDescent="0.15">
      <c r="A8" s="44">
        <v>615</v>
      </c>
      <c r="B8" s="99" t="s">
        <v>136</v>
      </c>
      <c r="C8" s="99"/>
      <c r="D8" s="44">
        <v>26</v>
      </c>
      <c r="E8" s="44">
        <v>21</v>
      </c>
      <c r="F8" s="4">
        <f t="shared" si="0"/>
        <v>0.55000000000000004</v>
      </c>
      <c r="G8" s="5" t="s">
        <v>33</v>
      </c>
      <c r="H8" s="44"/>
      <c r="I8" s="5" t="s">
        <v>33</v>
      </c>
      <c r="J8" s="1" t="s">
        <v>15</v>
      </c>
      <c r="K8" s="45">
        <f t="shared" si="1"/>
        <v>0.49</v>
      </c>
      <c r="L8" s="45">
        <f t="shared" si="2"/>
        <v>0.55000000000000004</v>
      </c>
      <c r="M8" s="45">
        <f t="shared" si="3"/>
        <v>0.55000000000000004</v>
      </c>
      <c r="N8" s="45">
        <f t="shared" si="4"/>
        <v>0.54</v>
      </c>
      <c r="O8" s="45">
        <f t="shared" si="5"/>
        <v>0.54</v>
      </c>
      <c r="P8" s="45">
        <f t="shared" si="26"/>
        <v>0.55000000000000004</v>
      </c>
      <c r="Q8" s="45">
        <f t="shared" si="6"/>
        <v>0.49</v>
      </c>
      <c r="R8" s="45">
        <f t="shared" si="7"/>
        <v>0.55000000000000004</v>
      </c>
      <c r="S8" s="45">
        <f t="shared" si="8"/>
        <v>0.55000000000000004</v>
      </c>
      <c r="T8" s="45">
        <f t="shared" si="9"/>
        <v>0.57999999999999996</v>
      </c>
      <c r="U8" s="45">
        <f t="shared" si="10"/>
        <v>0.55000000000000004</v>
      </c>
      <c r="V8" s="45">
        <f t="shared" si="11"/>
        <v>0.56000000000000005</v>
      </c>
      <c r="W8" s="45">
        <f t="shared" si="12"/>
        <v>0.52</v>
      </c>
      <c r="X8" s="45">
        <f t="shared" si="13"/>
        <v>0.53</v>
      </c>
      <c r="Y8" s="45">
        <f t="shared" si="14"/>
        <v>0.5</v>
      </c>
      <c r="Z8" s="45">
        <f t="shared" si="15"/>
        <v>0.53</v>
      </c>
      <c r="AA8" s="45">
        <f t="shared" si="16"/>
        <v>0.47</v>
      </c>
      <c r="AB8" s="45">
        <f t="shared" si="17"/>
        <v>0.56000000000000005</v>
      </c>
      <c r="AC8" s="45">
        <f t="shared" si="18"/>
        <v>0.56000000000000005</v>
      </c>
      <c r="AD8" s="45">
        <f t="shared" si="19"/>
        <v>0.59</v>
      </c>
      <c r="AE8" s="45">
        <f t="shared" si="20"/>
        <v>0.51</v>
      </c>
      <c r="AF8" s="45">
        <f t="shared" si="21"/>
        <v>0.56000000000000005</v>
      </c>
      <c r="AG8" s="45">
        <f t="shared" si="22"/>
        <v>0.46</v>
      </c>
      <c r="AH8" s="45">
        <f t="shared" si="23"/>
        <v>0.5</v>
      </c>
      <c r="AI8" s="45">
        <f t="shared" si="24"/>
        <v>0.53</v>
      </c>
      <c r="AJ8" s="45">
        <f t="shared" si="25"/>
        <v>0.5</v>
      </c>
    </row>
    <row r="9" spans="1:36" ht="12.95" customHeight="1" x14ac:dyDescent="0.15">
      <c r="A9" s="44">
        <v>616</v>
      </c>
      <c r="B9" s="99" t="s">
        <v>136</v>
      </c>
      <c r="C9" s="99"/>
      <c r="D9" s="44">
        <v>26</v>
      </c>
      <c r="E9" s="44">
        <v>20</v>
      </c>
      <c r="F9" s="4">
        <f t="shared" si="0"/>
        <v>0.52</v>
      </c>
      <c r="G9" s="5"/>
      <c r="H9" s="44"/>
      <c r="I9" s="5"/>
      <c r="J9" s="1" t="s">
        <v>15</v>
      </c>
      <c r="K9" s="45">
        <f t="shared" si="1"/>
        <v>0.46</v>
      </c>
      <c r="L9" s="45">
        <f t="shared" si="2"/>
        <v>0.52</v>
      </c>
      <c r="M9" s="45">
        <f t="shared" si="3"/>
        <v>0.52</v>
      </c>
      <c r="N9" s="45">
        <f t="shared" si="4"/>
        <v>0.51</v>
      </c>
      <c r="O9" s="45">
        <f t="shared" si="5"/>
        <v>0.51</v>
      </c>
      <c r="P9" s="45">
        <f t="shared" si="26"/>
        <v>0.52</v>
      </c>
      <c r="Q9" s="45">
        <f t="shared" si="6"/>
        <v>0.46</v>
      </c>
      <c r="R9" s="45">
        <f t="shared" si="7"/>
        <v>0.52</v>
      </c>
      <c r="S9" s="45">
        <f t="shared" si="8"/>
        <v>0.52</v>
      </c>
      <c r="T9" s="45">
        <f t="shared" si="9"/>
        <v>0.54</v>
      </c>
      <c r="U9" s="45">
        <f t="shared" si="10"/>
        <v>0.52</v>
      </c>
      <c r="V9" s="45">
        <f t="shared" si="11"/>
        <v>0.54</v>
      </c>
      <c r="W9" s="45">
        <f t="shared" si="12"/>
        <v>0.5</v>
      </c>
      <c r="X9" s="45">
        <f t="shared" si="13"/>
        <v>0.51</v>
      </c>
      <c r="Y9" s="45">
        <f t="shared" si="14"/>
        <v>0.47</v>
      </c>
      <c r="Z9" s="45">
        <f t="shared" si="15"/>
        <v>0.51</v>
      </c>
      <c r="AA9" s="45">
        <f t="shared" si="16"/>
        <v>0.45</v>
      </c>
      <c r="AB9" s="45">
        <f t="shared" si="17"/>
        <v>0.54</v>
      </c>
      <c r="AC9" s="45">
        <f t="shared" si="18"/>
        <v>0.54</v>
      </c>
      <c r="AD9" s="45">
        <f t="shared" si="19"/>
        <v>0.56000000000000005</v>
      </c>
      <c r="AE9" s="45">
        <f t="shared" si="20"/>
        <v>0.48</v>
      </c>
      <c r="AF9" s="45">
        <f t="shared" si="21"/>
        <v>0.54</v>
      </c>
      <c r="AG9" s="45">
        <f t="shared" si="22"/>
        <v>0.44</v>
      </c>
      <c r="AH9" s="45">
        <f t="shared" si="23"/>
        <v>0.48</v>
      </c>
      <c r="AI9" s="45">
        <f t="shared" si="24"/>
        <v>0.5</v>
      </c>
      <c r="AJ9" s="45">
        <f t="shared" si="25"/>
        <v>0.48</v>
      </c>
    </row>
    <row r="10" spans="1:36" ht="12.95" customHeight="1" x14ac:dyDescent="0.15">
      <c r="A10" s="44">
        <v>617</v>
      </c>
      <c r="B10" s="99" t="s">
        <v>136</v>
      </c>
      <c r="C10" s="99"/>
      <c r="D10" s="44">
        <v>22</v>
      </c>
      <c r="E10" s="44">
        <v>19</v>
      </c>
      <c r="F10" s="4">
        <f t="shared" si="0"/>
        <v>0.36</v>
      </c>
      <c r="G10" s="5"/>
      <c r="H10" s="44" t="s">
        <v>168</v>
      </c>
      <c r="I10" s="5" t="s">
        <v>162</v>
      </c>
      <c r="J10" s="1" t="s">
        <v>15</v>
      </c>
      <c r="K10" s="45">
        <f t="shared" si="1"/>
        <v>0.33</v>
      </c>
      <c r="L10" s="45">
        <f t="shared" si="2"/>
        <v>0.36</v>
      </c>
      <c r="M10" s="45">
        <f t="shared" si="3"/>
        <v>0.36</v>
      </c>
      <c r="N10" s="45">
        <f t="shared" si="4"/>
        <v>0.36</v>
      </c>
      <c r="O10" s="45">
        <f t="shared" si="5"/>
        <v>0.36</v>
      </c>
      <c r="P10" s="45">
        <f t="shared" si="26"/>
        <v>0.36</v>
      </c>
      <c r="Q10" s="45">
        <f t="shared" si="6"/>
        <v>0.33</v>
      </c>
      <c r="R10" s="45">
        <f t="shared" si="7"/>
        <v>0.36</v>
      </c>
      <c r="S10" s="45">
        <f t="shared" si="8"/>
        <v>0.37</v>
      </c>
      <c r="T10" s="45">
        <f t="shared" si="9"/>
        <v>0.38</v>
      </c>
      <c r="U10" s="45">
        <f t="shared" si="10"/>
        <v>0.37</v>
      </c>
      <c r="V10" s="45">
        <f t="shared" si="11"/>
        <v>0.37</v>
      </c>
      <c r="W10" s="45">
        <f t="shared" si="12"/>
        <v>0.35</v>
      </c>
      <c r="X10" s="45">
        <f t="shared" si="13"/>
        <v>0.35</v>
      </c>
      <c r="Y10" s="45">
        <f t="shared" si="14"/>
        <v>0.32</v>
      </c>
      <c r="Z10" s="45">
        <f t="shared" si="15"/>
        <v>0.35</v>
      </c>
      <c r="AA10" s="45">
        <f t="shared" si="16"/>
        <v>0.31</v>
      </c>
      <c r="AB10" s="45">
        <f t="shared" si="17"/>
        <v>0.37</v>
      </c>
      <c r="AC10" s="45">
        <f t="shared" si="18"/>
        <v>0.37</v>
      </c>
      <c r="AD10" s="45">
        <f t="shared" si="19"/>
        <v>0.41</v>
      </c>
      <c r="AE10" s="45">
        <f t="shared" si="20"/>
        <v>0.33</v>
      </c>
      <c r="AF10" s="45">
        <f t="shared" si="21"/>
        <v>0.37</v>
      </c>
      <c r="AG10" s="45">
        <f t="shared" si="22"/>
        <v>0.31</v>
      </c>
      <c r="AH10" s="45">
        <f t="shared" si="23"/>
        <v>0.33</v>
      </c>
      <c r="AI10" s="45">
        <f t="shared" si="24"/>
        <v>0.35</v>
      </c>
      <c r="AJ10" s="45">
        <f t="shared" si="25"/>
        <v>0.33</v>
      </c>
    </row>
    <row r="11" spans="1:36" ht="12.95" customHeight="1" x14ac:dyDescent="0.15">
      <c r="A11" s="44">
        <v>618</v>
      </c>
      <c r="B11" s="99" t="s">
        <v>136</v>
      </c>
      <c r="C11" s="99"/>
      <c r="D11" s="44">
        <v>20</v>
      </c>
      <c r="E11" s="44">
        <v>19</v>
      </c>
      <c r="F11" s="4">
        <f t="shared" si="0"/>
        <v>0.3</v>
      </c>
      <c r="G11" s="5"/>
      <c r="H11" s="44"/>
      <c r="I11" s="44"/>
      <c r="J11" s="1" t="s">
        <v>15</v>
      </c>
      <c r="K11" s="45">
        <f t="shared" si="1"/>
        <v>0.28000000000000003</v>
      </c>
      <c r="L11" s="45">
        <f t="shared" si="2"/>
        <v>0.3</v>
      </c>
      <c r="M11" s="45">
        <f t="shared" si="3"/>
        <v>0.31</v>
      </c>
      <c r="N11" s="45">
        <f t="shared" si="4"/>
        <v>0.31</v>
      </c>
      <c r="O11" s="45">
        <f t="shared" si="5"/>
        <v>0.3</v>
      </c>
      <c r="P11" s="45">
        <f t="shared" si="26"/>
        <v>0.3</v>
      </c>
      <c r="Q11" s="45">
        <f t="shared" si="6"/>
        <v>0.27</v>
      </c>
      <c r="R11" s="45">
        <f t="shared" si="7"/>
        <v>0.3</v>
      </c>
      <c r="S11" s="45">
        <f t="shared" si="8"/>
        <v>0.31</v>
      </c>
      <c r="T11" s="45">
        <f t="shared" si="9"/>
        <v>0.33</v>
      </c>
      <c r="U11" s="45">
        <f t="shared" si="10"/>
        <v>0.3</v>
      </c>
      <c r="V11" s="45">
        <f t="shared" si="11"/>
        <v>0.31</v>
      </c>
      <c r="W11" s="45">
        <f t="shared" si="12"/>
        <v>0.28999999999999998</v>
      </c>
      <c r="X11" s="45">
        <f t="shared" si="13"/>
        <v>0.3</v>
      </c>
      <c r="Y11" s="45">
        <f t="shared" si="14"/>
        <v>0.27</v>
      </c>
      <c r="Z11" s="45">
        <f t="shared" si="15"/>
        <v>0.28999999999999998</v>
      </c>
      <c r="AA11" s="45">
        <f t="shared" si="16"/>
        <v>0.26</v>
      </c>
      <c r="AB11" s="45">
        <f t="shared" si="17"/>
        <v>0.3</v>
      </c>
      <c r="AC11" s="45">
        <f t="shared" si="18"/>
        <v>0.31</v>
      </c>
      <c r="AD11" s="45">
        <f t="shared" si="19"/>
        <v>0.35</v>
      </c>
      <c r="AE11" s="45">
        <f t="shared" si="20"/>
        <v>0.28000000000000003</v>
      </c>
      <c r="AF11" s="45">
        <f t="shared" si="21"/>
        <v>0.3</v>
      </c>
      <c r="AG11" s="45">
        <f t="shared" si="22"/>
        <v>0.26</v>
      </c>
      <c r="AH11" s="45">
        <f t="shared" si="23"/>
        <v>0.27</v>
      </c>
      <c r="AI11" s="45">
        <f t="shared" si="24"/>
        <v>0.3</v>
      </c>
      <c r="AJ11" s="45">
        <f t="shared" si="25"/>
        <v>0.27</v>
      </c>
    </row>
    <row r="12" spans="1:36" ht="12.95" customHeight="1" x14ac:dyDescent="0.15">
      <c r="A12" s="44">
        <v>619</v>
      </c>
      <c r="B12" s="99" t="s">
        <v>136</v>
      </c>
      <c r="C12" s="99"/>
      <c r="D12" s="44">
        <v>24</v>
      </c>
      <c r="E12" s="44">
        <v>18</v>
      </c>
      <c r="F12" s="4">
        <f t="shared" si="0"/>
        <v>0.4</v>
      </c>
      <c r="G12" s="5"/>
      <c r="H12" s="44"/>
      <c r="I12" s="5"/>
      <c r="J12" s="1" t="s">
        <v>15</v>
      </c>
      <c r="K12" s="45">
        <f t="shared" si="1"/>
        <v>0.36</v>
      </c>
      <c r="L12" s="45">
        <f t="shared" si="2"/>
        <v>0.4</v>
      </c>
      <c r="M12" s="45">
        <f t="shared" si="3"/>
        <v>0.4</v>
      </c>
      <c r="N12" s="45">
        <f t="shared" si="4"/>
        <v>0.4</v>
      </c>
      <c r="O12" s="45">
        <f t="shared" si="5"/>
        <v>0.4</v>
      </c>
      <c r="P12" s="45">
        <f t="shared" si="26"/>
        <v>0.4</v>
      </c>
      <c r="Q12" s="45">
        <f t="shared" si="6"/>
        <v>0.36</v>
      </c>
      <c r="R12" s="45">
        <f t="shared" si="7"/>
        <v>0.4</v>
      </c>
      <c r="S12" s="45">
        <f t="shared" si="8"/>
        <v>0.4</v>
      </c>
      <c r="T12" s="45">
        <f t="shared" si="9"/>
        <v>0.41</v>
      </c>
      <c r="U12" s="45">
        <f t="shared" si="10"/>
        <v>0.4</v>
      </c>
      <c r="V12" s="45">
        <f t="shared" si="11"/>
        <v>0.42</v>
      </c>
      <c r="W12" s="45">
        <f t="shared" si="12"/>
        <v>0.39</v>
      </c>
      <c r="X12" s="45">
        <f t="shared" si="13"/>
        <v>0.39</v>
      </c>
      <c r="Y12" s="45">
        <f t="shared" si="14"/>
        <v>0.36</v>
      </c>
      <c r="Z12" s="45">
        <f t="shared" si="15"/>
        <v>0.39</v>
      </c>
      <c r="AA12" s="45">
        <f t="shared" si="16"/>
        <v>0.35</v>
      </c>
      <c r="AB12" s="45">
        <f t="shared" si="17"/>
        <v>0.41</v>
      </c>
      <c r="AC12" s="45">
        <f t="shared" si="18"/>
        <v>0.41</v>
      </c>
      <c r="AD12" s="45">
        <f t="shared" si="19"/>
        <v>0.44</v>
      </c>
      <c r="AE12" s="45">
        <f t="shared" si="20"/>
        <v>0.37</v>
      </c>
      <c r="AF12" s="45">
        <f t="shared" si="21"/>
        <v>0.41</v>
      </c>
      <c r="AG12" s="45">
        <f t="shared" si="22"/>
        <v>0.35</v>
      </c>
      <c r="AH12" s="45">
        <f t="shared" si="23"/>
        <v>0.37</v>
      </c>
      <c r="AI12" s="45">
        <f t="shared" si="24"/>
        <v>0.39</v>
      </c>
      <c r="AJ12" s="45">
        <f t="shared" si="25"/>
        <v>0.37</v>
      </c>
    </row>
    <row r="13" spans="1:36" ht="12.95" customHeight="1" x14ac:dyDescent="0.15">
      <c r="A13" s="44">
        <v>620</v>
      </c>
      <c r="B13" s="99" t="s">
        <v>136</v>
      </c>
      <c r="C13" s="99"/>
      <c r="D13" s="44">
        <v>16</v>
      </c>
      <c r="E13" s="44">
        <v>16</v>
      </c>
      <c r="F13" s="4">
        <f t="shared" si="0"/>
        <v>0.17</v>
      </c>
      <c r="G13" s="5" t="s">
        <v>33</v>
      </c>
      <c r="H13" s="44" t="s">
        <v>32</v>
      </c>
      <c r="I13" s="5" t="s">
        <v>33</v>
      </c>
      <c r="J13" s="1" t="s">
        <v>15</v>
      </c>
      <c r="K13" s="45">
        <f t="shared" si="1"/>
        <v>0.16</v>
      </c>
      <c r="L13" s="45">
        <f t="shared" si="2"/>
        <v>0.17</v>
      </c>
      <c r="M13" s="45">
        <f t="shared" si="3"/>
        <v>0.17</v>
      </c>
      <c r="N13" s="45">
        <f t="shared" si="4"/>
        <v>0.17</v>
      </c>
      <c r="O13" s="45">
        <f t="shared" si="5"/>
        <v>0.17</v>
      </c>
      <c r="P13" s="45">
        <f t="shared" si="26"/>
        <v>0.17</v>
      </c>
      <c r="Q13" s="45">
        <f t="shared" si="6"/>
        <v>0.15</v>
      </c>
      <c r="R13" s="45">
        <f t="shared" si="7"/>
        <v>0.17</v>
      </c>
      <c r="S13" s="45">
        <f t="shared" si="8"/>
        <v>0.17</v>
      </c>
      <c r="T13" s="45">
        <f t="shared" si="9"/>
        <v>0.18</v>
      </c>
      <c r="U13" s="45">
        <f t="shared" si="10"/>
        <v>0.17</v>
      </c>
      <c r="V13" s="45">
        <f t="shared" si="11"/>
        <v>0.17</v>
      </c>
      <c r="W13" s="45">
        <f t="shared" si="12"/>
        <v>0.16</v>
      </c>
      <c r="X13" s="45">
        <f t="shared" si="13"/>
        <v>0.17</v>
      </c>
      <c r="Y13" s="45">
        <f t="shared" si="14"/>
        <v>0.14000000000000001</v>
      </c>
      <c r="Z13" s="45">
        <f t="shared" si="15"/>
        <v>0.16</v>
      </c>
      <c r="AA13" s="45">
        <f t="shared" si="16"/>
        <v>0.15</v>
      </c>
      <c r="AB13" s="45">
        <f t="shared" si="17"/>
        <v>0.16</v>
      </c>
      <c r="AC13" s="45">
        <f t="shared" si="18"/>
        <v>0.17</v>
      </c>
      <c r="AD13" s="45">
        <f t="shared" si="19"/>
        <v>0.2</v>
      </c>
      <c r="AE13" s="45">
        <f t="shared" si="20"/>
        <v>0.15</v>
      </c>
      <c r="AF13" s="45">
        <f t="shared" si="21"/>
        <v>0.16</v>
      </c>
      <c r="AG13" s="45">
        <f t="shared" si="22"/>
        <v>0.14000000000000001</v>
      </c>
      <c r="AH13" s="45">
        <f t="shared" si="23"/>
        <v>0.15</v>
      </c>
      <c r="AI13" s="45">
        <f t="shared" si="24"/>
        <v>0.17</v>
      </c>
      <c r="AJ13" s="45">
        <f t="shared" si="25"/>
        <v>0.15</v>
      </c>
    </row>
    <row r="14" spans="1:36" ht="12.95" customHeight="1" x14ac:dyDescent="0.15">
      <c r="A14" s="44">
        <v>621</v>
      </c>
      <c r="B14" s="99" t="s">
        <v>136</v>
      </c>
      <c r="C14" s="99"/>
      <c r="D14" s="44">
        <v>24</v>
      </c>
      <c r="E14" s="44">
        <v>20</v>
      </c>
      <c r="F14" s="4">
        <f t="shared" si="0"/>
        <v>0.45</v>
      </c>
      <c r="G14" s="5"/>
      <c r="H14" s="44"/>
      <c r="I14" s="44"/>
      <c r="J14" s="1" t="s">
        <v>15</v>
      </c>
      <c r="K14" s="45">
        <f t="shared" si="1"/>
        <v>0.4</v>
      </c>
      <c r="L14" s="45">
        <f t="shared" si="2"/>
        <v>0.45</v>
      </c>
      <c r="M14" s="45">
        <f t="shared" si="3"/>
        <v>0.45</v>
      </c>
      <c r="N14" s="45">
        <f t="shared" si="4"/>
        <v>0.45</v>
      </c>
      <c r="O14" s="45">
        <f t="shared" si="5"/>
        <v>0.44</v>
      </c>
      <c r="P14" s="45">
        <f t="shared" si="26"/>
        <v>0.45</v>
      </c>
      <c r="Q14" s="45">
        <f t="shared" si="6"/>
        <v>0.4</v>
      </c>
      <c r="R14" s="45">
        <f t="shared" si="7"/>
        <v>0.45</v>
      </c>
      <c r="S14" s="45">
        <f t="shared" si="8"/>
        <v>0.45</v>
      </c>
      <c r="T14" s="45">
        <f t="shared" si="9"/>
        <v>0.48</v>
      </c>
      <c r="U14" s="45">
        <f t="shared" si="10"/>
        <v>0.45</v>
      </c>
      <c r="V14" s="45">
        <f t="shared" si="11"/>
        <v>0.46</v>
      </c>
      <c r="W14" s="45">
        <f t="shared" si="12"/>
        <v>0.43</v>
      </c>
      <c r="X14" s="45">
        <f t="shared" si="13"/>
        <v>0.44</v>
      </c>
      <c r="Y14" s="45">
        <f t="shared" si="14"/>
        <v>0.4</v>
      </c>
      <c r="Z14" s="45">
        <f t="shared" si="15"/>
        <v>0.44</v>
      </c>
      <c r="AA14" s="45">
        <f t="shared" si="16"/>
        <v>0.39</v>
      </c>
      <c r="AB14" s="45">
        <f t="shared" si="17"/>
        <v>0.46</v>
      </c>
      <c r="AC14" s="45">
        <f t="shared" si="18"/>
        <v>0.46</v>
      </c>
      <c r="AD14" s="45">
        <f t="shared" si="19"/>
        <v>0.49</v>
      </c>
      <c r="AE14" s="45">
        <f t="shared" si="20"/>
        <v>0.42</v>
      </c>
      <c r="AF14" s="45">
        <f t="shared" si="21"/>
        <v>0.46</v>
      </c>
      <c r="AG14" s="45">
        <f t="shared" si="22"/>
        <v>0.38</v>
      </c>
      <c r="AH14" s="45">
        <f t="shared" si="23"/>
        <v>0.41</v>
      </c>
      <c r="AI14" s="45">
        <f t="shared" si="24"/>
        <v>0.43</v>
      </c>
      <c r="AJ14" s="45">
        <f t="shared" si="25"/>
        <v>0.41</v>
      </c>
    </row>
    <row r="15" spans="1:36" ht="12.95" customHeight="1" x14ac:dyDescent="0.15">
      <c r="A15" s="44">
        <v>622</v>
      </c>
      <c r="B15" s="99" t="s">
        <v>136</v>
      </c>
      <c r="C15" s="99"/>
      <c r="D15" s="44">
        <v>22</v>
      </c>
      <c r="E15" s="44">
        <v>18</v>
      </c>
      <c r="F15" s="4">
        <f t="shared" si="0"/>
        <v>0.34</v>
      </c>
      <c r="G15" s="5"/>
      <c r="H15" s="44" t="s">
        <v>32</v>
      </c>
      <c r="I15" s="44" t="s">
        <v>162</v>
      </c>
      <c r="J15" s="1" t="s">
        <v>15</v>
      </c>
      <c r="K15" s="45">
        <f t="shared" si="1"/>
        <v>0.31</v>
      </c>
      <c r="L15" s="45">
        <f t="shared" si="2"/>
        <v>0.34</v>
      </c>
      <c r="M15" s="45">
        <f t="shared" si="3"/>
        <v>0.34</v>
      </c>
      <c r="N15" s="45">
        <f t="shared" si="4"/>
        <v>0.34</v>
      </c>
      <c r="O15" s="45">
        <f t="shared" si="5"/>
        <v>0.34</v>
      </c>
      <c r="P15" s="45">
        <f t="shared" si="26"/>
        <v>0.34</v>
      </c>
      <c r="Q15" s="45">
        <f t="shared" si="6"/>
        <v>0.31</v>
      </c>
      <c r="R15" s="45">
        <f t="shared" si="7"/>
        <v>0.34</v>
      </c>
      <c r="S15" s="45">
        <f t="shared" si="8"/>
        <v>0.34</v>
      </c>
      <c r="T15" s="45">
        <f t="shared" si="9"/>
        <v>0.36</v>
      </c>
      <c r="U15" s="45">
        <f t="shared" si="10"/>
        <v>0.34</v>
      </c>
      <c r="V15" s="45">
        <f t="shared" si="11"/>
        <v>0.35</v>
      </c>
      <c r="W15" s="45">
        <f t="shared" si="12"/>
        <v>0.33</v>
      </c>
      <c r="X15" s="45">
        <f t="shared" si="13"/>
        <v>0.34</v>
      </c>
      <c r="Y15" s="45">
        <f t="shared" si="14"/>
        <v>0.31</v>
      </c>
      <c r="Z15" s="45">
        <f t="shared" si="15"/>
        <v>0.34</v>
      </c>
      <c r="AA15" s="45">
        <f t="shared" si="16"/>
        <v>0.3</v>
      </c>
      <c r="AB15" s="45">
        <f t="shared" si="17"/>
        <v>0.35</v>
      </c>
      <c r="AC15" s="45">
        <f t="shared" si="18"/>
        <v>0.35</v>
      </c>
      <c r="AD15" s="45">
        <f t="shared" si="19"/>
        <v>0.38</v>
      </c>
      <c r="AE15" s="45">
        <f t="shared" si="20"/>
        <v>0.31</v>
      </c>
      <c r="AF15" s="45">
        <f t="shared" si="21"/>
        <v>0.35</v>
      </c>
      <c r="AG15" s="45">
        <f t="shared" si="22"/>
        <v>0.28999999999999998</v>
      </c>
      <c r="AH15" s="45">
        <f t="shared" si="23"/>
        <v>0.31</v>
      </c>
      <c r="AI15" s="45">
        <f t="shared" si="24"/>
        <v>0.33</v>
      </c>
      <c r="AJ15" s="45">
        <f t="shared" si="25"/>
        <v>0.31</v>
      </c>
    </row>
    <row r="16" spans="1:36" ht="12.95" customHeight="1" x14ac:dyDescent="0.15">
      <c r="A16" s="44">
        <v>623</v>
      </c>
      <c r="B16" s="99" t="s">
        <v>136</v>
      </c>
      <c r="C16" s="99"/>
      <c r="D16" s="44">
        <v>32</v>
      </c>
      <c r="E16" s="44">
        <v>22</v>
      </c>
      <c r="F16" s="4">
        <f t="shared" si="0"/>
        <v>0.82</v>
      </c>
      <c r="G16" s="5"/>
      <c r="H16" s="44"/>
      <c r="I16" s="44"/>
      <c r="J16" s="1" t="s">
        <v>15</v>
      </c>
      <c r="K16" s="45">
        <f t="shared" si="1"/>
        <v>0.73</v>
      </c>
      <c r="L16" s="45">
        <f t="shared" si="2"/>
        <v>0.84</v>
      </c>
      <c r="M16" s="45">
        <f t="shared" si="3"/>
        <v>0.83</v>
      </c>
      <c r="N16" s="45">
        <f t="shared" si="4"/>
        <v>0.82</v>
      </c>
      <c r="O16" s="45">
        <f t="shared" si="5"/>
        <v>0.82</v>
      </c>
      <c r="P16" s="45">
        <f t="shared" si="26"/>
        <v>0.82</v>
      </c>
      <c r="Q16" s="45">
        <f t="shared" si="6"/>
        <v>0.74</v>
      </c>
      <c r="R16" s="45">
        <f t="shared" si="7"/>
        <v>0.86</v>
      </c>
      <c r="S16" s="45">
        <f t="shared" si="8"/>
        <v>0.84</v>
      </c>
      <c r="T16" s="45">
        <f t="shared" si="9"/>
        <v>0.88</v>
      </c>
      <c r="U16" s="45">
        <f t="shared" si="10"/>
        <v>0.88</v>
      </c>
      <c r="V16" s="45">
        <f t="shared" si="11"/>
        <v>0.88</v>
      </c>
      <c r="W16" s="45">
        <f t="shared" si="12"/>
        <v>0.8</v>
      </c>
      <c r="X16" s="45">
        <f t="shared" si="13"/>
        <v>0.81</v>
      </c>
      <c r="Y16" s="45">
        <f t="shared" si="14"/>
        <v>0.79</v>
      </c>
      <c r="Z16" s="45">
        <f t="shared" si="15"/>
        <v>0.81</v>
      </c>
      <c r="AA16" s="45">
        <f t="shared" si="16"/>
        <v>0.71</v>
      </c>
      <c r="AB16" s="45">
        <f t="shared" si="17"/>
        <v>0.89</v>
      </c>
      <c r="AC16" s="45">
        <f t="shared" si="18"/>
        <v>0.88</v>
      </c>
      <c r="AD16" s="45">
        <f t="shared" si="19"/>
        <v>0.88</v>
      </c>
      <c r="AE16" s="45">
        <f t="shared" si="20"/>
        <v>0.8</v>
      </c>
      <c r="AF16" s="45">
        <f t="shared" si="21"/>
        <v>0.88</v>
      </c>
      <c r="AG16" s="45">
        <f t="shared" si="22"/>
        <v>0.72</v>
      </c>
      <c r="AH16" s="45">
        <f t="shared" si="23"/>
        <v>0.78</v>
      </c>
      <c r="AI16" s="45">
        <f t="shared" si="24"/>
        <v>0.81</v>
      </c>
      <c r="AJ16" s="45">
        <f t="shared" si="25"/>
        <v>0.78</v>
      </c>
    </row>
    <row r="17" spans="1:36" ht="12.95" customHeight="1" x14ac:dyDescent="0.15">
      <c r="A17" s="44">
        <v>624</v>
      </c>
      <c r="B17" s="99" t="s">
        <v>136</v>
      </c>
      <c r="C17" s="99"/>
      <c r="D17" s="44">
        <v>32</v>
      </c>
      <c r="E17" s="44">
        <v>24</v>
      </c>
      <c r="F17" s="4">
        <f t="shared" si="0"/>
        <v>0.9</v>
      </c>
      <c r="G17" s="5"/>
      <c r="H17" s="44"/>
      <c r="I17" s="44"/>
      <c r="J17" s="1" t="s">
        <v>15</v>
      </c>
      <c r="K17" s="45">
        <f t="shared" si="1"/>
        <v>0.8</v>
      </c>
      <c r="L17" s="45">
        <f t="shared" si="2"/>
        <v>0.92</v>
      </c>
      <c r="M17" s="45">
        <f t="shared" si="3"/>
        <v>0.92</v>
      </c>
      <c r="N17" s="45">
        <f t="shared" si="4"/>
        <v>0.9</v>
      </c>
      <c r="O17" s="45">
        <f t="shared" si="5"/>
        <v>0.89</v>
      </c>
      <c r="P17" s="45">
        <f t="shared" si="26"/>
        <v>0.9</v>
      </c>
      <c r="Q17" s="45">
        <f t="shared" si="6"/>
        <v>0.81</v>
      </c>
      <c r="R17" s="45">
        <f t="shared" si="7"/>
        <v>0.93</v>
      </c>
      <c r="S17" s="45">
        <f t="shared" si="8"/>
        <v>0.93</v>
      </c>
      <c r="T17" s="45">
        <f t="shared" si="9"/>
        <v>0.99</v>
      </c>
      <c r="U17" s="45">
        <f t="shared" si="10"/>
        <v>0.99</v>
      </c>
      <c r="V17" s="45">
        <f t="shared" si="11"/>
        <v>0.96</v>
      </c>
      <c r="W17" s="45">
        <f t="shared" si="12"/>
        <v>0.87</v>
      </c>
      <c r="X17" s="45">
        <f t="shared" si="13"/>
        <v>0.89</v>
      </c>
      <c r="Y17" s="45">
        <f t="shared" si="14"/>
        <v>0.86</v>
      </c>
      <c r="Z17" s="45">
        <f t="shared" si="15"/>
        <v>0.89</v>
      </c>
      <c r="AA17" s="45">
        <f t="shared" si="16"/>
        <v>0.77</v>
      </c>
      <c r="AB17" s="45">
        <f t="shared" si="17"/>
        <v>0.97</v>
      </c>
      <c r="AC17" s="45">
        <f t="shared" si="18"/>
        <v>0.97</v>
      </c>
      <c r="AD17" s="45">
        <f t="shared" si="19"/>
        <v>0.96</v>
      </c>
      <c r="AE17" s="45">
        <f t="shared" si="20"/>
        <v>0.88</v>
      </c>
      <c r="AF17" s="45">
        <f t="shared" si="21"/>
        <v>0.96</v>
      </c>
      <c r="AG17" s="45">
        <f t="shared" si="22"/>
        <v>0.77</v>
      </c>
      <c r="AH17" s="45">
        <f t="shared" si="23"/>
        <v>0.85</v>
      </c>
      <c r="AI17" s="45">
        <f t="shared" si="24"/>
        <v>0.88</v>
      </c>
      <c r="AJ17" s="45">
        <f t="shared" si="25"/>
        <v>0.85</v>
      </c>
    </row>
    <row r="18" spans="1:36" ht="12.95" customHeight="1" x14ac:dyDescent="0.15">
      <c r="A18" s="44"/>
      <c r="B18" s="99"/>
      <c r="C18" s="99"/>
      <c r="D18" s="44"/>
      <c r="E18" s="44"/>
      <c r="F18" s="4" t="str">
        <f t="shared" si="0"/>
        <v/>
      </c>
      <c r="G18" s="5"/>
      <c r="H18" s="44"/>
      <c r="I18" s="44"/>
      <c r="J18" s="1" t="s">
        <v>15</v>
      </c>
      <c r="K18" s="45" t="e">
        <f t="shared" si="1"/>
        <v>#NUM!</v>
      </c>
      <c r="L18" s="45" t="e">
        <f t="shared" si="2"/>
        <v>#NUM!</v>
      </c>
      <c r="M18" s="45" t="e">
        <f t="shared" si="3"/>
        <v>#NUM!</v>
      </c>
      <c r="N18" s="45" t="e">
        <f t="shared" si="4"/>
        <v>#NUM!</v>
      </c>
      <c r="O18" s="45" t="e">
        <f t="shared" si="5"/>
        <v>#NUM!</v>
      </c>
      <c r="P18" s="45" t="e">
        <f t="shared" si="26"/>
        <v>#N/A</v>
      </c>
      <c r="Q18" s="45" t="e">
        <f t="shared" si="6"/>
        <v>#NUM!</v>
      </c>
      <c r="R18" s="45" t="e">
        <f t="shared" si="7"/>
        <v>#NUM!</v>
      </c>
      <c r="S18" s="45" t="e">
        <f t="shared" si="8"/>
        <v>#NUM!</v>
      </c>
      <c r="T18" s="45" t="e">
        <f t="shared" si="9"/>
        <v>#NUM!</v>
      </c>
      <c r="U18" s="45" t="e">
        <f t="shared" si="10"/>
        <v>#N/A</v>
      </c>
      <c r="V18" s="45" t="e">
        <f t="shared" si="11"/>
        <v>#NUM!</v>
      </c>
      <c r="W18" s="45" t="e">
        <f t="shared" si="12"/>
        <v>#NUM!</v>
      </c>
      <c r="X18" s="45" t="e">
        <f t="shared" si="13"/>
        <v>#NUM!</v>
      </c>
      <c r="Y18" s="45" t="e">
        <f t="shared" si="14"/>
        <v>#NUM!</v>
      </c>
      <c r="Z18" s="45" t="e">
        <f t="shared" si="15"/>
        <v>#N/A</v>
      </c>
      <c r="AA18" s="45" t="e">
        <f t="shared" si="16"/>
        <v>#NUM!</v>
      </c>
      <c r="AB18" s="45" t="e">
        <f t="shared" si="17"/>
        <v>#NUM!</v>
      </c>
      <c r="AC18" s="45" t="e">
        <f t="shared" si="18"/>
        <v>#NUM!</v>
      </c>
      <c r="AD18" s="45" t="e">
        <f t="shared" si="19"/>
        <v>#NUM!</v>
      </c>
      <c r="AE18" s="45" t="e">
        <f t="shared" si="20"/>
        <v>#NUM!</v>
      </c>
      <c r="AF18" s="45" t="e">
        <f t="shared" si="21"/>
        <v>#N/A</v>
      </c>
      <c r="AG18" s="45" t="e">
        <f t="shared" si="22"/>
        <v>#NUM!</v>
      </c>
      <c r="AH18" s="45" t="e">
        <f t="shared" si="23"/>
        <v>#NUM!</v>
      </c>
      <c r="AI18" s="45" t="e">
        <f t="shared" si="24"/>
        <v>#NUM!</v>
      </c>
      <c r="AJ18" s="45" t="e">
        <f t="shared" si="25"/>
        <v>#N/A</v>
      </c>
    </row>
    <row r="19" spans="1:36" ht="12.95" customHeight="1" x14ac:dyDescent="0.15">
      <c r="A19" s="44"/>
      <c r="B19" s="99"/>
      <c r="C19" s="99"/>
      <c r="D19" s="44"/>
      <c r="E19" s="44"/>
      <c r="F19" s="4" t="str">
        <f t="shared" si="0"/>
        <v/>
      </c>
      <c r="G19" s="5"/>
      <c r="H19" s="44"/>
      <c r="I19" s="44"/>
      <c r="J19" s="1" t="s">
        <v>15</v>
      </c>
      <c r="K19" s="45" t="e">
        <f t="shared" si="1"/>
        <v>#NUM!</v>
      </c>
      <c r="L19" s="45" t="e">
        <f t="shared" si="2"/>
        <v>#NUM!</v>
      </c>
      <c r="M19" s="45" t="e">
        <f t="shared" si="3"/>
        <v>#NUM!</v>
      </c>
      <c r="N19" s="45" t="e">
        <f t="shared" si="4"/>
        <v>#NUM!</v>
      </c>
      <c r="O19" s="45" t="e">
        <f t="shared" si="5"/>
        <v>#NUM!</v>
      </c>
      <c r="P19" s="45" t="e">
        <f t="shared" si="26"/>
        <v>#N/A</v>
      </c>
      <c r="Q19" s="45" t="e">
        <f t="shared" si="6"/>
        <v>#NUM!</v>
      </c>
      <c r="R19" s="45" t="e">
        <f t="shared" si="7"/>
        <v>#NUM!</v>
      </c>
      <c r="S19" s="45" t="e">
        <f t="shared" si="8"/>
        <v>#NUM!</v>
      </c>
      <c r="T19" s="45" t="e">
        <f t="shared" si="9"/>
        <v>#NUM!</v>
      </c>
      <c r="U19" s="45" t="e">
        <f t="shared" si="10"/>
        <v>#N/A</v>
      </c>
      <c r="V19" s="45" t="e">
        <f t="shared" si="11"/>
        <v>#NUM!</v>
      </c>
      <c r="W19" s="45" t="e">
        <f t="shared" si="12"/>
        <v>#NUM!</v>
      </c>
      <c r="X19" s="45" t="e">
        <f t="shared" si="13"/>
        <v>#NUM!</v>
      </c>
      <c r="Y19" s="45" t="e">
        <f t="shared" si="14"/>
        <v>#NUM!</v>
      </c>
      <c r="Z19" s="45" t="e">
        <f t="shared" si="15"/>
        <v>#N/A</v>
      </c>
      <c r="AA19" s="45" t="e">
        <f t="shared" si="16"/>
        <v>#NUM!</v>
      </c>
      <c r="AB19" s="45" t="e">
        <f t="shared" si="17"/>
        <v>#NUM!</v>
      </c>
      <c r="AC19" s="45" t="e">
        <f t="shared" si="18"/>
        <v>#NUM!</v>
      </c>
      <c r="AD19" s="45" t="e">
        <f t="shared" si="19"/>
        <v>#NUM!</v>
      </c>
      <c r="AE19" s="45" t="e">
        <f t="shared" si="20"/>
        <v>#NUM!</v>
      </c>
      <c r="AF19" s="45" t="e">
        <f t="shared" si="21"/>
        <v>#N/A</v>
      </c>
      <c r="AG19" s="45" t="e">
        <f t="shared" si="22"/>
        <v>#NUM!</v>
      </c>
      <c r="AH19" s="45" t="e">
        <f t="shared" si="23"/>
        <v>#NUM!</v>
      </c>
      <c r="AI19" s="45" t="e">
        <f t="shared" si="24"/>
        <v>#NUM!</v>
      </c>
      <c r="AJ19" s="45" t="e">
        <f t="shared" si="25"/>
        <v>#N/A</v>
      </c>
    </row>
    <row r="20" spans="1:36" ht="12.95" customHeight="1" x14ac:dyDescent="0.15">
      <c r="A20" s="44"/>
      <c r="B20" s="99"/>
      <c r="C20" s="99"/>
      <c r="D20" s="44"/>
      <c r="E20" s="44"/>
      <c r="F20" s="4" t="str">
        <f t="shared" si="0"/>
        <v/>
      </c>
      <c r="G20" s="5"/>
      <c r="H20" s="44"/>
      <c r="I20" s="44"/>
      <c r="J20" s="1" t="s">
        <v>15</v>
      </c>
      <c r="K20" s="45" t="e">
        <f t="shared" si="1"/>
        <v>#NUM!</v>
      </c>
      <c r="L20" s="45" t="e">
        <f t="shared" si="2"/>
        <v>#NUM!</v>
      </c>
      <c r="M20" s="45" t="e">
        <f t="shared" si="3"/>
        <v>#NUM!</v>
      </c>
      <c r="N20" s="45" t="e">
        <f t="shared" si="4"/>
        <v>#NUM!</v>
      </c>
      <c r="O20" s="45" t="e">
        <f t="shared" si="5"/>
        <v>#NUM!</v>
      </c>
      <c r="P20" s="45" t="e">
        <f t="shared" si="26"/>
        <v>#N/A</v>
      </c>
      <c r="Q20" s="45" t="e">
        <f t="shared" si="6"/>
        <v>#NUM!</v>
      </c>
      <c r="R20" s="45" t="e">
        <f t="shared" si="7"/>
        <v>#NUM!</v>
      </c>
      <c r="S20" s="45" t="e">
        <f t="shared" si="8"/>
        <v>#NUM!</v>
      </c>
      <c r="T20" s="45" t="e">
        <f t="shared" si="9"/>
        <v>#NUM!</v>
      </c>
      <c r="U20" s="45" t="e">
        <f t="shared" si="10"/>
        <v>#N/A</v>
      </c>
      <c r="V20" s="45" t="e">
        <f t="shared" si="11"/>
        <v>#NUM!</v>
      </c>
      <c r="W20" s="45" t="e">
        <f t="shared" si="12"/>
        <v>#NUM!</v>
      </c>
      <c r="X20" s="45" t="e">
        <f t="shared" si="13"/>
        <v>#NUM!</v>
      </c>
      <c r="Y20" s="45" t="e">
        <f t="shared" si="14"/>
        <v>#NUM!</v>
      </c>
      <c r="Z20" s="45" t="e">
        <f t="shared" si="15"/>
        <v>#N/A</v>
      </c>
      <c r="AA20" s="45" t="e">
        <f t="shared" si="16"/>
        <v>#NUM!</v>
      </c>
      <c r="AB20" s="45" t="e">
        <f t="shared" si="17"/>
        <v>#NUM!</v>
      </c>
      <c r="AC20" s="45" t="e">
        <f t="shared" si="18"/>
        <v>#NUM!</v>
      </c>
      <c r="AD20" s="45" t="e">
        <f t="shared" si="19"/>
        <v>#NUM!</v>
      </c>
      <c r="AE20" s="45" t="e">
        <f t="shared" si="20"/>
        <v>#NUM!</v>
      </c>
      <c r="AF20" s="45" t="e">
        <f t="shared" si="21"/>
        <v>#N/A</v>
      </c>
      <c r="AG20" s="45" t="e">
        <f t="shared" si="22"/>
        <v>#NUM!</v>
      </c>
      <c r="AH20" s="45" t="e">
        <f t="shared" si="23"/>
        <v>#NUM!</v>
      </c>
      <c r="AI20" s="45" t="e">
        <f t="shared" si="24"/>
        <v>#NUM!</v>
      </c>
      <c r="AJ20" s="45" t="e">
        <f t="shared" si="25"/>
        <v>#N/A</v>
      </c>
    </row>
    <row r="21" spans="1:36" ht="12.95" customHeight="1" x14ac:dyDescent="0.15">
      <c r="A21" s="44"/>
      <c r="B21" s="99"/>
      <c r="C21" s="99"/>
      <c r="D21" s="44"/>
      <c r="E21" s="44"/>
      <c r="F21" s="4" t="str">
        <f t="shared" si="0"/>
        <v/>
      </c>
      <c r="G21" s="5"/>
      <c r="H21" s="44"/>
      <c r="I21" s="44"/>
      <c r="J21" s="1" t="s">
        <v>15</v>
      </c>
      <c r="K21" s="45" t="e">
        <f t="shared" si="1"/>
        <v>#NUM!</v>
      </c>
      <c r="L21" s="45" t="e">
        <f t="shared" si="2"/>
        <v>#NUM!</v>
      </c>
      <c r="M21" s="45" t="e">
        <f t="shared" si="3"/>
        <v>#NUM!</v>
      </c>
      <c r="N21" s="45" t="e">
        <f t="shared" si="4"/>
        <v>#NUM!</v>
      </c>
      <c r="O21" s="45" t="e">
        <f t="shared" si="5"/>
        <v>#NUM!</v>
      </c>
      <c r="P21" s="45" t="e">
        <f t="shared" si="26"/>
        <v>#N/A</v>
      </c>
      <c r="Q21" s="45" t="e">
        <f t="shared" si="6"/>
        <v>#NUM!</v>
      </c>
      <c r="R21" s="45" t="e">
        <f t="shared" si="7"/>
        <v>#NUM!</v>
      </c>
      <c r="S21" s="45" t="e">
        <f t="shared" si="8"/>
        <v>#NUM!</v>
      </c>
      <c r="T21" s="45" t="e">
        <f t="shared" si="9"/>
        <v>#NUM!</v>
      </c>
      <c r="U21" s="45" t="e">
        <f t="shared" si="10"/>
        <v>#N/A</v>
      </c>
      <c r="V21" s="45" t="e">
        <f t="shared" si="11"/>
        <v>#NUM!</v>
      </c>
      <c r="W21" s="45" t="e">
        <f t="shared" si="12"/>
        <v>#NUM!</v>
      </c>
      <c r="X21" s="45" t="e">
        <f t="shared" si="13"/>
        <v>#NUM!</v>
      </c>
      <c r="Y21" s="45" t="e">
        <f t="shared" si="14"/>
        <v>#NUM!</v>
      </c>
      <c r="Z21" s="45" t="e">
        <f t="shared" si="15"/>
        <v>#N/A</v>
      </c>
      <c r="AA21" s="45" t="e">
        <f t="shared" si="16"/>
        <v>#NUM!</v>
      </c>
      <c r="AB21" s="45" t="e">
        <f t="shared" si="17"/>
        <v>#NUM!</v>
      </c>
      <c r="AC21" s="45" t="e">
        <f t="shared" si="18"/>
        <v>#NUM!</v>
      </c>
      <c r="AD21" s="45" t="e">
        <f t="shared" si="19"/>
        <v>#NUM!</v>
      </c>
      <c r="AE21" s="45" t="e">
        <f t="shared" si="20"/>
        <v>#NUM!</v>
      </c>
      <c r="AF21" s="45" t="e">
        <f t="shared" si="21"/>
        <v>#N/A</v>
      </c>
      <c r="AG21" s="45" t="e">
        <f t="shared" si="22"/>
        <v>#NUM!</v>
      </c>
      <c r="AH21" s="45" t="e">
        <f t="shared" si="23"/>
        <v>#NUM!</v>
      </c>
      <c r="AI21" s="45" t="e">
        <f t="shared" si="24"/>
        <v>#NUM!</v>
      </c>
      <c r="AJ21" s="45" t="e">
        <f t="shared" si="25"/>
        <v>#N/A</v>
      </c>
    </row>
    <row r="22" spans="1:36" ht="12.95" customHeight="1" x14ac:dyDescent="0.15">
      <c r="A22" s="44"/>
      <c r="B22" s="99"/>
      <c r="C22" s="99"/>
      <c r="D22" s="44"/>
      <c r="E22" s="44"/>
      <c r="F22" s="4" t="str">
        <f t="shared" si="0"/>
        <v/>
      </c>
      <c r="G22" s="26"/>
      <c r="H22" s="44"/>
      <c r="I22" s="44"/>
      <c r="J22" s="1" t="s">
        <v>15</v>
      </c>
      <c r="K22" s="45" t="e">
        <f t="shared" si="1"/>
        <v>#NUM!</v>
      </c>
      <c r="L22" s="45" t="e">
        <f t="shared" si="2"/>
        <v>#NUM!</v>
      </c>
      <c r="M22" s="45" t="e">
        <f t="shared" si="3"/>
        <v>#NUM!</v>
      </c>
      <c r="N22" s="45" t="e">
        <f t="shared" si="4"/>
        <v>#NUM!</v>
      </c>
      <c r="O22" s="45" t="e">
        <f t="shared" si="5"/>
        <v>#NUM!</v>
      </c>
      <c r="P22" s="45" t="e">
        <f t="shared" si="26"/>
        <v>#N/A</v>
      </c>
      <c r="Q22" s="45" t="e">
        <f t="shared" si="6"/>
        <v>#NUM!</v>
      </c>
      <c r="R22" s="45" t="e">
        <f t="shared" si="7"/>
        <v>#NUM!</v>
      </c>
      <c r="S22" s="45" t="e">
        <f t="shared" si="8"/>
        <v>#NUM!</v>
      </c>
      <c r="T22" s="45" t="e">
        <f t="shared" si="9"/>
        <v>#NUM!</v>
      </c>
      <c r="U22" s="45" t="e">
        <f t="shared" si="10"/>
        <v>#N/A</v>
      </c>
      <c r="V22" s="45" t="e">
        <f t="shared" si="11"/>
        <v>#NUM!</v>
      </c>
      <c r="W22" s="45" t="e">
        <f t="shared" si="12"/>
        <v>#NUM!</v>
      </c>
      <c r="X22" s="45" t="e">
        <f t="shared" si="13"/>
        <v>#NUM!</v>
      </c>
      <c r="Y22" s="45" t="e">
        <f t="shared" si="14"/>
        <v>#NUM!</v>
      </c>
      <c r="Z22" s="45" t="e">
        <f t="shared" si="15"/>
        <v>#N/A</v>
      </c>
      <c r="AA22" s="45" t="e">
        <f t="shared" si="16"/>
        <v>#NUM!</v>
      </c>
      <c r="AB22" s="45" t="e">
        <f t="shared" si="17"/>
        <v>#NUM!</v>
      </c>
      <c r="AC22" s="45" t="e">
        <f t="shared" si="18"/>
        <v>#NUM!</v>
      </c>
      <c r="AD22" s="45" t="e">
        <f t="shared" si="19"/>
        <v>#NUM!</v>
      </c>
      <c r="AE22" s="45" t="e">
        <f t="shared" si="20"/>
        <v>#NUM!</v>
      </c>
      <c r="AF22" s="45" t="e">
        <f t="shared" si="21"/>
        <v>#N/A</v>
      </c>
      <c r="AG22" s="45" t="e">
        <f t="shared" si="22"/>
        <v>#NUM!</v>
      </c>
      <c r="AH22" s="45" t="e">
        <f t="shared" si="23"/>
        <v>#NUM!</v>
      </c>
      <c r="AI22" s="45" t="e">
        <f t="shared" si="24"/>
        <v>#NUM!</v>
      </c>
      <c r="AJ22" s="45" t="e">
        <f t="shared" si="25"/>
        <v>#N/A</v>
      </c>
    </row>
    <row r="23" spans="1:36" ht="12.95" customHeight="1" x14ac:dyDescent="0.15">
      <c r="A23" s="44"/>
      <c r="B23" s="99"/>
      <c r="C23" s="99"/>
      <c r="D23" s="44"/>
      <c r="E23" s="44"/>
      <c r="F23" s="4" t="str">
        <f t="shared" si="0"/>
        <v/>
      </c>
      <c r="G23" s="26"/>
      <c r="H23" s="44"/>
      <c r="I23" s="44"/>
      <c r="J23" s="1" t="s">
        <v>15</v>
      </c>
      <c r="K23" s="45" t="e">
        <f t="shared" si="1"/>
        <v>#NUM!</v>
      </c>
      <c r="L23" s="45" t="e">
        <f t="shared" si="2"/>
        <v>#NUM!</v>
      </c>
      <c r="M23" s="45" t="e">
        <f t="shared" si="3"/>
        <v>#NUM!</v>
      </c>
      <c r="N23" s="45" t="e">
        <f t="shared" si="4"/>
        <v>#NUM!</v>
      </c>
      <c r="O23" s="45" t="e">
        <f t="shared" si="5"/>
        <v>#NUM!</v>
      </c>
      <c r="P23" s="45" t="e">
        <f t="shared" si="26"/>
        <v>#N/A</v>
      </c>
      <c r="Q23" s="45" t="e">
        <f t="shared" si="6"/>
        <v>#NUM!</v>
      </c>
      <c r="R23" s="45" t="e">
        <f t="shared" si="7"/>
        <v>#NUM!</v>
      </c>
      <c r="S23" s="45" t="e">
        <f t="shared" si="8"/>
        <v>#NUM!</v>
      </c>
      <c r="T23" s="45" t="e">
        <f t="shared" si="9"/>
        <v>#NUM!</v>
      </c>
      <c r="U23" s="45" t="e">
        <f t="shared" si="10"/>
        <v>#N/A</v>
      </c>
      <c r="V23" s="45" t="e">
        <f t="shared" si="11"/>
        <v>#NUM!</v>
      </c>
      <c r="W23" s="45" t="e">
        <f t="shared" si="12"/>
        <v>#NUM!</v>
      </c>
      <c r="X23" s="45" t="e">
        <f t="shared" si="13"/>
        <v>#NUM!</v>
      </c>
      <c r="Y23" s="45" t="e">
        <f t="shared" si="14"/>
        <v>#NUM!</v>
      </c>
      <c r="Z23" s="45" t="e">
        <f t="shared" si="15"/>
        <v>#N/A</v>
      </c>
      <c r="AA23" s="45" t="e">
        <f t="shared" si="16"/>
        <v>#NUM!</v>
      </c>
      <c r="AB23" s="45" t="e">
        <f t="shared" si="17"/>
        <v>#NUM!</v>
      </c>
      <c r="AC23" s="45" t="e">
        <f t="shared" si="18"/>
        <v>#NUM!</v>
      </c>
      <c r="AD23" s="45" t="e">
        <f t="shared" si="19"/>
        <v>#NUM!</v>
      </c>
      <c r="AE23" s="45" t="e">
        <f t="shared" si="20"/>
        <v>#NUM!</v>
      </c>
      <c r="AF23" s="45" t="e">
        <f t="shared" si="21"/>
        <v>#N/A</v>
      </c>
      <c r="AG23" s="45" t="e">
        <f t="shared" si="22"/>
        <v>#NUM!</v>
      </c>
      <c r="AH23" s="45" t="e">
        <f t="shared" si="23"/>
        <v>#NUM!</v>
      </c>
      <c r="AI23" s="45" t="e">
        <f t="shared" si="24"/>
        <v>#NUM!</v>
      </c>
      <c r="AJ23" s="45" t="e">
        <f t="shared" si="25"/>
        <v>#N/A</v>
      </c>
    </row>
    <row r="24" spans="1:36" ht="12.95" customHeight="1" x14ac:dyDescent="0.15">
      <c r="A24" s="44"/>
      <c r="B24" s="99"/>
      <c r="C24" s="99"/>
      <c r="D24" s="44"/>
      <c r="E24" s="44"/>
      <c r="F24" s="4" t="str">
        <f t="shared" si="0"/>
        <v/>
      </c>
      <c r="G24" s="5"/>
      <c r="H24" s="44"/>
      <c r="I24" s="44"/>
      <c r="J24" s="1" t="s">
        <v>15</v>
      </c>
      <c r="K24" s="45" t="e">
        <f t="shared" si="1"/>
        <v>#NUM!</v>
      </c>
      <c r="L24" s="45" t="e">
        <f t="shared" si="2"/>
        <v>#NUM!</v>
      </c>
      <c r="M24" s="45" t="e">
        <f t="shared" si="3"/>
        <v>#NUM!</v>
      </c>
      <c r="N24" s="45" t="e">
        <f t="shared" si="4"/>
        <v>#NUM!</v>
      </c>
      <c r="O24" s="45" t="e">
        <f t="shared" si="5"/>
        <v>#NUM!</v>
      </c>
      <c r="P24" s="45" t="e">
        <f t="shared" si="26"/>
        <v>#N/A</v>
      </c>
      <c r="Q24" s="45" t="e">
        <f t="shared" si="6"/>
        <v>#NUM!</v>
      </c>
      <c r="R24" s="45" t="e">
        <f t="shared" si="7"/>
        <v>#NUM!</v>
      </c>
      <c r="S24" s="45" t="e">
        <f t="shared" si="8"/>
        <v>#NUM!</v>
      </c>
      <c r="T24" s="45" t="e">
        <f t="shared" si="9"/>
        <v>#NUM!</v>
      </c>
      <c r="U24" s="45" t="e">
        <f t="shared" si="10"/>
        <v>#N/A</v>
      </c>
      <c r="V24" s="45" t="e">
        <f t="shared" si="11"/>
        <v>#NUM!</v>
      </c>
      <c r="W24" s="45" t="e">
        <f t="shared" si="12"/>
        <v>#NUM!</v>
      </c>
      <c r="X24" s="45" t="e">
        <f t="shared" si="13"/>
        <v>#NUM!</v>
      </c>
      <c r="Y24" s="45" t="e">
        <f t="shared" si="14"/>
        <v>#NUM!</v>
      </c>
      <c r="Z24" s="45" t="e">
        <f t="shared" si="15"/>
        <v>#N/A</v>
      </c>
      <c r="AA24" s="45" t="e">
        <f t="shared" si="16"/>
        <v>#NUM!</v>
      </c>
      <c r="AB24" s="45" t="e">
        <f t="shared" si="17"/>
        <v>#NUM!</v>
      </c>
      <c r="AC24" s="45" t="e">
        <f t="shared" si="18"/>
        <v>#NUM!</v>
      </c>
      <c r="AD24" s="45" t="e">
        <f t="shared" si="19"/>
        <v>#NUM!</v>
      </c>
      <c r="AE24" s="45" t="e">
        <f t="shared" si="20"/>
        <v>#NUM!</v>
      </c>
      <c r="AF24" s="45" t="e">
        <f t="shared" si="21"/>
        <v>#N/A</v>
      </c>
      <c r="AG24" s="45" t="e">
        <f t="shared" si="22"/>
        <v>#NUM!</v>
      </c>
      <c r="AH24" s="45" t="e">
        <f t="shared" si="23"/>
        <v>#NUM!</v>
      </c>
      <c r="AI24" s="45" t="e">
        <f t="shared" si="24"/>
        <v>#NUM!</v>
      </c>
      <c r="AJ24" s="45" t="e">
        <f t="shared" si="25"/>
        <v>#N/A</v>
      </c>
    </row>
    <row r="25" spans="1:36" ht="12.95" customHeight="1" x14ac:dyDescent="0.15">
      <c r="A25" s="44"/>
      <c r="B25" s="99"/>
      <c r="C25" s="99"/>
      <c r="D25" s="44"/>
      <c r="E25" s="44"/>
      <c r="F25" s="4" t="str">
        <f t="shared" si="0"/>
        <v/>
      </c>
      <c r="G25" s="5"/>
      <c r="H25" s="44"/>
      <c r="I25" s="44"/>
      <c r="J25" s="1" t="s">
        <v>15</v>
      </c>
      <c r="K25" s="45" t="e">
        <f t="shared" si="1"/>
        <v>#NUM!</v>
      </c>
      <c r="L25" s="45" t="e">
        <f t="shared" si="2"/>
        <v>#NUM!</v>
      </c>
      <c r="M25" s="45" t="e">
        <f t="shared" si="3"/>
        <v>#NUM!</v>
      </c>
      <c r="N25" s="45" t="e">
        <f t="shared" si="4"/>
        <v>#NUM!</v>
      </c>
      <c r="O25" s="45" t="e">
        <f t="shared" si="5"/>
        <v>#NUM!</v>
      </c>
      <c r="P25" s="45" t="e">
        <f t="shared" si="26"/>
        <v>#N/A</v>
      </c>
      <c r="Q25" s="45" t="e">
        <f t="shared" si="6"/>
        <v>#NUM!</v>
      </c>
      <c r="R25" s="45" t="e">
        <f t="shared" si="7"/>
        <v>#NUM!</v>
      </c>
      <c r="S25" s="45" t="e">
        <f t="shared" si="8"/>
        <v>#NUM!</v>
      </c>
      <c r="T25" s="45" t="e">
        <f t="shared" si="9"/>
        <v>#NUM!</v>
      </c>
      <c r="U25" s="45" t="e">
        <f t="shared" si="10"/>
        <v>#N/A</v>
      </c>
      <c r="V25" s="45" t="e">
        <f t="shared" si="11"/>
        <v>#NUM!</v>
      </c>
      <c r="W25" s="45" t="e">
        <f t="shared" si="12"/>
        <v>#NUM!</v>
      </c>
      <c r="X25" s="45" t="e">
        <f t="shared" si="13"/>
        <v>#NUM!</v>
      </c>
      <c r="Y25" s="45" t="e">
        <f t="shared" si="14"/>
        <v>#NUM!</v>
      </c>
      <c r="Z25" s="45" t="e">
        <f t="shared" si="15"/>
        <v>#N/A</v>
      </c>
      <c r="AA25" s="45" t="e">
        <f t="shared" si="16"/>
        <v>#NUM!</v>
      </c>
      <c r="AB25" s="45" t="e">
        <f t="shared" si="17"/>
        <v>#NUM!</v>
      </c>
      <c r="AC25" s="45" t="e">
        <f t="shared" si="18"/>
        <v>#NUM!</v>
      </c>
      <c r="AD25" s="45" t="e">
        <f t="shared" si="19"/>
        <v>#NUM!</v>
      </c>
      <c r="AE25" s="45" t="e">
        <f t="shared" si="20"/>
        <v>#NUM!</v>
      </c>
      <c r="AF25" s="45" t="e">
        <f t="shared" si="21"/>
        <v>#N/A</v>
      </c>
      <c r="AG25" s="45" t="e">
        <f t="shared" si="22"/>
        <v>#NUM!</v>
      </c>
      <c r="AH25" s="45" t="e">
        <f t="shared" si="23"/>
        <v>#NUM!</v>
      </c>
      <c r="AI25" s="45" t="e">
        <f t="shared" si="24"/>
        <v>#NUM!</v>
      </c>
      <c r="AJ25" s="45" t="e">
        <f t="shared" si="25"/>
        <v>#N/A</v>
      </c>
    </row>
    <row r="26" spans="1:36" ht="12.95" customHeight="1" x14ac:dyDescent="0.15">
      <c r="A26" s="44"/>
      <c r="B26" s="99"/>
      <c r="C26" s="99"/>
      <c r="D26" s="44"/>
      <c r="E26" s="44"/>
      <c r="F26" s="4" t="str">
        <f t="shared" si="0"/>
        <v/>
      </c>
      <c r="G26" s="5"/>
      <c r="H26" s="44"/>
      <c r="I26" s="44"/>
      <c r="J26" s="1" t="s">
        <v>15</v>
      </c>
      <c r="K26" s="45" t="e">
        <f t="shared" si="1"/>
        <v>#NUM!</v>
      </c>
      <c r="L26" s="45" t="e">
        <f t="shared" si="2"/>
        <v>#NUM!</v>
      </c>
      <c r="M26" s="45" t="e">
        <f t="shared" si="3"/>
        <v>#NUM!</v>
      </c>
      <c r="N26" s="45" t="e">
        <f t="shared" si="4"/>
        <v>#NUM!</v>
      </c>
      <c r="O26" s="45" t="e">
        <f t="shared" si="5"/>
        <v>#NUM!</v>
      </c>
      <c r="P26" s="45" t="e">
        <f t="shared" si="26"/>
        <v>#N/A</v>
      </c>
      <c r="Q26" s="45" t="e">
        <f t="shared" si="6"/>
        <v>#NUM!</v>
      </c>
      <c r="R26" s="45" t="e">
        <f t="shared" si="7"/>
        <v>#NUM!</v>
      </c>
      <c r="S26" s="45" t="e">
        <f t="shared" si="8"/>
        <v>#NUM!</v>
      </c>
      <c r="T26" s="45" t="e">
        <f t="shared" si="9"/>
        <v>#NUM!</v>
      </c>
      <c r="U26" s="45" t="e">
        <f t="shared" si="10"/>
        <v>#N/A</v>
      </c>
      <c r="V26" s="45" t="e">
        <f t="shared" si="11"/>
        <v>#NUM!</v>
      </c>
      <c r="W26" s="45" t="e">
        <f t="shared" si="12"/>
        <v>#NUM!</v>
      </c>
      <c r="X26" s="45" t="e">
        <f t="shared" si="13"/>
        <v>#NUM!</v>
      </c>
      <c r="Y26" s="45" t="e">
        <f t="shared" si="14"/>
        <v>#NUM!</v>
      </c>
      <c r="Z26" s="45" t="e">
        <f t="shared" si="15"/>
        <v>#N/A</v>
      </c>
      <c r="AA26" s="45" t="e">
        <f t="shared" si="16"/>
        <v>#NUM!</v>
      </c>
      <c r="AB26" s="45" t="e">
        <f t="shared" si="17"/>
        <v>#NUM!</v>
      </c>
      <c r="AC26" s="45" t="e">
        <f t="shared" si="18"/>
        <v>#NUM!</v>
      </c>
      <c r="AD26" s="45" t="e">
        <f t="shared" si="19"/>
        <v>#NUM!</v>
      </c>
      <c r="AE26" s="45" t="e">
        <f t="shared" si="20"/>
        <v>#NUM!</v>
      </c>
      <c r="AF26" s="45" t="e">
        <f t="shared" si="21"/>
        <v>#N/A</v>
      </c>
      <c r="AG26" s="45" t="e">
        <f t="shared" si="22"/>
        <v>#NUM!</v>
      </c>
      <c r="AH26" s="45" t="e">
        <f t="shared" si="23"/>
        <v>#NUM!</v>
      </c>
      <c r="AI26" s="45" t="e">
        <f t="shared" si="24"/>
        <v>#NUM!</v>
      </c>
      <c r="AJ26" s="45" t="e">
        <f t="shared" si="25"/>
        <v>#N/A</v>
      </c>
    </row>
    <row r="27" spans="1:36" ht="12.95" customHeight="1" x14ac:dyDescent="0.15">
      <c r="A27" s="44"/>
      <c r="B27" s="99"/>
      <c r="C27" s="99"/>
      <c r="D27" s="44"/>
      <c r="E27" s="44"/>
      <c r="F27" s="4" t="str">
        <f t="shared" si="0"/>
        <v/>
      </c>
      <c r="G27" s="5"/>
      <c r="H27" s="44"/>
      <c r="I27" s="44"/>
      <c r="J27" s="1" t="s">
        <v>15</v>
      </c>
      <c r="K27" s="45" t="e">
        <f t="shared" si="1"/>
        <v>#NUM!</v>
      </c>
      <c r="L27" s="45" t="e">
        <f t="shared" si="2"/>
        <v>#NUM!</v>
      </c>
      <c r="M27" s="45" t="e">
        <f t="shared" si="3"/>
        <v>#NUM!</v>
      </c>
      <c r="N27" s="45" t="e">
        <f t="shared" si="4"/>
        <v>#NUM!</v>
      </c>
      <c r="O27" s="45" t="e">
        <f t="shared" si="5"/>
        <v>#NUM!</v>
      </c>
      <c r="P27" s="45" t="e">
        <f t="shared" si="26"/>
        <v>#N/A</v>
      </c>
      <c r="Q27" s="45" t="e">
        <f t="shared" si="6"/>
        <v>#NUM!</v>
      </c>
      <c r="R27" s="45" t="e">
        <f t="shared" si="7"/>
        <v>#NUM!</v>
      </c>
      <c r="S27" s="45" t="e">
        <f t="shared" si="8"/>
        <v>#NUM!</v>
      </c>
      <c r="T27" s="45" t="e">
        <f t="shared" si="9"/>
        <v>#NUM!</v>
      </c>
      <c r="U27" s="45" t="e">
        <f t="shared" si="10"/>
        <v>#N/A</v>
      </c>
      <c r="V27" s="45" t="e">
        <f t="shared" si="11"/>
        <v>#NUM!</v>
      </c>
      <c r="W27" s="45" t="e">
        <f t="shared" si="12"/>
        <v>#NUM!</v>
      </c>
      <c r="X27" s="45" t="e">
        <f t="shared" si="13"/>
        <v>#NUM!</v>
      </c>
      <c r="Y27" s="45" t="e">
        <f t="shared" si="14"/>
        <v>#NUM!</v>
      </c>
      <c r="Z27" s="45" t="e">
        <f t="shared" si="15"/>
        <v>#N/A</v>
      </c>
      <c r="AA27" s="45" t="e">
        <f t="shared" si="16"/>
        <v>#NUM!</v>
      </c>
      <c r="AB27" s="45" t="e">
        <f t="shared" si="17"/>
        <v>#NUM!</v>
      </c>
      <c r="AC27" s="45" t="e">
        <f t="shared" si="18"/>
        <v>#NUM!</v>
      </c>
      <c r="AD27" s="45" t="e">
        <f t="shared" si="19"/>
        <v>#NUM!</v>
      </c>
      <c r="AE27" s="45" t="e">
        <f t="shared" si="20"/>
        <v>#NUM!</v>
      </c>
      <c r="AF27" s="45" t="e">
        <f t="shared" si="21"/>
        <v>#N/A</v>
      </c>
      <c r="AG27" s="45" t="e">
        <f t="shared" si="22"/>
        <v>#NUM!</v>
      </c>
      <c r="AH27" s="45" t="e">
        <f t="shared" si="23"/>
        <v>#NUM!</v>
      </c>
      <c r="AI27" s="45" t="e">
        <f t="shared" si="24"/>
        <v>#NUM!</v>
      </c>
      <c r="AJ27" s="45" t="e">
        <f t="shared" si="25"/>
        <v>#N/A</v>
      </c>
    </row>
    <row r="28" spans="1:36" ht="12.95" customHeight="1" x14ac:dyDescent="0.15">
      <c r="A28" s="44"/>
      <c r="B28" s="99"/>
      <c r="C28" s="99"/>
      <c r="D28" s="44"/>
      <c r="E28" s="44"/>
      <c r="F28" s="4" t="str">
        <f t="shared" si="0"/>
        <v/>
      </c>
      <c r="G28" s="5"/>
      <c r="H28" s="44"/>
      <c r="I28" s="44"/>
      <c r="J28" s="1" t="s">
        <v>15</v>
      </c>
      <c r="K28" s="45" t="e">
        <f t="shared" si="1"/>
        <v>#NUM!</v>
      </c>
      <c r="L28" s="45" t="e">
        <f t="shared" si="2"/>
        <v>#NUM!</v>
      </c>
      <c r="M28" s="45" t="e">
        <f t="shared" si="3"/>
        <v>#NUM!</v>
      </c>
      <c r="N28" s="8" t="e">
        <f t="shared" si="4"/>
        <v>#NUM!</v>
      </c>
      <c r="O28" s="45" t="e">
        <f t="shared" si="5"/>
        <v>#NUM!</v>
      </c>
      <c r="P28" s="45" t="e">
        <f t="shared" si="26"/>
        <v>#N/A</v>
      </c>
      <c r="Q28" s="45" t="e">
        <f t="shared" si="6"/>
        <v>#NUM!</v>
      </c>
      <c r="R28" s="45" t="e">
        <f t="shared" si="7"/>
        <v>#NUM!</v>
      </c>
      <c r="S28" s="45" t="e">
        <f t="shared" si="8"/>
        <v>#NUM!</v>
      </c>
      <c r="T28" s="45" t="e">
        <f t="shared" si="9"/>
        <v>#NUM!</v>
      </c>
      <c r="U28" s="45" t="e">
        <f t="shared" si="10"/>
        <v>#N/A</v>
      </c>
      <c r="V28" s="45" t="e">
        <f t="shared" si="11"/>
        <v>#NUM!</v>
      </c>
      <c r="W28" s="45" t="e">
        <f t="shared" si="12"/>
        <v>#NUM!</v>
      </c>
      <c r="X28" s="45" t="e">
        <f t="shared" si="13"/>
        <v>#NUM!</v>
      </c>
      <c r="Y28" s="45" t="e">
        <f t="shared" si="14"/>
        <v>#NUM!</v>
      </c>
      <c r="Z28" s="45" t="e">
        <f t="shared" si="15"/>
        <v>#N/A</v>
      </c>
      <c r="AA28" s="45" t="e">
        <f t="shared" si="16"/>
        <v>#NUM!</v>
      </c>
      <c r="AB28" s="45" t="e">
        <f t="shared" si="17"/>
        <v>#NUM!</v>
      </c>
      <c r="AC28" s="45" t="e">
        <f t="shared" si="18"/>
        <v>#NUM!</v>
      </c>
      <c r="AD28" s="45" t="e">
        <f t="shared" si="19"/>
        <v>#NUM!</v>
      </c>
      <c r="AE28" s="45" t="e">
        <f t="shared" si="20"/>
        <v>#NUM!</v>
      </c>
      <c r="AF28" s="45" t="e">
        <f t="shared" si="21"/>
        <v>#N/A</v>
      </c>
      <c r="AG28" s="45" t="e">
        <f t="shared" si="22"/>
        <v>#NUM!</v>
      </c>
      <c r="AH28" s="45" t="e">
        <f t="shared" si="23"/>
        <v>#NUM!</v>
      </c>
      <c r="AI28" s="45" t="e">
        <f t="shared" si="24"/>
        <v>#NUM!</v>
      </c>
      <c r="AJ28" s="45" t="e">
        <f t="shared" si="25"/>
        <v>#N/A</v>
      </c>
    </row>
    <row r="29" spans="1:36" ht="12.95" customHeight="1" x14ac:dyDescent="0.15">
      <c r="A29" s="44"/>
      <c r="B29" s="99"/>
      <c r="C29" s="99"/>
      <c r="D29" s="44"/>
      <c r="E29" s="44"/>
      <c r="F29" s="4" t="str">
        <f t="shared" si="0"/>
        <v/>
      </c>
      <c r="G29" s="5"/>
      <c r="H29" s="44"/>
      <c r="I29" s="44"/>
      <c r="J29" s="1" t="s">
        <v>15</v>
      </c>
      <c r="K29" s="45" t="e">
        <f t="shared" si="1"/>
        <v>#NUM!</v>
      </c>
      <c r="L29" s="45" t="e">
        <f t="shared" si="2"/>
        <v>#NUM!</v>
      </c>
      <c r="M29" s="45" t="e">
        <f t="shared" si="3"/>
        <v>#NUM!</v>
      </c>
      <c r="N29" s="45" t="e">
        <f t="shared" si="4"/>
        <v>#NUM!</v>
      </c>
      <c r="O29" s="45" t="e">
        <f t="shared" si="5"/>
        <v>#NUM!</v>
      </c>
      <c r="P29" s="45" t="e">
        <f t="shared" si="26"/>
        <v>#N/A</v>
      </c>
      <c r="Q29" s="45" t="e">
        <f t="shared" si="6"/>
        <v>#NUM!</v>
      </c>
      <c r="R29" s="45" t="e">
        <f t="shared" si="7"/>
        <v>#NUM!</v>
      </c>
      <c r="S29" s="45" t="e">
        <f t="shared" si="8"/>
        <v>#NUM!</v>
      </c>
      <c r="T29" s="45" t="e">
        <f t="shared" si="9"/>
        <v>#NUM!</v>
      </c>
      <c r="U29" s="45" t="e">
        <f t="shared" si="10"/>
        <v>#N/A</v>
      </c>
      <c r="V29" s="45" t="e">
        <f t="shared" si="11"/>
        <v>#NUM!</v>
      </c>
      <c r="W29" s="45" t="e">
        <f t="shared" si="12"/>
        <v>#NUM!</v>
      </c>
      <c r="X29" s="45" t="e">
        <f t="shared" si="13"/>
        <v>#NUM!</v>
      </c>
      <c r="Y29" s="45" t="e">
        <f t="shared" si="14"/>
        <v>#NUM!</v>
      </c>
      <c r="Z29" s="45" t="e">
        <f t="shared" si="15"/>
        <v>#N/A</v>
      </c>
      <c r="AA29" s="45" t="e">
        <f t="shared" si="16"/>
        <v>#NUM!</v>
      </c>
      <c r="AB29" s="45" t="e">
        <f t="shared" si="17"/>
        <v>#NUM!</v>
      </c>
      <c r="AC29" s="45" t="e">
        <f t="shared" si="18"/>
        <v>#NUM!</v>
      </c>
      <c r="AD29" s="45" t="e">
        <f t="shared" si="19"/>
        <v>#NUM!</v>
      </c>
      <c r="AE29" s="45" t="e">
        <f t="shared" si="20"/>
        <v>#NUM!</v>
      </c>
      <c r="AF29" s="45" t="e">
        <f t="shared" si="21"/>
        <v>#N/A</v>
      </c>
      <c r="AG29" s="45" t="e">
        <f t="shared" si="22"/>
        <v>#NUM!</v>
      </c>
      <c r="AH29" s="45" t="e">
        <f t="shared" si="23"/>
        <v>#NUM!</v>
      </c>
      <c r="AI29" s="45" t="e">
        <f t="shared" si="24"/>
        <v>#NUM!</v>
      </c>
      <c r="AJ29" s="45" t="e">
        <f t="shared" si="25"/>
        <v>#N/A</v>
      </c>
    </row>
    <row r="30" spans="1:36" ht="12.95" customHeight="1" x14ac:dyDescent="0.15">
      <c r="A30" s="44"/>
      <c r="B30" s="99"/>
      <c r="C30" s="99"/>
      <c r="D30" s="44"/>
      <c r="E30" s="44"/>
      <c r="F30" s="4" t="str">
        <f t="shared" si="0"/>
        <v/>
      </c>
      <c r="G30" s="5"/>
      <c r="H30" s="44"/>
      <c r="I30" s="44"/>
      <c r="J30" s="1" t="s">
        <v>15</v>
      </c>
      <c r="K30" s="45" t="e">
        <f t="shared" si="1"/>
        <v>#NUM!</v>
      </c>
      <c r="L30" s="45" t="e">
        <f t="shared" si="2"/>
        <v>#NUM!</v>
      </c>
      <c r="M30" s="45" t="e">
        <f t="shared" si="3"/>
        <v>#NUM!</v>
      </c>
      <c r="N30" s="45" t="e">
        <f t="shared" si="4"/>
        <v>#NUM!</v>
      </c>
      <c r="O30" s="45" t="e">
        <f t="shared" si="5"/>
        <v>#NUM!</v>
      </c>
      <c r="P30" s="45" t="e">
        <f t="shared" si="26"/>
        <v>#N/A</v>
      </c>
      <c r="Q30" s="45" t="e">
        <f t="shared" si="6"/>
        <v>#NUM!</v>
      </c>
      <c r="R30" s="45" t="e">
        <f t="shared" si="7"/>
        <v>#NUM!</v>
      </c>
      <c r="S30" s="45" t="e">
        <f t="shared" si="8"/>
        <v>#NUM!</v>
      </c>
      <c r="T30" s="45" t="e">
        <f t="shared" si="9"/>
        <v>#NUM!</v>
      </c>
      <c r="U30" s="45" t="e">
        <f t="shared" si="10"/>
        <v>#N/A</v>
      </c>
      <c r="V30" s="45" t="e">
        <f t="shared" si="11"/>
        <v>#NUM!</v>
      </c>
      <c r="W30" s="45" t="e">
        <f t="shared" si="12"/>
        <v>#NUM!</v>
      </c>
      <c r="X30" s="45" t="e">
        <f t="shared" si="13"/>
        <v>#NUM!</v>
      </c>
      <c r="Y30" s="45" t="e">
        <f t="shared" si="14"/>
        <v>#NUM!</v>
      </c>
      <c r="Z30" s="45" t="e">
        <f t="shared" si="15"/>
        <v>#N/A</v>
      </c>
      <c r="AA30" s="45" t="e">
        <f t="shared" si="16"/>
        <v>#NUM!</v>
      </c>
      <c r="AB30" s="45" t="e">
        <f t="shared" si="17"/>
        <v>#NUM!</v>
      </c>
      <c r="AC30" s="45" t="e">
        <f t="shared" si="18"/>
        <v>#NUM!</v>
      </c>
      <c r="AD30" s="45" t="e">
        <f t="shared" si="19"/>
        <v>#NUM!</v>
      </c>
      <c r="AE30" s="45" t="e">
        <f t="shared" si="20"/>
        <v>#NUM!</v>
      </c>
      <c r="AF30" s="45" t="e">
        <f t="shared" si="21"/>
        <v>#N/A</v>
      </c>
      <c r="AG30" s="45" t="e">
        <f t="shared" si="22"/>
        <v>#NUM!</v>
      </c>
      <c r="AH30" s="45" t="e">
        <f t="shared" si="23"/>
        <v>#NUM!</v>
      </c>
      <c r="AI30" s="45" t="e">
        <f t="shared" si="24"/>
        <v>#NUM!</v>
      </c>
      <c r="AJ30" s="45" t="e">
        <f t="shared" si="25"/>
        <v>#N/A</v>
      </c>
    </row>
    <row r="31" spans="1:36" ht="12.95" customHeight="1" x14ac:dyDescent="0.15">
      <c r="A31" s="44"/>
      <c r="B31" s="99"/>
      <c r="C31" s="99"/>
      <c r="D31" s="44"/>
      <c r="E31" s="44"/>
      <c r="F31" s="4" t="str">
        <f t="shared" si="0"/>
        <v/>
      </c>
      <c r="G31" s="5"/>
      <c r="H31" s="44"/>
      <c r="I31" s="44"/>
      <c r="J31" s="1" t="s">
        <v>15</v>
      </c>
      <c r="K31" s="45" t="e">
        <f t="shared" si="1"/>
        <v>#NUM!</v>
      </c>
      <c r="L31" s="45" t="e">
        <f t="shared" si="2"/>
        <v>#NUM!</v>
      </c>
      <c r="M31" s="45" t="e">
        <f t="shared" si="3"/>
        <v>#NUM!</v>
      </c>
      <c r="N31" s="45" t="e">
        <f t="shared" si="4"/>
        <v>#NUM!</v>
      </c>
      <c r="O31" s="45" t="e">
        <f t="shared" si="5"/>
        <v>#NUM!</v>
      </c>
      <c r="P31" s="45" t="e">
        <f t="shared" si="26"/>
        <v>#N/A</v>
      </c>
      <c r="Q31" s="45" t="e">
        <f t="shared" si="6"/>
        <v>#NUM!</v>
      </c>
      <c r="R31" s="45" t="e">
        <f t="shared" si="7"/>
        <v>#NUM!</v>
      </c>
      <c r="S31" s="45" t="e">
        <f t="shared" si="8"/>
        <v>#NUM!</v>
      </c>
      <c r="T31" s="45" t="e">
        <f t="shared" si="9"/>
        <v>#NUM!</v>
      </c>
      <c r="U31" s="45" t="e">
        <f t="shared" si="10"/>
        <v>#N/A</v>
      </c>
      <c r="V31" s="45" t="e">
        <f t="shared" si="11"/>
        <v>#NUM!</v>
      </c>
      <c r="W31" s="45" t="e">
        <f t="shared" si="12"/>
        <v>#NUM!</v>
      </c>
      <c r="X31" s="45" t="e">
        <f t="shared" si="13"/>
        <v>#NUM!</v>
      </c>
      <c r="Y31" s="45" t="e">
        <f t="shared" si="14"/>
        <v>#NUM!</v>
      </c>
      <c r="Z31" s="45" t="e">
        <f t="shared" si="15"/>
        <v>#N/A</v>
      </c>
      <c r="AA31" s="45" t="e">
        <f t="shared" si="16"/>
        <v>#NUM!</v>
      </c>
      <c r="AB31" s="45" t="e">
        <f t="shared" si="17"/>
        <v>#NUM!</v>
      </c>
      <c r="AC31" s="45" t="e">
        <f t="shared" si="18"/>
        <v>#NUM!</v>
      </c>
      <c r="AD31" s="45" t="e">
        <f t="shared" si="19"/>
        <v>#NUM!</v>
      </c>
      <c r="AE31" s="45" t="e">
        <f t="shared" si="20"/>
        <v>#NUM!</v>
      </c>
      <c r="AF31" s="45" t="e">
        <f t="shared" si="21"/>
        <v>#N/A</v>
      </c>
      <c r="AG31" s="45" t="e">
        <f t="shared" si="22"/>
        <v>#NUM!</v>
      </c>
      <c r="AH31" s="45" t="e">
        <f t="shared" si="23"/>
        <v>#NUM!</v>
      </c>
      <c r="AI31" s="45" t="e">
        <f t="shared" si="24"/>
        <v>#NUM!</v>
      </c>
      <c r="AJ31" s="45" t="e">
        <f t="shared" si="25"/>
        <v>#N/A</v>
      </c>
    </row>
    <row r="32" spans="1:36" ht="12.95" customHeight="1" x14ac:dyDescent="0.15">
      <c r="A32" s="44"/>
      <c r="B32" s="99"/>
      <c r="C32" s="99"/>
      <c r="D32" s="44"/>
      <c r="E32" s="44"/>
      <c r="F32" s="4" t="str">
        <f t="shared" si="0"/>
        <v/>
      </c>
      <c r="G32" s="5"/>
      <c r="H32" s="44"/>
      <c r="I32" s="44"/>
      <c r="J32" s="1" t="s">
        <v>15</v>
      </c>
      <c r="K32" s="45" t="e">
        <f t="shared" si="1"/>
        <v>#NUM!</v>
      </c>
      <c r="L32" s="45" t="e">
        <f t="shared" si="2"/>
        <v>#NUM!</v>
      </c>
      <c r="M32" s="45" t="e">
        <f t="shared" si="3"/>
        <v>#NUM!</v>
      </c>
      <c r="N32" s="45" t="e">
        <f t="shared" si="4"/>
        <v>#NUM!</v>
      </c>
      <c r="O32" s="45" t="e">
        <f t="shared" si="5"/>
        <v>#NUM!</v>
      </c>
      <c r="P32" s="45" t="e">
        <f t="shared" si="26"/>
        <v>#N/A</v>
      </c>
      <c r="Q32" s="45" t="e">
        <f t="shared" si="6"/>
        <v>#NUM!</v>
      </c>
      <c r="R32" s="45" t="e">
        <f t="shared" si="7"/>
        <v>#NUM!</v>
      </c>
      <c r="S32" s="45" t="e">
        <f t="shared" si="8"/>
        <v>#NUM!</v>
      </c>
      <c r="T32" s="45" t="e">
        <f t="shared" si="9"/>
        <v>#NUM!</v>
      </c>
      <c r="U32" s="45" t="e">
        <f t="shared" si="10"/>
        <v>#N/A</v>
      </c>
      <c r="V32" s="45" t="e">
        <f t="shared" si="11"/>
        <v>#NUM!</v>
      </c>
      <c r="W32" s="45" t="e">
        <f t="shared" si="12"/>
        <v>#NUM!</v>
      </c>
      <c r="X32" s="45" t="e">
        <f t="shared" si="13"/>
        <v>#NUM!</v>
      </c>
      <c r="Y32" s="45" t="e">
        <f t="shared" si="14"/>
        <v>#NUM!</v>
      </c>
      <c r="Z32" s="45" t="e">
        <f t="shared" si="15"/>
        <v>#N/A</v>
      </c>
      <c r="AA32" s="45" t="e">
        <f t="shared" si="16"/>
        <v>#NUM!</v>
      </c>
      <c r="AB32" s="45" t="e">
        <f t="shared" si="17"/>
        <v>#NUM!</v>
      </c>
      <c r="AC32" s="45" t="e">
        <f t="shared" si="18"/>
        <v>#NUM!</v>
      </c>
      <c r="AD32" s="45" t="e">
        <f t="shared" si="19"/>
        <v>#NUM!</v>
      </c>
      <c r="AE32" s="45" t="e">
        <f t="shared" si="20"/>
        <v>#NUM!</v>
      </c>
      <c r="AF32" s="45" t="e">
        <f t="shared" si="21"/>
        <v>#N/A</v>
      </c>
      <c r="AG32" s="45" t="e">
        <f t="shared" si="22"/>
        <v>#NUM!</v>
      </c>
      <c r="AH32" s="45" t="e">
        <f t="shared" si="23"/>
        <v>#NUM!</v>
      </c>
      <c r="AI32" s="45" t="e">
        <f t="shared" si="24"/>
        <v>#NUM!</v>
      </c>
      <c r="AJ32" s="45" t="e">
        <f t="shared" si="25"/>
        <v>#N/A</v>
      </c>
    </row>
    <row r="33" spans="1:36" ht="12.95" customHeight="1" x14ac:dyDescent="0.15">
      <c r="A33" s="44"/>
      <c r="B33" s="99"/>
      <c r="C33" s="99"/>
      <c r="D33" s="44"/>
      <c r="E33" s="44"/>
      <c r="F33" s="4" t="str">
        <f t="shared" si="0"/>
        <v/>
      </c>
      <c r="G33" s="44"/>
      <c r="H33" s="44"/>
      <c r="I33" s="44"/>
      <c r="J33" s="1" t="s">
        <v>15</v>
      </c>
      <c r="K33" s="45" t="e">
        <f t="shared" si="1"/>
        <v>#NUM!</v>
      </c>
      <c r="L33" s="45" t="e">
        <f t="shared" si="2"/>
        <v>#NUM!</v>
      </c>
      <c r="M33" s="45" t="e">
        <f t="shared" si="3"/>
        <v>#NUM!</v>
      </c>
      <c r="N33" s="45" t="e">
        <f t="shared" si="4"/>
        <v>#NUM!</v>
      </c>
      <c r="O33" s="45" t="e">
        <f t="shared" si="5"/>
        <v>#NUM!</v>
      </c>
      <c r="P33" s="45" t="e">
        <f t="shared" si="26"/>
        <v>#N/A</v>
      </c>
      <c r="Q33" s="45" t="e">
        <f t="shared" si="6"/>
        <v>#NUM!</v>
      </c>
      <c r="R33" s="45" t="e">
        <f t="shared" si="7"/>
        <v>#NUM!</v>
      </c>
      <c r="S33" s="45" t="e">
        <f t="shared" si="8"/>
        <v>#NUM!</v>
      </c>
      <c r="T33" s="45" t="e">
        <f t="shared" si="9"/>
        <v>#NUM!</v>
      </c>
      <c r="U33" s="45" t="e">
        <f t="shared" si="10"/>
        <v>#N/A</v>
      </c>
      <c r="V33" s="45" t="e">
        <f t="shared" si="11"/>
        <v>#NUM!</v>
      </c>
      <c r="W33" s="45" t="e">
        <f t="shared" si="12"/>
        <v>#NUM!</v>
      </c>
      <c r="X33" s="45" t="e">
        <f t="shared" si="13"/>
        <v>#NUM!</v>
      </c>
      <c r="Y33" s="45" t="e">
        <f t="shared" si="14"/>
        <v>#NUM!</v>
      </c>
      <c r="Z33" s="45" t="e">
        <f t="shared" si="15"/>
        <v>#N/A</v>
      </c>
      <c r="AA33" s="45" t="e">
        <f t="shared" si="16"/>
        <v>#NUM!</v>
      </c>
      <c r="AB33" s="45" t="e">
        <f t="shared" si="17"/>
        <v>#NUM!</v>
      </c>
      <c r="AC33" s="45" t="e">
        <f t="shared" si="18"/>
        <v>#NUM!</v>
      </c>
      <c r="AD33" s="45" t="e">
        <f t="shared" si="19"/>
        <v>#NUM!</v>
      </c>
      <c r="AE33" s="45" t="e">
        <f t="shared" si="20"/>
        <v>#NUM!</v>
      </c>
      <c r="AF33" s="45" t="e">
        <f t="shared" si="21"/>
        <v>#N/A</v>
      </c>
      <c r="AG33" s="45" t="e">
        <f t="shared" si="22"/>
        <v>#NUM!</v>
      </c>
      <c r="AH33" s="45" t="e">
        <f t="shared" si="23"/>
        <v>#NUM!</v>
      </c>
      <c r="AI33" s="45" t="e">
        <f t="shared" si="24"/>
        <v>#NUM!</v>
      </c>
      <c r="AJ33" s="45" t="e">
        <f t="shared" si="25"/>
        <v>#N/A</v>
      </c>
    </row>
    <row r="34" spans="1:36" ht="12.95" customHeight="1" x14ac:dyDescent="0.15">
      <c r="A34" s="44"/>
      <c r="B34" s="99"/>
      <c r="C34" s="99"/>
      <c r="D34" s="44"/>
      <c r="E34" s="44"/>
      <c r="F34" s="4" t="str">
        <f t="shared" si="0"/>
        <v/>
      </c>
      <c r="G34" s="44"/>
      <c r="H34" s="44"/>
      <c r="I34" s="44"/>
      <c r="K34" s="45" t="e">
        <f t="shared" si="1"/>
        <v>#NUM!</v>
      </c>
      <c r="L34" s="45" t="e">
        <f t="shared" si="2"/>
        <v>#NUM!</v>
      </c>
      <c r="M34" s="45" t="e">
        <f t="shared" si="3"/>
        <v>#NUM!</v>
      </c>
      <c r="N34" s="45" t="e">
        <f t="shared" si="4"/>
        <v>#NUM!</v>
      </c>
      <c r="O34" s="45" t="e">
        <f t="shared" si="5"/>
        <v>#NUM!</v>
      </c>
      <c r="P34" s="45" t="e">
        <f t="shared" si="26"/>
        <v>#N/A</v>
      </c>
      <c r="Q34" s="45" t="e">
        <f t="shared" si="6"/>
        <v>#NUM!</v>
      </c>
      <c r="R34" s="45" t="e">
        <f t="shared" si="7"/>
        <v>#NUM!</v>
      </c>
      <c r="S34" s="45" t="e">
        <f t="shared" si="8"/>
        <v>#NUM!</v>
      </c>
      <c r="T34" s="45" t="e">
        <f t="shared" si="9"/>
        <v>#NUM!</v>
      </c>
      <c r="U34" s="45" t="e">
        <f t="shared" si="10"/>
        <v>#N/A</v>
      </c>
      <c r="V34" s="45" t="e">
        <f t="shared" si="11"/>
        <v>#NUM!</v>
      </c>
      <c r="W34" s="45" t="e">
        <f t="shared" si="12"/>
        <v>#NUM!</v>
      </c>
      <c r="X34" s="45" t="e">
        <f t="shared" si="13"/>
        <v>#NUM!</v>
      </c>
      <c r="Y34" s="45" t="e">
        <f t="shared" si="14"/>
        <v>#NUM!</v>
      </c>
      <c r="Z34" s="45" t="e">
        <f t="shared" si="15"/>
        <v>#N/A</v>
      </c>
      <c r="AA34" s="45" t="e">
        <f t="shared" si="16"/>
        <v>#NUM!</v>
      </c>
      <c r="AB34" s="45" t="e">
        <f t="shared" si="17"/>
        <v>#NUM!</v>
      </c>
      <c r="AC34" s="45" t="e">
        <f t="shared" si="18"/>
        <v>#NUM!</v>
      </c>
      <c r="AD34" s="45" t="e">
        <f t="shared" si="19"/>
        <v>#NUM!</v>
      </c>
      <c r="AE34" s="45" t="e">
        <f t="shared" si="20"/>
        <v>#NUM!</v>
      </c>
      <c r="AF34" s="45" t="e">
        <f t="shared" si="21"/>
        <v>#N/A</v>
      </c>
      <c r="AG34" s="45" t="e">
        <f t="shared" si="22"/>
        <v>#NUM!</v>
      </c>
      <c r="AH34" s="45" t="e">
        <f t="shared" si="23"/>
        <v>#NUM!</v>
      </c>
      <c r="AI34" s="45" t="e">
        <f t="shared" si="24"/>
        <v>#NUM!</v>
      </c>
      <c r="AJ34" s="45" t="e">
        <f t="shared" si="25"/>
        <v>#N/A</v>
      </c>
    </row>
    <row r="35" spans="1:36" ht="12.95" customHeight="1" x14ac:dyDescent="0.15">
      <c r="A35" s="44"/>
      <c r="B35" s="99"/>
      <c r="C35" s="99"/>
      <c r="D35" s="44"/>
      <c r="E35" s="44"/>
      <c r="F35" s="4" t="str">
        <f t="shared" si="0"/>
        <v/>
      </c>
      <c r="G35" s="44"/>
      <c r="H35" s="44"/>
      <c r="I35" s="44"/>
      <c r="K35" s="45" t="e">
        <f t="shared" si="1"/>
        <v>#NUM!</v>
      </c>
      <c r="L35" s="45" t="e">
        <f t="shared" si="2"/>
        <v>#NUM!</v>
      </c>
      <c r="M35" s="45" t="e">
        <f t="shared" si="3"/>
        <v>#NUM!</v>
      </c>
      <c r="N35" s="45" t="e">
        <f t="shared" si="4"/>
        <v>#NUM!</v>
      </c>
      <c r="O35" s="45" t="e">
        <f t="shared" si="5"/>
        <v>#NUM!</v>
      </c>
      <c r="P35" s="45" t="e">
        <f t="shared" si="26"/>
        <v>#N/A</v>
      </c>
      <c r="Q35" s="45" t="e">
        <f t="shared" si="6"/>
        <v>#NUM!</v>
      </c>
      <c r="R35" s="45" t="e">
        <f t="shared" si="7"/>
        <v>#NUM!</v>
      </c>
      <c r="S35" s="45" t="e">
        <f t="shared" si="8"/>
        <v>#NUM!</v>
      </c>
      <c r="T35" s="45" t="e">
        <f t="shared" si="9"/>
        <v>#NUM!</v>
      </c>
      <c r="U35" s="45" t="e">
        <f t="shared" si="10"/>
        <v>#N/A</v>
      </c>
      <c r="V35" s="45" t="e">
        <f t="shared" si="11"/>
        <v>#NUM!</v>
      </c>
      <c r="W35" s="45" t="e">
        <f t="shared" si="12"/>
        <v>#NUM!</v>
      </c>
      <c r="X35" s="45" t="e">
        <f t="shared" si="13"/>
        <v>#NUM!</v>
      </c>
      <c r="Y35" s="45" t="e">
        <f t="shared" si="14"/>
        <v>#NUM!</v>
      </c>
      <c r="Z35" s="45" t="e">
        <f t="shared" si="15"/>
        <v>#N/A</v>
      </c>
      <c r="AA35" s="45" t="e">
        <f t="shared" si="16"/>
        <v>#NUM!</v>
      </c>
      <c r="AB35" s="45" t="e">
        <f t="shared" si="17"/>
        <v>#NUM!</v>
      </c>
      <c r="AC35" s="45" t="e">
        <f t="shared" si="18"/>
        <v>#NUM!</v>
      </c>
      <c r="AD35" s="45" t="e">
        <f t="shared" si="19"/>
        <v>#NUM!</v>
      </c>
      <c r="AE35" s="45" t="e">
        <f t="shared" si="20"/>
        <v>#NUM!</v>
      </c>
      <c r="AF35" s="45" t="e">
        <f t="shared" si="21"/>
        <v>#N/A</v>
      </c>
      <c r="AG35" s="45" t="e">
        <f t="shared" si="22"/>
        <v>#NUM!</v>
      </c>
      <c r="AH35" s="45" t="e">
        <f t="shared" si="23"/>
        <v>#NUM!</v>
      </c>
      <c r="AI35" s="45" t="e">
        <f t="shared" si="24"/>
        <v>#NUM!</v>
      </c>
      <c r="AJ35" s="45" t="e">
        <f t="shared" si="25"/>
        <v>#N/A</v>
      </c>
    </row>
    <row r="36" spans="1:36" ht="12.95" customHeight="1" x14ac:dyDescent="0.15">
      <c r="A36" s="44"/>
      <c r="B36" s="99"/>
      <c r="C36" s="99"/>
      <c r="D36" s="44"/>
      <c r="E36" s="44"/>
      <c r="F36" s="4" t="str">
        <f t="shared" si="0"/>
        <v/>
      </c>
      <c r="G36" s="44"/>
      <c r="H36" s="44"/>
      <c r="I36" s="44"/>
      <c r="K36" s="45" t="e">
        <f t="shared" si="1"/>
        <v>#NUM!</v>
      </c>
      <c r="L36" s="45" t="e">
        <f t="shared" si="2"/>
        <v>#NUM!</v>
      </c>
      <c r="M36" s="45" t="e">
        <f t="shared" si="3"/>
        <v>#NUM!</v>
      </c>
      <c r="N36" s="45" t="e">
        <f t="shared" si="4"/>
        <v>#NUM!</v>
      </c>
      <c r="O36" s="45" t="e">
        <f t="shared" si="5"/>
        <v>#NUM!</v>
      </c>
      <c r="P36" s="45" t="e">
        <f t="shared" si="26"/>
        <v>#N/A</v>
      </c>
      <c r="Q36" s="45" t="e">
        <f t="shared" si="6"/>
        <v>#NUM!</v>
      </c>
      <c r="R36" s="45" t="e">
        <f t="shared" si="7"/>
        <v>#NUM!</v>
      </c>
      <c r="S36" s="45" t="e">
        <f t="shared" si="8"/>
        <v>#NUM!</v>
      </c>
      <c r="T36" s="45" t="e">
        <f t="shared" si="9"/>
        <v>#NUM!</v>
      </c>
      <c r="U36" s="45" t="e">
        <f t="shared" si="10"/>
        <v>#N/A</v>
      </c>
      <c r="V36" s="45" t="e">
        <f t="shared" si="11"/>
        <v>#NUM!</v>
      </c>
      <c r="W36" s="45" t="e">
        <f t="shared" si="12"/>
        <v>#NUM!</v>
      </c>
      <c r="X36" s="45" t="e">
        <f t="shared" si="13"/>
        <v>#NUM!</v>
      </c>
      <c r="Y36" s="45" t="e">
        <f t="shared" si="14"/>
        <v>#NUM!</v>
      </c>
      <c r="Z36" s="45" t="e">
        <f t="shared" si="15"/>
        <v>#N/A</v>
      </c>
      <c r="AA36" s="45" t="e">
        <f t="shared" si="16"/>
        <v>#NUM!</v>
      </c>
      <c r="AB36" s="45" t="e">
        <f t="shared" si="17"/>
        <v>#NUM!</v>
      </c>
      <c r="AC36" s="45" t="e">
        <f t="shared" si="18"/>
        <v>#NUM!</v>
      </c>
      <c r="AD36" s="45" t="e">
        <f t="shared" si="19"/>
        <v>#NUM!</v>
      </c>
      <c r="AE36" s="45" t="e">
        <f t="shared" si="20"/>
        <v>#NUM!</v>
      </c>
      <c r="AF36" s="45" t="e">
        <f t="shared" si="21"/>
        <v>#N/A</v>
      </c>
      <c r="AG36" s="45" t="e">
        <f t="shared" si="22"/>
        <v>#NUM!</v>
      </c>
      <c r="AH36" s="45" t="e">
        <f t="shared" si="23"/>
        <v>#NUM!</v>
      </c>
      <c r="AI36" s="45" t="e">
        <f t="shared" si="24"/>
        <v>#NUM!</v>
      </c>
      <c r="AJ36" s="45" t="e">
        <f t="shared" si="25"/>
        <v>#N/A</v>
      </c>
    </row>
    <row r="37" spans="1:36" ht="12.95" customHeight="1" x14ac:dyDescent="0.15">
      <c r="A37" s="44"/>
      <c r="B37" s="99"/>
      <c r="C37" s="99"/>
      <c r="D37" s="44"/>
      <c r="E37" s="44"/>
      <c r="F37" s="4" t="str">
        <f t="shared" si="0"/>
        <v/>
      </c>
      <c r="G37" s="44"/>
      <c r="H37" s="44"/>
      <c r="I37" s="44"/>
      <c r="K37" s="45" t="e">
        <f t="shared" si="1"/>
        <v>#NUM!</v>
      </c>
      <c r="L37" s="45" t="e">
        <f t="shared" si="2"/>
        <v>#NUM!</v>
      </c>
      <c r="M37" s="45" t="e">
        <f t="shared" si="3"/>
        <v>#NUM!</v>
      </c>
      <c r="N37" s="45" t="e">
        <f t="shared" si="4"/>
        <v>#NUM!</v>
      </c>
      <c r="O37" s="45" t="e">
        <f t="shared" si="5"/>
        <v>#NUM!</v>
      </c>
      <c r="P37" s="45" t="e">
        <f t="shared" si="26"/>
        <v>#N/A</v>
      </c>
      <c r="Q37" s="45" t="e">
        <f t="shared" si="6"/>
        <v>#NUM!</v>
      </c>
      <c r="R37" s="45" t="e">
        <f t="shared" si="7"/>
        <v>#NUM!</v>
      </c>
      <c r="S37" s="45" t="e">
        <f t="shared" si="8"/>
        <v>#NUM!</v>
      </c>
      <c r="T37" s="45" t="e">
        <f t="shared" si="9"/>
        <v>#NUM!</v>
      </c>
      <c r="U37" s="45" t="e">
        <f t="shared" si="10"/>
        <v>#N/A</v>
      </c>
      <c r="V37" s="45" t="e">
        <f t="shared" si="11"/>
        <v>#NUM!</v>
      </c>
      <c r="W37" s="45" t="e">
        <f t="shared" si="12"/>
        <v>#NUM!</v>
      </c>
      <c r="X37" s="45" t="e">
        <f t="shared" si="13"/>
        <v>#NUM!</v>
      </c>
      <c r="Y37" s="45" t="e">
        <f t="shared" si="14"/>
        <v>#NUM!</v>
      </c>
      <c r="Z37" s="45" t="e">
        <f t="shared" si="15"/>
        <v>#N/A</v>
      </c>
      <c r="AA37" s="45" t="e">
        <f t="shared" si="16"/>
        <v>#NUM!</v>
      </c>
      <c r="AB37" s="45" t="e">
        <f t="shared" si="17"/>
        <v>#NUM!</v>
      </c>
      <c r="AC37" s="45" t="e">
        <f t="shared" si="18"/>
        <v>#NUM!</v>
      </c>
      <c r="AD37" s="45" t="e">
        <f t="shared" si="19"/>
        <v>#NUM!</v>
      </c>
      <c r="AE37" s="45" t="e">
        <f t="shared" si="20"/>
        <v>#NUM!</v>
      </c>
      <c r="AF37" s="45" t="e">
        <f t="shared" si="21"/>
        <v>#N/A</v>
      </c>
      <c r="AG37" s="45" t="e">
        <f t="shared" si="22"/>
        <v>#NUM!</v>
      </c>
      <c r="AH37" s="45" t="e">
        <f t="shared" si="23"/>
        <v>#NUM!</v>
      </c>
      <c r="AI37" s="45" t="e">
        <f t="shared" si="24"/>
        <v>#NUM!</v>
      </c>
      <c r="AJ37" s="45" t="e">
        <f t="shared" si="25"/>
        <v>#N/A</v>
      </c>
    </row>
    <row r="38" spans="1:36" ht="12.95" customHeight="1" x14ac:dyDescent="0.15">
      <c r="A38" s="44"/>
      <c r="B38" s="99"/>
      <c r="C38" s="99"/>
      <c r="D38" s="44"/>
      <c r="E38" s="44"/>
      <c r="F38" s="4" t="str">
        <f t="shared" si="0"/>
        <v/>
      </c>
      <c r="G38" s="44"/>
      <c r="H38" s="44"/>
      <c r="I38" s="44"/>
      <c r="K38" s="45" t="e">
        <f t="shared" si="1"/>
        <v>#NUM!</v>
      </c>
      <c r="L38" s="45" t="e">
        <f t="shared" si="2"/>
        <v>#NUM!</v>
      </c>
      <c r="M38" s="45" t="e">
        <f t="shared" si="3"/>
        <v>#NUM!</v>
      </c>
      <c r="N38" s="45" t="e">
        <f t="shared" si="4"/>
        <v>#NUM!</v>
      </c>
      <c r="O38" s="45" t="e">
        <f t="shared" si="5"/>
        <v>#NUM!</v>
      </c>
      <c r="P38" s="45" t="e">
        <f t="shared" si="26"/>
        <v>#N/A</v>
      </c>
      <c r="Q38" s="45" t="e">
        <f t="shared" si="6"/>
        <v>#NUM!</v>
      </c>
      <c r="R38" s="45" t="e">
        <f t="shared" si="7"/>
        <v>#NUM!</v>
      </c>
      <c r="S38" s="45" t="e">
        <f t="shared" si="8"/>
        <v>#NUM!</v>
      </c>
      <c r="T38" s="45" t="e">
        <f t="shared" si="9"/>
        <v>#NUM!</v>
      </c>
      <c r="U38" s="45" t="e">
        <f t="shared" si="10"/>
        <v>#N/A</v>
      </c>
      <c r="V38" s="45" t="e">
        <f t="shared" si="11"/>
        <v>#NUM!</v>
      </c>
      <c r="W38" s="45" t="e">
        <f t="shared" si="12"/>
        <v>#NUM!</v>
      </c>
      <c r="X38" s="45" t="e">
        <f t="shared" si="13"/>
        <v>#NUM!</v>
      </c>
      <c r="Y38" s="45" t="e">
        <f t="shared" si="14"/>
        <v>#NUM!</v>
      </c>
      <c r="Z38" s="45" t="e">
        <f t="shared" si="15"/>
        <v>#N/A</v>
      </c>
      <c r="AA38" s="45" t="e">
        <f t="shared" si="16"/>
        <v>#NUM!</v>
      </c>
      <c r="AB38" s="45" t="e">
        <f t="shared" si="17"/>
        <v>#NUM!</v>
      </c>
      <c r="AC38" s="45" t="e">
        <f t="shared" si="18"/>
        <v>#NUM!</v>
      </c>
      <c r="AD38" s="45" t="e">
        <f t="shared" si="19"/>
        <v>#NUM!</v>
      </c>
      <c r="AE38" s="45" t="e">
        <f t="shared" si="20"/>
        <v>#NUM!</v>
      </c>
      <c r="AF38" s="45" t="e">
        <f t="shared" si="21"/>
        <v>#N/A</v>
      </c>
      <c r="AG38" s="45" t="e">
        <f t="shared" si="22"/>
        <v>#NUM!</v>
      </c>
      <c r="AH38" s="45" t="e">
        <f t="shared" si="23"/>
        <v>#NUM!</v>
      </c>
      <c r="AI38" s="45" t="e">
        <f t="shared" si="24"/>
        <v>#NUM!</v>
      </c>
      <c r="AJ38" s="45" t="e">
        <f t="shared" si="25"/>
        <v>#N/A</v>
      </c>
    </row>
    <row r="39" spans="1:36" ht="12.95" customHeight="1" x14ac:dyDescent="0.15">
      <c r="A39" s="44"/>
      <c r="B39" s="99"/>
      <c r="C39" s="99"/>
      <c r="D39" s="44"/>
      <c r="E39" s="44"/>
      <c r="F39" s="4" t="str">
        <f t="shared" si="0"/>
        <v/>
      </c>
      <c r="G39" s="44"/>
      <c r="H39" s="44"/>
      <c r="I39" s="44"/>
      <c r="K39" s="45" t="e">
        <f t="shared" si="1"/>
        <v>#NUM!</v>
      </c>
      <c r="L39" s="45" t="e">
        <f t="shared" si="2"/>
        <v>#NUM!</v>
      </c>
      <c r="M39" s="45" t="e">
        <f t="shared" si="3"/>
        <v>#NUM!</v>
      </c>
      <c r="N39" s="45" t="e">
        <f t="shared" si="4"/>
        <v>#NUM!</v>
      </c>
      <c r="O39" s="45" t="e">
        <f t="shared" si="5"/>
        <v>#NUM!</v>
      </c>
      <c r="P39" s="45" t="e">
        <f t="shared" si="26"/>
        <v>#N/A</v>
      </c>
      <c r="Q39" s="45" t="e">
        <f t="shared" si="6"/>
        <v>#NUM!</v>
      </c>
      <c r="R39" s="45" t="e">
        <f t="shared" si="7"/>
        <v>#NUM!</v>
      </c>
      <c r="S39" s="45" t="e">
        <f t="shared" si="8"/>
        <v>#NUM!</v>
      </c>
      <c r="T39" s="45" t="e">
        <f t="shared" si="9"/>
        <v>#NUM!</v>
      </c>
      <c r="U39" s="45" t="e">
        <f t="shared" si="10"/>
        <v>#N/A</v>
      </c>
      <c r="V39" s="45" t="e">
        <f t="shared" si="11"/>
        <v>#NUM!</v>
      </c>
      <c r="W39" s="45" t="e">
        <f t="shared" si="12"/>
        <v>#NUM!</v>
      </c>
      <c r="X39" s="45" t="e">
        <f t="shared" si="13"/>
        <v>#NUM!</v>
      </c>
      <c r="Y39" s="45" t="e">
        <f t="shared" si="14"/>
        <v>#NUM!</v>
      </c>
      <c r="Z39" s="45" t="e">
        <f t="shared" si="15"/>
        <v>#N/A</v>
      </c>
      <c r="AA39" s="45" t="e">
        <f t="shared" si="16"/>
        <v>#NUM!</v>
      </c>
      <c r="AB39" s="45" t="e">
        <f t="shared" si="17"/>
        <v>#NUM!</v>
      </c>
      <c r="AC39" s="45" t="e">
        <f t="shared" si="18"/>
        <v>#NUM!</v>
      </c>
      <c r="AD39" s="45" t="e">
        <f t="shared" si="19"/>
        <v>#NUM!</v>
      </c>
      <c r="AE39" s="45" t="e">
        <f t="shared" si="20"/>
        <v>#NUM!</v>
      </c>
      <c r="AF39" s="45" t="e">
        <f t="shared" si="21"/>
        <v>#N/A</v>
      </c>
      <c r="AG39" s="45" t="e">
        <f t="shared" si="22"/>
        <v>#NUM!</v>
      </c>
      <c r="AH39" s="45" t="e">
        <f t="shared" si="23"/>
        <v>#NUM!</v>
      </c>
      <c r="AI39" s="45" t="e">
        <f t="shared" si="24"/>
        <v>#NUM!</v>
      </c>
      <c r="AJ39" s="45" t="e">
        <f t="shared" si="25"/>
        <v>#N/A</v>
      </c>
    </row>
    <row r="40" spans="1:36" ht="12.95" customHeight="1" x14ac:dyDescent="0.15">
      <c r="A40" s="44"/>
      <c r="B40" s="99"/>
      <c r="C40" s="99"/>
      <c r="D40" s="44"/>
      <c r="E40" s="44"/>
      <c r="F40" s="4" t="str">
        <f t="shared" si="0"/>
        <v/>
      </c>
      <c r="G40" s="44"/>
      <c r="H40" s="44"/>
      <c r="I40" s="44"/>
      <c r="K40" s="45" t="e">
        <f t="shared" si="1"/>
        <v>#NUM!</v>
      </c>
      <c r="L40" s="45" t="e">
        <f t="shared" si="2"/>
        <v>#NUM!</v>
      </c>
      <c r="M40" s="45" t="e">
        <f t="shared" si="3"/>
        <v>#NUM!</v>
      </c>
      <c r="N40" s="45" t="e">
        <f t="shared" si="4"/>
        <v>#NUM!</v>
      </c>
      <c r="O40" s="45" t="e">
        <f t="shared" si="5"/>
        <v>#NUM!</v>
      </c>
      <c r="P40" s="45" t="e">
        <f t="shared" si="26"/>
        <v>#N/A</v>
      </c>
      <c r="Q40" s="45" t="e">
        <f t="shared" si="6"/>
        <v>#NUM!</v>
      </c>
      <c r="R40" s="45" t="e">
        <f t="shared" si="7"/>
        <v>#NUM!</v>
      </c>
      <c r="S40" s="45" t="e">
        <f t="shared" si="8"/>
        <v>#NUM!</v>
      </c>
      <c r="T40" s="45" t="e">
        <f t="shared" si="9"/>
        <v>#NUM!</v>
      </c>
      <c r="U40" s="45" t="e">
        <f t="shared" si="10"/>
        <v>#N/A</v>
      </c>
      <c r="V40" s="45" t="e">
        <f t="shared" si="11"/>
        <v>#NUM!</v>
      </c>
      <c r="W40" s="45" t="e">
        <f t="shared" si="12"/>
        <v>#NUM!</v>
      </c>
      <c r="X40" s="45" t="e">
        <f t="shared" si="13"/>
        <v>#NUM!</v>
      </c>
      <c r="Y40" s="45" t="e">
        <f t="shared" si="14"/>
        <v>#NUM!</v>
      </c>
      <c r="Z40" s="45" t="e">
        <f t="shared" si="15"/>
        <v>#N/A</v>
      </c>
      <c r="AA40" s="45" t="e">
        <f t="shared" si="16"/>
        <v>#NUM!</v>
      </c>
      <c r="AB40" s="45" t="e">
        <f t="shared" si="17"/>
        <v>#NUM!</v>
      </c>
      <c r="AC40" s="45" t="e">
        <f t="shared" si="18"/>
        <v>#NUM!</v>
      </c>
      <c r="AD40" s="45" t="e">
        <f t="shared" si="19"/>
        <v>#NUM!</v>
      </c>
      <c r="AE40" s="45" t="e">
        <f t="shared" si="20"/>
        <v>#NUM!</v>
      </c>
      <c r="AF40" s="45" t="e">
        <f t="shared" si="21"/>
        <v>#N/A</v>
      </c>
      <c r="AG40" s="45" t="e">
        <f t="shared" si="22"/>
        <v>#NUM!</v>
      </c>
      <c r="AH40" s="45" t="e">
        <f t="shared" si="23"/>
        <v>#NUM!</v>
      </c>
      <c r="AI40" s="45" t="e">
        <f t="shared" si="24"/>
        <v>#NUM!</v>
      </c>
      <c r="AJ40" s="45" t="e">
        <f t="shared" si="25"/>
        <v>#N/A</v>
      </c>
    </row>
    <row r="41" spans="1:36" ht="12.95" customHeight="1" x14ac:dyDescent="0.15">
      <c r="A41" s="44"/>
      <c r="B41" s="99"/>
      <c r="C41" s="99"/>
      <c r="D41" s="44"/>
      <c r="E41" s="44"/>
      <c r="F41" s="4" t="str">
        <f t="shared" si="0"/>
        <v/>
      </c>
      <c r="G41" s="44"/>
      <c r="H41" s="44"/>
      <c r="I41" s="44"/>
      <c r="K41" s="45" t="e">
        <f t="shared" si="1"/>
        <v>#NUM!</v>
      </c>
      <c r="L41" s="45" t="e">
        <f t="shared" si="2"/>
        <v>#NUM!</v>
      </c>
      <c r="M41" s="45" t="e">
        <f t="shared" si="3"/>
        <v>#NUM!</v>
      </c>
      <c r="N41" s="45" t="e">
        <f t="shared" si="4"/>
        <v>#NUM!</v>
      </c>
      <c r="O41" s="45" t="e">
        <f t="shared" si="5"/>
        <v>#NUM!</v>
      </c>
      <c r="P41" s="45" t="e">
        <f t="shared" si="26"/>
        <v>#N/A</v>
      </c>
      <c r="Q41" s="45" t="e">
        <f t="shared" si="6"/>
        <v>#NUM!</v>
      </c>
      <c r="R41" s="45" t="e">
        <f t="shared" si="7"/>
        <v>#NUM!</v>
      </c>
      <c r="S41" s="45" t="e">
        <f t="shared" si="8"/>
        <v>#NUM!</v>
      </c>
      <c r="T41" s="45" t="e">
        <f t="shared" si="9"/>
        <v>#NUM!</v>
      </c>
      <c r="U41" s="45" t="e">
        <f t="shared" si="10"/>
        <v>#N/A</v>
      </c>
      <c r="V41" s="45" t="e">
        <f t="shared" si="11"/>
        <v>#NUM!</v>
      </c>
      <c r="W41" s="45" t="e">
        <f t="shared" si="12"/>
        <v>#NUM!</v>
      </c>
      <c r="X41" s="45" t="e">
        <f t="shared" si="13"/>
        <v>#NUM!</v>
      </c>
      <c r="Y41" s="45" t="e">
        <f t="shared" si="14"/>
        <v>#NUM!</v>
      </c>
      <c r="Z41" s="45" t="e">
        <f t="shared" si="15"/>
        <v>#N/A</v>
      </c>
      <c r="AA41" s="45" t="e">
        <f t="shared" si="16"/>
        <v>#NUM!</v>
      </c>
      <c r="AB41" s="45" t="e">
        <f t="shared" si="17"/>
        <v>#NUM!</v>
      </c>
      <c r="AC41" s="45" t="e">
        <f t="shared" si="18"/>
        <v>#NUM!</v>
      </c>
      <c r="AD41" s="45" t="e">
        <f t="shared" si="19"/>
        <v>#NUM!</v>
      </c>
      <c r="AE41" s="45" t="e">
        <f t="shared" si="20"/>
        <v>#NUM!</v>
      </c>
      <c r="AF41" s="45" t="e">
        <f t="shared" si="21"/>
        <v>#N/A</v>
      </c>
      <c r="AG41" s="45" t="e">
        <f t="shared" si="22"/>
        <v>#NUM!</v>
      </c>
      <c r="AH41" s="45" t="e">
        <f t="shared" si="23"/>
        <v>#NUM!</v>
      </c>
      <c r="AI41" s="45" t="e">
        <f t="shared" si="24"/>
        <v>#NUM!</v>
      </c>
      <c r="AJ41" s="45" t="e">
        <f t="shared" si="25"/>
        <v>#N/A</v>
      </c>
    </row>
    <row r="42" spans="1:36" ht="12.95" customHeight="1" x14ac:dyDescent="0.15">
      <c r="A42" s="44"/>
      <c r="B42" s="99"/>
      <c r="C42" s="99"/>
      <c r="D42" s="44"/>
      <c r="E42" s="44"/>
      <c r="F42" s="4" t="str">
        <f t="shared" si="0"/>
        <v/>
      </c>
      <c r="G42" s="44"/>
      <c r="H42" s="44"/>
      <c r="I42" s="44"/>
      <c r="K42" s="45" t="e">
        <f t="shared" si="1"/>
        <v>#NUM!</v>
      </c>
      <c r="L42" s="45" t="e">
        <f t="shared" si="2"/>
        <v>#NUM!</v>
      </c>
      <c r="M42" s="45" t="e">
        <f t="shared" si="3"/>
        <v>#NUM!</v>
      </c>
      <c r="N42" s="45" t="e">
        <f t="shared" si="4"/>
        <v>#NUM!</v>
      </c>
      <c r="O42" s="45" t="e">
        <f t="shared" si="5"/>
        <v>#NUM!</v>
      </c>
      <c r="P42" s="45" t="e">
        <f t="shared" si="26"/>
        <v>#N/A</v>
      </c>
      <c r="Q42" s="45" t="e">
        <f t="shared" si="6"/>
        <v>#NUM!</v>
      </c>
      <c r="R42" s="45" t="e">
        <f t="shared" si="7"/>
        <v>#NUM!</v>
      </c>
      <c r="S42" s="45" t="e">
        <f t="shared" si="8"/>
        <v>#NUM!</v>
      </c>
      <c r="T42" s="45" t="e">
        <f t="shared" si="9"/>
        <v>#NUM!</v>
      </c>
      <c r="U42" s="45" t="e">
        <f t="shared" si="10"/>
        <v>#N/A</v>
      </c>
      <c r="V42" s="45" t="e">
        <f t="shared" si="11"/>
        <v>#NUM!</v>
      </c>
      <c r="W42" s="45" t="e">
        <f t="shared" si="12"/>
        <v>#NUM!</v>
      </c>
      <c r="X42" s="45" t="e">
        <f t="shared" si="13"/>
        <v>#NUM!</v>
      </c>
      <c r="Y42" s="45" t="e">
        <f t="shared" si="14"/>
        <v>#NUM!</v>
      </c>
      <c r="Z42" s="45" t="e">
        <f t="shared" si="15"/>
        <v>#N/A</v>
      </c>
      <c r="AA42" s="45" t="e">
        <f t="shared" si="16"/>
        <v>#NUM!</v>
      </c>
      <c r="AB42" s="45" t="e">
        <f t="shared" si="17"/>
        <v>#NUM!</v>
      </c>
      <c r="AC42" s="45" t="e">
        <f t="shared" si="18"/>
        <v>#NUM!</v>
      </c>
      <c r="AD42" s="45" t="e">
        <f t="shared" si="19"/>
        <v>#NUM!</v>
      </c>
      <c r="AE42" s="45" t="e">
        <f t="shared" si="20"/>
        <v>#NUM!</v>
      </c>
      <c r="AF42" s="45" t="e">
        <f t="shared" si="21"/>
        <v>#N/A</v>
      </c>
      <c r="AG42" s="45" t="e">
        <f t="shared" si="22"/>
        <v>#NUM!</v>
      </c>
      <c r="AH42" s="45" t="e">
        <f t="shared" si="23"/>
        <v>#NUM!</v>
      </c>
      <c r="AI42" s="45" t="e">
        <f t="shared" si="24"/>
        <v>#NUM!</v>
      </c>
      <c r="AJ42" s="45" t="e">
        <f t="shared" si="25"/>
        <v>#N/A</v>
      </c>
    </row>
    <row r="43" spans="1:36" ht="12.95" customHeight="1" x14ac:dyDescent="0.15">
      <c r="A43" s="44"/>
      <c r="B43" s="99"/>
      <c r="C43" s="99"/>
      <c r="D43" s="44"/>
      <c r="E43" s="44"/>
      <c r="F43" s="4" t="str">
        <f t="shared" si="0"/>
        <v/>
      </c>
      <c r="G43" s="44"/>
      <c r="H43" s="44"/>
      <c r="I43" s="44"/>
      <c r="K43" s="45" t="e">
        <f t="shared" si="1"/>
        <v>#NUM!</v>
      </c>
      <c r="L43" s="45" t="e">
        <f t="shared" si="2"/>
        <v>#NUM!</v>
      </c>
      <c r="M43" s="45" t="e">
        <f t="shared" si="3"/>
        <v>#NUM!</v>
      </c>
      <c r="N43" s="45" t="e">
        <f t="shared" si="4"/>
        <v>#NUM!</v>
      </c>
      <c r="O43" s="45" t="e">
        <f t="shared" si="5"/>
        <v>#NUM!</v>
      </c>
      <c r="P43" s="45" t="e">
        <f t="shared" si="26"/>
        <v>#N/A</v>
      </c>
      <c r="Q43" s="45" t="e">
        <f t="shared" si="6"/>
        <v>#NUM!</v>
      </c>
      <c r="R43" s="45" t="e">
        <f t="shared" si="7"/>
        <v>#NUM!</v>
      </c>
      <c r="S43" s="45" t="e">
        <f t="shared" si="8"/>
        <v>#NUM!</v>
      </c>
      <c r="T43" s="45" t="e">
        <f t="shared" si="9"/>
        <v>#NUM!</v>
      </c>
      <c r="U43" s="45" t="e">
        <f t="shared" si="10"/>
        <v>#N/A</v>
      </c>
      <c r="V43" s="45" t="e">
        <f t="shared" si="11"/>
        <v>#NUM!</v>
      </c>
      <c r="W43" s="45" t="e">
        <f t="shared" si="12"/>
        <v>#NUM!</v>
      </c>
      <c r="X43" s="45" t="e">
        <f t="shared" si="13"/>
        <v>#NUM!</v>
      </c>
      <c r="Y43" s="45" t="e">
        <f t="shared" si="14"/>
        <v>#NUM!</v>
      </c>
      <c r="Z43" s="45" t="e">
        <f t="shared" si="15"/>
        <v>#N/A</v>
      </c>
      <c r="AA43" s="45" t="e">
        <f t="shared" si="16"/>
        <v>#NUM!</v>
      </c>
      <c r="AB43" s="45" t="e">
        <f t="shared" si="17"/>
        <v>#NUM!</v>
      </c>
      <c r="AC43" s="45" t="e">
        <f t="shared" si="18"/>
        <v>#NUM!</v>
      </c>
      <c r="AD43" s="45" t="e">
        <f t="shared" si="19"/>
        <v>#NUM!</v>
      </c>
      <c r="AE43" s="45" t="e">
        <f t="shared" si="20"/>
        <v>#NUM!</v>
      </c>
      <c r="AF43" s="45" t="e">
        <f t="shared" si="21"/>
        <v>#N/A</v>
      </c>
      <c r="AG43" s="45" t="e">
        <f t="shared" si="22"/>
        <v>#NUM!</v>
      </c>
      <c r="AH43" s="45" t="e">
        <f t="shared" si="23"/>
        <v>#NUM!</v>
      </c>
      <c r="AI43" s="45" t="e">
        <f t="shared" si="24"/>
        <v>#NUM!</v>
      </c>
      <c r="AJ43" s="45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44" t="s">
        <v>18</v>
      </c>
      <c r="D46" s="44" t="s">
        <v>19</v>
      </c>
      <c r="E46" s="44" t="s">
        <v>20</v>
      </c>
      <c r="F46" s="11"/>
      <c r="G46" s="5" t="s">
        <v>21</v>
      </c>
      <c r="H46" s="13"/>
      <c r="I46" s="111" t="s">
        <v>192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14</v>
      </c>
      <c r="D47" s="15">
        <f>COUNTIF(G4:G43,"*下層*")</f>
        <v>0</v>
      </c>
      <c r="E47" s="15">
        <f>COUNTA(A4:A43)</f>
        <v>14</v>
      </c>
      <c r="F47" s="11"/>
      <c r="G47" s="16">
        <f>C47*100</f>
        <v>1400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20</v>
      </c>
      <c r="D48" s="15" t="str">
        <f>IF(D47&gt;0,ROUND(SUMIF(G4:G43,"*下層*",E4:E43)/D47,0),"")</f>
        <v/>
      </c>
      <c r="E48" s="15">
        <f>ROUND(SUM(E4:E43)/E47,0)</f>
        <v>20</v>
      </c>
      <c r="F48" s="14"/>
      <c r="G48" s="16">
        <f>C48</f>
        <v>20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24</v>
      </c>
      <c r="D49" s="15" t="str">
        <f>IF(D47&gt;0,ROUND(SUMIF(G4:G43,"*下層*",D4:D43)/D47,0),"")</f>
        <v/>
      </c>
      <c r="E49" s="15">
        <f>ROUND(SUM(D4:D43)/E47,0)</f>
        <v>24</v>
      </c>
      <c r="F49" s="14"/>
      <c r="G49" s="16">
        <f>C49</f>
        <v>24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6.73</v>
      </c>
      <c r="D50" s="17">
        <f>SUMIF(G4:G43,"*下層*",F4:F43)</f>
        <v>0</v>
      </c>
      <c r="E50" s="4">
        <f>SUM(F4:F43)</f>
        <v>6.73</v>
      </c>
      <c r="F50" s="14"/>
      <c r="G50" s="18">
        <f>C50*100</f>
        <v>673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形状比＝83、Sr＝13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44" t="s">
        <v>18</v>
      </c>
      <c r="D53" s="44" t="s">
        <v>19</v>
      </c>
      <c r="E53" s="44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4</v>
      </c>
      <c r="D54" s="15">
        <f>COUNTIF(H4:H43,"▲")</f>
        <v>0</v>
      </c>
      <c r="E54" s="15">
        <f>COUNTA(H4:H43)</f>
        <v>4</v>
      </c>
      <c r="F54" s="11"/>
      <c r="G54" s="16">
        <f>C54*100</f>
        <v>400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18</v>
      </c>
      <c r="D55" s="15" t="str">
        <f>IF(D54&gt;0,ROUND(SUMIF(H4:H43,"▲",E4:E43)/D54,0),"")</f>
        <v/>
      </c>
      <c r="E55" s="15">
        <f>ROUND(SUMIF(H4:H43,"*",E4:E43)/E54,0)</f>
        <v>18</v>
      </c>
      <c r="F55" s="14"/>
      <c r="G55" s="16">
        <f>C55</f>
        <v>18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21</v>
      </c>
      <c r="D56" s="15" t="str">
        <f>IF(D54&gt;0,ROUND(SUMIF(H4:H43,"▲",D4:D43)/D54,0),"")</f>
        <v/>
      </c>
      <c r="E56" s="15">
        <f>ROUND(SUMIF(H4:H43,"*",D4:D43)/E54,0)</f>
        <v>21</v>
      </c>
      <c r="F56" s="14"/>
      <c r="G56" s="16">
        <f>C56</f>
        <v>21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1.32</v>
      </c>
      <c r="D57" s="17">
        <f>SUMIF(H4:H43,"▲",F4:F43)</f>
        <v>0</v>
      </c>
      <c r="E57" s="17">
        <f>SUM(C57:D57)</f>
        <v>1.32</v>
      </c>
      <c r="F57" s="14"/>
      <c r="G57" s="20">
        <f>C57*100</f>
        <v>132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44" t="s">
        <v>18</v>
      </c>
      <c r="D60" s="44" t="s">
        <v>19</v>
      </c>
      <c r="E60" s="44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28.6</v>
      </c>
      <c r="D61" s="21" t="str">
        <f>IF(D47&gt;0,ROUND(D54/D47*100,1),"")</f>
        <v/>
      </c>
      <c r="E61" s="21">
        <f>ROUND(E54/E47*100,1)</f>
        <v>28.6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19.600000000000001</v>
      </c>
      <c r="D62" s="21" t="str">
        <f>IF(D47&gt;0,ROUND(D57/D50*100,1),"")</f>
        <v/>
      </c>
      <c r="E62" s="21">
        <f>ROUND(E57/E50*100,1)</f>
        <v>19.600000000000001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44" t="s">
        <v>18</v>
      </c>
      <c r="D65" s="44" t="s">
        <v>19</v>
      </c>
      <c r="E65" s="44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10</v>
      </c>
      <c r="D66" s="15">
        <f>D47-D54</f>
        <v>0</v>
      </c>
      <c r="E66" s="15">
        <f>SUM(C66:D66)</f>
        <v>10</v>
      </c>
      <c r="F66" s="11"/>
      <c r="G66" s="16">
        <f>C66*100</f>
        <v>1000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21</v>
      </c>
      <c r="D67" s="15" t="str">
        <f>IF(D66&gt;0,ROUND(SUMIFS(E4:E43,G7:G43,"*下層*",H4:H43,"")/D66,0),"")</f>
        <v/>
      </c>
      <c r="E67" s="15">
        <f>IF(E66&gt;0,ROUND(SUMIF(H4:H43,"",E4:E43)/E66,0),"")</f>
        <v>21</v>
      </c>
      <c r="F67" s="14"/>
      <c r="G67" s="16">
        <f>C67</f>
        <v>21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26</v>
      </c>
      <c r="D68" s="15" t="str">
        <f>IF(D66&gt;0,ROUND(SUMIFS(D4:D43,G7:G43,"*下層*",H4:H43,"")/D66,0),"")</f>
        <v/>
      </c>
      <c r="E68" s="15">
        <f>IF(E66&gt;0,ROUND(SUMIF(H4:H43,"",D4:D43)/E66,0),"")</f>
        <v>26</v>
      </c>
      <c r="F68" s="14"/>
      <c r="G68" s="16">
        <f>C68</f>
        <v>26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5.41</v>
      </c>
      <c r="D69" s="17" t="str">
        <f>IF(D66&gt;0,D50-D57,"")</f>
        <v/>
      </c>
      <c r="E69" s="4">
        <f>SUM(C69:D69)</f>
        <v>5.41</v>
      </c>
      <c r="F69" s="14"/>
      <c r="G69" s="18">
        <f>C69*100</f>
        <v>541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形状比＝81、Sr＝15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22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671" priority="16" stopIfTrue="1">
      <formula>AND(($H4="スギ"),(#REF!&lt;12))</formula>
    </cfRule>
  </conditionalFormatting>
  <conditionalFormatting sqref="L4:L43">
    <cfRule type="expression" dxfId="670" priority="15" stopIfTrue="1">
      <formula>AND(($H4="スギ"),(#REF!&lt;22),(#REF!&gt;=12))</formula>
    </cfRule>
  </conditionalFormatting>
  <conditionalFormatting sqref="M4:M43">
    <cfRule type="expression" dxfId="669" priority="14" stopIfTrue="1">
      <formula>AND(($H4="スギ"),(#REF!&lt;32),(#REF!&gt;=22))</formula>
    </cfRule>
  </conditionalFormatting>
  <conditionalFormatting sqref="N4:N43">
    <cfRule type="expression" dxfId="668" priority="13" stopIfTrue="1">
      <formula>AND(($H4="スギ"),(#REF!&lt;42),(#REF!&gt;=32))</formula>
    </cfRule>
  </conditionalFormatting>
  <conditionalFormatting sqref="U4:U43 Z4:AF43 AJ4:AJ43 O4:P43">
    <cfRule type="expression" dxfId="667" priority="12" stopIfTrue="1">
      <formula>AND(($H4="スギ"),(#REF!&gt;=42))</formula>
    </cfRule>
  </conditionalFormatting>
  <conditionalFormatting sqref="Q4:Q43 AA4:AA43">
    <cfRule type="expression" dxfId="666" priority="11" stopIfTrue="1">
      <formula>AND(($H4="ヒノキ"),(#REF!&lt;12))</formula>
    </cfRule>
  </conditionalFormatting>
  <conditionalFormatting sqref="R4:R43 AB4:AE43">
    <cfRule type="expression" dxfId="665" priority="10" stopIfTrue="1">
      <formula>AND(($H4="ヒノキ"),(#REF!&lt;22),(#REF!&gt;=12))</formula>
    </cfRule>
  </conditionalFormatting>
  <conditionalFormatting sqref="S4:S43">
    <cfRule type="expression" dxfId="664" priority="9" stopIfTrue="1">
      <formula>AND(($H4="ヒノキ"),(#REF!&lt;32),(#REF!&gt;=22))</formula>
    </cfRule>
  </conditionalFormatting>
  <conditionalFormatting sqref="T4:U43 Z4:AF43 AJ4:AJ43">
    <cfRule type="expression" dxfId="663" priority="8" stopIfTrue="1">
      <formula>AND(($H4="ヒノキ"),(#REF!&gt;=32))</formula>
    </cfRule>
  </conditionalFormatting>
  <conditionalFormatting sqref="V4:V43 AA4:AA43">
    <cfRule type="expression" dxfId="662" priority="7" stopIfTrue="1">
      <formula>AND(($H4="アカマツ"),(#REF!&lt;12))</formula>
    </cfRule>
  </conditionalFormatting>
  <conditionalFormatting sqref="W4:W43 AB4:AB43">
    <cfRule type="expression" dxfId="661" priority="6" stopIfTrue="1">
      <formula>AND(($H4="アカマツ"),(#REF!&lt;22),(#REF!&gt;=12))</formula>
    </cfRule>
  </conditionalFormatting>
  <conditionalFormatting sqref="X4:X43 AC4:AC43">
    <cfRule type="expression" dxfId="660" priority="5" stopIfTrue="1">
      <formula>AND(($H4="アカマツ"),(#REF!&lt;42),(#REF!&gt;=22))</formula>
    </cfRule>
  </conditionalFormatting>
  <conditionalFormatting sqref="Y4:AF43 AJ4:AJ43">
    <cfRule type="expression" dxfId="659" priority="4" stopIfTrue="1">
      <formula>AND(($H4="アカマツ"),(#REF!&gt;=42))</formula>
    </cfRule>
  </conditionalFormatting>
  <conditionalFormatting sqref="AG4:AG43">
    <cfRule type="expression" dxfId="658" priority="3" stopIfTrue="1">
      <formula>AND(($H4&lt;&gt;"スギ"),($H4&lt;&gt;"ヒノキ"),($H4&lt;&gt;"アカマツ"),(#REF!&lt;12))</formula>
    </cfRule>
  </conditionalFormatting>
  <conditionalFormatting sqref="AH4:AH43">
    <cfRule type="expression" dxfId="657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656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0" tint="-0.499984740745262"/>
  </sheetPr>
  <dimension ref="A1:U96"/>
  <sheetViews>
    <sheetView topLeftCell="A16" zoomScaleNormal="100" zoomScaleSheetLayoutView="100" workbookViewId="0">
      <selection activeCell="A3" sqref="A3:C3"/>
    </sheetView>
  </sheetViews>
  <sheetFormatPr defaultColWidth="8.5" defaultRowHeight="12" x14ac:dyDescent="0.15"/>
  <cols>
    <col min="1" max="11" width="8.5" style="11" customWidth="1"/>
    <col min="12" max="14" width="7.625" style="11" customWidth="1"/>
    <col min="15" max="16384" width="8.5" style="11"/>
  </cols>
  <sheetData>
    <row r="1" spans="1:21" ht="24" customHeight="1" x14ac:dyDescent="0.15">
      <c r="A1" s="128" t="s">
        <v>195</v>
      </c>
      <c r="B1" s="128"/>
      <c r="C1" s="129"/>
      <c r="D1" s="130" t="s">
        <v>240</v>
      </c>
      <c r="E1" s="131"/>
      <c r="F1" s="131"/>
      <c r="G1" s="132"/>
    </row>
    <row r="2" spans="1:21" ht="24" customHeight="1" x14ac:dyDescent="0.15">
      <c r="A2" s="128" t="s">
        <v>196</v>
      </c>
      <c r="B2" s="128"/>
      <c r="C2" s="129"/>
      <c r="D2" s="54" t="s">
        <v>239</v>
      </c>
      <c r="E2" s="54" t="s">
        <v>241</v>
      </c>
      <c r="F2" s="54" t="s">
        <v>242</v>
      </c>
      <c r="G2" s="54"/>
      <c r="H2" s="54"/>
      <c r="I2" s="55"/>
      <c r="J2" s="55"/>
    </row>
    <row r="3" spans="1:21" ht="24" customHeight="1" x14ac:dyDescent="0.15">
      <c r="A3" s="128" t="s">
        <v>197</v>
      </c>
      <c r="B3" s="128"/>
      <c r="C3" s="129"/>
      <c r="D3" s="56" t="s">
        <v>295</v>
      </c>
      <c r="E3" s="56" t="s">
        <v>296</v>
      </c>
      <c r="F3" s="56" t="s">
        <v>297</v>
      </c>
      <c r="G3" s="56"/>
      <c r="H3" s="56"/>
      <c r="I3" s="56"/>
      <c r="J3" s="56"/>
    </row>
    <row r="5" spans="1:21" ht="14.25" x14ac:dyDescent="0.15">
      <c r="A5" s="133" t="str">
        <f>D1</f>
        <v>S15スギ</v>
      </c>
      <c r="B5" s="133"/>
      <c r="C5" s="133"/>
    </row>
    <row r="7" spans="1:21" ht="12.75" customHeight="1" x14ac:dyDescent="0.15">
      <c r="A7" s="57" t="s">
        <v>16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2"/>
      <c r="P7" s="13"/>
      <c r="Q7" s="13"/>
      <c r="R7" s="13"/>
      <c r="S7" s="13"/>
      <c r="T7" s="13"/>
      <c r="U7" s="13"/>
    </row>
    <row r="8" spans="1:21" s="58" customFormat="1" ht="12.75" customHeight="1" x14ac:dyDescent="0.15">
      <c r="A8" s="121"/>
      <c r="B8" s="122"/>
      <c r="C8" s="127" t="s">
        <v>18</v>
      </c>
      <c r="D8" s="127"/>
      <c r="E8" s="127"/>
      <c r="F8" s="127"/>
      <c r="G8" s="127"/>
      <c r="H8" s="127"/>
      <c r="I8" s="127"/>
      <c r="J8" s="127"/>
      <c r="K8" s="127"/>
    </row>
    <row r="9" spans="1:21" s="58" customFormat="1" ht="12.75" customHeight="1" x14ac:dyDescent="0.15">
      <c r="A9" s="123"/>
      <c r="B9" s="124"/>
      <c r="C9" s="59" t="s">
        <v>198</v>
      </c>
      <c r="D9" s="59" t="str">
        <f t="shared" ref="D9:J9" si="0">IF(D$3&lt;&gt;"",D$3,"")</f>
        <v>No.26</v>
      </c>
      <c r="E9" s="59" t="str">
        <f t="shared" si="0"/>
        <v>No.27</v>
      </c>
      <c r="F9" s="59" t="str">
        <f t="shared" si="0"/>
        <v>No.28</v>
      </c>
      <c r="G9" s="59" t="str">
        <f t="shared" si="0"/>
        <v/>
      </c>
      <c r="H9" s="59" t="str">
        <f t="shared" si="0"/>
        <v/>
      </c>
      <c r="I9" s="59" t="str">
        <f t="shared" si="0"/>
        <v/>
      </c>
      <c r="J9" s="59" t="str">
        <f t="shared" si="0"/>
        <v/>
      </c>
      <c r="K9" s="60" t="s">
        <v>199</v>
      </c>
    </row>
    <row r="10" spans="1:21" ht="12.75" customHeight="1" x14ac:dyDescent="0.15">
      <c r="A10" s="109" t="s">
        <v>22</v>
      </c>
      <c r="B10" s="110"/>
      <c r="C10" s="15">
        <f ca="1">ROUND(AVERAGE(D10:J10),0)</f>
        <v>23</v>
      </c>
      <c r="D10" s="52">
        <f t="shared" ref="D10:J10" ca="1" si="1">IF(D$2&lt;&gt;"",INDIRECT(D$2&amp;"!C47"),"")</f>
        <v>31</v>
      </c>
      <c r="E10" s="52">
        <f t="shared" ca="1" si="1"/>
        <v>25</v>
      </c>
      <c r="F10" s="52">
        <f t="shared" ca="1" si="1"/>
        <v>14</v>
      </c>
      <c r="G10" s="52" t="str">
        <f t="shared" ca="1" si="1"/>
        <v/>
      </c>
      <c r="H10" s="52" t="str">
        <f t="shared" ca="1" si="1"/>
        <v/>
      </c>
      <c r="I10" s="52" t="str">
        <f t="shared" ca="1" si="1"/>
        <v/>
      </c>
      <c r="J10" s="52" t="str">
        <f t="shared" ca="1" si="1"/>
        <v/>
      </c>
      <c r="K10" s="61">
        <f ca="1">C10*100</f>
        <v>2300</v>
      </c>
    </row>
    <row r="11" spans="1:21" ht="12.75" customHeight="1" x14ac:dyDescent="0.15">
      <c r="A11" s="109" t="s">
        <v>23</v>
      </c>
      <c r="B11" s="110"/>
      <c r="C11" s="15">
        <f ca="1">ROUND(AVERAGE(D11:J11),0)</f>
        <v>16</v>
      </c>
      <c r="D11" s="52">
        <f t="shared" ref="D11:J11" ca="1" si="2">IF(D$2&lt;&gt;"",INDIRECT(D$2&amp;"!C48"),"")</f>
        <v>16</v>
      </c>
      <c r="E11" s="52">
        <f t="shared" ca="1" si="2"/>
        <v>13</v>
      </c>
      <c r="F11" s="52">
        <f t="shared" ca="1" si="2"/>
        <v>20</v>
      </c>
      <c r="G11" s="52" t="str">
        <f t="shared" ca="1" si="2"/>
        <v/>
      </c>
      <c r="H11" s="52" t="str">
        <f t="shared" ca="1" si="2"/>
        <v/>
      </c>
      <c r="I11" s="52" t="str">
        <f t="shared" ca="1" si="2"/>
        <v/>
      </c>
      <c r="J11" s="52" t="str">
        <f t="shared" ca="1" si="2"/>
        <v/>
      </c>
      <c r="K11" s="62">
        <f ca="1">C11</f>
        <v>16</v>
      </c>
    </row>
    <row r="12" spans="1:21" ht="12.75" customHeight="1" x14ac:dyDescent="0.15">
      <c r="A12" s="109" t="s">
        <v>24</v>
      </c>
      <c r="B12" s="110"/>
      <c r="C12" s="15">
        <f ca="1">ROUND(AVERAGE(D12:J12),0)</f>
        <v>18</v>
      </c>
      <c r="D12" s="52">
        <f t="shared" ref="D12:J12" ca="1" si="3">IF(D$2&lt;&gt;"",INDIRECT(D$2&amp;"!C49"),"")</f>
        <v>16</v>
      </c>
      <c r="E12" s="52">
        <f t="shared" ca="1" si="3"/>
        <v>15</v>
      </c>
      <c r="F12" s="52">
        <f t="shared" ca="1" si="3"/>
        <v>24</v>
      </c>
      <c r="G12" s="52" t="str">
        <f t="shared" ca="1" si="3"/>
        <v/>
      </c>
      <c r="H12" s="52" t="str">
        <f t="shared" ca="1" si="3"/>
        <v/>
      </c>
      <c r="I12" s="52" t="str">
        <f t="shared" ca="1" si="3"/>
        <v/>
      </c>
      <c r="J12" s="52" t="str">
        <f t="shared" ca="1" si="3"/>
        <v/>
      </c>
      <c r="K12" s="62">
        <f ca="1">C12</f>
        <v>18</v>
      </c>
    </row>
    <row r="13" spans="1:21" ht="12.75" customHeight="1" x14ac:dyDescent="0.15">
      <c r="A13" s="109" t="s">
        <v>25</v>
      </c>
      <c r="B13" s="110"/>
      <c r="C13" s="4">
        <f ca="1">ROUND(AVERAGE(D13:J13),3)</f>
        <v>5.7869999999999999</v>
      </c>
      <c r="D13" s="63">
        <f t="shared" ref="D13:J13" ca="1" si="4">IF(D$2&lt;&gt;"",INDIRECT(D$2&amp;"!C50"),"")</f>
        <v>7.15</v>
      </c>
      <c r="E13" s="63">
        <f t="shared" ca="1" si="4"/>
        <v>3.48</v>
      </c>
      <c r="F13" s="63">
        <f t="shared" ca="1" si="4"/>
        <v>6.73</v>
      </c>
      <c r="G13" s="63" t="str">
        <f t="shared" ca="1" si="4"/>
        <v/>
      </c>
      <c r="H13" s="63" t="str">
        <f t="shared" ca="1" si="4"/>
        <v/>
      </c>
      <c r="I13" s="63" t="str">
        <f t="shared" ca="1" si="4"/>
        <v/>
      </c>
      <c r="J13" s="63" t="str">
        <f t="shared" ca="1" si="4"/>
        <v/>
      </c>
      <c r="K13" s="64">
        <f ca="1">C13*100</f>
        <v>578.70000000000005</v>
      </c>
    </row>
    <row r="14" spans="1:21" ht="12.75" customHeight="1" x14ac:dyDescent="0.15">
      <c r="A14" s="12"/>
      <c r="B14" s="13"/>
      <c r="C14" s="13"/>
      <c r="D14" s="13"/>
      <c r="E14" s="13"/>
      <c r="F14" s="13"/>
      <c r="G14" s="13"/>
      <c r="H14" s="13"/>
      <c r="I14" s="12"/>
      <c r="J14" s="13"/>
      <c r="K14" s="19" t="str">
        <f ca="1">"形状比＝"&amp;ROUND(K11/K12*100,0)&amp;"、Sr＝"&amp;ROUND((10000/K10)^0.5/K11*100,0)</f>
        <v>形状比＝89、Sr＝13</v>
      </c>
      <c r="L14" s="13"/>
      <c r="M14" s="13"/>
      <c r="N14" s="13"/>
    </row>
    <row r="15" spans="1:21" ht="12.75" customHeight="1" x14ac:dyDescent="0.15">
      <c r="A15" s="12"/>
      <c r="B15" s="13"/>
      <c r="C15" s="13"/>
      <c r="D15" s="13"/>
      <c r="E15" s="13"/>
      <c r="F15" s="13"/>
      <c r="G15" s="13"/>
      <c r="H15" s="13"/>
      <c r="I15" s="12"/>
      <c r="J15" s="13"/>
      <c r="K15" s="19"/>
      <c r="L15" s="13"/>
      <c r="M15" s="13"/>
      <c r="N15" s="13"/>
    </row>
    <row r="16" spans="1:21" ht="12.75" customHeight="1" x14ac:dyDescent="0.15">
      <c r="A16" s="121"/>
      <c r="B16" s="122"/>
      <c r="C16" s="118" t="s">
        <v>19</v>
      </c>
      <c r="D16" s="119"/>
      <c r="E16" s="119"/>
      <c r="F16" s="119"/>
      <c r="G16" s="119"/>
      <c r="H16" s="119"/>
      <c r="I16" s="119"/>
      <c r="J16" s="120"/>
    </row>
    <row r="17" spans="1:21" ht="12.75" customHeight="1" x14ac:dyDescent="0.15">
      <c r="A17" s="123"/>
      <c r="B17" s="124"/>
      <c r="C17" s="59" t="str">
        <f>C$9</f>
        <v>平均</v>
      </c>
      <c r="D17" s="59" t="str">
        <f t="shared" ref="D17:J17" si="5">IF(D$3&lt;&gt;"",D$3,"")</f>
        <v>No.26</v>
      </c>
      <c r="E17" s="59" t="str">
        <f t="shared" si="5"/>
        <v>No.27</v>
      </c>
      <c r="F17" s="59" t="str">
        <f t="shared" si="5"/>
        <v>No.28</v>
      </c>
      <c r="G17" s="59" t="str">
        <f t="shared" si="5"/>
        <v/>
      </c>
      <c r="H17" s="59" t="str">
        <f t="shared" si="5"/>
        <v/>
      </c>
      <c r="I17" s="59" t="str">
        <f t="shared" si="5"/>
        <v/>
      </c>
      <c r="J17" s="59" t="str">
        <f t="shared" si="5"/>
        <v/>
      </c>
    </row>
    <row r="18" spans="1:21" ht="12.75" customHeight="1" x14ac:dyDescent="0.15">
      <c r="A18" s="109" t="s">
        <v>22</v>
      </c>
      <c r="B18" s="110"/>
      <c r="C18" s="15">
        <f ca="1">ROUND(AVERAGE(D18:J18),0)</f>
        <v>2</v>
      </c>
      <c r="D18" s="52">
        <f t="shared" ref="D18:J18" ca="1" si="6">IF(D$2&lt;&gt;"",INDIRECT(D$2&amp;"!D47"),"")</f>
        <v>5</v>
      </c>
      <c r="E18" s="52">
        <f t="shared" ca="1" si="6"/>
        <v>0</v>
      </c>
      <c r="F18" s="52">
        <f t="shared" ca="1" si="6"/>
        <v>0</v>
      </c>
      <c r="G18" s="52" t="str">
        <f t="shared" ca="1" si="6"/>
        <v/>
      </c>
      <c r="H18" s="52" t="str">
        <f t="shared" ca="1" si="6"/>
        <v/>
      </c>
      <c r="I18" s="52" t="str">
        <f t="shared" ca="1" si="6"/>
        <v/>
      </c>
      <c r="J18" s="52" t="str">
        <f t="shared" ca="1" si="6"/>
        <v/>
      </c>
    </row>
    <row r="19" spans="1:21" ht="12.75" customHeight="1" x14ac:dyDescent="0.15">
      <c r="A19" s="109" t="s">
        <v>23</v>
      </c>
      <c r="B19" s="110"/>
      <c r="C19" s="15">
        <f ca="1">IF($C$18=0,"",ROUND(AVERAGE(D19:J19),0))</f>
        <v>7</v>
      </c>
      <c r="D19" s="52">
        <f ca="1">IF(D$2&lt;&gt;"",INDIRECT(D$2&amp;"!D48"),"")</f>
        <v>7</v>
      </c>
      <c r="E19" s="52" t="str">
        <f t="shared" ref="E19:J19" ca="1" si="7">IF(E$2&lt;&gt;"",INDIRECT(E$2&amp;"!D48"),"")</f>
        <v/>
      </c>
      <c r="F19" s="52" t="str">
        <f t="shared" ca="1" si="7"/>
        <v/>
      </c>
      <c r="G19" s="52" t="str">
        <f t="shared" ca="1" si="7"/>
        <v/>
      </c>
      <c r="H19" s="52" t="str">
        <f t="shared" ca="1" si="7"/>
        <v/>
      </c>
      <c r="I19" s="52" t="str">
        <f t="shared" ca="1" si="7"/>
        <v/>
      </c>
      <c r="J19" s="52" t="str">
        <f t="shared" ca="1" si="7"/>
        <v/>
      </c>
    </row>
    <row r="20" spans="1:21" ht="12.75" customHeight="1" x14ac:dyDescent="0.15">
      <c r="A20" s="109" t="s">
        <v>24</v>
      </c>
      <c r="B20" s="110"/>
      <c r="C20" s="15">
        <f ca="1">IF($C$18=0,"",ROUND(AVERAGE(D20:J20),0))</f>
        <v>7</v>
      </c>
      <c r="D20" s="52">
        <f t="shared" ref="D20:J20" ca="1" si="8">IF(D$2&lt;&gt;"",INDIRECT(D$2&amp;"!D49"),"")</f>
        <v>7</v>
      </c>
      <c r="E20" s="52" t="str">
        <f t="shared" ca="1" si="8"/>
        <v/>
      </c>
      <c r="F20" s="52" t="str">
        <f t="shared" ca="1" si="8"/>
        <v/>
      </c>
      <c r="G20" s="52" t="str">
        <f t="shared" ca="1" si="8"/>
        <v/>
      </c>
      <c r="H20" s="52" t="str">
        <f t="shared" ca="1" si="8"/>
        <v/>
      </c>
      <c r="I20" s="52" t="str">
        <f t="shared" ca="1" si="8"/>
        <v/>
      </c>
      <c r="J20" s="52" t="str">
        <f t="shared" ca="1" si="8"/>
        <v/>
      </c>
    </row>
    <row r="21" spans="1:21" ht="12.75" customHeight="1" x14ac:dyDescent="0.15">
      <c r="A21" s="109" t="s">
        <v>25</v>
      </c>
      <c r="B21" s="110"/>
      <c r="C21" s="4">
        <f ca="1">IF($C$18=0,"",ROUND(AVERAGE(D21:J21),3))</f>
        <v>2.7E-2</v>
      </c>
      <c r="D21" s="65">
        <f t="shared" ref="D21:J21" ca="1" si="9">IF(D$2&lt;&gt;"",INDIRECT(D$2&amp;"!D50"),"")</f>
        <v>0.08</v>
      </c>
      <c r="E21" s="65">
        <f t="shared" ca="1" si="9"/>
        <v>0</v>
      </c>
      <c r="F21" s="65">
        <f t="shared" ca="1" si="9"/>
        <v>0</v>
      </c>
      <c r="G21" s="65" t="str">
        <f t="shared" ca="1" si="9"/>
        <v/>
      </c>
      <c r="H21" s="65" t="str">
        <f t="shared" ca="1" si="9"/>
        <v/>
      </c>
      <c r="I21" s="65" t="str">
        <f t="shared" ca="1" si="9"/>
        <v/>
      </c>
      <c r="J21" s="65" t="str">
        <f t="shared" ca="1" si="9"/>
        <v/>
      </c>
    </row>
    <row r="22" spans="1:21" ht="12.75" customHeight="1" x14ac:dyDescent="0.15">
      <c r="A22" s="12"/>
      <c r="B22" s="13"/>
      <c r="C22" s="13"/>
      <c r="D22" s="13"/>
      <c r="E22" s="13"/>
      <c r="F22" s="13"/>
      <c r="G22" s="13"/>
      <c r="H22" s="13"/>
      <c r="I22" s="12"/>
      <c r="J22" s="13"/>
      <c r="K22" s="13"/>
      <c r="L22" s="13"/>
      <c r="M22" s="13"/>
      <c r="N22" s="13"/>
    </row>
    <row r="23" spans="1:21" ht="12.75" customHeight="1" x14ac:dyDescent="0.15">
      <c r="A23" s="121"/>
      <c r="B23" s="122"/>
      <c r="C23" s="115" t="s">
        <v>20</v>
      </c>
      <c r="D23" s="116"/>
      <c r="E23" s="116"/>
      <c r="F23" s="116"/>
      <c r="G23" s="116"/>
      <c r="H23" s="116"/>
      <c r="I23" s="116"/>
      <c r="J23" s="117"/>
      <c r="O23" s="12"/>
      <c r="P23" s="13"/>
      <c r="Q23" s="13"/>
      <c r="S23" s="19"/>
      <c r="T23" s="19"/>
    </row>
    <row r="24" spans="1:21" ht="12.75" customHeight="1" x14ac:dyDescent="0.15">
      <c r="A24" s="123"/>
      <c r="B24" s="124"/>
      <c r="C24" s="59" t="str">
        <f>C$9</f>
        <v>平均</v>
      </c>
      <c r="D24" s="59" t="str">
        <f t="shared" ref="D24:J24" si="10">IF(D$3&lt;&gt;"",D$3,"")</f>
        <v>No.26</v>
      </c>
      <c r="E24" s="59" t="str">
        <f t="shared" si="10"/>
        <v>No.27</v>
      </c>
      <c r="F24" s="59" t="str">
        <f t="shared" si="10"/>
        <v>No.28</v>
      </c>
      <c r="G24" s="59" t="str">
        <f t="shared" si="10"/>
        <v/>
      </c>
      <c r="H24" s="59" t="str">
        <f t="shared" si="10"/>
        <v/>
      </c>
      <c r="I24" s="59" t="str">
        <f t="shared" si="10"/>
        <v/>
      </c>
      <c r="J24" s="59" t="str">
        <f t="shared" si="10"/>
        <v/>
      </c>
      <c r="O24" s="12"/>
      <c r="P24" s="13"/>
      <c r="Q24" s="13"/>
      <c r="S24" s="19"/>
      <c r="T24" s="19"/>
    </row>
    <row r="25" spans="1:21" ht="12.75" customHeight="1" x14ac:dyDescent="0.15">
      <c r="A25" s="109" t="s">
        <v>22</v>
      </c>
      <c r="B25" s="110"/>
      <c r="C25" s="15">
        <f ca="1">ROUND(AVERAGE(D25:J25),0)</f>
        <v>25</v>
      </c>
      <c r="D25" s="52">
        <f t="shared" ref="D25:J25" ca="1" si="11">IF(D$2&lt;&gt;"",INDIRECT(D$2&amp;"!E47"),"")</f>
        <v>36</v>
      </c>
      <c r="E25" s="52">
        <f t="shared" ca="1" si="11"/>
        <v>25</v>
      </c>
      <c r="F25" s="52">
        <f t="shared" ca="1" si="11"/>
        <v>14</v>
      </c>
      <c r="G25" s="52" t="str">
        <f t="shared" ca="1" si="11"/>
        <v/>
      </c>
      <c r="H25" s="52" t="str">
        <f t="shared" ca="1" si="11"/>
        <v/>
      </c>
      <c r="I25" s="52" t="str">
        <f t="shared" ca="1" si="11"/>
        <v/>
      </c>
      <c r="J25" s="52" t="str">
        <f t="shared" ca="1" si="11"/>
        <v/>
      </c>
      <c r="O25" s="12"/>
      <c r="P25" s="13"/>
      <c r="Q25" s="13"/>
      <c r="S25" s="19"/>
      <c r="T25" s="19"/>
    </row>
    <row r="26" spans="1:21" ht="12.75" customHeight="1" x14ac:dyDescent="0.15">
      <c r="A26" s="109" t="s">
        <v>23</v>
      </c>
      <c r="B26" s="110"/>
      <c r="C26" s="15">
        <f ca="1">ROUND(AVERAGE(D26:J26),0)</f>
        <v>16</v>
      </c>
      <c r="D26" s="52">
        <f t="shared" ref="D26:J26" ca="1" si="12">IF(D$2&lt;&gt;"",INDIRECT(D$2&amp;"!E48"),"")</f>
        <v>15</v>
      </c>
      <c r="E26" s="52">
        <f t="shared" ca="1" si="12"/>
        <v>13</v>
      </c>
      <c r="F26" s="52">
        <f t="shared" ca="1" si="12"/>
        <v>20</v>
      </c>
      <c r="G26" s="52" t="str">
        <f t="shared" ca="1" si="12"/>
        <v/>
      </c>
      <c r="H26" s="52" t="str">
        <f t="shared" ca="1" si="12"/>
        <v/>
      </c>
      <c r="I26" s="52" t="str">
        <f t="shared" ca="1" si="12"/>
        <v/>
      </c>
      <c r="J26" s="52" t="str">
        <f t="shared" ca="1" si="12"/>
        <v/>
      </c>
      <c r="O26" s="12"/>
      <c r="P26" s="13"/>
      <c r="Q26" s="13"/>
      <c r="S26" s="19"/>
      <c r="T26" s="19"/>
    </row>
    <row r="27" spans="1:21" ht="12.75" customHeight="1" x14ac:dyDescent="0.15">
      <c r="A27" s="109" t="s">
        <v>24</v>
      </c>
      <c r="B27" s="110"/>
      <c r="C27" s="15">
        <f ca="1">ROUND(AVERAGE(D27:J27),0)</f>
        <v>18</v>
      </c>
      <c r="D27" s="52">
        <f t="shared" ref="D27:J27" ca="1" si="13">IF(D$2&lt;&gt;"",INDIRECT(D$2&amp;"!E49"),"")</f>
        <v>15</v>
      </c>
      <c r="E27" s="52">
        <f t="shared" ca="1" si="13"/>
        <v>15</v>
      </c>
      <c r="F27" s="52">
        <f t="shared" ca="1" si="13"/>
        <v>24</v>
      </c>
      <c r="G27" s="52" t="str">
        <f t="shared" ca="1" si="13"/>
        <v/>
      </c>
      <c r="H27" s="52" t="str">
        <f t="shared" ca="1" si="13"/>
        <v/>
      </c>
      <c r="I27" s="52" t="str">
        <f t="shared" ca="1" si="13"/>
        <v/>
      </c>
      <c r="J27" s="52" t="str">
        <f t="shared" ca="1" si="13"/>
        <v/>
      </c>
      <c r="O27" s="12"/>
      <c r="P27" s="13"/>
      <c r="Q27" s="13"/>
      <c r="S27" s="19"/>
      <c r="T27" s="19"/>
    </row>
    <row r="28" spans="1:21" ht="12.75" customHeight="1" x14ac:dyDescent="0.15">
      <c r="A28" s="109" t="s">
        <v>25</v>
      </c>
      <c r="B28" s="110"/>
      <c r="C28" s="4">
        <f ca="1">ROUND(AVERAGE(D28:J28),3)</f>
        <v>5.8129999999999997</v>
      </c>
      <c r="D28" s="63">
        <f t="shared" ref="D28:J28" ca="1" si="14">IF(D$2&lt;&gt;"",INDIRECT(D$2&amp;"!E50"),"")</f>
        <v>7.23</v>
      </c>
      <c r="E28" s="63">
        <f t="shared" ca="1" si="14"/>
        <v>3.48</v>
      </c>
      <c r="F28" s="63">
        <f t="shared" ca="1" si="14"/>
        <v>6.73</v>
      </c>
      <c r="G28" s="63" t="str">
        <f t="shared" ca="1" si="14"/>
        <v/>
      </c>
      <c r="H28" s="63" t="str">
        <f t="shared" ca="1" si="14"/>
        <v/>
      </c>
      <c r="I28" s="63" t="str">
        <f t="shared" ca="1" si="14"/>
        <v/>
      </c>
      <c r="J28" s="63" t="str">
        <f t="shared" ca="1" si="14"/>
        <v/>
      </c>
      <c r="O28" s="12"/>
      <c r="P28" s="13"/>
      <c r="Q28" s="13"/>
      <c r="S28" s="19"/>
      <c r="T28" s="19"/>
    </row>
    <row r="29" spans="1:21" ht="12.75" customHeight="1" x14ac:dyDescent="0.15">
      <c r="A29" s="12"/>
      <c r="B29" s="13"/>
      <c r="C29" s="12"/>
      <c r="D29" s="13"/>
      <c r="E29" s="13"/>
      <c r="J29" s="13"/>
      <c r="K29" s="13"/>
      <c r="L29" s="13"/>
      <c r="M29" s="19"/>
      <c r="O29" s="12"/>
      <c r="P29" s="13"/>
      <c r="Q29" s="13"/>
      <c r="S29" s="19"/>
      <c r="T29" s="19"/>
    </row>
    <row r="30" spans="1:21" ht="12.75" customHeight="1" x14ac:dyDescent="0.15">
      <c r="A30" s="57" t="s">
        <v>26</v>
      </c>
      <c r="B30" s="13"/>
      <c r="C30" s="13"/>
      <c r="D30" s="13"/>
      <c r="E30" s="13"/>
      <c r="F30" s="13"/>
      <c r="G30" s="13"/>
      <c r="H30" s="13"/>
      <c r="I30" s="12"/>
      <c r="J30" s="13"/>
      <c r="K30" s="13"/>
      <c r="L30" s="13"/>
      <c r="M30" s="13"/>
      <c r="N30" s="13"/>
      <c r="O30" s="12"/>
      <c r="P30" s="13"/>
      <c r="Q30" s="13"/>
      <c r="R30" s="13"/>
      <c r="S30" s="13"/>
      <c r="T30" s="13"/>
      <c r="U30" s="12"/>
    </row>
    <row r="31" spans="1:21" s="58" customFormat="1" ht="12.75" customHeight="1" x14ac:dyDescent="0.15">
      <c r="A31" s="121"/>
      <c r="B31" s="122"/>
      <c r="C31" s="127" t="s">
        <v>18</v>
      </c>
      <c r="D31" s="127"/>
      <c r="E31" s="127"/>
      <c r="F31" s="127"/>
      <c r="G31" s="127"/>
      <c r="H31" s="127"/>
      <c r="I31" s="127"/>
      <c r="J31" s="127"/>
      <c r="K31" s="127"/>
    </row>
    <row r="32" spans="1:21" s="58" customFormat="1" ht="12.75" customHeight="1" x14ac:dyDescent="0.15">
      <c r="A32" s="123"/>
      <c r="B32" s="124"/>
      <c r="C32" s="59" t="s">
        <v>198</v>
      </c>
      <c r="D32" s="59" t="str">
        <f t="shared" ref="D32:J32" si="15">IF(D$3&lt;&gt;"",D$3,"")</f>
        <v>No.26</v>
      </c>
      <c r="E32" s="59" t="str">
        <f t="shared" si="15"/>
        <v>No.27</v>
      </c>
      <c r="F32" s="59" t="str">
        <f t="shared" si="15"/>
        <v>No.28</v>
      </c>
      <c r="G32" s="59" t="str">
        <f t="shared" si="15"/>
        <v/>
      </c>
      <c r="H32" s="59" t="str">
        <f t="shared" si="15"/>
        <v/>
      </c>
      <c r="I32" s="59" t="str">
        <f t="shared" si="15"/>
        <v/>
      </c>
      <c r="J32" s="59" t="str">
        <f t="shared" si="15"/>
        <v/>
      </c>
      <c r="K32" s="60" t="s">
        <v>199</v>
      </c>
    </row>
    <row r="33" spans="1:21" ht="12.75" customHeight="1" x14ac:dyDescent="0.15">
      <c r="A33" s="109" t="s">
        <v>27</v>
      </c>
      <c r="B33" s="110"/>
      <c r="C33" s="15">
        <f ca="1">ROUND(AVERAGE(D33:J33),0)</f>
        <v>7</v>
      </c>
      <c r="D33" s="52">
        <f t="shared" ref="D33:J33" ca="1" si="16">IF(D$2&lt;&gt;"",INDIRECT(D$2&amp;"!C54"),"")</f>
        <v>9</v>
      </c>
      <c r="E33" s="52">
        <f t="shared" ca="1" si="16"/>
        <v>8</v>
      </c>
      <c r="F33" s="52">
        <f t="shared" ca="1" si="16"/>
        <v>4</v>
      </c>
      <c r="G33" s="52" t="str">
        <f t="shared" ca="1" si="16"/>
        <v/>
      </c>
      <c r="H33" s="52" t="str">
        <f t="shared" ca="1" si="16"/>
        <v/>
      </c>
      <c r="I33" s="52" t="str">
        <f t="shared" ca="1" si="16"/>
        <v/>
      </c>
      <c r="J33" s="52" t="str">
        <f t="shared" ca="1" si="16"/>
        <v/>
      </c>
      <c r="K33" s="61">
        <f ca="1">C33*100</f>
        <v>700</v>
      </c>
    </row>
    <row r="34" spans="1:21" ht="12.75" customHeight="1" x14ac:dyDescent="0.15">
      <c r="A34" s="109" t="s">
        <v>23</v>
      </c>
      <c r="B34" s="110"/>
      <c r="C34" s="15">
        <f ca="1">ROUND(AVERAGE(D34:J34),0)</f>
        <v>14</v>
      </c>
      <c r="D34" s="52">
        <f t="shared" ref="D34:J34" ca="1" si="17">IF(D$2&lt;&gt;"",INDIRECT(D$2&amp;"!C55"),"")</f>
        <v>14</v>
      </c>
      <c r="E34" s="52">
        <f t="shared" ca="1" si="17"/>
        <v>10</v>
      </c>
      <c r="F34" s="52">
        <f t="shared" ca="1" si="17"/>
        <v>18</v>
      </c>
      <c r="G34" s="52" t="str">
        <f t="shared" ca="1" si="17"/>
        <v/>
      </c>
      <c r="H34" s="52" t="str">
        <f t="shared" ca="1" si="17"/>
        <v/>
      </c>
      <c r="I34" s="52" t="str">
        <f t="shared" ca="1" si="17"/>
        <v/>
      </c>
      <c r="J34" s="52" t="str">
        <f t="shared" ca="1" si="17"/>
        <v/>
      </c>
      <c r="K34" s="62">
        <f ca="1">C34</f>
        <v>14</v>
      </c>
    </row>
    <row r="35" spans="1:21" ht="12.75" customHeight="1" x14ac:dyDescent="0.15">
      <c r="A35" s="109" t="s">
        <v>24</v>
      </c>
      <c r="B35" s="110"/>
      <c r="C35" s="15">
        <f ca="1">ROUND(AVERAGE(D35:J35),0)</f>
        <v>14</v>
      </c>
      <c r="D35" s="52">
        <f t="shared" ref="D35:J35" ca="1" si="18">IF(D$2&lt;&gt;"",INDIRECT(D$2&amp;"!C56"),"")</f>
        <v>11</v>
      </c>
      <c r="E35" s="52">
        <f t="shared" ca="1" si="18"/>
        <v>11</v>
      </c>
      <c r="F35" s="52">
        <f t="shared" ca="1" si="18"/>
        <v>21</v>
      </c>
      <c r="G35" s="52" t="str">
        <f t="shared" ca="1" si="18"/>
        <v/>
      </c>
      <c r="H35" s="52" t="str">
        <f t="shared" ca="1" si="18"/>
        <v/>
      </c>
      <c r="I35" s="52" t="str">
        <f t="shared" ca="1" si="18"/>
        <v/>
      </c>
      <c r="J35" s="52" t="str">
        <f t="shared" ca="1" si="18"/>
        <v/>
      </c>
      <c r="K35" s="62">
        <f ca="1">C35</f>
        <v>14</v>
      </c>
    </row>
    <row r="36" spans="1:21" ht="12.75" customHeight="1" x14ac:dyDescent="0.15">
      <c r="A36" s="109" t="s">
        <v>25</v>
      </c>
      <c r="B36" s="110"/>
      <c r="C36" s="4">
        <f ca="1">ROUND(AVERAGE(D36:J36),3)</f>
        <v>0.79300000000000004</v>
      </c>
      <c r="D36" s="63">
        <f t="shared" ref="D36:J36" ca="1" si="19">IF(D$2&lt;&gt;"",INDIRECT(D$2&amp;"!C57"),"")</f>
        <v>0.65</v>
      </c>
      <c r="E36" s="63">
        <f t="shared" ca="1" si="19"/>
        <v>0.41</v>
      </c>
      <c r="F36" s="63">
        <f t="shared" ca="1" si="19"/>
        <v>1.32</v>
      </c>
      <c r="G36" s="63" t="str">
        <f t="shared" ca="1" si="19"/>
        <v/>
      </c>
      <c r="H36" s="63" t="str">
        <f t="shared" ca="1" si="19"/>
        <v/>
      </c>
      <c r="I36" s="63" t="str">
        <f t="shared" ca="1" si="19"/>
        <v/>
      </c>
      <c r="J36" s="63" t="str">
        <f t="shared" ca="1" si="19"/>
        <v/>
      </c>
      <c r="K36" s="64">
        <f ca="1">C36*100</f>
        <v>79.3</v>
      </c>
    </row>
    <row r="37" spans="1:21" ht="12.75" customHeight="1" x14ac:dyDescent="0.15">
      <c r="A37" s="12"/>
      <c r="B37" s="13"/>
      <c r="C37" s="13"/>
      <c r="D37" s="13"/>
      <c r="E37" s="13"/>
      <c r="F37" s="13"/>
      <c r="G37" s="13"/>
      <c r="H37" s="13"/>
      <c r="I37" s="12"/>
      <c r="J37" s="13"/>
      <c r="K37" s="13"/>
      <c r="L37" s="13"/>
      <c r="M37" s="13"/>
      <c r="N37" s="13"/>
      <c r="O37" s="12"/>
      <c r="P37" s="13"/>
      <c r="Q37" s="13"/>
      <c r="R37" s="13"/>
      <c r="S37" s="13"/>
      <c r="T37" s="13"/>
      <c r="U37" s="12"/>
    </row>
    <row r="38" spans="1:21" ht="12.75" customHeight="1" x14ac:dyDescent="0.15">
      <c r="A38" s="121"/>
      <c r="B38" s="122"/>
      <c r="C38" s="118" t="s">
        <v>19</v>
      </c>
      <c r="D38" s="119"/>
      <c r="E38" s="119"/>
      <c r="F38" s="119"/>
      <c r="G38" s="119"/>
      <c r="H38" s="119"/>
      <c r="I38" s="119"/>
      <c r="J38" s="120"/>
      <c r="L38" s="13"/>
      <c r="M38" s="13"/>
      <c r="N38" s="13"/>
      <c r="O38" s="12"/>
      <c r="P38" s="13"/>
      <c r="Q38" s="13"/>
      <c r="R38" s="13"/>
      <c r="S38" s="13"/>
      <c r="T38" s="13"/>
      <c r="U38" s="12"/>
    </row>
    <row r="39" spans="1:21" ht="12.75" customHeight="1" x14ac:dyDescent="0.15">
      <c r="A39" s="123"/>
      <c r="B39" s="124"/>
      <c r="C39" s="59" t="str">
        <f>C$9</f>
        <v>平均</v>
      </c>
      <c r="D39" s="59" t="str">
        <f t="shared" ref="D39:J39" si="20">IF(D$3&lt;&gt;"",D$3,"")</f>
        <v>No.26</v>
      </c>
      <c r="E39" s="59" t="str">
        <f t="shared" si="20"/>
        <v>No.27</v>
      </c>
      <c r="F39" s="59" t="str">
        <f t="shared" si="20"/>
        <v>No.28</v>
      </c>
      <c r="G39" s="59" t="str">
        <f t="shared" si="20"/>
        <v/>
      </c>
      <c r="H39" s="59" t="str">
        <f t="shared" si="20"/>
        <v/>
      </c>
      <c r="I39" s="59" t="str">
        <f t="shared" si="20"/>
        <v/>
      </c>
      <c r="J39" s="59" t="str">
        <f t="shared" si="20"/>
        <v/>
      </c>
      <c r="L39" s="13"/>
      <c r="M39" s="13"/>
      <c r="N39" s="13"/>
      <c r="O39" s="12"/>
      <c r="P39" s="13"/>
      <c r="Q39" s="13"/>
      <c r="R39" s="13"/>
      <c r="S39" s="13"/>
      <c r="T39" s="13"/>
      <c r="U39" s="12"/>
    </row>
    <row r="40" spans="1:21" ht="12.75" customHeight="1" x14ac:dyDescent="0.15">
      <c r="A40" s="109" t="s">
        <v>27</v>
      </c>
      <c r="B40" s="110"/>
      <c r="C40" s="15">
        <f ca="1">ROUND(AVERAGE(D40:J40),0)</f>
        <v>2</v>
      </c>
      <c r="D40" s="52">
        <f t="shared" ref="D40:J40" ca="1" si="21">IF(D$2&lt;&gt;"",INDIRECT(D$2&amp;"!D54"),"")</f>
        <v>5</v>
      </c>
      <c r="E40" s="52">
        <f ca="1">IF(E$2&lt;&gt;"",INDIRECT(E$2&amp;"!D54"),"")</f>
        <v>0</v>
      </c>
      <c r="F40" s="52">
        <f t="shared" ca="1" si="21"/>
        <v>0</v>
      </c>
      <c r="G40" s="52" t="str">
        <f t="shared" ca="1" si="21"/>
        <v/>
      </c>
      <c r="H40" s="52" t="str">
        <f t="shared" ca="1" si="21"/>
        <v/>
      </c>
      <c r="I40" s="52" t="str">
        <f t="shared" ca="1" si="21"/>
        <v/>
      </c>
      <c r="J40" s="52" t="str">
        <f t="shared" ca="1" si="21"/>
        <v/>
      </c>
      <c r="L40" s="13"/>
      <c r="M40" s="13"/>
      <c r="N40" s="13"/>
      <c r="O40" s="12"/>
      <c r="P40" s="13"/>
      <c r="Q40" s="13"/>
      <c r="R40" s="13"/>
      <c r="S40" s="13"/>
      <c r="T40" s="13"/>
      <c r="U40" s="12"/>
    </row>
    <row r="41" spans="1:21" ht="12.75" customHeight="1" x14ac:dyDescent="0.15">
      <c r="A41" s="109" t="s">
        <v>23</v>
      </c>
      <c r="B41" s="110"/>
      <c r="C41" s="15">
        <f ca="1">IF($C$20=0,"",ROUND(AVERAGE(D41:J41),0))</f>
        <v>7</v>
      </c>
      <c r="D41" s="52">
        <f ca="1">IF(D$2&lt;&gt;"",INDIRECT(D$2&amp;"!D55"),"")</f>
        <v>7</v>
      </c>
      <c r="E41" s="52" t="str">
        <f t="shared" ref="E41:J41" ca="1" si="22">IF(E$2&lt;&gt;"",INDIRECT(E$2&amp;"!D55"),"")</f>
        <v/>
      </c>
      <c r="F41" s="52" t="str">
        <f t="shared" ca="1" si="22"/>
        <v/>
      </c>
      <c r="G41" s="52" t="str">
        <f t="shared" ca="1" si="22"/>
        <v/>
      </c>
      <c r="H41" s="52" t="str">
        <f t="shared" ca="1" si="22"/>
        <v/>
      </c>
      <c r="I41" s="52" t="str">
        <f t="shared" ca="1" si="22"/>
        <v/>
      </c>
      <c r="J41" s="52" t="str">
        <f t="shared" ca="1" si="22"/>
        <v/>
      </c>
      <c r="L41" s="13"/>
      <c r="M41" s="13"/>
      <c r="N41" s="13"/>
      <c r="O41" s="12"/>
      <c r="P41" s="13"/>
      <c r="Q41" s="13"/>
      <c r="R41" s="13"/>
      <c r="S41" s="13"/>
      <c r="T41" s="13"/>
      <c r="U41" s="12"/>
    </row>
    <row r="42" spans="1:21" ht="12.75" customHeight="1" x14ac:dyDescent="0.15">
      <c r="A42" s="109" t="s">
        <v>24</v>
      </c>
      <c r="B42" s="110"/>
      <c r="C42" s="15">
        <f ca="1">IF($C$20=0,"",ROUND(AVERAGE(D42:J42),0))</f>
        <v>7</v>
      </c>
      <c r="D42" s="52">
        <f t="shared" ref="D42:J42" ca="1" si="23">IF(D$2&lt;&gt;"",INDIRECT(D$2&amp;"!D56"),"")</f>
        <v>7</v>
      </c>
      <c r="E42" s="52" t="str">
        <f t="shared" ca="1" si="23"/>
        <v/>
      </c>
      <c r="F42" s="52" t="str">
        <f t="shared" ca="1" si="23"/>
        <v/>
      </c>
      <c r="G42" s="52" t="str">
        <f t="shared" ca="1" si="23"/>
        <v/>
      </c>
      <c r="H42" s="52" t="str">
        <f t="shared" ca="1" si="23"/>
        <v/>
      </c>
      <c r="I42" s="52" t="str">
        <f t="shared" ca="1" si="23"/>
        <v/>
      </c>
      <c r="J42" s="52" t="str">
        <f t="shared" ca="1" si="23"/>
        <v/>
      </c>
      <c r="L42" s="13"/>
      <c r="M42" s="13"/>
      <c r="N42" s="13"/>
      <c r="O42" s="12"/>
      <c r="P42" s="13"/>
      <c r="Q42" s="13"/>
      <c r="R42" s="13"/>
      <c r="S42" s="13"/>
      <c r="T42" s="13"/>
      <c r="U42" s="12"/>
    </row>
    <row r="43" spans="1:21" ht="12.75" customHeight="1" x14ac:dyDescent="0.15">
      <c r="A43" s="109" t="s">
        <v>25</v>
      </c>
      <c r="B43" s="110"/>
      <c r="C43" s="4">
        <f ca="1">IF($C$20=0,"",ROUND(AVERAGE(D43:J43),3))</f>
        <v>2.7E-2</v>
      </c>
      <c r="D43" s="65">
        <f t="shared" ref="D43:J43" ca="1" si="24">IF(D$2&lt;&gt;"",INDIRECT(D$2&amp;"!D57"),"")</f>
        <v>0.08</v>
      </c>
      <c r="E43" s="65">
        <f t="shared" ca="1" si="24"/>
        <v>0</v>
      </c>
      <c r="F43" s="65">
        <f t="shared" ca="1" si="24"/>
        <v>0</v>
      </c>
      <c r="G43" s="65" t="str">
        <f t="shared" ca="1" si="24"/>
        <v/>
      </c>
      <c r="H43" s="65" t="str">
        <f t="shared" ca="1" si="24"/>
        <v/>
      </c>
      <c r="I43" s="65" t="str">
        <f t="shared" ca="1" si="24"/>
        <v/>
      </c>
      <c r="J43" s="65" t="str">
        <f t="shared" ca="1" si="24"/>
        <v/>
      </c>
      <c r="L43" s="13"/>
      <c r="M43" s="13"/>
      <c r="N43" s="13"/>
      <c r="O43" s="12"/>
      <c r="P43" s="13"/>
      <c r="Q43" s="13"/>
      <c r="R43" s="13"/>
      <c r="S43" s="13"/>
      <c r="T43" s="13"/>
      <c r="U43" s="12"/>
    </row>
    <row r="44" spans="1:21" ht="12.75" customHeight="1" x14ac:dyDescent="0.15">
      <c r="A44" s="12"/>
      <c r="B44" s="13"/>
      <c r="C44" s="13"/>
      <c r="D44" s="13"/>
      <c r="E44" s="13"/>
      <c r="F44" s="13"/>
      <c r="G44" s="13"/>
      <c r="H44" s="13"/>
      <c r="I44" s="12"/>
      <c r="J44" s="13"/>
      <c r="K44" s="13"/>
      <c r="L44" s="13"/>
      <c r="M44" s="13"/>
      <c r="N44" s="13"/>
      <c r="O44" s="12"/>
      <c r="P44" s="13"/>
      <c r="Q44" s="13"/>
      <c r="R44" s="13"/>
      <c r="S44" s="13"/>
      <c r="T44" s="13"/>
      <c r="U44" s="12"/>
    </row>
    <row r="45" spans="1:21" ht="12.75" customHeight="1" x14ac:dyDescent="0.15">
      <c r="A45" s="121"/>
      <c r="B45" s="122"/>
      <c r="C45" s="115" t="s">
        <v>20</v>
      </c>
      <c r="D45" s="116"/>
      <c r="E45" s="116"/>
      <c r="F45" s="116"/>
      <c r="G45" s="116"/>
      <c r="H45" s="116"/>
      <c r="I45" s="116"/>
      <c r="J45" s="117"/>
      <c r="L45" s="13"/>
      <c r="M45" s="13"/>
      <c r="N45" s="13"/>
      <c r="O45" s="12"/>
      <c r="P45" s="13"/>
      <c r="Q45" s="13"/>
      <c r="R45" s="13"/>
      <c r="S45" s="13"/>
      <c r="T45" s="13"/>
      <c r="U45" s="12"/>
    </row>
    <row r="46" spans="1:21" ht="12.75" customHeight="1" x14ac:dyDescent="0.15">
      <c r="A46" s="123"/>
      <c r="B46" s="124"/>
      <c r="C46" s="59" t="str">
        <f>C$9</f>
        <v>平均</v>
      </c>
      <c r="D46" s="59" t="str">
        <f t="shared" ref="D46:J46" si="25">IF(D$3&lt;&gt;"",D$3,"")</f>
        <v>No.26</v>
      </c>
      <c r="E46" s="59" t="str">
        <f t="shared" si="25"/>
        <v>No.27</v>
      </c>
      <c r="F46" s="59" t="str">
        <f t="shared" si="25"/>
        <v>No.28</v>
      </c>
      <c r="G46" s="59" t="str">
        <f t="shared" si="25"/>
        <v/>
      </c>
      <c r="H46" s="59" t="str">
        <f t="shared" si="25"/>
        <v/>
      </c>
      <c r="I46" s="59" t="str">
        <f t="shared" si="25"/>
        <v/>
      </c>
      <c r="J46" s="59" t="str">
        <f t="shared" si="25"/>
        <v/>
      </c>
      <c r="L46" s="13"/>
      <c r="M46" s="13"/>
      <c r="N46" s="13"/>
      <c r="O46" s="12"/>
      <c r="P46" s="13"/>
      <c r="Q46" s="13"/>
      <c r="R46" s="13"/>
      <c r="S46" s="13"/>
      <c r="T46" s="13"/>
      <c r="U46" s="12"/>
    </row>
    <row r="47" spans="1:21" ht="12.75" customHeight="1" x14ac:dyDescent="0.15">
      <c r="A47" s="109" t="s">
        <v>27</v>
      </c>
      <c r="B47" s="110"/>
      <c r="C47" s="15">
        <f ca="1">ROUND(AVERAGE(D47:J47),0)</f>
        <v>9</v>
      </c>
      <c r="D47" s="52">
        <f t="shared" ref="D47:J47" ca="1" si="26">IF(D$2&lt;&gt;"",INDIRECT(D$2&amp;"!E54"),"")</f>
        <v>14</v>
      </c>
      <c r="E47" s="52">
        <f t="shared" ca="1" si="26"/>
        <v>8</v>
      </c>
      <c r="F47" s="52">
        <f t="shared" ca="1" si="26"/>
        <v>4</v>
      </c>
      <c r="G47" s="52" t="str">
        <f t="shared" ca="1" si="26"/>
        <v/>
      </c>
      <c r="H47" s="52" t="str">
        <f t="shared" ca="1" si="26"/>
        <v/>
      </c>
      <c r="I47" s="52" t="str">
        <f t="shared" ca="1" si="26"/>
        <v/>
      </c>
      <c r="J47" s="52" t="str">
        <f t="shared" ca="1" si="26"/>
        <v/>
      </c>
      <c r="L47" s="13"/>
      <c r="M47" s="13"/>
      <c r="N47" s="13"/>
      <c r="O47" s="12"/>
      <c r="P47" s="13"/>
      <c r="Q47" s="13"/>
      <c r="R47" s="13"/>
      <c r="S47" s="13"/>
      <c r="T47" s="13"/>
      <c r="U47" s="12"/>
    </row>
    <row r="48" spans="1:21" ht="12.75" customHeight="1" x14ac:dyDescent="0.15">
      <c r="A48" s="109" t="s">
        <v>23</v>
      </c>
      <c r="B48" s="110"/>
      <c r="C48" s="15">
        <f ca="1">ROUND(AVERAGE(D48:J48),0)</f>
        <v>13</v>
      </c>
      <c r="D48" s="52">
        <f t="shared" ref="D48:J48" ca="1" si="27">IF(D$2&lt;&gt;"",INDIRECT(D$2&amp;"!E55"),"")</f>
        <v>11</v>
      </c>
      <c r="E48" s="52">
        <f t="shared" ca="1" si="27"/>
        <v>10</v>
      </c>
      <c r="F48" s="52">
        <f t="shared" ca="1" si="27"/>
        <v>18</v>
      </c>
      <c r="G48" s="52" t="str">
        <f t="shared" ca="1" si="27"/>
        <v/>
      </c>
      <c r="H48" s="52" t="str">
        <f t="shared" ca="1" si="27"/>
        <v/>
      </c>
      <c r="I48" s="52" t="str">
        <f t="shared" ca="1" si="27"/>
        <v/>
      </c>
      <c r="J48" s="52" t="str">
        <f t="shared" ca="1" si="27"/>
        <v/>
      </c>
      <c r="L48" s="13"/>
      <c r="M48" s="13"/>
      <c r="N48" s="13"/>
      <c r="O48" s="12"/>
      <c r="P48" s="13"/>
      <c r="Q48" s="13"/>
      <c r="R48" s="13"/>
      <c r="S48" s="13"/>
      <c r="T48" s="13"/>
      <c r="U48" s="12"/>
    </row>
    <row r="49" spans="1:21" ht="12.75" customHeight="1" x14ac:dyDescent="0.15">
      <c r="A49" s="109" t="s">
        <v>24</v>
      </c>
      <c r="B49" s="110"/>
      <c r="C49" s="15">
        <f ca="1">ROUND(AVERAGE(D49:J49),0)</f>
        <v>14</v>
      </c>
      <c r="D49" s="52">
        <f t="shared" ref="D49:J49" ca="1" si="28">IF(D$2&lt;&gt;"",INDIRECT(D$2&amp;"!E56"),"")</f>
        <v>9</v>
      </c>
      <c r="E49" s="52">
        <f t="shared" ca="1" si="28"/>
        <v>11</v>
      </c>
      <c r="F49" s="52">
        <f t="shared" ca="1" si="28"/>
        <v>21</v>
      </c>
      <c r="G49" s="52" t="str">
        <f t="shared" ca="1" si="28"/>
        <v/>
      </c>
      <c r="H49" s="52" t="str">
        <f t="shared" ca="1" si="28"/>
        <v/>
      </c>
      <c r="I49" s="52" t="str">
        <f t="shared" ca="1" si="28"/>
        <v/>
      </c>
      <c r="J49" s="52" t="str">
        <f t="shared" ca="1" si="28"/>
        <v/>
      </c>
      <c r="L49" s="13"/>
      <c r="M49" s="13"/>
      <c r="N49" s="13"/>
      <c r="O49" s="12"/>
      <c r="P49" s="13"/>
      <c r="Q49" s="13"/>
      <c r="R49" s="13"/>
      <c r="S49" s="13"/>
      <c r="T49" s="13"/>
      <c r="U49" s="12"/>
    </row>
    <row r="50" spans="1:21" ht="12.75" customHeight="1" x14ac:dyDescent="0.15">
      <c r="A50" s="109" t="s">
        <v>25</v>
      </c>
      <c r="B50" s="110"/>
      <c r="C50" s="4">
        <f ca="1">ROUND(AVERAGE(D50:J50),3)</f>
        <v>0.82</v>
      </c>
      <c r="D50" s="63">
        <f t="shared" ref="D50:J50" ca="1" si="29">IF(D$2&lt;&gt;"",INDIRECT(D$2&amp;"!E57"),"")</f>
        <v>0.73</v>
      </c>
      <c r="E50" s="63">
        <f t="shared" ca="1" si="29"/>
        <v>0.41</v>
      </c>
      <c r="F50" s="63">
        <f t="shared" ca="1" si="29"/>
        <v>1.32</v>
      </c>
      <c r="G50" s="63" t="str">
        <f t="shared" ca="1" si="29"/>
        <v/>
      </c>
      <c r="H50" s="63" t="str">
        <f t="shared" ca="1" si="29"/>
        <v/>
      </c>
      <c r="I50" s="63" t="str">
        <f t="shared" ca="1" si="29"/>
        <v/>
      </c>
      <c r="J50" s="63" t="str">
        <f t="shared" ca="1" si="29"/>
        <v/>
      </c>
      <c r="L50" s="13"/>
      <c r="M50" s="13"/>
      <c r="N50" s="13"/>
      <c r="O50" s="12"/>
      <c r="P50" s="13"/>
      <c r="Q50" s="13"/>
      <c r="R50" s="13"/>
      <c r="S50" s="13"/>
      <c r="T50" s="13"/>
      <c r="U50" s="12"/>
    </row>
    <row r="51" spans="1:21" ht="12.75" customHeight="1" x14ac:dyDescent="0.15">
      <c r="A51" s="12"/>
      <c r="B51" s="13"/>
      <c r="C51" s="13"/>
      <c r="D51" s="13"/>
      <c r="E51" s="13"/>
      <c r="F51" s="13"/>
      <c r="G51" s="13"/>
      <c r="H51" s="13"/>
      <c r="I51" s="12"/>
      <c r="J51" s="13"/>
      <c r="K51" s="13"/>
      <c r="L51" s="13"/>
      <c r="M51" s="13"/>
      <c r="N51" s="13"/>
      <c r="O51" s="12"/>
      <c r="P51" s="13"/>
      <c r="Q51" s="13"/>
      <c r="R51" s="13"/>
      <c r="S51" s="13"/>
      <c r="T51" s="13"/>
      <c r="U51" s="12"/>
    </row>
    <row r="52" spans="1:21" ht="12.75" customHeight="1" x14ac:dyDescent="0.15">
      <c r="A52" s="57" t="s">
        <v>28</v>
      </c>
      <c r="B52" s="13"/>
      <c r="C52" s="13"/>
      <c r="D52" s="13"/>
      <c r="E52" s="13"/>
      <c r="F52" s="13"/>
      <c r="G52" s="13"/>
      <c r="H52" s="13"/>
      <c r="O52" s="12"/>
      <c r="P52" s="13"/>
      <c r="Q52" s="13"/>
      <c r="R52" s="13"/>
      <c r="S52" s="13"/>
      <c r="T52" s="13"/>
    </row>
    <row r="53" spans="1:21" s="58" customFormat="1" ht="12.75" customHeight="1" x14ac:dyDescent="0.15">
      <c r="A53" s="125"/>
      <c r="B53" s="126"/>
      <c r="C53" s="5" t="s">
        <v>18</v>
      </c>
      <c r="D53" s="5" t="s">
        <v>19</v>
      </c>
      <c r="E53" s="5" t="s">
        <v>20</v>
      </c>
      <c r="F53" s="66"/>
      <c r="G53" s="66"/>
      <c r="H53" s="66"/>
      <c r="P53" s="66"/>
      <c r="Q53" s="66"/>
      <c r="R53" s="66"/>
      <c r="S53" s="66"/>
      <c r="T53" s="66"/>
    </row>
    <row r="54" spans="1:21" ht="12.75" customHeight="1" x14ac:dyDescent="0.15">
      <c r="A54" s="109" t="s">
        <v>29</v>
      </c>
      <c r="B54" s="110"/>
      <c r="C54" s="67">
        <f ca="1">ROUND((C33/C10*100),1)</f>
        <v>30.4</v>
      </c>
      <c r="D54" s="15">
        <f ca="1">IF($C$18=0,"",ROUND((C40/C18*100),1))</f>
        <v>100</v>
      </c>
      <c r="E54" s="68">
        <f ca="1">ROUND((C47/C25*100),1)</f>
        <v>36</v>
      </c>
      <c r="F54" s="69"/>
      <c r="G54" s="69"/>
      <c r="H54" s="69"/>
      <c r="O54" s="70"/>
      <c r="P54" s="69"/>
      <c r="Q54" s="69"/>
      <c r="R54" s="69"/>
      <c r="S54" s="69"/>
      <c r="T54" s="69"/>
      <c r="U54" s="70"/>
    </row>
    <row r="55" spans="1:21" ht="12.75" customHeight="1" x14ac:dyDescent="0.15">
      <c r="A55" s="109" t="s">
        <v>30</v>
      </c>
      <c r="B55" s="110"/>
      <c r="C55" s="67">
        <f ca="1">ROUND((C36/C13)*100,1)</f>
        <v>13.7</v>
      </c>
      <c r="D55" s="15">
        <f ca="1">IF($C$18=0,"",ROUND((C43/C21)*100,1))</f>
        <v>100</v>
      </c>
      <c r="E55" s="68">
        <f ca="1">ROUND((C50/C28)*100,1)</f>
        <v>14.1</v>
      </c>
      <c r="F55" s="69"/>
      <c r="G55" s="69"/>
      <c r="H55" s="69"/>
      <c r="O55" s="70"/>
      <c r="P55" s="69"/>
      <c r="Q55" s="69"/>
      <c r="R55" s="69"/>
      <c r="S55" s="69"/>
      <c r="T55" s="69"/>
      <c r="U55" s="70"/>
    </row>
    <row r="56" spans="1:21" ht="12.75" customHeight="1" x14ac:dyDescent="0.15">
      <c r="A56" s="22"/>
      <c r="B56" s="22"/>
      <c r="C56" s="22"/>
      <c r="D56" s="71"/>
      <c r="E56" s="71"/>
      <c r="F56" s="71"/>
      <c r="G56" s="71"/>
      <c r="H56" s="71"/>
      <c r="I56" s="22"/>
      <c r="J56" s="71"/>
      <c r="K56" s="71"/>
      <c r="L56" s="71"/>
      <c r="M56" s="71"/>
      <c r="N56" s="71"/>
      <c r="O56" s="22"/>
      <c r="P56" s="71"/>
      <c r="Q56" s="71"/>
      <c r="R56" s="71"/>
      <c r="S56" s="71"/>
      <c r="T56" s="71"/>
      <c r="U56" s="22"/>
    </row>
    <row r="57" spans="1:21" ht="12.75" customHeight="1" x14ac:dyDescent="0.15">
      <c r="A57" s="57" t="s">
        <v>31</v>
      </c>
      <c r="B57" s="13"/>
      <c r="C57" s="13"/>
      <c r="D57" s="13"/>
      <c r="E57" s="13"/>
      <c r="F57" s="13"/>
      <c r="G57" s="13"/>
      <c r="H57" s="13"/>
      <c r="I57" s="12"/>
      <c r="J57" s="13"/>
      <c r="K57" s="13"/>
      <c r="L57" s="13"/>
      <c r="M57" s="13"/>
      <c r="N57" s="13"/>
      <c r="O57" s="12"/>
      <c r="P57" s="13"/>
      <c r="Q57" s="13"/>
      <c r="R57" s="13"/>
      <c r="S57" s="13"/>
      <c r="T57" s="13"/>
      <c r="U57" s="12"/>
    </row>
    <row r="58" spans="1:21" s="58" customFormat="1" ht="12.75" customHeight="1" x14ac:dyDescent="0.15">
      <c r="A58" s="121"/>
      <c r="B58" s="122"/>
      <c r="C58" s="127" t="s">
        <v>18</v>
      </c>
      <c r="D58" s="127"/>
      <c r="E58" s="127"/>
      <c r="F58" s="127"/>
      <c r="G58" s="127"/>
      <c r="H58" s="127"/>
      <c r="I58" s="127"/>
      <c r="J58" s="127"/>
      <c r="K58" s="127"/>
    </row>
    <row r="59" spans="1:21" s="58" customFormat="1" ht="12.75" customHeight="1" x14ac:dyDescent="0.15">
      <c r="A59" s="123"/>
      <c r="B59" s="124"/>
      <c r="C59" s="59" t="s">
        <v>198</v>
      </c>
      <c r="D59" s="59" t="str">
        <f t="shared" ref="D59:J59" si="30">IF(D$3&lt;&gt;"",D$3,"")</f>
        <v>No.26</v>
      </c>
      <c r="E59" s="59" t="str">
        <f t="shared" si="30"/>
        <v>No.27</v>
      </c>
      <c r="F59" s="59" t="str">
        <f t="shared" si="30"/>
        <v>No.28</v>
      </c>
      <c r="G59" s="59" t="str">
        <f t="shared" si="30"/>
        <v/>
      </c>
      <c r="H59" s="59" t="str">
        <f t="shared" si="30"/>
        <v/>
      </c>
      <c r="I59" s="59" t="str">
        <f t="shared" si="30"/>
        <v/>
      </c>
      <c r="J59" s="59" t="str">
        <f t="shared" si="30"/>
        <v/>
      </c>
      <c r="K59" s="60" t="s">
        <v>199</v>
      </c>
    </row>
    <row r="60" spans="1:21" ht="12.75" customHeight="1" x14ac:dyDescent="0.15">
      <c r="A60" s="109" t="s">
        <v>27</v>
      </c>
      <c r="B60" s="110"/>
      <c r="C60" s="15">
        <f ca="1">C10-C33</f>
        <v>16</v>
      </c>
      <c r="D60" s="52">
        <f t="shared" ref="D60:J60" ca="1" si="31">IF(D$2&lt;&gt;"",INDIRECT(D$2&amp;"!C66"),"")</f>
        <v>22</v>
      </c>
      <c r="E60" s="52">
        <f t="shared" ca="1" si="31"/>
        <v>17</v>
      </c>
      <c r="F60" s="52">
        <f ca="1">IF(F$2&lt;&gt;"",INDIRECT(F$2&amp;"!C66"),"")</f>
        <v>10</v>
      </c>
      <c r="G60" s="52" t="str">
        <f t="shared" ca="1" si="31"/>
        <v/>
      </c>
      <c r="H60" s="52" t="str">
        <f t="shared" ca="1" si="31"/>
        <v/>
      </c>
      <c r="I60" s="52" t="str">
        <f t="shared" ca="1" si="31"/>
        <v/>
      </c>
      <c r="J60" s="52" t="str">
        <f t="shared" ca="1" si="31"/>
        <v/>
      </c>
      <c r="K60" s="61">
        <f ca="1">C60*100</f>
        <v>1600</v>
      </c>
    </row>
    <row r="61" spans="1:21" ht="12.75" customHeight="1" x14ac:dyDescent="0.15">
      <c r="A61" s="109" t="s">
        <v>23</v>
      </c>
      <c r="B61" s="110"/>
      <c r="C61" s="15">
        <f ca="1">ROUND(AVERAGE(D61:J61),0)</f>
        <v>18</v>
      </c>
      <c r="D61" s="52">
        <f ca="1">IF(D$2&lt;&gt;"",INDIRECT(D$2&amp;"!C67"),"")</f>
        <v>18</v>
      </c>
      <c r="E61" s="52">
        <f ca="1">IF(E$2&lt;&gt;"",INDIRECT(E$2&amp;"!C67"),"")</f>
        <v>14</v>
      </c>
      <c r="F61" s="52">
        <f ca="1">IF(F$2&lt;&gt;"",INDIRECT(F$2&amp;"!C67"),"")</f>
        <v>21</v>
      </c>
      <c r="G61" s="52" t="str">
        <f t="shared" ref="G61:J61" ca="1" si="32">IF(G$2&lt;&gt;"",INDIRECT(G$2&amp;"!C67"),"")</f>
        <v/>
      </c>
      <c r="H61" s="52" t="str">
        <f t="shared" ca="1" si="32"/>
        <v/>
      </c>
      <c r="I61" s="52" t="str">
        <f t="shared" ca="1" si="32"/>
        <v/>
      </c>
      <c r="J61" s="52" t="str">
        <f t="shared" ca="1" si="32"/>
        <v/>
      </c>
      <c r="K61" s="62">
        <f ca="1">C61</f>
        <v>18</v>
      </c>
    </row>
    <row r="62" spans="1:21" ht="12.75" customHeight="1" x14ac:dyDescent="0.15">
      <c r="A62" s="109" t="s">
        <v>24</v>
      </c>
      <c r="B62" s="110"/>
      <c r="C62" s="15">
        <f ca="1">ROUND(AVERAGE(D62:J62),0)</f>
        <v>21</v>
      </c>
      <c r="D62" s="52">
        <f t="shared" ref="D62:J62" ca="1" si="33">IF(D$2&lt;&gt;"",INDIRECT(D$2&amp;"!C68"),"")</f>
        <v>19</v>
      </c>
      <c r="E62" s="52">
        <f t="shared" ca="1" si="33"/>
        <v>17</v>
      </c>
      <c r="F62" s="52">
        <f t="shared" ca="1" si="33"/>
        <v>26</v>
      </c>
      <c r="G62" s="52" t="str">
        <f t="shared" ca="1" si="33"/>
        <v/>
      </c>
      <c r="H62" s="52" t="str">
        <f t="shared" ca="1" si="33"/>
        <v/>
      </c>
      <c r="I62" s="52" t="str">
        <f t="shared" ca="1" si="33"/>
        <v/>
      </c>
      <c r="J62" s="52" t="str">
        <f t="shared" ca="1" si="33"/>
        <v/>
      </c>
      <c r="K62" s="62">
        <f ca="1">C62</f>
        <v>21</v>
      </c>
    </row>
    <row r="63" spans="1:21" ht="12.75" customHeight="1" x14ac:dyDescent="0.15">
      <c r="A63" s="109" t="s">
        <v>25</v>
      </c>
      <c r="B63" s="110"/>
      <c r="C63" s="4">
        <f ca="1">ROUND(AVERAGE(D63:J63),3)</f>
        <v>4.9930000000000003</v>
      </c>
      <c r="D63" s="63">
        <f t="shared" ref="D63:J63" ca="1" si="34">IF(D$2&lt;&gt;"",INDIRECT(D$2&amp;"!C69"),"")</f>
        <v>6.5</v>
      </c>
      <c r="E63" s="63">
        <f t="shared" ca="1" si="34"/>
        <v>3.07</v>
      </c>
      <c r="F63" s="63">
        <f t="shared" ca="1" si="34"/>
        <v>5.41</v>
      </c>
      <c r="G63" s="63" t="str">
        <f t="shared" ca="1" si="34"/>
        <v/>
      </c>
      <c r="H63" s="63" t="str">
        <f t="shared" ca="1" si="34"/>
        <v/>
      </c>
      <c r="I63" s="63" t="str">
        <f t="shared" ca="1" si="34"/>
        <v/>
      </c>
      <c r="J63" s="63" t="str">
        <f t="shared" ca="1" si="34"/>
        <v/>
      </c>
      <c r="K63" s="64">
        <f ca="1">C63*100</f>
        <v>499.3</v>
      </c>
    </row>
    <row r="64" spans="1:21" ht="12.75" customHeight="1" x14ac:dyDescent="0.15">
      <c r="K64" s="19" t="str">
        <f ca="1">"形状比＝"&amp;ROUND(K61/K62*100,0)&amp;"、Sr＝"&amp;ROUND((10000/K60)^0.5/K61*100,0)</f>
        <v>形状比＝86、Sr＝14</v>
      </c>
    </row>
    <row r="65" spans="1:21" ht="12.75" customHeight="1" x14ac:dyDescent="0.15">
      <c r="K65" s="19"/>
    </row>
    <row r="66" spans="1:21" ht="12.75" customHeight="1" x14ac:dyDescent="0.15">
      <c r="A66" s="121"/>
      <c r="B66" s="122"/>
      <c r="C66" s="118" t="s">
        <v>19</v>
      </c>
      <c r="D66" s="119"/>
      <c r="E66" s="119"/>
      <c r="F66" s="119"/>
      <c r="G66" s="119"/>
      <c r="H66" s="119"/>
      <c r="I66" s="119"/>
      <c r="J66" s="120"/>
    </row>
    <row r="67" spans="1:21" ht="12.75" customHeight="1" x14ac:dyDescent="0.15">
      <c r="A67" s="123"/>
      <c r="B67" s="124"/>
      <c r="C67" s="59" t="str">
        <f>C$9</f>
        <v>平均</v>
      </c>
      <c r="D67" s="59" t="str">
        <f t="shared" ref="D67:J67" si="35">IF(D$3&lt;&gt;"",D$3,"")</f>
        <v>No.26</v>
      </c>
      <c r="E67" s="59" t="str">
        <f t="shared" si="35"/>
        <v>No.27</v>
      </c>
      <c r="F67" s="59" t="str">
        <f t="shared" si="35"/>
        <v>No.28</v>
      </c>
      <c r="G67" s="59" t="str">
        <f t="shared" si="35"/>
        <v/>
      </c>
      <c r="H67" s="59" t="str">
        <f t="shared" si="35"/>
        <v/>
      </c>
      <c r="I67" s="59" t="str">
        <f t="shared" si="35"/>
        <v/>
      </c>
      <c r="J67" s="59" t="str">
        <f t="shared" si="35"/>
        <v/>
      </c>
    </row>
    <row r="68" spans="1:21" ht="12.75" customHeight="1" x14ac:dyDescent="0.15">
      <c r="A68" s="109" t="s">
        <v>27</v>
      </c>
      <c r="B68" s="110"/>
      <c r="C68" s="15">
        <f ca="1">C18-C40</f>
        <v>0</v>
      </c>
      <c r="D68" s="52">
        <f ca="1">IF(D$2&lt;&gt;"",INDIRECT(D$2&amp;"!D66"),"")</f>
        <v>0</v>
      </c>
      <c r="E68" s="52">
        <f ca="1">IF(E$2&lt;&gt;"",INDIRECT(E$2&amp;"!D66"),"")</f>
        <v>0</v>
      </c>
      <c r="F68" s="52">
        <f t="shared" ref="F68:J68" ca="1" si="36">IF(F$2&lt;&gt;"",INDIRECT(F$2&amp;"!D66"),"")</f>
        <v>0</v>
      </c>
      <c r="G68" s="52" t="str">
        <f t="shared" ca="1" si="36"/>
        <v/>
      </c>
      <c r="H68" s="52" t="str">
        <f t="shared" ca="1" si="36"/>
        <v/>
      </c>
      <c r="I68" s="52" t="str">
        <f t="shared" ca="1" si="36"/>
        <v/>
      </c>
      <c r="J68" s="52" t="str">
        <f t="shared" ca="1" si="36"/>
        <v/>
      </c>
    </row>
    <row r="69" spans="1:21" ht="12.75" customHeight="1" x14ac:dyDescent="0.15">
      <c r="A69" s="109" t="s">
        <v>23</v>
      </c>
      <c r="B69" s="110"/>
      <c r="C69" s="15"/>
      <c r="D69" s="52" t="str">
        <f t="shared" ref="D69:J69" ca="1" si="37">IF(D$2&lt;&gt;"",INDIRECT(D$2&amp;"!D67"),"")</f>
        <v/>
      </c>
      <c r="E69" s="52" t="str">
        <f t="shared" ca="1" si="37"/>
        <v/>
      </c>
      <c r="F69" s="52" t="str">
        <f t="shared" ca="1" si="37"/>
        <v/>
      </c>
      <c r="G69" s="52" t="str">
        <f t="shared" ca="1" si="37"/>
        <v/>
      </c>
      <c r="H69" s="52" t="str">
        <f t="shared" ca="1" si="37"/>
        <v/>
      </c>
      <c r="I69" s="52" t="str">
        <f t="shared" ca="1" si="37"/>
        <v/>
      </c>
      <c r="J69" s="52" t="str">
        <f t="shared" ca="1" si="37"/>
        <v/>
      </c>
    </row>
    <row r="70" spans="1:21" ht="12.75" customHeight="1" x14ac:dyDescent="0.15">
      <c r="A70" s="109" t="s">
        <v>24</v>
      </c>
      <c r="B70" s="110"/>
      <c r="C70" s="15"/>
      <c r="D70" s="52" t="str">
        <f t="shared" ref="D70:J70" ca="1" si="38">IF(D$2&lt;&gt;"",INDIRECT(D$2&amp;"!D68"),"")</f>
        <v/>
      </c>
      <c r="E70" s="52" t="str">
        <f t="shared" ca="1" si="38"/>
        <v/>
      </c>
      <c r="F70" s="52" t="str">
        <f t="shared" ca="1" si="38"/>
        <v/>
      </c>
      <c r="G70" s="52" t="str">
        <f t="shared" ca="1" si="38"/>
        <v/>
      </c>
      <c r="H70" s="52" t="str">
        <f t="shared" ca="1" si="38"/>
        <v/>
      </c>
      <c r="I70" s="52" t="str">
        <f t="shared" ca="1" si="38"/>
        <v/>
      </c>
      <c r="J70" s="52" t="str">
        <f t="shared" ca="1" si="38"/>
        <v/>
      </c>
    </row>
    <row r="71" spans="1:21" ht="12.75" customHeight="1" x14ac:dyDescent="0.15">
      <c r="A71" s="109" t="s">
        <v>25</v>
      </c>
      <c r="B71" s="110"/>
      <c r="C71" s="4"/>
      <c r="D71" s="65" t="str">
        <f t="shared" ref="D71:J71" ca="1" si="39">IF(D$2&lt;&gt;"",INDIRECT(D$2&amp;"!D69"),"")</f>
        <v/>
      </c>
      <c r="E71" s="65" t="str">
        <f t="shared" ca="1" si="39"/>
        <v/>
      </c>
      <c r="F71" s="65" t="str">
        <f t="shared" ca="1" si="39"/>
        <v/>
      </c>
      <c r="G71" s="65" t="str">
        <f t="shared" ca="1" si="39"/>
        <v/>
      </c>
      <c r="H71" s="65" t="str">
        <f t="shared" ca="1" si="39"/>
        <v/>
      </c>
      <c r="I71" s="65" t="str">
        <f t="shared" ca="1" si="39"/>
        <v/>
      </c>
      <c r="J71" s="65" t="str">
        <f t="shared" ca="1" si="39"/>
        <v/>
      </c>
    </row>
    <row r="72" spans="1:21" ht="12.75" customHeight="1" x14ac:dyDescent="0.15"/>
    <row r="73" spans="1:21" ht="12.75" customHeight="1" x14ac:dyDescent="0.15">
      <c r="A73" s="121"/>
      <c r="B73" s="122"/>
      <c r="C73" s="115" t="s">
        <v>20</v>
      </c>
      <c r="D73" s="116"/>
      <c r="E73" s="116"/>
      <c r="F73" s="116"/>
      <c r="G73" s="116"/>
      <c r="H73" s="116"/>
      <c r="I73" s="116"/>
      <c r="J73" s="117"/>
    </row>
    <row r="74" spans="1:21" ht="12.75" customHeight="1" x14ac:dyDescent="0.15">
      <c r="A74" s="123"/>
      <c r="B74" s="124"/>
      <c r="C74" s="59" t="str">
        <f>C$9</f>
        <v>平均</v>
      </c>
      <c r="D74" s="59" t="str">
        <f t="shared" ref="D74:J74" si="40">IF(D$3&lt;&gt;"",D$3,"")</f>
        <v>No.26</v>
      </c>
      <c r="E74" s="59" t="str">
        <f t="shared" si="40"/>
        <v>No.27</v>
      </c>
      <c r="F74" s="59" t="str">
        <f t="shared" si="40"/>
        <v>No.28</v>
      </c>
      <c r="G74" s="59" t="str">
        <f t="shared" si="40"/>
        <v/>
      </c>
      <c r="H74" s="59" t="str">
        <f t="shared" si="40"/>
        <v/>
      </c>
      <c r="I74" s="59" t="str">
        <f t="shared" si="40"/>
        <v/>
      </c>
      <c r="J74" s="59" t="str">
        <f t="shared" si="40"/>
        <v/>
      </c>
      <c r="L74" s="13"/>
      <c r="M74" s="13"/>
      <c r="N74" s="13"/>
      <c r="U74" s="13"/>
    </row>
    <row r="75" spans="1:21" ht="12.75" customHeight="1" x14ac:dyDescent="0.15">
      <c r="A75" s="109" t="s">
        <v>27</v>
      </c>
      <c r="B75" s="110"/>
      <c r="C75" s="15">
        <f ca="1">C25-C47</f>
        <v>16</v>
      </c>
      <c r="D75" s="52">
        <f t="shared" ref="D75:J75" ca="1" si="41">IF(D$2&lt;&gt;"",INDIRECT(D$2&amp;"!E66"),"")</f>
        <v>22</v>
      </c>
      <c r="E75" s="52">
        <f t="shared" ca="1" si="41"/>
        <v>17</v>
      </c>
      <c r="F75" s="52">
        <f t="shared" ca="1" si="41"/>
        <v>10</v>
      </c>
      <c r="G75" s="52" t="str">
        <f t="shared" ca="1" si="41"/>
        <v/>
      </c>
      <c r="H75" s="52" t="str">
        <f t="shared" ca="1" si="41"/>
        <v/>
      </c>
      <c r="I75" s="52" t="str">
        <f t="shared" ca="1" si="41"/>
        <v/>
      </c>
      <c r="J75" s="52" t="str">
        <f t="shared" ca="1" si="41"/>
        <v/>
      </c>
      <c r="L75" s="72"/>
      <c r="M75" s="72"/>
      <c r="N75" s="72"/>
    </row>
    <row r="76" spans="1:21" ht="12.75" customHeight="1" x14ac:dyDescent="0.15">
      <c r="A76" s="109" t="s">
        <v>23</v>
      </c>
      <c r="B76" s="110"/>
      <c r="C76" s="15">
        <f ca="1">ROUND(AVERAGE(D76:J76),0)</f>
        <v>18</v>
      </c>
      <c r="D76" s="52">
        <f t="shared" ref="D76:J76" ca="1" si="42">IF(D$2&lt;&gt;"",INDIRECT(D$2&amp;"!E67"),"")</f>
        <v>18</v>
      </c>
      <c r="E76" s="52">
        <f t="shared" ca="1" si="42"/>
        <v>14</v>
      </c>
      <c r="F76" s="52">
        <f t="shared" ca="1" si="42"/>
        <v>21</v>
      </c>
      <c r="G76" s="52" t="str">
        <f t="shared" ca="1" si="42"/>
        <v/>
      </c>
      <c r="H76" s="52" t="str">
        <f t="shared" ca="1" si="42"/>
        <v/>
      </c>
      <c r="I76" s="52" t="str">
        <f t="shared" ca="1" si="42"/>
        <v/>
      </c>
      <c r="J76" s="52" t="str">
        <f t="shared" ca="1" si="42"/>
        <v/>
      </c>
    </row>
    <row r="77" spans="1:21" ht="12.75" customHeight="1" x14ac:dyDescent="0.15">
      <c r="A77" s="109" t="s">
        <v>24</v>
      </c>
      <c r="B77" s="110"/>
      <c r="C77" s="15">
        <f ca="1">ROUND(AVERAGE(D77:J77),0)</f>
        <v>21</v>
      </c>
      <c r="D77" s="52">
        <f t="shared" ref="D77:J77" ca="1" si="43">IF(D$2&lt;&gt;"",INDIRECT(D$2&amp;"!E68"),"")</f>
        <v>19</v>
      </c>
      <c r="E77" s="52">
        <f t="shared" ca="1" si="43"/>
        <v>17</v>
      </c>
      <c r="F77" s="52">
        <f t="shared" ca="1" si="43"/>
        <v>26</v>
      </c>
      <c r="G77" s="52" t="str">
        <f t="shared" ca="1" si="43"/>
        <v/>
      </c>
      <c r="H77" s="52" t="str">
        <f t="shared" ca="1" si="43"/>
        <v/>
      </c>
      <c r="I77" s="52" t="str">
        <f t="shared" ca="1" si="43"/>
        <v/>
      </c>
      <c r="J77" s="52" t="str">
        <f t="shared" ca="1" si="43"/>
        <v/>
      </c>
    </row>
    <row r="78" spans="1:21" ht="12.75" customHeight="1" x14ac:dyDescent="0.15">
      <c r="A78" s="109" t="s">
        <v>25</v>
      </c>
      <c r="B78" s="110"/>
      <c r="C78" s="4">
        <f ca="1">ROUND(AVERAGE(D78:J78),3)</f>
        <v>4.9930000000000003</v>
      </c>
      <c r="D78" s="63">
        <f t="shared" ref="D78:J78" ca="1" si="44">IF(D$2&lt;&gt;"",INDIRECT(D$2&amp;"!E69"),"")</f>
        <v>6.5</v>
      </c>
      <c r="E78" s="63">
        <f t="shared" ca="1" si="44"/>
        <v>3.07</v>
      </c>
      <c r="F78" s="63">
        <f t="shared" ca="1" si="44"/>
        <v>5.41</v>
      </c>
      <c r="G78" s="63" t="str">
        <f t="shared" ca="1" si="44"/>
        <v/>
      </c>
      <c r="H78" s="63" t="str">
        <f t="shared" ca="1" si="44"/>
        <v/>
      </c>
      <c r="I78" s="63" t="str">
        <f t="shared" ca="1" si="44"/>
        <v/>
      </c>
      <c r="J78" s="63" t="str">
        <f t="shared" ca="1" si="44"/>
        <v/>
      </c>
    </row>
    <row r="79" spans="1:21" ht="12" customHeight="1" x14ac:dyDescent="0.15">
      <c r="H79" s="19"/>
    </row>
    <row r="82" spans="1:11" ht="22.5" customHeight="1" x14ac:dyDescent="0.15">
      <c r="A82" s="73" t="s">
        <v>200</v>
      </c>
    </row>
    <row r="83" spans="1:11" x14ac:dyDescent="0.15">
      <c r="A83" s="11" t="s">
        <v>201</v>
      </c>
    </row>
    <row r="84" spans="1:11" x14ac:dyDescent="0.15">
      <c r="A84" s="74" t="s">
        <v>202</v>
      </c>
      <c r="B84" s="114" t="s">
        <v>203</v>
      </c>
      <c r="C84" s="114"/>
      <c r="D84" s="114"/>
      <c r="E84" s="114"/>
      <c r="F84" s="114"/>
      <c r="G84" s="114"/>
      <c r="H84" s="114"/>
      <c r="I84" s="114"/>
      <c r="J84" s="114"/>
      <c r="K84" s="114"/>
    </row>
    <row r="85" spans="1:11" x14ac:dyDescent="0.15">
      <c r="A85" s="74" t="s">
        <v>204</v>
      </c>
      <c r="B85" s="114" t="s">
        <v>205</v>
      </c>
      <c r="C85" s="114"/>
      <c r="D85" s="114"/>
      <c r="E85" s="114"/>
      <c r="F85" s="114"/>
      <c r="G85" s="114"/>
      <c r="H85" s="114"/>
      <c r="I85" s="114"/>
      <c r="J85" s="114"/>
      <c r="K85" s="114"/>
    </row>
    <row r="86" spans="1:11" x14ac:dyDescent="0.15">
      <c r="A86" s="74" t="s">
        <v>206</v>
      </c>
      <c r="B86" s="114" t="s">
        <v>207</v>
      </c>
      <c r="C86" s="114"/>
      <c r="D86" s="114"/>
      <c r="E86" s="114"/>
      <c r="F86" s="114"/>
      <c r="G86" s="114"/>
      <c r="H86" s="114"/>
      <c r="I86" s="114"/>
      <c r="J86" s="114"/>
      <c r="K86" s="114"/>
    </row>
    <row r="87" spans="1:11" x14ac:dyDescent="0.15">
      <c r="A87" s="74" t="s">
        <v>208</v>
      </c>
      <c r="B87" s="114" t="s">
        <v>209</v>
      </c>
      <c r="C87" s="114"/>
      <c r="D87" s="114"/>
      <c r="E87" s="114"/>
      <c r="F87" s="114"/>
      <c r="G87" s="114"/>
      <c r="H87" s="114"/>
      <c r="I87" s="114"/>
      <c r="J87" s="114"/>
      <c r="K87" s="114"/>
    </row>
    <row r="88" spans="1:11" x14ac:dyDescent="0.15">
      <c r="A88" s="75" t="s">
        <v>210</v>
      </c>
    </row>
    <row r="90" spans="1:11" x14ac:dyDescent="0.15">
      <c r="A90" s="75" t="s">
        <v>211</v>
      </c>
    </row>
    <row r="92" spans="1:11" x14ac:dyDescent="0.15">
      <c r="A92" s="11" t="s">
        <v>212</v>
      </c>
    </row>
    <row r="93" spans="1:11" x14ac:dyDescent="0.15">
      <c r="A93" s="11" t="s">
        <v>213</v>
      </c>
    </row>
    <row r="94" spans="1:11" x14ac:dyDescent="0.15">
      <c r="A94" s="11" t="s">
        <v>214</v>
      </c>
    </row>
    <row r="96" spans="1:11" x14ac:dyDescent="0.15">
      <c r="A96" s="11" t="s">
        <v>215</v>
      </c>
    </row>
  </sheetData>
  <mergeCells count="66">
    <mergeCell ref="C45:J45"/>
    <mergeCell ref="A33:B33"/>
    <mergeCell ref="A34:B34"/>
    <mergeCell ref="C16:J16"/>
    <mergeCell ref="A1:C1"/>
    <mergeCell ref="D1:G1"/>
    <mergeCell ref="A2:C2"/>
    <mergeCell ref="A3:C3"/>
    <mergeCell ref="A5:C5"/>
    <mergeCell ref="A8:B9"/>
    <mergeCell ref="C8:K8"/>
    <mergeCell ref="A10:B10"/>
    <mergeCell ref="A11:B11"/>
    <mergeCell ref="A12:B12"/>
    <mergeCell ref="A13:B13"/>
    <mergeCell ref="A16:B17"/>
    <mergeCell ref="C31:K31"/>
    <mergeCell ref="A18:B18"/>
    <mergeCell ref="A19:B19"/>
    <mergeCell ref="A20:B20"/>
    <mergeCell ref="A21:B21"/>
    <mergeCell ref="A23:B24"/>
    <mergeCell ref="C23:J23"/>
    <mergeCell ref="A25:B25"/>
    <mergeCell ref="A26:B26"/>
    <mergeCell ref="A27:B27"/>
    <mergeCell ref="A28:B28"/>
    <mergeCell ref="A31:B32"/>
    <mergeCell ref="A35:B35"/>
    <mergeCell ref="A36:B36"/>
    <mergeCell ref="A38:B39"/>
    <mergeCell ref="C38:J38"/>
    <mergeCell ref="A40:B40"/>
    <mergeCell ref="A41:B41"/>
    <mergeCell ref="A42:B42"/>
    <mergeCell ref="A43:B43"/>
    <mergeCell ref="A45:B46"/>
    <mergeCell ref="A48:B48"/>
    <mergeCell ref="A47:B47"/>
    <mergeCell ref="A49:B49"/>
    <mergeCell ref="A50:B50"/>
    <mergeCell ref="A53:B53"/>
    <mergeCell ref="C58:K58"/>
    <mergeCell ref="A54:B54"/>
    <mergeCell ref="A55:B55"/>
    <mergeCell ref="A58:B59"/>
    <mergeCell ref="A60:B60"/>
    <mergeCell ref="A61:B61"/>
    <mergeCell ref="A77:B77"/>
    <mergeCell ref="A63:B63"/>
    <mergeCell ref="A66:B67"/>
    <mergeCell ref="A73:B74"/>
    <mergeCell ref="A62:B62"/>
    <mergeCell ref="C66:J66"/>
    <mergeCell ref="A68:B68"/>
    <mergeCell ref="A69:B69"/>
    <mergeCell ref="A70:B70"/>
    <mergeCell ref="A71:B71"/>
    <mergeCell ref="B84:K84"/>
    <mergeCell ref="B85:K85"/>
    <mergeCell ref="B86:K86"/>
    <mergeCell ref="B87:K87"/>
    <mergeCell ref="C73:J73"/>
    <mergeCell ref="A75:B75"/>
    <mergeCell ref="A76:B76"/>
    <mergeCell ref="A78:B78"/>
  </mergeCells>
  <phoneticPr fontId="3"/>
  <pageMargins left="0.98425196850393704" right="0.39370078740157483" top="0.59055118110236227" bottom="0.59055118110236227" header="0.31496062992125984" footer="0.15748031496062992"/>
  <pageSetup paperSize="9" scale="85" fitToHeight="0" orientation="portrait" horizontalDpi="300" verticalDpi="300"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9" tint="-0.249977111117893"/>
  </sheetPr>
  <dimension ref="A1:AJ120"/>
  <sheetViews>
    <sheetView view="pageBreakPreview" topLeftCell="A19" zoomScaleNormal="100" zoomScaleSheetLayoutView="100" workbookViewId="0">
      <selection activeCell="I59" sqref="I59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256" width="8.125" style="1"/>
    <col min="257" max="259" width="7.875" style="1" customWidth="1"/>
    <col min="260" max="260" width="8.125" style="1" customWidth="1"/>
    <col min="261" max="262" width="8" style="1" customWidth="1"/>
    <col min="263" max="263" width="11.75" style="1" customWidth="1"/>
    <col min="264" max="264" width="7.75" style="1" customWidth="1"/>
    <col min="265" max="265" width="24.75" style="1" customWidth="1"/>
    <col min="266" max="512" width="8.125" style="1"/>
    <col min="513" max="515" width="7.875" style="1" customWidth="1"/>
    <col min="516" max="516" width="8.125" style="1" customWidth="1"/>
    <col min="517" max="518" width="8" style="1" customWidth="1"/>
    <col min="519" max="519" width="11.75" style="1" customWidth="1"/>
    <col min="520" max="520" width="7.75" style="1" customWidth="1"/>
    <col min="521" max="521" width="24.75" style="1" customWidth="1"/>
    <col min="522" max="768" width="8.125" style="1"/>
    <col min="769" max="771" width="7.875" style="1" customWidth="1"/>
    <col min="772" max="772" width="8.125" style="1" customWidth="1"/>
    <col min="773" max="774" width="8" style="1" customWidth="1"/>
    <col min="775" max="775" width="11.75" style="1" customWidth="1"/>
    <col min="776" max="776" width="7.75" style="1" customWidth="1"/>
    <col min="777" max="777" width="24.75" style="1" customWidth="1"/>
    <col min="778" max="1024" width="8.125" style="1"/>
    <col min="1025" max="1027" width="7.875" style="1" customWidth="1"/>
    <col min="1028" max="1028" width="8.125" style="1" customWidth="1"/>
    <col min="1029" max="1030" width="8" style="1" customWidth="1"/>
    <col min="1031" max="1031" width="11.75" style="1" customWidth="1"/>
    <col min="1032" max="1032" width="7.75" style="1" customWidth="1"/>
    <col min="1033" max="1033" width="24.75" style="1" customWidth="1"/>
    <col min="1034" max="1280" width="8.125" style="1"/>
    <col min="1281" max="1283" width="7.875" style="1" customWidth="1"/>
    <col min="1284" max="1284" width="8.125" style="1" customWidth="1"/>
    <col min="1285" max="1286" width="8" style="1" customWidth="1"/>
    <col min="1287" max="1287" width="11.75" style="1" customWidth="1"/>
    <col min="1288" max="1288" width="7.75" style="1" customWidth="1"/>
    <col min="1289" max="1289" width="24.75" style="1" customWidth="1"/>
    <col min="1290" max="1536" width="8.125" style="1"/>
    <col min="1537" max="1539" width="7.875" style="1" customWidth="1"/>
    <col min="1540" max="1540" width="8.125" style="1" customWidth="1"/>
    <col min="1541" max="1542" width="8" style="1" customWidth="1"/>
    <col min="1543" max="1543" width="11.75" style="1" customWidth="1"/>
    <col min="1544" max="1544" width="7.75" style="1" customWidth="1"/>
    <col min="1545" max="1545" width="24.75" style="1" customWidth="1"/>
    <col min="1546" max="1792" width="8.125" style="1"/>
    <col min="1793" max="1795" width="7.875" style="1" customWidth="1"/>
    <col min="1796" max="1796" width="8.125" style="1" customWidth="1"/>
    <col min="1797" max="1798" width="8" style="1" customWidth="1"/>
    <col min="1799" max="1799" width="11.75" style="1" customWidth="1"/>
    <col min="1800" max="1800" width="7.75" style="1" customWidth="1"/>
    <col min="1801" max="1801" width="24.75" style="1" customWidth="1"/>
    <col min="1802" max="2048" width="8.125" style="1"/>
    <col min="2049" max="2051" width="7.875" style="1" customWidth="1"/>
    <col min="2052" max="2052" width="8.125" style="1" customWidth="1"/>
    <col min="2053" max="2054" width="8" style="1" customWidth="1"/>
    <col min="2055" max="2055" width="11.75" style="1" customWidth="1"/>
    <col min="2056" max="2056" width="7.75" style="1" customWidth="1"/>
    <col min="2057" max="2057" width="24.75" style="1" customWidth="1"/>
    <col min="2058" max="2304" width="8.125" style="1"/>
    <col min="2305" max="2307" width="7.875" style="1" customWidth="1"/>
    <col min="2308" max="2308" width="8.125" style="1" customWidth="1"/>
    <col min="2309" max="2310" width="8" style="1" customWidth="1"/>
    <col min="2311" max="2311" width="11.75" style="1" customWidth="1"/>
    <col min="2312" max="2312" width="7.75" style="1" customWidth="1"/>
    <col min="2313" max="2313" width="24.75" style="1" customWidth="1"/>
    <col min="2314" max="2560" width="8.125" style="1"/>
    <col min="2561" max="2563" width="7.875" style="1" customWidth="1"/>
    <col min="2564" max="2564" width="8.125" style="1" customWidth="1"/>
    <col min="2565" max="2566" width="8" style="1" customWidth="1"/>
    <col min="2567" max="2567" width="11.75" style="1" customWidth="1"/>
    <col min="2568" max="2568" width="7.75" style="1" customWidth="1"/>
    <col min="2569" max="2569" width="24.75" style="1" customWidth="1"/>
    <col min="2570" max="2816" width="8.125" style="1"/>
    <col min="2817" max="2819" width="7.875" style="1" customWidth="1"/>
    <col min="2820" max="2820" width="8.125" style="1" customWidth="1"/>
    <col min="2821" max="2822" width="8" style="1" customWidth="1"/>
    <col min="2823" max="2823" width="11.75" style="1" customWidth="1"/>
    <col min="2824" max="2824" width="7.75" style="1" customWidth="1"/>
    <col min="2825" max="2825" width="24.75" style="1" customWidth="1"/>
    <col min="2826" max="3072" width="8.125" style="1"/>
    <col min="3073" max="3075" width="7.875" style="1" customWidth="1"/>
    <col min="3076" max="3076" width="8.125" style="1" customWidth="1"/>
    <col min="3077" max="3078" width="8" style="1" customWidth="1"/>
    <col min="3079" max="3079" width="11.75" style="1" customWidth="1"/>
    <col min="3080" max="3080" width="7.75" style="1" customWidth="1"/>
    <col min="3081" max="3081" width="24.75" style="1" customWidth="1"/>
    <col min="3082" max="3328" width="8.125" style="1"/>
    <col min="3329" max="3331" width="7.875" style="1" customWidth="1"/>
    <col min="3332" max="3332" width="8.125" style="1" customWidth="1"/>
    <col min="3333" max="3334" width="8" style="1" customWidth="1"/>
    <col min="3335" max="3335" width="11.75" style="1" customWidth="1"/>
    <col min="3336" max="3336" width="7.75" style="1" customWidth="1"/>
    <col min="3337" max="3337" width="24.75" style="1" customWidth="1"/>
    <col min="3338" max="3584" width="8.125" style="1"/>
    <col min="3585" max="3587" width="7.875" style="1" customWidth="1"/>
    <col min="3588" max="3588" width="8.125" style="1" customWidth="1"/>
    <col min="3589" max="3590" width="8" style="1" customWidth="1"/>
    <col min="3591" max="3591" width="11.75" style="1" customWidth="1"/>
    <col min="3592" max="3592" width="7.75" style="1" customWidth="1"/>
    <col min="3593" max="3593" width="24.75" style="1" customWidth="1"/>
    <col min="3594" max="3840" width="8.125" style="1"/>
    <col min="3841" max="3843" width="7.875" style="1" customWidth="1"/>
    <col min="3844" max="3844" width="8.125" style="1" customWidth="1"/>
    <col min="3845" max="3846" width="8" style="1" customWidth="1"/>
    <col min="3847" max="3847" width="11.75" style="1" customWidth="1"/>
    <col min="3848" max="3848" width="7.75" style="1" customWidth="1"/>
    <col min="3849" max="3849" width="24.75" style="1" customWidth="1"/>
    <col min="3850" max="4096" width="8.125" style="1"/>
    <col min="4097" max="4099" width="7.875" style="1" customWidth="1"/>
    <col min="4100" max="4100" width="8.125" style="1" customWidth="1"/>
    <col min="4101" max="4102" width="8" style="1" customWidth="1"/>
    <col min="4103" max="4103" width="11.75" style="1" customWidth="1"/>
    <col min="4104" max="4104" width="7.75" style="1" customWidth="1"/>
    <col min="4105" max="4105" width="24.75" style="1" customWidth="1"/>
    <col min="4106" max="4352" width="8.125" style="1"/>
    <col min="4353" max="4355" width="7.875" style="1" customWidth="1"/>
    <col min="4356" max="4356" width="8.125" style="1" customWidth="1"/>
    <col min="4357" max="4358" width="8" style="1" customWidth="1"/>
    <col min="4359" max="4359" width="11.75" style="1" customWidth="1"/>
    <col min="4360" max="4360" width="7.75" style="1" customWidth="1"/>
    <col min="4361" max="4361" width="24.75" style="1" customWidth="1"/>
    <col min="4362" max="4608" width="8.125" style="1"/>
    <col min="4609" max="4611" width="7.875" style="1" customWidth="1"/>
    <col min="4612" max="4612" width="8.125" style="1" customWidth="1"/>
    <col min="4613" max="4614" width="8" style="1" customWidth="1"/>
    <col min="4615" max="4615" width="11.75" style="1" customWidth="1"/>
    <col min="4616" max="4616" width="7.75" style="1" customWidth="1"/>
    <col min="4617" max="4617" width="24.75" style="1" customWidth="1"/>
    <col min="4618" max="4864" width="8.125" style="1"/>
    <col min="4865" max="4867" width="7.875" style="1" customWidth="1"/>
    <col min="4868" max="4868" width="8.125" style="1" customWidth="1"/>
    <col min="4869" max="4870" width="8" style="1" customWidth="1"/>
    <col min="4871" max="4871" width="11.75" style="1" customWidth="1"/>
    <col min="4872" max="4872" width="7.75" style="1" customWidth="1"/>
    <col min="4873" max="4873" width="24.75" style="1" customWidth="1"/>
    <col min="4874" max="5120" width="8.125" style="1"/>
    <col min="5121" max="5123" width="7.875" style="1" customWidth="1"/>
    <col min="5124" max="5124" width="8.125" style="1" customWidth="1"/>
    <col min="5125" max="5126" width="8" style="1" customWidth="1"/>
    <col min="5127" max="5127" width="11.75" style="1" customWidth="1"/>
    <col min="5128" max="5128" width="7.75" style="1" customWidth="1"/>
    <col min="5129" max="5129" width="24.75" style="1" customWidth="1"/>
    <col min="5130" max="5376" width="8.125" style="1"/>
    <col min="5377" max="5379" width="7.875" style="1" customWidth="1"/>
    <col min="5380" max="5380" width="8.125" style="1" customWidth="1"/>
    <col min="5381" max="5382" width="8" style="1" customWidth="1"/>
    <col min="5383" max="5383" width="11.75" style="1" customWidth="1"/>
    <col min="5384" max="5384" width="7.75" style="1" customWidth="1"/>
    <col min="5385" max="5385" width="24.75" style="1" customWidth="1"/>
    <col min="5386" max="5632" width="8.125" style="1"/>
    <col min="5633" max="5635" width="7.875" style="1" customWidth="1"/>
    <col min="5636" max="5636" width="8.125" style="1" customWidth="1"/>
    <col min="5637" max="5638" width="8" style="1" customWidth="1"/>
    <col min="5639" max="5639" width="11.75" style="1" customWidth="1"/>
    <col min="5640" max="5640" width="7.75" style="1" customWidth="1"/>
    <col min="5641" max="5641" width="24.75" style="1" customWidth="1"/>
    <col min="5642" max="5888" width="8.125" style="1"/>
    <col min="5889" max="5891" width="7.875" style="1" customWidth="1"/>
    <col min="5892" max="5892" width="8.125" style="1" customWidth="1"/>
    <col min="5893" max="5894" width="8" style="1" customWidth="1"/>
    <col min="5895" max="5895" width="11.75" style="1" customWidth="1"/>
    <col min="5896" max="5896" width="7.75" style="1" customWidth="1"/>
    <col min="5897" max="5897" width="24.75" style="1" customWidth="1"/>
    <col min="5898" max="6144" width="8.125" style="1"/>
    <col min="6145" max="6147" width="7.875" style="1" customWidth="1"/>
    <col min="6148" max="6148" width="8.125" style="1" customWidth="1"/>
    <col min="6149" max="6150" width="8" style="1" customWidth="1"/>
    <col min="6151" max="6151" width="11.75" style="1" customWidth="1"/>
    <col min="6152" max="6152" width="7.75" style="1" customWidth="1"/>
    <col min="6153" max="6153" width="24.75" style="1" customWidth="1"/>
    <col min="6154" max="6400" width="8.125" style="1"/>
    <col min="6401" max="6403" width="7.875" style="1" customWidth="1"/>
    <col min="6404" max="6404" width="8.125" style="1" customWidth="1"/>
    <col min="6405" max="6406" width="8" style="1" customWidth="1"/>
    <col min="6407" max="6407" width="11.75" style="1" customWidth="1"/>
    <col min="6408" max="6408" width="7.75" style="1" customWidth="1"/>
    <col min="6409" max="6409" width="24.75" style="1" customWidth="1"/>
    <col min="6410" max="6656" width="8.125" style="1"/>
    <col min="6657" max="6659" width="7.875" style="1" customWidth="1"/>
    <col min="6660" max="6660" width="8.125" style="1" customWidth="1"/>
    <col min="6661" max="6662" width="8" style="1" customWidth="1"/>
    <col min="6663" max="6663" width="11.75" style="1" customWidth="1"/>
    <col min="6664" max="6664" width="7.75" style="1" customWidth="1"/>
    <col min="6665" max="6665" width="24.75" style="1" customWidth="1"/>
    <col min="6666" max="6912" width="8.125" style="1"/>
    <col min="6913" max="6915" width="7.875" style="1" customWidth="1"/>
    <col min="6916" max="6916" width="8.125" style="1" customWidth="1"/>
    <col min="6917" max="6918" width="8" style="1" customWidth="1"/>
    <col min="6919" max="6919" width="11.75" style="1" customWidth="1"/>
    <col min="6920" max="6920" width="7.75" style="1" customWidth="1"/>
    <col min="6921" max="6921" width="24.75" style="1" customWidth="1"/>
    <col min="6922" max="7168" width="8.125" style="1"/>
    <col min="7169" max="7171" width="7.875" style="1" customWidth="1"/>
    <col min="7172" max="7172" width="8.125" style="1" customWidth="1"/>
    <col min="7173" max="7174" width="8" style="1" customWidth="1"/>
    <col min="7175" max="7175" width="11.75" style="1" customWidth="1"/>
    <col min="7176" max="7176" width="7.75" style="1" customWidth="1"/>
    <col min="7177" max="7177" width="24.75" style="1" customWidth="1"/>
    <col min="7178" max="7424" width="8.125" style="1"/>
    <col min="7425" max="7427" width="7.875" style="1" customWidth="1"/>
    <col min="7428" max="7428" width="8.125" style="1" customWidth="1"/>
    <col min="7429" max="7430" width="8" style="1" customWidth="1"/>
    <col min="7431" max="7431" width="11.75" style="1" customWidth="1"/>
    <col min="7432" max="7432" width="7.75" style="1" customWidth="1"/>
    <col min="7433" max="7433" width="24.75" style="1" customWidth="1"/>
    <col min="7434" max="7680" width="8.125" style="1"/>
    <col min="7681" max="7683" width="7.875" style="1" customWidth="1"/>
    <col min="7684" max="7684" width="8.125" style="1" customWidth="1"/>
    <col min="7685" max="7686" width="8" style="1" customWidth="1"/>
    <col min="7687" max="7687" width="11.75" style="1" customWidth="1"/>
    <col min="7688" max="7688" width="7.75" style="1" customWidth="1"/>
    <col min="7689" max="7689" width="24.75" style="1" customWidth="1"/>
    <col min="7690" max="7936" width="8.125" style="1"/>
    <col min="7937" max="7939" width="7.875" style="1" customWidth="1"/>
    <col min="7940" max="7940" width="8.125" style="1" customWidth="1"/>
    <col min="7941" max="7942" width="8" style="1" customWidth="1"/>
    <col min="7943" max="7943" width="11.75" style="1" customWidth="1"/>
    <col min="7944" max="7944" width="7.75" style="1" customWidth="1"/>
    <col min="7945" max="7945" width="24.75" style="1" customWidth="1"/>
    <col min="7946" max="8192" width="8.125" style="1"/>
    <col min="8193" max="8195" width="7.875" style="1" customWidth="1"/>
    <col min="8196" max="8196" width="8.125" style="1" customWidth="1"/>
    <col min="8197" max="8198" width="8" style="1" customWidth="1"/>
    <col min="8199" max="8199" width="11.75" style="1" customWidth="1"/>
    <col min="8200" max="8200" width="7.75" style="1" customWidth="1"/>
    <col min="8201" max="8201" width="24.75" style="1" customWidth="1"/>
    <col min="8202" max="8448" width="8.125" style="1"/>
    <col min="8449" max="8451" width="7.875" style="1" customWidth="1"/>
    <col min="8452" max="8452" width="8.125" style="1" customWidth="1"/>
    <col min="8453" max="8454" width="8" style="1" customWidth="1"/>
    <col min="8455" max="8455" width="11.75" style="1" customWidth="1"/>
    <col min="8456" max="8456" width="7.75" style="1" customWidth="1"/>
    <col min="8457" max="8457" width="24.75" style="1" customWidth="1"/>
    <col min="8458" max="8704" width="8.125" style="1"/>
    <col min="8705" max="8707" width="7.875" style="1" customWidth="1"/>
    <col min="8708" max="8708" width="8.125" style="1" customWidth="1"/>
    <col min="8709" max="8710" width="8" style="1" customWidth="1"/>
    <col min="8711" max="8711" width="11.75" style="1" customWidth="1"/>
    <col min="8712" max="8712" width="7.75" style="1" customWidth="1"/>
    <col min="8713" max="8713" width="24.75" style="1" customWidth="1"/>
    <col min="8714" max="8960" width="8.125" style="1"/>
    <col min="8961" max="8963" width="7.875" style="1" customWidth="1"/>
    <col min="8964" max="8964" width="8.125" style="1" customWidth="1"/>
    <col min="8965" max="8966" width="8" style="1" customWidth="1"/>
    <col min="8967" max="8967" width="11.75" style="1" customWidth="1"/>
    <col min="8968" max="8968" width="7.75" style="1" customWidth="1"/>
    <col min="8969" max="8969" width="24.75" style="1" customWidth="1"/>
    <col min="8970" max="9216" width="8.125" style="1"/>
    <col min="9217" max="9219" width="7.875" style="1" customWidth="1"/>
    <col min="9220" max="9220" width="8.125" style="1" customWidth="1"/>
    <col min="9221" max="9222" width="8" style="1" customWidth="1"/>
    <col min="9223" max="9223" width="11.75" style="1" customWidth="1"/>
    <col min="9224" max="9224" width="7.75" style="1" customWidth="1"/>
    <col min="9225" max="9225" width="24.75" style="1" customWidth="1"/>
    <col min="9226" max="9472" width="8.125" style="1"/>
    <col min="9473" max="9475" width="7.875" style="1" customWidth="1"/>
    <col min="9476" max="9476" width="8.125" style="1" customWidth="1"/>
    <col min="9477" max="9478" width="8" style="1" customWidth="1"/>
    <col min="9479" max="9479" width="11.75" style="1" customWidth="1"/>
    <col min="9480" max="9480" width="7.75" style="1" customWidth="1"/>
    <col min="9481" max="9481" width="24.75" style="1" customWidth="1"/>
    <col min="9482" max="9728" width="8.125" style="1"/>
    <col min="9729" max="9731" width="7.875" style="1" customWidth="1"/>
    <col min="9732" max="9732" width="8.125" style="1" customWidth="1"/>
    <col min="9733" max="9734" width="8" style="1" customWidth="1"/>
    <col min="9735" max="9735" width="11.75" style="1" customWidth="1"/>
    <col min="9736" max="9736" width="7.75" style="1" customWidth="1"/>
    <col min="9737" max="9737" width="24.75" style="1" customWidth="1"/>
    <col min="9738" max="9984" width="8.125" style="1"/>
    <col min="9985" max="9987" width="7.875" style="1" customWidth="1"/>
    <col min="9988" max="9988" width="8.125" style="1" customWidth="1"/>
    <col min="9989" max="9990" width="8" style="1" customWidth="1"/>
    <col min="9991" max="9991" width="11.75" style="1" customWidth="1"/>
    <col min="9992" max="9992" width="7.75" style="1" customWidth="1"/>
    <col min="9993" max="9993" width="24.75" style="1" customWidth="1"/>
    <col min="9994" max="10240" width="8.125" style="1"/>
    <col min="10241" max="10243" width="7.875" style="1" customWidth="1"/>
    <col min="10244" max="10244" width="8.125" style="1" customWidth="1"/>
    <col min="10245" max="10246" width="8" style="1" customWidth="1"/>
    <col min="10247" max="10247" width="11.75" style="1" customWidth="1"/>
    <col min="10248" max="10248" width="7.75" style="1" customWidth="1"/>
    <col min="10249" max="10249" width="24.75" style="1" customWidth="1"/>
    <col min="10250" max="10496" width="8.125" style="1"/>
    <col min="10497" max="10499" width="7.875" style="1" customWidth="1"/>
    <col min="10500" max="10500" width="8.125" style="1" customWidth="1"/>
    <col min="10501" max="10502" width="8" style="1" customWidth="1"/>
    <col min="10503" max="10503" width="11.75" style="1" customWidth="1"/>
    <col min="10504" max="10504" width="7.75" style="1" customWidth="1"/>
    <col min="10505" max="10505" width="24.75" style="1" customWidth="1"/>
    <col min="10506" max="10752" width="8.125" style="1"/>
    <col min="10753" max="10755" width="7.875" style="1" customWidth="1"/>
    <col min="10756" max="10756" width="8.125" style="1" customWidth="1"/>
    <col min="10757" max="10758" width="8" style="1" customWidth="1"/>
    <col min="10759" max="10759" width="11.75" style="1" customWidth="1"/>
    <col min="10760" max="10760" width="7.75" style="1" customWidth="1"/>
    <col min="10761" max="10761" width="24.75" style="1" customWidth="1"/>
    <col min="10762" max="11008" width="8.125" style="1"/>
    <col min="11009" max="11011" width="7.875" style="1" customWidth="1"/>
    <col min="11012" max="11012" width="8.125" style="1" customWidth="1"/>
    <col min="11013" max="11014" width="8" style="1" customWidth="1"/>
    <col min="11015" max="11015" width="11.75" style="1" customWidth="1"/>
    <col min="11016" max="11016" width="7.75" style="1" customWidth="1"/>
    <col min="11017" max="11017" width="24.75" style="1" customWidth="1"/>
    <col min="11018" max="11264" width="8.125" style="1"/>
    <col min="11265" max="11267" width="7.875" style="1" customWidth="1"/>
    <col min="11268" max="11268" width="8.125" style="1" customWidth="1"/>
    <col min="11269" max="11270" width="8" style="1" customWidth="1"/>
    <col min="11271" max="11271" width="11.75" style="1" customWidth="1"/>
    <col min="11272" max="11272" width="7.75" style="1" customWidth="1"/>
    <col min="11273" max="11273" width="24.75" style="1" customWidth="1"/>
    <col min="11274" max="11520" width="8.125" style="1"/>
    <col min="11521" max="11523" width="7.875" style="1" customWidth="1"/>
    <col min="11524" max="11524" width="8.125" style="1" customWidth="1"/>
    <col min="11525" max="11526" width="8" style="1" customWidth="1"/>
    <col min="11527" max="11527" width="11.75" style="1" customWidth="1"/>
    <col min="11528" max="11528" width="7.75" style="1" customWidth="1"/>
    <col min="11529" max="11529" width="24.75" style="1" customWidth="1"/>
    <col min="11530" max="11776" width="8.125" style="1"/>
    <col min="11777" max="11779" width="7.875" style="1" customWidth="1"/>
    <col min="11780" max="11780" width="8.125" style="1" customWidth="1"/>
    <col min="11781" max="11782" width="8" style="1" customWidth="1"/>
    <col min="11783" max="11783" width="11.75" style="1" customWidth="1"/>
    <col min="11784" max="11784" width="7.75" style="1" customWidth="1"/>
    <col min="11785" max="11785" width="24.75" style="1" customWidth="1"/>
    <col min="11786" max="12032" width="8.125" style="1"/>
    <col min="12033" max="12035" width="7.875" style="1" customWidth="1"/>
    <col min="12036" max="12036" width="8.125" style="1" customWidth="1"/>
    <col min="12037" max="12038" width="8" style="1" customWidth="1"/>
    <col min="12039" max="12039" width="11.75" style="1" customWidth="1"/>
    <col min="12040" max="12040" width="7.75" style="1" customWidth="1"/>
    <col min="12041" max="12041" width="24.75" style="1" customWidth="1"/>
    <col min="12042" max="12288" width="8.125" style="1"/>
    <col min="12289" max="12291" width="7.875" style="1" customWidth="1"/>
    <col min="12292" max="12292" width="8.125" style="1" customWidth="1"/>
    <col min="12293" max="12294" width="8" style="1" customWidth="1"/>
    <col min="12295" max="12295" width="11.75" style="1" customWidth="1"/>
    <col min="12296" max="12296" width="7.75" style="1" customWidth="1"/>
    <col min="12297" max="12297" width="24.75" style="1" customWidth="1"/>
    <col min="12298" max="12544" width="8.125" style="1"/>
    <col min="12545" max="12547" width="7.875" style="1" customWidth="1"/>
    <col min="12548" max="12548" width="8.125" style="1" customWidth="1"/>
    <col min="12549" max="12550" width="8" style="1" customWidth="1"/>
    <col min="12551" max="12551" width="11.75" style="1" customWidth="1"/>
    <col min="12552" max="12552" width="7.75" style="1" customWidth="1"/>
    <col min="12553" max="12553" width="24.75" style="1" customWidth="1"/>
    <col min="12554" max="12800" width="8.125" style="1"/>
    <col min="12801" max="12803" width="7.875" style="1" customWidth="1"/>
    <col min="12804" max="12804" width="8.125" style="1" customWidth="1"/>
    <col min="12805" max="12806" width="8" style="1" customWidth="1"/>
    <col min="12807" max="12807" width="11.75" style="1" customWidth="1"/>
    <col min="12808" max="12808" width="7.75" style="1" customWidth="1"/>
    <col min="12809" max="12809" width="24.75" style="1" customWidth="1"/>
    <col min="12810" max="13056" width="8.125" style="1"/>
    <col min="13057" max="13059" width="7.875" style="1" customWidth="1"/>
    <col min="13060" max="13060" width="8.125" style="1" customWidth="1"/>
    <col min="13061" max="13062" width="8" style="1" customWidth="1"/>
    <col min="13063" max="13063" width="11.75" style="1" customWidth="1"/>
    <col min="13064" max="13064" width="7.75" style="1" customWidth="1"/>
    <col min="13065" max="13065" width="24.75" style="1" customWidth="1"/>
    <col min="13066" max="13312" width="8.125" style="1"/>
    <col min="13313" max="13315" width="7.875" style="1" customWidth="1"/>
    <col min="13316" max="13316" width="8.125" style="1" customWidth="1"/>
    <col min="13317" max="13318" width="8" style="1" customWidth="1"/>
    <col min="13319" max="13319" width="11.75" style="1" customWidth="1"/>
    <col min="13320" max="13320" width="7.75" style="1" customWidth="1"/>
    <col min="13321" max="13321" width="24.75" style="1" customWidth="1"/>
    <col min="13322" max="13568" width="8.125" style="1"/>
    <col min="13569" max="13571" width="7.875" style="1" customWidth="1"/>
    <col min="13572" max="13572" width="8.125" style="1" customWidth="1"/>
    <col min="13573" max="13574" width="8" style="1" customWidth="1"/>
    <col min="13575" max="13575" width="11.75" style="1" customWidth="1"/>
    <col min="13576" max="13576" width="7.75" style="1" customWidth="1"/>
    <col min="13577" max="13577" width="24.75" style="1" customWidth="1"/>
    <col min="13578" max="13824" width="8.125" style="1"/>
    <col min="13825" max="13827" width="7.875" style="1" customWidth="1"/>
    <col min="13828" max="13828" width="8.125" style="1" customWidth="1"/>
    <col min="13829" max="13830" width="8" style="1" customWidth="1"/>
    <col min="13831" max="13831" width="11.75" style="1" customWidth="1"/>
    <col min="13832" max="13832" width="7.75" style="1" customWidth="1"/>
    <col min="13833" max="13833" width="24.75" style="1" customWidth="1"/>
    <col min="13834" max="14080" width="8.125" style="1"/>
    <col min="14081" max="14083" width="7.875" style="1" customWidth="1"/>
    <col min="14084" max="14084" width="8.125" style="1" customWidth="1"/>
    <col min="14085" max="14086" width="8" style="1" customWidth="1"/>
    <col min="14087" max="14087" width="11.75" style="1" customWidth="1"/>
    <col min="14088" max="14088" width="7.75" style="1" customWidth="1"/>
    <col min="14089" max="14089" width="24.75" style="1" customWidth="1"/>
    <col min="14090" max="14336" width="8.125" style="1"/>
    <col min="14337" max="14339" width="7.875" style="1" customWidth="1"/>
    <col min="14340" max="14340" width="8.125" style="1" customWidth="1"/>
    <col min="14341" max="14342" width="8" style="1" customWidth="1"/>
    <col min="14343" max="14343" width="11.75" style="1" customWidth="1"/>
    <col min="14344" max="14344" width="7.75" style="1" customWidth="1"/>
    <col min="14345" max="14345" width="24.75" style="1" customWidth="1"/>
    <col min="14346" max="14592" width="8.125" style="1"/>
    <col min="14593" max="14595" width="7.875" style="1" customWidth="1"/>
    <col min="14596" max="14596" width="8.125" style="1" customWidth="1"/>
    <col min="14597" max="14598" width="8" style="1" customWidth="1"/>
    <col min="14599" max="14599" width="11.75" style="1" customWidth="1"/>
    <col min="14600" max="14600" width="7.75" style="1" customWidth="1"/>
    <col min="14601" max="14601" width="24.75" style="1" customWidth="1"/>
    <col min="14602" max="14848" width="8.125" style="1"/>
    <col min="14849" max="14851" width="7.875" style="1" customWidth="1"/>
    <col min="14852" max="14852" width="8.125" style="1" customWidth="1"/>
    <col min="14853" max="14854" width="8" style="1" customWidth="1"/>
    <col min="14855" max="14855" width="11.75" style="1" customWidth="1"/>
    <col min="14856" max="14856" width="7.75" style="1" customWidth="1"/>
    <col min="14857" max="14857" width="24.75" style="1" customWidth="1"/>
    <col min="14858" max="15104" width="8.125" style="1"/>
    <col min="15105" max="15107" width="7.875" style="1" customWidth="1"/>
    <col min="15108" max="15108" width="8.125" style="1" customWidth="1"/>
    <col min="15109" max="15110" width="8" style="1" customWidth="1"/>
    <col min="15111" max="15111" width="11.75" style="1" customWidth="1"/>
    <col min="15112" max="15112" width="7.75" style="1" customWidth="1"/>
    <col min="15113" max="15113" width="24.75" style="1" customWidth="1"/>
    <col min="15114" max="15360" width="8.125" style="1"/>
    <col min="15361" max="15363" width="7.875" style="1" customWidth="1"/>
    <col min="15364" max="15364" width="8.125" style="1" customWidth="1"/>
    <col min="15365" max="15366" width="8" style="1" customWidth="1"/>
    <col min="15367" max="15367" width="11.75" style="1" customWidth="1"/>
    <col min="15368" max="15368" width="7.75" style="1" customWidth="1"/>
    <col min="15369" max="15369" width="24.75" style="1" customWidth="1"/>
    <col min="15370" max="15616" width="8.125" style="1"/>
    <col min="15617" max="15619" width="7.875" style="1" customWidth="1"/>
    <col min="15620" max="15620" width="8.125" style="1" customWidth="1"/>
    <col min="15621" max="15622" width="8" style="1" customWidth="1"/>
    <col min="15623" max="15623" width="11.75" style="1" customWidth="1"/>
    <col min="15624" max="15624" width="7.75" style="1" customWidth="1"/>
    <col min="15625" max="15625" width="24.75" style="1" customWidth="1"/>
    <col min="15626" max="15872" width="8.125" style="1"/>
    <col min="15873" max="15875" width="7.875" style="1" customWidth="1"/>
    <col min="15876" max="15876" width="8.125" style="1" customWidth="1"/>
    <col min="15877" max="15878" width="8" style="1" customWidth="1"/>
    <col min="15879" max="15879" width="11.75" style="1" customWidth="1"/>
    <col min="15880" max="15880" width="7.75" style="1" customWidth="1"/>
    <col min="15881" max="15881" width="24.75" style="1" customWidth="1"/>
    <col min="15882" max="16128" width="8.125" style="1"/>
    <col min="16129" max="16131" width="7.875" style="1" customWidth="1"/>
    <col min="16132" max="16132" width="8.125" style="1" customWidth="1"/>
    <col min="16133" max="16134" width="8" style="1" customWidth="1"/>
    <col min="16135" max="16135" width="11.75" style="1" customWidth="1"/>
    <col min="16136" max="16136" width="7.75" style="1" customWidth="1"/>
    <col min="16137" max="16137" width="24.75" style="1" customWidth="1"/>
    <col min="16138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334</v>
      </c>
      <c r="B2" s="100"/>
      <c r="C2" s="100"/>
      <c r="D2" s="100"/>
      <c r="E2" s="100"/>
      <c r="F2" s="100"/>
      <c r="G2" s="100"/>
      <c r="H2" s="101" t="s">
        <v>128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46" t="s">
        <v>56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45">
        <v>0</v>
      </c>
      <c r="L3" s="45">
        <v>12</v>
      </c>
      <c r="M3" s="45">
        <v>22</v>
      </c>
      <c r="N3" s="45">
        <v>32</v>
      </c>
      <c r="O3" s="45">
        <v>42</v>
      </c>
      <c r="P3" s="45" t="s">
        <v>14</v>
      </c>
      <c r="Q3" s="45">
        <v>0</v>
      </c>
      <c r="R3" s="45">
        <v>12</v>
      </c>
      <c r="S3" s="45">
        <v>22</v>
      </c>
      <c r="T3" s="45">
        <v>32</v>
      </c>
      <c r="U3" s="45" t="s">
        <v>14</v>
      </c>
      <c r="V3" s="45">
        <v>0</v>
      </c>
      <c r="W3" s="45">
        <v>12</v>
      </c>
      <c r="X3" s="45">
        <v>22</v>
      </c>
      <c r="Y3" s="45">
        <v>42</v>
      </c>
      <c r="Z3" s="45" t="s">
        <v>14</v>
      </c>
      <c r="AA3" s="45">
        <v>0</v>
      </c>
      <c r="AB3" s="45">
        <v>12</v>
      </c>
      <c r="AC3" s="45">
        <v>22</v>
      </c>
      <c r="AD3" s="45">
        <v>32</v>
      </c>
      <c r="AE3" s="45">
        <v>42</v>
      </c>
      <c r="AF3" s="45" t="s">
        <v>14</v>
      </c>
      <c r="AG3" s="45">
        <v>0</v>
      </c>
      <c r="AH3" s="45">
        <v>12</v>
      </c>
      <c r="AI3" s="45">
        <v>42</v>
      </c>
      <c r="AJ3" s="45" t="s">
        <v>14</v>
      </c>
    </row>
    <row r="4" spans="1:36" ht="12.95" customHeight="1" x14ac:dyDescent="0.15">
      <c r="A4" s="44">
        <v>577</v>
      </c>
      <c r="B4" s="99" t="s">
        <v>37</v>
      </c>
      <c r="C4" s="99"/>
      <c r="D4" s="44">
        <v>6</v>
      </c>
      <c r="E4" s="44">
        <v>7</v>
      </c>
      <c r="F4" s="4">
        <f>IF(D4&gt;0,IF(B4="スギ",P4,IF(B4="ヒノキ",U4,IF(B4="アカマツ",Z4,IF(B4="カラマツ",AF4,AJ4)))),"")</f>
        <v>0.01</v>
      </c>
      <c r="G4" s="44" t="s">
        <v>551</v>
      </c>
      <c r="H4" s="44" t="s">
        <v>32</v>
      </c>
      <c r="I4" s="44"/>
      <c r="J4" s="1" t="s">
        <v>15</v>
      </c>
      <c r="K4" s="45">
        <f>IF(ROUND(10^(-5+0.8769+1.7454*LOG(D4)+1.014*LOG(E4)),2)&gt;=0.01,ROUND(10^(-5+0.8769+1.7454*LOG(D4)+1.014*LOG(E4)),2),ROUND(10^(-5+0.8769+1.7454*LOG(D4)+1.014*LOG(E4)),3))</f>
        <v>0.01</v>
      </c>
      <c r="L4" s="45">
        <f>ROUND(10^(-5+0.73504+1.83346*LOG(D4)+1.06569*LOG(E4)),2)</f>
        <v>0.01</v>
      </c>
      <c r="M4" s="45">
        <f>ROUND(10^(-5+0.71514+1.74357*LOG(D4)+1.17719*LOG(E4)),2)</f>
        <v>0.01</v>
      </c>
      <c r="N4" s="45">
        <f>ROUND(10^(-5+0.82956+1.76381*LOG(D4)+1.06412*LOG(E4)),2)</f>
        <v>0.01</v>
      </c>
      <c r="O4" s="45">
        <f>ROUND(10^(-5+0.88226+1.79204*LOG(D4)+0.99303*LOG(E4)),2)</f>
        <v>0.01</v>
      </c>
      <c r="P4" s="45">
        <f>HLOOKUP($D4,K$3:O$43,MATCH($A4,$A$3:$A$43,0),1)</f>
        <v>0.01</v>
      </c>
      <c r="Q4" s="45">
        <f>IF(ROUND(10^(1.810672*LOG(D4)+0.982833*LOG(E4)-4.173533),2)&gt;=0.01,ROUND(10^(1.810672*LOG(D4)+0.982833*LOG(E4)-4.173533),2),ROUND(10^(1.810672*LOG(D4)+0.982833*LOG(E4)-4.173533),3))</f>
        <v>0.01</v>
      </c>
      <c r="R4" s="45">
        <f>ROUND(10^(1.905709*LOG(D4)+1.011385*LOG(E4)-4.293729),2)</f>
        <v>0.01</v>
      </c>
      <c r="S4" s="45">
        <f>ROUND(10^(1.771888*LOG(D4)+1.138415*LOG(E4)-4.271259),2)</f>
        <v>0.01</v>
      </c>
      <c r="T4" s="45">
        <f>ROUND(10^(1.671519*LOG(D4)+1.363617*LOG(E4)-4.404407),2)</f>
        <v>0.01</v>
      </c>
      <c r="U4" s="45">
        <f>HLOOKUP($D4,Q$3:T$43,MATCH($A4,$A$3:$A$43,0),1)</f>
        <v>0.01</v>
      </c>
      <c r="V4" s="45">
        <f>IF(ROUND(10^(-4.249503+1.946501*LOG(D4)+0.942682*LOG(E4)),2)&gt;=0.01,ROUND(10^(-4.249503+1.946501*LOG(D4)+0.942682*LOG(E4)),2),ROUND(10^(-4.249503+1.946501*LOG(D4)+0.942682*LOG(E4)),3))</f>
        <v>0.01</v>
      </c>
      <c r="W4" s="45">
        <f>ROUND(10^(-4.155639+1.847898*LOG(D4)+0.951955*LOG(E4)),2)</f>
        <v>0.01</v>
      </c>
      <c r="X4" s="45">
        <f>ROUND(10^(-4.194535+1.804172*LOG(D4)+1.034248*LOG(E4)),2)</f>
        <v>0.01</v>
      </c>
      <c r="Y4" s="45">
        <f>ROUND(10^(-4.42347+2.006485*LOG(D4)+0.967757*LOG(E4)),2)</f>
        <v>0.01</v>
      </c>
      <c r="Z4" s="45">
        <f>HLOOKUP($D4,V$3:Y$43,MATCH($A4,$A$3:$A$43,0),1)</f>
        <v>0.01</v>
      </c>
      <c r="AA4" s="45">
        <f>IF(ROUND(10^(1.80389*LOG(D4)+0.962587*LOG(E4)-4.155099),2)&gt;=0.01,ROUND(10^(1.80389*LOG(D4)+0.962587*LOG(E4)-4.155099),2),ROUND(10^(1.80389*LOG(D4)+0.962587*LOG(E4)-4.155099),3))</f>
        <v>0.01</v>
      </c>
      <c r="AB4" s="45">
        <f>ROUND(10^(1.979213*LOG(D4)+0.998347*LOG(E4)-4.369281),2)</f>
        <v>0.01</v>
      </c>
      <c r="AC4" s="45">
        <f>ROUND(10^(1.904401*LOG(D4)+1.062478*LOG(E4)-4.348104),2)</f>
        <v>0.01</v>
      </c>
      <c r="AD4" s="45">
        <f>ROUND(10^(1.640825*LOG(D4)+1.080387*LOG(E4)-3.976731),2)</f>
        <v>0.02</v>
      </c>
      <c r="AE4" s="45">
        <f>ROUND(10^(1.90887*LOG(D4)+1.088002*LOG(E4)-4.431495),2)</f>
        <v>0.01</v>
      </c>
      <c r="AF4" s="45">
        <f>HLOOKUP($D4,AA$3:AE$43,MATCH($A4,$A$3:$A$43,0),1)</f>
        <v>0.01</v>
      </c>
      <c r="AG4" s="45">
        <f>IF(ROUND(10^(1.94019664*LOG(D4)+0.84689666*LOG(E4)-4.20067295),2)&gt;=0.01,ROUND(10^(1.94019664*LOG(D4)+0.84689666*LOG(E4)-4.20067295),2),ROUND(10^(1.94019664*LOG(D4)+0.84689666*LOG(E4)-4.20067295),3))</f>
        <v>0.01</v>
      </c>
      <c r="AH4" s="45">
        <f>ROUND(10^(1.93813902*LOG(D4)+0.96697002*LOG(E4)-4.32216295),2)</f>
        <v>0.01</v>
      </c>
      <c r="AI4" s="45">
        <f>ROUND(10^(1.82464098*LOG(D4)+0.97625989*LOG(E4)-4.15096808),2)</f>
        <v>0.01</v>
      </c>
      <c r="AJ4" s="45">
        <f>HLOOKUP($D4,AG$3:AI$43,MATCH($A4,$A$3:$A$43,0),1)</f>
        <v>0.01</v>
      </c>
    </row>
    <row r="5" spans="1:36" ht="12.95" customHeight="1" x14ac:dyDescent="0.15">
      <c r="A5" s="44">
        <v>578</v>
      </c>
      <c r="B5" s="99" t="s">
        <v>37</v>
      </c>
      <c r="C5" s="99"/>
      <c r="D5" s="44">
        <v>6</v>
      </c>
      <c r="E5" s="44">
        <v>6</v>
      </c>
      <c r="F5" s="4">
        <f>IF(D5&gt;0,IF(B5="スギ",P5,IF(B5="ヒノキ",U5,IF(B5="アカマツ",Z5,IF(B5="カラマツ",AF5,AJ5)))),"")</f>
        <v>0.01</v>
      </c>
      <c r="G5" s="91" t="s">
        <v>551</v>
      </c>
      <c r="H5" s="44" t="s">
        <v>32</v>
      </c>
      <c r="I5" s="44"/>
      <c r="J5" s="1" t="s">
        <v>15</v>
      </c>
      <c r="K5" s="45">
        <f t="shared" ref="K5:K43" si="0">IF(ROUND(10^(-5+0.8769+1.7454*LOG(D5)+1.014*LOG(E5)),2)&gt;=0.01,ROUND(10^(-5+0.8769+1.7454*LOG(D5)+1.014*LOG(E5)),2),ROUND(10^(-5+0.8769+1.7454*LOG(D5)+1.014*LOG(E5)),3))</f>
        <v>0.01</v>
      </c>
      <c r="L5" s="45">
        <f t="shared" ref="L5:L43" si="1">ROUND(10^(-5+0.73504+1.83346*LOG(D5)+1.06569*LOG(E5)),2)</f>
        <v>0.01</v>
      </c>
      <c r="M5" s="45">
        <f t="shared" ref="M5:M43" si="2">ROUND(10^(-5+0.71514+1.74357*LOG(D5)+1.17719*LOG(E5)),2)</f>
        <v>0.01</v>
      </c>
      <c r="N5" s="45">
        <f t="shared" ref="N5:N43" si="3">ROUND(10^(-5+0.82956+1.76381*LOG(D5)+1.06412*LOG(E5)),2)</f>
        <v>0.01</v>
      </c>
      <c r="O5" s="45">
        <f t="shared" ref="O5:O43" si="4">ROUND(10^(-5+0.88226+1.79204*LOG(D5)+0.99303*LOG(E5)),2)</f>
        <v>0.01</v>
      </c>
      <c r="P5" s="45">
        <f t="shared" ref="P5:P43" si="5">HLOOKUP($D5,K$3:O$43,MATCH(A5,$A$3:$A$43,0),1)</f>
        <v>0.01</v>
      </c>
      <c r="Q5" s="45">
        <f t="shared" ref="Q5:Q43" si="6">IF(ROUND(10^(1.810672*LOG(D5)+0.982833*LOG(E5)-4.173533),2)&gt;=0.01,ROUND(10^(1.810672*LOG(D5)+0.982833*LOG(E5)-4.173533),2),ROUND(10^(1.810672*LOG(D5)+0.982833*LOG(E5)-4.173533),3))</f>
        <v>0.01</v>
      </c>
      <c r="R5" s="45">
        <f t="shared" ref="R5:R43" si="7">ROUND(10^(1.905709*LOG(D5)+1.011385*LOG(E5)-4.293729),2)</f>
        <v>0.01</v>
      </c>
      <c r="S5" s="45">
        <f t="shared" ref="S5:S43" si="8">ROUND(10^(1.771888*LOG(D5)+1.138415*LOG(E5)-4.271259),2)</f>
        <v>0.01</v>
      </c>
      <c r="T5" s="45">
        <f t="shared" ref="T5:T43" si="9">ROUND(10^(1.671519*LOG(D5)+1.363617*LOG(E5)-4.404407),2)</f>
        <v>0.01</v>
      </c>
      <c r="U5" s="45">
        <f t="shared" ref="U5:U43" si="10">HLOOKUP($D5,Q$3:T$43,MATCH($A5,$A$3:$A$43,0),1)</f>
        <v>0.01</v>
      </c>
      <c r="V5" s="45">
        <f t="shared" ref="V5:V43" si="11">IF(ROUND(10^(-4.249503+1.946501*LOG(D5)+0.942682*LOG(E5)),2)&gt;=0.01,ROUND(10^(-4.249503+1.946501*LOG(D5)+0.942682*LOG(E5)),2),ROUND(10^(-4.249503+1.946501*LOG(D5)+0.942682*LOG(E5)),3))</f>
        <v>0.01</v>
      </c>
      <c r="W5" s="45">
        <f t="shared" ref="W5:W43" si="12">ROUND(10^(-4.155639+1.847898*LOG(D5)+0.951955*LOG(E5)),2)</f>
        <v>0.01</v>
      </c>
      <c r="X5" s="45">
        <f t="shared" ref="X5:X43" si="13">ROUND(10^(-4.194535+1.804172*LOG(D5)+1.034248*LOG(E5)),2)</f>
        <v>0.01</v>
      </c>
      <c r="Y5" s="45">
        <f t="shared" ref="Y5:Y43" si="14">ROUND(10^(-4.42347+2.006485*LOG(D5)+0.967757*LOG(E5)),2)</f>
        <v>0.01</v>
      </c>
      <c r="Z5" s="45">
        <f t="shared" ref="Z5:Z43" si="15">HLOOKUP($D5,V$3:Y$43,MATCH($A5,$A$3:$A$43,0),1)</f>
        <v>0.01</v>
      </c>
      <c r="AA5" s="45">
        <f t="shared" ref="AA5:AA43" si="16">IF(ROUND(10^(1.80389*LOG(D5)+0.962587*LOG(E5)-4.155099),2)&gt;=0.01,ROUND(10^(1.80389*LOG(D5)+0.962587*LOG(E5)-4.155099),2),ROUND(10^(1.80389*LOG(D5)+0.962587*LOG(E5)-4.155099),3))</f>
        <v>0.01</v>
      </c>
      <c r="AB5" s="45">
        <f t="shared" ref="AB5:AB43" si="17">ROUND(10^(1.979213*LOG(D5)+0.998347*LOG(E5)-4.369281),2)</f>
        <v>0.01</v>
      </c>
      <c r="AC5" s="45">
        <f t="shared" ref="AC5:AC43" si="18">ROUND(10^(1.904401*LOG(D5)+1.062478*LOG(E5)-4.348104),2)</f>
        <v>0.01</v>
      </c>
      <c r="AD5" s="45">
        <f t="shared" ref="AD5:AD43" si="19">ROUND(10^(1.640825*LOG(D5)+1.080387*LOG(E5)-3.976731),2)</f>
        <v>0.01</v>
      </c>
      <c r="AE5" s="45">
        <f t="shared" ref="AE5:AE43" si="20">ROUND(10^(1.90887*LOG(D5)+1.088002*LOG(E5)-4.431495),2)</f>
        <v>0.01</v>
      </c>
      <c r="AF5" s="45">
        <f t="shared" ref="AF5:AF43" si="21">HLOOKUP($D5,AA$3:AE$43,MATCH($A5,$A$3:$A$43,0),1)</f>
        <v>0.01</v>
      </c>
      <c r="AG5" s="45">
        <f t="shared" ref="AG5:AG43" si="22">IF(ROUND(10^(1.94019664*LOG(D5)+0.84689666*LOG(E5)-4.20067295),2)&gt;=0.01,ROUND(10^(1.94019664*LOG(D5)+0.84689666*LOG(E5)-4.20067295),2),ROUND(10^(1.94019664*LOG(D5)+0.84689666*LOG(E5)-4.20067295),3))</f>
        <v>0.01</v>
      </c>
      <c r="AH5" s="45">
        <f t="shared" ref="AH5:AH43" si="23">ROUND(10^(1.93813902*LOG(D5)+0.96697002*LOG(E5)-4.32216295),2)</f>
        <v>0.01</v>
      </c>
      <c r="AI5" s="45">
        <f t="shared" ref="AI5:AI43" si="24">ROUND(10^(1.82464098*LOG(D5)+0.97625989*LOG(E5)-4.15096808),2)</f>
        <v>0.01</v>
      </c>
      <c r="AJ5" s="45">
        <f t="shared" ref="AJ5:AJ43" si="25">HLOOKUP($D5,AG$3:AI$43,MATCH($A5,$A$3:$A$43,0),1)</f>
        <v>0.01</v>
      </c>
    </row>
    <row r="6" spans="1:36" ht="12.95" customHeight="1" x14ac:dyDescent="0.15">
      <c r="A6" s="44">
        <v>579</v>
      </c>
      <c r="B6" s="99" t="s">
        <v>37</v>
      </c>
      <c r="C6" s="99"/>
      <c r="D6" s="44">
        <v>10</v>
      </c>
      <c r="E6" s="44">
        <v>15</v>
      </c>
      <c r="F6" s="4">
        <f t="shared" ref="F6:F43" si="26">IF(D6&gt;0,IF(B6="スギ",P6,IF(B6="ヒノキ",U6,IF(B6="アカマツ",Z6,IF(B6="カラマツ",AF6,AJ6)))),"")</f>
        <v>7.0000000000000007E-2</v>
      </c>
      <c r="G6" s="91" t="s">
        <v>551</v>
      </c>
      <c r="H6" s="44" t="s">
        <v>32</v>
      </c>
      <c r="I6" s="44"/>
      <c r="J6" s="1" t="s">
        <v>15</v>
      </c>
      <c r="K6" s="45">
        <f t="shared" si="0"/>
        <v>7.0000000000000007E-2</v>
      </c>
      <c r="L6" s="45">
        <f t="shared" si="1"/>
        <v>7.0000000000000007E-2</v>
      </c>
      <c r="M6" s="45">
        <f t="shared" si="2"/>
        <v>7.0000000000000007E-2</v>
      </c>
      <c r="N6" s="45">
        <f t="shared" si="3"/>
        <v>7.0000000000000007E-2</v>
      </c>
      <c r="O6" s="45">
        <f t="shared" si="4"/>
        <v>7.0000000000000007E-2</v>
      </c>
      <c r="P6" s="45">
        <f t="shared" si="5"/>
        <v>7.0000000000000007E-2</v>
      </c>
      <c r="Q6" s="45">
        <f t="shared" si="6"/>
        <v>0.06</v>
      </c>
      <c r="R6" s="45">
        <f t="shared" si="7"/>
        <v>0.06</v>
      </c>
      <c r="S6" s="45">
        <f t="shared" si="8"/>
        <v>7.0000000000000007E-2</v>
      </c>
      <c r="T6" s="45">
        <f t="shared" si="9"/>
        <v>7.0000000000000007E-2</v>
      </c>
      <c r="U6" s="45">
        <f t="shared" si="10"/>
        <v>0.06</v>
      </c>
      <c r="V6" s="45">
        <f t="shared" si="11"/>
        <v>0.06</v>
      </c>
      <c r="W6" s="45">
        <f t="shared" si="12"/>
        <v>0.06</v>
      </c>
      <c r="X6" s="45">
        <f t="shared" si="13"/>
        <v>7.0000000000000007E-2</v>
      </c>
      <c r="Y6" s="45">
        <f t="shared" si="14"/>
        <v>0.05</v>
      </c>
      <c r="Z6" s="45">
        <f t="shared" si="15"/>
        <v>0.06</v>
      </c>
      <c r="AA6" s="45">
        <f t="shared" si="16"/>
        <v>0.06</v>
      </c>
      <c r="AB6" s="45">
        <f t="shared" si="17"/>
        <v>0.06</v>
      </c>
      <c r="AC6" s="45">
        <f t="shared" si="18"/>
        <v>0.06</v>
      </c>
      <c r="AD6" s="45">
        <f t="shared" si="19"/>
        <v>0.09</v>
      </c>
      <c r="AE6" s="45">
        <f t="shared" si="20"/>
        <v>0.06</v>
      </c>
      <c r="AF6" s="45">
        <f t="shared" si="21"/>
        <v>0.06</v>
      </c>
      <c r="AG6" s="45">
        <f t="shared" si="22"/>
        <v>0.05</v>
      </c>
      <c r="AH6" s="45">
        <f t="shared" si="23"/>
        <v>0.06</v>
      </c>
      <c r="AI6" s="45">
        <f t="shared" si="24"/>
        <v>7.0000000000000007E-2</v>
      </c>
      <c r="AJ6" s="45">
        <f t="shared" si="25"/>
        <v>0.05</v>
      </c>
    </row>
    <row r="7" spans="1:36" ht="12.95" customHeight="1" x14ac:dyDescent="0.15">
      <c r="A7" s="44">
        <v>580</v>
      </c>
      <c r="B7" s="99" t="s">
        <v>37</v>
      </c>
      <c r="C7" s="99"/>
      <c r="D7" s="44">
        <v>6</v>
      </c>
      <c r="E7" s="44">
        <v>7</v>
      </c>
      <c r="F7" s="4">
        <f t="shared" si="26"/>
        <v>0.01</v>
      </c>
      <c r="G7" s="91" t="s">
        <v>551</v>
      </c>
      <c r="H7" s="44" t="s">
        <v>32</v>
      </c>
      <c r="I7" s="44"/>
      <c r="J7" s="1" t="s">
        <v>15</v>
      </c>
      <c r="K7" s="45">
        <f t="shared" si="0"/>
        <v>0.01</v>
      </c>
      <c r="L7" s="45">
        <f t="shared" si="1"/>
        <v>0.01</v>
      </c>
      <c r="M7" s="45">
        <f t="shared" si="2"/>
        <v>0.01</v>
      </c>
      <c r="N7" s="45">
        <f t="shared" si="3"/>
        <v>0.01</v>
      </c>
      <c r="O7" s="45">
        <f t="shared" si="4"/>
        <v>0.01</v>
      </c>
      <c r="P7" s="45">
        <f t="shared" si="5"/>
        <v>0.01</v>
      </c>
      <c r="Q7" s="45">
        <f t="shared" si="6"/>
        <v>0.01</v>
      </c>
      <c r="R7" s="45">
        <f t="shared" si="7"/>
        <v>0.01</v>
      </c>
      <c r="S7" s="45">
        <f t="shared" si="8"/>
        <v>0.01</v>
      </c>
      <c r="T7" s="45">
        <f t="shared" si="9"/>
        <v>0.01</v>
      </c>
      <c r="U7" s="45">
        <f t="shared" si="10"/>
        <v>0.01</v>
      </c>
      <c r="V7" s="45">
        <f t="shared" si="11"/>
        <v>0.01</v>
      </c>
      <c r="W7" s="45">
        <f t="shared" si="12"/>
        <v>0.01</v>
      </c>
      <c r="X7" s="45">
        <f t="shared" si="13"/>
        <v>0.01</v>
      </c>
      <c r="Y7" s="45">
        <f t="shared" si="14"/>
        <v>0.01</v>
      </c>
      <c r="Z7" s="45">
        <f t="shared" si="15"/>
        <v>0.01</v>
      </c>
      <c r="AA7" s="45">
        <f t="shared" si="16"/>
        <v>0.01</v>
      </c>
      <c r="AB7" s="45">
        <f t="shared" si="17"/>
        <v>0.01</v>
      </c>
      <c r="AC7" s="45">
        <f t="shared" si="18"/>
        <v>0.01</v>
      </c>
      <c r="AD7" s="45">
        <f t="shared" si="19"/>
        <v>0.02</v>
      </c>
      <c r="AE7" s="45">
        <f t="shared" si="20"/>
        <v>0.01</v>
      </c>
      <c r="AF7" s="45">
        <f t="shared" si="21"/>
        <v>0.01</v>
      </c>
      <c r="AG7" s="45">
        <f t="shared" si="22"/>
        <v>0.01</v>
      </c>
      <c r="AH7" s="45">
        <f t="shared" si="23"/>
        <v>0.01</v>
      </c>
      <c r="AI7" s="45">
        <f t="shared" si="24"/>
        <v>0.01</v>
      </c>
      <c r="AJ7" s="45">
        <f t="shared" si="25"/>
        <v>0.01</v>
      </c>
    </row>
    <row r="8" spans="1:36" ht="12.95" customHeight="1" x14ac:dyDescent="0.15">
      <c r="A8" s="44"/>
      <c r="B8" s="134"/>
      <c r="C8" s="135"/>
      <c r="D8" s="44"/>
      <c r="E8" s="44"/>
      <c r="F8" s="4" t="str">
        <f t="shared" si="26"/>
        <v/>
      </c>
      <c r="G8" s="44"/>
      <c r="H8" s="44"/>
      <c r="I8" s="44"/>
      <c r="J8" s="1" t="s">
        <v>15</v>
      </c>
      <c r="K8" s="45" t="e">
        <f t="shared" si="0"/>
        <v>#NUM!</v>
      </c>
      <c r="L8" s="45" t="e">
        <f t="shared" si="1"/>
        <v>#NUM!</v>
      </c>
      <c r="M8" s="45" t="e">
        <f t="shared" si="2"/>
        <v>#NUM!</v>
      </c>
      <c r="N8" s="45" t="e">
        <f t="shared" si="3"/>
        <v>#NUM!</v>
      </c>
      <c r="O8" s="45" t="e">
        <f t="shared" si="4"/>
        <v>#NUM!</v>
      </c>
      <c r="P8" s="45" t="e">
        <f t="shared" si="5"/>
        <v>#N/A</v>
      </c>
      <c r="Q8" s="45" t="e">
        <f t="shared" si="6"/>
        <v>#NUM!</v>
      </c>
      <c r="R8" s="45" t="e">
        <f t="shared" si="7"/>
        <v>#NUM!</v>
      </c>
      <c r="S8" s="45" t="e">
        <f t="shared" si="8"/>
        <v>#NUM!</v>
      </c>
      <c r="T8" s="45" t="e">
        <f t="shared" si="9"/>
        <v>#NUM!</v>
      </c>
      <c r="U8" s="45" t="e">
        <f t="shared" si="10"/>
        <v>#N/A</v>
      </c>
      <c r="V8" s="45" t="e">
        <f t="shared" si="11"/>
        <v>#NUM!</v>
      </c>
      <c r="W8" s="45" t="e">
        <f t="shared" si="12"/>
        <v>#NUM!</v>
      </c>
      <c r="X8" s="45" t="e">
        <f t="shared" si="13"/>
        <v>#NUM!</v>
      </c>
      <c r="Y8" s="45" t="e">
        <f t="shared" si="14"/>
        <v>#NUM!</v>
      </c>
      <c r="Z8" s="45" t="e">
        <f t="shared" si="15"/>
        <v>#N/A</v>
      </c>
      <c r="AA8" s="45" t="e">
        <f t="shared" si="16"/>
        <v>#NUM!</v>
      </c>
      <c r="AB8" s="45" t="e">
        <f t="shared" si="17"/>
        <v>#NUM!</v>
      </c>
      <c r="AC8" s="45" t="e">
        <f t="shared" si="18"/>
        <v>#NUM!</v>
      </c>
      <c r="AD8" s="45" t="e">
        <f t="shared" si="19"/>
        <v>#NUM!</v>
      </c>
      <c r="AE8" s="45" t="e">
        <f t="shared" si="20"/>
        <v>#NUM!</v>
      </c>
      <c r="AF8" s="45" t="e">
        <f t="shared" si="21"/>
        <v>#N/A</v>
      </c>
      <c r="AG8" s="45" t="e">
        <f t="shared" si="22"/>
        <v>#NUM!</v>
      </c>
      <c r="AH8" s="45" t="e">
        <f t="shared" si="23"/>
        <v>#NUM!</v>
      </c>
      <c r="AI8" s="45" t="e">
        <f t="shared" si="24"/>
        <v>#NUM!</v>
      </c>
      <c r="AJ8" s="45" t="e">
        <f t="shared" si="25"/>
        <v>#N/A</v>
      </c>
    </row>
    <row r="9" spans="1:36" ht="12.95" customHeight="1" x14ac:dyDescent="0.15">
      <c r="A9" s="44"/>
      <c r="B9" s="134"/>
      <c r="C9" s="135"/>
      <c r="D9" s="44"/>
      <c r="E9" s="44"/>
      <c r="F9" s="4" t="str">
        <f>IF(D9&gt;0,IF(B9="スギ",P9,IF(B9="ヒノキ",U9,IF(B9="アカマツ",Z9,IF(B9="カラマツ",AF9,AJ9)))),"")</f>
        <v/>
      </c>
      <c r="G9" s="44"/>
      <c r="H9" s="44"/>
      <c r="I9" s="44"/>
      <c r="J9" s="1" t="s">
        <v>15</v>
      </c>
      <c r="K9" s="45" t="e">
        <f t="shared" si="0"/>
        <v>#NUM!</v>
      </c>
      <c r="L9" s="45" t="e">
        <f t="shared" si="1"/>
        <v>#NUM!</v>
      </c>
      <c r="M9" s="45" t="e">
        <f t="shared" si="2"/>
        <v>#NUM!</v>
      </c>
      <c r="N9" s="45" t="e">
        <f t="shared" si="3"/>
        <v>#NUM!</v>
      </c>
      <c r="O9" s="45" t="e">
        <f t="shared" si="4"/>
        <v>#NUM!</v>
      </c>
      <c r="P9" s="45" t="e">
        <f t="shared" si="5"/>
        <v>#N/A</v>
      </c>
      <c r="Q9" s="45" t="e">
        <f t="shared" si="6"/>
        <v>#NUM!</v>
      </c>
      <c r="R9" s="45" t="e">
        <f t="shared" si="7"/>
        <v>#NUM!</v>
      </c>
      <c r="S9" s="45" t="e">
        <f t="shared" si="8"/>
        <v>#NUM!</v>
      </c>
      <c r="T9" s="45" t="e">
        <f t="shared" si="9"/>
        <v>#NUM!</v>
      </c>
      <c r="U9" s="45" t="e">
        <f t="shared" si="10"/>
        <v>#N/A</v>
      </c>
      <c r="V9" s="45" t="e">
        <f t="shared" si="11"/>
        <v>#NUM!</v>
      </c>
      <c r="W9" s="45" t="e">
        <f t="shared" si="12"/>
        <v>#NUM!</v>
      </c>
      <c r="X9" s="45" t="e">
        <f t="shared" si="13"/>
        <v>#NUM!</v>
      </c>
      <c r="Y9" s="45" t="e">
        <f t="shared" si="14"/>
        <v>#NUM!</v>
      </c>
      <c r="Z9" s="45" t="e">
        <f t="shared" si="15"/>
        <v>#N/A</v>
      </c>
      <c r="AA9" s="45" t="e">
        <f t="shared" si="16"/>
        <v>#NUM!</v>
      </c>
      <c r="AB9" s="45" t="e">
        <f t="shared" si="17"/>
        <v>#NUM!</v>
      </c>
      <c r="AC9" s="45" t="e">
        <f t="shared" si="18"/>
        <v>#NUM!</v>
      </c>
      <c r="AD9" s="45" t="e">
        <f t="shared" si="19"/>
        <v>#NUM!</v>
      </c>
      <c r="AE9" s="45" t="e">
        <f t="shared" si="20"/>
        <v>#NUM!</v>
      </c>
      <c r="AF9" s="45" t="e">
        <f t="shared" si="21"/>
        <v>#N/A</v>
      </c>
      <c r="AG9" s="45" t="e">
        <f t="shared" si="22"/>
        <v>#NUM!</v>
      </c>
      <c r="AH9" s="45" t="e">
        <f t="shared" si="23"/>
        <v>#NUM!</v>
      </c>
      <c r="AI9" s="45" t="e">
        <f t="shared" si="24"/>
        <v>#NUM!</v>
      </c>
      <c r="AJ9" s="45" t="e">
        <f t="shared" si="25"/>
        <v>#N/A</v>
      </c>
    </row>
    <row r="10" spans="1:36" ht="12.95" customHeight="1" x14ac:dyDescent="0.15">
      <c r="A10" s="44"/>
      <c r="B10" s="134"/>
      <c r="C10" s="135"/>
      <c r="D10" s="44"/>
      <c r="E10" s="44"/>
      <c r="F10" s="4" t="str">
        <f>IF(D10&gt;0,IF(B10="スギ",P10,IF(B10="ヒノキ",U10,IF(B10="アカマツ",Z10,IF(B10="カラマツ",AF10,AJ10)))),"")</f>
        <v/>
      </c>
      <c r="G10" s="44"/>
      <c r="H10" s="44"/>
      <c r="I10" s="44"/>
      <c r="J10" s="1" t="s">
        <v>15</v>
      </c>
      <c r="K10" s="45" t="e">
        <f t="shared" si="0"/>
        <v>#NUM!</v>
      </c>
      <c r="L10" s="45" t="e">
        <f t="shared" si="1"/>
        <v>#NUM!</v>
      </c>
      <c r="M10" s="45" t="e">
        <f t="shared" si="2"/>
        <v>#NUM!</v>
      </c>
      <c r="N10" s="45" t="e">
        <f t="shared" si="3"/>
        <v>#NUM!</v>
      </c>
      <c r="O10" s="45" t="e">
        <f t="shared" si="4"/>
        <v>#NUM!</v>
      </c>
      <c r="P10" s="45" t="e">
        <f t="shared" si="5"/>
        <v>#N/A</v>
      </c>
      <c r="Q10" s="45" t="e">
        <f t="shared" si="6"/>
        <v>#NUM!</v>
      </c>
      <c r="R10" s="45" t="e">
        <f t="shared" si="7"/>
        <v>#NUM!</v>
      </c>
      <c r="S10" s="45" t="e">
        <f t="shared" si="8"/>
        <v>#NUM!</v>
      </c>
      <c r="T10" s="45" t="e">
        <f t="shared" si="9"/>
        <v>#NUM!</v>
      </c>
      <c r="U10" s="45" t="e">
        <f t="shared" si="10"/>
        <v>#N/A</v>
      </c>
      <c r="V10" s="45" t="e">
        <f t="shared" si="11"/>
        <v>#NUM!</v>
      </c>
      <c r="W10" s="45" t="e">
        <f t="shared" si="12"/>
        <v>#NUM!</v>
      </c>
      <c r="X10" s="45" t="e">
        <f t="shared" si="13"/>
        <v>#NUM!</v>
      </c>
      <c r="Y10" s="45" t="e">
        <f t="shared" si="14"/>
        <v>#NUM!</v>
      </c>
      <c r="Z10" s="45" t="e">
        <f t="shared" si="15"/>
        <v>#N/A</v>
      </c>
      <c r="AA10" s="45" t="e">
        <f t="shared" si="16"/>
        <v>#NUM!</v>
      </c>
      <c r="AB10" s="45" t="e">
        <f t="shared" si="17"/>
        <v>#NUM!</v>
      </c>
      <c r="AC10" s="45" t="e">
        <f t="shared" si="18"/>
        <v>#NUM!</v>
      </c>
      <c r="AD10" s="45" t="e">
        <f t="shared" si="19"/>
        <v>#NUM!</v>
      </c>
      <c r="AE10" s="45" t="e">
        <f t="shared" si="20"/>
        <v>#NUM!</v>
      </c>
      <c r="AF10" s="45" t="e">
        <f t="shared" si="21"/>
        <v>#N/A</v>
      </c>
      <c r="AG10" s="45" t="e">
        <f t="shared" si="22"/>
        <v>#NUM!</v>
      </c>
      <c r="AH10" s="45" t="e">
        <f t="shared" si="23"/>
        <v>#NUM!</v>
      </c>
      <c r="AI10" s="45" t="e">
        <f t="shared" si="24"/>
        <v>#NUM!</v>
      </c>
      <c r="AJ10" s="45" t="e">
        <f t="shared" si="25"/>
        <v>#N/A</v>
      </c>
    </row>
    <row r="11" spans="1:36" ht="12.95" customHeight="1" x14ac:dyDescent="0.15">
      <c r="A11" s="44"/>
      <c r="B11" s="134"/>
      <c r="C11" s="135"/>
      <c r="D11" s="44"/>
      <c r="E11" s="44"/>
      <c r="F11" s="4" t="str">
        <f t="shared" ref="F11:F12" si="27">IF(D11&gt;0,IF(B11="スギ",P11,IF(B11="ヒノキ",U11,IF(B11="アカマツ",Z11,IF(B11="カラマツ",AF11,AJ11)))),"")</f>
        <v/>
      </c>
      <c r="G11" s="44"/>
      <c r="H11" s="44"/>
      <c r="I11" s="44"/>
      <c r="J11" s="1" t="s">
        <v>15</v>
      </c>
      <c r="K11" s="45" t="e">
        <f t="shared" si="0"/>
        <v>#NUM!</v>
      </c>
      <c r="L11" s="45" t="e">
        <f t="shared" si="1"/>
        <v>#NUM!</v>
      </c>
      <c r="M11" s="45" t="e">
        <f t="shared" si="2"/>
        <v>#NUM!</v>
      </c>
      <c r="N11" s="45" t="e">
        <f t="shared" si="3"/>
        <v>#NUM!</v>
      </c>
      <c r="O11" s="45" t="e">
        <f t="shared" si="4"/>
        <v>#NUM!</v>
      </c>
      <c r="P11" s="45" t="e">
        <f t="shared" si="5"/>
        <v>#N/A</v>
      </c>
      <c r="Q11" s="45" t="e">
        <f t="shared" si="6"/>
        <v>#NUM!</v>
      </c>
      <c r="R11" s="45" t="e">
        <f t="shared" si="7"/>
        <v>#NUM!</v>
      </c>
      <c r="S11" s="45" t="e">
        <f t="shared" si="8"/>
        <v>#NUM!</v>
      </c>
      <c r="T11" s="45" t="e">
        <f t="shared" si="9"/>
        <v>#NUM!</v>
      </c>
      <c r="U11" s="45" t="e">
        <f t="shared" si="10"/>
        <v>#N/A</v>
      </c>
      <c r="V11" s="45" t="e">
        <f t="shared" si="11"/>
        <v>#NUM!</v>
      </c>
      <c r="W11" s="45" t="e">
        <f t="shared" si="12"/>
        <v>#NUM!</v>
      </c>
      <c r="X11" s="45" t="e">
        <f t="shared" si="13"/>
        <v>#NUM!</v>
      </c>
      <c r="Y11" s="45" t="e">
        <f t="shared" si="14"/>
        <v>#NUM!</v>
      </c>
      <c r="Z11" s="45" t="e">
        <f t="shared" si="15"/>
        <v>#N/A</v>
      </c>
      <c r="AA11" s="45" t="e">
        <f t="shared" si="16"/>
        <v>#NUM!</v>
      </c>
      <c r="AB11" s="45" t="e">
        <f t="shared" si="17"/>
        <v>#NUM!</v>
      </c>
      <c r="AC11" s="45" t="e">
        <f t="shared" si="18"/>
        <v>#NUM!</v>
      </c>
      <c r="AD11" s="45" t="e">
        <f t="shared" si="19"/>
        <v>#NUM!</v>
      </c>
      <c r="AE11" s="45" t="e">
        <f t="shared" si="20"/>
        <v>#NUM!</v>
      </c>
      <c r="AF11" s="45" t="e">
        <f t="shared" si="21"/>
        <v>#N/A</v>
      </c>
      <c r="AG11" s="45" t="e">
        <f t="shared" si="22"/>
        <v>#NUM!</v>
      </c>
      <c r="AH11" s="45" t="e">
        <f t="shared" si="23"/>
        <v>#NUM!</v>
      </c>
      <c r="AI11" s="45" t="e">
        <f t="shared" si="24"/>
        <v>#NUM!</v>
      </c>
      <c r="AJ11" s="45" t="e">
        <f t="shared" si="25"/>
        <v>#N/A</v>
      </c>
    </row>
    <row r="12" spans="1:36" ht="12.95" customHeight="1" x14ac:dyDescent="0.15">
      <c r="A12" s="44"/>
      <c r="B12" s="134"/>
      <c r="C12" s="135"/>
      <c r="D12" s="44"/>
      <c r="E12" s="44"/>
      <c r="F12" s="4" t="str">
        <f t="shared" si="27"/>
        <v/>
      </c>
      <c r="G12" s="44"/>
      <c r="H12" s="44"/>
      <c r="I12" s="44"/>
      <c r="J12" s="1" t="s">
        <v>15</v>
      </c>
      <c r="K12" s="45" t="e">
        <f t="shared" si="0"/>
        <v>#NUM!</v>
      </c>
      <c r="L12" s="45" t="e">
        <f t="shared" si="1"/>
        <v>#NUM!</v>
      </c>
      <c r="M12" s="45" t="e">
        <f t="shared" si="2"/>
        <v>#NUM!</v>
      </c>
      <c r="N12" s="45" t="e">
        <f t="shared" si="3"/>
        <v>#NUM!</v>
      </c>
      <c r="O12" s="45" t="e">
        <f t="shared" si="4"/>
        <v>#NUM!</v>
      </c>
      <c r="P12" s="45" t="e">
        <f t="shared" si="5"/>
        <v>#N/A</v>
      </c>
      <c r="Q12" s="45" t="e">
        <f t="shared" si="6"/>
        <v>#NUM!</v>
      </c>
      <c r="R12" s="45" t="e">
        <f t="shared" si="7"/>
        <v>#NUM!</v>
      </c>
      <c r="S12" s="45" t="e">
        <f t="shared" si="8"/>
        <v>#NUM!</v>
      </c>
      <c r="T12" s="45" t="e">
        <f t="shared" si="9"/>
        <v>#NUM!</v>
      </c>
      <c r="U12" s="45" t="e">
        <f t="shared" si="10"/>
        <v>#N/A</v>
      </c>
      <c r="V12" s="45" t="e">
        <f t="shared" si="11"/>
        <v>#NUM!</v>
      </c>
      <c r="W12" s="45" t="e">
        <f t="shared" si="12"/>
        <v>#NUM!</v>
      </c>
      <c r="X12" s="45" t="e">
        <f t="shared" si="13"/>
        <v>#NUM!</v>
      </c>
      <c r="Y12" s="45" t="e">
        <f t="shared" si="14"/>
        <v>#NUM!</v>
      </c>
      <c r="Z12" s="45" t="e">
        <f t="shared" si="15"/>
        <v>#N/A</v>
      </c>
      <c r="AA12" s="45" t="e">
        <f t="shared" si="16"/>
        <v>#NUM!</v>
      </c>
      <c r="AB12" s="45" t="e">
        <f t="shared" si="17"/>
        <v>#NUM!</v>
      </c>
      <c r="AC12" s="45" t="e">
        <f t="shared" si="18"/>
        <v>#NUM!</v>
      </c>
      <c r="AD12" s="45" t="e">
        <f t="shared" si="19"/>
        <v>#NUM!</v>
      </c>
      <c r="AE12" s="45" t="e">
        <f t="shared" si="20"/>
        <v>#NUM!</v>
      </c>
      <c r="AF12" s="45" t="e">
        <f t="shared" si="21"/>
        <v>#N/A</v>
      </c>
      <c r="AG12" s="45" t="e">
        <f t="shared" si="22"/>
        <v>#NUM!</v>
      </c>
      <c r="AH12" s="45" t="e">
        <f t="shared" si="23"/>
        <v>#NUM!</v>
      </c>
      <c r="AI12" s="45" t="e">
        <f t="shared" si="24"/>
        <v>#NUM!</v>
      </c>
      <c r="AJ12" s="45" t="e">
        <f t="shared" si="25"/>
        <v>#N/A</v>
      </c>
    </row>
    <row r="13" spans="1:36" ht="12.95" customHeight="1" x14ac:dyDescent="0.15">
      <c r="A13" s="44"/>
      <c r="B13" s="99"/>
      <c r="C13" s="99"/>
      <c r="D13" s="44"/>
      <c r="E13" s="44"/>
      <c r="F13" s="4" t="str">
        <f t="shared" si="26"/>
        <v/>
      </c>
      <c r="G13" s="5"/>
      <c r="H13" s="44"/>
      <c r="I13" s="44"/>
      <c r="J13" s="1" t="s">
        <v>15</v>
      </c>
      <c r="K13" s="45" t="e">
        <f t="shared" si="0"/>
        <v>#NUM!</v>
      </c>
      <c r="L13" s="45" t="e">
        <f t="shared" si="1"/>
        <v>#NUM!</v>
      </c>
      <c r="M13" s="45" t="e">
        <f t="shared" si="2"/>
        <v>#NUM!</v>
      </c>
      <c r="N13" s="45" t="e">
        <f t="shared" si="3"/>
        <v>#NUM!</v>
      </c>
      <c r="O13" s="45" t="e">
        <f t="shared" si="4"/>
        <v>#NUM!</v>
      </c>
      <c r="P13" s="45" t="e">
        <f t="shared" si="5"/>
        <v>#N/A</v>
      </c>
      <c r="Q13" s="45" t="e">
        <f t="shared" si="6"/>
        <v>#NUM!</v>
      </c>
      <c r="R13" s="45" t="e">
        <f t="shared" si="7"/>
        <v>#NUM!</v>
      </c>
      <c r="S13" s="45" t="e">
        <f t="shared" si="8"/>
        <v>#NUM!</v>
      </c>
      <c r="T13" s="45" t="e">
        <f t="shared" si="9"/>
        <v>#NUM!</v>
      </c>
      <c r="U13" s="45" t="e">
        <f t="shared" si="10"/>
        <v>#N/A</v>
      </c>
      <c r="V13" s="45" t="e">
        <f t="shared" si="11"/>
        <v>#NUM!</v>
      </c>
      <c r="W13" s="45" t="e">
        <f t="shared" si="12"/>
        <v>#NUM!</v>
      </c>
      <c r="X13" s="45" t="e">
        <f t="shared" si="13"/>
        <v>#NUM!</v>
      </c>
      <c r="Y13" s="45" t="e">
        <f t="shared" si="14"/>
        <v>#NUM!</v>
      </c>
      <c r="Z13" s="45" t="e">
        <f t="shared" si="15"/>
        <v>#N/A</v>
      </c>
      <c r="AA13" s="45" t="e">
        <f t="shared" si="16"/>
        <v>#NUM!</v>
      </c>
      <c r="AB13" s="45" t="e">
        <f t="shared" si="17"/>
        <v>#NUM!</v>
      </c>
      <c r="AC13" s="45" t="e">
        <f t="shared" si="18"/>
        <v>#NUM!</v>
      </c>
      <c r="AD13" s="45" t="e">
        <f t="shared" si="19"/>
        <v>#NUM!</v>
      </c>
      <c r="AE13" s="45" t="e">
        <f t="shared" si="20"/>
        <v>#NUM!</v>
      </c>
      <c r="AF13" s="45" t="e">
        <f t="shared" si="21"/>
        <v>#N/A</v>
      </c>
      <c r="AG13" s="45" t="e">
        <f t="shared" si="22"/>
        <v>#NUM!</v>
      </c>
      <c r="AH13" s="45" t="e">
        <f t="shared" si="23"/>
        <v>#NUM!</v>
      </c>
      <c r="AI13" s="45" t="e">
        <f t="shared" si="24"/>
        <v>#NUM!</v>
      </c>
      <c r="AJ13" s="45" t="e">
        <f t="shared" si="25"/>
        <v>#N/A</v>
      </c>
    </row>
    <row r="14" spans="1:36" ht="12.95" customHeight="1" x14ac:dyDescent="0.15">
      <c r="A14" s="44"/>
      <c r="B14" s="99"/>
      <c r="C14" s="99"/>
      <c r="D14" s="44"/>
      <c r="E14" s="44"/>
      <c r="F14" s="4" t="str">
        <f>IF(D14&gt;0,IF(B14="スギ",P14,IF(B14="ヒノキ",U14,IF(B14="アカマツ",Z14,IF(B14="カラマツ",AF14,AJ14)))),"")</f>
        <v/>
      </c>
      <c r="G14" s="44"/>
      <c r="H14" s="44"/>
      <c r="I14" s="44"/>
      <c r="J14" s="1" t="s">
        <v>15</v>
      </c>
      <c r="K14" s="45" t="e">
        <f>IF(ROUND(10^(-5+0.8769+1.7454*LOG(D14)+1.014*LOG(E14)),2)&gt;=0.01,ROUND(10^(-5+0.8769+1.7454*LOG(D14)+1.014*LOG(E14)),2),ROUND(10^(-5+0.8769+1.7454*LOG(D14)+1.014*LOG(E14)),3))</f>
        <v>#NUM!</v>
      </c>
      <c r="L14" s="45" t="e">
        <f>ROUND(10^(-5+0.73504+1.83346*LOG(D14)+1.06569*LOG(E14)),2)</f>
        <v>#NUM!</v>
      </c>
      <c r="M14" s="45" t="e">
        <f>ROUND(10^(-5+0.71514+1.74357*LOG(D14)+1.17719*LOG(E14)),2)</f>
        <v>#NUM!</v>
      </c>
      <c r="N14" s="45" t="e">
        <f>ROUND(10^(-5+0.82956+1.76381*LOG(D14)+1.06412*LOG(E14)),2)</f>
        <v>#NUM!</v>
      </c>
      <c r="O14" s="45" t="e">
        <f>ROUND(10^(-5+0.88226+1.79204*LOG(D14)+0.99303*LOG(E14)),2)</f>
        <v>#NUM!</v>
      </c>
      <c r="P14" s="45" t="e">
        <f>HLOOKUP($D14,K$3:O$43,MATCH(A14,$A$3:$A$43,0),1)</f>
        <v>#N/A</v>
      </c>
      <c r="Q14" s="45" t="e">
        <f>IF(ROUND(10^(1.810672*LOG(D14)+0.982833*LOG(E14)-4.173533),2)&gt;=0.01,ROUND(10^(1.810672*LOG(D14)+0.982833*LOG(E14)-4.173533),2),ROUND(10^(1.810672*LOG(D14)+0.982833*LOG(E14)-4.173533),3))</f>
        <v>#NUM!</v>
      </c>
      <c r="R14" s="45" t="e">
        <f>ROUND(10^(1.905709*LOG(D14)+1.011385*LOG(E14)-4.293729),2)</f>
        <v>#NUM!</v>
      </c>
      <c r="S14" s="45" t="e">
        <f>ROUND(10^(1.771888*LOG(D14)+1.138415*LOG(E14)-4.271259),2)</f>
        <v>#NUM!</v>
      </c>
      <c r="T14" s="45" t="e">
        <f>ROUND(10^(1.671519*LOG(D14)+1.363617*LOG(E14)-4.404407),2)</f>
        <v>#NUM!</v>
      </c>
      <c r="U14" s="45" t="e">
        <f>HLOOKUP($D14,Q$3:T$43,MATCH($A14,$A$3:$A$43,0),1)</f>
        <v>#N/A</v>
      </c>
      <c r="V14" s="45" t="e">
        <f>IF(ROUND(10^(-4.249503+1.946501*LOG(D14)+0.942682*LOG(E14)),2)&gt;=0.01,ROUND(10^(-4.249503+1.946501*LOG(D14)+0.942682*LOG(E14)),2),ROUND(10^(-4.249503+1.946501*LOG(D14)+0.942682*LOG(E14)),3))</f>
        <v>#NUM!</v>
      </c>
      <c r="W14" s="45" t="e">
        <f>ROUND(10^(-4.155639+1.847898*LOG(D14)+0.951955*LOG(E14)),2)</f>
        <v>#NUM!</v>
      </c>
      <c r="X14" s="45" t="e">
        <f>ROUND(10^(-4.194535+1.804172*LOG(D14)+1.034248*LOG(E14)),2)</f>
        <v>#NUM!</v>
      </c>
      <c r="Y14" s="45" t="e">
        <f>ROUND(10^(-4.42347+2.006485*LOG(D14)+0.967757*LOG(E14)),2)</f>
        <v>#NUM!</v>
      </c>
      <c r="Z14" s="45" t="e">
        <f>HLOOKUP($D14,V$3:Y$43,MATCH($A14,$A$3:$A$43,0),1)</f>
        <v>#N/A</v>
      </c>
      <c r="AA14" s="45" t="e">
        <f>IF(ROUND(10^(1.80389*LOG(D14)+0.962587*LOG(E14)-4.155099),2)&gt;=0.01,ROUND(10^(1.80389*LOG(D14)+0.962587*LOG(E14)-4.155099),2),ROUND(10^(1.80389*LOG(D14)+0.962587*LOG(E14)-4.155099),3))</f>
        <v>#NUM!</v>
      </c>
      <c r="AB14" s="45" t="e">
        <f>ROUND(10^(1.979213*LOG(D14)+0.998347*LOG(E14)-4.369281),2)</f>
        <v>#NUM!</v>
      </c>
      <c r="AC14" s="45" t="e">
        <f>ROUND(10^(1.904401*LOG(D14)+1.062478*LOG(E14)-4.348104),2)</f>
        <v>#NUM!</v>
      </c>
      <c r="AD14" s="45" t="e">
        <f>ROUND(10^(1.640825*LOG(D14)+1.080387*LOG(E14)-3.976731),2)</f>
        <v>#NUM!</v>
      </c>
      <c r="AE14" s="45" t="e">
        <f>ROUND(10^(1.90887*LOG(D14)+1.088002*LOG(E14)-4.431495),2)</f>
        <v>#NUM!</v>
      </c>
      <c r="AF14" s="45" t="e">
        <f>HLOOKUP($D14,AA$3:AE$43,MATCH($A14,$A$3:$A$43,0),1)</f>
        <v>#N/A</v>
      </c>
      <c r="AG14" s="45" t="e">
        <f>IF(ROUND(10^(1.94019664*LOG(D14)+0.84689666*LOG(E14)-4.20067295),2)&gt;=0.01,ROUND(10^(1.94019664*LOG(D14)+0.84689666*LOG(E14)-4.20067295),2),ROUND(10^(1.94019664*LOG(D14)+0.84689666*LOG(E14)-4.20067295),3))</f>
        <v>#NUM!</v>
      </c>
      <c r="AH14" s="45" t="e">
        <f>ROUND(10^(1.93813902*LOG(D14)+0.96697002*LOG(E14)-4.32216295),2)</f>
        <v>#NUM!</v>
      </c>
      <c r="AI14" s="45" t="e">
        <f>ROUND(10^(1.82464098*LOG(D14)+0.97625989*LOG(E14)-4.15096808),2)</f>
        <v>#NUM!</v>
      </c>
      <c r="AJ14" s="45" t="e">
        <f>HLOOKUP($D14,AG$3:AI$43,MATCH($A14,$A$3:$A$43,0),1)</f>
        <v>#N/A</v>
      </c>
    </row>
    <row r="15" spans="1:36" ht="12.95" customHeight="1" x14ac:dyDescent="0.15">
      <c r="A15" s="44"/>
      <c r="B15" s="99"/>
      <c r="C15" s="99"/>
      <c r="D15" s="44"/>
      <c r="E15" s="44"/>
      <c r="F15" s="4" t="str">
        <f t="shared" si="26"/>
        <v/>
      </c>
      <c r="G15" s="44"/>
      <c r="H15" s="44"/>
      <c r="I15" s="44"/>
      <c r="J15" s="1" t="s">
        <v>15</v>
      </c>
      <c r="K15" s="45" t="e">
        <f t="shared" si="0"/>
        <v>#NUM!</v>
      </c>
      <c r="L15" s="45" t="e">
        <f t="shared" si="1"/>
        <v>#NUM!</v>
      </c>
      <c r="M15" s="45" t="e">
        <f t="shared" si="2"/>
        <v>#NUM!</v>
      </c>
      <c r="N15" s="45" t="e">
        <f t="shared" si="3"/>
        <v>#NUM!</v>
      </c>
      <c r="O15" s="45" t="e">
        <f t="shared" si="4"/>
        <v>#NUM!</v>
      </c>
      <c r="P15" s="45" t="e">
        <f t="shared" si="5"/>
        <v>#N/A</v>
      </c>
      <c r="Q15" s="45" t="e">
        <f t="shared" si="6"/>
        <v>#NUM!</v>
      </c>
      <c r="R15" s="45" t="e">
        <f t="shared" si="7"/>
        <v>#NUM!</v>
      </c>
      <c r="S15" s="45" t="e">
        <f t="shared" si="8"/>
        <v>#NUM!</v>
      </c>
      <c r="T15" s="45" t="e">
        <f t="shared" si="9"/>
        <v>#NUM!</v>
      </c>
      <c r="U15" s="45" t="e">
        <f t="shared" si="10"/>
        <v>#N/A</v>
      </c>
      <c r="V15" s="45" t="e">
        <f t="shared" si="11"/>
        <v>#NUM!</v>
      </c>
      <c r="W15" s="45" t="e">
        <f t="shared" si="12"/>
        <v>#NUM!</v>
      </c>
      <c r="X15" s="45" t="e">
        <f t="shared" si="13"/>
        <v>#NUM!</v>
      </c>
      <c r="Y15" s="45" t="e">
        <f t="shared" si="14"/>
        <v>#NUM!</v>
      </c>
      <c r="Z15" s="45" t="e">
        <f t="shared" si="15"/>
        <v>#N/A</v>
      </c>
      <c r="AA15" s="45" t="e">
        <f t="shared" si="16"/>
        <v>#NUM!</v>
      </c>
      <c r="AB15" s="45" t="e">
        <f t="shared" si="17"/>
        <v>#NUM!</v>
      </c>
      <c r="AC15" s="45" t="e">
        <f t="shared" si="18"/>
        <v>#NUM!</v>
      </c>
      <c r="AD15" s="45" t="e">
        <f t="shared" si="19"/>
        <v>#NUM!</v>
      </c>
      <c r="AE15" s="45" t="e">
        <f t="shared" si="20"/>
        <v>#NUM!</v>
      </c>
      <c r="AF15" s="45" t="e">
        <f t="shared" si="21"/>
        <v>#N/A</v>
      </c>
      <c r="AG15" s="45" t="e">
        <f t="shared" si="22"/>
        <v>#NUM!</v>
      </c>
      <c r="AH15" s="45" t="e">
        <f t="shared" si="23"/>
        <v>#NUM!</v>
      </c>
      <c r="AI15" s="45" t="e">
        <f t="shared" si="24"/>
        <v>#NUM!</v>
      </c>
      <c r="AJ15" s="45" t="e">
        <f t="shared" si="25"/>
        <v>#N/A</v>
      </c>
    </row>
    <row r="16" spans="1:36" ht="12.95" customHeight="1" x14ac:dyDescent="0.15">
      <c r="A16" s="44"/>
      <c r="B16" s="99"/>
      <c r="C16" s="99"/>
      <c r="D16" s="44"/>
      <c r="E16" s="44"/>
      <c r="F16" s="4" t="str">
        <f t="shared" si="26"/>
        <v/>
      </c>
      <c r="G16" s="44"/>
      <c r="H16" s="44"/>
      <c r="I16" s="44"/>
      <c r="J16" s="1" t="s">
        <v>15</v>
      </c>
      <c r="K16" s="45" t="e">
        <f t="shared" si="0"/>
        <v>#NUM!</v>
      </c>
      <c r="L16" s="45" t="e">
        <f t="shared" si="1"/>
        <v>#NUM!</v>
      </c>
      <c r="M16" s="45" t="e">
        <f t="shared" si="2"/>
        <v>#NUM!</v>
      </c>
      <c r="N16" s="45" t="e">
        <f t="shared" si="3"/>
        <v>#NUM!</v>
      </c>
      <c r="O16" s="45" t="e">
        <f t="shared" si="4"/>
        <v>#NUM!</v>
      </c>
      <c r="P16" s="45" t="e">
        <f t="shared" si="5"/>
        <v>#N/A</v>
      </c>
      <c r="Q16" s="45" t="e">
        <f t="shared" si="6"/>
        <v>#NUM!</v>
      </c>
      <c r="R16" s="45" t="e">
        <f t="shared" si="7"/>
        <v>#NUM!</v>
      </c>
      <c r="S16" s="45" t="e">
        <f t="shared" si="8"/>
        <v>#NUM!</v>
      </c>
      <c r="T16" s="45" t="e">
        <f t="shared" si="9"/>
        <v>#NUM!</v>
      </c>
      <c r="U16" s="45" t="e">
        <f t="shared" si="10"/>
        <v>#N/A</v>
      </c>
      <c r="V16" s="45" t="e">
        <f t="shared" si="11"/>
        <v>#NUM!</v>
      </c>
      <c r="W16" s="45" t="e">
        <f t="shared" si="12"/>
        <v>#NUM!</v>
      </c>
      <c r="X16" s="45" t="e">
        <f t="shared" si="13"/>
        <v>#NUM!</v>
      </c>
      <c r="Y16" s="45" t="e">
        <f t="shared" si="14"/>
        <v>#NUM!</v>
      </c>
      <c r="Z16" s="45" t="e">
        <f t="shared" si="15"/>
        <v>#N/A</v>
      </c>
      <c r="AA16" s="45" t="e">
        <f t="shared" si="16"/>
        <v>#NUM!</v>
      </c>
      <c r="AB16" s="45" t="e">
        <f t="shared" si="17"/>
        <v>#NUM!</v>
      </c>
      <c r="AC16" s="45" t="e">
        <f t="shared" si="18"/>
        <v>#NUM!</v>
      </c>
      <c r="AD16" s="45" t="e">
        <f t="shared" si="19"/>
        <v>#NUM!</v>
      </c>
      <c r="AE16" s="45" t="e">
        <f t="shared" si="20"/>
        <v>#NUM!</v>
      </c>
      <c r="AF16" s="45" t="e">
        <f t="shared" si="21"/>
        <v>#N/A</v>
      </c>
      <c r="AG16" s="45" t="e">
        <f t="shared" si="22"/>
        <v>#NUM!</v>
      </c>
      <c r="AH16" s="45" t="e">
        <f t="shared" si="23"/>
        <v>#NUM!</v>
      </c>
      <c r="AI16" s="45" t="e">
        <f t="shared" si="24"/>
        <v>#NUM!</v>
      </c>
      <c r="AJ16" s="45" t="e">
        <f t="shared" si="25"/>
        <v>#N/A</v>
      </c>
    </row>
    <row r="17" spans="1:36" ht="12.95" customHeight="1" x14ac:dyDescent="0.15">
      <c r="A17" s="44"/>
      <c r="B17" s="99"/>
      <c r="C17" s="99"/>
      <c r="D17" s="44"/>
      <c r="E17" s="44"/>
      <c r="F17" s="4" t="str">
        <f t="shared" si="26"/>
        <v/>
      </c>
      <c r="G17" s="44"/>
      <c r="H17" s="44"/>
      <c r="I17" s="44"/>
      <c r="J17" s="1" t="s">
        <v>15</v>
      </c>
      <c r="K17" s="45" t="e">
        <f t="shared" si="0"/>
        <v>#NUM!</v>
      </c>
      <c r="L17" s="45" t="e">
        <f t="shared" si="1"/>
        <v>#NUM!</v>
      </c>
      <c r="M17" s="45" t="e">
        <f t="shared" si="2"/>
        <v>#NUM!</v>
      </c>
      <c r="N17" s="45" t="e">
        <f t="shared" si="3"/>
        <v>#NUM!</v>
      </c>
      <c r="O17" s="45" t="e">
        <f t="shared" si="4"/>
        <v>#NUM!</v>
      </c>
      <c r="P17" s="45" t="e">
        <f t="shared" si="5"/>
        <v>#N/A</v>
      </c>
      <c r="Q17" s="45" t="e">
        <f t="shared" si="6"/>
        <v>#NUM!</v>
      </c>
      <c r="R17" s="45" t="e">
        <f t="shared" si="7"/>
        <v>#NUM!</v>
      </c>
      <c r="S17" s="45" t="e">
        <f t="shared" si="8"/>
        <v>#NUM!</v>
      </c>
      <c r="T17" s="45" t="e">
        <f t="shared" si="9"/>
        <v>#NUM!</v>
      </c>
      <c r="U17" s="45" t="e">
        <f t="shared" si="10"/>
        <v>#N/A</v>
      </c>
      <c r="V17" s="45" t="e">
        <f t="shared" si="11"/>
        <v>#NUM!</v>
      </c>
      <c r="W17" s="45" t="e">
        <f t="shared" si="12"/>
        <v>#NUM!</v>
      </c>
      <c r="X17" s="45" t="e">
        <f t="shared" si="13"/>
        <v>#NUM!</v>
      </c>
      <c r="Y17" s="45" t="e">
        <f t="shared" si="14"/>
        <v>#NUM!</v>
      </c>
      <c r="Z17" s="45" t="e">
        <f t="shared" si="15"/>
        <v>#N/A</v>
      </c>
      <c r="AA17" s="45" t="e">
        <f t="shared" si="16"/>
        <v>#NUM!</v>
      </c>
      <c r="AB17" s="45" t="e">
        <f t="shared" si="17"/>
        <v>#NUM!</v>
      </c>
      <c r="AC17" s="45" t="e">
        <f t="shared" si="18"/>
        <v>#NUM!</v>
      </c>
      <c r="AD17" s="45" t="e">
        <f t="shared" si="19"/>
        <v>#NUM!</v>
      </c>
      <c r="AE17" s="45" t="e">
        <f t="shared" si="20"/>
        <v>#NUM!</v>
      </c>
      <c r="AF17" s="45" t="e">
        <f t="shared" si="21"/>
        <v>#N/A</v>
      </c>
      <c r="AG17" s="45" t="e">
        <f t="shared" si="22"/>
        <v>#NUM!</v>
      </c>
      <c r="AH17" s="45" t="e">
        <f t="shared" si="23"/>
        <v>#NUM!</v>
      </c>
      <c r="AI17" s="45" t="e">
        <f t="shared" si="24"/>
        <v>#NUM!</v>
      </c>
      <c r="AJ17" s="45" t="e">
        <f t="shared" si="25"/>
        <v>#N/A</v>
      </c>
    </row>
    <row r="18" spans="1:36" ht="12.95" customHeight="1" x14ac:dyDescent="0.15">
      <c r="A18" s="44"/>
      <c r="B18" s="99"/>
      <c r="C18" s="99"/>
      <c r="D18" s="44"/>
      <c r="E18" s="44"/>
      <c r="F18" s="4" t="str">
        <f t="shared" si="26"/>
        <v/>
      </c>
      <c r="G18" s="44"/>
      <c r="H18" s="44"/>
      <c r="I18" s="44"/>
      <c r="J18" s="1" t="s">
        <v>15</v>
      </c>
      <c r="K18" s="45" t="e">
        <f t="shared" si="0"/>
        <v>#NUM!</v>
      </c>
      <c r="L18" s="45" t="e">
        <f t="shared" si="1"/>
        <v>#NUM!</v>
      </c>
      <c r="M18" s="45" t="e">
        <f t="shared" si="2"/>
        <v>#NUM!</v>
      </c>
      <c r="N18" s="45" t="e">
        <f t="shared" si="3"/>
        <v>#NUM!</v>
      </c>
      <c r="O18" s="45" t="e">
        <f t="shared" si="4"/>
        <v>#NUM!</v>
      </c>
      <c r="P18" s="45" t="e">
        <f t="shared" si="5"/>
        <v>#N/A</v>
      </c>
      <c r="Q18" s="45" t="e">
        <f t="shared" si="6"/>
        <v>#NUM!</v>
      </c>
      <c r="R18" s="45" t="e">
        <f t="shared" si="7"/>
        <v>#NUM!</v>
      </c>
      <c r="S18" s="45" t="e">
        <f t="shared" si="8"/>
        <v>#NUM!</v>
      </c>
      <c r="T18" s="45" t="e">
        <f t="shared" si="9"/>
        <v>#NUM!</v>
      </c>
      <c r="U18" s="45" t="e">
        <f t="shared" si="10"/>
        <v>#N/A</v>
      </c>
      <c r="V18" s="45" t="e">
        <f t="shared" si="11"/>
        <v>#NUM!</v>
      </c>
      <c r="W18" s="45" t="e">
        <f t="shared" si="12"/>
        <v>#NUM!</v>
      </c>
      <c r="X18" s="45" t="e">
        <f t="shared" si="13"/>
        <v>#NUM!</v>
      </c>
      <c r="Y18" s="45" t="e">
        <f t="shared" si="14"/>
        <v>#NUM!</v>
      </c>
      <c r="Z18" s="45" t="e">
        <f t="shared" si="15"/>
        <v>#N/A</v>
      </c>
      <c r="AA18" s="45" t="e">
        <f t="shared" si="16"/>
        <v>#NUM!</v>
      </c>
      <c r="AB18" s="45" t="e">
        <f t="shared" si="17"/>
        <v>#NUM!</v>
      </c>
      <c r="AC18" s="45" t="e">
        <f t="shared" si="18"/>
        <v>#NUM!</v>
      </c>
      <c r="AD18" s="45" t="e">
        <f t="shared" si="19"/>
        <v>#NUM!</v>
      </c>
      <c r="AE18" s="45" t="e">
        <f t="shared" si="20"/>
        <v>#NUM!</v>
      </c>
      <c r="AF18" s="45" t="e">
        <f t="shared" si="21"/>
        <v>#N/A</v>
      </c>
      <c r="AG18" s="45" t="e">
        <f t="shared" si="22"/>
        <v>#NUM!</v>
      </c>
      <c r="AH18" s="45" t="e">
        <f t="shared" si="23"/>
        <v>#NUM!</v>
      </c>
      <c r="AI18" s="45" t="e">
        <f t="shared" si="24"/>
        <v>#NUM!</v>
      </c>
      <c r="AJ18" s="45" t="e">
        <f t="shared" si="25"/>
        <v>#N/A</v>
      </c>
    </row>
    <row r="19" spans="1:36" ht="12.95" customHeight="1" x14ac:dyDescent="0.15">
      <c r="A19" s="44"/>
      <c r="B19" s="99"/>
      <c r="C19" s="99"/>
      <c r="D19" s="44"/>
      <c r="E19" s="44"/>
      <c r="F19" s="4" t="str">
        <f t="shared" si="26"/>
        <v/>
      </c>
      <c r="G19" s="44"/>
      <c r="H19" s="44"/>
      <c r="I19" s="44"/>
      <c r="J19" s="1" t="s">
        <v>15</v>
      </c>
      <c r="K19" s="45" t="e">
        <f t="shared" si="0"/>
        <v>#NUM!</v>
      </c>
      <c r="L19" s="45" t="e">
        <f t="shared" si="1"/>
        <v>#NUM!</v>
      </c>
      <c r="M19" s="45" t="e">
        <f t="shared" si="2"/>
        <v>#NUM!</v>
      </c>
      <c r="N19" s="45" t="e">
        <f t="shared" si="3"/>
        <v>#NUM!</v>
      </c>
      <c r="O19" s="45" t="e">
        <f t="shared" si="4"/>
        <v>#NUM!</v>
      </c>
      <c r="P19" s="45" t="e">
        <f t="shared" si="5"/>
        <v>#N/A</v>
      </c>
      <c r="Q19" s="45" t="e">
        <f t="shared" si="6"/>
        <v>#NUM!</v>
      </c>
      <c r="R19" s="45" t="e">
        <f t="shared" si="7"/>
        <v>#NUM!</v>
      </c>
      <c r="S19" s="45" t="e">
        <f t="shared" si="8"/>
        <v>#NUM!</v>
      </c>
      <c r="T19" s="45" t="e">
        <f t="shared" si="9"/>
        <v>#NUM!</v>
      </c>
      <c r="U19" s="45" t="e">
        <f t="shared" si="10"/>
        <v>#N/A</v>
      </c>
      <c r="V19" s="45" t="e">
        <f t="shared" si="11"/>
        <v>#NUM!</v>
      </c>
      <c r="W19" s="45" t="e">
        <f t="shared" si="12"/>
        <v>#NUM!</v>
      </c>
      <c r="X19" s="45" t="e">
        <f t="shared" si="13"/>
        <v>#NUM!</v>
      </c>
      <c r="Y19" s="45" t="e">
        <f t="shared" si="14"/>
        <v>#NUM!</v>
      </c>
      <c r="Z19" s="45" t="e">
        <f t="shared" si="15"/>
        <v>#N/A</v>
      </c>
      <c r="AA19" s="45" t="e">
        <f t="shared" si="16"/>
        <v>#NUM!</v>
      </c>
      <c r="AB19" s="45" t="e">
        <f t="shared" si="17"/>
        <v>#NUM!</v>
      </c>
      <c r="AC19" s="45" t="e">
        <f t="shared" si="18"/>
        <v>#NUM!</v>
      </c>
      <c r="AD19" s="45" t="e">
        <f t="shared" si="19"/>
        <v>#NUM!</v>
      </c>
      <c r="AE19" s="45" t="e">
        <f t="shared" si="20"/>
        <v>#NUM!</v>
      </c>
      <c r="AF19" s="45" t="e">
        <f t="shared" si="21"/>
        <v>#N/A</v>
      </c>
      <c r="AG19" s="45" t="e">
        <f t="shared" si="22"/>
        <v>#NUM!</v>
      </c>
      <c r="AH19" s="45" t="e">
        <f t="shared" si="23"/>
        <v>#NUM!</v>
      </c>
      <c r="AI19" s="45" t="e">
        <f t="shared" si="24"/>
        <v>#NUM!</v>
      </c>
      <c r="AJ19" s="45" t="e">
        <f t="shared" si="25"/>
        <v>#N/A</v>
      </c>
    </row>
    <row r="20" spans="1:36" ht="12.95" customHeight="1" x14ac:dyDescent="0.15">
      <c r="A20" s="44"/>
      <c r="B20" s="99"/>
      <c r="C20" s="99"/>
      <c r="D20" s="44"/>
      <c r="E20" s="44"/>
      <c r="F20" s="4" t="str">
        <f t="shared" si="26"/>
        <v/>
      </c>
      <c r="G20" s="44"/>
      <c r="H20" s="44"/>
      <c r="I20" s="44"/>
      <c r="J20" s="1" t="s">
        <v>15</v>
      </c>
      <c r="K20" s="45" t="e">
        <f t="shared" si="0"/>
        <v>#NUM!</v>
      </c>
      <c r="L20" s="45" t="e">
        <f t="shared" si="1"/>
        <v>#NUM!</v>
      </c>
      <c r="M20" s="45" t="e">
        <f t="shared" si="2"/>
        <v>#NUM!</v>
      </c>
      <c r="N20" s="45" t="e">
        <f t="shared" si="3"/>
        <v>#NUM!</v>
      </c>
      <c r="O20" s="45" t="e">
        <f t="shared" si="4"/>
        <v>#NUM!</v>
      </c>
      <c r="P20" s="45" t="e">
        <f t="shared" si="5"/>
        <v>#N/A</v>
      </c>
      <c r="Q20" s="45" t="e">
        <f t="shared" si="6"/>
        <v>#NUM!</v>
      </c>
      <c r="R20" s="45"/>
      <c r="S20" s="45" t="e">
        <f t="shared" si="8"/>
        <v>#NUM!</v>
      </c>
      <c r="T20" s="45" t="e">
        <f t="shared" si="9"/>
        <v>#NUM!</v>
      </c>
      <c r="U20" s="45" t="e">
        <f t="shared" si="10"/>
        <v>#N/A</v>
      </c>
      <c r="V20" s="45" t="e">
        <f t="shared" si="11"/>
        <v>#NUM!</v>
      </c>
      <c r="W20" s="45" t="e">
        <f t="shared" si="12"/>
        <v>#NUM!</v>
      </c>
      <c r="X20" s="45" t="e">
        <f t="shared" si="13"/>
        <v>#NUM!</v>
      </c>
      <c r="Y20" s="45" t="e">
        <f t="shared" si="14"/>
        <v>#NUM!</v>
      </c>
      <c r="Z20" s="45" t="e">
        <f t="shared" si="15"/>
        <v>#N/A</v>
      </c>
      <c r="AA20" s="45" t="e">
        <f t="shared" si="16"/>
        <v>#NUM!</v>
      </c>
      <c r="AB20" s="45" t="e">
        <f t="shared" si="17"/>
        <v>#NUM!</v>
      </c>
      <c r="AC20" s="45" t="e">
        <f t="shared" si="18"/>
        <v>#NUM!</v>
      </c>
      <c r="AD20" s="45" t="e">
        <f t="shared" si="19"/>
        <v>#NUM!</v>
      </c>
      <c r="AE20" s="45" t="e">
        <f t="shared" si="20"/>
        <v>#NUM!</v>
      </c>
      <c r="AF20" s="45" t="e">
        <f t="shared" si="21"/>
        <v>#N/A</v>
      </c>
      <c r="AG20" s="45" t="e">
        <f t="shared" si="22"/>
        <v>#NUM!</v>
      </c>
      <c r="AH20" s="45" t="e">
        <f t="shared" si="23"/>
        <v>#NUM!</v>
      </c>
      <c r="AI20" s="45" t="e">
        <f t="shared" si="24"/>
        <v>#NUM!</v>
      </c>
      <c r="AJ20" s="45" t="e">
        <f t="shared" si="25"/>
        <v>#N/A</v>
      </c>
    </row>
    <row r="21" spans="1:36" ht="12.95" customHeight="1" x14ac:dyDescent="0.15">
      <c r="A21" s="44"/>
      <c r="B21" s="99"/>
      <c r="C21" s="99"/>
      <c r="D21" s="44"/>
      <c r="E21" s="44"/>
      <c r="F21" s="4" t="str">
        <f t="shared" si="26"/>
        <v/>
      </c>
      <c r="G21" s="44"/>
      <c r="H21" s="44"/>
      <c r="I21" s="44"/>
      <c r="J21" s="1" t="s">
        <v>15</v>
      </c>
      <c r="K21" s="45" t="e">
        <f t="shared" si="0"/>
        <v>#NUM!</v>
      </c>
      <c r="L21" s="45" t="e">
        <f t="shared" si="1"/>
        <v>#NUM!</v>
      </c>
      <c r="M21" s="45" t="e">
        <f t="shared" si="2"/>
        <v>#NUM!</v>
      </c>
      <c r="N21" s="45" t="e">
        <f t="shared" si="3"/>
        <v>#NUM!</v>
      </c>
      <c r="O21" s="45" t="e">
        <f t="shared" si="4"/>
        <v>#NUM!</v>
      </c>
      <c r="P21" s="45" t="e">
        <f t="shared" si="5"/>
        <v>#N/A</v>
      </c>
      <c r="Q21" s="45" t="e">
        <f t="shared" si="6"/>
        <v>#NUM!</v>
      </c>
      <c r="R21" s="45" t="e">
        <f t="shared" si="7"/>
        <v>#NUM!</v>
      </c>
      <c r="S21" s="45" t="e">
        <f t="shared" si="8"/>
        <v>#NUM!</v>
      </c>
      <c r="T21" s="45" t="e">
        <f t="shared" si="9"/>
        <v>#NUM!</v>
      </c>
      <c r="U21" s="45" t="e">
        <f t="shared" si="10"/>
        <v>#N/A</v>
      </c>
      <c r="V21" s="45" t="e">
        <f t="shared" si="11"/>
        <v>#NUM!</v>
      </c>
      <c r="W21" s="45" t="e">
        <f t="shared" si="12"/>
        <v>#NUM!</v>
      </c>
      <c r="X21" s="45" t="e">
        <f t="shared" si="13"/>
        <v>#NUM!</v>
      </c>
      <c r="Y21" s="45" t="e">
        <f t="shared" si="14"/>
        <v>#NUM!</v>
      </c>
      <c r="Z21" s="45" t="e">
        <f t="shared" si="15"/>
        <v>#N/A</v>
      </c>
      <c r="AA21" s="45" t="e">
        <f t="shared" si="16"/>
        <v>#NUM!</v>
      </c>
      <c r="AB21" s="45" t="e">
        <f t="shared" si="17"/>
        <v>#NUM!</v>
      </c>
      <c r="AC21" s="45" t="e">
        <f t="shared" si="18"/>
        <v>#NUM!</v>
      </c>
      <c r="AD21" s="45" t="e">
        <f t="shared" si="19"/>
        <v>#NUM!</v>
      </c>
      <c r="AE21" s="45" t="e">
        <f t="shared" si="20"/>
        <v>#NUM!</v>
      </c>
      <c r="AF21" s="45" t="e">
        <f t="shared" si="21"/>
        <v>#N/A</v>
      </c>
      <c r="AG21" s="45" t="e">
        <f t="shared" si="22"/>
        <v>#NUM!</v>
      </c>
      <c r="AH21" s="45" t="e">
        <f t="shared" si="23"/>
        <v>#NUM!</v>
      </c>
      <c r="AI21" s="45" t="e">
        <f t="shared" si="24"/>
        <v>#NUM!</v>
      </c>
      <c r="AJ21" s="45" t="e">
        <f t="shared" si="25"/>
        <v>#N/A</v>
      </c>
    </row>
    <row r="22" spans="1:36" ht="12.95" customHeight="1" x14ac:dyDescent="0.15">
      <c r="A22" s="44"/>
      <c r="B22" s="134"/>
      <c r="C22" s="135"/>
      <c r="D22" s="44"/>
      <c r="E22" s="44"/>
      <c r="F22" s="4" t="str">
        <f t="shared" si="26"/>
        <v/>
      </c>
      <c r="G22" s="44"/>
      <c r="H22" s="44"/>
      <c r="I22" s="44"/>
      <c r="J22" s="1" t="s">
        <v>15</v>
      </c>
      <c r="K22" s="45" t="e">
        <f t="shared" si="0"/>
        <v>#NUM!</v>
      </c>
      <c r="L22" s="45" t="e">
        <f t="shared" si="1"/>
        <v>#NUM!</v>
      </c>
      <c r="M22" s="45" t="e">
        <f t="shared" si="2"/>
        <v>#NUM!</v>
      </c>
      <c r="N22" s="45" t="e">
        <f t="shared" si="3"/>
        <v>#NUM!</v>
      </c>
      <c r="O22" s="45" t="e">
        <f t="shared" si="4"/>
        <v>#NUM!</v>
      </c>
      <c r="P22" s="45" t="e">
        <f t="shared" si="5"/>
        <v>#N/A</v>
      </c>
      <c r="Q22" s="45" t="e">
        <f t="shared" si="6"/>
        <v>#NUM!</v>
      </c>
      <c r="R22" s="45" t="e">
        <f t="shared" si="7"/>
        <v>#NUM!</v>
      </c>
      <c r="S22" s="45" t="e">
        <f t="shared" si="8"/>
        <v>#NUM!</v>
      </c>
      <c r="T22" s="45" t="e">
        <f t="shared" si="9"/>
        <v>#NUM!</v>
      </c>
      <c r="U22" s="45" t="e">
        <f t="shared" si="10"/>
        <v>#N/A</v>
      </c>
      <c r="V22" s="45" t="e">
        <f t="shared" si="11"/>
        <v>#NUM!</v>
      </c>
      <c r="W22" s="45" t="e">
        <f t="shared" si="12"/>
        <v>#NUM!</v>
      </c>
      <c r="X22" s="45" t="e">
        <f t="shared" si="13"/>
        <v>#NUM!</v>
      </c>
      <c r="Y22" s="45" t="e">
        <f t="shared" si="14"/>
        <v>#NUM!</v>
      </c>
      <c r="Z22" s="45" t="e">
        <f t="shared" si="15"/>
        <v>#N/A</v>
      </c>
      <c r="AA22" s="45" t="e">
        <f t="shared" si="16"/>
        <v>#NUM!</v>
      </c>
      <c r="AB22" s="45" t="e">
        <f t="shared" si="17"/>
        <v>#NUM!</v>
      </c>
      <c r="AC22" s="45" t="e">
        <f t="shared" si="18"/>
        <v>#NUM!</v>
      </c>
      <c r="AD22" s="45" t="e">
        <f t="shared" si="19"/>
        <v>#NUM!</v>
      </c>
      <c r="AE22" s="45" t="e">
        <f t="shared" si="20"/>
        <v>#NUM!</v>
      </c>
      <c r="AF22" s="45" t="e">
        <f t="shared" si="21"/>
        <v>#N/A</v>
      </c>
      <c r="AG22" s="45" t="e">
        <f t="shared" si="22"/>
        <v>#NUM!</v>
      </c>
      <c r="AH22" s="45" t="e">
        <f t="shared" si="23"/>
        <v>#NUM!</v>
      </c>
      <c r="AI22" s="45" t="e">
        <f t="shared" si="24"/>
        <v>#NUM!</v>
      </c>
      <c r="AJ22" s="45" t="e">
        <f t="shared" si="25"/>
        <v>#N/A</v>
      </c>
    </row>
    <row r="23" spans="1:36" ht="12.95" customHeight="1" x14ac:dyDescent="0.15">
      <c r="A23" s="44"/>
      <c r="B23" s="99"/>
      <c r="C23" s="99"/>
      <c r="D23" s="44"/>
      <c r="E23" s="44"/>
      <c r="F23" s="4" t="str">
        <f t="shared" si="26"/>
        <v/>
      </c>
      <c r="G23" s="44"/>
      <c r="H23" s="44"/>
      <c r="I23" s="44"/>
      <c r="J23" s="1" t="s">
        <v>15</v>
      </c>
      <c r="K23" s="45" t="e">
        <f t="shared" si="0"/>
        <v>#NUM!</v>
      </c>
      <c r="L23" s="45" t="e">
        <f t="shared" si="1"/>
        <v>#NUM!</v>
      </c>
      <c r="M23" s="45" t="e">
        <f t="shared" si="2"/>
        <v>#NUM!</v>
      </c>
      <c r="N23" s="45" t="e">
        <f t="shared" si="3"/>
        <v>#NUM!</v>
      </c>
      <c r="O23" s="45" t="e">
        <f t="shared" si="4"/>
        <v>#NUM!</v>
      </c>
      <c r="P23" s="45" t="e">
        <f t="shared" si="5"/>
        <v>#N/A</v>
      </c>
      <c r="Q23" s="45" t="e">
        <f t="shared" si="6"/>
        <v>#NUM!</v>
      </c>
      <c r="R23" s="45" t="e">
        <f t="shared" si="7"/>
        <v>#NUM!</v>
      </c>
      <c r="S23" s="45" t="e">
        <f t="shared" si="8"/>
        <v>#NUM!</v>
      </c>
      <c r="T23" s="45" t="e">
        <f t="shared" si="9"/>
        <v>#NUM!</v>
      </c>
      <c r="U23" s="45" t="e">
        <f t="shared" si="10"/>
        <v>#N/A</v>
      </c>
      <c r="V23" s="45" t="e">
        <f t="shared" si="11"/>
        <v>#NUM!</v>
      </c>
      <c r="W23" s="45" t="e">
        <f t="shared" si="12"/>
        <v>#NUM!</v>
      </c>
      <c r="X23" s="45" t="e">
        <f t="shared" si="13"/>
        <v>#NUM!</v>
      </c>
      <c r="Y23" s="45" t="e">
        <f t="shared" si="14"/>
        <v>#NUM!</v>
      </c>
      <c r="Z23" s="45" t="e">
        <f t="shared" si="15"/>
        <v>#N/A</v>
      </c>
      <c r="AA23" s="45" t="e">
        <f t="shared" si="16"/>
        <v>#NUM!</v>
      </c>
      <c r="AB23" s="45" t="e">
        <f t="shared" si="17"/>
        <v>#NUM!</v>
      </c>
      <c r="AC23" s="45" t="e">
        <f t="shared" si="18"/>
        <v>#NUM!</v>
      </c>
      <c r="AD23" s="45" t="e">
        <f t="shared" si="19"/>
        <v>#NUM!</v>
      </c>
      <c r="AE23" s="45" t="e">
        <f t="shared" si="20"/>
        <v>#NUM!</v>
      </c>
      <c r="AF23" s="45" t="e">
        <f t="shared" si="21"/>
        <v>#N/A</v>
      </c>
      <c r="AG23" s="45" t="e">
        <f t="shared" si="22"/>
        <v>#NUM!</v>
      </c>
      <c r="AH23" s="45" t="e">
        <f t="shared" si="23"/>
        <v>#NUM!</v>
      </c>
      <c r="AI23" s="45" t="e">
        <f t="shared" si="24"/>
        <v>#NUM!</v>
      </c>
      <c r="AJ23" s="45" t="e">
        <f t="shared" si="25"/>
        <v>#N/A</v>
      </c>
    </row>
    <row r="24" spans="1:36" ht="12.95" customHeight="1" x14ac:dyDescent="0.15">
      <c r="A24" s="44"/>
      <c r="B24" s="99"/>
      <c r="C24" s="99"/>
      <c r="D24" s="44"/>
      <c r="E24" s="44"/>
      <c r="F24" s="4" t="str">
        <f t="shared" si="26"/>
        <v/>
      </c>
      <c r="G24" s="44"/>
      <c r="H24" s="44"/>
      <c r="I24" s="44"/>
      <c r="J24" s="1" t="s">
        <v>15</v>
      </c>
      <c r="K24" s="45" t="e">
        <f t="shared" si="0"/>
        <v>#NUM!</v>
      </c>
      <c r="L24" s="45" t="e">
        <f t="shared" si="1"/>
        <v>#NUM!</v>
      </c>
      <c r="M24" s="45" t="e">
        <f t="shared" si="2"/>
        <v>#NUM!</v>
      </c>
      <c r="N24" s="45" t="e">
        <f t="shared" si="3"/>
        <v>#NUM!</v>
      </c>
      <c r="O24" s="45" t="e">
        <f t="shared" si="4"/>
        <v>#NUM!</v>
      </c>
      <c r="P24" s="45" t="e">
        <f t="shared" si="5"/>
        <v>#N/A</v>
      </c>
      <c r="Q24" s="45" t="e">
        <f t="shared" si="6"/>
        <v>#NUM!</v>
      </c>
      <c r="R24" s="45" t="e">
        <f t="shared" si="7"/>
        <v>#NUM!</v>
      </c>
      <c r="S24" s="45" t="e">
        <f t="shared" si="8"/>
        <v>#NUM!</v>
      </c>
      <c r="T24" s="45" t="e">
        <f t="shared" si="9"/>
        <v>#NUM!</v>
      </c>
      <c r="U24" s="45" t="e">
        <f t="shared" si="10"/>
        <v>#N/A</v>
      </c>
      <c r="V24" s="45" t="e">
        <f t="shared" si="11"/>
        <v>#NUM!</v>
      </c>
      <c r="W24" s="45" t="e">
        <f t="shared" si="12"/>
        <v>#NUM!</v>
      </c>
      <c r="X24" s="45" t="e">
        <f t="shared" si="13"/>
        <v>#NUM!</v>
      </c>
      <c r="Y24" s="45" t="e">
        <f t="shared" si="14"/>
        <v>#NUM!</v>
      </c>
      <c r="Z24" s="45" t="e">
        <f t="shared" si="15"/>
        <v>#N/A</v>
      </c>
      <c r="AA24" s="45" t="e">
        <f t="shared" si="16"/>
        <v>#NUM!</v>
      </c>
      <c r="AB24" s="45" t="e">
        <f t="shared" si="17"/>
        <v>#NUM!</v>
      </c>
      <c r="AC24" s="45" t="e">
        <f t="shared" si="18"/>
        <v>#NUM!</v>
      </c>
      <c r="AD24" s="45" t="e">
        <f t="shared" si="19"/>
        <v>#NUM!</v>
      </c>
      <c r="AE24" s="45" t="e">
        <f t="shared" si="20"/>
        <v>#NUM!</v>
      </c>
      <c r="AF24" s="45" t="e">
        <f t="shared" si="21"/>
        <v>#N/A</v>
      </c>
      <c r="AG24" s="45" t="e">
        <f t="shared" si="22"/>
        <v>#NUM!</v>
      </c>
      <c r="AH24" s="45" t="e">
        <f t="shared" si="23"/>
        <v>#NUM!</v>
      </c>
      <c r="AI24" s="45" t="e">
        <f t="shared" si="24"/>
        <v>#NUM!</v>
      </c>
      <c r="AJ24" s="45" t="e">
        <f t="shared" si="25"/>
        <v>#N/A</v>
      </c>
    </row>
    <row r="25" spans="1:36" ht="12.95" customHeight="1" x14ac:dyDescent="0.15">
      <c r="A25" s="44"/>
      <c r="B25" s="99"/>
      <c r="C25" s="99"/>
      <c r="D25" s="44"/>
      <c r="E25" s="44"/>
      <c r="F25" s="4" t="str">
        <f t="shared" si="26"/>
        <v/>
      </c>
      <c r="G25" s="44"/>
      <c r="H25" s="44"/>
      <c r="I25" s="44"/>
      <c r="J25" s="1" t="s">
        <v>15</v>
      </c>
      <c r="K25" s="45" t="e">
        <f t="shared" si="0"/>
        <v>#NUM!</v>
      </c>
      <c r="L25" s="45" t="e">
        <f t="shared" si="1"/>
        <v>#NUM!</v>
      </c>
      <c r="M25" s="45" t="e">
        <f t="shared" si="2"/>
        <v>#NUM!</v>
      </c>
      <c r="N25" s="45" t="e">
        <f t="shared" si="3"/>
        <v>#NUM!</v>
      </c>
      <c r="O25" s="45" t="e">
        <f t="shared" si="4"/>
        <v>#NUM!</v>
      </c>
      <c r="P25" s="45" t="e">
        <f t="shared" si="5"/>
        <v>#N/A</v>
      </c>
      <c r="Q25" s="45" t="e">
        <f t="shared" si="6"/>
        <v>#NUM!</v>
      </c>
      <c r="R25" s="45" t="e">
        <f t="shared" si="7"/>
        <v>#NUM!</v>
      </c>
      <c r="S25" s="45" t="e">
        <f t="shared" si="8"/>
        <v>#NUM!</v>
      </c>
      <c r="T25" s="45" t="e">
        <f t="shared" si="9"/>
        <v>#NUM!</v>
      </c>
      <c r="U25" s="45" t="e">
        <f t="shared" si="10"/>
        <v>#N/A</v>
      </c>
      <c r="V25" s="45" t="e">
        <f t="shared" si="11"/>
        <v>#NUM!</v>
      </c>
      <c r="W25" s="45" t="e">
        <f t="shared" si="12"/>
        <v>#NUM!</v>
      </c>
      <c r="X25" s="45" t="e">
        <f t="shared" si="13"/>
        <v>#NUM!</v>
      </c>
      <c r="Y25" s="45" t="e">
        <f t="shared" si="14"/>
        <v>#NUM!</v>
      </c>
      <c r="Z25" s="45" t="e">
        <f t="shared" si="15"/>
        <v>#N/A</v>
      </c>
      <c r="AA25" s="45" t="e">
        <f t="shared" si="16"/>
        <v>#NUM!</v>
      </c>
      <c r="AB25" s="45" t="e">
        <f t="shared" si="17"/>
        <v>#NUM!</v>
      </c>
      <c r="AC25" s="45" t="e">
        <f t="shared" si="18"/>
        <v>#NUM!</v>
      </c>
      <c r="AD25" s="45" t="e">
        <f t="shared" si="19"/>
        <v>#NUM!</v>
      </c>
      <c r="AE25" s="45" t="e">
        <f t="shared" si="20"/>
        <v>#NUM!</v>
      </c>
      <c r="AF25" s="45" t="e">
        <f t="shared" si="21"/>
        <v>#N/A</v>
      </c>
      <c r="AG25" s="45" t="e">
        <f t="shared" si="22"/>
        <v>#NUM!</v>
      </c>
      <c r="AH25" s="45" t="e">
        <f t="shared" si="23"/>
        <v>#NUM!</v>
      </c>
      <c r="AI25" s="45" t="e">
        <f t="shared" si="24"/>
        <v>#NUM!</v>
      </c>
      <c r="AJ25" s="45" t="e">
        <f t="shared" si="25"/>
        <v>#N/A</v>
      </c>
    </row>
    <row r="26" spans="1:36" ht="12.95" customHeight="1" x14ac:dyDescent="0.15">
      <c r="A26" s="44"/>
      <c r="B26" s="134"/>
      <c r="C26" s="135"/>
      <c r="D26" s="44"/>
      <c r="E26" s="44"/>
      <c r="F26" s="4" t="str">
        <f t="shared" si="26"/>
        <v/>
      </c>
      <c r="G26" s="44"/>
      <c r="H26" s="44"/>
      <c r="I26" s="44"/>
      <c r="J26" s="1" t="s">
        <v>15</v>
      </c>
      <c r="K26" s="45" t="e">
        <f t="shared" si="0"/>
        <v>#NUM!</v>
      </c>
      <c r="L26" s="45" t="e">
        <f t="shared" si="1"/>
        <v>#NUM!</v>
      </c>
      <c r="M26" s="45" t="e">
        <f t="shared" si="2"/>
        <v>#NUM!</v>
      </c>
      <c r="N26" s="45" t="e">
        <f t="shared" si="3"/>
        <v>#NUM!</v>
      </c>
      <c r="O26" s="45" t="e">
        <f t="shared" si="4"/>
        <v>#NUM!</v>
      </c>
      <c r="P26" s="45" t="e">
        <f t="shared" si="5"/>
        <v>#N/A</v>
      </c>
      <c r="Q26" s="45" t="e">
        <f t="shared" si="6"/>
        <v>#NUM!</v>
      </c>
      <c r="R26" s="45" t="e">
        <f t="shared" si="7"/>
        <v>#NUM!</v>
      </c>
      <c r="S26" s="45" t="e">
        <f t="shared" si="8"/>
        <v>#NUM!</v>
      </c>
      <c r="T26" s="45" t="e">
        <f t="shared" si="9"/>
        <v>#NUM!</v>
      </c>
      <c r="U26" s="45" t="e">
        <f t="shared" si="10"/>
        <v>#N/A</v>
      </c>
      <c r="V26" s="45" t="e">
        <f t="shared" si="11"/>
        <v>#NUM!</v>
      </c>
      <c r="W26" s="45" t="e">
        <f t="shared" si="12"/>
        <v>#NUM!</v>
      </c>
      <c r="X26" s="45" t="e">
        <f t="shared" si="13"/>
        <v>#NUM!</v>
      </c>
      <c r="Y26" s="45" t="e">
        <f t="shared" si="14"/>
        <v>#NUM!</v>
      </c>
      <c r="Z26" s="45" t="e">
        <f t="shared" si="15"/>
        <v>#N/A</v>
      </c>
      <c r="AA26" s="45" t="e">
        <f t="shared" si="16"/>
        <v>#NUM!</v>
      </c>
      <c r="AB26" s="45" t="e">
        <f t="shared" si="17"/>
        <v>#NUM!</v>
      </c>
      <c r="AC26" s="45" t="e">
        <f t="shared" si="18"/>
        <v>#NUM!</v>
      </c>
      <c r="AD26" s="45" t="e">
        <f t="shared" si="19"/>
        <v>#NUM!</v>
      </c>
      <c r="AE26" s="45" t="e">
        <f t="shared" si="20"/>
        <v>#NUM!</v>
      </c>
      <c r="AF26" s="45" t="e">
        <f t="shared" si="21"/>
        <v>#N/A</v>
      </c>
      <c r="AG26" s="45" t="e">
        <f t="shared" si="22"/>
        <v>#NUM!</v>
      </c>
      <c r="AH26" s="45" t="e">
        <f t="shared" si="23"/>
        <v>#NUM!</v>
      </c>
      <c r="AI26" s="45" t="e">
        <f t="shared" si="24"/>
        <v>#NUM!</v>
      </c>
      <c r="AJ26" s="45" t="e">
        <f t="shared" si="25"/>
        <v>#N/A</v>
      </c>
    </row>
    <row r="27" spans="1:36" ht="12.95" customHeight="1" x14ac:dyDescent="0.15">
      <c r="A27" s="44"/>
      <c r="B27" s="134"/>
      <c r="C27" s="135"/>
      <c r="D27" s="44"/>
      <c r="E27" s="44"/>
      <c r="F27" s="4" t="str">
        <f t="shared" si="26"/>
        <v/>
      </c>
      <c r="G27" s="44"/>
      <c r="H27" s="44"/>
      <c r="I27" s="44"/>
      <c r="J27" s="1" t="s">
        <v>15</v>
      </c>
      <c r="K27" s="45" t="e">
        <f t="shared" si="0"/>
        <v>#NUM!</v>
      </c>
      <c r="L27" s="45" t="e">
        <f t="shared" si="1"/>
        <v>#NUM!</v>
      </c>
      <c r="M27" s="45" t="e">
        <f t="shared" si="2"/>
        <v>#NUM!</v>
      </c>
      <c r="N27" s="45" t="e">
        <f t="shared" si="3"/>
        <v>#NUM!</v>
      </c>
      <c r="O27" s="45" t="e">
        <f t="shared" si="4"/>
        <v>#NUM!</v>
      </c>
      <c r="P27" s="45" t="e">
        <f t="shared" si="5"/>
        <v>#N/A</v>
      </c>
      <c r="Q27" s="45" t="e">
        <f t="shared" si="6"/>
        <v>#NUM!</v>
      </c>
      <c r="R27" s="45" t="e">
        <f t="shared" si="7"/>
        <v>#NUM!</v>
      </c>
      <c r="S27" s="45" t="e">
        <f t="shared" si="8"/>
        <v>#NUM!</v>
      </c>
      <c r="T27" s="45" t="e">
        <f t="shared" si="9"/>
        <v>#NUM!</v>
      </c>
      <c r="U27" s="45" t="e">
        <f t="shared" si="10"/>
        <v>#N/A</v>
      </c>
      <c r="V27" s="45" t="e">
        <f t="shared" si="11"/>
        <v>#NUM!</v>
      </c>
      <c r="W27" s="45" t="e">
        <f t="shared" si="12"/>
        <v>#NUM!</v>
      </c>
      <c r="X27" s="45" t="e">
        <f t="shared" si="13"/>
        <v>#NUM!</v>
      </c>
      <c r="Y27" s="45" t="e">
        <f t="shared" si="14"/>
        <v>#NUM!</v>
      </c>
      <c r="Z27" s="45" t="e">
        <f t="shared" si="15"/>
        <v>#N/A</v>
      </c>
      <c r="AA27" s="45" t="e">
        <f t="shared" si="16"/>
        <v>#NUM!</v>
      </c>
      <c r="AB27" s="45" t="e">
        <f t="shared" si="17"/>
        <v>#NUM!</v>
      </c>
      <c r="AC27" s="45" t="e">
        <f t="shared" si="18"/>
        <v>#NUM!</v>
      </c>
      <c r="AD27" s="45" t="e">
        <f t="shared" si="19"/>
        <v>#NUM!</v>
      </c>
      <c r="AE27" s="45" t="e">
        <f t="shared" si="20"/>
        <v>#NUM!</v>
      </c>
      <c r="AF27" s="45" t="e">
        <f t="shared" si="21"/>
        <v>#N/A</v>
      </c>
      <c r="AG27" s="45" t="e">
        <f t="shared" si="22"/>
        <v>#NUM!</v>
      </c>
      <c r="AH27" s="45" t="e">
        <f t="shared" si="23"/>
        <v>#NUM!</v>
      </c>
      <c r="AI27" s="45" t="e">
        <f t="shared" si="24"/>
        <v>#NUM!</v>
      </c>
      <c r="AJ27" s="45" t="e">
        <f t="shared" si="25"/>
        <v>#N/A</v>
      </c>
    </row>
    <row r="28" spans="1:36" ht="12.95" customHeight="1" x14ac:dyDescent="0.15">
      <c r="A28" s="44"/>
      <c r="B28" s="134"/>
      <c r="C28" s="135"/>
      <c r="D28" s="44"/>
      <c r="E28" s="44"/>
      <c r="F28" s="4" t="str">
        <f t="shared" si="26"/>
        <v/>
      </c>
      <c r="G28" s="44"/>
      <c r="H28" s="44"/>
      <c r="I28" s="44"/>
      <c r="J28" s="1" t="s">
        <v>15</v>
      </c>
      <c r="K28" s="45" t="e">
        <f t="shared" si="0"/>
        <v>#NUM!</v>
      </c>
      <c r="L28" s="45" t="e">
        <f t="shared" si="1"/>
        <v>#NUM!</v>
      </c>
      <c r="M28" s="45" t="e">
        <f t="shared" si="2"/>
        <v>#NUM!</v>
      </c>
      <c r="N28" s="45" t="e">
        <f t="shared" si="3"/>
        <v>#NUM!</v>
      </c>
      <c r="O28" s="45" t="e">
        <f t="shared" si="4"/>
        <v>#NUM!</v>
      </c>
      <c r="P28" s="45" t="e">
        <f t="shared" si="5"/>
        <v>#N/A</v>
      </c>
      <c r="Q28" s="45" t="e">
        <f t="shared" si="6"/>
        <v>#NUM!</v>
      </c>
      <c r="R28" s="45" t="e">
        <f t="shared" si="7"/>
        <v>#NUM!</v>
      </c>
      <c r="S28" s="45" t="e">
        <f t="shared" si="8"/>
        <v>#NUM!</v>
      </c>
      <c r="T28" s="45" t="e">
        <f t="shared" si="9"/>
        <v>#NUM!</v>
      </c>
      <c r="U28" s="45" t="e">
        <f t="shared" si="10"/>
        <v>#N/A</v>
      </c>
      <c r="V28" s="45" t="e">
        <f t="shared" si="11"/>
        <v>#NUM!</v>
      </c>
      <c r="W28" s="45" t="e">
        <f t="shared" si="12"/>
        <v>#NUM!</v>
      </c>
      <c r="X28" s="45" t="e">
        <f t="shared" si="13"/>
        <v>#NUM!</v>
      </c>
      <c r="Y28" s="45" t="e">
        <f t="shared" si="14"/>
        <v>#NUM!</v>
      </c>
      <c r="Z28" s="45" t="e">
        <f t="shared" si="15"/>
        <v>#N/A</v>
      </c>
      <c r="AA28" s="45" t="e">
        <f t="shared" si="16"/>
        <v>#NUM!</v>
      </c>
      <c r="AB28" s="45" t="e">
        <f t="shared" si="17"/>
        <v>#NUM!</v>
      </c>
      <c r="AC28" s="45" t="e">
        <f t="shared" si="18"/>
        <v>#NUM!</v>
      </c>
      <c r="AD28" s="45" t="e">
        <f t="shared" si="19"/>
        <v>#NUM!</v>
      </c>
      <c r="AE28" s="45" t="e">
        <f t="shared" si="20"/>
        <v>#NUM!</v>
      </c>
      <c r="AF28" s="45" t="e">
        <f t="shared" si="21"/>
        <v>#N/A</v>
      </c>
      <c r="AG28" s="45" t="e">
        <f t="shared" si="22"/>
        <v>#NUM!</v>
      </c>
      <c r="AH28" s="45" t="e">
        <f t="shared" si="23"/>
        <v>#NUM!</v>
      </c>
      <c r="AI28" s="45" t="e">
        <f t="shared" si="24"/>
        <v>#NUM!</v>
      </c>
      <c r="AJ28" s="45" t="e">
        <f t="shared" si="25"/>
        <v>#N/A</v>
      </c>
    </row>
    <row r="29" spans="1:36" ht="12.95" customHeight="1" x14ac:dyDescent="0.15">
      <c r="A29" s="44"/>
      <c r="B29" s="134"/>
      <c r="C29" s="135"/>
      <c r="D29" s="44"/>
      <c r="E29" s="44"/>
      <c r="F29" s="4" t="str">
        <f t="shared" si="26"/>
        <v/>
      </c>
      <c r="G29" s="44"/>
      <c r="H29" s="44"/>
      <c r="I29" s="44"/>
      <c r="J29" s="1" t="s">
        <v>15</v>
      </c>
      <c r="K29" s="45" t="e">
        <f t="shared" si="0"/>
        <v>#NUM!</v>
      </c>
      <c r="L29" s="45" t="e">
        <f t="shared" si="1"/>
        <v>#NUM!</v>
      </c>
      <c r="M29" s="45" t="e">
        <f t="shared" si="2"/>
        <v>#NUM!</v>
      </c>
      <c r="N29" s="45" t="e">
        <f t="shared" si="3"/>
        <v>#NUM!</v>
      </c>
      <c r="O29" s="45" t="e">
        <f t="shared" si="4"/>
        <v>#NUM!</v>
      </c>
      <c r="P29" s="45" t="e">
        <f t="shared" si="5"/>
        <v>#N/A</v>
      </c>
      <c r="Q29" s="45" t="e">
        <f t="shared" si="6"/>
        <v>#NUM!</v>
      </c>
      <c r="R29" s="45" t="e">
        <f t="shared" si="7"/>
        <v>#NUM!</v>
      </c>
      <c r="S29" s="45" t="e">
        <f t="shared" si="8"/>
        <v>#NUM!</v>
      </c>
      <c r="T29" s="45" t="e">
        <f t="shared" si="9"/>
        <v>#NUM!</v>
      </c>
      <c r="U29" s="45" t="e">
        <f t="shared" si="10"/>
        <v>#N/A</v>
      </c>
      <c r="V29" s="45" t="e">
        <f t="shared" si="11"/>
        <v>#NUM!</v>
      </c>
      <c r="W29" s="45" t="e">
        <f t="shared" si="12"/>
        <v>#NUM!</v>
      </c>
      <c r="X29" s="45" t="e">
        <f t="shared" si="13"/>
        <v>#NUM!</v>
      </c>
      <c r="Y29" s="45" t="e">
        <f t="shared" si="14"/>
        <v>#NUM!</v>
      </c>
      <c r="Z29" s="45" t="e">
        <f t="shared" si="15"/>
        <v>#N/A</v>
      </c>
      <c r="AA29" s="45" t="e">
        <f t="shared" si="16"/>
        <v>#NUM!</v>
      </c>
      <c r="AB29" s="45" t="e">
        <f t="shared" si="17"/>
        <v>#NUM!</v>
      </c>
      <c r="AC29" s="45" t="e">
        <f t="shared" si="18"/>
        <v>#NUM!</v>
      </c>
      <c r="AD29" s="45" t="e">
        <f t="shared" si="19"/>
        <v>#NUM!</v>
      </c>
      <c r="AE29" s="45" t="e">
        <f t="shared" si="20"/>
        <v>#NUM!</v>
      </c>
      <c r="AF29" s="45" t="e">
        <f t="shared" si="21"/>
        <v>#N/A</v>
      </c>
      <c r="AG29" s="45" t="e">
        <f t="shared" si="22"/>
        <v>#NUM!</v>
      </c>
      <c r="AH29" s="45" t="e">
        <f t="shared" si="23"/>
        <v>#NUM!</v>
      </c>
      <c r="AI29" s="45" t="e">
        <f t="shared" si="24"/>
        <v>#NUM!</v>
      </c>
      <c r="AJ29" s="45" t="e">
        <f t="shared" si="25"/>
        <v>#N/A</v>
      </c>
    </row>
    <row r="30" spans="1:36" ht="12.95" customHeight="1" x14ac:dyDescent="0.15">
      <c r="A30" s="44"/>
      <c r="B30" s="134"/>
      <c r="C30" s="135"/>
      <c r="D30" s="44"/>
      <c r="E30" s="44"/>
      <c r="F30" s="4" t="str">
        <f t="shared" si="26"/>
        <v/>
      </c>
      <c r="G30" s="44"/>
      <c r="H30" s="44"/>
      <c r="I30" s="44"/>
      <c r="J30" s="1" t="s">
        <v>15</v>
      </c>
      <c r="K30" s="45" t="e">
        <f t="shared" si="0"/>
        <v>#NUM!</v>
      </c>
      <c r="L30" s="45" t="e">
        <f t="shared" si="1"/>
        <v>#NUM!</v>
      </c>
      <c r="M30" s="45" t="e">
        <f t="shared" si="2"/>
        <v>#NUM!</v>
      </c>
      <c r="N30" s="45" t="e">
        <f t="shared" si="3"/>
        <v>#NUM!</v>
      </c>
      <c r="O30" s="45" t="e">
        <f t="shared" si="4"/>
        <v>#NUM!</v>
      </c>
      <c r="P30" s="45" t="e">
        <f t="shared" si="5"/>
        <v>#N/A</v>
      </c>
      <c r="Q30" s="45" t="e">
        <f t="shared" si="6"/>
        <v>#NUM!</v>
      </c>
      <c r="R30" s="45" t="e">
        <f t="shared" si="7"/>
        <v>#NUM!</v>
      </c>
      <c r="S30" s="45" t="e">
        <f t="shared" si="8"/>
        <v>#NUM!</v>
      </c>
      <c r="T30" s="45" t="e">
        <f t="shared" si="9"/>
        <v>#NUM!</v>
      </c>
      <c r="U30" s="45" t="e">
        <f t="shared" si="10"/>
        <v>#N/A</v>
      </c>
      <c r="V30" s="45" t="e">
        <f t="shared" si="11"/>
        <v>#NUM!</v>
      </c>
      <c r="W30" s="45" t="e">
        <f t="shared" si="12"/>
        <v>#NUM!</v>
      </c>
      <c r="X30" s="45" t="e">
        <f t="shared" si="13"/>
        <v>#NUM!</v>
      </c>
      <c r="Y30" s="45" t="e">
        <f t="shared" si="14"/>
        <v>#NUM!</v>
      </c>
      <c r="Z30" s="45" t="e">
        <f t="shared" si="15"/>
        <v>#N/A</v>
      </c>
      <c r="AA30" s="45" t="e">
        <f t="shared" si="16"/>
        <v>#NUM!</v>
      </c>
      <c r="AB30" s="45" t="e">
        <f t="shared" si="17"/>
        <v>#NUM!</v>
      </c>
      <c r="AC30" s="45" t="e">
        <f t="shared" si="18"/>
        <v>#NUM!</v>
      </c>
      <c r="AD30" s="45" t="e">
        <f t="shared" si="19"/>
        <v>#NUM!</v>
      </c>
      <c r="AE30" s="45" t="e">
        <f t="shared" si="20"/>
        <v>#NUM!</v>
      </c>
      <c r="AF30" s="45" t="e">
        <f t="shared" si="21"/>
        <v>#N/A</v>
      </c>
      <c r="AG30" s="45" t="e">
        <f t="shared" si="22"/>
        <v>#NUM!</v>
      </c>
      <c r="AH30" s="45" t="e">
        <f t="shared" si="23"/>
        <v>#NUM!</v>
      </c>
      <c r="AI30" s="45" t="e">
        <f t="shared" si="24"/>
        <v>#NUM!</v>
      </c>
      <c r="AJ30" s="45" t="e">
        <f t="shared" si="25"/>
        <v>#N/A</v>
      </c>
    </row>
    <row r="31" spans="1:36" ht="12.95" customHeight="1" x14ac:dyDescent="0.15">
      <c r="A31" s="44"/>
      <c r="B31" s="99"/>
      <c r="C31" s="99"/>
      <c r="D31" s="44"/>
      <c r="E31" s="44"/>
      <c r="F31" s="4" t="str">
        <f t="shared" si="26"/>
        <v/>
      </c>
      <c r="G31" s="44"/>
      <c r="H31" s="44"/>
      <c r="I31" s="44"/>
      <c r="J31" s="1" t="s">
        <v>15</v>
      </c>
      <c r="K31" s="45" t="e">
        <f t="shared" si="0"/>
        <v>#NUM!</v>
      </c>
      <c r="L31" s="45" t="e">
        <f t="shared" si="1"/>
        <v>#NUM!</v>
      </c>
      <c r="M31" s="45" t="e">
        <f t="shared" si="2"/>
        <v>#NUM!</v>
      </c>
      <c r="N31" s="45" t="e">
        <f t="shared" si="3"/>
        <v>#NUM!</v>
      </c>
      <c r="O31" s="45" t="e">
        <f t="shared" si="4"/>
        <v>#NUM!</v>
      </c>
      <c r="P31" s="45" t="e">
        <f t="shared" si="5"/>
        <v>#N/A</v>
      </c>
      <c r="Q31" s="45" t="e">
        <f t="shared" si="6"/>
        <v>#NUM!</v>
      </c>
      <c r="R31" s="45" t="e">
        <f t="shared" si="7"/>
        <v>#NUM!</v>
      </c>
      <c r="S31" s="45" t="e">
        <f t="shared" si="8"/>
        <v>#NUM!</v>
      </c>
      <c r="T31" s="45" t="e">
        <f t="shared" si="9"/>
        <v>#NUM!</v>
      </c>
      <c r="U31" s="45" t="e">
        <f t="shared" si="10"/>
        <v>#N/A</v>
      </c>
      <c r="V31" s="45" t="e">
        <f t="shared" si="11"/>
        <v>#NUM!</v>
      </c>
      <c r="W31" s="45" t="e">
        <f t="shared" si="12"/>
        <v>#NUM!</v>
      </c>
      <c r="X31" s="45" t="e">
        <f t="shared" si="13"/>
        <v>#NUM!</v>
      </c>
      <c r="Y31" s="45" t="e">
        <f t="shared" si="14"/>
        <v>#NUM!</v>
      </c>
      <c r="Z31" s="45" t="e">
        <f t="shared" si="15"/>
        <v>#N/A</v>
      </c>
      <c r="AA31" s="45" t="e">
        <f t="shared" si="16"/>
        <v>#NUM!</v>
      </c>
      <c r="AB31" s="45" t="e">
        <f t="shared" si="17"/>
        <v>#NUM!</v>
      </c>
      <c r="AC31" s="45" t="e">
        <f t="shared" si="18"/>
        <v>#NUM!</v>
      </c>
      <c r="AD31" s="45" t="e">
        <f t="shared" si="19"/>
        <v>#NUM!</v>
      </c>
      <c r="AE31" s="45" t="e">
        <f t="shared" si="20"/>
        <v>#NUM!</v>
      </c>
      <c r="AF31" s="45" t="e">
        <f t="shared" si="21"/>
        <v>#N/A</v>
      </c>
      <c r="AG31" s="45" t="e">
        <f t="shared" si="22"/>
        <v>#NUM!</v>
      </c>
      <c r="AH31" s="45" t="e">
        <f t="shared" si="23"/>
        <v>#NUM!</v>
      </c>
      <c r="AI31" s="45" t="e">
        <f t="shared" si="24"/>
        <v>#NUM!</v>
      </c>
      <c r="AJ31" s="45" t="e">
        <f t="shared" si="25"/>
        <v>#N/A</v>
      </c>
    </row>
    <row r="32" spans="1:36" ht="12.95" customHeight="1" x14ac:dyDescent="0.15">
      <c r="A32" s="44"/>
      <c r="B32" s="99"/>
      <c r="C32" s="99"/>
      <c r="D32" s="44"/>
      <c r="E32" s="44"/>
      <c r="F32" s="4" t="str">
        <f t="shared" si="26"/>
        <v/>
      </c>
      <c r="G32" s="44"/>
      <c r="H32" s="44"/>
      <c r="I32" s="44"/>
      <c r="J32" s="1" t="s">
        <v>15</v>
      </c>
      <c r="K32" s="45" t="e">
        <f t="shared" si="0"/>
        <v>#NUM!</v>
      </c>
      <c r="L32" s="45" t="e">
        <f t="shared" si="1"/>
        <v>#NUM!</v>
      </c>
      <c r="M32" s="45" t="e">
        <f t="shared" si="2"/>
        <v>#NUM!</v>
      </c>
      <c r="N32" s="45" t="e">
        <f t="shared" si="3"/>
        <v>#NUM!</v>
      </c>
      <c r="O32" s="45" t="e">
        <f t="shared" si="4"/>
        <v>#NUM!</v>
      </c>
      <c r="P32" s="45" t="e">
        <f t="shared" si="5"/>
        <v>#N/A</v>
      </c>
      <c r="Q32" s="45" t="e">
        <f t="shared" si="6"/>
        <v>#NUM!</v>
      </c>
      <c r="R32" s="45" t="e">
        <f t="shared" si="7"/>
        <v>#NUM!</v>
      </c>
      <c r="S32" s="45" t="e">
        <f t="shared" si="8"/>
        <v>#NUM!</v>
      </c>
      <c r="T32" s="45" t="e">
        <f t="shared" si="9"/>
        <v>#NUM!</v>
      </c>
      <c r="U32" s="45" t="e">
        <f t="shared" si="10"/>
        <v>#N/A</v>
      </c>
      <c r="V32" s="45" t="e">
        <f t="shared" si="11"/>
        <v>#NUM!</v>
      </c>
      <c r="W32" s="45" t="e">
        <f t="shared" si="12"/>
        <v>#NUM!</v>
      </c>
      <c r="X32" s="45" t="e">
        <f t="shared" si="13"/>
        <v>#NUM!</v>
      </c>
      <c r="Y32" s="45" t="e">
        <f t="shared" si="14"/>
        <v>#NUM!</v>
      </c>
      <c r="Z32" s="45" t="e">
        <f t="shared" si="15"/>
        <v>#N/A</v>
      </c>
      <c r="AA32" s="45" t="e">
        <f t="shared" si="16"/>
        <v>#NUM!</v>
      </c>
      <c r="AB32" s="45" t="e">
        <f t="shared" si="17"/>
        <v>#NUM!</v>
      </c>
      <c r="AC32" s="45" t="e">
        <f t="shared" si="18"/>
        <v>#NUM!</v>
      </c>
      <c r="AD32" s="45" t="e">
        <f t="shared" si="19"/>
        <v>#NUM!</v>
      </c>
      <c r="AE32" s="45" t="e">
        <f t="shared" si="20"/>
        <v>#NUM!</v>
      </c>
      <c r="AF32" s="45" t="e">
        <f t="shared" si="21"/>
        <v>#N/A</v>
      </c>
      <c r="AG32" s="45" t="e">
        <f t="shared" si="22"/>
        <v>#NUM!</v>
      </c>
      <c r="AH32" s="45" t="e">
        <f t="shared" si="23"/>
        <v>#NUM!</v>
      </c>
      <c r="AI32" s="45" t="e">
        <f t="shared" si="24"/>
        <v>#NUM!</v>
      </c>
      <c r="AJ32" s="45" t="e">
        <f t="shared" si="25"/>
        <v>#N/A</v>
      </c>
    </row>
    <row r="33" spans="1:36" ht="12.95" customHeight="1" x14ac:dyDescent="0.15">
      <c r="A33" s="44"/>
      <c r="B33" s="99"/>
      <c r="C33" s="99"/>
      <c r="D33" s="44"/>
      <c r="E33" s="44"/>
      <c r="F33" s="4" t="str">
        <f t="shared" si="26"/>
        <v/>
      </c>
      <c r="G33" s="44"/>
      <c r="H33" s="44"/>
      <c r="I33" s="44"/>
      <c r="J33" s="1" t="s">
        <v>15</v>
      </c>
      <c r="K33" s="45" t="e">
        <f t="shared" si="0"/>
        <v>#NUM!</v>
      </c>
      <c r="L33" s="45" t="e">
        <f t="shared" si="1"/>
        <v>#NUM!</v>
      </c>
      <c r="M33" s="45" t="e">
        <f t="shared" si="2"/>
        <v>#NUM!</v>
      </c>
      <c r="N33" s="45" t="e">
        <f t="shared" si="3"/>
        <v>#NUM!</v>
      </c>
      <c r="O33" s="45" t="e">
        <f t="shared" si="4"/>
        <v>#NUM!</v>
      </c>
      <c r="P33" s="45" t="e">
        <f t="shared" si="5"/>
        <v>#N/A</v>
      </c>
      <c r="Q33" s="45" t="e">
        <f t="shared" si="6"/>
        <v>#NUM!</v>
      </c>
      <c r="R33" s="45" t="e">
        <f t="shared" si="7"/>
        <v>#NUM!</v>
      </c>
      <c r="S33" s="45" t="e">
        <f t="shared" si="8"/>
        <v>#NUM!</v>
      </c>
      <c r="T33" s="45" t="e">
        <f t="shared" si="9"/>
        <v>#NUM!</v>
      </c>
      <c r="U33" s="45" t="e">
        <f t="shared" si="10"/>
        <v>#N/A</v>
      </c>
      <c r="V33" s="45" t="e">
        <f t="shared" si="11"/>
        <v>#NUM!</v>
      </c>
      <c r="W33" s="45" t="e">
        <f t="shared" si="12"/>
        <v>#NUM!</v>
      </c>
      <c r="X33" s="45" t="e">
        <f t="shared" si="13"/>
        <v>#NUM!</v>
      </c>
      <c r="Y33" s="45" t="e">
        <f t="shared" si="14"/>
        <v>#NUM!</v>
      </c>
      <c r="Z33" s="45" t="e">
        <f t="shared" si="15"/>
        <v>#N/A</v>
      </c>
      <c r="AA33" s="45" t="e">
        <f t="shared" si="16"/>
        <v>#NUM!</v>
      </c>
      <c r="AB33" s="45" t="e">
        <f t="shared" si="17"/>
        <v>#NUM!</v>
      </c>
      <c r="AC33" s="45" t="e">
        <f t="shared" si="18"/>
        <v>#NUM!</v>
      </c>
      <c r="AD33" s="45" t="e">
        <f t="shared" si="19"/>
        <v>#NUM!</v>
      </c>
      <c r="AE33" s="45" t="e">
        <f t="shared" si="20"/>
        <v>#NUM!</v>
      </c>
      <c r="AF33" s="45" t="e">
        <f t="shared" si="21"/>
        <v>#N/A</v>
      </c>
      <c r="AG33" s="45" t="e">
        <f t="shared" si="22"/>
        <v>#NUM!</v>
      </c>
      <c r="AH33" s="45" t="e">
        <f t="shared" si="23"/>
        <v>#NUM!</v>
      </c>
      <c r="AI33" s="45" t="e">
        <f t="shared" si="24"/>
        <v>#NUM!</v>
      </c>
      <c r="AJ33" s="45" t="e">
        <f t="shared" si="25"/>
        <v>#N/A</v>
      </c>
    </row>
    <row r="34" spans="1:36" ht="12.95" customHeight="1" x14ac:dyDescent="0.15">
      <c r="A34" s="44"/>
      <c r="B34" s="99"/>
      <c r="C34" s="99"/>
      <c r="D34" s="44"/>
      <c r="E34" s="44"/>
      <c r="F34" s="4" t="str">
        <f t="shared" si="26"/>
        <v/>
      </c>
      <c r="G34" s="44"/>
      <c r="H34" s="44"/>
      <c r="I34" s="44"/>
      <c r="K34" s="45" t="e">
        <f t="shared" si="0"/>
        <v>#NUM!</v>
      </c>
      <c r="L34" s="45" t="e">
        <f t="shared" si="1"/>
        <v>#NUM!</v>
      </c>
      <c r="M34" s="45" t="e">
        <f t="shared" si="2"/>
        <v>#NUM!</v>
      </c>
      <c r="N34" s="45" t="e">
        <f t="shared" si="3"/>
        <v>#NUM!</v>
      </c>
      <c r="O34" s="45" t="e">
        <f t="shared" si="4"/>
        <v>#NUM!</v>
      </c>
      <c r="P34" s="45" t="e">
        <f t="shared" si="5"/>
        <v>#N/A</v>
      </c>
      <c r="Q34" s="45" t="e">
        <f t="shared" si="6"/>
        <v>#NUM!</v>
      </c>
      <c r="R34" s="45" t="e">
        <f t="shared" si="7"/>
        <v>#NUM!</v>
      </c>
      <c r="S34" s="45" t="e">
        <f t="shared" si="8"/>
        <v>#NUM!</v>
      </c>
      <c r="T34" s="45" t="e">
        <f t="shared" si="9"/>
        <v>#NUM!</v>
      </c>
      <c r="U34" s="45" t="e">
        <f t="shared" si="10"/>
        <v>#N/A</v>
      </c>
      <c r="V34" s="45" t="e">
        <f t="shared" si="11"/>
        <v>#NUM!</v>
      </c>
      <c r="W34" s="45" t="e">
        <f t="shared" si="12"/>
        <v>#NUM!</v>
      </c>
      <c r="X34" s="45" t="e">
        <f t="shared" si="13"/>
        <v>#NUM!</v>
      </c>
      <c r="Y34" s="45" t="e">
        <f t="shared" si="14"/>
        <v>#NUM!</v>
      </c>
      <c r="Z34" s="45" t="e">
        <f t="shared" si="15"/>
        <v>#N/A</v>
      </c>
      <c r="AA34" s="45" t="e">
        <f t="shared" si="16"/>
        <v>#NUM!</v>
      </c>
      <c r="AB34" s="45" t="e">
        <f t="shared" si="17"/>
        <v>#NUM!</v>
      </c>
      <c r="AC34" s="45" t="e">
        <f t="shared" si="18"/>
        <v>#NUM!</v>
      </c>
      <c r="AD34" s="45" t="e">
        <f t="shared" si="19"/>
        <v>#NUM!</v>
      </c>
      <c r="AE34" s="45" t="e">
        <f t="shared" si="20"/>
        <v>#NUM!</v>
      </c>
      <c r="AF34" s="45" t="e">
        <f t="shared" si="21"/>
        <v>#N/A</v>
      </c>
      <c r="AG34" s="45" t="e">
        <f t="shared" si="22"/>
        <v>#NUM!</v>
      </c>
      <c r="AH34" s="45" t="e">
        <f t="shared" si="23"/>
        <v>#NUM!</v>
      </c>
      <c r="AI34" s="45" t="e">
        <f t="shared" si="24"/>
        <v>#NUM!</v>
      </c>
      <c r="AJ34" s="45" t="e">
        <f t="shared" si="25"/>
        <v>#N/A</v>
      </c>
    </row>
    <row r="35" spans="1:36" ht="12.95" customHeight="1" x14ac:dyDescent="0.15">
      <c r="A35" s="44"/>
      <c r="B35" s="99"/>
      <c r="C35" s="99"/>
      <c r="D35" s="44"/>
      <c r="E35" s="44"/>
      <c r="F35" s="4" t="str">
        <f t="shared" si="26"/>
        <v/>
      </c>
      <c r="G35" s="44"/>
      <c r="H35" s="44"/>
      <c r="I35" s="44"/>
      <c r="K35" s="45" t="e">
        <f t="shared" si="0"/>
        <v>#NUM!</v>
      </c>
      <c r="L35" s="45" t="e">
        <f t="shared" si="1"/>
        <v>#NUM!</v>
      </c>
      <c r="M35" s="45" t="e">
        <f t="shared" si="2"/>
        <v>#NUM!</v>
      </c>
      <c r="N35" s="45" t="e">
        <f t="shared" si="3"/>
        <v>#NUM!</v>
      </c>
      <c r="O35" s="45" t="e">
        <f t="shared" si="4"/>
        <v>#NUM!</v>
      </c>
      <c r="P35" s="45" t="e">
        <f t="shared" si="5"/>
        <v>#N/A</v>
      </c>
      <c r="Q35" s="45" t="e">
        <f t="shared" si="6"/>
        <v>#NUM!</v>
      </c>
      <c r="R35" s="45" t="e">
        <f t="shared" si="7"/>
        <v>#NUM!</v>
      </c>
      <c r="S35" s="45" t="e">
        <f t="shared" si="8"/>
        <v>#NUM!</v>
      </c>
      <c r="T35" s="45" t="e">
        <f t="shared" si="9"/>
        <v>#NUM!</v>
      </c>
      <c r="U35" s="45" t="e">
        <f t="shared" si="10"/>
        <v>#N/A</v>
      </c>
      <c r="V35" s="45" t="e">
        <f t="shared" si="11"/>
        <v>#NUM!</v>
      </c>
      <c r="W35" s="45" t="e">
        <f t="shared" si="12"/>
        <v>#NUM!</v>
      </c>
      <c r="X35" s="45" t="e">
        <f t="shared" si="13"/>
        <v>#NUM!</v>
      </c>
      <c r="Y35" s="45" t="e">
        <f t="shared" si="14"/>
        <v>#NUM!</v>
      </c>
      <c r="Z35" s="45" t="e">
        <f t="shared" si="15"/>
        <v>#N/A</v>
      </c>
      <c r="AA35" s="45" t="e">
        <f t="shared" si="16"/>
        <v>#NUM!</v>
      </c>
      <c r="AB35" s="45" t="e">
        <f t="shared" si="17"/>
        <v>#NUM!</v>
      </c>
      <c r="AC35" s="45" t="e">
        <f t="shared" si="18"/>
        <v>#NUM!</v>
      </c>
      <c r="AD35" s="45" t="e">
        <f t="shared" si="19"/>
        <v>#NUM!</v>
      </c>
      <c r="AE35" s="45" t="e">
        <f t="shared" si="20"/>
        <v>#NUM!</v>
      </c>
      <c r="AF35" s="45" t="e">
        <f t="shared" si="21"/>
        <v>#N/A</v>
      </c>
      <c r="AG35" s="45" t="e">
        <f t="shared" si="22"/>
        <v>#NUM!</v>
      </c>
      <c r="AH35" s="45" t="e">
        <f t="shared" si="23"/>
        <v>#NUM!</v>
      </c>
      <c r="AI35" s="45" t="e">
        <f t="shared" si="24"/>
        <v>#NUM!</v>
      </c>
      <c r="AJ35" s="45" t="e">
        <f t="shared" si="25"/>
        <v>#N/A</v>
      </c>
    </row>
    <row r="36" spans="1:36" ht="12.95" customHeight="1" x14ac:dyDescent="0.15">
      <c r="A36" s="44"/>
      <c r="B36" s="99"/>
      <c r="C36" s="99"/>
      <c r="D36" s="44"/>
      <c r="E36" s="44"/>
      <c r="F36" s="4" t="str">
        <f t="shared" si="26"/>
        <v/>
      </c>
      <c r="G36" s="44"/>
      <c r="H36" s="44"/>
      <c r="I36" s="44"/>
      <c r="K36" s="45" t="e">
        <f t="shared" si="0"/>
        <v>#NUM!</v>
      </c>
      <c r="L36" s="45" t="e">
        <f t="shared" si="1"/>
        <v>#NUM!</v>
      </c>
      <c r="M36" s="45" t="e">
        <f t="shared" si="2"/>
        <v>#NUM!</v>
      </c>
      <c r="N36" s="45" t="e">
        <f t="shared" si="3"/>
        <v>#NUM!</v>
      </c>
      <c r="O36" s="45" t="e">
        <f t="shared" si="4"/>
        <v>#NUM!</v>
      </c>
      <c r="P36" s="45" t="e">
        <f t="shared" si="5"/>
        <v>#N/A</v>
      </c>
      <c r="Q36" s="45" t="e">
        <f t="shared" si="6"/>
        <v>#NUM!</v>
      </c>
      <c r="R36" s="45" t="e">
        <f t="shared" si="7"/>
        <v>#NUM!</v>
      </c>
      <c r="S36" s="45" t="e">
        <f t="shared" si="8"/>
        <v>#NUM!</v>
      </c>
      <c r="T36" s="45" t="e">
        <f t="shared" si="9"/>
        <v>#NUM!</v>
      </c>
      <c r="U36" s="45" t="e">
        <f t="shared" si="10"/>
        <v>#N/A</v>
      </c>
      <c r="V36" s="45" t="e">
        <f t="shared" si="11"/>
        <v>#NUM!</v>
      </c>
      <c r="W36" s="45" t="e">
        <f t="shared" si="12"/>
        <v>#NUM!</v>
      </c>
      <c r="X36" s="45" t="e">
        <f t="shared" si="13"/>
        <v>#NUM!</v>
      </c>
      <c r="Y36" s="45" t="e">
        <f t="shared" si="14"/>
        <v>#NUM!</v>
      </c>
      <c r="Z36" s="45" t="e">
        <f t="shared" si="15"/>
        <v>#N/A</v>
      </c>
      <c r="AA36" s="45" t="e">
        <f t="shared" si="16"/>
        <v>#NUM!</v>
      </c>
      <c r="AB36" s="45" t="e">
        <f t="shared" si="17"/>
        <v>#NUM!</v>
      </c>
      <c r="AC36" s="45" t="e">
        <f t="shared" si="18"/>
        <v>#NUM!</v>
      </c>
      <c r="AD36" s="45" t="e">
        <f t="shared" si="19"/>
        <v>#NUM!</v>
      </c>
      <c r="AE36" s="45" t="e">
        <f t="shared" si="20"/>
        <v>#NUM!</v>
      </c>
      <c r="AF36" s="45" t="e">
        <f t="shared" si="21"/>
        <v>#N/A</v>
      </c>
      <c r="AG36" s="45" t="e">
        <f t="shared" si="22"/>
        <v>#NUM!</v>
      </c>
      <c r="AH36" s="45" t="e">
        <f t="shared" si="23"/>
        <v>#NUM!</v>
      </c>
      <c r="AI36" s="45" t="e">
        <f t="shared" si="24"/>
        <v>#NUM!</v>
      </c>
      <c r="AJ36" s="45" t="e">
        <f t="shared" si="25"/>
        <v>#N/A</v>
      </c>
    </row>
    <row r="37" spans="1:36" ht="12.95" customHeight="1" x14ac:dyDescent="0.15">
      <c r="A37" s="44"/>
      <c r="B37" s="99"/>
      <c r="C37" s="99"/>
      <c r="D37" s="44"/>
      <c r="E37" s="44"/>
      <c r="F37" s="4" t="str">
        <f t="shared" si="26"/>
        <v/>
      </c>
      <c r="G37" s="44"/>
      <c r="H37" s="44"/>
      <c r="I37" s="44"/>
      <c r="K37" s="45" t="e">
        <f t="shared" si="0"/>
        <v>#NUM!</v>
      </c>
      <c r="L37" s="45" t="e">
        <f t="shared" si="1"/>
        <v>#NUM!</v>
      </c>
      <c r="M37" s="45" t="e">
        <f t="shared" si="2"/>
        <v>#NUM!</v>
      </c>
      <c r="N37" s="45" t="e">
        <f t="shared" si="3"/>
        <v>#NUM!</v>
      </c>
      <c r="O37" s="45" t="e">
        <f t="shared" si="4"/>
        <v>#NUM!</v>
      </c>
      <c r="P37" s="45" t="e">
        <f t="shared" si="5"/>
        <v>#N/A</v>
      </c>
      <c r="Q37" s="45" t="e">
        <f t="shared" si="6"/>
        <v>#NUM!</v>
      </c>
      <c r="R37" s="45" t="e">
        <f t="shared" si="7"/>
        <v>#NUM!</v>
      </c>
      <c r="S37" s="45" t="e">
        <f t="shared" si="8"/>
        <v>#NUM!</v>
      </c>
      <c r="T37" s="45" t="e">
        <f t="shared" si="9"/>
        <v>#NUM!</v>
      </c>
      <c r="U37" s="45" t="e">
        <f t="shared" si="10"/>
        <v>#N/A</v>
      </c>
      <c r="V37" s="45" t="e">
        <f t="shared" si="11"/>
        <v>#NUM!</v>
      </c>
      <c r="W37" s="45" t="e">
        <f t="shared" si="12"/>
        <v>#NUM!</v>
      </c>
      <c r="X37" s="45" t="e">
        <f t="shared" si="13"/>
        <v>#NUM!</v>
      </c>
      <c r="Y37" s="45" t="e">
        <f t="shared" si="14"/>
        <v>#NUM!</v>
      </c>
      <c r="Z37" s="45" t="e">
        <f t="shared" si="15"/>
        <v>#N/A</v>
      </c>
      <c r="AA37" s="45" t="e">
        <f t="shared" si="16"/>
        <v>#NUM!</v>
      </c>
      <c r="AB37" s="45" t="e">
        <f t="shared" si="17"/>
        <v>#NUM!</v>
      </c>
      <c r="AC37" s="45" t="e">
        <f t="shared" si="18"/>
        <v>#NUM!</v>
      </c>
      <c r="AD37" s="45" t="e">
        <f t="shared" si="19"/>
        <v>#NUM!</v>
      </c>
      <c r="AE37" s="45" t="e">
        <f t="shared" si="20"/>
        <v>#NUM!</v>
      </c>
      <c r="AF37" s="45" t="e">
        <f t="shared" si="21"/>
        <v>#N/A</v>
      </c>
      <c r="AG37" s="45" t="e">
        <f t="shared" si="22"/>
        <v>#NUM!</v>
      </c>
      <c r="AH37" s="45" t="e">
        <f t="shared" si="23"/>
        <v>#NUM!</v>
      </c>
      <c r="AI37" s="45" t="e">
        <f t="shared" si="24"/>
        <v>#NUM!</v>
      </c>
      <c r="AJ37" s="45" t="e">
        <f t="shared" si="25"/>
        <v>#N/A</v>
      </c>
    </row>
    <row r="38" spans="1:36" ht="12.95" customHeight="1" x14ac:dyDescent="0.15">
      <c r="A38" s="44"/>
      <c r="B38" s="99"/>
      <c r="C38" s="99"/>
      <c r="D38" s="44"/>
      <c r="E38" s="44"/>
      <c r="F38" s="4" t="str">
        <f t="shared" si="26"/>
        <v/>
      </c>
      <c r="G38" s="44"/>
      <c r="H38" s="44"/>
      <c r="I38" s="44"/>
      <c r="K38" s="45" t="e">
        <f t="shared" si="0"/>
        <v>#NUM!</v>
      </c>
      <c r="L38" s="45" t="e">
        <f t="shared" si="1"/>
        <v>#NUM!</v>
      </c>
      <c r="M38" s="45" t="e">
        <f t="shared" si="2"/>
        <v>#NUM!</v>
      </c>
      <c r="N38" s="45" t="e">
        <f t="shared" si="3"/>
        <v>#NUM!</v>
      </c>
      <c r="O38" s="45" t="e">
        <f t="shared" si="4"/>
        <v>#NUM!</v>
      </c>
      <c r="P38" s="45" t="e">
        <f t="shared" si="5"/>
        <v>#N/A</v>
      </c>
      <c r="Q38" s="45" t="e">
        <f t="shared" si="6"/>
        <v>#NUM!</v>
      </c>
      <c r="R38" s="45" t="e">
        <f t="shared" si="7"/>
        <v>#NUM!</v>
      </c>
      <c r="S38" s="45" t="e">
        <f t="shared" si="8"/>
        <v>#NUM!</v>
      </c>
      <c r="T38" s="45" t="e">
        <f t="shared" si="9"/>
        <v>#NUM!</v>
      </c>
      <c r="U38" s="45" t="e">
        <f t="shared" si="10"/>
        <v>#N/A</v>
      </c>
      <c r="V38" s="45" t="e">
        <f t="shared" si="11"/>
        <v>#NUM!</v>
      </c>
      <c r="W38" s="45" t="e">
        <f t="shared" si="12"/>
        <v>#NUM!</v>
      </c>
      <c r="X38" s="45" t="e">
        <f t="shared" si="13"/>
        <v>#NUM!</v>
      </c>
      <c r="Y38" s="45" t="e">
        <f t="shared" si="14"/>
        <v>#NUM!</v>
      </c>
      <c r="Z38" s="45" t="e">
        <f t="shared" si="15"/>
        <v>#N/A</v>
      </c>
      <c r="AA38" s="45" t="e">
        <f t="shared" si="16"/>
        <v>#NUM!</v>
      </c>
      <c r="AB38" s="45" t="e">
        <f t="shared" si="17"/>
        <v>#NUM!</v>
      </c>
      <c r="AC38" s="45" t="e">
        <f t="shared" si="18"/>
        <v>#NUM!</v>
      </c>
      <c r="AD38" s="45" t="e">
        <f t="shared" si="19"/>
        <v>#NUM!</v>
      </c>
      <c r="AE38" s="45" t="e">
        <f t="shared" si="20"/>
        <v>#NUM!</v>
      </c>
      <c r="AF38" s="45" t="e">
        <f t="shared" si="21"/>
        <v>#N/A</v>
      </c>
      <c r="AG38" s="45" t="e">
        <f t="shared" si="22"/>
        <v>#NUM!</v>
      </c>
      <c r="AH38" s="45" t="e">
        <f t="shared" si="23"/>
        <v>#NUM!</v>
      </c>
      <c r="AI38" s="45" t="e">
        <f t="shared" si="24"/>
        <v>#NUM!</v>
      </c>
      <c r="AJ38" s="45" t="e">
        <f t="shared" si="25"/>
        <v>#N/A</v>
      </c>
    </row>
    <row r="39" spans="1:36" ht="12.95" customHeight="1" x14ac:dyDescent="0.15">
      <c r="A39" s="44"/>
      <c r="B39" s="99"/>
      <c r="C39" s="99"/>
      <c r="D39" s="44"/>
      <c r="E39" s="44"/>
      <c r="F39" s="4" t="str">
        <f t="shared" si="26"/>
        <v/>
      </c>
      <c r="G39" s="44"/>
      <c r="H39" s="44"/>
      <c r="I39" s="44"/>
      <c r="K39" s="45" t="e">
        <f t="shared" si="0"/>
        <v>#NUM!</v>
      </c>
      <c r="L39" s="45" t="e">
        <f t="shared" si="1"/>
        <v>#NUM!</v>
      </c>
      <c r="M39" s="45" t="e">
        <f t="shared" si="2"/>
        <v>#NUM!</v>
      </c>
      <c r="N39" s="45" t="e">
        <f t="shared" si="3"/>
        <v>#NUM!</v>
      </c>
      <c r="O39" s="45" t="e">
        <f t="shared" si="4"/>
        <v>#NUM!</v>
      </c>
      <c r="P39" s="45" t="e">
        <f t="shared" si="5"/>
        <v>#N/A</v>
      </c>
      <c r="Q39" s="45" t="e">
        <f t="shared" si="6"/>
        <v>#NUM!</v>
      </c>
      <c r="R39" s="45" t="e">
        <f t="shared" si="7"/>
        <v>#NUM!</v>
      </c>
      <c r="S39" s="45" t="e">
        <f t="shared" si="8"/>
        <v>#NUM!</v>
      </c>
      <c r="T39" s="45" t="e">
        <f t="shared" si="9"/>
        <v>#NUM!</v>
      </c>
      <c r="U39" s="45" t="e">
        <f t="shared" si="10"/>
        <v>#N/A</v>
      </c>
      <c r="V39" s="45" t="e">
        <f t="shared" si="11"/>
        <v>#NUM!</v>
      </c>
      <c r="W39" s="45" t="e">
        <f t="shared" si="12"/>
        <v>#NUM!</v>
      </c>
      <c r="X39" s="45" t="e">
        <f t="shared" si="13"/>
        <v>#NUM!</v>
      </c>
      <c r="Y39" s="45" t="e">
        <f t="shared" si="14"/>
        <v>#NUM!</v>
      </c>
      <c r="Z39" s="45" t="e">
        <f t="shared" si="15"/>
        <v>#N/A</v>
      </c>
      <c r="AA39" s="45" t="e">
        <f t="shared" si="16"/>
        <v>#NUM!</v>
      </c>
      <c r="AB39" s="45" t="e">
        <f t="shared" si="17"/>
        <v>#NUM!</v>
      </c>
      <c r="AC39" s="45" t="e">
        <f t="shared" si="18"/>
        <v>#NUM!</v>
      </c>
      <c r="AD39" s="45" t="e">
        <f t="shared" si="19"/>
        <v>#NUM!</v>
      </c>
      <c r="AE39" s="45" t="e">
        <f t="shared" si="20"/>
        <v>#NUM!</v>
      </c>
      <c r="AF39" s="45" t="e">
        <f t="shared" si="21"/>
        <v>#N/A</v>
      </c>
      <c r="AG39" s="45" t="e">
        <f t="shared" si="22"/>
        <v>#NUM!</v>
      </c>
      <c r="AH39" s="45" t="e">
        <f t="shared" si="23"/>
        <v>#NUM!</v>
      </c>
      <c r="AI39" s="45" t="e">
        <f t="shared" si="24"/>
        <v>#NUM!</v>
      </c>
      <c r="AJ39" s="45" t="e">
        <f t="shared" si="25"/>
        <v>#N/A</v>
      </c>
    </row>
    <row r="40" spans="1:36" ht="12.95" customHeight="1" x14ac:dyDescent="0.15">
      <c r="A40" s="44"/>
      <c r="B40" s="99"/>
      <c r="C40" s="99"/>
      <c r="D40" s="44"/>
      <c r="E40" s="44"/>
      <c r="F40" s="4" t="str">
        <f t="shared" si="26"/>
        <v/>
      </c>
      <c r="G40" s="44"/>
      <c r="H40" s="44"/>
      <c r="I40" s="44"/>
      <c r="K40" s="45" t="e">
        <f t="shared" si="0"/>
        <v>#NUM!</v>
      </c>
      <c r="L40" s="45" t="e">
        <f t="shared" si="1"/>
        <v>#NUM!</v>
      </c>
      <c r="M40" s="45" t="e">
        <f t="shared" si="2"/>
        <v>#NUM!</v>
      </c>
      <c r="N40" s="45" t="e">
        <f t="shared" si="3"/>
        <v>#NUM!</v>
      </c>
      <c r="O40" s="45" t="e">
        <f t="shared" si="4"/>
        <v>#NUM!</v>
      </c>
      <c r="P40" s="45" t="e">
        <f t="shared" si="5"/>
        <v>#N/A</v>
      </c>
      <c r="Q40" s="45" t="e">
        <f t="shared" si="6"/>
        <v>#NUM!</v>
      </c>
      <c r="R40" s="45" t="e">
        <f t="shared" si="7"/>
        <v>#NUM!</v>
      </c>
      <c r="S40" s="45" t="e">
        <f t="shared" si="8"/>
        <v>#NUM!</v>
      </c>
      <c r="T40" s="45" t="e">
        <f t="shared" si="9"/>
        <v>#NUM!</v>
      </c>
      <c r="U40" s="45" t="e">
        <f t="shared" si="10"/>
        <v>#N/A</v>
      </c>
      <c r="V40" s="45" t="e">
        <f t="shared" si="11"/>
        <v>#NUM!</v>
      </c>
      <c r="W40" s="45" t="e">
        <f t="shared" si="12"/>
        <v>#NUM!</v>
      </c>
      <c r="X40" s="45" t="e">
        <f t="shared" si="13"/>
        <v>#NUM!</v>
      </c>
      <c r="Y40" s="45" t="e">
        <f t="shared" si="14"/>
        <v>#NUM!</v>
      </c>
      <c r="Z40" s="45" t="e">
        <f t="shared" si="15"/>
        <v>#N/A</v>
      </c>
      <c r="AA40" s="45" t="e">
        <f t="shared" si="16"/>
        <v>#NUM!</v>
      </c>
      <c r="AB40" s="45" t="e">
        <f t="shared" si="17"/>
        <v>#NUM!</v>
      </c>
      <c r="AC40" s="45" t="e">
        <f t="shared" si="18"/>
        <v>#NUM!</v>
      </c>
      <c r="AD40" s="45" t="e">
        <f t="shared" si="19"/>
        <v>#NUM!</v>
      </c>
      <c r="AE40" s="45" t="e">
        <f t="shared" si="20"/>
        <v>#NUM!</v>
      </c>
      <c r="AF40" s="45" t="e">
        <f t="shared" si="21"/>
        <v>#N/A</v>
      </c>
      <c r="AG40" s="45" t="e">
        <f t="shared" si="22"/>
        <v>#NUM!</v>
      </c>
      <c r="AH40" s="45" t="e">
        <f t="shared" si="23"/>
        <v>#NUM!</v>
      </c>
      <c r="AI40" s="45" t="e">
        <f t="shared" si="24"/>
        <v>#NUM!</v>
      </c>
      <c r="AJ40" s="45" t="e">
        <f t="shared" si="25"/>
        <v>#N/A</v>
      </c>
    </row>
    <row r="41" spans="1:36" ht="12.95" customHeight="1" x14ac:dyDescent="0.15">
      <c r="A41" s="44"/>
      <c r="B41" s="99"/>
      <c r="C41" s="99"/>
      <c r="D41" s="41"/>
      <c r="E41" s="41"/>
      <c r="F41" s="4" t="str">
        <f t="shared" si="26"/>
        <v/>
      </c>
      <c r="G41" s="44"/>
      <c r="H41" s="44"/>
      <c r="I41" s="44"/>
      <c r="K41" s="45" t="e">
        <f t="shared" si="0"/>
        <v>#NUM!</v>
      </c>
      <c r="L41" s="45" t="e">
        <f t="shared" si="1"/>
        <v>#NUM!</v>
      </c>
      <c r="M41" s="45" t="e">
        <f t="shared" si="2"/>
        <v>#NUM!</v>
      </c>
      <c r="N41" s="45" t="e">
        <f t="shared" si="3"/>
        <v>#NUM!</v>
      </c>
      <c r="O41" s="45" t="e">
        <f t="shared" si="4"/>
        <v>#NUM!</v>
      </c>
      <c r="P41" s="45" t="e">
        <f t="shared" si="5"/>
        <v>#N/A</v>
      </c>
      <c r="Q41" s="45" t="e">
        <f t="shared" si="6"/>
        <v>#NUM!</v>
      </c>
      <c r="R41" s="45" t="e">
        <f t="shared" si="7"/>
        <v>#NUM!</v>
      </c>
      <c r="S41" s="45" t="e">
        <f t="shared" si="8"/>
        <v>#NUM!</v>
      </c>
      <c r="T41" s="45" t="e">
        <f t="shared" si="9"/>
        <v>#NUM!</v>
      </c>
      <c r="U41" s="45" t="e">
        <f t="shared" si="10"/>
        <v>#N/A</v>
      </c>
      <c r="V41" s="45" t="e">
        <f t="shared" si="11"/>
        <v>#NUM!</v>
      </c>
      <c r="W41" s="45" t="e">
        <f t="shared" si="12"/>
        <v>#NUM!</v>
      </c>
      <c r="X41" s="45" t="e">
        <f t="shared" si="13"/>
        <v>#NUM!</v>
      </c>
      <c r="Y41" s="45" t="e">
        <f t="shared" si="14"/>
        <v>#NUM!</v>
      </c>
      <c r="Z41" s="45" t="e">
        <f t="shared" si="15"/>
        <v>#N/A</v>
      </c>
      <c r="AA41" s="45" t="e">
        <f t="shared" si="16"/>
        <v>#NUM!</v>
      </c>
      <c r="AB41" s="45" t="e">
        <f t="shared" si="17"/>
        <v>#NUM!</v>
      </c>
      <c r="AC41" s="45" t="e">
        <f t="shared" si="18"/>
        <v>#NUM!</v>
      </c>
      <c r="AD41" s="45" t="e">
        <f t="shared" si="19"/>
        <v>#NUM!</v>
      </c>
      <c r="AE41" s="45" t="e">
        <f t="shared" si="20"/>
        <v>#NUM!</v>
      </c>
      <c r="AF41" s="45" t="e">
        <f t="shared" si="21"/>
        <v>#N/A</v>
      </c>
      <c r="AG41" s="45" t="e">
        <f t="shared" si="22"/>
        <v>#NUM!</v>
      </c>
      <c r="AH41" s="45" t="e">
        <f t="shared" si="23"/>
        <v>#NUM!</v>
      </c>
      <c r="AI41" s="45" t="e">
        <f t="shared" si="24"/>
        <v>#NUM!</v>
      </c>
      <c r="AJ41" s="45" t="e">
        <f t="shared" si="25"/>
        <v>#N/A</v>
      </c>
    </row>
    <row r="42" spans="1:36" ht="12.95" customHeight="1" x14ac:dyDescent="0.15">
      <c r="A42" s="44"/>
      <c r="B42" s="99"/>
      <c r="C42" s="99"/>
      <c r="D42" s="41"/>
      <c r="E42" s="41"/>
      <c r="F42" s="4" t="str">
        <f t="shared" si="26"/>
        <v/>
      </c>
      <c r="G42" s="44"/>
      <c r="H42" s="44"/>
      <c r="I42" s="44"/>
      <c r="K42" s="45" t="e">
        <f t="shared" si="0"/>
        <v>#NUM!</v>
      </c>
      <c r="L42" s="45" t="e">
        <f t="shared" si="1"/>
        <v>#NUM!</v>
      </c>
      <c r="M42" s="45" t="e">
        <f t="shared" si="2"/>
        <v>#NUM!</v>
      </c>
      <c r="N42" s="45" t="e">
        <f t="shared" si="3"/>
        <v>#NUM!</v>
      </c>
      <c r="O42" s="45" t="e">
        <f t="shared" si="4"/>
        <v>#NUM!</v>
      </c>
      <c r="P42" s="45" t="e">
        <f t="shared" si="5"/>
        <v>#N/A</v>
      </c>
      <c r="Q42" s="45" t="e">
        <f t="shared" si="6"/>
        <v>#NUM!</v>
      </c>
      <c r="R42" s="45" t="e">
        <f t="shared" si="7"/>
        <v>#NUM!</v>
      </c>
      <c r="S42" s="45" t="e">
        <f t="shared" si="8"/>
        <v>#NUM!</v>
      </c>
      <c r="T42" s="45" t="e">
        <f t="shared" si="9"/>
        <v>#NUM!</v>
      </c>
      <c r="U42" s="45" t="e">
        <f t="shared" si="10"/>
        <v>#N/A</v>
      </c>
      <c r="V42" s="45" t="e">
        <f t="shared" si="11"/>
        <v>#NUM!</v>
      </c>
      <c r="W42" s="45" t="e">
        <f t="shared" si="12"/>
        <v>#NUM!</v>
      </c>
      <c r="X42" s="45" t="e">
        <f t="shared" si="13"/>
        <v>#NUM!</v>
      </c>
      <c r="Y42" s="45" t="e">
        <f t="shared" si="14"/>
        <v>#NUM!</v>
      </c>
      <c r="Z42" s="45" t="e">
        <f t="shared" si="15"/>
        <v>#N/A</v>
      </c>
      <c r="AA42" s="45" t="e">
        <f t="shared" si="16"/>
        <v>#NUM!</v>
      </c>
      <c r="AB42" s="45" t="e">
        <f t="shared" si="17"/>
        <v>#NUM!</v>
      </c>
      <c r="AC42" s="45" t="e">
        <f t="shared" si="18"/>
        <v>#NUM!</v>
      </c>
      <c r="AD42" s="45" t="e">
        <f t="shared" si="19"/>
        <v>#NUM!</v>
      </c>
      <c r="AE42" s="45" t="e">
        <f t="shared" si="20"/>
        <v>#NUM!</v>
      </c>
      <c r="AF42" s="45" t="e">
        <f t="shared" si="21"/>
        <v>#N/A</v>
      </c>
      <c r="AG42" s="45" t="e">
        <f t="shared" si="22"/>
        <v>#NUM!</v>
      </c>
      <c r="AH42" s="45" t="e">
        <f t="shared" si="23"/>
        <v>#NUM!</v>
      </c>
      <c r="AI42" s="45" t="e">
        <f t="shared" si="24"/>
        <v>#NUM!</v>
      </c>
      <c r="AJ42" s="45" t="e">
        <f t="shared" si="25"/>
        <v>#N/A</v>
      </c>
    </row>
    <row r="43" spans="1:36" ht="12.95" customHeight="1" x14ac:dyDescent="0.15">
      <c r="A43" s="44"/>
      <c r="B43" s="99"/>
      <c r="C43" s="99"/>
      <c r="D43" s="41"/>
      <c r="E43" s="41"/>
      <c r="F43" s="4" t="str">
        <f t="shared" si="26"/>
        <v/>
      </c>
      <c r="G43" s="44"/>
      <c r="H43" s="44"/>
      <c r="I43" s="44"/>
      <c r="K43" s="45" t="e">
        <f t="shared" si="0"/>
        <v>#NUM!</v>
      </c>
      <c r="L43" s="45" t="e">
        <f t="shared" si="1"/>
        <v>#NUM!</v>
      </c>
      <c r="M43" s="45" t="e">
        <f t="shared" si="2"/>
        <v>#NUM!</v>
      </c>
      <c r="N43" s="45" t="e">
        <f t="shared" si="3"/>
        <v>#NUM!</v>
      </c>
      <c r="O43" s="45" t="e">
        <f t="shared" si="4"/>
        <v>#NUM!</v>
      </c>
      <c r="P43" s="45" t="e">
        <f t="shared" si="5"/>
        <v>#N/A</v>
      </c>
      <c r="Q43" s="45" t="e">
        <f t="shared" si="6"/>
        <v>#NUM!</v>
      </c>
      <c r="R43" s="45" t="e">
        <f t="shared" si="7"/>
        <v>#NUM!</v>
      </c>
      <c r="S43" s="45" t="e">
        <f t="shared" si="8"/>
        <v>#NUM!</v>
      </c>
      <c r="T43" s="45" t="e">
        <f t="shared" si="9"/>
        <v>#NUM!</v>
      </c>
      <c r="U43" s="45" t="e">
        <f t="shared" si="10"/>
        <v>#N/A</v>
      </c>
      <c r="V43" s="45" t="e">
        <f t="shared" si="11"/>
        <v>#NUM!</v>
      </c>
      <c r="W43" s="45" t="e">
        <f t="shared" si="12"/>
        <v>#NUM!</v>
      </c>
      <c r="X43" s="45" t="e">
        <f t="shared" si="13"/>
        <v>#NUM!</v>
      </c>
      <c r="Y43" s="45" t="e">
        <f t="shared" si="14"/>
        <v>#NUM!</v>
      </c>
      <c r="Z43" s="45" t="e">
        <f t="shared" si="15"/>
        <v>#N/A</v>
      </c>
      <c r="AA43" s="45" t="e">
        <f t="shared" si="16"/>
        <v>#NUM!</v>
      </c>
      <c r="AB43" s="45" t="e">
        <f t="shared" si="17"/>
        <v>#NUM!</v>
      </c>
      <c r="AC43" s="45" t="e">
        <f t="shared" si="18"/>
        <v>#NUM!</v>
      </c>
      <c r="AD43" s="45" t="e">
        <f t="shared" si="19"/>
        <v>#NUM!</v>
      </c>
      <c r="AE43" s="45" t="e">
        <f t="shared" si="20"/>
        <v>#NUM!</v>
      </c>
      <c r="AF43" s="45" t="e">
        <f t="shared" si="21"/>
        <v>#N/A</v>
      </c>
      <c r="AG43" s="45" t="e">
        <f t="shared" si="22"/>
        <v>#NUM!</v>
      </c>
      <c r="AH43" s="45" t="e">
        <f t="shared" si="23"/>
        <v>#NUM!</v>
      </c>
      <c r="AI43" s="45" t="e">
        <f t="shared" si="24"/>
        <v>#NUM!</v>
      </c>
      <c r="AJ43" s="45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44" t="s">
        <v>18</v>
      </c>
      <c r="D46" s="44" t="s">
        <v>19</v>
      </c>
      <c r="E46" s="44" t="s">
        <v>20</v>
      </c>
      <c r="F46" s="11"/>
      <c r="G46" s="5" t="s">
        <v>21</v>
      </c>
      <c r="H46" s="13"/>
      <c r="I46" s="111" t="str">
        <f>"調査対象地内でプロットは3箇所設置しているため、合計材積は300m2(0.03ha)での値である。そのため、haあたりのスギ立枯木材積合計(推定値)は、"&amp;G50&amp;"m3として取り扱う。"</f>
        <v>調査対象地内でプロットは3箇所設置しているため、合計材積は300m2(0.03ha)での値である。そのため、haあたりのスギ立枯木材積合計(推定値)は、3.3m3として取り扱う。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4</v>
      </c>
      <c r="D47" s="15">
        <f>COUNTIF(G4:G43,"*下層*")</f>
        <v>0</v>
      </c>
      <c r="E47" s="15">
        <f>COUNTA(A4:A43)</f>
        <v>4</v>
      </c>
      <c r="F47" s="11"/>
      <c r="G47" s="16">
        <f>ROUND(C47*33.3,0)</f>
        <v>133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ROUND(SUMIF(G4:G43,"&lt;&gt;*下層*",E4:E43)/C47,0)</f>
        <v>9</v>
      </c>
      <c r="D48" s="15" t="str">
        <f>IF(D47&gt;0,ROUND(SUMIF(G4:G43,"*下層*",E4:E43)/D47,0),"")</f>
        <v/>
      </c>
      <c r="E48" s="15">
        <f>ROUND(SUM(E4:E43)/E47,0)</f>
        <v>9</v>
      </c>
      <c r="F48" s="14"/>
      <c r="G48" s="16">
        <f>C48</f>
        <v>9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ROUND(SUMIF(G4:G43,"&lt;&gt;*下層*",D4:D43)/C47,0)</f>
        <v>7</v>
      </c>
      <c r="D49" s="15" t="str">
        <f>IF(D47&gt;0,ROUND(SUMIF(G4:G43,"*下層*",D4:D43)/D47,0),"")</f>
        <v/>
      </c>
      <c r="E49" s="15">
        <f>ROUND(SUM(D4:D43)/E47,0)</f>
        <v>7</v>
      </c>
      <c r="F49" s="14"/>
      <c r="G49" s="16">
        <f>C49</f>
        <v>7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0.1</v>
      </c>
      <c r="D50" s="17">
        <f>SUMIF(G4:G43,"*下層*",F4:F43)</f>
        <v>0</v>
      </c>
      <c r="E50" s="4">
        <f>SUM(F4:F43)</f>
        <v>0.1</v>
      </c>
      <c r="F50" s="14"/>
      <c r="G50" s="18">
        <f>ROUND(C50*33.3,1)</f>
        <v>3.3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形状比＝129、Sr＝96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44" t="s">
        <v>18</v>
      </c>
      <c r="D53" s="44" t="s">
        <v>19</v>
      </c>
      <c r="E53" s="44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4</v>
      </c>
      <c r="D54" s="15">
        <f>COUNTIF(H4:H43,"▲")</f>
        <v>0</v>
      </c>
      <c r="E54" s="15">
        <f>COUNTA(H4:H43)</f>
        <v>4</v>
      </c>
      <c r="F54" s="11"/>
      <c r="G54" s="16">
        <f>ROUND(C54*33.3,0)</f>
        <v>133</v>
      </c>
      <c r="H54" s="13"/>
      <c r="I54" s="112"/>
      <c r="K54" s="42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IF(C54&gt;0,ROUND(SUMIF(H18:H43,"○",E18:E43)/C54,0),"")</f>
        <v>0</v>
      </c>
      <c r="D55" s="15" t="str">
        <f>IF(D54&gt;0,ROUND(SUMIF(H18:H43,"▲",E18:E43)/D54,0),"")</f>
        <v/>
      </c>
      <c r="E55" s="15">
        <f>ROUND(SUMIF(H4:H43,"*",E4:E43)/E54,0)</f>
        <v>9</v>
      </c>
      <c r="F55" s="14"/>
      <c r="G55" s="16">
        <f>C55</f>
        <v>0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IF(C54&gt;0,ROUND(SUMIF(H18:H43,"○",D18:D43)/C54,0),"")</f>
        <v>0</v>
      </c>
      <c r="D56" s="15" t="str">
        <f>IF(D54&gt;0,ROUND(SUMIF(H18:H43,"▲",D18:D43)/D54,0),"")</f>
        <v/>
      </c>
      <c r="E56" s="15">
        <f>ROUND(SUMIF(H4:H43,"*",D4:D43)/E54,0)</f>
        <v>7</v>
      </c>
      <c r="F56" s="14"/>
      <c r="G56" s="16">
        <f>C56</f>
        <v>0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0.1</v>
      </c>
      <c r="D57" s="17">
        <f>SUMIF(H18:H43,"▲",F18:F43)</f>
        <v>0</v>
      </c>
      <c r="E57" s="17">
        <f>SUM(C57:D57)</f>
        <v>0.1</v>
      </c>
      <c r="F57" s="14"/>
      <c r="G57" s="20">
        <f>ROUND(C57*33.3,1)</f>
        <v>3.3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3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44" t="s">
        <v>18</v>
      </c>
      <c r="D60" s="44" t="s">
        <v>19</v>
      </c>
      <c r="E60" s="44" t="s">
        <v>20</v>
      </c>
      <c r="F60" s="11"/>
      <c r="G60" s="14"/>
      <c r="H60" s="11"/>
      <c r="I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100</v>
      </c>
      <c r="D61" s="21" t="str">
        <f>IF(D47&gt;0,ROUND(D54/D47*100,1),"")</f>
        <v/>
      </c>
      <c r="E61" s="21">
        <f>ROUND(E54/E47*100,1)</f>
        <v>100</v>
      </c>
      <c r="F61" s="11"/>
      <c r="G61" s="14"/>
      <c r="H61" s="11"/>
      <c r="I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100</v>
      </c>
      <c r="D62" s="21" t="str">
        <f>IF(D47&gt;0,ROUND(D57/D50*100,1),"")</f>
        <v/>
      </c>
      <c r="E62" s="21">
        <f>ROUND(E57/E50*100,1)</f>
        <v>100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44" t="s">
        <v>18</v>
      </c>
      <c r="D65" s="44" t="s">
        <v>19</v>
      </c>
      <c r="E65" s="44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0</v>
      </c>
      <c r="D66" s="15">
        <f>D47-D54</f>
        <v>0</v>
      </c>
      <c r="E66" s="15">
        <f>SUM(C66:D66)</f>
        <v>0</v>
      </c>
      <c r="F66" s="11"/>
      <c r="G66" s="16">
        <f>C66*100</f>
        <v>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 t="str">
        <f>IF(C66&gt;0,ROUND(SUMIFS(E18:E43,G18:G43,"&lt;&gt;*下層*",H18:H43,"")/C66,0),"")</f>
        <v/>
      </c>
      <c r="D67" s="15" t="str">
        <f>IF(D66&gt;0,ROUND(SUMIFS(E18:E43,G18:G43,"*下層*",H18:H43,"")/D66,0),"")</f>
        <v/>
      </c>
      <c r="E67" s="15" t="str">
        <f>IF(E66&gt;0,ROUND(SUMIF(H18:H43,"",E18:E43)/E66,0),"")</f>
        <v/>
      </c>
      <c r="F67" s="14"/>
      <c r="G67" s="16" t="str">
        <f>C67</f>
        <v/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 t="str">
        <f>IF(C66&gt;0,ROUND(SUMIFS(D18:D43,G18:G43,"&lt;&gt;*下層*",H18:H43,"")/C66,0),"")</f>
        <v/>
      </c>
      <c r="D68" s="15" t="str">
        <f>IF(D66&gt;0,ROUND(SUMIFS(D18:D43,G18:G43,"*下層*",H18:H43,"")/D66,0),"")</f>
        <v/>
      </c>
      <c r="E68" s="15" t="str">
        <f>IF(E66&gt;0,ROUND(SUMIF(H18:H43,"",D18:D43)/E66,0),"")</f>
        <v/>
      </c>
      <c r="F68" s="14"/>
      <c r="G68" s="16" t="str">
        <f>C68</f>
        <v/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0</v>
      </c>
      <c r="D69" s="17" t="str">
        <f>IF(D66&gt;0,D50-D57,"")</f>
        <v/>
      </c>
      <c r="E69" s="4">
        <f>SUM(C69:D69)</f>
        <v>0</v>
      </c>
      <c r="F69" s="14"/>
      <c r="G69" s="18">
        <f>C69*100</f>
        <v>0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8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655" priority="16" stopIfTrue="1">
      <formula>AND(($H4="スギ"),(#REF!&lt;12))</formula>
    </cfRule>
  </conditionalFormatting>
  <conditionalFormatting sqref="L4:L43">
    <cfRule type="expression" dxfId="654" priority="15" stopIfTrue="1">
      <formula>AND(($H4="スギ"),(#REF!&lt;22),(#REF!&gt;=12))</formula>
    </cfRule>
  </conditionalFormatting>
  <conditionalFormatting sqref="M4:M43">
    <cfRule type="expression" dxfId="653" priority="14" stopIfTrue="1">
      <formula>AND(($H4="スギ"),(#REF!&lt;32),(#REF!&gt;=22))</formula>
    </cfRule>
  </conditionalFormatting>
  <conditionalFormatting sqref="N4:N43">
    <cfRule type="expression" dxfId="652" priority="13" stopIfTrue="1">
      <formula>AND(($H4="スギ"),(#REF!&lt;42),(#REF!&gt;=32))</formula>
    </cfRule>
  </conditionalFormatting>
  <conditionalFormatting sqref="U4:U43 Z4:AF43 AJ4:AJ43 O4:P43">
    <cfRule type="expression" dxfId="651" priority="12" stopIfTrue="1">
      <formula>AND(($H4="スギ"),(#REF!&gt;=42))</formula>
    </cfRule>
  </conditionalFormatting>
  <conditionalFormatting sqref="Q4:Q43 AA4:AA43">
    <cfRule type="expression" dxfId="650" priority="11" stopIfTrue="1">
      <formula>AND(($H4="ヒノキ"),(#REF!&lt;12))</formula>
    </cfRule>
  </conditionalFormatting>
  <conditionalFormatting sqref="R4:R43 AB4:AE43">
    <cfRule type="expression" dxfId="649" priority="10" stopIfTrue="1">
      <formula>AND(($H4="ヒノキ"),(#REF!&lt;22),(#REF!&gt;=12))</formula>
    </cfRule>
  </conditionalFormatting>
  <conditionalFormatting sqref="S4:S43">
    <cfRule type="expression" dxfId="648" priority="9" stopIfTrue="1">
      <formula>AND(($H4="ヒノキ"),(#REF!&lt;32),(#REF!&gt;=22))</formula>
    </cfRule>
  </conditionalFormatting>
  <conditionalFormatting sqref="T4:U43 Z4:AF43 AJ4:AJ43">
    <cfRule type="expression" dxfId="647" priority="8" stopIfTrue="1">
      <formula>AND(($H4="ヒノキ"),(#REF!&gt;=32))</formula>
    </cfRule>
  </conditionalFormatting>
  <conditionalFormatting sqref="V4:V43 AA4:AA43">
    <cfRule type="expression" dxfId="646" priority="7" stopIfTrue="1">
      <formula>AND(($H4="アカマツ"),(#REF!&lt;12))</formula>
    </cfRule>
  </conditionalFormatting>
  <conditionalFormatting sqref="W4:W43 AB4:AB43">
    <cfRule type="expression" dxfId="645" priority="6" stopIfTrue="1">
      <formula>AND(($H4="アカマツ"),(#REF!&lt;22),(#REF!&gt;=12))</formula>
    </cfRule>
  </conditionalFormatting>
  <conditionalFormatting sqref="X4:X43 AC4:AC43">
    <cfRule type="expression" dxfId="644" priority="5" stopIfTrue="1">
      <formula>AND(($H4="アカマツ"),(#REF!&lt;42),(#REF!&gt;=22))</formula>
    </cfRule>
  </conditionalFormatting>
  <conditionalFormatting sqref="Y4:AF43 AJ4:AJ43">
    <cfRule type="expression" dxfId="643" priority="4" stopIfTrue="1">
      <formula>AND(($H4="アカマツ"),(#REF!&gt;=42))</formula>
    </cfRule>
  </conditionalFormatting>
  <conditionalFormatting sqref="AG4:AG43">
    <cfRule type="expression" dxfId="642" priority="3" stopIfTrue="1">
      <formula>AND(($H4&lt;&gt;"スギ"),($H4&lt;&gt;"ヒノキ"),($H4&lt;&gt;"アカマツ"),(#REF!&lt;12))</formula>
    </cfRule>
  </conditionalFormatting>
  <conditionalFormatting sqref="AH4:AH43">
    <cfRule type="expression" dxfId="64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640" priority="1" stopIfTrue="1">
      <formula>AND(($H4&lt;&gt;"スギ"),($H4&lt;&gt;"ヒノキ"),($H4&lt;&gt;"アカマツ"),(#REF!&gt;=42))</formula>
    </cfRule>
  </conditionalFormatting>
  <printOptions horizontalCentered="1" verticalCentered="1"/>
  <pageMargins left="0.78740157480314965" right="0.51181102362204722" top="0.74803149606299213" bottom="0.74803149606299213" header="0.31496062992125984" footer="0.31496062992125984"/>
  <pageSetup paperSize="9" scale="80" orientation="portrait" blackAndWhite="1" r:id="rId1"/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B050"/>
  </sheetPr>
  <dimension ref="A1:AJ120"/>
  <sheetViews>
    <sheetView showGridLines="0" view="pageBreakPreview" zoomScaleNormal="85" zoomScaleSheetLayoutView="100" workbookViewId="0">
      <selection activeCell="H29" sqref="H29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351</v>
      </c>
      <c r="B2" s="100"/>
      <c r="C2" s="100"/>
      <c r="D2" s="100"/>
      <c r="E2" s="100"/>
      <c r="F2" s="100"/>
      <c r="G2" s="100"/>
      <c r="H2" s="101" t="s">
        <v>340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84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3">
        <v>0</v>
      </c>
      <c r="L3" s="83">
        <v>12</v>
      </c>
      <c r="M3" s="83">
        <v>22</v>
      </c>
      <c r="N3" s="83">
        <v>32</v>
      </c>
      <c r="O3" s="83">
        <v>42</v>
      </c>
      <c r="P3" s="83" t="s">
        <v>14</v>
      </c>
      <c r="Q3" s="83">
        <v>0</v>
      </c>
      <c r="R3" s="83">
        <v>12</v>
      </c>
      <c r="S3" s="83">
        <v>22</v>
      </c>
      <c r="T3" s="83">
        <v>32</v>
      </c>
      <c r="U3" s="83" t="s">
        <v>14</v>
      </c>
      <c r="V3" s="83">
        <v>0</v>
      </c>
      <c r="W3" s="83">
        <v>12</v>
      </c>
      <c r="X3" s="83">
        <v>22</v>
      </c>
      <c r="Y3" s="83">
        <v>42</v>
      </c>
      <c r="Z3" s="83" t="s">
        <v>14</v>
      </c>
      <c r="AA3" s="83">
        <v>0</v>
      </c>
      <c r="AB3" s="83">
        <v>12</v>
      </c>
      <c r="AC3" s="83">
        <v>22</v>
      </c>
      <c r="AD3" s="83">
        <v>32</v>
      </c>
      <c r="AE3" s="83">
        <v>42</v>
      </c>
      <c r="AF3" s="83" t="s">
        <v>14</v>
      </c>
      <c r="AG3" s="83">
        <v>0</v>
      </c>
      <c r="AH3" s="83">
        <v>12</v>
      </c>
      <c r="AI3" s="83">
        <v>42</v>
      </c>
      <c r="AJ3" s="83" t="s">
        <v>14</v>
      </c>
    </row>
    <row r="4" spans="1:36" ht="12.95" customHeight="1" x14ac:dyDescent="0.15">
      <c r="A4" s="82">
        <v>891</v>
      </c>
      <c r="B4" s="99" t="s">
        <v>37</v>
      </c>
      <c r="C4" s="99"/>
      <c r="D4" s="82">
        <v>36</v>
      </c>
      <c r="E4" s="82">
        <v>23</v>
      </c>
      <c r="F4" s="4">
        <f t="shared" ref="F4:F43" si="0">IF(D4&gt;0,IF(B4="スギ",P4,IF(B4="ヒノキ",U4,IF(B4="アカマツ",Z4,IF(B4="カラマツ",AF4,AJ4)))),"")</f>
        <v>1.06</v>
      </c>
      <c r="G4" s="5"/>
      <c r="H4" s="82"/>
      <c r="I4" s="82" t="s">
        <v>38</v>
      </c>
      <c r="J4" s="1" t="s">
        <v>15</v>
      </c>
      <c r="K4" s="83">
        <f t="shared" ref="K4:K43" si="1">IF(ROUND(10^(-5+0.8769+1.7454*LOG(D4)+1.014*LOG(E4)),2)&gt;=0.01,ROUND(10^(-5+0.8769+1.7454*LOG(D4)+1.014*LOG(E4)),2),ROUND(10^(-5+0.8769+1.7454*LOG(D4)+1.014*LOG(E4)),3))</f>
        <v>0.94</v>
      </c>
      <c r="L4" s="83">
        <f t="shared" ref="L4:L43" si="2">ROUND(10^(-5+0.73504+1.83346*LOG(D4)+1.06569*LOG(E4)),2)</f>
        <v>1.1000000000000001</v>
      </c>
      <c r="M4" s="83">
        <f t="shared" ref="M4:M43" si="3">ROUND(10^(-5+0.71514+1.74357*LOG(D4)+1.17719*LOG(E4)),2)</f>
        <v>1.08</v>
      </c>
      <c r="N4" s="83">
        <f t="shared" ref="N4:N43" si="4">ROUND(10^(-5+0.82956+1.76381*LOG(D4)+1.06412*LOG(E4)),2)</f>
        <v>1.06</v>
      </c>
      <c r="O4" s="83">
        <f t="shared" ref="O4:O43" si="5">ROUND(10^(-5+0.88226+1.79204*LOG(D4)+0.99303*LOG(E4)),2)</f>
        <v>1.06</v>
      </c>
      <c r="P4" s="83">
        <f>HLOOKUP($D4,K$3:O$43,MATCH($A4,$A$3:$A$43,0),1)</f>
        <v>1.06</v>
      </c>
      <c r="Q4" s="83">
        <f t="shared" ref="Q4:Q43" si="6">IF(ROUND(10^(1.810672*LOG(D4)+0.982833*LOG(E4)-4.173533),2)&gt;=0.01,ROUND(10^(1.810672*LOG(D4)+0.982833*LOG(E4)-4.173533),2),ROUND(10^(1.810672*LOG(D4)+0.982833*LOG(E4)-4.173533),3))</f>
        <v>0.96</v>
      </c>
      <c r="R4" s="83">
        <f t="shared" ref="R4:R43" si="7">ROUND(10^(1.905709*LOG(D4)+1.011385*LOG(E4)-4.293729),2)</f>
        <v>1.1200000000000001</v>
      </c>
      <c r="S4" s="83">
        <f t="shared" ref="S4:S43" si="8">ROUND(10^(1.771888*LOG(D4)+1.138415*LOG(E4)-4.271259),2)</f>
        <v>1.0900000000000001</v>
      </c>
      <c r="T4" s="83">
        <f t="shared" ref="T4:T43" si="9">ROUND(10^(1.671519*LOG(D4)+1.363617*LOG(E4)-4.404407),2)</f>
        <v>1.1299999999999999</v>
      </c>
      <c r="U4" s="83">
        <f t="shared" ref="U4:U43" si="10">HLOOKUP($D4,Q$3:T$43,MATCH($A4,$A$3:$A$43,0),1)</f>
        <v>1.1299999999999999</v>
      </c>
      <c r="V4" s="83">
        <f t="shared" ref="V4:V43" si="11">IF(ROUND(10^(-4.249503+1.946501*LOG(D4)+0.942682*LOG(E4)),2)&gt;=0.01,ROUND(10^(-4.249503+1.946501*LOG(D4)+0.942682*LOG(E4)),2),ROUND(10^(-4.249503+1.946501*LOG(D4)+0.942682*LOG(E4)),3))</f>
        <v>1.1599999999999999</v>
      </c>
      <c r="W4" s="83">
        <f t="shared" ref="W4:W43" si="12">ROUND(10^(-4.155639+1.847898*LOG(D4)+0.951955*LOG(E4)),2)</f>
        <v>1.04</v>
      </c>
      <c r="X4" s="83">
        <f t="shared" ref="X4:X43" si="13">ROUND(10^(-4.194535+1.804172*LOG(D4)+1.034248*LOG(E4)),2)</f>
        <v>1.05</v>
      </c>
      <c r="Y4" s="83">
        <f t="shared" ref="Y4:Y43" si="14">ROUND(10^(-4.42347+2.006485*LOG(D4)+0.967757*LOG(E4)),2)</f>
        <v>1.04</v>
      </c>
      <c r="Z4" s="83">
        <f t="shared" ref="Z4:Z43" si="15">HLOOKUP($D4,V$3:Y$43,MATCH($A4,$A$3:$A$43,0),1)</f>
        <v>1.05</v>
      </c>
      <c r="AA4" s="83">
        <f t="shared" ref="AA4:AA43" si="16">IF(ROUND(10^(1.80389*LOG(D4)+0.962587*LOG(E4)-4.155099),2)&gt;=0.01,ROUND(10^(1.80389*LOG(D4)+0.962587*LOG(E4)-4.155099),2),ROUND(10^(1.80389*LOG(D4)+0.962587*LOG(E4)-4.155099),3))</f>
        <v>0.92</v>
      </c>
      <c r="AB4" s="83">
        <f t="shared" ref="AB4:AB43" si="17">ROUND(10^(1.979213*LOG(D4)+0.998347*LOG(E4)-4.369281),2)</f>
        <v>1.18</v>
      </c>
      <c r="AC4" s="83">
        <f t="shared" ref="AC4:AC43" si="18">ROUND(10^(1.904401*LOG(D4)+1.062478*LOG(E4)-4.348104),2)</f>
        <v>1.1499999999999999</v>
      </c>
      <c r="AD4" s="83">
        <f t="shared" ref="AD4:AD43" si="19">ROUND(10^(1.640825*LOG(D4)+1.080387*LOG(E4)-3.976731),2)</f>
        <v>1.1200000000000001</v>
      </c>
      <c r="AE4" s="83">
        <f t="shared" ref="AE4:AE43" si="20">ROUND(10^(1.90887*LOG(D4)+1.088002*LOG(E4)-4.431495),2)</f>
        <v>1.05</v>
      </c>
      <c r="AF4" s="83">
        <f t="shared" ref="AF4:AF43" si="21">HLOOKUP($D4,AA$3:AE$43,MATCH($A4,$A$3:$A$43,0),1)</f>
        <v>1.1200000000000001</v>
      </c>
      <c r="AG4" s="83">
        <f t="shared" ref="AG4:AG43" si="22">IF(ROUND(10^(1.94019664*LOG(D4)+0.84689666*LOG(E4)-4.20067295),2)&gt;=0.01,ROUND(10^(1.94019664*LOG(D4)+0.84689666*LOG(E4)-4.20067295),2),ROUND(10^(1.94019664*LOG(D4)+0.84689666*LOG(E4)-4.20067295),3))</f>
        <v>0.94</v>
      </c>
      <c r="AH4" s="83">
        <f t="shared" ref="AH4:AH43" si="23">ROUND(10^(1.93813902*LOG(D4)+0.96697002*LOG(E4)-4.32216295),2)</f>
        <v>1.03</v>
      </c>
      <c r="AI4" s="83">
        <f t="shared" ref="AI4:AI43" si="24">ROUND(10^(1.82464098*LOG(D4)+0.97625989*LOG(E4)-4.15096808),2)</f>
        <v>1.04</v>
      </c>
      <c r="AJ4" s="83">
        <f t="shared" ref="AJ4:AJ43" si="25">HLOOKUP($D4,AG$3:AI$43,MATCH($A4,$A$3:$A$43,0),1)</f>
        <v>1.03</v>
      </c>
    </row>
    <row r="5" spans="1:36" ht="12.95" customHeight="1" x14ac:dyDescent="0.15">
      <c r="A5" s="82">
        <v>892</v>
      </c>
      <c r="B5" s="99" t="s">
        <v>37</v>
      </c>
      <c r="C5" s="99"/>
      <c r="D5" s="82">
        <v>28</v>
      </c>
      <c r="E5" s="82">
        <v>19</v>
      </c>
      <c r="F5" s="4">
        <f t="shared" si="0"/>
        <v>0.55000000000000004</v>
      </c>
      <c r="G5" s="5"/>
      <c r="H5" s="82"/>
      <c r="I5" s="5"/>
      <c r="J5" s="1" t="s">
        <v>15</v>
      </c>
      <c r="K5" s="83">
        <f t="shared" si="1"/>
        <v>0.5</v>
      </c>
      <c r="L5" s="83">
        <f t="shared" si="2"/>
        <v>0.56000000000000005</v>
      </c>
      <c r="M5" s="83">
        <f t="shared" si="3"/>
        <v>0.55000000000000004</v>
      </c>
      <c r="N5" s="83">
        <f t="shared" si="4"/>
        <v>0.55000000000000004</v>
      </c>
      <c r="O5" s="83">
        <f t="shared" si="5"/>
        <v>0.56000000000000005</v>
      </c>
      <c r="P5" s="83">
        <f t="shared" ref="P5:P43" si="26">HLOOKUP($D5,K$3:O$43,MATCH(A5,$A$3:$A$43,0),1)</f>
        <v>0.55000000000000004</v>
      </c>
      <c r="Q5" s="83">
        <f t="shared" si="6"/>
        <v>0.51</v>
      </c>
      <c r="R5" s="83">
        <f t="shared" si="7"/>
        <v>0.56999999999999995</v>
      </c>
      <c r="S5" s="83">
        <f t="shared" si="8"/>
        <v>0.56000000000000005</v>
      </c>
      <c r="T5" s="83">
        <f t="shared" si="9"/>
        <v>0.56999999999999995</v>
      </c>
      <c r="U5" s="83">
        <f t="shared" si="10"/>
        <v>0.56000000000000005</v>
      </c>
      <c r="V5" s="83">
        <f t="shared" si="11"/>
        <v>0.59</v>
      </c>
      <c r="W5" s="83">
        <f t="shared" si="12"/>
        <v>0.54</v>
      </c>
      <c r="X5" s="83">
        <f t="shared" si="13"/>
        <v>0.55000000000000004</v>
      </c>
      <c r="Y5" s="83">
        <f t="shared" si="14"/>
        <v>0.52</v>
      </c>
      <c r="Z5" s="83">
        <f t="shared" si="15"/>
        <v>0.55000000000000004</v>
      </c>
      <c r="AA5" s="83">
        <f t="shared" si="16"/>
        <v>0.49</v>
      </c>
      <c r="AB5" s="83">
        <f t="shared" si="17"/>
        <v>0.59</v>
      </c>
      <c r="AC5" s="83">
        <f t="shared" si="18"/>
        <v>0.57999999999999996</v>
      </c>
      <c r="AD5" s="83">
        <f t="shared" si="19"/>
        <v>0.6</v>
      </c>
      <c r="AE5" s="83">
        <f t="shared" si="20"/>
        <v>0.53</v>
      </c>
      <c r="AF5" s="83">
        <f t="shared" si="21"/>
        <v>0.57999999999999996</v>
      </c>
      <c r="AG5" s="83">
        <f t="shared" si="22"/>
        <v>0.49</v>
      </c>
      <c r="AH5" s="83">
        <f t="shared" si="23"/>
        <v>0.52</v>
      </c>
      <c r="AI5" s="83">
        <f t="shared" si="24"/>
        <v>0.55000000000000004</v>
      </c>
      <c r="AJ5" s="83">
        <f t="shared" si="25"/>
        <v>0.52</v>
      </c>
    </row>
    <row r="6" spans="1:36" ht="12.95" customHeight="1" x14ac:dyDescent="0.15">
      <c r="A6" s="82">
        <v>893</v>
      </c>
      <c r="B6" s="99" t="s">
        <v>37</v>
      </c>
      <c r="C6" s="99"/>
      <c r="D6" s="82">
        <v>22</v>
      </c>
      <c r="E6" s="82">
        <v>17</v>
      </c>
      <c r="F6" s="4">
        <f t="shared" si="0"/>
        <v>0.32</v>
      </c>
      <c r="G6" s="5"/>
      <c r="H6" s="82"/>
      <c r="I6" s="5"/>
      <c r="J6" s="1" t="s">
        <v>15</v>
      </c>
      <c r="K6" s="83">
        <f t="shared" si="1"/>
        <v>0.28999999999999998</v>
      </c>
      <c r="L6" s="83">
        <f t="shared" si="2"/>
        <v>0.32</v>
      </c>
      <c r="M6" s="83">
        <f t="shared" si="3"/>
        <v>0.32</v>
      </c>
      <c r="N6" s="83">
        <f t="shared" si="4"/>
        <v>0.32</v>
      </c>
      <c r="O6" s="83">
        <f t="shared" si="5"/>
        <v>0.32</v>
      </c>
      <c r="P6" s="83">
        <f t="shared" si="26"/>
        <v>0.32</v>
      </c>
      <c r="Q6" s="83">
        <f t="shared" si="6"/>
        <v>0.28999999999999998</v>
      </c>
      <c r="R6" s="83">
        <f t="shared" si="7"/>
        <v>0.32</v>
      </c>
      <c r="S6" s="83">
        <f t="shared" si="8"/>
        <v>0.32</v>
      </c>
      <c r="T6" s="83">
        <f t="shared" si="9"/>
        <v>0.33</v>
      </c>
      <c r="U6" s="83">
        <f t="shared" si="10"/>
        <v>0.32</v>
      </c>
      <c r="V6" s="83">
        <f t="shared" si="11"/>
        <v>0.33</v>
      </c>
      <c r="W6" s="83">
        <f t="shared" si="12"/>
        <v>0.31</v>
      </c>
      <c r="X6" s="83">
        <f t="shared" si="13"/>
        <v>0.32</v>
      </c>
      <c r="Y6" s="83">
        <f t="shared" si="14"/>
        <v>0.28999999999999998</v>
      </c>
      <c r="Z6" s="83">
        <f t="shared" si="15"/>
        <v>0.32</v>
      </c>
      <c r="AA6" s="83">
        <f t="shared" si="16"/>
        <v>0.28000000000000003</v>
      </c>
      <c r="AB6" s="83">
        <f t="shared" si="17"/>
        <v>0.33</v>
      </c>
      <c r="AC6" s="83">
        <f t="shared" si="18"/>
        <v>0.33</v>
      </c>
      <c r="AD6" s="83">
        <f t="shared" si="19"/>
        <v>0.36</v>
      </c>
      <c r="AE6" s="83">
        <f t="shared" si="20"/>
        <v>0.28999999999999998</v>
      </c>
      <c r="AF6" s="83">
        <f t="shared" si="21"/>
        <v>0.33</v>
      </c>
      <c r="AG6" s="83">
        <f t="shared" si="22"/>
        <v>0.28000000000000003</v>
      </c>
      <c r="AH6" s="83">
        <f t="shared" si="23"/>
        <v>0.28999999999999998</v>
      </c>
      <c r="AI6" s="83">
        <f t="shared" si="24"/>
        <v>0.32</v>
      </c>
      <c r="AJ6" s="83">
        <f t="shared" si="25"/>
        <v>0.28999999999999998</v>
      </c>
    </row>
    <row r="7" spans="1:36" ht="12.95" customHeight="1" x14ac:dyDescent="0.15">
      <c r="A7" s="82">
        <v>894</v>
      </c>
      <c r="B7" s="99" t="s">
        <v>37</v>
      </c>
      <c r="C7" s="99"/>
      <c r="D7" s="82">
        <v>24</v>
      </c>
      <c r="E7" s="82">
        <v>18</v>
      </c>
      <c r="F7" s="4">
        <f t="shared" si="0"/>
        <v>0.4</v>
      </c>
      <c r="G7" s="5"/>
      <c r="H7" s="82"/>
      <c r="I7" s="5"/>
      <c r="J7" s="1" t="s">
        <v>15</v>
      </c>
      <c r="K7" s="83">
        <f t="shared" si="1"/>
        <v>0.36</v>
      </c>
      <c r="L7" s="83">
        <f t="shared" si="2"/>
        <v>0.4</v>
      </c>
      <c r="M7" s="83">
        <f t="shared" si="3"/>
        <v>0.4</v>
      </c>
      <c r="N7" s="83">
        <f t="shared" si="4"/>
        <v>0.4</v>
      </c>
      <c r="O7" s="83">
        <f t="shared" si="5"/>
        <v>0.4</v>
      </c>
      <c r="P7" s="83">
        <f t="shared" si="26"/>
        <v>0.4</v>
      </c>
      <c r="Q7" s="83">
        <f t="shared" si="6"/>
        <v>0.36</v>
      </c>
      <c r="R7" s="83">
        <f t="shared" si="7"/>
        <v>0.4</v>
      </c>
      <c r="S7" s="83">
        <f t="shared" si="8"/>
        <v>0.4</v>
      </c>
      <c r="T7" s="83">
        <f t="shared" si="9"/>
        <v>0.41</v>
      </c>
      <c r="U7" s="83">
        <f t="shared" si="10"/>
        <v>0.4</v>
      </c>
      <c r="V7" s="83">
        <f t="shared" si="11"/>
        <v>0.42</v>
      </c>
      <c r="W7" s="83">
        <f t="shared" si="12"/>
        <v>0.39</v>
      </c>
      <c r="X7" s="83">
        <f t="shared" si="13"/>
        <v>0.39</v>
      </c>
      <c r="Y7" s="83">
        <f t="shared" si="14"/>
        <v>0.36</v>
      </c>
      <c r="Z7" s="83">
        <f t="shared" si="15"/>
        <v>0.39</v>
      </c>
      <c r="AA7" s="83">
        <f t="shared" si="16"/>
        <v>0.35</v>
      </c>
      <c r="AB7" s="83">
        <f t="shared" si="17"/>
        <v>0.41</v>
      </c>
      <c r="AC7" s="83">
        <f t="shared" si="18"/>
        <v>0.41</v>
      </c>
      <c r="AD7" s="83">
        <f t="shared" si="19"/>
        <v>0.44</v>
      </c>
      <c r="AE7" s="83">
        <f t="shared" si="20"/>
        <v>0.37</v>
      </c>
      <c r="AF7" s="83">
        <f t="shared" si="21"/>
        <v>0.41</v>
      </c>
      <c r="AG7" s="83">
        <f t="shared" si="22"/>
        <v>0.35</v>
      </c>
      <c r="AH7" s="83">
        <f t="shared" si="23"/>
        <v>0.37</v>
      </c>
      <c r="AI7" s="83">
        <f t="shared" si="24"/>
        <v>0.39</v>
      </c>
      <c r="AJ7" s="83">
        <f t="shared" si="25"/>
        <v>0.37</v>
      </c>
    </row>
    <row r="8" spans="1:36" ht="12.95" customHeight="1" x14ac:dyDescent="0.15">
      <c r="A8" s="82">
        <v>895</v>
      </c>
      <c r="B8" s="99" t="s">
        <v>37</v>
      </c>
      <c r="C8" s="99"/>
      <c r="D8" s="82">
        <v>24</v>
      </c>
      <c r="E8" s="82">
        <v>18</v>
      </c>
      <c r="F8" s="4">
        <f t="shared" si="0"/>
        <v>0.4</v>
      </c>
      <c r="G8" s="5"/>
      <c r="H8" s="82"/>
      <c r="I8" s="5"/>
      <c r="J8" s="1" t="s">
        <v>15</v>
      </c>
      <c r="K8" s="83">
        <f t="shared" si="1"/>
        <v>0.36</v>
      </c>
      <c r="L8" s="83">
        <f t="shared" si="2"/>
        <v>0.4</v>
      </c>
      <c r="M8" s="83">
        <f t="shared" si="3"/>
        <v>0.4</v>
      </c>
      <c r="N8" s="83">
        <f t="shared" si="4"/>
        <v>0.4</v>
      </c>
      <c r="O8" s="83">
        <f t="shared" si="5"/>
        <v>0.4</v>
      </c>
      <c r="P8" s="83">
        <f t="shared" si="26"/>
        <v>0.4</v>
      </c>
      <c r="Q8" s="83">
        <f t="shared" si="6"/>
        <v>0.36</v>
      </c>
      <c r="R8" s="83">
        <f t="shared" si="7"/>
        <v>0.4</v>
      </c>
      <c r="S8" s="83">
        <f t="shared" si="8"/>
        <v>0.4</v>
      </c>
      <c r="T8" s="83">
        <f t="shared" si="9"/>
        <v>0.41</v>
      </c>
      <c r="U8" s="83">
        <f t="shared" si="10"/>
        <v>0.4</v>
      </c>
      <c r="V8" s="83">
        <f t="shared" si="11"/>
        <v>0.42</v>
      </c>
      <c r="W8" s="83">
        <f t="shared" si="12"/>
        <v>0.39</v>
      </c>
      <c r="X8" s="83">
        <f t="shared" si="13"/>
        <v>0.39</v>
      </c>
      <c r="Y8" s="83">
        <f t="shared" si="14"/>
        <v>0.36</v>
      </c>
      <c r="Z8" s="83">
        <f t="shared" si="15"/>
        <v>0.39</v>
      </c>
      <c r="AA8" s="83">
        <f t="shared" si="16"/>
        <v>0.35</v>
      </c>
      <c r="AB8" s="83">
        <f t="shared" si="17"/>
        <v>0.41</v>
      </c>
      <c r="AC8" s="83">
        <f t="shared" si="18"/>
        <v>0.41</v>
      </c>
      <c r="AD8" s="83">
        <f t="shared" si="19"/>
        <v>0.44</v>
      </c>
      <c r="AE8" s="83">
        <f t="shared" si="20"/>
        <v>0.37</v>
      </c>
      <c r="AF8" s="83">
        <f t="shared" si="21"/>
        <v>0.41</v>
      </c>
      <c r="AG8" s="83">
        <f t="shared" si="22"/>
        <v>0.35</v>
      </c>
      <c r="AH8" s="83">
        <f t="shared" si="23"/>
        <v>0.37</v>
      </c>
      <c r="AI8" s="83">
        <f t="shared" si="24"/>
        <v>0.39</v>
      </c>
      <c r="AJ8" s="83">
        <f t="shared" si="25"/>
        <v>0.37</v>
      </c>
    </row>
    <row r="9" spans="1:36" ht="12.95" customHeight="1" x14ac:dyDescent="0.15">
      <c r="A9" s="82">
        <v>896</v>
      </c>
      <c r="B9" s="99" t="s">
        <v>37</v>
      </c>
      <c r="C9" s="99"/>
      <c r="D9" s="82">
        <v>18</v>
      </c>
      <c r="E9" s="82">
        <v>16</v>
      </c>
      <c r="F9" s="4">
        <f t="shared" si="0"/>
        <v>0.21</v>
      </c>
      <c r="G9" s="5"/>
      <c r="H9" s="82"/>
      <c r="I9" s="5"/>
      <c r="J9" s="1" t="s">
        <v>15</v>
      </c>
      <c r="K9" s="83">
        <f t="shared" si="1"/>
        <v>0.19</v>
      </c>
      <c r="L9" s="83">
        <f t="shared" si="2"/>
        <v>0.21</v>
      </c>
      <c r="M9" s="83">
        <f t="shared" si="3"/>
        <v>0.21</v>
      </c>
      <c r="N9" s="83">
        <f t="shared" si="4"/>
        <v>0.21</v>
      </c>
      <c r="O9" s="83">
        <f t="shared" si="5"/>
        <v>0.21</v>
      </c>
      <c r="P9" s="83">
        <f t="shared" si="26"/>
        <v>0.21</v>
      </c>
      <c r="Q9" s="83">
        <f t="shared" si="6"/>
        <v>0.19</v>
      </c>
      <c r="R9" s="83">
        <f t="shared" si="7"/>
        <v>0.21</v>
      </c>
      <c r="S9" s="83">
        <f t="shared" si="8"/>
        <v>0.21</v>
      </c>
      <c r="T9" s="83">
        <f t="shared" si="9"/>
        <v>0.22</v>
      </c>
      <c r="U9" s="83">
        <f t="shared" si="10"/>
        <v>0.21</v>
      </c>
      <c r="V9" s="83">
        <f t="shared" si="11"/>
        <v>0.21</v>
      </c>
      <c r="W9" s="83">
        <f t="shared" si="12"/>
        <v>0.2</v>
      </c>
      <c r="X9" s="83">
        <f t="shared" si="13"/>
        <v>0.21</v>
      </c>
      <c r="Y9" s="83">
        <f t="shared" si="14"/>
        <v>0.18</v>
      </c>
      <c r="Z9" s="83">
        <f t="shared" si="15"/>
        <v>0.2</v>
      </c>
      <c r="AA9" s="83">
        <f t="shared" si="16"/>
        <v>0.19</v>
      </c>
      <c r="AB9" s="83">
        <f t="shared" si="17"/>
        <v>0.21</v>
      </c>
      <c r="AC9" s="83">
        <f t="shared" si="18"/>
        <v>0.21</v>
      </c>
      <c r="AD9" s="83">
        <f t="shared" si="19"/>
        <v>0.24</v>
      </c>
      <c r="AE9" s="83">
        <f t="shared" si="20"/>
        <v>0.19</v>
      </c>
      <c r="AF9" s="83">
        <f t="shared" si="21"/>
        <v>0.21</v>
      </c>
      <c r="AG9" s="83">
        <f t="shared" si="22"/>
        <v>0.18</v>
      </c>
      <c r="AH9" s="83">
        <f t="shared" si="23"/>
        <v>0.19</v>
      </c>
      <c r="AI9" s="83">
        <f t="shared" si="24"/>
        <v>0.21</v>
      </c>
      <c r="AJ9" s="83">
        <f t="shared" si="25"/>
        <v>0.19</v>
      </c>
    </row>
    <row r="10" spans="1:36" ht="12.95" customHeight="1" x14ac:dyDescent="0.15">
      <c r="A10" s="82">
        <v>897</v>
      </c>
      <c r="B10" s="99" t="s">
        <v>37</v>
      </c>
      <c r="C10" s="99"/>
      <c r="D10" s="82">
        <v>18</v>
      </c>
      <c r="E10" s="82">
        <v>16</v>
      </c>
      <c r="F10" s="4">
        <f t="shared" si="0"/>
        <v>0.21</v>
      </c>
      <c r="G10" s="5"/>
      <c r="H10" s="82"/>
      <c r="I10" s="5"/>
      <c r="J10" s="1" t="s">
        <v>15</v>
      </c>
      <c r="K10" s="83">
        <f t="shared" si="1"/>
        <v>0.19</v>
      </c>
      <c r="L10" s="83">
        <f t="shared" si="2"/>
        <v>0.21</v>
      </c>
      <c r="M10" s="83">
        <f t="shared" si="3"/>
        <v>0.21</v>
      </c>
      <c r="N10" s="83">
        <f t="shared" si="4"/>
        <v>0.21</v>
      </c>
      <c r="O10" s="83">
        <f t="shared" si="5"/>
        <v>0.21</v>
      </c>
      <c r="P10" s="83">
        <f t="shared" si="26"/>
        <v>0.21</v>
      </c>
      <c r="Q10" s="83">
        <f t="shared" si="6"/>
        <v>0.19</v>
      </c>
      <c r="R10" s="83">
        <f t="shared" si="7"/>
        <v>0.21</v>
      </c>
      <c r="S10" s="83">
        <f t="shared" si="8"/>
        <v>0.21</v>
      </c>
      <c r="T10" s="83">
        <f t="shared" si="9"/>
        <v>0.22</v>
      </c>
      <c r="U10" s="83">
        <f t="shared" si="10"/>
        <v>0.21</v>
      </c>
      <c r="V10" s="83">
        <f t="shared" si="11"/>
        <v>0.21</v>
      </c>
      <c r="W10" s="83">
        <f t="shared" si="12"/>
        <v>0.2</v>
      </c>
      <c r="X10" s="83">
        <f t="shared" si="13"/>
        <v>0.21</v>
      </c>
      <c r="Y10" s="83">
        <f t="shared" si="14"/>
        <v>0.18</v>
      </c>
      <c r="Z10" s="83">
        <f t="shared" si="15"/>
        <v>0.2</v>
      </c>
      <c r="AA10" s="83">
        <f t="shared" si="16"/>
        <v>0.19</v>
      </c>
      <c r="AB10" s="83">
        <f t="shared" si="17"/>
        <v>0.21</v>
      </c>
      <c r="AC10" s="83">
        <f t="shared" si="18"/>
        <v>0.21</v>
      </c>
      <c r="AD10" s="83">
        <f t="shared" si="19"/>
        <v>0.24</v>
      </c>
      <c r="AE10" s="83">
        <f t="shared" si="20"/>
        <v>0.19</v>
      </c>
      <c r="AF10" s="83">
        <f t="shared" si="21"/>
        <v>0.21</v>
      </c>
      <c r="AG10" s="83">
        <f t="shared" si="22"/>
        <v>0.18</v>
      </c>
      <c r="AH10" s="83">
        <f t="shared" si="23"/>
        <v>0.19</v>
      </c>
      <c r="AI10" s="83">
        <f t="shared" si="24"/>
        <v>0.21</v>
      </c>
      <c r="AJ10" s="83">
        <f t="shared" si="25"/>
        <v>0.19</v>
      </c>
    </row>
    <row r="11" spans="1:36" ht="12.95" customHeight="1" x14ac:dyDescent="0.15">
      <c r="A11" s="82">
        <v>898</v>
      </c>
      <c r="B11" s="99" t="s">
        <v>37</v>
      </c>
      <c r="C11" s="99"/>
      <c r="D11" s="82">
        <v>32</v>
      </c>
      <c r="E11" s="82">
        <v>20</v>
      </c>
      <c r="F11" s="4">
        <f t="shared" si="0"/>
        <v>0.74</v>
      </c>
      <c r="G11" s="5" t="s">
        <v>33</v>
      </c>
      <c r="H11" s="82"/>
      <c r="I11" s="82"/>
      <c r="J11" s="1" t="s">
        <v>15</v>
      </c>
      <c r="K11" s="83">
        <f t="shared" si="1"/>
        <v>0.67</v>
      </c>
      <c r="L11" s="83">
        <f t="shared" si="2"/>
        <v>0.76</v>
      </c>
      <c r="M11" s="83">
        <f t="shared" si="3"/>
        <v>0.74</v>
      </c>
      <c r="N11" s="83">
        <f t="shared" si="4"/>
        <v>0.74</v>
      </c>
      <c r="O11" s="83">
        <f t="shared" si="5"/>
        <v>0.74</v>
      </c>
      <c r="P11" s="83">
        <f t="shared" si="26"/>
        <v>0.74</v>
      </c>
      <c r="Q11" s="83">
        <f t="shared" si="6"/>
        <v>0.68</v>
      </c>
      <c r="R11" s="83">
        <f t="shared" si="7"/>
        <v>0.78</v>
      </c>
      <c r="S11" s="83">
        <f t="shared" si="8"/>
        <v>0.75</v>
      </c>
      <c r="T11" s="83">
        <f t="shared" si="9"/>
        <v>0.77</v>
      </c>
      <c r="U11" s="83">
        <f t="shared" si="10"/>
        <v>0.77</v>
      </c>
      <c r="V11" s="83">
        <f t="shared" si="11"/>
        <v>0.81</v>
      </c>
      <c r="W11" s="83">
        <f t="shared" si="12"/>
        <v>0.73</v>
      </c>
      <c r="X11" s="83">
        <f t="shared" si="13"/>
        <v>0.74</v>
      </c>
      <c r="Y11" s="83">
        <f t="shared" si="14"/>
        <v>0.72</v>
      </c>
      <c r="Z11" s="83">
        <f t="shared" si="15"/>
        <v>0.74</v>
      </c>
      <c r="AA11" s="83">
        <f t="shared" si="16"/>
        <v>0.65</v>
      </c>
      <c r="AB11" s="83">
        <f t="shared" si="17"/>
        <v>0.81</v>
      </c>
      <c r="AC11" s="83">
        <f t="shared" si="18"/>
        <v>0.8</v>
      </c>
      <c r="AD11" s="83">
        <f t="shared" si="19"/>
        <v>0.79</v>
      </c>
      <c r="AE11" s="83">
        <f t="shared" si="20"/>
        <v>0.72</v>
      </c>
      <c r="AF11" s="83">
        <f t="shared" si="21"/>
        <v>0.79</v>
      </c>
      <c r="AG11" s="83">
        <f t="shared" si="22"/>
        <v>0.66</v>
      </c>
      <c r="AH11" s="83">
        <f t="shared" si="23"/>
        <v>0.71</v>
      </c>
      <c r="AI11" s="83">
        <f t="shared" si="24"/>
        <v>0.73</v>
      </c>
      <c r="AJ11" s="83">
        <f t="shared" si="25"/>
        <v>0.71</v>
      </c>
    </row>
    <row r="12" spans="1:36" ht="12.95" customHeight="1" x14ac:dyDescent="0.15">
      <c r="A12" s="82">
        <v>899</v>
      </c>
      <c r="B12" s="99" t="s">
        <v>37</v>
      </c>
      <c r="C12" s="99"/>
      <c r="D12" s="82">
        <v>12</v>
      </c>
      <c r="E12" s="82">
        <v>11</v>
      </c>
      <c r="F12" s="4">
        <f t="shared" si="0"/>
        <v>7.0000000000000007E-2</v>
      </c>
      <c r="G12" s="5" t="s">
        <v>33</v>
      </c>
      <c r="H12" s="97" t="s">
        <v>32</v>
      </c>
      <c r="I12" s="97" t="s">
        <v>33</v>
      </c>
      <c r="J12" s="1" t="s">
        <v>15</v>
      </c>
      <c r="K12" s="83">
        <f t="shared" si="1"/>
        <v>7.0000000000000007E-2</v>
      </c>
      <c r="L12" s="83">
        <f t="shared" si="2"/>
        <v>7.0000000000000007E-2</v>
      </c>
      <c r="M12" s="83">
        <f t="shared" si="3"/>
        <v>7.0000000000000007E-2</v>
      </c>
      <c r="N12" s="83">
        <f t="shared" si="4"/>
        <v>7.0000000000000007E-2</v>
      </c>
      <c r="O12" s="83">
        <f t="shared" si="5"/>
        <v>7.0000000000000007E-2</v>
      </c>
      <c r="P12" s="83">
        <f t="shared" si="26"/>
        <v>7.0000000000000007E-2</v>
      </c>
      <c r="Q12" s="83">
        <f t="shared" si="6"/>
        <v>0.06</v>
      </c>
      <c r="R12" s="83">
        <f t="shared" si="7"/>
        <v>7.0000000000000007E-2</v>
      </c>
      <c r="S12" s="83">
        <f t="shared" si="8"/>
        <v>7.0000000000000007E-2</v>
      </c>
      <c r="T12" s="83">
        <f t="shared" si="9"/>
        <v>7.0000000000000007E-2</v>
      </c>
      <c r="U12" s="83">
        <f t="shared" si="10"/>
        <v>7.0000000000000007E-2</v>
      </c>
      <c r="V12" s="83">
        <f t="shared" si="11"/>
        <v>7.0000000000000007E-2</v>
      </c>
      <c r="W12" s="83">
        <f t="shared" si="12"/>
        <v>7.0000000000000007E-2</v>
      </c>
      <c r="X12" s="83">
        <f t="shared" si="13"/>
        <v>7.0000000000000007E-2</v>
      </c>
      <c r="Y12" s="83">
        <f t="shared" si="14"/>
        <v>0.06</v>
      </c>
      <c r="Z12" s="83">
        <f t="shared" si="15"/>
        <v>7.0000000000000007E-2</v>
      </c>
      <c r="AA12" s="83">
        <f t="shared" si="16"/>
        <v>0.06</v>
      </c>
      <c r="AB12" s="83">
        <f t="shared" si="17"/>
        <v>0.06</v>
      </c>
      <c r="AC12" s="83">
        <f t="shared" si="18"/>
        <v>7.0000000000000007E-2</v>
      </c>
      <c r="AD12" s="83">
        <f t="shared" si="19"/>
        <v>0.08</v>
      </c>
      <c r="AE12" s="83">
        <f t="shared" si="20"/>
        <v>0.06</v>
      </c>
      <c r="AF12" s="83">
        <f t="shared" si="21"/>
        <v>0.06</v>
      </c>
      <c r="AG12" s="83">
        <f t="shared" si="22"/>
        <v>0.06</v>
      </c>
      <c r="AH12" s="83">
        <f t="shared" si="23"/>
        <v>0.06</v>
      </c>
      <c r="AI12" s="83">
        <f t="shared" si="24"/>
        <v>7.0000000000000007E-2</v>
      </c>
      <c r="AJ12" s="83">
        <f t="shared" si="25"/>
        <v>0.06</v>
      </c>
    </row>
    <row r="13" spans="1:36" ht="12.95" customHeight="1" x14ac:dyDescent="0.15">
      <c r="A13" s="82">
        <v>900</v>
      </c>
      <c r="B13" s="99" t="s">
        <v>37</v>
      </c>
      <c r="C13" s="99"/>
      <c r="D13" s="82">
        <v>28</v>
      </c>
      <c r="E13" s="82">
        <v>20</v>
      </c>
      <c r="F13" s="4">
        <f t="shared" si="0"/>
        <v>0.59</v>
      </c>
      <c r="G13" s="5"/>
      <c r="H13" s="82"/>
      <c r="I13" s="5"/>
      <c r="J13" s="1" t="s">
        <v>15</v>
      </c>
      <c r="K13" s="83">
        <f t="shared" si="1"/>
        <v>0.53</v>
      </c>
      <c r="L13" s="83">
        <f t="shared" si="2"/>
        <v>0.6</v>
      </c>
      <c r="M13" s="83">
        <f t="shared" si="3"/>
        <v>0.59</v>
      </c>
      <c r="N13" s="83">
        <f t="shared" si="4"/>
        <v>0.57999999999999996</v>
      </c>
      <c r="O13" s="83">
        <f t="shared" si="5"/>
        <v>0.59</v>
      </c>
      <c r="P13" s="83">
        <f t="shared" si="26"/>
        <v>0.59</v>
      </c>
      <c r="Q13" s="83">
        <f t="shared" si="6"/>
        <v>0.53</v>
      </c>
      <c r="R13" s="83">
        <f t="shared" si="7"/>
        <v>0.6</v>
      </c>
      <c r="S13" s="83">
        <f t="shared" si="8"/>
        <v>0.59</v>
      </c>
      <c r="T13" s="83">
        <f t="shared" si="9"/>
        <v>0.61</v>
      </c>
      <c r="U13" s="83">
        <f t="shared" si="10"/>
        <v>0.59</v>
      </c>
      <c r="V13" s="83">
        <f t="shared" si="11"/>
        <v>0.62</v>
      </c>
      <c r="W13" s="83">
        <f t="shared" si="12"/>
        <v>0.56999999999999995</v>
      </c>
      <c r="X13" s="83">
        <f t="shared" si="13"/>
        <v>0.57999999999999996</v>
      </c>
      <c r="Y13" s="83">
        <f t="shared" si="14"/>
        <v>0.55000000000000004</v>
      </c>
      <c r="Z13" s="83">
        <f t="shared" si="15"/>
        <v>0.57999999999999996</v>
      </c>
      <c r="AA13" s="83">
        <f t="shared" si="16"/>
        <v>0.51</v>
      </c>
      <c r="AB13" s="83">
        <f t="shared" si="17"/>
        <v>0.62</v>
      </c>
      <c r="AC13" s="83">
        <f t="shared" si="18"/>
        <v>0.62</v>
      </c>
      <c r="AD13" s="83">
        <f t="shared" si="19"/>
        <v>0.64</v>
      </c>
      <c r="AE13" s="83">
        <f t="shared" si="20"/>
        <v>0.56000000000000005</v>
      </c>
      <c r="AF13" s="83">
        <f t="shared" si="21"/>
        <v>0.62</v>
      </c>
      <c r="AG13" s="83">
        <f t="shared" si="22"/>
        <v>0.51</v>
      </c>
      <c r="AH13" s="83">
        <f t="shared" si="23"/>
        <v>0.55000000000000004</v>
      </c>
      <c r="AI13" s="83">
        <f t="shared" si="24"/>
        <v>0.57999999999999996</v>
      </c>
      <c r="AJ13" s="83">
        <f t="shared" si="25"/>
        <v>0.55000000000000004</v>
      </c>
    </row>
    <row r="14" spans="1:36" ht="12.95" customHeight="1" x14ac:dyDescent="0.15">
      <c r="A14" s="82">
        <v>901</v>
      </c>
      <c r="B14" s="99" t="s">
        <v>37</v>
      </c>
      <c r="C14" s="99"/>
      <c r="D14" s="82">
        <v>20</v>
      </c>
      <c r="E14" s="82">
        <v>16</v>
      </c>
      <c r="F14" s="4">
        <f t="shared" si="0"/>
        <v>0.25</v>
      </c>
      <c r="G14" s="5"/>
      <c r="H14" s="82"/>
      <c r="I14" s="82"/>
      <c r="J14" s="1" t="s">
        <v>15</v>
      </c>
      <c r="K14" s="83">
        <f t="shared" si="1"/>
        <v>0.23</v>
      </c>
      <c r="L14" s="83">
        <f t="shared" si="2"/>
        <v>0.25</v>
      </c>
      <c r="M14" s="83">
        <f t="shared" si="3"/>
        <v>0.25</v>
      </c>
      <c r="N14" s="83">
        <f t="shared" si="4"/>
        <v>0.25</v>
      </c>
      <c r="O14" s="83">
        <f t="shared" si="5"/>
        <v>0.26</v>
      </c>
      <c r="P14" s="83">
        <f t="shared" si="26"/>
        <v>0.25</v>
      </c>
      <c r="Q14" s="83">
        <f t="shared" si="6"/>
        <v>0.23</v>
      </c>
      <c r="R14" s="83">
        <f t="shared" si="7"/>
        <v>0.25</v>
      </c>
      <c r="S14" s="83">
        <f t="shared" si="8"/>
        <v>0.25</v>
      </c>
      <c r="T14" s="83">
        <f t="shared" si="9"/>
        <v>0.26</v>
      </c>
      <c r="U14" s="83">
        <f t="shared" si="10"/>
        <v>0.25</v>
      </c>
      <c r="V14" s="83">
        <f t="shared" si="11"/>
        <v>0.26</v>
      </c>
      <c r="W14" s="83">
        <f t="shared" si="12"/>
        <v>0.25</v>
      </c>
      <c r="X14" s="83">
        <f t="shared" si="13"/>
        <v>0.25</v>
      </c>
      <c r="Y14" s="83">
        <f t="shared" si="14"/>
        <v>0.23</v>
      </c>
      <c r="Z14" s="83">
        <f t="shared" si="15"/>
        <v>0.25</v>
      </c>
      <c r="AA14" s="83">
        <f t="shared" si="16"/>
        <v>0.22</v>
      </c>
      <c r="AB14" s="83">
        <f t="shared" si="17"/>
        <v>0.26</v>
      </c>
      <c r="AC14" s="83">
        <f t="shared" si="18"/>
        <v>0.26</v>
      </c>
      <c r="AD14" s="83">
        <f t="shared" si="19"/>
        <v>0.28999999999999998</v>
      </c>
      <c r="AE14" s="83">
        <f t="shared" si="20"/>
        <v>0.23</v>
      </c>
      <c r="AF14" s="83">
        <f t="shared" si="21"/>
        <v>0.26</v>
      </c>
      <c r="AG14" s="83">
        <f t="shared" si="22"/>
        <v>0.22</v>
      </c>
      <c r="AH14" s="83">
        <f t="shared" si="23"/>
        <v>0.23</v>
      </c>
      <c r="AI14" s="83">
        <f t="shared" si="24"/>
        <v>0.25</v>
      </c>
      <c r="AJ14" s="83">
        <f t="shared" si="25"/>
        <v>0.23</v>
      </c>
    </row>
    <row r="15" spans="1:36" ht="12.95" customHeight="1" x14ac:dyDescent="0.15">
      <c r="A15" s="82">
        <v>902</v>
      </c>
      <c r="B15" s="99" t="s">
        <v>37</v>
      </c>
      <c r="C15" s="99"/>
      <c r="D15" s="82">
        <v>12</v>
      </c>
      <c r="E15" s="82">
        <v>13</v>
      </c>
      <c r="F15" s="4">
        <f t="shared" si="0"/>
        <v>0.08</v>
      </c>
      <c r="G15" s="5" t="s">
        <v>33</v>
      </c>
      <c r="H15" s="82" t="s">
        <v>32</v>
      </c>
      <c r="I15" s="82" t="s">
        <v>33</v>
      </c>
      <c r="J15" s="1" t="s">
        <v>15</v>
      </c>
      <c r="K15" s="83">
        <f t="shared" si="1"/>
        <v>0.08</v>
      </c>
      <c r="L15" s="83">
        <f t="shared" si="2"/>
        <v>0.08</v>
      </c>
      <c r="M15" s="83">
        <f t="shared" si="3"/>
        <v>0.08</v>
      </c>
      <c r="N15" s="83">
        <f t="shared" si="4"/>
        <v>0.08</v>
      </c>
      <c r="O15" s="83">
        <f t="shared" si="5"/>
        <v>0.08</v>
      </c>
      <c r="P15" s="83">
        <f t="shared" si="26"/>
        <v>0.08</v>
      </c>
      <c r="Q15" s="83">
        <f t="shared" si="6"/>
        <v>0.08</v>
      </c>
      <c r="R15" s="83">
        <f t="shared" si="7"/>
        <v>0.08</v>
      </c>
      <c r="S15" s="83">
        <f t="shared" si="8"/>
        <v>0.08</v>
      </c>
      <c r="T15" s="83">
        <f t="shared" si="9"/>
        <v>0.08</v>
      </c>
      <c r="U15" s="83">
        <f t="shared" si="10"/>
        <v>0.08</v>
      </c>
      <c r="V15" s="83">
        <f t="shared" si="11"/>
        <v>0.08</v>
      </c>
      <c r="W15" s="83">
        <f t="shared" si="12"/>
        <v>0.08</v>
      </c>
      <c r="X15" s="83">
        <f t="shared" si="13"/>
        <v>0.08</v>
      </c>
      <c r="Y15" s="83">
        <f t="shared" si="14"/>
        <v>7.0000000000000007E-2</v>
      </c>
      <c r="Z15" s="83">
        <f t="shared" si="15"/>
        <v>0.08</v>
      </c>
      <c r="AA15" s="83">
        <f t="shared" si="16"/>
        <v>7.0000000000000007E-2</v>
      </c>
      <c r="AB15" s="83">
        <f t="shared" si="17"/>
        <v>0.08</v>
      </c>
      <c r="AC15" s="83">
        <f t="shared" si="18"/>
        <v>0.08</v>
      </c>
      <c r="AD15" s="83">
        <f t="shared" si="19"/>
        <v>0.1</v>
      </c>
      <c r="AE15" s="83">
        <f t="shared" si="20"/>
        <v>7.0000000000000007E-2</v>
      </c>
      <c r="AF15" s="83">
        <f t="shared" si="21"/>
        <v>0.08</v>
      </c>
      <c r="AG15" s="83">
        <f t="shared" si="22"/>
        <v>7.0000000000000007E-2</v>
      </c>
      <c r="AH15" s="83">
        <f t="shared" si="23"/>
        <v>7.0000000000000007E-2</v>
      </c>
      <c r="AI15" s="83">
        <f t="shared" si="24"/>
        <v>0.08</v>
      </c>
      <c r="AJ15" s="83">
        <f t="shared" si="25"/>
        <v>7.0000000000000007E-2</v>
      </c>
    </row>
    <row r="16" spans="1:36" ht="12.95" customHeight="1" x14ac:dyDescent="0.15">
      <c r="A16" s="82">
        <v>903</v>
      </c>
      <c r="B16" s="99" t="s">
        <v>37</v>
      </c>
      <c r="C16" s="99"/>
      <c r="D16" s="82">
        <v>18</v>
      </c>
      <c r="E16" s="82">
        <v>18</v>
      </c>
      <c r="F16" s="4">
        <f t="shared" si="0"/>
        <v>0.24</v>
      </c>
      <c r="G16" s="5" t="s">
        <v>33</v>
      </c>
      <c r="H16" s="97" t="s">
        <v>32</v>
      </c>
      <c r="I16" s="97" t="s">
        <v>33</v>
      </c>
      <c r="J16" s="1" t="s">
        <v>15</v>
      </c>
      <c r="K16" s="83">
        <f t="shared" si="1"/>
        <v>0.22</v>
      </c>
      <c r="L16" s="83">
        <f t="shared" si="2"/>
        <v>0.24</v>
      </c>
      <c r="M16" s="83">
        <f t="shared" si="3"/>
        <v>0.24</v>
      </c>
      <c r="N16" s="83">
        <f t="shared" si="4"/>
        <v>0.24</v>
      </c>
      <c r="O16" s="83">
        <f t="shared" si="5"/>
        <v>0.24</v>
      </c>
      <c r="P16" s="83">
        <f t="shared" si="26"/>
        <v>0.24</v>
      </c>
      <c r="Q16" s="83">
        <f t="shared" si="6"/>
        <v>0.22</v>
      </c>
      <c r="R16" s="83">
        <f t="shared" si="7"/>
        <v>0.23</v>
      </c>
      <c r="S16" s="83">
        <f t="shared" si="8"/>
        <v>0.24</v>
      </c>
      <c r="T16" s="83">
        <f t="shared" si="9"/>
        <v>0.25</v>
      </c>
      <c r="U16" s="83">
        <f t="shared" si="10"/>
        <v>0.23</v>
      </c>
      <c r="V16" s="83">
        <f t="shared" si="11"/>
        <v>0.24</v>
      </c>
      <c r="W16" s="83">
        <f t="shared" si="12"/>
        <v>0.23</v>
      </c>
      <c r="X16" s="83">
        <f t="shared" si="13"/>
        <v>0.23</v>
      </c>
      <c r="Y16" s="83">
        <f t="shared" si="14"/>
        <v>0.2</v>
      </c>
      <c r="Z16" s="83">
        <f t="shared" si="15"/>
        <v>0.23</v>
      </c>
      <c r="AA16" s="83">
        <f t="shared" si="16"/>
        <v>0.21</v>
      </c>
      <c r="AB16" s="83">
        <f t="shared" si="17"/>
        <v>0.23</v>
      </c>
      <c r="AC16" s="83">
        <f t="shared" si="18"/>
        <v>0.24</v>
      </c>
      <c r="AD16" s="83">
        <f t="shared" si="19"/>
        <v>0.27</v>
      </c>
      <c r="AE16" s="83">
        <f t="shared" si="20"/>
        <v>0.21</v>
      </c>
      <c r="AF16" s="83">
        <f t="shared" si="21"/>
        <v>0.23</v>
      </c>
      <c r="AG16" s="83">
        <f t="shared" si="22"/>
        <v>0.2</v>
      </c>
      <c r="AH16" s="83">
        <f t="shared" si="23"/>
        <v>0.21</v>
      </c>
      <c r="AI16" s="83">
        <f t="shared" si="24"/>
        <v>0.23</v>
      </c>
      <c r="AJ16" s="83">
        <f t="shared" si="25"/>
        <v>0.21</v>
      </c>
    </row>
    <row r="17" spans="1:36" ht="12.95" customHeight="1" x14ac:dyDescent="0.15">
      <c r="A17" s="82">
        <v>904</v>
      </c>
      <c r="B17" s="99" t="s">
        <v>37</v>
      </c>
      <c r="C17" s="99"/>
      <c r="D17" s="82">
        <v>18</v>
      </c>
      <c r="E17" s="82">
        <v>18</v>
      </c>
      <c r="F17" s="4">
        <f t="shared" si="0"/>
        <v>0.24</v>
      </c>
      <c r="G17" s="5"/>
      <c r="H17" s="82"/>
      <c r="I17" s="82"/>
      <c r="J17" s="1" t="s">
        <v>15</v>
      </c>
      <c r="K17" s="83">
        <f t="shared" si="1"/>
        <v>0.22</v>
      </c>
      <c r="L17" s="83">
        <f t="shared" si="2"/>
        <v>0.24</v>
      </c>
      <c r="M17" s="83">
        <f t="shared" si="3"/>
        <v>0.24</v>
      </c>
      <c r="N17" s="83">
        <f t="shared" si="4"/>
        <v>0.24</v>
      </c>
      <c r="O17" s="83">
        <f t="shared" si="5"/>
        <v>0.24</v>
      </c>
      <c r="P17" s="83">
        <f t="shared" si="26"/>
        <v>0.24</v>
      </c>
      <c r="Q17" s="83">
        <f t="shared" si="6"/>
        <v>0.22</v>
      </c>
      <c r="R17" s="83">
        <f t="shared" si="7"/>
        <v>0.23</v>
      </c>
      <c r="S17" s="83">
        <f t="shared" si="8"/>
        <v>0.24</v>
      </c>
      <c r="T17" s="83">
        <f t="shared" si="9"/>
        <v>0.25</v>
      </c>
      <c r="U17" s="83">
        <f t="shared" si="10"/>
        <v>0.23</v>
      </c>
      <c r="V17" s="83">
        <f t="shared" si="11"/>
        <v>0.24</v>
      </c>
      <c r="W17" s="83">
        <f t="shared" si="12"/>
        <v>0.23</v>
      </c>
      <c r="X17" s="83">
        <f t="shared" si="13"/>
        <v>0.23</v>
      </c>
      <c r="Y17" s="83">
        <f t="shared" si="14"/>
        <v>0.2</v>
      </c>
      <c r="Z17" s="83">
        <f t="shared" si="15"/>
        <v>0.23</v>
      </c>
      <c r="AA17" s="83">
        <f t="shared" si="16"/>
        <v>0.21</v>
      </c>
      <c r="AB17" s="83">
        <f t="shared" si="17"/>
        <v>0.23</v>
      </c>
      <c r="AC17" s="83">
        <f t="shared" si="18"/>
        <v>0.24</v>
      </c>
      <c r="AD17" s="83">
        <f t="shared" si="19"/>
        <v>0.27</v>
      </c>
      <c r="AE17" s="83">
        <f t="shared" si="20"/>
        <v>0.21</v>
      </c>
      <c r="AF17" s="83">
        <f t="shared" si="21"/>
        <v>0.23</v>
      </c>
      <c r="AG17" s="83">
        <f t="shared" si="22"/>
        <v>0.2</v>
      </c>
      <c r="AH17" s="83">
        <f t="shared" si="23"/>
        <v>0.21</v>
      </c>
      <c r="AI17" s="83">
        <f t="shared" si="24"/>
        <v>0.23</v>
      </c>
      <c r="AJ17" s="83">
        <f t="shared" si="25"/>
        <v>0.21</v>
      </c>
    </row>
    <row r="18" spans="1:36" ht="12.95" customHeight="1" x14ac:dyDescent="0.15">
      <c r="A18" s="82">
        <v>905</v>
      </c>
      <c r="B18" s="99" t="s">
        <v>37</v>
      </c>
      <c r="C18" s="99"/>
      <c r="D18" s="82">
        <v>22</v>
      </c>
      <c r="E18" s="82">
        <v>18</v>
      </c>
      <c r="F18" s="4">
        <f t="shared" si="0"/>
        <v>0.34</v>
      </c>
      <c r="G18" s="5"/>
      <c r="H18" s="82"/>
      <c r="I18" s="82"/>
      <c r="J18" s="1" t="s">
        <v>15</v>
      </c>
      <c r="K18" s="83">
        <f t="shared" si="1"/>
        <v>0.31</v>
      </c>
      <c r="L18" s="83">
        <f t="shared" si="2"/>
        <v>0.34</v>
      </c>
      <c r="M18" s="83">
        <f t="shared" si="3"/>
        <v>0.34</v>
      </c>
      <c r="N18" s="83">
        <f t="shared" si="4"/>
        <v>0.34</v>
      </c>
      <c r="O18" s="83">
        <f t="shared" si="5"/>
        <v>0.34</v>
      </c>
      <c r="P18" s="83">
        <f t="shared" si="26"/>
        <v>0.34</v>
      </c>
      <c r="Q18" s="83">
        <f t="shared" si="6"/>
        <v>0.31</v>
      </c>
      <c r="R18" s="83">
        <f t="shared" si="7"/>
        <v>0.34</v>
      </c>
      <c r="S18" s="83">
        <f t="shared" si="8"/>
        <v>0.34</v>
      </c>
      <c r="T18" s="83">
        <f t="shared" si="9"/>
        <v>0.36</v>
      </c>
      <c r="U18" s="83">
        <f t="shared" si="10"/>
        <v>0.34</v>
      </c>
      <c r="V18" s="83">
        <f t="shared" si="11"/>
        <v>0.35</v>
      </c>
      <c r="W18" s="83">
        <f t="shared" si="12"/>
        <v>0.33</v>
      </c>
      <c r="X18" s="83">
        <f t="shared" si="13"/>
        <v>0.34</v>
      </c>
      <c r="Y18" s="83">
        <f t="shared" si="14"/>
        <v>0.31</v>
      </c>
      <c r="Z18" s="83">
        <f t="shared" si="15"/>
        <v>0.34</v>
      </c>
      <c r="AA18" s="83">
        <f t="shared" si="16"/>
        <v>0.3</v>
      </c>
      <c r="AB18" s="83">
        <f t="shared" si="17"/>
        <v>0.35</v>
      </c>
      <c r="AC18" s="83">
        <f t="shared" si="18"/>
        <v>0.35</v>
      </c>
      <c r="AD18" s="83">
        <f t="shared" si="19"/>
        <v>0.38</v>
      </c>
      <c r="AE18" s="83">
        <f t="shared" si="20"/>
        <v>0.31</v>
      </c>
      <c r="AF18" s="83">
        <f t="shared" si="21"/>
        <v>0.35</v>
      </c>
      <c r="AG18" s="83">
        <f t="shared" si="22"/>
        <v>0.28999999999999998</v>
      </c>
      <c r="AH18" s="83">
        <f t="shared" si="23"/>
        <v>0.31</v>
      </c>
      <c r="AI18" s="83">
        <f t="shared" si="24"/>
        <v>0.33</v>
      </c>
      <c r="AJ18" s="83">
        <f t="shared" si="25"/>
        <v>0.31</v>
      </c>
    </row>
    <row r="19" spans="1:36" ht="12.95" customHeight="1" x14ac:dyDescent="0.15">
      <c r="A19" s="82">
        <v>906</v>
      </c>
      <c r="B19" s="99" t="s">
        <v>37</v>
      </c>
      <c r="C19" s="99"/>
      <c r="D19" s="82">
        <v>16</v>
      </c>
      <c r="E19" s="82">
        <v>16</v>
      </c>
      <c r="F19" s="4">
        <f t="shared" si="0"/>
        <v>0.17</v>
      </c>
      <c r="G19" s="5" t="s">
        <v>33</v>
      </c>
      <c r="H19" s="97" t="s">
        <v>32</v>
      </c>
      <c r="I19" s="97" t="s">
        <v>33</v>
      </c>
      <c r="J19" s="1" t="s">
        <v>15</v>
      </c>
      <c r="K19" s="83">
        <f t="shared" si="1"/>
        <v>0.16</v>
      </c>
      <c r="L19" s="83">
        <f t="shared" si="2"/>
        <v>0.17</v>
      </c>
      <c r="M19" s="83">
        <f t="shared" si="3"/>
        <v>0.17</v>
      </c>
      <c r="N19" s="83">
        <f t="shared" si="4"/>
        <v>0.17</v>
      </c>
      <c r="O19" s="83">
        <f t="shared" si="5"/>
        <v>0.17</v>
      </c>
      <c r="P19" s="83">
        <f t="shared" si="26"/>
        <v>0.17</v>
      </c>
      <c r="Q19" s="83">
        <f t="shared" si="6"/>
        <v>0.15</v>
      </c>
      <c r="R19" s="83">
        <f t="shared" si="7"/>
        <v>0.17</v>
      </c>
      <c r="S19" s="83">
        <f t="shared" si="8"/>
        <v>0.17</v>
      </c>
      <c r="T19" s="83">
        <f t="shared" si="9"/>
        <v>0.18</v>
      </c>
      <c r="U19" s="83">
        <f t="shared" si="10"/>
        <v>0.17</v>
      </c>
      <c r="V19" s="83">
        <f t="shared" si="11"/>
        <v>0.17</v>
      </c>
      <c r="W19" s="83">
        <f t="shared" si="12"/>
        <v>0.16</v>
      </c>
      <c r="X19" s="83">
        <f t="shared" si="13"/>
        <v>0.17</v>
      </c>
      <c r="Y19" s="83">
        <f t="shared" si="14"/>
        <v>0.14000000000000001</v>
      </c>
      <c r="Z19" s="83">
        <f t="shared" si="15"/>
        <v>0.16</v>
      </c>
      <c r="AA19" s="83">
        <f t="shared" si="16"/>
        <v>0.15</v>
      </c>
      <c r="AB19" s="83">
        <f t="shared" si="17"/>
        <v>0.16</v>
      </c>
      <c r="AC19" s="83">
        <f t="shared" si="18"/>
        <v>0.17</v>
      </c>
      <c r="AD19" s="83">
        <f t="shared" si="19"/>
        <v>0.2</v>
      </c>
      <c r="AE19" s="83">
        <f t="shared" si="20"/>
        <v>0.15</v>
      </c>
      <c r="AF19" s="83">
        <f t="shared" si="21"/>
        <v>0.16</v>
      </c>
      <c r="AG19" s="83">
        <f t="shared" si="22"/>
        <v>0.14000000000000001</v>
      </c>
      <c r="AH19" s="83">
        <f t="shared" si="23"/>
        <v>0.15</v>
      </c>
      <c r="AI19" s="83">
        <f t="shared" si="24"/>
        <v>0.17</v>
      </c>
      <c r="AJ19" s="83">
        <f t="shared" si="25"/>
        <v>0.15</v>
      </c>
    </row>
    <row r="20" spans="1:36" ht="12.95" customHeight="1" x14ac:dyDescent="0.15">
      <c r="A20" s="82">
        <v>907</v>
      </c>
      <c r="B20" s="99" t="s">
        <v>37</v>
      </c>
      <c r="C20" s="99"/>
      <c r="D20" s="82">
        <v>16</v>
      </c>
      <c r="E20" s="82">
        <v>16</v>
      </c>
      <c r="F20" s="4">
        <f t="shared" si="0"/>
        <v>0.17</v>
      </c>
      <c r="G20" s="5" t="s">
        <v>33</v>
      </c>
      <c r="H20" s="82" t="s">
        <v>32</v>
      </c>
      <c r="I20" s="82" t="s">
        <v>33</v>
      </c>
      <c r="J20" s="1" t="s">
        <v>15</v>
      </c>
      <c r="K20" s="83">
        <f t="shared" si="1"/>
        <v>0.16</v>
      </c>
      <c r="L20" s="83">
        <f t="shared" si="2"/>
        <v>0.17</v>
      </c>
      <c r="M20" s="83">
        <f t="shared" si="3"/>
        <v>0.17</v>
      </c>
      <c r="N20" s="83">
        <f t="shared" si="4"/>
        <v>0.17</v>
      </c>
      <c r="O20" s="83">
        <f t="shared" si="5"/>
        <v>0.17</v>
      </c>
      <c r="P20" s="83">
        <f t="shared" si="26"/>
        <v>0.17</v>
      </c>
      <c r="Q20" s="83">
        <f t="shared" si="6"/>
        <v>0.15</v>
      </c>
      <c r="R20" s="83">
        <f t="shared" si="7"/>
        <v>0.17</v>
      </c>
      <c r="S20" s="83">
        <f t="shared" si="8"/>
        <v>0.17</v>
      </c>
      <c r="T20" s="83">
        <f t="shared" si="9"/>
        <v>0.18</v>
      </c>
      <c r="U20" s="83">
        <f t="shared" si="10"/>
        <v>0.17</v>
      </c>
      <c r="V20" s="83">
        <f t="shared" si="11"/>
        <v>0.17</v>
      </c>
      <c r="W20" s="83">
        <f t="shared" si="12"/>
        <v>0.16</v>
      </c>
      <c r="X20" s="83">
        <f t="shared" si="13"/>
        <v>0.17</v>
      </c>
      <c r="Y20" s="83">
        <f t="shared" si="14"/>
        <v>0.14000000000000001</v>
      </c>
      <c r="Z20" s="83">
        <f t="shared" si="15"/>
        <v>0.16</v>
      </c>
      <c r="AA20" s="83">
        <f t="shared" si="16"/>
        <v>0.15</v>
      </c>
      <c r="AB20" s="83">
        <f t="shared" si="17"/>
        <v>0.16</v>
      </c>
      <c r="AC20" s="83">
        <f t="shared" si="18"/>
        <v>0.17</v>
      </c>
      <c r="AD20" s="83">
        <f t="shared" si="19"/>
        <v>0.2</v>
      </c>
      <c r="AE20" s="83">
        <f t="shared" si="20"/>
        <v>0.15</v>
      </c>
      <c r="AF20" s="83">
        <f t="shared" si="21"/>
        <v>0.16</v>
      </c>
      <c r="AG20" s="83">
        <f t="shared" si="22"/>
        <v>0.14000000000000001</v>
      </c>
      <c r="AH20" s="83">
        <f t="shared" si="23"/>
        <v>0.15</v>
      </c>
      <c r="AI20" s="83">
        <f t="shared" si="24"/>
        <v>0.17</v>
      </c>
      <c r="AJ20" s="83">
        <f t="shared" si="25"/>
        <v>0.15</v>
      </c>
    </row>
    <row r="21" spans="1:36" ht="12.95" customHeight="1" x14ac:dyDescent="0.15">
      <c r="A21" s="82">
        <v>908</v>
      </c>
      <c r="B21" s="99" t="s">
        <v>37</v>
      </c>
      <c r="C21" s="99"/>
      <c r="D21" s="82">
        <v>20</v>
      </c>
      <c r="E21" s="82">
        <v>18</v>
      </c>
      <c r="F21" s="4">
        <f t="shared" si="0"/>
        <v>0.28999999999999998</v>
      </c>
      <c r="G21" s="5"/>
      <c r="H21" s="82"/>
      <c r="I21" s="82"/>
      <c r="J21" s="1" t="s">
        <v>15</v>
      </c>
      <c r="K21" s="83">
        <f t="shared" si="1"/>
        <v>0.26</v>
      </c>
      <c r="L21" s="83">
        <f t="shared" si="2"/>
        <v>0.28999999999999998</v>
      </c>
      <c r="M21" s="83">
        <f t="shared" si="3"/>
        <v>0.28999999999999998</v>
      </c>
      <c r="N21" s="83">
        <f t="shared" si="4"/>
        <v>0.28999999999999998</v>
      </c>
      <c r="O21" s="83">
        <f t="shared" si="5"/>
        <v>0.28999999999999998</v>
      </c>
      <c r="P21" s="83">
        <f t="shared" si="26"/>
        <v>0.28999999999999998</v>
      </c>
      <c r="Q21" s="83">
        <f t="shared" si="6"/>
        <v>0.26</v>
      </c>
      <c r="R21" s="83">
        <f t="shared" si="7"/>
        <v>0.28999999999999998</v>
      </c>
      <c r="S21" s="83">
        <f t="shared" si="8"/>
        <v>0.28999999999999998</v>
      </c>
      <c r="T21" s="83">
        <f t="shared" si="9"/>
        <v>0.3</v>
      </c>
      <c r="U21" s="83">
        <f t="shared" si="10"/>
        <v>0.28999999999999998</v>
      </c>
      <c r="V21" s="83">
        <f t="shared" si="11"/>
        <v>0.28999999999999998</v>
      </c>
      <c r="W21" s="83">
        <f t="shared" si="12"/>
        <v>0.28000000000000003</v>
      </c>
      <c r="X21" s="83">
        <f t="shared" si="13"/>
        <v>0.28000000000000003</v>
      </c>
      <c r="Y21" s="83">
        <f t="shared" si="14"/>
        <v>0.25</v>
      </c>
      <c r="Z21" s="83">
        <f t="shared" si="15"/>
        <v>0.28000000000000003</v>
      </c>
      <c r="AA21" s="83">
        <f t="shared" si="16"/>
        <v>0.25</v>
      </c>
      <c r="AB21" s="83">
        <f t="shared" si="17"/>
        <v>0.28999999999999998</v>
      </c>
      <c r="AC21" s="83">
        <f t="shared" si="18"/>
        <v>0.28999999999999998</v>
      </c>
      <c r="AD21" s="83">
        <f t="shared" si="19"/>
        <v>0.33</v>
      </c>
      <c r="AE21" s="83">
        <f t="shared" si="20"/>
        <v>0.26</v>
      </c>
      <c r="AF21" s="83">
        <f t="shared" si="21"/>
        <v>0.28999999999999998</v>
      </c>
      <c r="AG21" s="83">
        <f t="shared" si="22"/>
        <v>0.24</v>
      </c>
      <c r="AH21" s="83">
        <f t="shared" si="23"/>
        <v>0.26</v>
      </c>
      <c r="AI21" s="83">
        <f t="shared" si="24"/>
        <v>0.28000000000000003</v>
      </c>
      <c r="AJ21" s="83">
        <f t="shared" si="25"/>
        <v>0.26</v>
      </c>
    </row>
    <row r="22" spans="1:36" ht="12.95" customHeight="1" x14ac:dyDescent="0.15">
      <c r="A22" s="82">
        <v>909</v>
      </c>
      <c r="B22" s="99" t="s">
        <v>37</v>
      </c>
      <c r="C22" s="99"/>
      <c r="D22" s="82">
        <v>30</v>
      </c>
      <c r="E22" s="82">
        <v>22</v>
      </c>
      <c r="F22" s="4">
        <f t="shared" si="0"/>
        <v>0.74</v>
      </c>
      <c r="G22" s="26"/>
      <c r="H22" s="82"/>
      <c r="I22" s="82"/>
      <c r="J22" s="1" t="s">
        <v>15</v>
      </c>
      <c r="K22" s="83">
        <f t="shared" si="1"/>
        <v>0.66</v>
      </c>
      <c r="L22" s="83">
        <f t="shared" si="2"/>
        <v>0.75</v>
      </c>
      <c r="M22" s="83">
        <f t="shared" si="3"/>
        <v>0.74</v>
      </c>
      <c r="N22" s="83">
        <f t="shared" si="4"/>
        <v>0.73</v>
      </c>
      <c r="O22" s="83">
        <f t="shared" si="5"/>
        <v>0.73</v>
      </c>
      <c r="P22" s="83">
        <f t="shared" si="26"/>
        <v>0.74</v>
      </c>
      <c r="Q22" s="83">
        <f t="shared" si="6"/>
        <v>0.66</v>
      </c>
      <c r="R22" s="83">
        <f t="shared" si="7"/>
        <v>0.76</v>
      </c>
      <c r="S22" s="83">
        <f t="shared" si="8"/>
        <v>0.75</v>
      </c>
      <c r="T22" s="83">
        <f t="shared" si="9"/>
        <v>0.79</v>
      </c>
      <c r="U22" s="83">
        <f t="shared" si="10"/>
        <v>0.75</v>
      </c>
      <c r="V22" s="83">
        <f t="shared" si="11"/>
        <v>0.78</v>
      </c>
      <c r="W22" s="83">
        <f t="shared" si="12"/>
        <v>0.71</v>
      </c>
      <c r="X22" s="83">
        <f t="shared" si="13"/>
        <v>0.72</v>
      </c>
      <c r="Y22" s="83">
        <f t="shared" si="14"/>
        <v>0.69</v>
      </c>
      <c r="Z22" s="83">
        <f t="shared" si="15"/>
        <v>0.72</v>
      </c>
      <c r="AA22" s="83">
        <f t="shared" si="16"/>
        <v>0.63</v>
      </c>
      <c r="AB22" s="83">
        <f t="shared" si="17"/>
        <v>0.78</v>
      </c>
      <c r="AC22" s="83">
        <f t="shared" si="18"/>
        <v>0.78</v>
      </c>
      <c r="AD22" s="83">
        <f t="shared" si="19"/>
        <v>0.79</v>
      </c>
      <c r="AE22" s="83">
        <f t="shared" si="20"/>
        <v>0.71</v>
      </c>
      <c r="AF22" s="83">
        <f t="shared" si="21"/>
        <v>0.78</v>
      </c>
      <c r="AG22" s="83">
        <f t="shared" si="22"/>
        <v>0.63</v>
      </c>
      <c r="AH22" s="83">
        <f t="shared" si="23"/>
        <v>0.69</v>
      </c>
      <c r="AI22" s="83">
        <f t="shared" si="24"/>
        <v>0.72</v>
      </c>
      <c r="AJ22" s="83">
        <f t="shared" si="25"/>
        <v>0.69</v>
      </c>
    </row>
    <row r="23" spans="1:36" ht="12.95" customHeight="1" x14ac:dyDescent="0.15">
      <c r="A23" s="82">
        <v>910</v>
      </c>
      <c r="B23" s="99" t="s">
        <v>37</v>
      </c>
      <c r="C23" s="99"/>
      <c r="D23" s="82">
        <v>16</v>
      </c>
      <c r="E23" s="82">
        <v>16</v>
      </c>
      <c r="F23" s="4">
        <f t="shared" si="0"/>
        <v>0.17</v>
      </c>
      <c r="G23" s="5" t="s">
        <v>33</v>
      </c>
      <c r="H23" s="82" t="s">
        <v>32</v>
      </c>
      <c r="I23" s="82" t="s">
        <v>33</v>
      </c>
      <c r="J23" s="1" t="s">
        <v>15</v>
      </c>
      <c r="K23" s="83">
        <f t="shared" si="1"/>
        <v>0.16</v>
      </c>
      <c r="L23" s="83">
        <f t="shared" si="2"/>
        <v>0.17</v>
      </c>
      <c r="M23" s="83">
        <f t="shared" si="3"/>
        <v>0.17</v>
      </c>
      <c r="N23" s="83">
        <f t="shared" si="4"/>
        <v>0.17</v>
      </c>
      <c r="O23" s="83">
        <f t="shared" si="5"/>
        <v>0.17</v>
      </c>
      <c r="P23" s="83">
        <f t="shared" si="26"/>
        <v>0.17</v>
      </c>
      <c r="Q23" s="83">
        <f t="shared" si="6"/>
        <v>0.15</v>
      </c>
      <c r="R23" s="83">
        <f t="shared" si="7"/>
        <v>0.17</v>
      </c>
      <c r="S23" s="83">
        <f t="shared" si="8"/>
        <v>0.17</v>
      </c>
      <c r="T23" s="83">
        <f t="shared" si="9"/>
        <v>0.18</v>
      </c>
      <c r="U23" s="83">
        <f t="shared" si="10"/>
        <v>0.17</v>
      </c>
      <c r="V23" s="83">
        <f t="shared" si="11"/>
        <v>0.17</v>
      </c>
      <c r="W23" s="83">
        <f t="shared" si="12"/>
        <v>0.16</v>
      </c>
      <c r="X23" s="83">
        <f t="shared" si="13"/>
        <v>0.17</v>
      </c>
      <c r="Y23" s="83">
        <f t="shared" si="14"/>
        <v>0.14000000000000001</v>
      </c>
      <c r="Z23" s="83">
        <f t="shared" si="15"/>
        <v>0.16</v>
      </c>
      <c r="AA23" s="83">
        <f t="shared" si="16"/>
        <v>0.15</v>
      </c>
      <c r="AB23" s="83">
        <f t="shared" si="17"/>
        <v>0.16</v>
      </c>
      <c r="AC23" s="83">
        <f t="shared" si="18"/>
        <v>0.17</v>
      </c>
      <c r="AD23" s="83">
        <f t="shared" si="19"/>
        <v>0.2</v>
      </c>
      <c r="AE23" s="83">
        <f t="shared" si="20"/>
        <v>0.15</v>
      </c>
      <c r="AF23" s="83">
        <f t="shared" si="21"/>
        <v>0.16</v>
      </c>
      <c r="AG23" s="83">
        <f t="shared" si="22"/>
        <v>0.14000000000000001</v>
      </c>
      <c r="AH23" s="83">
        <f t="shared" si="23"/>
        <v>0.15</v>
      </c>
      <c r="AI23" s="83">
        <f t="shared" si="24"/>
        <v>0.17</v>
      </c>
      <c r="AJ23" s="83">
        <f t="shared" si="25"/>
        <v>0.15</v>
      </c>
    </row>
    <row r="24" spans="1:36" ht="12.95" customHeight="1" x14ac:dyDescent="0.15">
      <c r="A24" s="82">
        <v>911</v>
      </c>
      <c r="B24" s="99" t="s">
        <v>37</v>
      </c>
      <c r="C24" s="99"/>
      <c r="D24" s="82">
        <v>14</v>
      </c>
      <c r="E24" s="82">
        <v>13</v>
      </c>
      <c r="F24" s="4">
        <f t="shared" si="0"/>
        <v>0.11</v>
      </c>
      <c r="G24" s="5" t="s">
        <v>33</v>
      </c>
      <c r="H24" s="82" t="s">
        <v>32</v>
      </c>
      <c r="I24" s="82" t="s">
        <v>33</v>
      </c>
      <c r="J24" s="1" t="s">
        <v>15</v>
      </c>
      <c r="K24" s="83">
        <f t="shared" si="1"/>
        <v>0.1</v>
      </c>
      <c r="L24" s="83">
        <f t="shared" si="2"/>
        <v>0.11</v>
      </c>
      <c r="M24" s="83">
        <f t="shared" si="3"/>
        <v>0.11</v>
      </c>
      <c r="N24" s="83">
        <f t="shared" si="4"/>
        <v>0.11</v>
      </c>
      <c r="O24" s="83">
        <f t="shared" si="5"/>
        <v>0.11</v>
      </c>
      <c r="P24" s="83">
        <f t="shared" si="26"/>
        <v>0.11</v>
      </c>
      <c r="Q24" s="83">
        <f t="shared" si="6"/>
        <v>0.1</v>
      </c>
      <c r="R24" s="83">
        <f t="shared" si="7"/>
        <v>0.1</v>
      </c>
      <c r="S24" s="83">
        <f t="shared" si="8"/>
        <v>0.11</v>
      </c>
      <c r="T24" s="83">
        <f t="shared" si="9"/>
        <v>0.11</v>
      </c>
      <c r="U24" s="83">
        <f t="shared" si="10"/>
        <v>0.1</v>
      </c>
      <c r="V24" s="83">
        <f t="shared" si="11"/>
        <v>0.11</v>
      </c>
      <c r="W24" s="83">
        <f t="shared" si="12"/>
        <v>0.11</v>
      </c>
      <c r="X24" s="83">
        <f t="shared" si="13"/>
        <v>0.11</v>
      </c>
      <c r="Y24" s="83">
        <f t="shared" si="14"/>
        <v>0.09</v>
      </c>
      <c r="Z24" s="83">
        <f t="shared" si="15"/>
        <v>0.11</v>
      </c>
      <c r="AA24" s="83">
        <f t="shared" si="16"/>
        <v>0.1</v>
      </c>
      <c r="AB24" s="83">
        <f t="shared" si="17"/>
        <v>0.1</v>
      </c>
      <c r="AC24" s="83">
        <f t="shared" si="18"/>
        <v>0.1</v>
      </c>
      <c r="AD24" s="83">
        <f t="shared" si="19"/>
        <v>0.13</v>
      </c>
      <c r="AE24" s="83">
        <f t="shared" si="20"/>
        <v>0.09</v>
      </c>
      <c r="AF24" s="83">
        <f t="shared" si="21"/>
        <v>0.1</v>
      </c>
      <c r="AG24" s="83">
        <f t="shared" si="22"/>
        <v>0.09</v>
      </c>
      <c r="AH24" s="83">
        <f t="shared" si="23"/>
        <v>0.09</v>
      </c>
      <c r="AI24" s="83">
        <f t="shared" si="24"/>
        <v>0.11</v>
      </c>
      <c r="AJ24" s="83">
        <f t="shared" si="25"/>
        <v>0.09</v>
      </c>
    </row>
    <row r="25" spans="1:36" ht="12.95" customHeight="1" x14ac:dyDescent="0.15">
      <c r="A25" s="82"/>
      <c r="B25" s="99"/>
      <c r="C25" s="99"/>
      <c r="D25" s="82"/>
      <c r="E25" s="82"/>
      <c r="F25" s="4" t="str">
        <f t="shared" si="0"/>
        <v/>
      </c>
      <c r="G25" s="5"/>
      <c r="H25" s="82"/>
      <c r="I25" s="82"/>
      <c r="J25" s="1" t="s">
        <v>15</v>
      </c>
      <c r="K25" s="83" t="e">
        <f t="shared" si="1"/>
        <v>#NUM!</v>
      </c>
      <c r="L25" s="83" t="e">
        <f t="shared" si="2"/>
        <v>#NUM!</v>
      </c>
      <c r="M25" s="83" t="e">
        <f t="shared" si="3"/>
        <v>#NUM!</v>
      </c>
      <c r="N25" s="83" t="e">
        <f t="shared" si="4"/>
        <v>#NUM!</v>
      </c>
      <c r="O25" s="83" t="e">
        <f t="shared" si="5"/>
        <v>#NUM!</v>
      </c>
      <c r="P25" s="83" t="e">
        <f t="shared" si="26"/>
        <v>#N/A</v>
      </c>
      <c r="Q25" s="83" t="e">
        <f t="shared" si="6"/>
        <v>#NUM!</v>
      </c>
      <c r="R25" s="83" t="e">
        <f t="shared" si="7"/>
        <v>#NUM!</v>
      </c>
      <c r="S25" s="83" t="e">
        <f t="shared" si="8"/>
        <v>#NUM!</v>
      </c>
      <c r="T25" s="83" t="e">
        <f t="shared" si="9"/>
        <v>#NUM!</v>
      </c>
      <c r="U25" s="83" t="e">
        <f t="shared" si="10"/>
        <v>#N/A</v>
      </c>
      <c r="V25" s="83" t="e">
        <f t="shared" si="11"/>
        <v>#NUM!</v>
      </c>
      <c r="W25" s="83" t="e">
        <f t="shared" si="12"/>
        <v>#NUM!</v>
      </c>
      <c r="X25" s="83" t="e">
        <f t="shared" si="13"/>
        <v>#NUM!</v>
      </c>
      <c r="Y25" s="83" t="e">
        <f t="shared" si="14"/>
        <v>#NUM!</v>
      </c>
      <c r="Z25" s="83" t="e">
        <f t="shared" si="15"/>
        <v>#N/A</v>
      </c>
      <c r="AA25" s="83" t="e">
        <f t="shared" si="16"/>
        <v>#NUM!</v>
      </c>
      <c r="AB25" s="83" t="e">
        <f t="shared" si="17"/>
        <v>#NUM!</v>
      </c>
      <c r="AC25" s="83" t="e">
        <f t="shared" si="18"/>
        <v>#NUM!</v>
      </c>
      <c r="AD25" s="83" t="e">
        <f t="shared" si="19"/>
        <v>#NUM!</v>
      </c>
      <c r="AE25" s="83" t="e">
        <f t="shared" si="20"/>
        <v>#NUM!</v>
      </c>
      <c r="AF25" s="83" t="e">
        <f t="shared" si="21"/>
        <v>#N/A</v>
      </c>
      <c r="AG25" s="83" t="e">
        <f t="shared" si="22"/>
        <v>#NUM!</v>
      </c>
      <c r="AH25" s="83" t="e">
        <f t="shared" si="23"/>
        <v>#NUM!</v>
      </c>
      <c r="AI25" s="83" t="e">
        <f t="shared" si="24"/>
        <v>#NUM!</v>
      </c>
      <c r="AJ25" s="83" t="e">
        <f t="shared" si="25"/>
        <v>#N/A</v>
      </c>
    </row>
    <row r="26" spans="1:36" ht="12.95" customHeight="1" x14ac:dyDescent="0.15">
      <c r="A26" s="82"/>
      <c r="B26" s="99"/>
      <c r="C26" s="99"/>
      <c r="D26" s="82"/>
      <c r="E26" s="82"/>
      <c r="F26" s="4" t="str">
        <f t="shared" si="0"/>
        <v/>
      </c>
      <c r="G26" s="5"/>
      <c r="H26" s="82"/>
      <c r="I26" s="82"/>
      <c r="J26" s="1" t="s">
        <v>15</v>
      </c>
      <c r="K26" s="83" t="e">
        <f t="shared" si="1"/>
        <v>#NUM!</v>
      </c>
      <c r="L26" s="83" t="e">
        <f t="shared" si="2"/>
        <v>#NUM!</v>
      </c>
      <c r="M26" s="83" t="e">
        <f t="shared" si="3"/>
        <v>#NUM!</v>
      </c>
      <c r="N26" s="83" t="e">
        <f t="shared" si="4"/>
        <v>#NUM!</v>
      </c>
      <c r="O26" s="83" t="e">
        <f t="shared" si="5"/>
        <v>#NUM!</v>
      </c>
      <c r="P26" s="83" t="e">
        <f t="shared" si="26"/>
        <v>#N/A</v>
      </c>
      <c r="Q26" s="83" t="e">
        <f t="shared" si="6"/>
        <v>#NUM!</v>
      </c>
      <c r="R26" s="83" t="e">
        <f t="shared" si="7"/>
        <v>#NUM!</v>
      </c>
      <c r="S26" s="83" t="e">
        <f t="shared" si="8"/>
        <v>#NUM!</v>
      </c>
      <c r="T26" s="83" t="e">
        <f t="shared" si="9"/>
        <v>#NUM!</v>
      </c>
      <c r="U26" s="83" t="e">
        <f t="shared" si="10"/>
        <v>#N/A</v>
      </c>
      <c r="V26" s="83" t="e">
        <f t="shared" si="11"/>
        <v>#NUM!</v>
      </c>
      <c r="W26" s="83" t="e">
        <f t="shared" si="12"/>
        <v>#NUM!</v>
      </c>
      <c r="X26" s="83" t="e">
        <f t="shared" si="13"/>
        <v>#NUM!</v>
      </c>
      <c r="Y26" s="83" t="e">
        <f t="shared" si="14"/>
        <v>#NUM!</v>
      </c>
      <c r="Z26" s="83" t="e">
        <f t="shared" si="15"/>
        <v>#N/A</v>
      </c>
      <c r="AA26" s="83" t="e">
        <f t="shared" si="16"/>
        <v>#NUM!</v>
      </c>
      <c r="AB26" s="83" t="e">
        <f t="shared" si="17"/>
        <v>#NUM!</v>
      </c>
      <c r="AC26" s="83" t="e">
        <f t="shared" si="18"/>
        <v>#NUM!</v>
      </c>
      <c r="AD26" s="83" t="e">
        <f t="shared" si="19"/>
        <v>#NUM!</v>
      </c>
      <c r="AE26" s="83" t="e">
        <f t="shared" si="20"/>
        <v>#NUM!</v>
      </c>
      <c r="AF26" s="83" t="e">
        <f t="shared" si="21"/>
        <v>#N/A</v>
      </c>
      <c r="AG26" s="83" t="e">
        <f t="shared" si="22"/>
        <v>#NUM!</v>
      </c>
      <c r="AH26" s="83" t="e">
        <f t="shared" si="23"/>
        <v>#NUM!</v>
      </c>
      <c r="AI26" s="83" t="e">
        <f t="shared" si="24"/>
        <v>#NUM!</v>
      </c>
      <c r="AJ26" s="83" t="e">
        <f t="shared" si="25"/>
        <v>#N/A</v>
      </c>
    </row>
    <row r="27" spans="1:36" ht="12.95" customHeight="1" x14ac:dyDescent="0.15">
      <c r="A27" s="82"/>
      <c r="B27" s="99"/>
      <c r="C27" s="99"/>
      <c r="D27" s="82"/>
      <c r="E27" s="82"/>
      <c r="F27" s="4" t="str">
        <f t="shared" si="0"/>
        <v/>
      </c>
      <c r="G27" s="5"/>
      <c r="H27" s="82"/>
      <c r="I27" s="82"/>
      <c r="J27" s="1" t="s">
        <v>15</v>
      </c>
      <c r="K27" s="83" t="e">
        <f t="shared" si="1"/>
        <v>#NUM!</v>
      </c>
      <c r="L27" s="83" t="e">
        <f t="shared" si="2"/>
        <v>#NUM!</v>
      </c>
      <c r="M27" s="83" t="e">
        <f t="shared" si="3"/>
        <v>#NUM!</v>
      </c>
      <c r="N27" s="83" t="e">
        <f t="shared" si="4"/>
        <v>#NUM!</v>
      </c>
      <c r="O27" s="83" t="e">
        <f t="shared" si="5"/>
        <v>#NUM!</v>
      </c>
      <c r="P27" s="83" t="e">
        <f t="shared" si="26"/>
        <v>#N/A</v>
      </c>
      <c r="Q27" s="83" t="e">
        <f t="shared" si="6"/>
        <v>#NUM!</v>
      </c>
      <c r="R27" s="83" t="e">
        <f t="shared" si="7"/>
        <v>#NUM!</v>
      </c>
      <c r="S27" s="83" t="e">
        <f t="shared" si="8"/>
        <v>#NUM!</v>
      </c>
      <c r="T27" s="83" t="e">
        <f t="shared" si="9"/>
        <v>#NUM!</v>
      </c>
      <c r="U27" s="83" t="e">
        <f t="shared" si="10"/>
        <v>#N/A</v>
      </c>
      <c r="V27" s="83" t="e">
        <f t="shared" si="11"/>
        <v>#NUM!</v>
      </c>
      <c r="W27" s="83" t="e">
        <f t="shared" si="12"/>
        <v>#NUM!</v>
      </c>
      <c r="X27" s="83" t="e">
        <f t="shared" si="13"/>
        <v>#NUM!</v>
      </c>
      <c r="Y27" s="83" t="e">
        <f t="shared" si="14"/>
        <v>#NUM!</v>
      </c>
      <c r="Z27" s="83" t="e">
        <f t="shared" si="15"/>
        <v>#N/A</v>
      </c>
      <c r="AA27" s="83" t="e">
        <f t="shared" si="16"/>
        <v>#NUM!</v>
      </c>
      <c r="AB27" s="83" t="e">
        <f t="shared" si="17"/>
        <v>#NUM!</v>
      </c>
      <c r="AC27" s="83" t="e">
        <f t="shared" si="18"/>
        <v>#NUM!</v>
      </c>
      <c r="AD27" s="83" t="e">
        <f t="shared" si="19"/>
        <v>#NUM!</v>
      </c>
      <c r="AE27" s="83" t="e">
        <f t="shared" si="20"/>
        <v>#NUM!</v>
      </c>
      <c r="AF27" s="83" t="e">
        <f t="shared" si="21"/>
        <v>#N/A</v>
      </c>
      <c r="AG27" s="83" t="e">
        <f t="shared" si="22"/>
        <v>#NUM!</v>
      </c>
      <c r="AH27" s="83" t="e">
        <f t="shared" si="23"/>
        <v>#NUM!</v>
      </c>
      <c r="AI27" s="83" t="e">
        <f t="shared" si="24"/>
        <v>#NUM!</v>
      </c>
      <c r="AJ27" s="83" t="e">
        <f t="shared" si="25"/>
        <v>#N/A</v>
      </c>
    </row>
    <row r="28" spans="1:36" ht="12.95" customHeight="1" x14ac:dyDescent="0.15">
      <c r="A28" s="82"/>
      <c r="B28" s="99"/>
      <c r="C28" s="99"/>
      <c r="D28" s="82"/>
      <c r="E28" s="82"/>
      <c r="F28" s="4" t="str">
        <f t="shared" si="0"/>
        <v/>
      </c>
      <c r="G28" s="5"/>
      <c r="H28" s="82"/>
      <c r="I28" s="82"/>
      <c r="J28" s="1" t="s">
        <v>15</v>
      </c>
      <c r="K28" s="83" t="e">
        <f t="shared" si="1"/>
        <v>#NUM!</v>
      </c>
      <c r="L28" s="83" t="e">
        <f t="shared" si="2"/>
        <v>#NUM!</v>
      </c>
      <c r="M28" s="83" t="e">
        <f t="shared" si="3"/>
        <v>#NUM!</v>
      </c>
      <c r="N28" s="8" t="e">
        <f t="shared" si="4"/>
        <v>#NUM!</v>
      </c>
      <c r="O28" s="83" t="e">
        <f t="shared" si="5"/>
        <v>#NUM!</v>
      </c>
      <c r="P28" s="83" t="e">
        <f t="shared" si="26"/>
        <v>#N/A</v>
      </c>
      <c r="Q28" s="83" t="e">
        <f t="shared" si="6"/>
        <v>#NUM!</v>
      </c>
      <c r="R28" s="83" t="e">
        <f t="shared" si="7"/>
        <v>#NUM!</v>
      </c>
      <c r="S28" s="83" t="e">
        <f t="shared" si="8"/>
        <v>#NUM!</v>
      </c>
      <c r="T28" s="83" t="e">
        <f t="shared" si="9"/>
        <v>#NUM!</v>
      </c>
      <c r="U28" s="83" t="e">
        <f t="shared" si="10"/>
        <v>#N/A</v>
      </c>
      <c r="V28" s="83" t="e">
        <f t="shared" si="11"/>
        <v>#NUM!</v>
      </c>
      <c r="W28" s="83" t="e">
        <f t="shared" si="12"/>
        <v>#NUM!</v>
      </c>
      <c r="X28" s="83" t="e">
        <f t="shared" si="13"/>
        <v>#NUM!</v>
      </c>
      <c r="Y28" s="83" t="e">
        <f t="shared" si="14"/>
        <v>#NUM!</v>
      </c>
      <c r="Z28" s="83" t="e">
        <f t="shared" si="15"/>
        <v>#N/A</v>
      </c>
      <c r="AA28" s="83" t="e">
        <f t="shared" si="16"/>
        <v>#NUM!</v>
      </c>
      <c r="AB28" s="83" t="e">
        <f t="shared" si="17"/>
        <v>#NUM!</v>
      </c>
      <c r="AC28" s="83" t="e">
        <f t="shared" si="18"/>
        <v>#NUM!</v>
      </c>
      <c r="AD28" s="83" t="e">
        <f t="shared" si="19"/>
        <v>#NUM!</v>
      </c>
      <c r="AE28" s="83" t="e">
        <f t="shared" si="20"/>
        <v>#NUM!</v>
      </c>
      <c r="AF28" s="83" t="e">
        <f t="shared" si="21"/>
        <v>#N/A</v>
      </c>
      <c r="AG28" s="83" t="e">
        <f t="shared" si="22"/>
        <v>#NUM!</v>
      </c>
      <c r="AH28" s="83" t="e">
        <f t="shared" si="23"/>
        <v>#NUM!</v>
      </c>
      <c r="AI28" s="83" t="e">
        <f t="shared" si="24"/>
        <v>#NUM!</v>
      </c>
      <c r="AJ28" s="83" t="e">
        <f t="shared" si="25"/>
        <v>#N/A</v>
      </c>
    </row>
    <row r="29" spans="1:36" ht="12.95" customHeight="1" x14ac:dyDescent="0.15">
      <c r="A29" s="82"/>
      <c r="B29" s="99"/>
      <c r="C29" s="99"/>
      <c r="D29" s="82"/>
      <c r="E29" s="82"/>
      <c r="F29" s="4" t="str">
        <f t="shared" si="0"/>
        <v/>
      </c>
      <c r="G29" s="5"/>
      <c r="H29" s="82"/>
      <c r="I29" s="82"/>
      <c r="J29" s="1" t="s">
        <v>15</v>
      </c>
      <c r="K29" s="83" t="e">
        <f t="shared" si="1"/>
        <v>#NUM!</v>
      </c>
      <c r="L29" s="83" t="e">
        <f t="shared" si="2"/>
        <v>#NUM!</v>
      </c>
      <c r="M29" s="83" t="e">
        <f t="shared" si="3"/>
        <v>#NUM!</v>
      </c>
      <c r="N29" s="83" t="e">
        <f t="shared" si="4"/>
        <v>#NUM!</v>
      </c>
      <c r="O29" s="83" t="e">
        <f t="shared" si="5"/>
        <v>#NUM!</v>
      </c>
      <c r="P29" s="83" t="e">
        <f t="shared" si="26"/>
        <v>#N/A</v>
      </c>
      <c r="Q29" s="83" t="e">
        <f t="shared" si="6"/>
        <v>#NUM!</v>
      </c>
      <c r="R29" s="83" t="e">
        <f t="shared" si="7"/>
        <v>#NUM!</v>
      </c>
      <c r="S29" s="83" t="e">
        <f t="shared" si="8"/>
        <v>#NUM!</v>
      </c>
      <c r="T29" s="83" t="e">
        <f t="shared" si="9"/>
        <v>#NUM!</v>
      </c>
      <c r="U29" s="83" t="e">
        <f t="shared" si="10"/>
        <v>#N/A</v>
      </c>
      <c r="V29" s="83" t="e">
        <f t="shared" si="11"/>
        <v>#NUM!</v>
      </c>
      <c r="W29" s="83" t="e">
        <f t="shared" si="12"/>
        <v>#NUM!</v>
      </c>
      <c r="X29" s="83" t="e">
        <f t="shared" si="13"/>
        <v>#NUM!</v>
      </c>
      <c r="Y29" s="83" t="e">
        <f t="shared" si="14"/>
        <v>#NUM!</v>
      </c>
      <c r="Z29" s="83" t="e">
        <f t="shared" si="15"/>
        <v>#N/A</v>
      </c>
      <c r="AA29" s="83" t="e">
        <f t="shared" si="16"/>
        <v>#NUM!</v>
      </c>
      <c r="AB29" s="83" t="e">
        <f t="shared" si="17"/>
        <v>#NUM!</v>
      </c>
      <c r="AC29" s="83" t="e">
        <f t="shared" si="18"/>
        <v>#NUM!</v>
      </c>
      <c r="AD29" s="83" t="e">
        <f t="shared" si="19"/>
        <v>#NUM!</v>
      </c>
      <c r="AE29" s="83" t="e">
        <f t="shared" si="20"/>
        <v>#NUM!</v>
      </c>
      <c r="AF29" s="83" t="e">
        <f t="shared" si="21"/>
        <v>#N/A</v>
      </c>
      <c r="AG29" s="83" t="e">
        <f t="shared" si="22"/>
        <v>#NUM!</v>
      </c>
      <c r="AH29" s="83" t="e">
        <f t="shared" si="23"/>
        <v>#NUM!</v>
      </c>
      <c r="AI29" s="83" t="e">
        <f t="shared" si="24"/>
        <v>#NUM!</v>
      </c>
      <c r="AJ29" s="83" t="e">
        <f t="shared" si="25"/>
        <v>#N/A</v>
      </c>
    </row>
    <row r="30" spans="1:36" ht="12.95" customHeight="1" x14ac:dyDescent="0.15">
      <c r="A30" s="82"/>
      <c r="B30" s="99"/>
      <c r="C30" s="99"/>
      <c r="D30" s="82"/>
      <c r="E30" s="82"/>
      <c r="F30" s="4" t="str">
        <f t="shared" si="0"/>
        <v/>
      </c>
      <c r="G30" s="5"/>
      <c r="H30" s="82"/>
      <c r="I30" s="82"/>
      <c r="J30" s="1" t="s">
        <v>15</v>
      </c>
      <c r="K30" s="83" t="e">
        <f t="shared" si="1"/>
        <v>#NUM!</v>
      </c>
      <c r="L30" s="83" t="e">
        <f t="shared" si="2"/>
        <v>#NUM!</v>
      </c>
      <c r="M30" s="83" t="e">
        <f t="shared" si="3"/>
        <v>#NUM!</v>
      </c>
      <c r="N30" s="83" t="e">
        <f t="shared" si="4"/>
        <v>#NUM!</v>
      </c>
      <c r="O30" s="83" t="e">
        <f t="shared" si="5"/>
        <v>#NUM!</v>
      </c>
      <c r="P30" s="83" t="e">
        <f t="shared" si="26"/>
        <v>#N/A</v>
      </c>
      <c r="Q30" s="83" t="e">
        <f t="shared" si="6"/>
        <v>#NUM!</v>
      </c>
      <c r="R30" s="83" t="e">
        <f t="shared" si="7"/>
        <v>#NUM!</v>
      </c>
      <c r="S30" s="83" t="e">
        <f t="shared" si="8"/>
        <v>#NUM!</v>
      </c>
      <c r="T30" s="83" t="e">
        <f t="shared" si="9"/>
        <v>#NUM!</v>
      </c>
      <c r="U30" s="83" t="e">
        <f t="shared" si="10"/>
        <v>#N/A</v>
      </c>
      <c r="V30" s="83" t="e">
        <f t="shared" si="11"/>
        <v>#NUM!</v>
      </c>
      <c r="W30" s="83" t="e">
        <f t="shared" si="12"/>
        <v>#NUM!</v>
      </c>
      <c r="X30" s="83" t="e">
        <f t="shared" si="13"/>
        <v>#NUM!</v>
      </c>
      <c r="Y30" s="83" t="e">
        <f t="shared" si="14"/>
        <v>#NUM!</v>
      </c>
      <c r="Z30" s="83" t="e">
        <f t="shared" si="15"/>
        <v>#N/A</v>
      </c>
      <c r="AA30" s="83" t="e">
        <f t="shared" si="16"/>
        <v>#NUM!</v>
      </c>
      <c r="AB30" s="83" t="e">
        <f t="shared" si="17"/>
        <v>#NUM!</v>
      </c>
      <c r="AC30" s="83" t="e">
        <f t="shared" si="18"/>
        <v>#NUM!</v>
      </c>
      <c r="AD30" s="83" t="e">
        <f t="shared" si="19"/>
        <v>#NUM!</v>
      </c>
      <c r="AE30" s="83" t="e">
        <f t="shared" si="20"/>
        <v>#NUM!</v>
      </c>
      <c r="AF30" s="83" t="e">
        <f t="shared" si="21"/>
        <v>#N/A</v>
      </c>
      <c r="AG30" s="83" t="e">
        <f t="shared" si="22"/>
        <v>#NUM!</v>
      </c>
      <c r="AH30" s="83" t="e">
        <f t="shared" si="23"/>
        <v>#NUM!</v>
      </c>
      <c r="AI30" s="83" t="e">
        <f t="shared" si="24"/>
        <v>#NUM!</v>
      </c>
      <c r="AJ30" s="83" t="e">
        <f t="shared" si="25"/>
        <v>#N/A</v>
      </c>
    </row>
    <row r="31" spans="1:36" ht="12.95" customHeight="1" x14ac:dyDescent="0.15">
      <c r="A31" s="82"/>
      <c r="B31" s="99"/>
      <c r="C31" s="99"/>
      <c r="D31" s="82"/>
      <c r="E31" s="82"/>
      <c r="F31" s="4" t="str">
        <f t="shared" si="0"/>
        <v/>
      </c>
      <c r="G31" s="5"/>
      <c r="H31" s="82"/>
      <c r="I31" s="82"/>
      <c r="J31" s="1" t="s">
        <v>15</v>
      </c>
      <c r="K31" s="83" t="e">
        <f t="shared" si="1"/>
        <v>#NUM!</v>
      </c>
      <c r="L31" s="83" t="e">
        <f t="shared" si="2"/>
        <v>#NUM!</v>
      </c>
      <c r="M31" s="83" t="e">
        <f t="shared" si="3"/>
        <v>#NUM!</v>
      </c>
      <c r="N31" s="83" t="e">
        <f t="shared" si="4"/>
        <v>#NUM!</v>
      </c>
      <c r="O31" s="83" t="e">
        <f t="shared" si="5"/>
        <v>#NUM!</v>
      </c>
      <c r="P31" s="83" t="e">
        <f t="shared" si="26"/>
        <v>#N/A</v>
      </c>
      <c r="Q31" s="83" t="e">
        <f t="shared" si="6"/>
        <v>#NUM!</v>
      </c>
      <c r="R31" s="83" t="e">
        <f t="shared" si="7"/>
        <v>#NUM!</v>
      </c>
      <c r="S31" s="83" t="e">
        <f t="shared" si="8"/>
        <v>#NUM!</v>
      </c>
      <c r="T31" s="83" t="e">
        <f t="shared" si="9"/>
        <v>#NUM!</v>
      </c>
      <c r="U31" s="83" t="e">
        <f t="shared" si="10"/>
        <v>#N/A</v>
      </c>
      <c r="V31" s="83" t="e">
        <f t="shared" si="11"/>
        <v>#NUM!</v>
      </c>
      <c r="W31" s="83" t="e">
        <f t="shared" si="12"/>
        <v>#NUM!</v>
      </c>
      <c r="X31" s="83" t="e">
        <f t="shared" si="13"/>
        <v>#NUM!</v>
      </c>
      <c r="Y31" s="83" t="e">
        <f t="shared" si="14"/>
        <v>#NUM!</v>
      </c>
      <c r="Z31" s="83" t="e">
        <f t="shared" si="15"/>
        <v>#N/A</v>
      </c>
      <c r="AA31" s="83" t="e">
        <f t="shared" si="16"/>
        <v>#NUM!</v>
      </c>
      <c r="AB31" s="83" t="e">
        <f t="shared" si="17"/>
        <v>#NUM!</v>
      </c>
      <c r="AC31" s="83" t="e">
        <f t="shared" si="18"/>
        <v>#NUM!</v>
      </c>
      <c r="AD31" s="83" t="e">
        <f t="shared" si="19"/>
        <v>#NUM!</v>
      </c>
      <c r="AE31" s="83" t="e">
        <f t="shared" si="20"/>
        <v>#NUM!</v>
      </c>
      <c r="AF31" s="83" t="e">
        <f t="shared" si="21"/>
        <v>#N/A</v>
      </c>
      <c r="AG31" s="83" t="e">
        <f t="shared" si="22"/>
        <v>#NUM!</v>
      </c>
      <c r="AH31" s="83" t="e">
        <f t="shared" si="23"/>
        <v>#NUM!</v>
      </c>
      <c r="AI31" s="83" t="e">
        <f t="shared" si="24"/>
        <v>#NUM!</v>
      </c>
      <c r="AJ31" s="83" t="e">
        <f t="shared" si="25"/>
        <v>#N/A</v>
      </c>
    </row>
    <row r="32" spans="1:36" ht="12.95" customHeight="1" x14ac:dyDescent="0.15">
      <c r="A32" s="82"/>
      <c r="B32" s="99"/>
      <c r="C32" s="99"/>
      <c r="D32" s="82"/>
      <c r="E32" s="82"/>
      <c r="F32" s="4" t="str">
        <f t="shared" si="0"/>
        <v/>
      </c>
      <c r="G32" s="5"/>
      <c r="H32" s="82"/>
      <c r="I32" s="82"/>
      <c r="J32" s="1" t="s">
        <v>15</v>
      </c>
      <c r="K32" s="83" t="e">
        <f t="shared" si="1"/>
        <v>#NUM!</v>
      </c>
      <c r="L32" s="83" t="e">
        <f t="shared" si="2"/>
        <v>#NUM!</v>
      </c>
      <c r="M32" s="83" t="e">
        <f t="shared" si="3"/>
        <v>#NUM!</v>
      </c>
      <c r="N32" s="83" t="e">
        <f t="shared" si="4"/>
        <v>#NUM!</v>
      </c>
      <c r="O32" s="83" t="e">
        <f t="shared" si="5"/>
        <v>#NUM!</v>
      </c>
      <c r="P32" s="83" t="e">
        <f t="shared" si="26"/>
        <v>#N/A</v>
      </c>
      <c r="Q32" s="83" t="e">
        <f t="shared" si="6"/>
        <v>#NUM!</v>
      </c>
      <c r="R32" s="83" t="e">
        <f t="shared" si="7"/>
        <v>#NUM!</v>
      </c>
      <c r="S32" s="83" t="e">
        <f t="shared" si="8"/>
        <v>#NUM!</v>
      </c>
      <c r="T32" s="83" t="e">
        <f t="shared" si="9"/>
        <v>#NUM!</v>
      </c>
      <c r="U32" s="83" t="e">
        <f t="shared" si="10"/>
        <v>#N/A</v>
      </c>
      <c r="V32" s="83" t="e">
        <f t="shared" si="11"/>
        <v>#NUM!</v>
      </c>
      <c r="W32" s="83" t="e">
        <f t="shared" si="12"/>
        <v>#NUM!</v>
      </c>
      <c r="X32" s="83" t="e">
        <f t="shared" si="13"/>
        <v>#NUM!</v>
      </c>
      <c r="Y32" s="83" t="e">
        <f t="shared" si="14"/>
        <v>#NUM!</v>
      </c>
      <c r="Z32" s="83" t="e">
        <f t="shared" si="15"/>
        <v>#N/A</v>
      </c>
      <c r="AA32" s="83" t="e">
        <f t="shared" si="16"/>
        <v>#NUM!</v>
      </c>
      <c r="AB32" s="83" t="e">
        <f t="shared" si="17"/>
        <v>#NUM!</v>
      </c>
      <c r="AC32" s="83" t="e">
        <f t="shared" si="18"/>
        <v>#NUM!</v>
      </c>
      <c r="AD32" s="83" t="e">
        <f t="shared" si="19"/>
        <v>#NUM!</v>
      </c>
      <c r="AE32" s="83" t="e">
        <f t="shared" si="20"/>
        <v>#NUM!</v>
      </c>
      <c r="AF32" s="83" t="e">
        <f t="shared" si="21"/>
        <v>#N/A</v>
      </c>
      <c r="AG32" s="83" t="e">
        <f t="shared" si="22"/>
        <v>#NUM!</v>
      </c>
      <c r="AH32" s="83" t="e">
        <f t="shared" si="23"/>
        <v>#NUM!</v>
      </c>
      <c r="AI32" s="83" t="e">
        <f t="shared" si="24"/>
        <v>#NUM!</v>
      </c>
      <c r="AJ32" s="83" t="e">
        <f t="shared" si="25"/>
        <v>#N/A</v>
      </c>
    </row>
    <row r="33" spans="1:36" ht="12.95" customHeight="1" x14ac:dyDescent="0.15">
      <c r="A33" s="82"/>
      <c r="B33" s="99"/>
      <c r="C33" s="99"/>
      <c r="D33" s="82"/>
      <c r="E33" s="82"/>
      <c r="F33" s="4" t="str">
        <f t="shared" si="0"/>
        <v/>
      </c>
      <c r="G33" s="82"/>
      <c r="H33" s="82"/>
      <c r="I33" s="82"/>
      <c r="J33" s="1" t="s">
        <v>15</v>
      </c>
      <c r="K33" s="83" t="e">
        <f t="shared" si="1"/>
        <v>#NUM!</v>
      </c>
      <c r="L33" s="83" t="e">
        <f t="shared" si="2"/>
        <v>#NUM!</v>
      </c>
      <c r="M33" s="83" t="e">
        <f t="shared" si="3"/>
        <v>#NUM!</v>
      </c>
      <c r="N33" s="83" t="e">
        <f t="shared" si="4"/>
        <v>#NUM!</v>
      </c>
      <c r="O33" s="83" t="e">
        <f t="shared" si="5"/>
        <v>#NUM!</v>
      </c>
      <c r="P33" s="83" t="e">
        <f t="shared" si="26"/>
        <v>#N/A</v>
      </c>
      <c r="Q33" s="83" t="e">
        <f t="shared" si="6"/>
        <v>#NUM!</v>
      </c>
      <c r="R33" s="83" t="e">
        <f t="shared" si="7"/>
        <v>#NUM!</v>
      </c>
      <c r="S33" s="83" t="e">
        <f t="shared" si="8"/>
        <v>#NUM!</v>
      </c>
      <c r="T33" s="83" t="e">
        <f t="shared" si="9"/>
        <v>#NUM!</v>
      </c>
      <c r="U33" s="83" t="e">
        <f t="shared" si="10"/>
        <v>#N/A</v>
      </c>
      <c r="V33" s="83" t="e">
        <f t="shared" si="11"/>
        <v>#NUM!</v>
      </c>
      <c r="W33" s="83" t="e">
        <f t="shared" si="12"/>
        <v>#NUM!</v>
      </c>
      <c r="X33" s="83" t="e">
        <f t="shared" si="13"/>
        <v>#NUM!</v>
      </c>
      <c r="Y33" s="83" t="e">
        <f t="shared" si="14"/>
        <v>#NUM!</v>
      </c>
      <c r="Z33" s="83" t="e">
        <f t="shared" si="15"/>
        <v>#N/A</v>
      </c>
      <c r="AA33" s="83" t="e">
        <f t="shared" si="16"/>
        <v>#NUM!</v>
      </c>
      <c r="AB33" s="83" t="e">
        <f t="shared" si="17"/>
        <v>#NUM!</v>
      </c>
      <c r="AC33" s="83" t="e">
        <f t="shared" si="18"/>
        <v>#NUM!</v>
      </c>
      <c r="AD33" s="83" t="e">
        <f t="shared" si="19"/>
        <v>#NUM!</v>
      </c>
      <c r="AE33" s="83" t="e">
        <f t="shared" si="20"/>
        <v>#NUM!</v>
      </c>
      <c r="AF33" s="83" t="e">
        <f t="shared" si="21"/>
        <v>#N/A</v>
      </c>
      <c r="AG33" s="83" t="e">
        <f t="shared" si="22"/>
        <v>#NUM!</v>
      </c>
      <c r="AH33" s="83" t="e">
        <f t="shared" si="23"/>
        <v>#NUM!</v>
      </c>
      <c r="AI33" s="83" t="e">
        <f t="shared" si="24"/>
        <v>#NUM!</v>
      </c>
      <c r="AJ33" s="83" t="e">
        <f t="shared" si="25"/>
        <v>#N/A</v>
      </c>
    </row>
    <row r="34" spans="1:36" ht="12.95" customHeight="1" x14ac:dyDescent="0.15">
      <c r="A34" s="82"/>
      <c r="B34" s="99"/>
      <c r="C34" s="99"/>
      <c r="D34" s="82"/>
      <c r="E34" s="82"/>
      <c r="F34" s="4" t="str">
        <f t="shared" si="0"/>
        <v/>
      </c>
      <c r="G34" s="82"/>
      <c r="H34" s="82"/>
      <c r="I34" s="82"/>
      <c r="K34" s="83" t="e">
        <f t="shared" si="1"/>
        <v>#NUM!</v>
      </c>
      <c r="L34" s="83" t="e">
        <f t="shared" si="2"/>
        <v>#NUM!</v>
      </c>
      <c r="M34" s="83" t="e">
        <f t="shared" si="3"/>
        <v>#NUM!</v>
      </c>
      <c r="N34" s="83" t="e">
        <f t="shared" si="4"/>
        <v>#NUM!</v>
      </c>
      <c r="O34" s="83" t="e">
        <f t="shared" si="5"/>
        <v>#NUM!</v>
      </c>
      <c r="P34" s="83" t="e">
        <f t="shared" si="26"/>
        <v>#N/A</v>
      </c>
      <c r="Q34" s="83" t="e">
        <f t="shared" si="6"/>
        <v>#NUM!</v>
      </c>
      <c r="R34" s="83" t="e">
        <f t="shared" si="7"/>
        <v>#NUM!</v>
      </c>
      <c r="S34" s="83" t="e">
        <f t="shared" si="8"/>
        <v>#NUM!</v>
      </c>
      <c r="T34" s="83" t="e">
        <f t="shared" si="9"/>
        <v>#NUM!</v>
      </c>
      <c r="U34" s="83" t="e">
        <f t="shared" si="10"/>
        <v>#N/A</v>
      </c>
      <c r="V34" s="83" t="e">
        <f t="shared" si="11"/>
        <v>#NUM!</v>
      </c>
      <c r="W34" s="83" t="e">
        <f t="shared" si="12"/>
        <v>#NUM!</v>
      </c>
      <c r="X34" s="83" t="e">
        <f t="shared" si="13"/>
        <v>#NUM!</v>
      </c>
      <c r="Y34" s="83" t="e">
        <f t="shared" si="14"/>
        <v>#NUM!</v>
      </c>
      <c r="Z34" s="83" t="e">
        <f t="shared" si="15"/>
        <v>#N/A</v>
      </c>
      <c r="AA34" s="83" t="e">
        <f t="shared" si="16"/>
        <v>#NUM!</v>
      </c>
      <c r="AB34" s="83" t="e">
        <f t="shared" si="17"/>
        <v>#NUM!</v>
      </c>
      <c r="AC34" s="83" t="e">
        <f t="shared" si="18"/>
        <v>#NUM!</v>
      </c>
      <c r="AD34" s="83" t="e">
        <f t="shared" si="19"/>
        <v>#NUM!</v>
      </c>
      <c r="AE34" s="83" t="e">
        <f t="shared" si="20"/>
        <v>#NUM!</v>
      </c>
      <c r="AF34" s="83" t="e">
        <f t="shared" si="21"/>
        <v>#N/A</v>
      </c>
      <c r="AG34" s="83" t="e">
        <f t="shared" si="22"/>
        <v>#NUM!</v>
      </c>
      <c r="AH34" s="83" t="e">
        <f t="shared" si="23"/>
        <v>#NUM!</v>
      </c>
      <c r="AI34" s="83" t="e">
        <f t="shared" si="24"/>
        <v>#NUM!</v>
      </c>
      <c r="AJ34" s="83" t="e">
        <f t="shared" si="25"/>
        <v>#N/A</v>
      </c>
    </row>
    <row r="35" spans="1:36" ht="12.95" customHeight="1" x14ac:dyDescent="0.15">
      <c r="A35" s="82"/>
      <c r="B35" s="99"/>
      <c r="C35" s="99"/>
      <c r="D35" s="82"/>
      <c r="E35" s="82"/>
      <c r="F35" s="4" t="str">
        <f t="shared" si="0"/>
        <v/>
      </c>
      <c r="G35" s="82"/>
      <c r="H35" s="82"/>
      <c r="I35" s="82"/>
      <c r="K35" s="83" t="e">
        <f t="shared" si="1"/>
        <v>#NUM!</v>
      </c>
      <c r="L35" s="83" t="e">
        <f t="shared" si="2"/>
        <v>#NUM!</v>
      </c>
      <c r="M35" s="83" t="e">
        <f t="shared" si="3"/>
        <v>#NUM!</v>
      </c>
      <c r="N35" s="83" t="e">
        <f t="shared" si="4"/>
        <v>#NUM!</v>
      </c>
      <c r="O35" s="83" t="e">
        <f t="shared" si="5"/>
        <v>#NUM!</v>
      </c>
      <c r="P35" s="83" t="e">
        <f t="shared" si="26"/>
        <v>#N/A</v>
      </c>
      <c r="Q35" s="83" t="e">
        <f t="shared" si="6"/>
        <v>#NUM!</v>
      </c>
      <c r="R35" s="83" t="e">
        <f t="shared" si="7"/>
        <v>#NUM!</v>
      </c>
      <c r="S35" s="83" t="e">
        <f t="shared" si="8"/>
        <v>#NUM!</v>
      </c>
      <c r="T35" s="83" t="e">
        <f t="shared" si="9"/>
        <v>#NUM!</v>
      </c>
      <c r="U35" s="83" t="e">
        <f t="shared" si="10"/>
        <v>#N/A</v>
      </c>
      <c r="V35" s="83" t="e">
        <f t="shared" si="11"/>
        <v>#NUM!</v>
      </c>
      <c r="W35" s="83" t="e">
        <f t="shared" si="12"/>
        <v>#NUM!</v>
      </c>
      <c r="X35" s="83" t="e">
        <f t="shared" si="13"/>
        <v>#NUM!</v>
      </c>
      <c r="Y35" s="83" t="e">
        <f t="shared" si="14"/>
        <v>#NUM!</v>
      </c>
      <c r="Z35" s="83" t="e">
        <f t="shared" si="15"/>
        <v>#N/A</v>
      </c>
      <c r="AA35" s="83" t="e">
        <f t="shared" si="16"/>
        <v>#NUM!</v>
      </c>
      <c r="AB35" s="83" t="e">
        <f t="shared" si="17"/>
        <v>#NUM!</v>
      </c>
      <c r="AC35" s="83" t="e">
        <f t="shared" si="18"/>
        <v>#NUM!</v>
      </c>
      <c r="AD35" s="83" t="e">
        <f t="shared" si="19"/>
        <v>#NUM!</v>
      </c>
      <c r="AE35" s="83" t="e">
        <f t="shared" si="20"/>
        <v>#NUM!</v>
      </c>
      <c r="AF35" s="83" t="e">
        <f t="shared" si="21"/>
        <v>#N/A</v>
      </c>
      <c r="AG35" s="83" t="e">
        <f t="shared" si="22"/>
        <v>#NUM!</v>
      </c>
      <c r="AH35" s="83" t="e">
        <f t="shared" si="23"/>
        <v>#NUM!</v>
      </c>
      <c r="AI35" s="83" t="e">
        <f t="shared" si="24"/>
        <v>#NUM!</v>
      </c>
      <c r="AJ35" s="83" t="e">
        <f t="shared" si="25"/>
        <v>#N/A</v>
      </c>
    </row>
    <row r="36" spans="1:36" ht="12.95" customHeight="1" x14ac:dyDescent="0.15">
      <c r="A36" s="82"/>
      <c r="B36" s="99"/>
      <c r="C36" s="99"/>
      <c r="D36" s="82"/>
      <c r="E36" s="82"/>
      <c r="F36" s="4" t="str">
        <f t="shared" si="0"/>
        <v/>
      </c>
      <c r="G36" s="82"/>
      <c r="H36" s="82"/>
      <c r="I36" s="82"/>
      <c r="K36" s="83" t="e">
        <f t="shared" si="1"/>
        <v>#NUM!</v>
      </c>
      <c r="L36" s="83" t="e">
        <f t="shared" si="2"/>
        <v>#NUM!</v>
      </c>
      <c r="M36" s="83" t="e">
        <f t="shared" si="3"/>
        <v>#NUM!</v>
      </c>
      <c r="N36" s="83" t="e">
        <f t="shared" si="4"/>
        <v>#NUM!</v>
      </c>
      <c r="O36" s="83" t="e">
        <f t="shared" si="5"/>
        <v>#NUM!</v>
      </c>
      <c r="P36" s="83" t="e">
        <f t="shared" si="26"/>
        <v>#N/A</v>
      </c>
      <c r="Q36" s="83" t="e">
        <f t="shared" si="6"/>
        <v>#NUM!</v>
      </c>
      <c r="R36" s="83" t="e">
        <f t="shared" si="7"/>
        <v>#NUM!</v>
      </c>
      <c r="S36" s="83" t="e">
        <f t="shared" si="8"/>
        <v>#NUM!</v>
      </c>
      <c r="T36" s="83" t="e">
        <f t="shared" si="9"/>
        <v>#NUM!</v>
      </c>
      <c r="U36" s="83" t="e">
        <f t="shared" si="10"/>
        <v>#N/A</v>
      </c>
      <c r="V36" s="83" t="e">
        <f t="shared" si="11"/>
        <v>#NUM!</v>
      </c>
      <c r="W36" s="83" t="e">
        <f t="shared" si="12"/>
        <v>#NUM!</v>
      </c>
      <c r="X36" s="83" t="e">
        <f t="shared" si="13"/>
        <v>#NUM!</v>
      </c>
      <c r="Y36" s="83" t="e">
        <f t="shared" si="14"/>
        <v>#NUM!</v>
      </c>
      <c r="Z36" s="83" t="e">
        <f t="shared" si="15"/>
        <v>#N/A</v>
      </c>
      <c r="AA36" s="83" t="e">
        <f t="shared" si="16"/>
        <v>#NUM!</v>
      </c>
      <c r="AB36" s="83" t="e">
        <f t="shared" si="17"/>
        <v>#NUM!</v>
      </c>
      <c r="AC36" s="83" t="e">
        <f t="shared" si="18"/>
        <v>#NUM!</v>
      </c>
      <c r="AD36" s="83" t="e">
        <f t="shared" si="19"/>
        <v>#NUM!</v>
      </c>
      <c r="AE36" s="83" t="e">
        <f t="shared" si="20"/>
        <v>#NUM!</v>
      </c>
      <c r="AF36" s="83" t="e">
        <f t="shared" si="21"/>
        <v>#N/A</v>
      </c>
      <c r="AG36" s="83" t="e">
        <f t="shared" si="22"/>
        <v>#NUM!</v>
      </c>
      <c r="AH36" s="83" t="e">
        <f t="shared" si="23"/>
        <v>#NUM!</v>
      </c>
      <c r="AI36" s="83" t="e">
        <f t="shared" si="24"/>
        <v>#NUM!</v>
      </c>
      <c r="AJ36" s="83" t="e">
        <f t="shared" si="25"/>
        <v>#N/A</v>
      </c>
    </row>
    <row r="37" spans="1:36" ht="12.95" customHeight="1" x14ac:dyDescent="0.15">
      <c r="A37" s="82"/>
      <c r="B37" s="99"/>
      <c r="C37" s="99"/>
      <c r="D37" s="82"/>
      <c r="E37" s="82"/>
      <c r="F37" s="4" t="str">
        <f t="shared" si="0"/>
        <v/>
      </c>
      <c r="G37" s="82"/>
      <c r="H37" s="82"/>
      <c r="I37" s="82"/>
      <c r="K37" s="83" t="e">
        <f t="shared" si="1"/>
        <v>#NUM!</v>
      </c>
      <c r="L37" s="83" t="e">
        <f t="shared" si="2"/>
        <v>#NUM!</v>
      </c>
      <c r="M37" s="83" t="e">
        <f t="shared" si="3"/>
        <v>#NUM!</v>
      </c>
      <c r="N37" s="83" t="e">
        <f t="shared" si="4"/>
        <v>#NUM!</v>
      </c>
      <c r="O37" s="83" t="e">
        <f t="shared" si="5"/>
        <v>#NUM!</v>
      </c>
      <c r="P37" s="83" t="e">
        <f t="shared" si="26"/>
        <v>#N/A</v>
      </c>
      <c r="Q37" s="83" t="e">
        <f t="shared" si="6"/>
        <v>#NUM!</v>
      </c>
      <c r="R37" s="83" t="e">
        <f t="shared" si="7"/>
        <v>#NUM!</v>
      </c>
      <c r="S37" s="83" t="e">
        <f t="shared" si="8"/>
        <v>#NUM!</v>
      </c>
      <c r="T37" s="83" t="e">
        <f t="shared" si="9"/>
        <v>#NUM!</v>
      </c>
      <c r="U37" s="83" t="e">
        <f t="shared" si="10"/>
        <v>#N/A</v>
      </c>
      <c r="V37" s="83" t="e">
        <f t="shared" si="11"/>
        <v>#NUM!</v>
      </c>
      <c r="W37" s="83" t="e">
        <f t="shared" si="12"/>
        <v>#NUM!</v>
      </c>
      <c r="X37" s="83" t="e">
        <f t="shared" si="13"/>
        <v>#NUM!</v>
      </c>
      <c r="Y37" s="83" t="e">
        <f t="shared" si="14"/>
        <v>#NUM!</v>
      </c>
      <c r="Z37" s="83" t="e">
        <f t="shared" si="15"/>
        <v>#N/A</v>
      </c>
      <c r="AA37" s="83" t="e">
        <f t="shared" si="16"/>
        <v>#NUM!</v>
      </c>
      <c r="AB37" s="83" t="e">
        <f t="shared" si="17"/>
        <v>#NUM!</v>
      </c>
      <c r="AC37" s="83" t="e">
        <f t="shared" si="18"/>
        <v>#NUM!</v>
      </c>
      <c r="AD37" s="83" t="e">
        <f t="shared" si="19"/>
        <v>#NUM!</v>
      </c>
      <c r="AE37" s="83" t="e">
        <f t="shared" si="20"/>
        <v>#NUM!</v>
      </c>
      <c r="AF37" s="83" t="e">
        <f t="shared" si="21"/>
        <v>#N/A</v>
      </c>
      <c r="AG37" s="83" t="e">
        <f t="shared" si="22"/>
        <v>#NUM!</v>
      </c>
      <c r="AH37" s="83" t="e">
        <f t="shared" si="23"/>
        <v>#NUM!</v>
      </c>
      <c r="AI37" s="83" t="e">
        <f t="shared" si="24"/>
        <v>#NUM!</v>
      </c>
      <c r="AJ37" s="83" t="e">
        <f t="shared" si="25"/>
        <v>#N/A</v>
      </c>
    </row>
    <row r="38" spans="1:36" ht="12.95" customHeight="1" x14ac:dyDescent="0.15">
      <c r="A38" s="82"/>
      <c r="B38" s="99"/>
      <c r="C38" s="99"/>
      <c r="D38" s="82"/>
      <c r="E38" s="82"/>
      <c r="F38" s="4" t="str">
        <f t="shared" si="0"/>
        <v/>
      </c>
      <c r="G38" s="82"/>
      <c r="H38" s="82"/>
      <c r="I38" s="82"/>
      <c r="K38" s="83" t="e">
        <f t="shared" si="1"/>
        <v>#NUM!</v>
      </c>
      <c r="L38" s="83" t="e">
        <f t="shared" si="2"/>
        <v>#NUM!</v>
      </c>
      <c r="M38" s="83" t="e">
        <f t="shared" si="3"/>
        <v>#NUM!</v>
      </c>
      <c r="N38" s="83" t="e">
        <f t="shared" si="4"/>
        <v>#NUM!</v>
      </c>
      <c r="O38" s="83" t="e">
        <f t="shared" si="5"/>
        <v>#NUM!</v>
      </c>
      <c r="P38" s="83" t="e">
        <f t="shared" si="26"/>
        <v>#N/A</v>
      </c>
      <c r="Q38" s="83" t="e">
        <f t="shared" si="6"/>
        <v>#NUM!</v>
      </c>
      <c r="R38" s="83" t="e">
        <f t="shared" si="7"/>
        <v>#NUM!</v>
      </c>
      <c r="S38" s="83" t="e">
        <f t="shared" si="8"/>
        <v>#NUM!</v>
      </c>
      <c r="T38" s="83" t="e">
        <f t="shared" si="9"/>
        <v>#NUM!</v>
      </c>
      <c r="U38" s="83" t="e">
        <f t="shared" si="10"/>
        <v>#N/A</v>
      </c>
      <c r="V38" s="83" t="e">
        <f t="shared" si="11"/>
        <v>#NUM!</v>
      </c>
      <c r="W38" s="83" t="e">
        <f t="shared" si="12"/>
        <v>#NUM!</v>
      </c>
      <c r="X38" s="83" t="e">
        <f t="shared" si="13"/>
        <v>#NUM!</v>
      </c>
      <c r="Y38" s="83" t="e">
        <f t="shared" si="14"/>
        <v>#NUM!</v>
      </c>
      <c r="Z38" s="83" t="e">
        <f t="shared" si="15"/>
        <v>#N/A</v>
      </c>
      <c r="AA38" s="83" t="e">
        <f t="shared" si="16"/>
        <v>#NUM!</v>
      </c>
      <c r="AB38" s="83" t="e">
        <f t="shared" si="17"/>
        <v>#NUM!</v>
      </c>
      <c r="AC38" s="83" t="e">
        <f t="shared" si="18"/>
        <v>#NUM!</v>
      </c>
      <c r="AD38" s="83" t="e">
        <f t="shared" si="19"/>
        <v>#NUM!</v>
      </c>
      <c r="AE38" s="83" t="e">
        <f t="shared" si="20"/>
        <v>#NUM!</v>
      </c>
      <c r="AF38" s="83" t="e">
        <f t="shared" si="21"/>
        <v>#N/A</v>
      </c>
      <c r="AG38" s="83" t="e">
        <f t="shared" si="22"/>
        <v>#NUM!</v>
      </c>
      <c r="AH38" s="83" t="e">
        <f t="shared" si="23"/>
        <v>#NUM!</v>
      </c>
      <c r="AI38" s="83" t="e">
        <f t="shared" si="24"/>
        <v>#NUM!</v>
      </c>
      <c r="AJ38" s="83" t="e">
        <f t="shared" si="25"/>
        <v>#N/A</v>
      </c>
    </row>
    <row r="39" spans="1:36" ht="12.95" customHeight="1" x14ac:dyDescent="0.15">
      <c r="A39" s="82"/>
      <c r="B39" s="99"/>
      <c r="C39" s="99"/>
      <c r="D39" s="82"/>
      <c r="E39" s="82"/>
      <c r="F39" s="4" t="str">
        <f t="shared" si="0"/>
        <v/>
      </c>
      <c r="G39" s="82"/>
      <c r="H39" s="82"/>
      <c r="I39" s="82"/>
      <c r="K39" s="83" t="e">
        <f t="shared" si="1"/>
        <v>#NUM!</v>
      </c>
      <c r="L39" s="83" t="e">
        <f t="shared" si="2"/>
        <v>#NUM!</v>
      </c>
      <c r="M39" s="83" t="e">
        <f t="shared" si="3"/>
        <v>#NUM!</v>
      </c>
      <c r="N39" s="83" t="e">
        <f t="shared" si="4"/>
        <v>#NUM!</v>
      </c>
      <c r="O39" s="83" t="e">
        <f t="shared" si="5"/>
        <v>#NUM!</v>
      </c>
      <c r="P39" s="83" t="e">
        <f t="shared" si="26"/>
        <v>#N/A</v>
      </c>
      <c r="Q39" s="83" t="e">
        <f t="shared" si="6"/>
        <v>#NUM!</v>
      </c>
      <c r="R39" s="83" t="e">
        <f t="shared" si="7"/>
        <v>#NUM!</v>
      </c>
      <c r="S39" s="83" t="e">
        <f t="shared" si="8"/>
        <v>#NUM!</v>
      </c>
      <c r="T39" s="83" t="e">
        <f t="shared" si="9"/>
        <v>#NUM!</v>
      </c>
      <c r="U39" s="83" t="e">
        <f t="shared" si="10"/>
        <v>#N/A</v>
      </c>
      <c r="V39" s="83" t="e">
        <f t="shared" si="11"/>
        <v>#NUM!</v>
      </c>
      <c r="W39" s="83" t="e">
        <f t="shared" si="12"/>
        <v>#NUM!</v>
      </c>
      <c r="X39" s="83" t="e">
        <f t="shared" si="13"/>
        <v>#NUM!</v>
      </c>
      <c r="Y39" s="83" t="e">
        <f t="shared" si="14"/>
        <v>#NUM!</v>
      </c>
      <c r="Z39" s="83" t="e">
        <f t="shared" si="15"/>
        <v>#N/A</v>
      </c>
      <c r="AA39" s="83" t="e">
        <f t="shared" si="16"/>
        <v>#NUM!</v>
      </c>
      <c r="AB39" s="83" t="e">
        <f t="shared" si="17"/>
        <v>#NUM!</v>
      </c>
      <c r="AC39" s="83" t="e">
        <f t="shared" si="18"/>
        <v>#NUM!</v>
      </c>
      <c r="AD39" s="83" t="e">
        <f t="shared" si="19"/>
        <v>#NUM!</v>
      </c>
      <c r="AE39" s="83" t="e">
        <f t="shared" si="20"/>
        <v>#NUM!</v>
      </c>
      <c r="AF39" s="83" t="e">
        <f t="shared" si="21"/>
        <v>#N/A</v>
      </c>
      <c r="AG39" s="83" t="e">
        <f t="shared" si="22"/>
        <v>#NUM!</v>
      </c>
      <c r="AH39" s="83" t="e">
        <f t="shared" si="23"/>
        <v>#NUM!</v>
      </c>
      <c r="AI39" s="83" t="e">
        <f t="shared" si="24"/>
        <v>#NUM!</v>
      </c>
      <c r="AJ39" s="83" t="e">
        <f t="shared" si="25"/>
        <v>#N/A</v>
      </c>
    </row>
    <row r="40" spans="1:36" ht="12.95" customHeight="1" x14ac:dyDescent="0.15">
      <c r="A40" s="82"/>
      <c r="B40" s="99"/>
      <c r="C40" s="99"/>
      <c r="D40" s="82"/>
      <c r="E40" s="82"/>
      <c r="F40" s="4" t="str">
        <f t="shared" si="0"/>
        <v/>
      </c>
      <c r="G40" s="82"/>
      <c r="H40" s="82"/>
      <c r="I40" s="82"/>
      <c r="K40" s="83" t="e">
        <f t="shared" si="1"/>
        <v>#NUM!</v>
      </c>
      <c r="L40" s="83" t="e">
        <f t="shared" si="2"/>
        <v>#NUM!</v>
      </c>
      <c r="M40" s="83" t="e">
        <f t="shared" si="3"/>
        <v>#NUM!</v>
      </c>
      <c r="N40" s="83" t="e">
        <f t="shared" si="4"/>
        <v>#NUM!</v>
      </c>
      <c r="O40" s="83" t="e">
        <f t="shared" si="5"/>
        <v>#NUM!</v>
      </c>
      <c r="P40" s="83" t="e">
        <f t="shared" si="26"/>
        <v>#N/A</v>
      </c>
      <c r="Q40" s="83" t="e">
        <f t="shared" si="6"/>
        <v>#NUM!</v>
      </c>
      <c r="R40" s="83" t="e">
        <f t="shared" si="7"/>
        <v>#NUM!</v>
      </c>
      <c r="S40" s="83" t="e">
        <f t="shared" si="8"/>
        <v>#NUM!</v>
      </c>
      <c r="T40" s="83" t="e">
        <f t="shared" si="9"/>
        <v>#NUM!</v>
      </c>
      <c r="U40" s="83" t="e">
        <f t="shared" si="10"/>
        <v>#N/A</v>
      </c>
      <c r="V40" s="83" t="e">
        <f t="shared" si="11"/>
        <v>#NUM!</v>
      </c>
      <c r="W40" s="83" t="e">
        <f t="shared" si="12"/>
        <v>#NUM!</v>
      </c>
      <c r="X40" s="83" t="e">
        <f t="shared" si="13"/>
        <v>#NUM!</v>
      </c>
      <c r="Y40" s="83" t="e">
        <f t="shared" si="14"/>
        <v>#NUM!</v>
      </c>
      <c r="Z40" s="83" t="e">
        <f t="shared" si="15"/>
        <v>#N/A</v>
      </c>
      <c r="AA40" s="83" t="e">
        <f t="shared" si="16"/>
        <v>#NUM!</v>
      </c>
      <c r="AB40" s="83" t="e">
        <f t="shared" si="17"/>
        <v>#NUM!</v>
      </c>
      <c r="AC40" s="83" t="e">
        <f t="shared" si="18"/>
        <v>#NUM!</v>
      </c>
      <c r="AD40" s="83" t="e">
        <f t="shared" si="19"/>
        <v>#NUM!</v>
      </c>
      <c r="AE40" s="83" t="e">
        <f t="shared" si="20"/>
        <v>#NUM!</v>
      </c>
      <c r="AF40" s="83" t="e">
        <f t="shared" si="21"/>
        <v>#N/A</v>
      </c>
      <c r="AG40" s="83" t="e">
        <f t="shared" si="22"/>
        <v>#NUM!</v>
      </c>
      <c r="AH40" s="83" t="e">
        <f t="shared" si="23"/>
        <v>#NUM!</v>
      </c>
      <c r="AI40" s="83" t="e">
        <f t="shared" si="24"/>
        <v>#NUM!</v>
      </c>
      <c r="AJ40" s="83" t="e">
        <f t="shared" si="25"/>
        <v>#N/A</v>
      </c>
    </row>
    <row r="41" spans="1:36" ht="12.95" customHeight="1" x14ac:dyDescent="0.15">
      <c r="A41" s="82"/>
      <c r="B41" s="99"/>
      <c r="C41" s="99"/>
      <c r="D41" s="82"/>
      <c r="E41" s="82"/>
      <c r="F41" s="4" t="str">
        <f t="shared" si="0"/>
        <v/>
      </c>
      <c r="G41" s="82"/>
      <c r="H41" s="82"/>
      <c r="I41" s="82"/>
      <c r="K41" s="83" t="e">
        <f t="shared" si="1"/>
        <v>#NUM!</v>
      </c>
      <c r="L41" s="83" t="e">
        <f t="shared" si="2"/>
        <v>#NUM!</v>
      </c>
      <c r="M41" s="83" t="e">
        <f t="shared" si="3"/>
        <v>#NUM!</v>
      </c>
      <c r="N41" s="83" t="e">
        <f t="shared" si="4"/>
        <v>#NUM!</v>
      </c>
      <c r="O41" s="83" t="e">
        <f t="shared" si="5"/>
        <v>#NUM!</v>
      </c>
      <c r="P41" s="83" t="e">
        <f t="shared" si="26"/>
        <v>#N/A</v>
      </c>
      <c r="Q41" s="83" t="e">
        <f t="shared" si="6"/>
        <v>#NUM!</v>
      </c>
      <c r="R41" s="83" t="e">
        <f t="shared" si="7"/>
        <v>#NUM!</v>
      </c>
      <c r="S41" s="83" t="e">
        <f t="shared" si="8"/>
        <v>#NUM!</v>
      </c>
      <c r="T41" s="83" t="e">
        <f t="shared" si="9"/>
        <v>#NUM!</v>
      </c>
      <c r="U41" s="83" t="e">
        <f t="shared" si="10"/>
        <v>#N/A</v>
      </c>
      <c r="V41" s="83" t="e">
        <f t="shared" si="11"/>
        <v>#NUM!</v>
      </c>
      <c r="W41" s="83" t="e">
        <f t="shared" si="12"/>
        <v>#NUM!</v>
      </c>
      <c r="X41" s="83" t="e">
        <f t="shared" si="13"/>
        <v>#NUM!</v>
      </c>
      <c r="Y41" s="83" t="e">
        <f t="shared" si="14"/>
        <v>#NUM!</v>
      </c>
      <c r="Z41" s="83" t="e">
        <f t="shared" si="15"/>
        <v>#N/A</v>
      </c>
      <c r="AA41" s="83" t="e">
        <f t="shared" si="16"/>
        <v>#NUM!</v>
      </c>
      <c r="AB41" s="83" t="e">
        <f t="shared" si="17"/>
        <v>#NUM!</v>
      </c>
      <c r="AC41" s="83" t="e">
        <f t="shared" si="18"/>
        <v>#NUM!</v>
      </c>
      <c r="AD41" s="83" t="e">
        <f t="shared" si="19"/>
        <v>#NUM!</v>
      </c>
      <c r="AE41" s="83" t="e">
        <f t="shared" si="20"/>
        <v>#NUM!</v>
      </c>
      <c r="AF41" s="83" t="e">
        <f t="shared" si="21"/>
        <v>#N/A</v>
      </c>
      <c r="AG41" s="83" t="e">
        <f t="shared" si="22"/>
        <v>#NUM!</v>
      </c>
      <c r="AH41" s="83" t="e">
        <f t="shared" si="23"/>
        <v>#NUM!</v>
      </c>
      <c r="AI41" s="83" t="e">
        <f t="shared" si="24"/>
        <v>#NUM!</v>
      </c>
      <c r="AJ41" s="83" t="e">
        <f t="shared" si="25"/>
        <v>#N/A</v>
      </c>
    </row>
    <row r="42" spans="1:36" ht="12.95" customHeight="1" x14ac:dyDescent="0.15">
      <c r="A42" s="82"/>
      <c r="B42" s="99"/>
      <c r="C42" s="99"/>
      <c r="D42" s="82"/>
      <c r="E42" s="82"/>
      <c r="F42" s="4" t="str">
        <f t="shared" si="0"/>
        <v/>
      </c>
      <c r="G42" s="82"/>
      <c r="H42" s="82"/>
      <c r="I42" s="82"/>
      <c r="K42" s="83" t="e">
        <f t="shared" si="1"/>
        <v>#NUM!</v>
      </c>
      <c r="L42" s="83" t="e">
        <f t="shared" si="2"/>
        <v>#NUM!</v>
      </c>
      <c r="M42" s="83" t="e">
        <f t="shared" si="3"/>
        <v>#NUM!</v>
      </c>
      <c r="N42" s="83" t="e">
        <f t="shared" si="4"/>
        <v>#NUM!</v>
      </c>
      <c r="O42" s="83" t="e">
        <f t="shared" si="5"/>
        <v>#NUM!</v>
      </c>
      <c r="P42" s="83" t="e">
        <f t="shared" si="26"/>
        <v>#N/A</v>
      </c>
      <c r="Q42" s="83" t="e">
        <f t="shared" si="6"/>
        <v>#NUM!</v>
      </c>
      <c r="R42" s="83" t="e">
        <f t="shared" si="7"/>
        <v>#NUM!</v>
      </c>
      <c r="S42" s="83" t="e">
        <f t="shared" si="8"/>
        <v>#NUM!</v>
      </c>
      <c r="T42" s="83" t="e">
        <f t="shared" si="9"/>
        <v>#NUM!</v>
      </c>
      <c r="U42" s="83" t="e">
        <f t="shared" si="10"/>
        <v>#N/A</v>
      </c>
      <c r="V42" s="83" t="e">
        <f t="shared" si="11"/>
        <v>#NUM!</v>
      </c>
      <c r="W42" s="83" t="e">
        <f t="shared" si="12"/>
        <v>#NUM!</v>
      </c>
      <c r="X42" s="83" t="e">
        <f t="shared" si="13"/>
        <v>#NUM!</v>
      </c>
      <c r="Y42" s="83" t="e">
        <f t="shared" si="14"/>
        <v>#NUM!</v>
      </c>
      <c r="Z42" s="83" t="e">
        <f t="shared" si="15"/>
        <v>#N/A</v>
      </c>
      <c r="AA42" s="83" t="e">
        <f t="shared" si="16"/>
        <v>#NUM!</v>
      </c>
      <c r="AB42" s="83" t="e">
        <f t="shared" si="17"/>
        <v>#NUM!</v>
      </c>
      <c r="AC42" s="83" t="e">
        <f t="shared" si="18"/>
        <v>#NUM!</v>
      </c>
      <c r="AD42" s="83" t="e">
        <f t="shared" si="19"/>
        <v>#NUM!</v>
      </c>
      <c r="AE42" s="83" t="e">
        <f t="shared" si="20"/>
        <v>#NUM!</v>
      </c>
      <c r="AF42" s="83" t="e">
        <f t="shared" si="21"/>
        <v>#N/A</v>
      </c>
      <c r="AG42" s="83" t="e">
        <f t="shared" si="22"/>
        <v>#NUM!</v>
      </c>
      <c r="AH42" s="83" t="e">
        <f t="shared" si="23"/>
        <v>#NUM!</v>
      </c>
      <c r="AI42" s="83" t="e">
        <f t="shared" si="24"/>
        <v>#NUM!</v>
      </c>
      <c r="AJ42" s="83" t="e">
        <f t="shared" si="25"/>
        <v>#N/A</v>
      </c>
    </row>
    <row r="43" spans="1:36" ht="12.95" customHeight="1" x14ac:dyDescent="0.15">
      <c r="A43" s="82"/>
      <c r="B43" s="99"/>
      <c r="C43" s="99"/>
      <c r="D43" s="82"/>
      <c r="E43" s="82"/>
      <c r="F43" s="4" t="str">
        <f t="shared" si="0"/>
        <v/>
      </c>
      <c r="G43" s="82"/>
      <c r="H43" s="82"/>
      <c r="I43" s="82"/>
      <c r="K43" s="83" t="e">
        <f t="shared" si="1"/>
        <v>#NUM!</v>
      </c>
      <c r="L43" s="83" t="e">
        <f t="shared" si="2"/>
        <v>#NUM!</v>
      </c>
      <c r="M43" s="83" t="e">
        <f t="shared" si="3"/>
        <v>#NUM!</v>
      </c>
      <c r="N43" s="83" t="e">
        <f t="shared" si="4"/>
        <v>#NUM!</v>
      </c>
      <c r="O43" s="83" t="e">
        <f t="shared" si="5"/>
        <v>#NUM!</v>
      </c>
      <c r="P43" s="83" t="e">
        <f t="shared" si="26"/>
        <v>#N/A</v>
      </c>
      <c r="Q43" s="83" t="e">
        <f t="shared" si="6"/>
        <v>#NUM!</v>
      </c>
      <c r="R43" s="83" t="e">
        <f t="shared" si="7"/>
        <v>#NUM!</v>
      </c>
      <c r="S43" s="83" t="e">
        <f t="shared" si="8"/>
        <v>#NUM!</v>
      </c>
      <c r="T43" s="83" t="e">
        <f t="shared" si="9"/>
        <v>#NUM!</v>
      </c>
      <c r="U43" s="83" t="e">
        <f t="shared" si="10"/>
        <v>#N/A</v>
      </c>
      <c r="V43" s="83" t="e">
        <f t="shared" si="11"/>
        <v>#NUM!</v>
      </c>
      <c r="W43" s="83" t="e">
        <f t="shared" si="12"/>
        <v>#NUM!</v>
      </c>
      <c r="X43" s="83" t="e">
        <f t="shared" si="13"/>
        <v>#NUM!</v>
      </c>
      <c r="Y43" s="83" t="e">
        <f t="shared" si="14"/>
        <v>#NUM!</v>
      </c>
      <c r="Z43" s="83" t="e">
        <f t="shared" si="15"/>
        <v>#N/A</v>
      </c>
      <c r="AA43" s="83" t="e">
        <f t="shared" si="16"/>
        <v>#NUM!</v>
      </c>
      <c r="AB43" s="83" t="e">
        <f t="shared" si="17"/>
        <v>#NUM!</v>
      </c>
      <c r="AC43" s="83" t="e">
        <f t="shared" si="18"/>
        <v>#NUM!</v>
      </c>
      <c r="AD43" s="83" t="e">
        <f t="shared" si="19"/>
        <v>#NUM!</v>
      </c>
      <c r="AE43" s="83" t="e">
        <f t="shared" si="20"/>
        <v>#NUM!</v>
      </c>
      <c r="AF43" s="83" t="e">
        <f t="shared" si="21"/>
        <v>#N/A</v>
      </c>
      <c r="AG43" s="83" t="e">
        <f t="shared" si="22"/>
        <v>#NUM!</v>
      </c>
      <c r="AH43" s="83" t="e">
        <f t="shared" si="23"/>
        <v>#NUM!</v>
      </c>
      <c r="AI43" s="83" t="e">
        <f t="shared" si="24"/>
        <v>#NUM!</v>
      </c>
      <c r="AJ43" s="83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82" t="s">
        <v>18</v>
      </c>
      <c r="D46" s="82" t="s">
        <v>19</v>
      </c>
      <c r="E46" s="82" t="s">
        <v>20</v>
      </c>
      <c r="F46" s="11"/>
      <c r="G46" s="5" t="s">
        <v>21</v>
      </c>
      <c r="H46" s="13"/>
      <c r="I46" s="111" t="s">
        <v>353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21</v>
      </c>
      <c r="D47" s="15">
        <f>COUNTIF(G4:G43,"*下層*")</f>
        <v>0</v>
      </c>
      <c r="E47" s="15">
        <f>COUNTA(A4:A43)</f>
        <v>21</v>
      </c>
      <c r="F47" s="11"/>
      <c r="G47" s="16">
        <f>C47*100</f>
        <v>2100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17</v>
      </c>
      <c r="D48" s="15" t="str">
        <f>IF(D47&gt;0,ROUND(SUMIF(G4:G43,"*下層*",E4:E43)/D47,0),"")</f>
        <v/>
      </c>
      <c r="E48" s="15">
        <f>ROUND(SUM(E4:E43)/E47,0)</f>
        <v>17</v>
      </c>
      <c r="F48" s="14"/>
      <c r="G48" s="16">
        <f>C48</f>
        <v>17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21</v>
      </c>
      <c r="D49" s="15" t="str">
        <f>IF(D47&gt;0,ROUND(SUMIF(G4:G43,"*下層*",D4:D43)/D47,0),"")</f>
        <v/>
      </c>
      <c r="E49" s="15">
        <f>ROUND(SUM(D4:D43)/E47,0)</f>
        <v>21</v>
      </c>
      <c r="F49" s="14"/>
      <c r="G49" s="16">
        <f>C49</f>
        <v>21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7.3500000000000005</v>
      </c>
      <c r="D50" s="17">
        <f>SUMIF(G4:G43,"*下層*",F4:F43)</f>
        <v>0</v>
      </c>
      <c r="E50" s="4">
        <f>SUM(F4:F43)</f>
        <v>7.3500000000000005</v>
      </c>
      <c r="F50" s="14"/>
      <c r="G50" s="18">
        <f>C50*100</f>
        <v>735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形状比＝81、Sr＝13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82" t="s">
        <v>18</v>
      </c>
      <c r="D53" s="82" t="s">
        <v>19</v>
      </c>
      <c r="E53" s="82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7</v>
      </c>
      <c r="D54" s="15">
        <f>COUNTIF(H4:H43,"▲")</f>
        <v>0</v>
      </c>
      <c r="E54" s="15">
        <f>COUNTA(H4:H43)</f>
        <v>7</v>
      </c>
      <c r="F54" s="11"/>
      <c r="G54" s="16">
        <f>C54*100</f>
        <v>700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15</v>
      </c>
      <c r="D55" s="15" t="str">
        <f>IF(D54&gt;0,ROUND(SUMIF(H4:H43,"▲",E4:E43)/D54,0),"")</f>
        <v/>
      </c>
      <c r="E55" s="15">
        <f>ROUND(SUMIF(H4:H43,"*",E4:E43)/E54,0)</f>
        <v>15</v>
      </c>
      <c r="F55" s="14"/>
      <c r="G55" s="16">
        <f>C55</f>
        <v>15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15</v>
      </c>
      <c r="D56" s="15" t="str">
        <f>IF(D54&gt;0,ROUND(SUMIF(H4:H43,"▲",D4:D43)/D54,0),"")</f>
        <v/>
      </c>
      <c r="E56" s="15">
        <f>ROUND(SUMIF(H4:H43,"*",D4:D43)/E54,0)</f>
        <v>15</v>
      </c>
      <c r="F56" s="14"/>
      <c r="G56" s="16">
        <f>C56</f>
        <v>15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1.0100000000000002</v>
      </c>
      <c r="D57" s="17">
        <f>SUMIF(H4:H43,"▲",F4:F43)</f>
        <v>0</v>
      </c>
      <c r="E57" s="17">
        <f>SUM(C57:D57)</f>
        <v>1.0100000000000002</v>
      </c>
      <c r="F57" s="14"/>
      <c r="G57" s="20">
        <f>C57*100</f>
        <v>101.00000000000003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82" t="s">
        <v>18</v>
      </c>
      <c r="D60" s="82" t="s">
        <v>19</v>
      </c>
      <c r="E60" s="82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33.299999999999997</v>
      </c>
      <c r="D61" s="21" t="str">
        <f>IF(D47&gt;0,ROUND(D54/D47*100,1),"")</f>
        <v/>
      </c>
      <c r="E61" s="21">
        <f>ROUND(E54/E47*100,1)</f>
        <v>33.299999999999997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13.7</v>
      </c>
      <c r="D62" s="21" t="str">
        <f>IF(D47&gt;0,ROUND(D57/D50*100,1),"")</f>
        <v/>
      </c>
      <c r="E62" s="21">
        <f>ROUND(E57/E50*100,1)</f>
        <v>13.7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82" t="s">
        <v>18</v>
      </c>
      <c r="D65" s="82" t="s">
        <v>19</v>
      </c>
      <c r="E65" s="82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14</v>
      </c>
      <c r="D66" s="15">
        <f>D47-D54</f>
        <v>0</v>
      </c>
      <c r="E66" s="15">
        <f>SUM(C66:D66)</f>
        <v>14</v>
      </c>
      <c r="F66" s="11"/>
      <c r="G66" s="16">
        <f>C66*100</f>
        <v>1400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19</v>
      </c>
      <c r="D67" s="15" t="str">
        <f>IF(D66&gt;0,ROUND(SUMIFS(E4:E43,G7:G43,"*下層*",H4:H43,"")/D66,0),"")</f>
        <v/>
      </c>
      <c r="E67" s="15">
        <f>IF(E66&gt;0,ROUND(SUMIF(H4:H43,"",E4:E43)/E66,0),"")</f>
        <v>19</v>
      </c>
      <c r="F67" s="14"/>
      <c r="G67" s="16">
        <f>C67</f>
        <v>19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24</v>
      </c>
      <c r="D68" s="15" t="str">
        <f>IF(D66&gt;0,ROUND(SUMIFS(D4:D43,G7:G43,"*下層*",H4:H43,"")/D66,0),"")</f>
        <v/>
      </c>
      <c r="E68" s="15">
        <f>IF(E66&gt;0,ROUND(SUMIF(H4:H43,"",D4:D43)/E66,0),"")</f>
        <v>24</v>
      </c>
      <c r="F68" s="14"/>
      <c r="G68" s="16">
        <f>C68</f>
        <v>24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6.34</v>
      </c>
      <c r="D69" s="17" t="str">
        <f>IF(D66&gt;0,D50-D57,"")</f>
        <v/>
      </c>
      <c r="E69" s="4">
        <f>SUM(C69:D69)</f>
        <v>6.34</v>
      </c>
      <c r="F69" s="14"/>
      <c r="G69" s="18">
        <f>C69*100</f>
        <v>634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形状比＝79、Sr＝14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25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639" priority="16" stopIfTrue="1">
      <formula>AND(($H4="スギ"),(#REF!&lt;12))</formula>
    </cfRule>
  </conditionalFormatting>
  <conditionalFormatting sqref="L4:L43">
    <cfRule type="expression" dxfId="638" priority="15" stopIfTrue="1">
      <formula>AND(($H4="スギ"),(#REF!&lt;22),(#REF!&gt;=12))</formula>
    </cfRule>
  </conditionalFormatting>
  <conditionalFormatting sqref="M4:M43">
    <cfRule type="expression" dxfId="637" priority="14" stopIfTrue="1">
      <formula>AND(($H4="スギ"),(#REF!&lt;32),(#REF!&gt;=22))</formula>
    </cfRule>
  </conditionalFormatting>
  <conditionalFormatting sqref="N4:N43">
    <cfRule type="expression" dxfId="636" priority="13" stopIfTrue="1">
      <formula>AND(($H4="スギ"),(#REF!&lt;42),(#REF!&gt;=32))</formula>
    </cfRule>
  </conditionalFormatting>
  <conditionalFormatting sqref="U4:U43 Z4:AF43 AJ4:AJ43 O4:P43">
    <cfRule type="expression" dxfId="635" priority="12" stopIfTrue="1">
      <formula>AND(($H4="スギ"),(#REF!&gt;=42))</formula>
    </cfRule>
  </conditionalFormatting>
  <conditionalFormatting sqref="Q4:Q43 AA4:AA43">
    <cfRule type="expression" dxfId="634" priority="11" stopIfTrue="1">
      <formula>AND(($H4="ヒノキ"),(#REF!&lt;12))</formula>
    </cfRule>
  </conditionalFormatting>
  <conditionalFormatting sqref="R4:R43 AB4:AE43">
    <cfRule type="expression" dxfId="633" priority="10" stopIfTrue="1">
      <formula>AND(($H4="ヒノキ"),(#REF!&lt;22),(#REF!&gt;=12))</formula>
    </cfRule>
  </conditionalFormatting>
  <conditionalFormatting sqref="S4:S43">
    <cfRule type="expression" dxfId="632" priority="9" stopIfTrue="1">
      <formula>AND(($H4="ヒノキ"),(#REF!&lt;32),(#REF!&gt;=22))</formula>
    </cfRule>
  </conditionalFormatting>
  <conditionalFormatting sqref="T4:U43 Z4:AF43 AJ4:AJ43">
    <cfRule type="expression" dxfId="631" priority="8" stopIfTrue="1">
      <formula>AND(($H4="ヒノキ"),(#REF!&gt;=32))</formula>
    </cfRule>
  </conditionalFormatting>
  <conditionalFormatting sqref="V4:V43 AA4:AA43">
    <cfRule type="expression" dxfId="630" priority="7" stopIfTrue="1">
      <formula>AND(($H4="アカマツ"),(#REF!&lt;12))</formula>
    </cfRule>
  </conditionalFormatting>
  <conditionalFormatting sqref="W4:W43 AB4:AB43">
    <cfRule type="expression" dxfId="629" priority="6" stopIfTrue="1">
      <formula>AND(($H4="アカマツ"),(#REF!&lt;22),(#REF!&gt;=12))</formula>
    </cfRule>
  </conditionalFormatting>
  <conditionalFormatting sqref="X4:X43 AC4:AC43">
    <cfRule type="expression" dxfId="628" priority="5" stopIfTrue="1">
      <formula>AND(($H4="アカマツ"),(#REF!&lt;42),(#REF!&gt;=22))</formula>
    </cfRule>
  </conditionalFormatting>
  <conditionalFormatting sqref="Y4:AF43 AJ4:AJ43">
    <cfRule type="expression" dxfId="627" priority="4" stopIfTrue="1">
      <formula>AND(($H4="アカマツ"),(#REF!&gt;=42))</formula>
    </cfRule>
  </conditionalFormatting>
  <conditionalFormatting sqref="AG4:AG43">
    <cfRule type="expression" dxfId="626" priority="3" stopIfTrue="1">
      <formula>AND(($H4&lt;&gt;"スギ"),($H4&lt;&gt;"ヒノキ"),($H4&lt;&gt;"アカマツ"),(#REF!&lt;12))</formula>
    </cfRule>
  </conditionalFormatting>
  <conditionalFormatting sqref="AH4:AH43">
    <cfRule type="expression" dxfId="625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624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00B050"/>
  </sheetPr>
  <dimension ref="A1:AJ120"/>
  <sheetViews>
    <sheetView showGridLines="0" view="pageBreakPreview" topLeftCell="A22" zoomScaleNormal="85" zoomScaleSheetLayoutView="100" workbookViewId="0">
      <selection activeCell="I17" sqref="I17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361</v>
      </c>
      <c r="B2" s="100"/>
      <c r="C2" s="100"/>
      <c r="D2" s="100"/>
      <c r="E2" s="100"/>
      <c r="F2" s="100"/>
      <c r="G2" s="100"/>
      <c r="H2" s="101" t="s">
        <v>340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84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3">
        <v>0</v>
      </c>
      <c r="L3" s="83">
        <v>12</v>
      </c>
      <c r="M3" s="83">
        <v>22</v>
      </c>
      <c r="N3" s="83">
        <v>32</v>
      </c>
      <c r="O3" s="83">
        <v>42</v>
      </c>
      <c r="P3" s="83" t="s">
        <v>14</v>
      </c>
      <c r="Q3" s="83">
        <v>0</v>
      </c>
      <c r="R3" s="83">
        <v>12</v>
      </c>
      <c r="S3" s="83">
        <v>22</v>
      </c>
      <c r="T3" s="83">
        <v>32</v>
      </c>
      <c r="U3" s="83" t="s">
        <v>14</v>
      </c>
      <c r="V3" s="83">
        <v>0</v>
      </c>
      <c r="W3" s="83">
        <v>12</v>
      </c>
      <c r="X3" s="83">
        <v>22</v>
      </c>
      <c r="Y3" s="83">
        <v>42</v>
      </c>
      <c r="Z3" s="83" t="s">
        <v>14</v>
      </c>
      <c r="AA3" s="83">
        <v>0</v>
      </c>
      <c r="AB3" s="83">
        <v>12</v>
      </c>
      <c r="AC3" s="83">
        <v>22</v>
      </c>
      <c r="AD3" s="83">
        <v>32</v>
      </c>
      <c r="AE3" s="83">
        <v>42</v>
      </c>
      <c r="AF3" s="83" t="s">
        <v>14</v>
      </c>
      <c r="AG3" s="83">
        <v>0</v>
      </c>
      <c r="AH3" s="83">
        <v>12</v>
      </c>
      <c r="AI3" s="83">
        <v>42</v>
      </c>
      <c r="AJ3" s="83" t="s">
        <v>14</v>
      </c>
    </row>
    <row r="4" spans="1:36" ht="12.95" customHeight="1" x14ac:dyDescent="0.15">
      <c r="A4" s="82">
        <v>921</v>
      </c>
      <c r="B4" s="99" t="s">
        <v>37</v>
      </c>
      <c r="C4" s="99"/>
      <c r="D4" s="82">
        <v>34</v>
      </c>
      <c r="E4" s="82">
        <v>24</v>
      </c>
      <c r="F4" s="4">
        <f t="shared" ref="F4:F43" si="0">IF(D4&gt;0,IF(B4="スギ",P4,IF(B4="ヒノキ",U4,IF(B4="アカマツ",Z4,IF(B4="カラマツ",AF4,AJ4)))),"")</f>
        <v>1</v>
      </c>
      <c r="G4" s="5"/>
      <c r="H4" s="82"/>
      <c r="I4" s="82" t="s">
        <v>38</v>
      </c>
      <c r="J4" s="1" t="s">
        <v>15</v>
      </c>
      <c r="K4" s="83">
        <f t="shared" ref="K4:K43" si="1">IF(ROUND(10^(-5+0.8769+1.7454*LOG(D4)+1.014*LOG(E4)),2)&gt;=0.01,ROUND(10^(-5+0.8769+1.7454*LOG(D4)+1.014*LOG(E4)),2),ROUND(10^(-5+0.8769+1.7454*LOG(D4)+1.014*LOG(E4)),3))</f>
        <v>0.89</v>
      </c>
      <c r="L4" s="83">
        <f t="shared" ref="L4:L43" si="2">ROUND(10^(-5+0.73504+1.83346*LOG(D4)+1.06569*LOG(E4)),2)</f>
        <v>1.03</v>
      </c>
      <c r="M4" s="83">
        <f t="shared" ref="M4:M43" si="3">ROUND(10^(-5+0.71514+1.74357*LOG(D4)+1.17719*LOG(E4)),2)</f>
        <v>1.02</v>
      </c>
      <c r="N4" s="83">
        <f t="shared" ref="N4:N43" si="4">ROUND(10^(-5+0.82956+1.76381*LOG(D4)+1.06412*LOG(E4)),2)</f>
        <v>1</v>
      </c>
      <c r="O4" s="83">
        <f t="shared" ref="O4:O43" si="5">ROUND(10^(-5+0.88226+1.79204*LOG(D4)+0.99303*LOG(E4)),2)</f>
        <v>0.99</v>
      </c>
      <c r="P4" s="83">
        <f>HLOOKUP($D4,K$3:O$43,MATCH($A4,$A$3:$A$43,0),1)</f>
        <v>1</v>
      </c>
      <c r="Q4" s="83">
        <f t="shared" ref="Q4:Q43" si="6">IF(ROUND(10^(1.810672*LOG(D4)+0.982833*LOG(E4)-4.173533),2)&gt;=0.01,ROUND(10^(1.810672*LOG(D4)+0.982833*LOG(E4)-4.173533),2),ROUND(10^(1.810672*LOG(D4)+0.982833*LOG(E4)-4.173533),3))</f>
        <v>0.9</v>
      </c>
      <c r="R4" s="83">
        <f t="shared" ref="R4:R43" si="7">ROUND(10^(1.905709*LOG(D4)+1.011385*LOG(E4)-4.293729),2)</f>
        <v>1.05</v>
      </c>
      <c r="S4" s="83">
        <f t="shared" ref="S4:S43" si="8">ROUND(10^(1.771888*LOG(D4)+1.138415*LOG(E4)-4.271259),2)</f>
        <v>1.03</v>
      </c>
      <c r="T4" s="83">
        <f t="shared" ref="T4:T43" si="9">ROUND(10^(1.671519*LOG(D4)+1.363617*LOG(E4)-4.404407),2)</f>
        <v>1.0900000000000001</v>
      </c>
      <c r="U4" s="83">
        <f t="shared" ref="U4:U43" si="10">HLOOKUP($D4,Q$3:T$43,MATCH($A4,$A$3:$A$43,0),1)</f>
        <v>1.0900000000000001</v>
      </c>
      <c r="V4" s="83">
        <f t="shared" ref="V4:V43" si="11">IF(ROUND(10^(-4.249503+1.946501*LOG(D4)+0.942682*LOG(E4)),2)&gt;=0.01,ROUND(10^(-4.249503+1.946501*LOG(D4)+0.942682*LOG(E4)),2),ROUND(10^(-4.249503+1.946501*LOG(D4)+0.942682*LOG(E4)),3))</f>
        <v>1.08</v>
      </c>
      <c r="W4" s="83">
        <f t="shared" ref="W4:W43" si="12">ROUND(10^(-4.155639+1.847898*LOG(D4)+0.951955*LOG(E4)),2)</f>
        <v>0.97</v>
      </c>
      <c r="X4" s="83">
        <f t="shared" ref="X4:X43" si="13">ROUND(10^(-4.194535+1.804172*LOG(D4)+1.034248*LOG(E4)),2)</f>
        <v>0.99</v>
      </c>
      <c r="Y4" s="83">
        <f t="shared" ref="Y4:Y43" si="14">ROUND(10^(-4.42347+2.006485*LOG(D4)+0.967757*LOG(E4)),2)</f>
        <v>0.97</v>
      </c>
      <c r="Z4" s="83">
        <f t="shared" ref="Z4:Z43" si="15">HLOOKUP($D4,V$3:Y$43,MATCH($A4,$A$3:$A$43,0),1)</f>
        <v>0.99</v>
      </c>
      <c r="AA4" s="83">
        <f t="shared" ref="AA4:AA43" si="16">IF(ROUND(10^(1.80389*LOG(D4)+0.962587*LOG(E4)-4.155099),2)&gt;=0.01,ROUND(10^(1.80389*LOG(D4)+0.962587*LOG(E4)-4.155099),2),ROUND(10^(1.80389*LOG(D4)+0.962587*LOG(E4)-4.155099),3))</f>
        <v>0.86</v>
      </c>
      <c r="AB4" s="83">
        <f t="shared" ref="AB4:AB43" si="17">ROUND(10^(1.979213*LOG(D4)+0.998347*LOG(E4)-4.369281),2)</f>
        <v>1.1000000000000001</v>
      </c>
      <c r="AC4" s="83">
        <f t="shared" ref="AC4:AC43" si="18">ROUND(10^(1.904401*LOG(D4)+1.062478*LOG(E4)-4.348104),2)</f>
        <v>1.08</v>
      </c>
      <c r="AD4" s="83">
        <f t="shared" ref="AD4:AD43" si="19">ROUND(10^(1.640825*LOG(D4)+1.080387*LOG(E4)-3.976731),2)</f>
        <v>1.06</v>
      </c>
      <c r="AE4" s="83">
        <f t="shared" ref="AE4:AE43" si="20">ROUND(10^(1.90887*LOG(D4)+1.088002*LOG(E4)-4.431495),2)</f>
        <v>0.99</v>
      </c>
      <c r="AF4" s="83">
        <f t="shared" ref="AF4:AF43" si="21">HLOOKUP($D4,AA$3:AE$43,MATCH($A4,$A$3:$A$43,0),1)</f>
        <v>1.06</v>
      </c>
      <c r="AG4" s="83">
        <f t="shared" ref="AG4:AG43" si="22">IF(ROUND(10^(1.94019664*LOG(D4)+0.84689666*LOG(E4)-4.20067295),2)&gt;=0.01,ROUND(10^(1.94019664*LOG(D4)+0.84689666*LOG(E4)-4.20067295),2),ROUND(10^(1.94019664*LOG(D4)+0.84689666*LOG(E4)-4.20067295),3))</f>
        <v>0.87</v>
      </c>
      <c r="AH4" s="83">
        <f t="shared" ref="AH4:AH43" si="23">ROUND(10^(1.93813902*LOG(D4)+0.96697002*LOG(E4)-4.32216295),2)</f>
        <v>0.96</v>
      </c>
      <c r="AI4" s="83">
        <f t="shared" ref="AI4:AI43" si="24">ROUND(10^(1.82464098*LOG(D4)+0.97625989*LOG(E4)-4.15096808),2)</f>
        <v>0.98</v>
      </c>
      <c r="AJ4" s="83">
        <f t="shared" ref="AJ4:AJ43" si="25">HLOOKUP($D4,AG$3:AI$43,MATCH($A4,$A$3:$A$43,0),1)</f>
        <v>0.96</v>
      </c>
    </row>
    <row r="5" spans="1:36" ht="12.95" customHeight="1" x14ac:dyDescent="0.15">
      <c r="A5" s="82">
        <v>922</v>
      </c>
      <c r="B5" s="99" t="s">
        <v>37</v>
      </c>
      <c r="C5" s="99"/>
      <c r="D5" s="82">
        <v>34</v>
      </c>
      <c r="E5" s="82">
        <v>24</v>
      </c>
      <c r="F5" s="4">
        <f t="shared" si="0"/>
        <v>1</v>
      </c>
      <c r="G5" s="5"/>
      <c r="H5" s="82"/>
      <c r="I5" s="5"/>
      <c r="J5" s="1" t="s">
        <v>15</v>
      </c>
      <c r="K5" s="83">
        <f t="shared" si="1"/>
        <v>0.89</v>
      </c>
      <c r="L5" s="83">
        <f t="shared" si="2"/>
        <v>1.03</v>
      </c>
      <c r="M5" s="83">
        <f t="shared" si="3"/>
        <v>1.02</v>
      </c>
      <c r="N5" s="83">
        <f t="shared" si="4"/>
        <v>1</v>
      </c>
      <c r="O5" s="83">
        <f t="shared" si="5"/>
        <v>0.99</v>
      </c>
      <c r="P5" s="83">
        <f t="shared" ref="P5:P43" si="26">HLOOKUP($D5,K$3:O$43,MATCH(A5,$A$3:$A$43,0),1)</f>
        <v>1</v>
      </c>
      <c r="Q5" s="83">
        <f t="shared" si="6"/>
        <v>0.9</v>
      </c>
      <c r="R5" s="83">
        <f t="shared" si="7"/>
        <v>1.05</v>
      </c>
      <c r="S5" s="83">
        <f t="shared" si="8"/>
        <v>1.03</v>
      </c>
      <c r="T5" s="83">
        <f t="shared" si="9"/>
        <v>1.0900000000000001</v>
      </c>
      <c r="U5" s="83">
        <f t="shared" si="10"/>
        <v>1.0900000000000001</v>
      </c>
      <c r="V5" s="83">
        <f t="shared" si="11"/>
        <v>1.08</v>
      </c>
      <c r="W5" s="83">
        <f t="shared" si="12"/>
        <v>0.97</v>
      </c>
      <c r="X5" s="83">
        <f t="shared" si="13"/>
        <v>0.99</v>
      </c>
      <c r="Y5" s="83">
        <f t="shared" si="14"/>
        <v>0.97</v>
      </c>
      <c r="Z5" s="83">
        <f t="shared" si="15"/>
        <v>0.99</v>
      </c>
      <c r="AA5" s="83">
        <f t="shared" si="16"/>
        <v>0.86</v>
      </c>
      <c r="AB5" s="83">
        <f t="shared" si="17"/>
        <v>1.1000000000000001</v>
      </c>
      <c r="AC5" s="83">
        <f t="shared" si="18"/>
        <v>1.08</v>
      </c>
      <c r="AD5" s="83">
        <f t="shared" si="19"/>
        <v>1.06</v>
      </c>
      <c r="AE5" s="83">
        <f t="shared" si="20"/>
        <v>0.99</v>
      </c>
      <c r="AF5" s="83">
        <f t="shared" si="21"/>
        <v>1.06</v>
      </c>
      <c r="AG5" s="83">
        <f t="shared" si="22"/>
        <v>0.87</v>
      </c>
      <c r="AH5" s="83">
        <f t="shared" si="23"/>
        <v>0.96</v>
      </c>
      <c r="AI5" s="83">
        <f t="shared" si="24"/>
        <v>0.98</v>
      </c>
      <c r="AJ5" s="83">
        <f t="shared" si="25"/>
        <v>0.96</v>
      </c>
    </row>
    <row r="6" spans="1:36" ht="12.95" customHeight="1" x14ac:dyDescent="0.15">
      <c r="A6" s="82">
        <v>923</v>
      </c>
      <c r="B6" s="99" t="s">
        <v>37</v>
      </c>
      <c r="C6" s="99"/>
      <c r="D6" s="82">
        <v>38</v>
      </c>
      <c r="E6" s="82">
        <v>23</v>
      </c>
      <c r="F6" s="4">
        <f t="shared" si="0"/>
        <v>1.1599999999999999</v>
      </c>
      <c r="G6" s="5" t="s">
        <v>33</v>
      </c>
      <c r="H6" s="82" t="s">
        <v>32</v>
      </c>
      <c r="I6" s="5" t="s">
        <v>33</v>
      </c>
      <c r="J6" s="1" t="s">
        <v>15</v>
      </c>
      <c r="K6" s="83">
        <f t="shared" si="1"/>
        <v>1.04</v>
      </c>
      <c r="L6" s="83">
        <f t="shared" si="2"/>
        <v>1.21</v>
      </c>
      <c r="M6" s="83">
        <f t="shared" si="3"/>
        <v>1.18</v>
      </c>
      <c r="N6" s="83">
        <f t="shared" si="4"/>
        <v>1.1599999999999999</v>
      </c>
      <c r="O6" s="83">
        <f t="shared" si="5"/>
        <v>1.1599999999999999</v>
      </c>
      <c r="P6" s="83">
        <f t="shared" si="26"/>
        <v>1.1599999999999999</v>
      </c>
      <c r="Q6" s="83">
        <f t="shared" si="6"/>
        <v>1.06</v>
      </c>
      <c r="R6" s="83">
        <f t="shared" si="7"/>
        <v>1.24</v>
      </c>
      <c r="S6" s="83">
        <f t="shared" si="8"/>
        <v>1.2</v>
      </c>
      <c r="T6" s="83">
        <f t="shared" si="9"/>
        <v>1.24</v>
      </c>
      <c r="U6" s="83">
        <f t="shared" si="10"/>
        <v>1.24</v>
      </c>
      <c r="V6" s="83">
        <f t="shared" si="11"/>
        <v>1.29</v>
      </c>
      <c r="W6" s="83">
        <f t="shared" si="12"/>
        <v>1.1499999999999999</v>
      </c>
      <c r="X6" s="83">
        <f t="shared" si="13"/>
        <v>1.1599999999999999</v>
      </c>
      <c r="Y6" s="83">
        <f t="shared" si="14"/>
        <v>1.1599999999999999</v>
      </c>
      <c r="Z6" s="83">
        <f t="shared" si="15"/>
        <v>1.1599999999999999</v>
      </c>
      <c r="AA6" s="83">
        <f t="shared" si="16"/>
        <v>1.01</v>
      </c>
      <c r="AB6" s="83">
        <f t="shared" si="17"/>
        <v>1.31</v>
      </c>
      <c r="AC6" s="83">
        <f t="shared" si="18"/>
        <v>1.28</v>
      </c>
      <c r="AD6" s="83">
        <f t="shared" si="19"/>
        <v>1.22</v>
      </c>
      <c r="AE6" s="83">
        <f t="shared" si="20"/>
        <v>1.1599999999999999</v>
      </c>
      <c r="AF6" s="83">
        <f t="shared" si="21"/>
        <v>1.22</v>
      </c>
      <c r="AG6" s="83">
        <f t="shared" si="22"/>
        <v>1.04</v>
      </c>
      <c r="AH6" s="83">
        <f t="shared" si="23"/>
        <v>1.1399999999999999</v>
      </c>
      <c r="AI6" s="83">
        <f t="shared" si="24"/>
        <v>1.1499999999999999</v>
      </c>
      <c r="AJ6" s="83">
        <f t="shared" si="25"/>
        <v>1.1399999999999999</v>
      </c>
    </row>
    <row r="7" spans="1:36" ht="12.95" customHeight="1" x14ac:dyDescent="0.15">
      <c r="A7" s="82">
        <v>924</v>
      </c>
      <c r="B7" s="99" t="s">
        <v>37</v>
      </c>
      <c r="C7" s="99"/>
      <c r="D7" s="82">
        <v>24</v>
      </c>
      <c r="E7" s="82">
        <v>22</v>
      </c>
      <c r="F7" s="4">
        <f t="shared" si="0"/>
        <v>0.5</v>
      </c>
      <c r="G7" s="5"/>
      <c r="H7" s="82"/>
      <c r="I7" s="5"/>
      <c r="J7" s="1" t="s">
        <v>15</v>
      </c>
      <c r="K7" s="83">
        <f t="shared" si="1"/>
        <v>0.44</v>
      </c>
      <c r="L7" s="83">
        <f t="shared" si="2"/>
        <v>0.5</v>
      </c>
      <c r="M7" s="83">
        <f t="shared" si="3"/>
        <v>0.5</v>
      </c>
      <c r="N7" s="83">
        <f t="shared" si="4"/>
        <v>0.49</v>
      </c>
      <c r="O7" s="83">
        <f t="shared" si="5"/>
        <v>0.49</v>
      </c>
      <c r="P7" s="83">
        <f t="shared" si="26"/>
        <v>0.5</v>
      </c>
      <c r="Q7" s="83">
        <f t="shared" si="6"/>
        <v>0.44</v>
      </c>
      <c r="R7" s="83">
        <f t="shared" si="7"/>
        <v>0.49</v>
      </c>
      <c r="S7" s="83">
        <f t="shared" si="8"/>
        <v>0.5</v>
      </c>
      <c r="T7" s="83">
        <f t="shared" si="9"/>
        <v>0.54</v>
      </c>
      <c r="U7" s="83">
        <f t="shared" si="10"/>
        <v>0.5</v>
      </c>
      <c r="V7" s="83">
        <f t="shared" si="11"/>
        <v>0.5</v>
      </c>
      <c r="W7" s="83">
        <f t="shared" si="12"/>
        <v>0.47</v>
      </c>
      <c r="X7" s="83">
        <f t="shared" si="13"/>
        <v>0.48</v>
      </c>
      <c r="Y7" s="83">
        <f t="shared" si="14"/>
        <v>0.44</v>
      </c>
      <c r="Z7" s="83">
        <f t="shared" si="15"/>
        <v>0.48</v>
      </c>
      <c r="AA7" s="83">
        <f t="shared" si="16"/>
        <v>0.42</v>
      </c>
      <c r="AB7" s="83">
        <f t="shared" si="17"/>
        <v>0.5</v>
      </c>
      <c r="AC7" s="83">
        <f t="shared" si="18"/>
        <v>0.51</v>
      </c>
      <c r="AD7" s="83">
        <f t="shared" si="19"/>
        <v>0.55000000000000004</v>
      </c>
      <c r="AE7" s="83">
        <f t="shared" si="20"/>
        <v>0.46</v>
      </c>
      <c r="AF7" s="83">
        <f t="shared" si="21"/>
        <v>0.51</v>
      </c>
      <c r="AG7" s="83">
        <f t="shared" si="22"/>
        <v>0.41</v>
      </c>
      <c r="AH7" s="83">
        <f t="shared" si="23"/>
        <v>0.45</v>
      </c>
      <c r="AI7" s="83">
        <f t="shared" si="24"/>
        <v>0.48</v>
      </c>
      <c r="AJ7" s="83">
        <f t="shared" si="25"/>
        <v>0.45</v>
      </c>
    </row>
    <row r="8" spans="1:36" ht="12.95" customHeight="1" x14ac:dyDescent="0.15">
      <c r="A8" s="82">
        <v>925</v>
      </c>
      <c r="B8" s="99" t="s">
        <v>37</v>
      </c>
      <c r="C8" s="99"/>
      <c r="D8" s="82">
        <v>20</v>
      </c>
      <c r="E8" s="82">
        <v>18</v>
      </c>
      <c r="F8" s="4">
        <f t="shared" si="0"/>
        <v>0.28999999999999998</v>
      </c>
      <c r="G8" s="5" t="s">
        <v>33</v>
      </c>
      <c r="H8" s="82" t="s">
        <v>32</v>
      </c>
      <c r="I8" s="5" t="s">
        <v>33</v>
      </c>
      <c r="J8" s="1" t="s">
        <v>15</v>
      </c>
      <c r="K8" s="83">
        <f t="shared" si="1"/>
        <v>0.26</v>
      </c>
      <c r="L8" s="83">
        <f t="shared" si="2"/>
        <v>0.28999999999999998</v>
      </c>
      <c r="M8" s="83">
        <f t="shared" si="3"/>
        <v>0.28999999999999998</v>
      </c>
      <c r="N8" s="83">
        <f t="shared" si="4"/>
        <v>0.28999999999999998</v>
      </c>
      <c r="O8" s="83">
        <f t="shared" si="5"/>
        <v>0.28999999999999998</v>
      </c>
      <c r="P8" s="83">
        <f t="shared" si="26"/>
        <v>0.28999999999999998</v>
      </c>
      <c r="Q8" s="83">
        <f t="shared" si="6"/>
        <v>0.26</v>
      </c>
      <c r="R8" s="83">
        <f t="shared" si="7"/>
        <v>0.28999999999999998</v>
      </c>
      <c r="S8" s="83">
        <f t="shared" si="8"/>
        <v>0.28999999999999998</v>
      </c>
      <c r="T8" s="83">
        <f t="shared" si="9"/>
        <v>0.3</v>
      </c>
      <c r="U8" s="83">
        <f t="shared" si="10"/>
        <v>0.28999999999999998</v>
      </c>
      <c r="V8" s="83">
        <f t="shared" si="11"/>
        <v>0.28999999999999998</v>
      </c>
      <c r="W8" s="83">
        <f t="shared" si="12"/>
        <v>0.28000000000000003</v>
      </c>
      <c r="X8" s="83">
        <f t="shared" si="13"/>
        <v>0.28000000000000003</v>
      </c>
      <c r="Y8" s="83">
        <f t="shared" si="14"/>
        <v>0.25</v>
      </c>
      <c r="Z8" s="83">
        <f t="shared" si="15"/>
        <v>0.28000000000000003</v>
      </c>
      <c r="AA8" s="83">
        <f t="shared" si="16"/>
        <v>0.25</v>
      </c>
      <c r="AB8" s="83">
        <f t="shared" si="17"/>
        <v>0.28999999999999998</v>
      </c>
      <c r="AC8" s="83">
        <f t="shared" si="18"/>
        <v>0.28999999999999998</v>
      </c>
      <c r="AD8" s="83">
        <f t="shared" si="19"/>
        <v>0.33</v>
      </c>
      <c r="AE8" s="83">
        <f t="shared" si="20"/>
        <v>0.26</v>
      </c>
      <c r="AF8" s="83">
        <f t="shared" si="21"/>
        <v>0.28999999999999998</v>
      </c>
      <c r="AG8" s="83">
        <f t="shared" si="22"/>
        <v>0.24</v>
      </c>
      <c r="AH8" s="83">
        <f t="shared" si="23"/>
        <v>0.26</v>
      </c>
      <c r="AI8" s="83">
        <f t="shared" si="24"/>
        <v>0.28000000000000003</v>
      </c>
      <c r="AJ8" s="83">
        <f t="shared" si="25"/>
        <v>0.26</v>
      </c>
    </row>
    <row r="9" spans="1:36" ht="12.95" customHeight="1" x14ac:dyDescent="0.15">
      <c r="A9" s="82">
        <v>926</v>
      </c>
      <c r="B9" s="99" t="s">
        <v>37</v>
      </c>
      <c r="C9" s="99"/>
      <c r="D9" s="82">
        <v>32</v>
      </c>
      <c r="E9" s="82">
        <v>22</v>
      </c>
      <c r="F9" s="4">
        <f t="shared" si="0"/>
        <v>0.82</v>
      </c>
      <c r="G9" s="5"/>
      <c r="H9" s="82"/>
      <c r="I9" s="5"/>
      <c r="J9" s="1" t="s">
        <v>15</v>
      </c>
      <c r="K9" s="83">
        <f t="shared" si="1"/>
        <v>0.73</v>
      </c>
      <c r="L9" s="83">
        <f t="shared" si="2"/>
        <v>0.84</v>
      </c>
      <c r="M9" s="83">
        <f t="shared" si="3"/>
        <v>0.83</v>
      </c>
      <c r="N9" s="83">
        <f t="shared" si="4"/>
        <v>0.82</v>
      </c>
      <c r="O9" s="83">
        <f t="shared" si="5"/>
        <v>0.82</v>
      </c>
      <c r="P9" s="83">
        <f t="shared" si="26"/>
        <v>0.82</v>
      </c>
      <c r="Q9" s="83">
        <f t="shared" si="6"/>
        <v>0.74</v>
      </c>
      <c r="R9" s="83">
        <f t="shared" si="7"/>
        <v>0.86</v>
      </c>
      <c r="S9" s="83">
        <f t="shared" si="8"/>
        <v>0.84</v>
      </c>
      <c r="T9" s="83">
        <f t="shared" si="9"/>
        <v>0.88</v>
      </c>
      <c r="U9" s="83">
        <f t="shared" si="10"/>
        <v>0.88</v>
      </c>
      <c r="V9" s="83">
        <f t="shared" si="11"/>
        <v>0.88</v>
      </c>
      <c r="W9" s="83">
        <f t="shared" si="12"/>
        <v>0.8</v>
      </c>
      <c r="X9" s="83">
        <f t="shared" si="13"/>
        <v>0.81</v>
      </c>
      <c r="Y9" s="83">
        <f t="shared" si="14"/>
        <v>0.79</v>
      </c>
      <c r="Z9" s="83">
        <f t="shared" si="15"/>
        <v>0.81</v>
      </c>
      <c r="AA9" s="83">
        <f t="shared" si="16"/>
        <v>0.71</v>
      </c>
      <c r="AB9" s="83">
        <f t="shared" si="17"/>
        <v>0.89</v>
      </c>
      <c r="AC9" s="83">
        <f t="shared" si="18"/>
        <v>0.88</v>
      </c>
      <c r="AD9" s="83">
        <f t="shared" si="19"/>
        <v>0.88</v>
      </c>
      <c r="AE9" s="83">
        <f t="shared" si="20"/>
        <v>0.8</v>
      </c>
      <c r="AF9" s="83">
        <f t="shared" si="21"/>
        <v>0.88</v>
      </c>
      <c r="AG9" s="83">
        <f t="shared" si="22"/>
        <v>0.72</v>
      </c>
      <c r="AH9" s="83">
        <f t="shared" si="23"/>
        <v>0.78</v>
      </c>
      <c r="AI9" s="83">
        <f t="shared" si="24"/>
        <v>0.81</v>
      </c>
      <c r="AJ9" s="83">
        <f t="shared" si="25"/>
        <v>0.78</v>
      </c>
    </row>
    <row r="10" spans="1:36" ht="12.95" customHeight="1" x14ac:dyDescent="0.15">
      <c r="A10" s="82">
        <v>927</v>
      </c>
      <c r="B10" s="99" t="s">
        <v>37</v>
      </c>
      <c r="C10" s="99"/>
      <c r="D10" s="82">
        <v>28</v>
      </c>
      <c r="E10" s="82">
        <v>22</v>
      </c>
      <c r="F10" s="4">
        <f t="shared" si="0"/>
        <v>0.66</v>
      </c>
      <c r="G10" s="5"/>
      <c r="H10" s="82"/>
      <c r="I10" s="5"/>
      <c r="J10" s="1" t="s">
        <v>15</v>
      </c>
      <c r="K10" s="83">
        <f t="shared" si="1"/>
        <v>0.57999999999999996</v>
      </c>
      <c r="L10" s="83">
        <f t="shared" si="2"/>
        <v>0.66</v>
      </c>
      <c r="M10" s="83">
        <f t="shared" si="3"/>
        <v>0.66</v>
      </c>
      <c r="N10" s="83">
        <f t="shared" si="4"/>
        <v>0.65</v>
      </c>
      <c r="O10" s="83">
        <f t="shared" si="5"/>
        <v>0.64</v>
      </c>
      <c r="P10" s="83">
        <f t="shared" si="26"/>
        <v>0.66</v>
      </c>
      <c r="Q10" s="83">
        <f t="shared" si="6"/>
        <v>0.57999999999999996</v>
      </c>
      <c r="R10" s="83">
        <f t="shared" si="7"/>
        <v>0.66</v>
      </c>
      <c r="S10" s="83">
        <f t="shared" si="8"/>
        <v>0.66</v>
      </c>
      <c r="T10" s="83">
        <f t="shared" si="9"/>
        <v>0.7</v>
      </c>
      <c r="U10" s="83">
        <f t="shared" si="10"/>
        <v>0.66</v>
      </c>
      <c r="V10" s="83">
        <f t="shared" si="11"/>
        <v>0.68</v>
      </c>
      <c r="W10" s="83">
        <f t="shared" si="12"/>
        <v>0.63</v>
      </c>
      <c r="X10" s="83">
        <f t="shared" si="13"/>
        <v>0.64</v>
      </c>
      <c r="Y10" s="83">
        <f t="shared" si="14"/>
        <v>0.6</v>
      </c>
      <c r="Z10" s="83">
        <f t="shared" si="15"/>
        <v>0.64</v>
      </c>
      <c r="AA10" s="83">
        <f t="shared" si="16"/>
        <v>0.56000000000000005</v>
      </c>
      <c r="AB10" s="83">
        <f t="shared" si="17"/>
        <v>0.68</v>
      </c>
      <c r="AC10" s="83">
        <f t="shared" si="18"/>
        <v>0.68</v>
      </c>
      <c r="AD10" s="83">
        <f t="shared" si="19"/>
        <v>0.7</v>
      </c>
      <c r="AE10" s="83">
        <f t="shared" si="20"/>
        <v>0.62</v>
      </c>
      <c r="AF10" s="83">
        <f t="shared" si="21"/>
        <v>0.68</v>
      </c>
      <c r="AG10" s="83">
        <f t="shared" si="22"/>
        <v>0.55000000000000004</v>
      </c>
      <c r="AH10" s="83">
        <f t="shared" si="23"/>
        <v>0.6</v>
      </c>
      <c r="AI10" s="83">
        <f t="shared" si="24"/>
        <v>0.63</v>
      </c>
      <c r="AJ10" s="83">
        <f t="shared" si="25"/>
        <v>0.6</v>
      </c>
    </row>
    <row r="11" spans="1:36" ht="12.95" customHeight="1" x14ac:dyDescent="0.15">
      <c r="A11" s="82">
        <v>928</v>
      </c>
      <c r="B11" s="99" t="s">
        <v>37</v>
      </c>
      <c r="C11" s="99"/>
      <c r="D11" s="82">
        <v>28</v>
      </c>
      <c r="E11" s="82">
        <v>22</v>
      </c>
      <c r="F11" s="4">
        <f t="shared" si="0"/>
        <v>0.66</v>
      </c>
      <c r="G11" s="5"/>
      <c r="H11" s="82"/>
      <c r="I11" s="82"/>
      <c r="J11" s="1" t="s">
        <v>15</v>
      </c>
      <c r="K11" s="83">
        <f t="shared" si="1"/>
        <v>0.57999999999999996</v>
      </c>
      <c r="L11" s="83">
        <f t="shared" si="2"/>
        <v>0.66</v>
      </c>
      <c r="M11" s="83">
        <f t="shared" si="3"/>
        <v>0.66</v>
      </c>
      <c r="N11" s="83">
        <f t="shared" si="4"/>
        <v>0.65</v>
      </c>
      <c r="O11" s="83">
        <f t="shared" si="5"/>
        <v>0.64</v>
      </c>
      <c r="P11" s="83">
        <f t="shared" si="26"/>
        <v>0.66</v>
      </c>
      <c r="Q11" s="83">
        <f t="shared" si="6"/>
        <v>0.57999999999999996</v>
      </c>
      <c r="R11" s="83">
        <f t="shared" si="7"/>
        <v>0.66</v>
      </c>
      <c r="S11" s="83">
        <f t="shared" si="8"/>
        <v>0.66</v>
      </c>
      <c r="T11" s="83">
        <f t="shared" si="9"/>
        <v>0.7</v>
      </c>
      <c r="U11" s="83">
        <f t="shared" si="10"/>
        <v>0.66</v>
      </c>
      <c r="V11" s="83">
        <f t="shared" si="11"/>
        <v>0.68</v>
      </c>
      <c r="W11" s="83">
        <f t="shared" si="12"/>
        <v>0.63</v>
      </c>
      <c r="X11" s="83">
        <f t="shared" si="13"/>
        <v>0.64</v>
      </c>
      <c r="Y11" s="83">
        <f t="shared" si="14"/>
        <v>0.6</v>
      </c>
      <c r="Z11" s="83">
        <f t="shared" si="15"/>
        <v>0.64</v>
      </c>
      <c r="AA11" s="83">
        <f t="shared" si="16"/>
        <v>0.56000000000000005</v>
      </c>
      <c r="AB11" s="83">
        <f t="shared" si="17"/>
        <v>0.68</v>
      </c>
      <c r="AC11" s="83">
        <f t="shared" si="18"/>
        <v>0.68</v>
      </c>
      <c r="AD11" s="83">
        <f t="shared" si="19"/>
        <v>0.7</v>
      </c>
      <c r="AE11" s="83">
        <f t="shared" si="20"/>
        <v>0.62</v>
      </c>
      <c r="AF11" s="83">
        <f t="shared" si="21"/>
        <v>0.68</v>
      </c>
      <c r="AG11" s="83">
        <f t="shared" si="22"/>
        <v>0.55000000000000004</v>
      </c>
      <c r="AH11" s="83">
        <f t="shared" si="23"/>
        <v>0.6</v>
      </c>
      <c r="AI11" s="83">
        <f t="shared" si="24"/>
        <v>0.63</v>
      </c>
      <c r="AJ11" s="83">
        <f t="shared" si="25"/>
        <v>0.6</v>
      </c>
    </row>
    <row r="12" spans="1:36" ht="12.95" customHeight="1" x14ac:dyDescent="0.15">
      <c r="A12" s="82">
        <v>929</v>
      </c>
      <c r="B12" s="99" t="s">
        <v>37</v>
      </c>
      <c r="C12" s="99"/>
      <c r="D12" s="82">
        <v>28</v>
      </c>
      <c r="E12" s="82">
        <v>22</v>
      </c>
      <c r="F12" s="4">
        <f t="shared" si="0"/>
        <v>0.66</v>
      </c>
      <c r="G12" s="5" t="s">
        <v>33</v>
      </c>
      <c r="H12" s="96" t="s">
        <v>32</v>
      </c>
      <c r="I12" s="5" t="s">
        <v>33</v>
      </c>
      <c r="J12" s="1" t="s">
        <v>15</v>
      </c>
      <c r="K12" s="83">
        <f t="shared" si="1"/>
        <v>0.57999999999999996</v>
      </c>
      <c r="L12" s="83">
        <f t="shared" si="2"/>
        <v>0.66</v>
      </c>
      <c r="M12" s="83">
        <f t="shared" si="3"/>
        <v>0.66</v>
      </c>
      <c r="N12" s="83">
        <f t="shared" si="4"/>
        <v>0.65</v>
      </c>
      <c r="O12" s="83">
        <f t="shared" si="5"/>
        <v>0.64</v>
      </c>
      <c r="P12" s="83">
        <f t="shared" si="26"/>
        <v>0.66</v>
      </c>
      <c r="Q12" s="83">
        <f t="shared" si="6"/>
        <v>0.57999999999999996</v>
      </c>
      <c r="R12" s="83">
        <f t="shared" si="7"/>
        <v>0.66</v>
      </c>
      <c r="S12" s="83">
        <f t="shared" si="8"/>
        <v>0.66</v>
      </c>
      <c r="T12" s="83">
        <f t="shared" si="9"/>
        <v>0.7</v>
      </c>
      <c r="U12" s="83">
        <f t="shared" si="10"/>
        <v>0.66</v>
      </c>
      <c r="V12" s="83">
        <f t="shared" si="11"/>
        <v>0.68</v>
      </c>
      <c r="W12" s="83">
        <f t="shared" si="12"/>
        <v>0.63</v>
      </c>
      <c r="X12" s="83">
        <f t="shared" si="13"/>
        <v>0.64</v>
      </c>
      <c r="Y12" s="83">
        <f t="shared" si="14"/>
        <v>0.6</v>
      </c>
      <c r="Z12" s="83">
        <f t="shared" si="15"/>
        <v>0.64</v>
      </c>
      <c r="AA12" s="83">
        <f t="shared" si="16"/>
        <v>0.56000000000000005</v>
      </c>
      <c r="AB12" s="83">
        <f t="shared" si="17"/>
        <v>0.68</v>
      </c>
      <c r="AC12" s="83">
        <f t="shared" si="18"/>
        <v>0.68</v>
      </c>
      <c r="AD12" s="83">
        <f t="shared" si="19"/>
        <v>0.7</v>
      </c>
      <c r="AE12" s="83">
        <f t="shared" si="20"/>
        <v>0.62</v>
      </c>
      <c r="AF12" s="83">
        <f t="shared" si="21"/>
        <v>0.68</v>
      </c>
      <c r="AG12" s="83">
        <f t="shared" si="22"/>
        <v>0.55000000000000004</v>
      </c>
      <c r="AH12" s="83">
        <f t="shared" si="23"/>
        <v>0.6</v>
      </c>
      <c r="AI12" s="83">
        <f t="shared" si="24"/>
        <v>0.63</v>
      </c>
      <c r="AJ12" s="83">
        <f t="shared" si="25"/>
        <v>0.6</v>
      </c>
    </row>
    <row r="13" spans="1:36" ht="12.95" customHeight="1" x14ac:dyDescent="0.15">
      <c r="A13" s="82">
        <v>930</v>
      </c>
      <c r="B13" s="99" t="s">
        <v>37</v>
      </c>
      <c r="C13" s="99"/>
      <c r="D13" s="82">
        <v>30</v>
      </c>
      <c r="E13" s="82">
        <v>23</v>
      </c>
      <c r="F13" s="4">
        <f t="shared" si="0"/>
        <v>0.78</v>
      </c>
      <c r="G13" s="5"/>
      <c r="H13" s="82"/>
      <c r="I13" s="5"/>
      <c r="J13" s="1" t="s">
        <v>15</v>
      </c>
      <c r="K13" s="83">
        <f t="shared" si="1"/>
        <v>0.69</v>
      </c>
      <c r="L13" s="83">
        <f t="shared" si="2"/>
        <v>0.78</v>
      </c>
      <c r="M13" s="83">
        <f t="shared" si="3"/>
        <v>0.78</v>
      </c>
      <c r="N13" s="83">
        <f t="shared" si="4"/>
        <v>0.77</v>
      </c>
      <c r="O13" s="83">
        <f t="shared" si="5"/>
        <v>0.76</v>
      </c>
      <c r="P13" s="83">
        <f t="shared" si="26"/>
        <v>0.78</v>
      </c>
      <c r="Q13" s="83">
        <f t="shared" si="6"/>
        <v>0.69</v>
      </c>
      <c r="R13" s="83">
        <f t="shared" si="7"/>
        <v>0.79</v>
      </c>
      <c r="S13" s="83">
        <f t="shared" si="8"/>
        <v>0.79</v>
      </c>
      <c r="T13" s="83">
        <f t="shared" si="9"/>
        <v>0.83</v>
      </c>
      <c r="U13" s="83">
        <f t="shared" si="10"/>
        <v>0.79</v>
      </c>
      <c r="V13" s="83">
        <f t="shared" si="11"/>
        <v>0.81</v>
      </c>
      <c r="W13" s="83">
        <f t="shared" si="12"/>
        <v>0.74</v>
      </c>
      <c r="X13" s="83">
        <f t="shared" si="13"/>
        <v>0.76</v>
      </c>
      <c r="Y13" s="83">
        <f t="shared" si="14"/>
        <v>0.72</v>
      </c>
      <c r="Z13" s="83">
        <f t="shared" si="15"/>
        <v>0.76</v>
      </c>
      <c r="AA13" s="83">
        <f t="shared" si="16"/>
        <v>0.66</v>
      </c>
      <c r="AB13" s="83">
        <f t="shared" si="17"/>
        <v>0.82</v>
      </c>
      <c r="AC13" s="83">
        <f t="shared" si="18"/>
        <v>0.82</v>
      </c>
      <c r="AD13" s="83">
        <f t="shared" si="19"/>
        <v>0.83</v>
      </c>
      <c r="AE13" s="83">
        <f t="shared" si="20"/>
        <v>0.74</v>
      </c>
      <c r="AF13" s="83">
        <f t="shared" si="21"/>
        <v>0.82</v>
      </c>
      <c r="AG13" s="83">
        <f t="shared" si="22"/>
        <v>0.66</v>
      </c>
      <c r="AH13" s="83">
        <f t="shared" si="23"/>
        <v>0.72</v>
      </c>
      <c r="AI13" s="83">
        <f t="shared" si="24"/>
        <v>0.75</v>
      </c>
      <c r="AJ13" s="83">
        <f t="shared" si="25"/>
        <v>0.72</v>
      </c>
    </row>
    <row r="14" spans="1:36" ht="12.95" customHeight="1" x14ac:dyDescent="0.15">
      <c r="A14" s="82">
        <v>931</v>
      </c>
      <c r="B14" s="99" t="s">
        <v>37</v>
      </c>
      <c r="C14" s="99"/>
      <c r="D14" s="82">
        <v>28</v>
      </c>
      <c r="E14" s="82">
        <v>22</v>
      </c>
      <c r="F14" s="4">
        <f t="shared" si="0"/>
        <v>0.66</v>
      </c>
      <c r="G14" s="5"/>
      <c r="H14" s="82"/>
      <c r="I14" s="82"/>
      <c r="J14" s="1" t="s">
        <v>15</v>
      </c>
      <c r="K14" s="83">
        <f t="shared" si="1"/>
        <v>0.57999999999999996</v>
      </c>
      <c r="L14" s="83">
        <f t="shared" si="2"/>
        <v>0.66</v>
      </c>
      <c r="M14" s="83">
        <f t="shared" si="3"/>
        <v>0.66</v>
      </c>
      <c r="N14" s="83">
        <f t="shared" si="4"/>
        <v>0.65</v>
      </c>
      <c r="O14" s="83">
        <f t="shared" si="5"/>
        <v>0.64</v>
      </c>
      <c r="P14" s="83">
        <f t="shared" si="26"/>
        <v>0.66</v>
      </c>
      <c r="Q14" s="83">
        <f t="shared" si="6"/>
        <v>0.57999999999999996</v>
      </c>
      <c r="R14" s="83">
        <f t="shared" si="7"/>
        <v>0.66</v>
      </c>
      <c r="S14" s="83">
        <f t="shared" si="8"/>
        <v>0.66</v>
      </c>
      <c r="T14" s="83">
        <f t="shared" si="9"/>
        <v>0.7</v>
      </c>
      <c r="U14" s="83">
        <f t="shared" si="10"/>
        <v>0.66</v>
      </c>
      <c r="V14" s="83">
        <f t="shared" si="11"/>
        <v>0.68</v>
      </c>
      <c r="W14" s="83">
        <f t="shared" si="12"/>
        <v>0.63</v>
      </c>
      <c r="X14" s="83">
        <f t="shared" si="13"/>
        <v>0.64</v>
      </c>
      <c r="Y14" s="83">
        <f t="shared" si="14"/>
        <v>0.6</v>
      </c>
      <c r="Z14" s="83">
        <f t="shared" si="15"/>
        <v>0.64</v>
      </c>
      <c r="AA14" s="83">
        <f t="shared" si="16"/>
        <v>0.56000000000000005</v>
      </c>
      <c r="AB14" s="83">
        <f t="shared" si="17"/>
        <v>0.68</v>
      </c>
      <c r="AC14" s="83">
        <f t="shared" si="18"/>
        <v>0.68</v>
      </c>
      <c r="AD14" s="83">
        <f t="shared" si="19"/>
        <v>0.7</v>
      </c>
      <c r="AE14" s="83">
        <f t="shared" si="20"/>
        <v>0.62</v>
      </c>
      <c r="AF14" s="83">
        <f t="shared" si="21"/>
        <v>0.68</v>
      </c>
      <c r="AG14" s="83">
        <f t="shared" si="22"/>
        <v>0.55000000000000004</v>
      </c>
      <c r="AH14" s="83">
        <f t="shared" si="23"/>
        <v>0.6</v>
      </c>
      <c r="AI14" s="83">
        <f t="shared" si="24"/>
        <v>0.63</v>
      </c>
      <c r="AJ14" s="83">
        <f t="shared" si="25"/>
        <v>0.6</v>
      </c>
    </row>
    <row r="15" spans="1:36" ht="12.95" customHeight="1" x14ac:dyDescent="0.15">
      <c r="A15" s="82">
        <v>932</v>
      </c>
      <c r="B15" s="99" t="s">
        <v>37</v>
      </c>
      <c r="C15" s="99"/>
      <c r="D15" s="82">
        <v>30</v>
      </c>
      <c r="E15" s="82">
        <v>23</v>
      </c>
      <c r="F15" s="4">
        <f t="shared" si="0"/>
        <v>0.78</v>
      </c>
      <c r="G15" s="5"/>
      <c r="H15" s="82"/>
      <c r="I15" s="82"/>
      <c r="J15" s="1" t="s">
        <v>15</v>
      </c>
      <c r="K15" s="83">
        <f t="shared" si="1"/>
        <v>0.69</v>
      </c>
      <c r="L15" s="83">
        <f t="shared" si="2"/>
        <v>0.78</v>
      </c>
      <c r="M15" s="83">
        <f t="shared" si="3"/>
        <v>0.78</v>
      </c>
      <c r="N15" s="83">
        <f t="shared" si="4"/>
        <v>0.77</v>
      </c>
      <c r="O15" s="83">
        <f t="shared" si="5"/>
        <v>0.76</v>
      </c>
      <c r="P15" s="83">
        <f t="shared" si="26"/>
        <v>0.78</v>
      </c>
      <c r="Q15" s="83">
        <f t="shared" si="6"/>
        <v>0.69</v>
      </c>
      <c r="R15" s="83">
        <f t="shared" si="7"/>
        <v>0.79</v>
      </c>
      <c r="S15" s="83">
        <f t="shared" si="8"/>
        <v>0.79</v>
      </c>
      <c r="T15" s="83">
        <f t="shared" si="9"/>
        <v>0.83</v>
      </c>
      <c r="U15" s="83">
        <f t="shared" si="10"/>
        <v>0.79</v>
      </c>
      <c r="V15" s="83">
        <f t="shared" si="11"/>
        <v>0.81</v>
      </c>
      <c r="W15" s="83">
        <f t="shared" si="12"/>
        <v>0.74</v>
      </c>
      <c r="X15" s="83">
        <f t="shared" si="13"/>
        <v>0.76</v>
      </c>
      <c r="Y15" s="83">
        <f t="shared" si="14"/>
        <v>0.72</v>
      </c>
      <c r="Z15" s="83">
        <f t="shared" si="15"/>
        <v>0.76</v>
      </c>
      <c r="AA15" s="83">
        <f t="shared" si="16"/>
        <v>0.66</v>
      </c>
      <c r="AB15" s="83">
        <f t="shared" si="17"/>
        <v>0.82</v>
      </c>
      <c r="AC15" s="83">
        <f t="shared" si="18"/>
        <v>0.82</v>
      </c>
      <c r="AD15" s="83">
        <f t="shared" si="19"/>
        <v>0.83</v>
      </c>
      <c r="AE15" s="83">
        <f t="shared" si="20"/>
        <v>0.74</v>
      </c>
      <c r="AF15" s="83">
        <f t="shared" si="21"/>
        <v>0.82</v>
      </c>
      <c r="AG15" s="83">
        <f t="shared" si="22"/>
        <v>0.66</v>
      </c>
      <c r="AH15" s="83">
        <f t="shared" si="23"/>
        <v>0.72</v>
      </c>
      <c r="AI15" s="83">
        <f t="shared" si="24"/>
        <v>0.75</v>
      </c>
      <c r="AJ15" s="83">
        <f t="shared" si="25"/>
        <v>0.72</v>
      </c>
    </row>
    <row r="16" spans="1:36" ht="12.95" customHeight="1" x14ac:dyDescent="0.15">
      <c r="A16" s="82">
        <v>933</v>
      </c>
      <c r="B16" s="99" t="s">
        <v>37</v>
      </c>
      <c r="C16" s="99"/>
      <c r="D16" s="82">
        <v>12</v>
      </c>
      <c r="E16" s="82">
        <v>7</v>
      </c>
      <c r="F16" s="4">
        <f t="shared" si="0"/>
        <v>0.04</v>
      </c>
      <c r="G16" s="5" t="s">
        <v>255</v>
      </c>
      <c r="H16" s="82" t="s">
        <v>36</v>
      </c>
      <c r="I16" s="82" t="s">
        <v>249</v>
      </c>
      <c r="J16" s="1" t="s">
        <v>15</v>
      </c>
      <c r="K16" s="83">
        <f t="shared" si="1"/>
        <v>0.04</v>
      </c>
      <c r="L16" s="83">
        <f t="shared" si="2"/>
        <v>0.04</v>
      </c>
      <c r="M16" s="83">
        <f t="shared" si="3"/>
        <v>0.04</v>
      </c>
      <c r="N16" s="83">
        <f t="shared" si="4"/>
        <v>0.04</v>
      </c>
      <c r="O16" s="83">
        <f t="shared" si="5"/>
        <v>0.05</v>
      </c>
      <c r="P16" s="83">
        <f t="shared" si="26"/>
        <v>0.04</v>
      </c>
      <c r="Q16" s="83">
        <f t="shared" si="6"/>
        <v>0.04</v>
      </c>
      <c r="R16" s="83">
        <f t="shared" si="7"/>
        <v>0.04</v>
      </c>
      <c r="S16" s="83">
        <f t="shared" si="8"/>
        <v>0.04</v>
      </c>
      <c r="T16" s="83">
        <f t="shared" si="9"/>
        <v>0.04</v>
      </c>
      <c r="U16" s="83">
        <f t="shared" si="10"/>
        <v>0.04</v>
      </c>
      <c r="V16" s="83">
        <f t="shared" si="11"/>
        <v>0.04</v>
      </c>
      <c r="W16" s="83">
        <f t="shared" si="12"/>
        <v>0.04</v>
      </c>
      <c r="X16" s="83">
        <f t="shared" si="13"/>
        <v>0.04</v>
      </c>
      <c r="Y16" s="83">
        <f t="shared" si="14"/>
        <v>0.04</v>
      </c>
      <c r="Z16" s="83">
        <f t="shared" si="15"/>
        <v>0.04</v>
      </c>
      <c r="AA16" s="83">
        <f t="shared" si="16"/>
        <v>0.04</v>
      </c>
      <c r="AB16" s="83">
        <f t="shared" si="17"/>
        <v>0.04</v>
      </c>
      <c r="AC16" s="83">
        <f t="shared" si="18"/>
        <v>0.04</v>
      </c>
      <c r="AD16" s="83">
        <f t="shared" si="19"/>
        <v>0.05</v>
      </c>
      <c r="AE16" s="83">
        <f t="shared" si="20"/>
        <v>0.04</v>
      </c>
      <c r="AF16" s="83">
        <f t="shared" si="21"/>
        <v>0.04</v>
      </c>
      <c r="AG16" s="83">
        <f t="shared" si="22"/>
        <v>0.04</v>
      </c>
      <c r="AH16" s="83">
        <f t="shared" si="23"/>
        <v>0.04</v>
      </c>
      <c r="AI16" s="83">
        <f t="shared" si="24"/>
        <v>0.04</v>
      </c>
      <c r="AJ16" s="83">
        <f t="shared" si="25"/>
        <v>0.04</v>
      </c>
    </row>
    <row r="17" spans="1:36" ht="12.95" customHeight="1" x14ac:dyDescent="0.15">
      <c r="A17" s="82"/>
      <c r="B17" s="99"/>
      <c r="C17" s="99"/>
      <c r="D17" s="82"/>
      <c r="E17" s="82"/>
      <c r="F17" s="4" t="str">
        <f t="shared" si="0"/>
        <v/>
      </c>
      <c r="G17" s="5"/>
      <c r="H17" s="82"/>
      <c r="I17" s="82"/>
      <c r="J17" s="1" t="s">
        <v>15</v>
      </c>
      <c r="K17" s="83" t="e">
        <f t="shared" si="1"/>
        <v>#NUM!</v>
      </c>
      <c r="L17" s="83" t="e">
        <f t="shared" si="2"/>
        <v>#NUM!</v>
      </c>
      <c r="M17" s="83" t="e">
        <f t="shared" si="3"/>
        <v>#NUM!</v>
      </c>
      <c r="N17" s="83" t="e">
        <f t="shared" si="4"/>
        <v>#NUM!</v>
      </c>
      <c r="O17" s="83" t="e">
        <f t="shared" si="5"/>
        <v>#NUM!</v>
      </c>
      <c r="P17" s="83" t="e">
        <f t="shared" si="26"/>
        <v>#N/A</v>
      </c>
      <c r="Q17" s="83" t="e">
        <f t="shared" si="6"/>
        <v>#NUM!</v>
      </c>
      <c r="R17" s="83" t="e">
        <f t="shared" si="7"/>
        <v>#NUM!</v>
      </c>
      <c r="S17" s="83" t="e">
        <f t="shared" si="8"/>
        <v>#NUM!</v>
      </c>
      <c r="T17" s="83" t="e">
        <f t="shared" si="9"/>
        <v>#NUM!</v>
      </c>
      <c r="U17" s="83" t="e">
        <f t="shared" si="10"/>
        <v>#N/A</v>
      </c>
      <c r="V17" s="83" t="e">
        <f t="shared" si="11"/>
        <v>#NUM!</v>
      </c>
      <c r="W17" s="83" t="e">
        <f t="shared" si="12"/>
        <v>#NUM!</v>
      </c>
      <c r="X17" s="83" t="e">
        <f t="shared" si="13"/>
        <v>#NUM!</v>
      </c>
      <c r="Y17" s="83" t="e">
        <f t="shared" si="14"/>
        <v>#NUM!</v>
      </c>
      <c r="Z17" s="83" t="e">
        <f t="shared" si="15"/>
        <v>#N/A</v>
      </c>
      <c r="AA17" s="83" t="e">
        <f t="shared" si="16"/>
        <v>#NUM!</v>
      </c>
      <c r="AB17" s="83" t="e">
        <f t="shared" si="17"/>
        <v>#NUM!</v>
      </c>
      <c r="AC17" s="83" t="e">
        <f t="shared" si="18"/>
        <v>#NUM!</v>
      </c>
      <c r="AD17" s="83" t="e">
        <f t="shared" si="19"/>
        <v>#NUM!</v>
      </c>
      <c r="AE17" s="83" t="e">
        <f t="shared" si="20"/>
        <v>#NUM!</v>
      </c>
      <c r="AF17" s="83" t="e">
        <f t="shared" si="21"/>
        <v>#N/A</v>
      </c>
      <c r="AG17" s="83" t="e">
        <f t="shared" si="22"/>
        <v>#NUM!</v>
      </c>
      <c r="AH17" s="83" t="e">
        <f t="shared" si="23"/>
        <v>#NUM!</v>
      </c>
      <c r="AI17" s="83" t="e">
        <f t="shared" si="24"/>
        <v>#NUM!</v>
      </c>
      <c r="AJ17" s="83" t="e">
        <f t="shared" si="25"/>
        <v>#N/A</v>
      </c>
    </row>
    <row r="18" spans="1:36" ht="12.95" customHeight="1" x14ac:dyDescent="0.15">
      <c r="A18" s="82"/>
      <c r="B18" s="99"/>
      <c r="C18" s="99"/>
      <c r="D18" s="82"/>
      <c r="E18" s="82"/>
      <c r="F18" s="4" t="str">
        <f t="shared" si="0"/>
        <v/>
      </c>
      <c r="G18" s="5"/>
      <c r="H18" s="82"/>
      <c r="I18" s="82"/>
      <c r="J18" s="1" t="s">
        <v>15</v>
      </c>
      <c r="K18" s="83" t="e">
        <f t="shared" si="1"/>
        <v>#NUM!</v>
      </c>
      <c r="L18" s="83" t="e">
        <f t="shared" si="2"/>
        <v>#NUM!</v>
      </c>
      <c r="M18" s="83" t="e">
        <f t="shared" si="3"/>
        <v>#NUM!</v>
      </c>
      <c r="N18" s="83" t="e">
        <f t="shared" si="4"/>
        <v>#NUM!</v>
      </c>
      <c r="O18" s="83" t="e">
        <f t="shared" si="5"/>
        <v>#NUM!</v>
      </c>
      <c r="P18" s="83" t="e">
        <f t="shared" si="26"/>
        <v>#N/A</v>
      </c>
      <c r="Q18" s="83" t="e">
        <f t="shared" si="6"/>
        <v>#NUM!</v>
      </c>
      <c r="R18" s="83" t="e">
        <f t="shared" si="7"/>
        <v>#NUM!</v>
      </c>
      <c r="S18" s="83" t="e">
        <f t="shared" si="8"/>
        <v>#NUM!</v>
      </c>
      <c r="T18" s="83" t="e">
        <f t="shared" si="9"/>
        <v>#NUM!</v>
      </c>
      <c r="U18" s="83" t="e">
        <f t="shared" si="10"/>
        <v>#N/A</v>
      </c>
      <c r="V18" s="83" t="e">
        <f t="shared" si="11"/>
        <v>#NUM!</v>
      </c>
      <c r="W18" s="83" t="e">
        <f t="shared" si="12"/>
        <v>#NUM!</v>
      </c>
      <c r="X18" s="83" t="e">
        <f t="shared" si="13"/>
        <v>#NUM!</v>
      </c>
      <c r="Y18" s="83" t="e">
        <f t="shared" si="14"/>
        <v>#NUM!</v>
      </c>
      <c r="Z18" s="83" t="e">
        <f t="shared" si="15"/>
        <v>#N/A</v>
      </c>
      <c r="AA18" s="83" t="e">
        <f t="shared" si="16"/>
        <v>#NUM!</v>
      </c>
      <c r="AB18" s="83" t="e">
        <f t="shared" si="17"/>
        <v>#NUM!</v>
      </c>
      <c r="AC18" s="83" t="e">
        <f t="shared" si="18"/>
        <v>#NUM!</v>
      </c>
      <c r="AD18" s="83" t="e">
        <f t="shared" si="19"/>
        <v>#NUM!</v>
      </c>
      <c r="AE18" s="83" t="e">
        <f t="shared" si="20"/>
        <v>#NUM!</v>
      </c>
      <c r="AF18" s="83" t="e">
        <f t="shared" si="21"/>
        <v>#N/A</v>
      </c>
      <c r="AG18" s="83" t="e">
        <f t="shared" si="22"/>
        <v>#NUM!</v>
      </c>
      <c r="AH18" s="83" t="e">
        <f t="shared" si="23"/>
        <v>#NUM!</v>
      </c>
      <c r="AI18" s="83" t="e">
        <f t="shared" si="24"/>
        <v>#NUM!</v>
      </c>
      <c r="AJ18" s="83" t="e">
        <f t="shared" si="25"/>
        <v>#N/A</v>
      </c>
    </row>
    <row r="19" spans="1:36" ht="12.95" customHeight="1" x14ac:dyDescent="0.15">
      <c r="A19" s="82"/>
      <c r="B19" s="99"/>
      <c r="C19" s="99"/>
      <c r="D19" s="82"/>
      <c r="E19" s="82"/>
      <c r="F19" s="4" t="str">
        <f t="shared" si="0"/>
        <v/>
      </c>
      <c r="G19" s="5"/>
      <c r="H19" s="82"/>
      <c r="I19" s="82"/>
      <c r="J19" s="1" t="s">
        <v>15</v>
      </c>
      <c r="K19" s="83" t="e">
        <f t="shared" si="1"/>
        <v>#NUM!</v>
      </c>
      <c r="L19" s="83" t="e">
        <f t="shared" si="2"/>
        <v>#NUM!</v>
      </c>
      <c r="M19" s="83" t="e">
        <f t="shared" si="3"/>
        <v>#NUM!</v>
      </c>
      <c r="N19" s="83" t="e">
        <f t="shared" si="4"/>
        <v>#NUM!</v>
      </c>
      <c r="O19" s="83" t="e">
        <f t="shared" si="5"/>
        <v>#NUM!</v>
      </c>
      <c r="P19" s="83" t="e">
        <f t="shared" si="26"/>
        <v>#N/A</v>
      </c>
      <c r="Q19" s="83" t="e">
        <f t="shared" si="6"/>
        <v>#NUM!</v>
      </c>
      <c r="R19" s="83" t="e">
        <f t="shared" si="7"/>
        <v>#NUM!</v>
      </c>
      <c r="S19" s="83" t="e">
        <f t="shared" si="8"/>
        <v>#NUM!</v>
      </c>
      <c r="T19" s="83" t="e">
        <f t="shared" si="9"/>
        <v>#NUM!</v>
      </c>
      <c r="U19" s="83" t="e">
        <f t="shared" si="10"/>
        <v>#N/A</v>
      </c>
      <c r="V19" s="83" t="e">
        <f t="shared" si="11"/>
        <v>#NUM!</v>
      </c>
      <c r="W19" s="83" t="e">
        <f t="shared" si="12"/>
        <v>#NUM!</v>
      </c>
      <c r="X19" s="83" t="e">
        <f t="shared" si="13"/>
        <v>#NUM!</v>
      </c>
      <c r="Y19" s="83" t="e">
        <f t="shared" si="14"/>
        <v>#NUM!</v>
      </c>
      <c r="Z19" s="83" t="e">
        <f t="shared" si="15"/>
        <v>#N/A</v>
      </c>
      <c r="AA19" s="83" t="e">
        <f t="shared" si="16"/>
        <v>#NUM!</v>
      </c>
      <c r="AB19" s="83" t="e">
        <f t="shared" si="17"/>
        <v>#NUM!</v>
      </c>
      <c r="AC19" s="83" t="e">
        <f t="shared" si="18"/>
        <v>#NUM!</v>
      </c>
      <c r="AD19" s="83" t="e">
        <f t="shared" si="19"/>
        <v>#NUM!</v>
      </c>
      <c r="AE19" s="83" t="e">
        <f t="shared" si="20"/>
        <v>#NUM!</v>
      </c>
      <c r="AF19" s="83" t="e">
        <f t="shared" si="21"/>
        <v>#N/A</v>
      </c>
      <c r="AG19" s="83" t="e">
        <f t="shared" si="22"/>
        <v>#NUM!</v>
      </c>
      <c r="AH19" s="83" t="e">
        <f t="shared" si="23"/>
        <v>#NUM!</v>
      </c>
      <c r="AI19" s="83" t="e">
        <f t="shared" si="24"/>
        <v>#NUM!</v>
      </c>
      <c r="AJ19" s="83" t="e">
        <f t="shared" si="25"/>
        <v>#N/A</v>
      </c>
    </row>
    <row r="20" spans="1:36" ht="12.95" customHeight="1" x14ac:dyDescent="0.15">
      <c r="A20" s="82"/>
      <c r="B20" s="99"/>
      <c r="C20" s="99"/>
      <c r="D20" s="82"/>
      <c r="E20" s="82"/>
      <c r="F20" s="4" t="str">
        <f t="shared" si="0"/>
        <v/>
      </c>
      <c r="G20" s="5"/>
      <c r="H20" s="82"/>
      <c r="I20" s="82"/>
      <c r="J20" s="1" t="s">
        <v>15</v>
      </c>
      <c r="K20" s="83" t="e">
        <f t="shared" si="1"/>
        <v>#NUM!</v>
      </c>
      <c r="L20" s="83" t="e">
        <f t="shared" si="2"/>
        <v>#NUM!</v>
      </c>
      <c r="M20" s="83" t="e">
        <f t="shared" si="3"/>
        <v>#NUM!</v>
      </c>
      <c r="N20" s="83" t="e">
        <f t="shared" si="4"/>
        <v>#NUM!</v>
      </c>
      <c r="O20" s="83" t="e">
        <f t="shared" si="5"/>
        <v>#NUM!</v>
      </c>
      <c r="P20" s="83" t="e">
        <f t="shared" si="26"/>
        <v>#N/A</v>
      </c>
      <c r="Q20" s="83" t="e">
        <f t="shared" si="6"/>
        <v>#NUM!</v>
      </c>
      <c r="R20" s="83" t="e">
        <f t="shared" si="7"/>
        <v>#NUM!</v>
      </c>
      <c r="S20" s="83" t="e">
        <f t="shared" si="8"/>
        <v>#NUM!</v>
      </c>
      <c r="T20" s="83" t="e">
        <f t="shared" si="9"/>
        <v>#NUM!</v>
      </c>
      <c r="U20" s="83" t="e">
        <f t="shared" si="10"/>
        <v>#N/A</v>
      </c>
      <c r="V20" s="83" t="e">
        <f t="shared" si="11"/>
        <v>#NUM!</v>
      </c>
      <c r="W20" s="83" t="e">
        <f t="shared" si="12"/>
        <v>#NUM!</v>
      </c>
      <c r="X20" s="83" t="e">
        <f t="shared" si="13"/>
        <v>#NUM!</v>
      </c>
      <c r="Y20" s="83" t="e">
        <f t="shared" si="14"/>
        <v>#NUM!</v>
      </c>
      <c r="Z20" s="83" t="e">
        <f t="shared" si="15"/>
        <v>#N/A</v>
      </c>
      <c r="AA20" s="83" t="e">
        <f t="shared" si="16"/>
        <v>#NUM!</v>
      </c>
      <c r="AB20" s="83" t="e">
        <f t="shared" si="17"/>
        <v>#NUM!</v>
      </c>
      <c r="AC20" s="83" t="e">
        <f t="shared" si="18"/>
        <v>#NUM!</v>
      </c>
      <c r="AD20" s="83" t="e">
        <f t="shared" si="19"/>
        <v>#NUM!</v>
      </c>
      <c r="AE20" s="83" t="e">
        <f t="shared" si="20"/>
        <v>#NUM!</v>
      </c>
      <c r="AF20" s="83" t="e">
        <f t="shared" si="21"/>
        <v>#N/A</v>
      </c>
      <c r="AG20" s="83" t="e">
        <f t="shared" si="22"/>
        <v>#NUM!</v>
      </c>
      <c r="AH20" s="83" t="e">
        <f t="shared" si="23"/>
        <v>#NUM!</v>
      </c>
      <c r="AI20" s="83" t="e">
        <f t="shared" si="24"/>
        <v>#NUM!</v>
      </c>
      <c r="AJ20" s="83" t="e">
        <f t="shared" si="25"/>
        <v>#N/A</v>
      </c>
    </row>
    <row r="21" spans="1:36" ht="12.95" customHeight="1" x14ac:dyDescent="0.15">
      <c r="A21" s="82"/>
      <c r="B21" s="99"/>
      <c r="C21" s="99"/>
      <c r="D21" s="82"/>
      <c r="E21" s="82"/>
      <c r="F21" s="4" t="str">
        <f t="shared" si="0"/>
        <v/>
      </c>
      <c r="G21" s="5"/>
      <c r="H21" s="82"/>
      <c r="I21" s="82"/>
      <c r="J21" s="1" t="s">
        <v>15</v>
      </c>
      <c r="K21" s="83" t="e">
        <f t="shared" si="1"/>
        <v>#NUM!</v>
      </c>
      <c r="L21" s="83" t="e">
        <f t="shared" si="2"/>
        <v>#NUM!</v>
      </c>
      <c r="M21" s="83" t="e">
        <f t="shared" si="3"/>
        <v>#NUM!</v>
      </c>
      <c r="N21" s="83" t="e">
        <f t="shared" si="4"/>
        <v>#NUM!</v>
      </c>
      <c r="O21" s="83" t="e">
        <f t="shared" si="5"/>
        <v>#NUM!</v>
      </c>
      <c r="P21" s="83" t="e">
        <f t="shared" si="26"/>
        <v>#N/A</v>
      </c>
      <c r="Q21" s="83" t="e">
        <f t="shared" si="6"/>
        <v>#NUM!</v>
      </c>
      <c r="R21" s="83" t="e">
        <f t="shared" si="7"/>
        <v>#NUM!</v>
      </c>
      <c r="S21" s="83" t="e">
        <f t="shared" si="8"/>
        <v>#NUM!</v>
      </c>
      <c r="T21" s="83" t="e">
        <f t="shared" si="9"/>
        <v>#NUM!</v>
      </c>
      <c r="U21" s="83" t="e">
        <f t="shared" si="10"/>
        <v>#N/A</v>
      </c>
      <c r="V21" s="83" t="e">
        <f t="shared" si="11"/>
        <v>#NUM!</v>
      </c>
      <c r="W21" s="83" t="e">
        <f t="shared" si="12"/>
        <v>#NUM!</v>
      </c>
      <c r="X21" s="83" t="e">
        <f t="shared" si="13"/>
        <v>#NUM!</v>
      </c>
      <c r="Y21" s="83" t="e">
        <f t="shared" si="14"/>
        <v>#NUM!</v>
      </c>
      <c r="Z21" s="83" t="e">
        <f t="shared" si="15"/>
        <v>#N/A</v>
      </c>
      <c r="AA21" s="83" t="e">
        <f t="shared" si="16"/>
        <v>#NUM!</v>
      </c>
      <c r="AB21" s="83" t="e">
        <f t="shared" si="17"/>
        <v>#NUM!</v>
      </c>
      <c r="AC21" s="83" t="e">
        <f t="shared" si="18"/>
        <v>#NUM!</v>
      </c>
      <c r="AD21" s="83" t="e">
        <f t="shared" si="19"/>
        <v>#NUM!</v>
      </c>
      <c r="AE21" s="83" t="e">
        <f t="shared" si="20"/>
        <v>#NUM!</v>
      </c>
      <c r="AF21" s="83" t="e">
        <f t="shared" si="21"/>
        <v>#N/A</v>
      </c>
      <c r="AG21" s="83" t="e">
        <f t="shared" si="22"/>
        <v>#NUM!</v>
      </c>
      <c r="AH21" s="83" t="e">
        <f t="shared" si="23"/>
        <v>#NUM!</v>
      </c>
      <c r="AI21" s="83" t="e">
        <f t="shared" si="24"/>
        <v>#NUM!</v>
      </c>
      <c r="AJ21" s="83" t="e">
        <f t="shared" si="25"/>
        <v>#N/A</v>
      </c>
    </row>
    <row r="22" spans="1:36" ht="12.95" customHeight="1" x14ac:dyDescent="0.15">
      <c r="A22" s="82"/>
      <c r="B22" s="99"/>
      <c r="C22" s="99"/>
      <c r="D22" s="82"/>
      <c r="E22" s="82"/>
      <c r="F22" s="4" t="str">
        <f t="shared" si="0"/>
        <v/>
      </c>
      <c r="G22" s="26"/>
      <c r="H22" s="82"/>
      <c r="I22" s="82"/>
      <c r="J22" s="1" t="s">
        <v>15</v>
      </c>
      <c r="K22" s="83" t="e">
        <f t="shared" si="1"/>
        <v>#NUM!</v>
      </c>
      <c r="L22" s="83" t="e">
        <f t="shared" si="2"/>
        <v>#NUM!</v>
      </c>
      <c r="M22" s="83" t="e">
        <f t="shared" si="3"/>
        <v>#NUM!</v>
      </c>
      <c r="N22" s="83" t="e">
        <f t="shared" si="4"/>
        <v>#NUM!</v>
      </c>
      <c r="O22" s="83" t="e">
        <f t="shared" si="5"/>
        <v>#NUM!</v>
      </c>
      <c r="P22" s="83" t="e">
        <f t="shared" si="26"/>
        <v>#N/A</v>
      </c>
      <c r="Q22" s="83" t="e">
        <f t="shared" si="6"/>
        <v>#NUM!</v>
      </c>
      <c r="R22" s="83" t="e">
        <f t="shared" si="7"/>
        <v>#NUM!</v>
      </c>
      <c r="S22" s="83" t="e">
        <f t="shared" si="8"/>
        <v>#NUM!</v>
      </c>
      <c r="T22" s="83" t="e">
        <f t="shared" si="9"/>
        <v>#NUM!</v>
      </c>
      <c r="U22" s="83" t="e">
        <f t="shared" si="10"/>
        <v>#N/A</v>
      </c>
      <c r="V22" s="83" t="e">
        <f t="shared" si="11"/>
        <v>#NUM!</v>
      </c>
      <c r="W22" s="83" t="e">
        <f t="shared" si="12"/>
        <v>#NUM!</v>
      </c>
      <c r="X22" s="83" t="e">
        <f t="shared" si="13"/>
        <v>#NUM!</v>
      </c>
      <c r="Y22" s="83" t="e">
        <f t="shared" si="14"/>
        <v>#NUM!</v>
      </c>
      <c r="Z22" s="83" t="e">
        <f t="shared" si="15"/>
        <v>#N/A</v>
      </c>
      <c r="AA22" s="83" t="e">
        <f t="shared" si="16"/>
        <v>#NUM!</v>
      </c>
      <c r="AB22" s="83" t="e">
        <f t="shared" si="17"/>
        <v>#NUM!</v>
      </c>
      <c r="AC22" s="83" t="e">
        <f t="shared" si="18"/>
        <v>#NUM!</v>
      </c>
      <c r="AD22" s="83" t="e">
        <f t="shared" si="19"/>
        <v>#NUM!</v>
      </c>
      <c r="AE22" s="83" t="e">
        <f t="shared" si="20"/>
        <v>#NUM!</v>
      </c>
      <c r="AF22" s="83" t="e">
        <f t="shared" si="21"/>
        <v>#N/A</v>
      </c>
      <c r="AG22" s="83" t="e">
        <f t="shared" si="22"/>
        <v>#NUM!</v>
      </c>
      <c r="AH22" s="83" t="e">
        <f t="shared" si="23"/>
        <v>#NUM!</v>
      </c>
      <c r="AI22" s="83" t="e">
        <f t="shared" si="24"/>
        <v>#NUM!</v>
      </c>
      <c r="AJ22" s="83" t="e">
        <f t="shared" si="25"/>
        <v>#N/A</v>
      </c>
    </row>
    <row r="23" spans="1:36" ht="12.95" customHeight="1" x14ac:dyDescent="0.15">
      <c r="A23" s="82"/>
      <c r="B23" s="99"/>
      <c r="C23" s="99"/>
      <c r="D23" s="82"/>
      <c r="E23" s="82"/>
      <c r="F23" s="4" t="str">
        <f t="shared" si="0"/>
        <v/>
      </c>
      <c r="G23" s="5"/>
      <c r="H23" s="82"/>
      <c r="I23" s="82"/>
      <c r="J23" s="1" t="s">
        <v>15</v>
      </c>
      <c r="K23" s="83" t="e">
        <f t="shared" si="1"/>
        <v>#NUM!</v>
      </c>
      <c r="L23" s="83" t="e">
        <f t="shared" si="2"/>
        <v>#NUM!</v>
      </c>
      <c r="M23" s="83" t="e">
        <f t="shared" si="3"/>
        <v>#NUM!</v>
      </c>
      <c r="N23" s="83" t="e">
        <f t="shared" si="4"/>
        <v>#NUM!</v>
      </c>
      <c r="O23" s="83" t="e">
        <f t="shared" si="5"/>
        <v>#NUM!</v>
      </c>
      <c r="P23" s="83" t="e">
        <f t="shared" si="26"/>
        <v>#N/A</v>
      </c>
      <c r="Q23" s="83" t="e">
        <f t="shared" si="6"/>
        <v>#NUM!</v>
      </c>
      <c r="R23" s="83" t="e">
        <f t="shared" si="7"/>
        <v>#NUM!</v>
      </c>
      <c r="S23" s="83" t="e">
        <f t="shared" si="8"/>
        <v>#NUM!</v>
      </c>
      <c r="T23" s="83" t="e">
        <f t="shared" si="9"/>
        <v>#NUM!</v>
      </c>
      <c r="U23" s="83" t="e">
        <f t="shared" si="10"/>
        <v>#N/A</v>
      </c>
      <c r="V23" s="83" t="e">
        <f t="shared" si="11"/>
        <v>#NUM!</v>
      </c>
      <c r="W23" s="83" t="e">
        <f t="shared" si="12"/>
        <v>#NUM!</v>
      </c>
      <c r="X23" s="83" t="e">
        <f t="shared" si="13"/>
        <v>#NUM!</v>
      </c>
      <c r="Y23" s="83" t="e">
        <f t="shared" si="14"/>
        <v>#NUM!</v>
      </c>
      <c r="Z23" s="83" t="e">
        <f t="shared" si="15"/>
        <v>#N/A</v>
      </c>
      <c r="AA23" s="83" t="e">
        <f t="shared" si="16"/>
        <v>#NUM!</v>
      </c>
      <c r="AB23" s="83" t="e">
        <f t="shared" si="17"/>
        <v>#NUM!</v>
      </c>
      <c r="AC23" s="83" t="e">
        <f t="shared" si="18"/>
        <v>#NUM!</v>
      </c>
      <c r="AD23" s="83" t="e">
        <f t="shared" si="19"/>
        <v>#NUM!</v>
      </c>
      <c r="AE23" s="83" t="e">
        <f t="shared" si="20"/>
        <v>#NUM!</v>
      </c>
      <c r="AF23" s="83" t="e">
        <f t="shared" si="21"/>
        <v>#N/A</v>
      </c>
      <c r="AG23" s="83" t="e">
        <f t="shared" si="22"/>
        <v>#NUM!</v>
      </c>
      <c r="AH23" s="83" t="e">
        <f t="shared" si="23"/>
        <v>#NUM!</v>
      </c>
      <c r="AI23" s="83" t="e">
        <f t="shared" si="24"/>
        <v>#NUM!</v>
      </c>
      <c r="AJ23" s="83" t="e">
        <f t="shared" si="25"/>
        <v>#N/A</v>
      </c>
    </row>
    <row r="24" spans="1:36" ht="12.95" customHeight="1" x14ac:dyDescent="0.15">
      <c r="A24" s="82"/>
      <c r="B24" s="99"/>
      <c r="C24" s="99"/>
      <c r="D24" s="82"/>
      <c r="E24" s="82"/>
      <c r="F24" s="4" t="str">
        <f t="shared" si="0"/>
        <v/>
      </c>
      <c r="G24" s="5"/>
      <c r="H24" s="82"/>
      <c r="I24" s="82"/>
      <c r="J24" s="1" t="s">
        <v>15</v>
      </c>
      <c r="K24" s="83" t="e">
        <f t="shared" si="1"/>
        <v>#NUM!</v>
      </c>
      <c r="L24" s="83" t="e">
        <f t="shared" si="2"/>
        <v>#NUM!</v>
      </c>
      <c r="M24" s="83" t="e">
        <f t="shared" si="3"/>
        <v>#NUM!</v>
      </c>
      <c r="N24" s="83" t="e">
        <f t="shared" si="4"/>
        <v>#NUM!</v>
      </c>
      <c r="O24" s="83" t="e">
        <f t="shared" si="5"/>
        <v>#NUM!</v>
      </c>
      <c r="P24" s="83" t="e">
        <f t="shared" si="26"/>
        <v>#N/A</v>
      </c>
      <c r="Q24" s="83" t="e">
        <f t="shared" si="6"/>
        <v>#NUM!</v>
      </c>
      <c r="R24" s="83" t="e">
        <f t="shared" si="7"/>
        <v>#NUM!</v>
      </c>
      <c r="S24" s="83" t="e">
        <f t="shared" si="8"/>
        <v>#NUM!</v>
      </c>
      <c r="T24" s="83" t="e">
        <f t="shared" si="9"/>
        <v>#NUM!</v>
      </c>
      <c r="U24" s="83" t="e">
        <f t="shared" si="10"/>
        <v>#N/A</v>
      </c>
      <c r="V24" s="83" t="e">
        <f t="shared" si="11"/>
        <v>#NUM!</v>
      </c>
      <c r="W24" s="83" t="e">
        <f t="shared" si="12"/>
        <v>#NUM!</v>
      </c>
      <c r="X24" s="83" t="e">
        <f t="shared" si="13"/>
        <v>#NUM!</v>
      </c>
      <c r="Y24" s="83" t="e">
        <f t="shared" si="14"/>
        <v>#NUM!</v>
      </c>
      <c r="Z24" s="83" t="e">
        <f t="shared" si="15"/>
        <v>#N/A</v>
      </c>
      <c r="AA24" s="83" t="e">
        <f t="shared" si="16"/>
        <v>#NUM!</v>
      </c>
      <c r="AB24" s="83" t="e">
        <f t="shared" si="17"/>
        <v>#NUM!</v>
      </c>
      <c r="AC24" s="83" t="e">
        <f t="shared" si="18"/>
        <v>#NUM!</v>
      </c>
      <c r="AD24" s="83" t="e">
        <f t="shared" si="19"/>
        <v>#NUM!</v>
      </c>
      <c r="AE24" s="83" t="e">
        <f t="shared" si="20"/>
        <v>#NUM!</v>
      </c>
      <c r="AF24" s="83" t="e">
        <f t="shared" si="21"/>
        <v>#N/A</v>
      </c>
      <c r="AG24" s="83" t="e">
        <f t="shared" si="22"/>
        <v>#NUM!</v>
      </c>
      <c r="AH24" s="83" t="e">
        <f t="shared" si="23"/>
        <v>#NUM!</v>
      </c>
      <c r="AI24" s="83" t="e">
        <f t="shared" si="24"/>
        <v>#NUM!</v>
      </c>
      <c r="AJ24" s="83" t="e">
        <f t="shared" si="25"/>
        <v>#N/A</v>
      </c>
    </row>
    <row r="25" spans="1:36" ht="12.95" customHeight="1" x14ac:dyDescent="0.15">
      <c r="A25" s="82"/>
      <c r="B25" s="99"/>
      <c r="C25" s="99"/>
      <c r="D25" s="82"/>
      <c r="E25" s="82"/>
      <c r="F25" s="4" t="str">
        <f t="shared" si="0"/>
        <v/>
      </c>
      <c r="G25" s="5"/>
      <c r="H25" s="82"/>
      <c r="I25" s="82"/>
      <c r="J25" s="1" t="s">
        <v>15</v>
      </c>
      <c r="K25" s="83" t="e">
        <f t="shared" si="1"/>
        <v>#NUM!</v>
      </c>
      <c r="L25" s="83" t="e">
        <f t="shared" si="2"/>
        <v>#NUM!</v>
      </c>
      <c r="M25" s="83" t="e">
        <f t="shared" si="3"/>
        <v>#NUM!</v>
      </c>
      <c r="N25" s="83" t="e">
        <f t="shared" si="4"/>
        <v>#NUM!</v>
      </c>
      <c r="O25" s="83" t="e">
        <f t="shared" si="5"/>
        <v>#NUM!</v>
      </c>
      <c r="P25" s="83" t="e">
        <f t="shared" si="26"/>
        <v>#N/A</v>
      </c>
      <c r="Q25" s="83" t="e">
        <f t="shared" si="6"/>
        <v>#NUM!</v>
      </c>
      <c r="R25" s="83" t="e">
        <f t="shared" si="7"/>
        <v>#NUM!</v>
      </c>
      <c r="S25" s="83" t="e">
        <f t="shared" si="8"/>
        <v>#NUM!</v>
      </c>
      <c r="T25" s="83" t="e">
        <f t="shared" si="9"/>
        <v>#NUM!</v>
      </c>
      <c r="U25" s="83" t="e">
        <f t="shared" si="10"/>
        <v>#N/A</v>
      </c>
      <c r="V25" s="83" t="e">
        <f t="shared" si="11"/>
        <v>#NUM!</v>
      </c>
      <c r="W25" s="83" t="e">
        <f t="shared" si="12"/>
        <v>#NUM!</v>
      </c>
      <c r="X25" s="83" t="e">
        <f t="shared" si="13"/>
        <v>#NUM!</v>
      </c>
      <c r="Y25" s="83" t="e">
        <f t="shared" si="14"/>
        <v>#NUM!</v>
      </c>
      <c r="Z25" s="83" t="e">
        <f t="shared" si="15"/>
        <v>#N/A</v>
      </c>
      <c r="AA25" s="83" t="e">
        <f t="shared" si="16"/>
        <v>#NUM!</v>
      </c>
      <c r="AB25" s="83" t="e">
        <f t="shared" si="17"/>
        <v>#NUM!</v>
      </c>
      <c r="AC25" s="83" t="e">
        <f t="shared" si="18"/>
        <v>#NUM!</v>
      </c>
      <c r="AD25" s="83" t="e">
        <f t="shared" si="19"/>
        <v>#NUM!</v>
      </c>
      <c r="AE25" s="83" t="e">
        <f t="shared" si="20"/>
        <v>#NUM!</v>
      </c>
      <c r="AF25" s="83" t="e">
        <f t="shared" si="21"/>
        <v>#N/A</v>
      </c>
      <c r="AG25" s="83" t="e">
        <f t="shared" si="22"/>
        <v>#NUM!</v>
      </c>
      <c r="AH25" s="83" t="e">
        <f t="shared" si="23"/>
        <v>#NUM!</v>
      </c>
      <c r="AI25" s="83" t="e">
        <f t="shared" si="24"/>
        <v>#NUM!</v>
      </c>
      <c r="AJ25" s="83" t="e">
        <f t="shared" si="25"/>
        <v>#N/A</v>
      </c>
    </row>
    <row r="26" spans="1:36" ht="12.95" customHeight="1" x14ac:dyDescent="0.15">
      <c r="A26" s="82"/>
      <c r="B26" s="99"/>
      <c r="C26" s="99"/>
      <c r="D26" s="82"/>
      <c r="E26" s="82"/>
      <c r="F26" s="4" t="str">
        <f t="shared" si="0"/>
        <v/>
      </c>
      <c r="G26" s="5"/>
      <c r="H26" s="82"/>
      <c r="I26" s="82"/>
      <c r="J26" s="1" t="s">
        <v>15</v>
      </c>
      <c r="K26" s="83" t="e">
        <f t="shared" si="1"/>
        <v>#NUM!</v>
      </c>
      <c r="L26" s="83" t="e">
        <f t="shared" si="2"/>
        <v>#NUM!</v>
      </c>
      <c r="M26" s="83" t="e">
        <f t="shared" si="3"/>
        <v>#NUM!</v>
      </c>
      <c r="N26" s="83" t="e">
        <f t="shared" si="4"/>
        <v>#NUM!</v>
      </c>
      <c r="O26" s="83" t="e">
        <f t="shared" si="5"/>
        <v>#NUM!</v>
      </c>
      <c r="P26" s="83" t="e">
        <f t="shared" si="26"/>
        <v>#N/A</v>
      </c>
      <c r="Q26" s="83" t="e">
        <f t="shared" si="6"/>
        <v>#NUM!</v>
      </c>
      <c r="R26" s="83" t="e">
        <f t="shared" si="7"/>
        <v>#NUM!</v>
      </c>
      <c r="S26" s="83" t="e">
        <f t="shared" si="8"/>
        <v>#NUM!</v>
      </c>
      <c r="T26" s="83" t="e">
        <f t="shared" si="9"/>
        <v>#NUM!</v>
      </c>
      <c r="U26" s="83" t="e">
        <f t="shared" si="10"/>
        <v>#N/A</v>
      </c>
      <c r="V26" s="83" t="e">
        <f t="shared" si="11"/>
        <v>#NUM!</v>
      </c>
      <c r="W26" s="83" t="e">
        <f t="shared" si="12"/>
        <v>#NUM!</v>
      </c>
      <c r="X26" s="83" t="e">
        <f t="shared" si="13"/>
        <v>#NUM!</v>
      </c>
      <c r="Y26" s="83" t="e">
        <f t="shared" si="14"/>
        <v>#NUM!</v>
      </c>
      <c r="Z26" s="83" t="e">
        <f t="shared" si="15"/>
        <v>#N/A</v>
      </c>
      <c r="AA26" s="83" t="e">
        <f t="shared" si="16"/>
        <v>#NUM!</v>
      </c>
      <c r="AB26" s="83" t="e">
        <f t="shared" si="17"/>
        <v>#NUM!</v>
      </c>
      <c r="AC26" s="83" t="e">
        <f t="shared" si="18"/>
        <v>#NUM!</v>
      </c>
      <c r="AD26" s="83" t="e">
        <f t="shared" si="19"/>
        <v>#NUM!</v>
      </c>
      <c r="AE26" s="83" t="e">
        <f t="shared" si="20"/>
        <v>#NUM!</v>
      </c>
      <c r="AF26" s="83" t="e">
        <f t="shared" si="21"/>
        <v>#N/A</v>
      </c>
      <c r="AG26" s="83" t="e">
        <f t="shared" si="22"/>
        <v>#NUM!</v>
      </c>
      <c r="AH26" s="83" t="e">
        <f t="shared" si="23"/>
        <v>#NUM!</v>
      </c>
      <c r="AI26" s="83" t="e">
        <f t="shared" si="24"/>
        <v>#NUM!</v>
      </c>
      <c r="AJ26" s="83" t="e">
        <f t="shared" si="25"/>
        <v>#N/A</v>
      </c>
    </row>
    <row r="27" spans="1:36" ht="12.95" customHeight="1" x14ac:dyDescent="0.15">
      <c r="A27" s="82"/>
      <c r="B27" s="99"/>
      <c r="C27" s="99"/>
      <c r="D27" s="82"/>
      <c r="E27" s="82"/>
      <c r="F27" s="4" t="str">
        <f t="shared" si="0"/>
        <v/>
      </c>
      <c r="G27" s="5"/>
      <c r="H27" s="82"/>
      <c r="I27" s="82"/>
      <c r="J27" s="1" t="s">
        <v>15</v>
      </c>
      <c r="K27" s="83" t="e">
        <f t="shared" si="1"/>
        <v>#NUM!</v>
      </c>
      <c r="L27" s="83" t="e">
        <f t="shared" si="2"/>
        <v>#NUM!</v>
      </c>
      <c r="M27" s="83" t="e">
        <f t="shared" si="3"/>
        <v>#NUM!</v>
      </c>
      <c r="N27" s="83" t="e">
        <f t="shared" si="4"/>
        <v>#NUM!</v>
      </c>
      <c r="O27" s="83" t="e">
        <f t="shared" si="5"/>
        <v>#NUM!</v>
      </c>
      <c r="P27" s="83" t="e">
        <f t="shared" si="26"/>
        <v>#N/A</v>
      </c>
      <c r="Q27" s="83" t="e">
        <f t="shared" si="6"/>
        <v>#NUM!</v>
      </c>
      <c r="R27" s="83" t="e">
        <f t="shared" si="7"/>
        <v>#NUM!</v>
      </c>
      <c r="S27" s="83" t="e">
        <f t="shared" si="8"/>
        <v>#NUM!</v>
      </c>
      <c r="T27" s="83" t="e">
        <f t="shared" si="9"/>
        <v>#NUM!</v>
      </c>
      <c r="U27" s="83" t="e">
        <f t="shared" si="10"/>
        <v>#N/A</v>
      </c>
      <c r="V27" s="83" t="e">
        <f t="shared" si="11"/>
        <v>#NUM!</v>
      </c>
      <c r="W27" s="83" t="e">
        <f t="shared" si="12"/>
        <v>#NUM!</v>
      </c>
      <c r="X27" s="83" t="e">
        <f t="shared" si="13"/>
        <v>#NUM!</v>
      </c>
      <c r="Y27" s="83" t="e">
        <f t="shared" si="14"/>
        <v>#NUM!</v>
      </c>
      <c r="Z27" s="83" t="e">
        <f t="shared" si="15"/>
        <v>#N/A</v>
      </c>
      <c r="AA27" s="83" t="e">
        <f t="shared" si="16"/>
        <v>#NUM!</v>
      </c>
      <c r="AB27" s="83" t="e">
        <f t="shared" si="17"/>
        <v>#NUM!</v>
      </c>
      <c r="AC27" s="83" t="e">
        <f t="shared" si="18"/>
        <v>#NUM!</v>
      </c>
      <c r="AD27" s="83" t="e">
        <f t="shared" si="19"/>
        <v>#NUM!</v>
      </c>
      <c r="AE27" s="83" t="e">
        <f t="shared" si="20"/>
        <v>#NUM!</v>
      </c>
      <c r="AF27" s="83" t="e">
        <f t="shared" si="21"/>
        <v>#N/A</v>
      </c>
      <c r="AG27" s="83" t="e">
        <f t="shared" si="22"/>
        <v>#NUM!</v>
      </c>
      <c r="AH27" s="83" t="e">
        <f t="shared" si="23"/>
        <v>#NUM!</v>
      </c>
      <c r="AI27" s="83" t="e">
        <f t="shared" si="24"/>
        <v>#NUM!</v>
      </c>
      <c r="AJ27" s="83" t="e">
        <f t="shared" si="25"/>
        <v>#N/A</v>
      </c>
    </row>
    <row r="28" spans="1:36" ht="12.95" customHeight="1" x14ac:dyDescent="0.15">
      <c r="A28" s="82"/>
      <c r="B28" s="99"/>
      <c r="C28" s="99"/>
      <c r="D28" s="82"/>
      <c r="E28" s="82"/>
      <c r="F28" s="4" t="str">
        <f t="shared" si="0"/>
        <v/>
      </c>
      <c r="G28" s="5"/>
      <c r="H28" s="82"/>
      <c r="I28" s="82"/>
      <c r="J28" s="1" t="s">
        <v>15</v>
      </c>
      <c r="K28" s="83" t="e">
        <f t="shared" si="1"/>
        <v>#NUM!</v>
      </c>
      <c r="L28" s="83" t="e">
        <f t="shared" si="2"/>
        <v>#NUM!</v>
      </c>
      <c r="M28" s="83" t="e">
        <f t="shared" si="3"/>
        <v>#NUM!</v>
      </c>
      <c r="N28" s="8" t="e">
        <f t="shared" si="4"/>
        <v>#NUM!</v>
      </c>
      <c r="O28" s="83" t="e">
        <f t="shared" si="5"/>
        <v>#NUM!</v>
      </c>
      <c r="P28" s="83" t="e">
        <f t="shared" si="26"/>
        <v>#N/A</v>
      </c>
      <c r="Q28" s="83" t="e">
        <f t="shared" si="6"/>
        <v>#NUM!</v>
      </c>
      <c r="R28" s="83" t="e">
        <f t="shared" si="7"/>
        <v>#NUM!</v>
      </c>
      <c r="S28" s="83" t="e">
        <f t="shared" si="8"/>
        <v>#NUM!</v>
      </c>
      <c r="T28" s="83" t="e">
        <f t="shared" si="9"/>
        <v>#NUM!</v>
      </c>
      <c r="U28" s="83" t="e">
        <f t="shared" si="10"/>
        <v>#N/A</v>
      </c>
      <c r="V28" s="83" t="e">
        <f t="shared" si="11"/>
        <v>#NUM!</v>
      </c>
      <c r="W28" s="83" t="e">
        <f t="shared" si="12"/>
        <v>#NUM!</v>
      </c>
      <c r="X28" s="83" t="e">
        <f t="shared" si="13"/>
        <v>#NUM!</v>
      </c>
      <c r="Y28" s="83" t="e">
        <f t="shared" si="14"/>
        <v>#NUM!</v>
      </c>
      <c r="Z28" s="83" t="e">
        <f t="shared" si="15"/>
        <v>#N/A</v>
      </c>
      <c r="AA28" s="83" t="e">
        <f t="shared" si="16"/>
        <v>#NUM!</v>
      </c>
      <c r="AB28" s="83" t="e">
        <f t="shared" si="17"/>
        <v>#NUM!</v>
      </c>
      <c r="AC28" s="83" t="e">
        <f t="shared" si="18"/>
        <v>#NUM!</v>
      </c>
      <c r="AD28" s="83" t="e">
        <f t="shared" si="19"/>
        <v>#NUM!</v>
      </c>
      <c r="AE28" s="83" t="e">
        <f t="shared" si="20"/>
        <v>#NUM!</v>
      </c>
      <c r="AF28" s="83" t="e">
        <f t="shared" si="21"/>
        <v>#N/A</v>
      </c>
      <c r="AG28" s="83" t="e">
        <f t="shared" si="22"/>
        <v>#NUM!</v>
      </c>
      <c r="AH28" s="83" t="e">
        <f t="shared" si="23"/>
        <v>#NUM!</v>
      </c>
      <c r="AI28" s="83" t="e">
        <f t="shared" si="24"/>
        <v>#NUM!</v>
      </c>
      <c r="AJ28" s="83" t="e">
        <f t="shared" si="25"/>
        <v>#N/A</v>
      </c>
    </row>
    <row r="29" spans="1:36" ht="12.95" customHeight="1" x14ac:dyDescent="0.15">
      <c r="A29" s="82"/>
      <c r="B29" s="99"/>
      <c r="C29" s="99"/>
      <c r="D29" s="82"/>
      <c r="E29" s="82"/>
      <c r="F29" s="4" t="str">
        <f t="shared" si="0"/>
        <v/>
      </c>
      <c r="G29" s="5"/>
      <c r="H29" s="82"/>
      <c r="I29" s="82"/>
      <c r="J29" s="1" t="s">
        <v>15</v>
      </c>
      <c r="K29" s="83" t="e">
        <f t="shared" si="1"/>
        <v>#NUM!</v>
      </c>
      <c r="L29" s="83" t="e">
        <f t="shared" si="2"/>
        <v>#NUM!</v>
      </c>
      <c r="M29" s="83" t="e">
        <f t="shared" si="3"/>
        <v>#NUM!</v>
      </c>
      <c r="N29" s="83" t="e">
        <f t="shared" si="4"/>
        <v>#NUM!</v>
      </c>
      <c r="O29" s="83" t="e">
        <f t="shared" si="5"/>
        <v>#NUM!</v>
      </c>
      <c r="P29" s="83" t="e">
        <f t="shared" si="26"/>
        <v>#N/A</v>
      </c>
      <c r="Q29" s="83" t="e">
        <f t="shared" si="6"/>
        <v>#NUM!</v>
      </c>
      <c r="R29" s="83" t="e">
        <f t="shared" si="7"/>
        <v>#NUM!</v>
      </c>
      <c r="S29" s="83" t="e">
        <f t="shared" si="8"/>
        <v>#NUM!</v>
      </c>
      <c r="T29" s="83" t="e">
        <f t="shared" si="9"/>
        <v>#NUM!</v>
      </c>
      <c r="U29" s="83" t="e">
        <f t="shared" si="10"/>
        <v>#N/A</v>
      </c>
      <c r="V29" s="83" t="e">
        <f t="shared" si="11"/>
        <v>#NUM!</v>
      </c>
      <c r="W29" s="83" t="e">
        <f t="shared" si="12"/>
        <v>#NUM!</v>
      </c>
      <c r="X29" s="83" t="e">
        <f t="shared" si="13"/>
        <v>#NUM!</v>
      </c>
      <c r="Y29" s="83" t="e">
        <f t="shared" si="14"/>
        <v>#NUM!</v>
      </c>
      <c r="Z29" s="83" t="e">
        <f t="shared" si="15"/>
        <v>#N/A</v>
      </c>
      <c r="AA29" s="83" t="e">
        <f t="shared" si="16"/>
        <v>#NUM!</v>
      </c>
      <c r="AB29" s="83" t="e">
        <f t="shared" si="17"/>
        <v>#NUM!</v>
      </c>
      <c r="AC29" s="83" t="e">
        <f t="shared" si="18"/>
        <v>#NUM!</v>
      </c>
      <c r="AD29" s="83" t="e">
        <f t="shared" si="19"/>
        <v>#NUM!</v>
      </c>
      <c r="AE29" s="83" t="e">
        <f t="shared" si="20"/>
        <v>#NUM!</v>
      </c>
      <c r="AF29" s="83" t="e">
        <f t="shared" si="21"/>
        <v>#N/A</v>
      </c>
      <c r="AG29" s="83" t="e">
        <f t="shared" si="22"/>
        <v>#NUM!</v>
      </c>
      <c r="AH29" s="83" t="e">
        <f t="shared" si="23"/>
        <v>#NUM!</v>
      </c>
      <c r="AI29" s="83" t="e">
        <f t="shared" si="24"/>
        <v>#NUM!</v>
      </c>
      <c r="AJ29" s="83" t="e">
        <f t="shared" si="25"/>
        <v>#N/A</v>
      </c>
    </row>
    <row r="30" spans="1:36" ht="12.95" customHeight="1" x14ac:dyDescent="0.15">
      <c r="A30" s="82"/>
      <c r="B30" s="99"/>
      <c r="C30" s="99"/>
      <c r="D30" s="82"/>
      <c r="E30" s="82"/>
      <c r="F30" s="4" t="str">
        <f t="shared" si="0"/>
        <v/>
      </c>
      <c r="G30" s="5"/>
      <c r="H30" s="82"/>
      <c r="I30" s="82"/>
      <c r="J30" s="1" t="s">
        <v>15</v>
      </c>
      <c r="K30" s="83" t="e">
        <f t="shared" si="1"/>
        <v>#NUM!</v>
      </c>
      <c r="L30" s="83" t="e">
        <f t="shared" si="2"/>
        <v>#NUM!</v>
      </c>
      <c r="M30" s="83" t="e">
        <f t="shared" si="3"/>
        <v>#NUM!</v>
      </c>
      <c r="N30" s="83" t="e">
        <f t="shared" si="4"/>
        <v>#NUM!</v>
      </c>
      <c r="O30" s="83" t="e">
        <f t="shared" si="5"/>
        <v>#NUM!</v>
      </c>
      <c r="P30" s="83" t="e">
        <f t="shared" si="26"/>
        <v>#N/A</v>
      </c>
      <c r="Q30" s="83" t="e">
        <f t="shared" si="6"/>
        <v>#NUM!</v>
      </c>
      <c r="R30" s="83" t="e">
        <f t="shared" si="7"/>
        <v>#NUM!</v>
      </c>
      <c r="S30" s="83" t="e">
        <f t="shared" si="8"/>
        <v>#NUM!</v>
      </c>
      <c r="T30" s="83" t="e">
        <f t="shared" si="9"/>
        <v>#NUM!</v>
      </c>
      <c r="U30" s="83" t="e">
        <f t="shared" si="10"/>
        <v>#N/A</v>
      </c>
      <c r="V30" s="83" t="e">
        <f t="shared" si="11"/>
        <v>#NUM!</v>
      </c>
      <c r="W30" s="83" t="e">
        <f t="shared" si="12"/>
        <v>#NUM!</v>
      </c>
      <c r="X30" s="83" t="e">
        <f t="shared" si="13"/>
        <v>#NUM!</v>
      </c>
      <c r="Y30" s="83" t="e">
        <f t="shared" si="14"/>
        <v>#NUM!</v>
      </c>
      <c r="Z30" s="83" t="e">
        <f t="shared" si="15"/>
        <v>#N/A</v>
      </c>
      <c r="AA30" s="83" t="e">
        <f t="shared" si="16"/>
        <v>#NUM!</v>
      </c>
      <c r="AB30" s="83" t="e">
        <f t="shared" si="17"/>
        <v>#NUM!</v>
      </c>
      <c r="AC30" s="83" t="e">
        <f t="shared" si="18"/>
        <v>#NUM!</v>
      </c>
      <c r="AD30" s="83" t="e">
        <f t="shared" si="19"/>
        <v>#NUM!</v>
      </c>
      <c r="AE30" s="83" t="e">
        <f t="shared" si="20"/>
        <v>#NUM!</v>
      </c>
      <c r="AF30" s="83" t="e">
        <f t="shared" si="21"/>
        <v>#N/A</v>
      </c>
      <c r="AG30" s="83" t="e">
        <f t="shared" si="22"/>
        <v>#NUM!</v>
      </c>
      <c r="AH30" s="83" t="e">
        <f t="shared" si="23"/>
        <v>#NUM!</v>
      </c>
      <c r="AI30" s="83" t="e">
        <f t="shared" si="24"/>
        <v>#NUM!</v>
      </c>
      <c r="AJ30" s="83" t="e">
        <f t="shared" si="25"/>
        <v>#N/A</v>
      </c>
    </row>
    <row r="31" spans="1:36" ht="12.95" customHeight="1" x14ac:dyDescent="0.15">
      <c r="A31" s="82"/>
      <c r="B31" s="99"/>
      <c r="C31" s="99"/>
      <c r="D31" s="82"/>
      <c r="E31" s="82"/>
      <c r="F31" s="4" t="str">
        <f t="shared" si="0"/>
        <v/>
      </c>
      <c r="G31" s="5"/>
      <c r="H31" s="82"/>
      <c r="I31" s="82"/>
      <c r="J31" s="1" t="s">
        <v>15</v>
      </c>
      <c r="K31" s="83" t="e">
        <f t="shared" si="1"/>
        <v>#NUM!</v>
      </c>
      <c r="L31" s="83" t="e">
        <f t="shared" si="2"/>
        <v>#NUM!</v>
      </c>
      <c r="M31" s="83" t="e">
        <f t="shared" si="3"/>
        <v>#NUM!</v>
      </c>
      <c r="N31" s="83" t="e">
        <f t="shared" si="4"/>
        <v>#NUM!</v>
      </c>
      <c r="O31" s="83" t="e">
        <f t="shared" si="5"/>
        <v>#NUM!</v>
      </c>
      <c r="P31" s="83" t="e">
        <f t="shared" si="26"/>
        <v>#N/A</v>
      </c>
      <c r="Q31" s="83" t="e">
        <f t="shared" si="6"/>
        <v>#NUM!</v>
      </c>
      <c r="R31" s="83" t="e">
        <f t="shared" si="7"/>
        <v>#NUM!</v>
      </c>
      <c r="S31" s="83" t="e">
        <f t="shared" si="8"/>
        <v>#NUM!</v>
      </c>
      <c r="T31" s="83" t="e">
        <f t="shared" si="9"/>
        <v>#NUM!</v>
      </c>
      <c r="U31" s="83" t="e">
        <f t="shared" si="10"/>
        <v>#N/A</v>
      </c>
      <c r="V31" s="83" t="e">
        <f t="shared" si="11"/>
        <v>#NUM!</v>
      </c>
      <c r="W31" s="83" t="e">
        <f t="shared" si="12"/>
        <v>#NUM!</v>
      </c>
      <c r="X31" s="83" t="e">
        <f t="shared" si="13"/>
        <v>#NUM!</v>
      </c>
      <c r="Y31" s="83" t="e">
        <f t="shared" si="14"/>
        <v>#NUM!</v>
      </c>
      <c r="Z31" s="83" t="e">
        <f t="shared" si="15"/>
        <v>#N/A</v>
      </c>
      <c r="AA31" s="83" t="e">
        <f t="shared" si="16"/>
        <v>#NUM!</v>
      </c>
      <c r="AB31" s="83" t="e">
        <f t="shared" si="17"/>
        <v>#NUM!</v>
      </c>
      <c r="AC31" s="83" t="e">
        <f t="shared" si="18"/>
        <v>#NUM!</v>
      </c>
      <c r="AD31" s="83" t="e">
        <f t="shared" si="19"/>
        <v>#NUM!</v>
      </c>
      <c r="AE31" s="83" t="e">
        <f t="shared" si="20"/>
        <v>#NUM!</v>
      </c>
      <c r="AF31" s="83" t="e">
        <f t="shared" si="21"/>
        <v>#N/A</v>
      </c>
      <c r="AG31" s="83" t="e">
        <f t="shared" si="22"/>
        <v>#NUM!</v>
      </c>
      <c r="AH31" s="83" t="e">
        <f t="shared" si="23"/>
        <v>#NUM!</v>
      </c>
      <c r="AI31" s="83" t="e">
        <f t="shared" si="24"/>
        <v>#NUM!</v>
      </c>
      <c r="AJ31" s="83" t="e">
        <f t="shared" si="25"/>
        <v>#N/A</v>
      </c>
    </row>
    <row r="32" spans="1:36" ht="12.95" customHeight="1" x14ac:dyDescent="0.15">
      <c r="A32" s="82"/>
      <c r="B32" s="99"/>
      <c r="C32" s="99"/>
      <c r="D32" s="82"/>
      <c r="E32" s="82"/>
      <c r="F32" s="4" t="str">
        <f t="shared" si="0"/>
        <v/>
      </c>
      <c r="G32" s="5"/>
      <c r="H32" s="82"/>
      <c r="I32" s="82"/>
      <c r="J32" s="1" t="s">
        <v>15</v>
      </c>
      <c r="K32" s="83" t="e">
        <f t="shared" si="1"/>
        <v>#NUM!</v>
      </c>
      <c r="L32" s="83" t="e">
        <f t="shared" si="2"/>
        <v>#NUM!</v>
      </c>
      <c r="M32" s="83" t="e">
        <f t="shared" si="3"/>
        <v>#NUM!</v>
      </c>
      <c r="N32" s="83" t="e">
        <f t="shared" si="4"/>
        <v>#NUM!</v>
      </c>
      <c r="O32" s="83" t="e">
        <f t="shared" si="5"/>
        <v>#NUM!</v>
      </c>
      <c r="P32" s="83" t="e">
        <f t="shared" si="26"/>
        <v>#N/A</v>
      </c>
      <c r="Q32" s="83" t="e">
        <f t="shared" si="6"/>
        <v>#NUM!</v>
      </c>
      <c r="R32" s="83" t="e">
        <f t="shared" si="7"/>
        <v>#NUM!</v>
      </c>
      <c r="S32" s="83" t="e">
        <f t="shared" si="8"/>
        <v>#NUM!</v>
      </c>
      <c r="T32" s="83" t="e">
        <f t="shared" si="9"/>
        <v>#NUM!</v>
      </c>
      <c r="U32" s="83" t="e">
        <f t="shared" si="10"/>
        <v>#N/A</v>
      </c>
      <c r="V32" s="83" t="e">
        <f t="shared" si="11"/>
        <v>#NUM!</v>
      </c>
      <c r="W32" s="83" t="e">
        <f t="shared" si="12"/>
        <v>#NUM!</v>
      </c>
      <c r="X32" s="83" t="e">
        <f t="shared" si="13"/>
        <v>#NUM!</v>
      </c>
      <c r="Y32" s="83" t="e">
        <f t="shared" si="14"/>
        <v>#NUM!</v>
      </c>
      <c r="Z32" s="83" t="e">
        <f t="shared" si="15"/>
        <v>#N/A</v>
      </c>
      <c r="AA32" s="83" t="e">
        <f t="shared" si="16"/>
        <v>#NUM!</v>
      </c>
      <c r="AB32" s="83" t="e">
        <f t="shared" si="17"/>
        <v>#NUM!</v>
      </c>
      <c r="AC32" s="83" t="e">
        <f t="shared" si="18"/>
        <v>#NUM!</v>
      </c>
      <c r="AD32" s="83" t="e">
        <f t="shared" si="19"/>
        <v>#NUM!</v>
      </c>
      <c r="AE32" s="83" t="e">
        <f t="shared" si="20"/>
        <v>#NUM!</v>
      </c>
      <c r="AF32" s="83" t="e">
        <f t="shared" si="21"/>
        <v>#N/A</v>
      </c>
      <c r="AG32" s="83" t="e">
        <f t="shared" si="22"/>
        <v>#NUM!</v>
      </c>
      <c r="AH32" s="83" t="e">
        <f t="shared" si="23"/>
        <v>#NUM!</v>
      </c>
      <c r="AI32" s="83" t="e">
        <f t="shared" si="24"/>
        <v>#NUM!</v>
      </c>
      <c r="AJ32" s="83" t="e">
        <f t="shared" si="25"/>
        <v>#N/A</v>
      </c>
    </row>
    <row r="33" spans="1:36" ht="12.95" customHeight="1" x14ac:dyDescent="0.15">
      <c r="A33" s="82"/>
      <c r="B33" s="99"/>
      <c r="C33" s="99"/>
      <c r="D33" s="82"/>
      <c r="E33" s="82"/>
      <c r="F33" s="4" t="str">
        <f t="shared" si="0"/>
        <v/>
      </c>
      <c r="G33" s="82"/>
      <c r="H33" s="82"/>
      <c r="I33" s="82"/>
      <c r="J33" s="1" t="s">
        <v>15</v>
      </c>
      <c r="K33" s="83" t="e">
        <f t="shared" si="1"/>
        <v>#NUM!</v>
      </c>
      <c r="L33" s="83" t="e">
        <f t="shared" si="2"/>
        <v>#NUM!</v>
      </c>
      <c r="M33" s="83" t="e">
        <f t="shared" si="3"/>
        <v>#NUM!</v>
      </c>
      <c r="N33" s="83" t="e">
        <f t="shared" si="4"/>
        <v>#NUM!</v>
      </c>
      <c r="O33" s="83" t="e">
        <f t="shared" si="5"/>
        <v>#NUM!</v>
      </c>
      <c r="P33" s="83" t="e">
        <f t="shared" si="26"/>
        <v>#N/A</v>
      </c>
      <c r="Q33" s="83" t="e">
        <f t="shared" si="6"/>
        <v>#NUM!</v>
      </c>
      <c r="R33" s="83" t="e">
        <f t="shared" si="7"/>
        <v>#NUM!</v>
      </c>
      <c r="S33" s="83" t="e">
        <f t="shared" si="8"/>
        <v>#NUM!</v>
      </c>
      <c r="T33" s="83" t="e">
        <f t="shared" si="9"/>
        <v>#NUM!</v>
      </c>
      <c r="U33" s="83" t="e">
        <f t="shared" si="10"/>
        <v>#N/A</v>
      </c>
      <c r="V33" s="83" t="e">
        <f t="shared" si="11"/>
        <v>#NUM!</v>
      </c>
      <c r="W33" s="83" t="e">
        <f t="shared" si="12"/>
        <v>#NUM!</v>
      </c>
      <c r="X33" s="83" t="e">
        <f t="shared" si="13"/>
        <v>#NUM!</v>
      </c>
      <c r="Y33" s="83" t="e">
        <f t="shared" si="14"/>
        <v>#NUM!</v>
      </c>
      <c r="Z33" s="83" t="e">
        <f t="shared" si="15"/>
        <v>#N/A</v>
      </c>
      <c r="AA33" s="83" t="e">
        <f t="shared" si="16"/>
        <v>#NUM!</v>
      </c>
      <c r="AB33" s="83" t="e">
        <f t="shared" si="17"/>
        <v>#NUM!</v>
      </c>
      <c r="AC33" s="83" t="e">
        <f t="shared" si="18"/>
        <v>#NUM!</v>
      </c>
      <c r="AD33" s="83" t="e">
        <f t="shared" si="19"/>
        <v>#NUM!</v>
      </c>
      <c r="AE33" s="83" t="e">
        <f t="shared" si="20"/>
        <v>#NUM!</v>
      </c>
      <c r="AF33" s="83" t="e">
        <f t="shared" si="21"/>
        <v>#N/A</v>
      </c>
      <c r="AG33" s="83" t="e">
        <f t="shared" si="22"/>
        <v>#NUM!</v>
      </c>
      <c r="AH33" s="83" t="e">
        <f t="shared" si="23"/>
        <v>#NUM!</v>
      </c>
      <c r="AI33" s="83" t="e">
        <f t="shared" si="24"/>
        <v>#NUM!</v>
      </c>
      <c r="AJ33" s="83" t="e">
        <f t="shared" si="25"/>
        <v>#N/A</v>
      </c>
    </row>
    <row r="34" spans="1:36" ht="12.95" customHeight="1" x14ac:dyDescent="0.15">
      <c r="A34" s="82"/>
      <c r="B34" s="99"/>
      <c r="C34" s="99"/>
      <c r="D34" s="82"/>
      <c r="E34" s="82"/>
      <c r="F34" s="4" t="str">
        <f t="shared" si="0"/>
        <v/>
      </c>
      <c r="G34" s="82"/>
      <c r="H34" s="82"/>
      <c r="I34" s="82"/>
      <c r="K34" s="83" t="e">
        <f t="shared" si="1"/>
        <v>#NUM!</v>
      </c>
      <c r="L34" s="83" t="e">
        <f t="shared" si="2"/>
        <v>#NUM!</v>
      </c>
      <c r="M34" s="83" t="e">
        <f t="shared" si="3"/>
        <v>#NUM!</v>
      </c>
      <c r="N34" s="83" t="e">
        <f t="shared" si="4"/>
        <v>#NUM!</v>
      </c>
      <c r="O34" s="83" t="e">
        <f t="shared" si="5"/>
        <v>#NUM!</v>
      </c>
      <c r="P34" s="83" t="e">
        <f t="shared" si="26"/>
        <v>#N/A</v>
      </c>
      <c r="Q34" s="83" t="e">
        <f t="shared" si="6"/>
        <v>#NUM!</v>
      </c>
      <c r="R34" s="83" t="e">
        <f t="shared" si="7"/>
        <v>#NUM!</v>
      </c>
      <c r="S34" s="83" t="e">
        <f t="shared" si="8"/>
        <v>#NUM!</v>
      </c>
      <c r="T34" s="83" t="e">
        <f t="shared" si="9"/>
        <v>#NUM!</v>
      </c>
      <c r="U34" s="83" t="e">
        <f t="shared" si="10"/>
        <v>#N/A</v>
      </c>
      <c r="V34" s="83" t="e">
        <f t="shared" si="11"/>
        <v>#NUM!</v>
      </c>
      <c r="W34" s="83" t="e">
        <f t="shared" si="12"/>
        <v>#NUM!</v>
      </c>
      <c r="X34" s="83" t="e">
        <f t="shared" si="13"/>
        <v>#NUM!</v>
      </c>
      <c r="Y34" s="83" t="e">
        <f t="shared" si="14"/>
        <v>#NUM!</v>
      </c>
      <c r="Z34" s="83" t="e">
        <f t="shared" si="15"/>
        <v>#N/A</v>
      </c>
      <c r="AA34" s="83" t="e">
        <f t="shared" si="16"/>
        <v>#NUM!</v>
      </c>
      <c r="AB34" s="83" t="e">
        <f t="shared" si="17"/>
        <v>#NUM!</v>
      </c>
      <c r="AC34" s="83" t="e">
        <f t="shared" si="18"/>
        <v>#NUM!</v>
      </c>
      <c r="AD34" s="83" t="e">
        <f t="shared" si="19"/>
        <v>#NUM!</v>
      </c>
      <c r="AE34" s="83" t="e">
        <f t="shared" si="20"/>
        <v>#NUM!</v>
      </c>
      <c r="AF34" s="83" t="e">
        <f t="shared" si="21"/>
        <v>#N/A</v>
      </c>
      <c r="AG34" s="83" t="e">
        <f t="shared" si="22"/>
        <v>#NUM!</v>
      </c>
      <c r="AH34" s="83" t="e">
        <f t="shared" si="23"/>
        <v>#NUM!</v>
      </c>
      <c r="AI34" s="83" t="e">
        <f t="shared" si="24"/>
        <v>#NUM!</v>
      </c>
      <c r="AJ34" s="83" t="e">
        <f t="shared" si="25"/>
        <v>#N/A</v>
      </c>
    </row>
    <row r="35" spans="1:36" ht="12.95" customHeight="1" x14ac:dyDescent="0.15">
      <c r="A35" s="82"/>
      <c r="B35" s="99"/>
      <c r="C35" s="99"/>
      <c r="D35" s="82"/>
      <c r="E35" s="82"/>
      <c r="F35" s="4" t="str">
        <f t="shared" si="0"/>
        <v/>
      </c>
      <c r="G35" s="82"/>
      <c r="H35" s="82"/>
      <c r="I35" s="82"/>
      <c r="K35" s="83" t="e">
        <f t="shared" si="1"/>
        <v>#NUM!</v>
      </c>
      <c r="L35" s="83" t="e">
        <f t="shared" si="2"/>
        <v>#NUM!</v>
      </c>
      <c r="M35" s="83" t="e">
        <f t="shared" si="3"/>
        <v>#NUM!</v>
      </c>
      <c r="N35" s="83" t="e">
        <f t="shared" si="4"/>
        <v>#NUM!</v>
      </c>
      <c r="O35" s="83" t="e">
        <f t="shared" si="5"/>
        <v>#NUM!</v>
      </c>
      <c r="P35" s="83" t="e">
        <f t="shared" si="26"/>
        <v>#N/A</v>
      </c>
      <c r="Q35" s="83" t="e">
        <f t="shared" si="6"/>
        <v>#NUM!</v>
      </c>
      <c r="R35" s="83" t="e">
        <f t="shared" si="7"/>
        <v>#NUM!</v>
      </c>
      <c r="S35" s="83" t="e">
        <f t="shared" si="8"/>
        <v>#NUM!</v>
      </c>
      <c r="T35" s="83" t="e">
        <f t="shared" si="9"/>
        <v>#NUM!</v>
      </c>
      <c r="U35" s="83" t="e">
        <f t="shared" si="10"/>
        <v>#N/A</v>
      </c>
      <c r="V35" s="83" t="e">
        <f t="shared" si="11"/>
        <v>#NUM!</v>
      </c>
      <c r="W35" s="83" t="e">
        <f t="shared" si="12"/>
        <v>#NUM!</v>
      </c>
      <c r="X35" s="83" t="e">
        <f t="shared" si="13"/>
        <v>#NUM!</v>
      </c>
      <c r="Y35" s="83" t="e">
        <f t="shared" si="14"/>
        <v>#NUM!</v>
      </c>
      <c r="Z35" s="83" t="e">
        <f t="shared" si="15"/>
        <v>#N/A</v>
      </c>
      <c r="AA35" s="83" t="e">
        <f t="shared" si="16"/>
        <v>#NUM!</v>
      </c>
      <c r="AB35" s="83" t="e">
        <f t="shared" si="17"/>
        <v>#NUM!</v>
      </c>
      <c r="AC35" s="83" t="e">
        <f t="shared" si="18"/>
        <v>#NUM!</v>
      </c>
      <c r="AD35" s="83" t="e">
        <f t="shared" si="19"/>
        <v>#NUM!</v>
      </c>
      <c r="AE35" s="83" t="e">
        <f t="shared" si="20"/>
        <v>#NUM!</v>
      </c>
      <c r="AF35" s="83" t="e">
        <f t="shared" si="21"/>
        <v>#N/A</v>
      </c>
      <c r="AG35" s="83" t="e">
        <f t="shared" si="22"/>
        <v>#NUM!</v>
      </c>
      <c r="AH35" s="83" t="e">
        <f t="shared" si="23"/>
        <v>#NUM!</v>
      </c>
      <c r="AI35" s="83" t="e">
        <f t="shared" si="24"/>
        <v>#NUM!</v>
      </c>
      <c r="AJ35" s="83" t="e">
        <f t="shared" si="25"/>
        <v>#N/A</v>
      </c>
    </row>
    <row r="36" spans="1:36" ht="12.95" customHeight="1" x14ac:dyDescent="0.15">
      <c r="A36" s="82"/>
      <c r="B36" s="99"/>
      <c r="C36" s="99"/>
      <c r="D36" s="82"/>
      <c r="E36" s="82"/>
      <c r="F36" s="4" t="str">
        <f t="shared" si="0"/>
        <v/>
      </c>
      <c r="G36" s="82"/>
      <c r="H36" s="82"/>
      <c r="I36" s="82"/>
      <c r="K36" s="83" t="e">
        <f t="shared" si="1"/>
        <v>#NUM!</v>
      </c>
      <c r="L36" s="83" t="e">
        <f t="shared" si="2"/>
        <v>#NUM!</v>
      </c>
      <c r="M36" s="83" t="e">
        <f t="shared" si="3"/>
        <v>#NUM!</v>
      </c>
      <c r="N36" s="83" t="e">
        <f t="shared" si="4"/>
        <v>#NUM!</v>
      </c>
      <c r="O36" s="83" t="e">
        <f t="shared" si="5"/>
        <v>#NUM!</v>
      </c>
      <c r="P36" s="83" t="e">
        <f t="shared" si="26"/>
        <v>#N/A</v>
      </c>
      <c r="Q36" s="83" t="e">
        <f t="shared" si="6"/>
        <v>#NUM!</v>
      </c>
      <c r="R36" s="83" t="e">
        <f t="shared" si="7"/>
        <v>#NUM!</v>
      </c>
      <c r="S36" s="83" t="e">
        <f t="shared" si="8"/>
        <v>#NUM!</v>
      </c>
      <c r="T36" s="83" t="e">
        <f t="shared" si="9"/>
        <v>#NUM!</v>
      </c>
      <c r="U36" s="83" t="e">
        <f t="shared" si="10"/>
        <v>#N/A</v>
      </c>
      <c r="V36" s="83" t="e">
        <f t="shared" si="11"/>
        <v>#NUM!</v>
      </c>
      <c r="W36" s="83" t="e">
        <f t="shared" si="12"/>
        <v>#NUM!</v>
      </c>
      <c r="X36" s="83" t="e">
        <f t="shared" si="13"/>
        <v>#NUM!</v>
      </c>
      <c r="Y36" s="83" t="e">
        <f t="shared" si="14"/>
        <v>#NUM!</v>
      </c>
      <c r="Z36" s="83" t="e">
        <f t="shared" si="15"/>
        <v>#N/A</v>
      </c>
      <c r="AA36" s="83" t="e">
        <f t="shared" si="16"/>
        <v>#NUM!</v>
      </c>
      <c r="AB36" s="83" t="e">
        <f t="shared" si="17"/>
        <v>#NUM!</v>
      </c>
      <c r="AC36" s="83" t="e">
        <f t="shared" si="18"/>
        <v>#NUM!</v>
      </c>
      <c r="AD36" s="83" t="e">
        <f t="shared" si="19"/>
        <v>#NUM!</v>
      </c>
      <c r="AE36" s="83" t="e">
        <f t="shared" si="20"/>
        <v>#NUM!</v>
      </c>
      <c r="AF36" s="83" t="e">
        <f t="shared" si="21"/>
        <v>#N/A</v>
      </c>
      <c r="AG36" s="83" t="e">
        <f t="shared" si="22"/>
        <v>#NUM!</v>
      </c>
      <c r="AH36" s="83" t="e">
        <f t="shared" si="23"/>
        <v>#NUM!</v>
      </c>
      <c r="AI36" s="83" t="e">
        <f t="shared" si="24"/>
        <v>#NUM!</v>
      </c>
      <c r="AJ36" s="83" t="e">
        <f t="shared" si="25"/>
        <v>#N/A</v>
      </c>
    </row>
    <row r="37" spans="1:36" ht="12.95" customHeight="1" x14ac:dyDescent="0.15">
      <c r="A37" s="82"/>
      <c r="B37" s="99"/>
      <c r="C37" s="99"/>
      <c r="D37" s="82"/>
      <c r="E37" s="82"/>
      <c r="F37" s="4" t="str">
        <f t="shared" si="0"/>
        <v/>
      </c>
      <c r="G37" s="82"/>
      <c r="H37" s="82"/>
      <c r="I37" s="82"/>
      <c r="K37" s="83" t="e">
        <f t="shared" si="1"/>
        <v>#NUM!</v>
      </c>
      <c r="L37" s="83" t="e">
        <f t="shared" si="2"/>
        <v>#NUM!</v>
      </c>
      <c r="M37" s="83" t="e">
        <f t="shared" si="3"/>
        <v>#NUM!</v>
      </c>
      <c r="N37" s="83" t="e">
        <f t="shared" si="4"/>
        <v>#NUM!</v>
      </c>
      <c r="O37" s="83" t="e">
        <f t="shared" si="5"/>
        <v>#NUM!</v>
      </c>
      <c r="P37" s="83" t="e">
        <f t="shared" si="26"/>
        <v>#N/A</v>
      </c>
      <c r="Q37" s="83" t="e">
        <f t="shared" si="6"/>
        <v>#NUM!</v>
      </c>
      <c r="R37" s="83" t="e">
        <f t="shared" si="7"/>
        <v>#NUM!</v>
      </c>
      <c r="S37" s="83" t="e">
        <f t="shared" si="8"/>
        <v>#NUM!</v>
      </c>
      <c r="T37" s="83" t="e">
        <f t="shared" si="9"/>
        <v>#NUM!</v>
      </c>
      <c r="U37" s="83" t="e">
        <f t="shared" si="10"/>
        <v>#N/A</v>
      </c>
      <c r="V37" s="83" t="e">
        <f t="shared" si="11"/>
        <v>#NUM!</v>
      </c>
      <c r="W37" s="83" t="e">
        <f t="shared" si="12"/>
        <v>#NUM!</v>
      </c>
      <c r="X37" s="83" t="e">
        <f t="shared" si="13"/>
        <v>#NUM!</v>
      </c>
      <c r="Y37" s="83" t="e">
        <f t="shared" si="14"/>
        <v>#NUM!</v>
      </c>
      <c r="Z37" s="83" t="e">
        <f t="shared" si="15"/>
        <v>#N/A</v>
      </c>
      <c r="AA37" s="83" t="e">
        <f t="shared" si="16"/>
        <v>#NUM!</v>
      </c>
      <c r="AB37" s="83" t="e">
        <f t="shared" si="17"/>
        <v>#NUM!</v>
      </c>
      <c r="AC37" s="83" t="e">
        <f t="shared" si="18"/>
        <v>#NUM!</v>
      </c>
      <c r="AD37" s="83" t="e">
        <f t="shared" si="19"/>
        <v>#NUM!</v>
      </c>
      <c r="AE37" s="83" t="e">
        <f t="shared" si="20"/>
        <v>#NUM!</v>
      </c>
      <c r="AF37" s="83" t="e">
        <f t="shared" si="21"/>
        <v>#N/A</v>
      </c>
      <c r="AG37" s="83" t="e">
        <f t="shared" si="22"/>
        <v>#NUM!</v>
      </c>
      <c r="AH37" s="83" t="e">
        <f t="shared" si="23"/>
        <v>#NUM!</v>
      </c>
      <c r="AI37" s="83" t="e">
        <f t="shared" si="24"/>
        <v>#NUM!</v>
      </c>
      <c r="AJ37" s="83" t="e">
        <f t="shared" si="25"/>
        <v>#N/A</v>
      </c>
    </row>
    <row r="38" spans="1:36" ht="12.95" customHeight="1" x14ac:dyDescent="0.15">
      <c r="A38" s="82"/>
      <c r="B38" s="99"/>
      <c r="C38" s="99"/>
      <c r="D38" s="82"/>
      <c r="E38" s="82"/>
      <c r="F38" s="4" t="str">
        <f t="shared" si="0"/>
        <v/>
      </c>
      <c r="G38" s="82"/>
      <c r="H38" s="82"/>
      <c r="I38" s="82"/>
      <c r="K38" s="83" t="e">
        <f t="shared" si="1"/>
        <v>#NUM!</v>
      </c>
      <c r="L38" s="83" t="e">
        <f t="shared" si="2"/>
        <v>#NUM!</v>
      </c>
      <c r="M38" s="83" t="e">
        <f t="shared" si="3"/>
        <v>#NUM!</v>
      </c>
      <c r="N38" s="83" t="e">
        <f t="shared" si="4"/>
        <v>#NUM!</v>
      </c>
      <c r="O38" s="83" t="e">
        <f t="shared" si="5"/>
        <v>#NUM!</v>
      </c>
      <c r="P38" s="83" t="e">
        <f t="shared" si="26"/>
        <v>#N/A</v>
      </c>
      <c r="Q38" s="83" t="e">
        <f t="shared" si="6"/>
        <v>#NUM!</v>
      </c>
      <c r="R38" s="83" t="e">
        <f t="shared" si="7"/>
        <v>#NUM!</v>
      </c>
      <c r="S38" s="83" t="e">
        <f t="shared" si="8"/>
        <v>#NUM!</v>
      </c>
      <c r="T38" s="83" t="e">
        <f t="shared" si="9"/>
        <v>#NUM!</v>
      </c>
      <c r="U38" s="83" t="e">
        <f t="shared" si="10"/>
        <v>#N/A</v>
      </c>
      <c r="V38" s="83" t="e">
        <f t="shared" si="11"/>
        <v>#NUM!</v>
      </c>
      <c r="W38" s="83" t="e">
        <f t="shared" si="12"/>
        <v>#NUM!</v>
      </c>
      <c r="X38" s="83" t="e">
        <f t="shared" si="13"/>
        <v>#NUM!</v>
      </c>
      <c r="Y38" s="83" t="e">
        <f t="shared" si="14"/>
        <v>#NUM!</v>
      </c>
      <c r="Z38" s="83" t="e">
        <f t="shared" si="15"/>
        <v>#N/A</v>
      </c>
      <c r="AA38" s="83" t="e">
        <f t="shared" si="16"/>
        <v>#NUM!</v>
      </c>
      <c r="AB38" s="83" t="e">
        <f t="shared" si="17"/>
        <v>#NUM!</v>
      </c>
      <c r="AC38" s="83" t="e">
        <f t="shared" si="18"/>
        <v>#NUM!</v>
      </c>
      <c r="AD38" s="83" t="e">
        <f t="shared" si="19"/>
        <v>#NUM!</v>
      </c>
      <c r="AE38" s="83" t="e">
        <f t="shared" si="20"/>
        <v>#NUM!</v>
      </c>
      <c r="AF38" s="83" t="e">
        <f t="shared" si="21"/>
        <v>#N/A</v>
      </c>
      <c r="AG38" s="83" t="e">
        <f t="shared" si="22"/>
        <v>#NUM!</v>
      </c>
      <c r="AH38" s="83" t="e">
        <f t="shared" si="23"/>
        <v>#NUM!</v>
      </c>
      <c r="AI38" s="83" t="e">
        <f t="shared" si="24"/>
        <v>#NUM!</v>
      </c>
      <c r="AJ38" s="83" t="e">
        <f t="shared" si="25"/>
        <v>#N/A</v>
      </c>
    </row>
    <row r="39" spans="1:36" ht="12.95" customHeight="1" x14ac:dyDescent="0.15">
      <c r="A39" s="82"/>
      <c r="B39" s="99"/>
      <c r="C39" s="99"/>
      <c r="D39" s="82"/>
      <c r="E39" s="82"/>
      <c r="F39" s="4" t="str">
        <f t="shared" si="0"/>
        <v/>
      </c>
      <c r="G39" s="82"/>
      <c r="H39" s="82"/>
      <c r="I39" s="82"/>
      <c r="K39" s="83" t="e">
        <f t="shared" si="1"/>
        <v>#NUM!</v>
      </c>
      <c r="L39" s="83" t="e">
        <f t="shared" si="2"/>
        <v>#NUM!</v>
      </c>
      <c r="M39" s="83" t="e">
        <f t="shared" si="3"/>
        <v>#NUM!</v>
      </c>
      <c r="N39" s="83" t="e">
        <f t="shared" si="4"/>
        <v>#NUM!</v>
      </c>
      <c r="O39" s="83" t="e">
        <f t="shared" si="5"/>
        <v>#NUM!</v>
      </c>
      <c r="P39" s="83" t="e">
        <f t="shared" si="26"/>
        <v>#N/A</v>
      </c>
      <c r="Q39" s="83" t="e">
        <f t="shared" si="6"/>
        <v>#NUM!</v>
      </c>
      <c r="R39" s="83" t="e">
        <f t="shared" si="7"/>
        <v>#NUM!</v>
      </c>
      <c r="S39" s="83" t="e">
        <f t="shared" si="8"/>
        <v>#NUM!</v>
      </c>
      <c r="T39" s="83" t="e">
        <f t="shared" si="9"/>
        <v>#NUM!</v>
      </c>
      <c r="U39" s="83" t="e">
        <f t="shared" si="10"/>
        <v>#N/A</v>
      </c>
      <c r="V39" s="83" t="e">
        <f t="shared" si="11"/>
        <v>#NUM!</v>
      </c>
      <c r="W39" s="83" t="e">
        <f t="shared" si="12"/>
        <v>#NUM!</v>
      </c>
      <c r="X39" s="83" t="e">
        <f t="shared" si="13"/>
        <v>#NUM!</v>
      </c>
      <c r="Y39" s="83" t="e">
        <f t="shared" si="14"/>
        <v>#NUM!</v>
      </c>
      <c r="Z39" s="83" t="e">
        <f t="shared" si="15"/>
        <v>#N/A</v>
      </c>
      <c r="AA39" s="83" t="e">
        <f t="shared" si="16"/>
        <v>#NUM!</v>
      </c>
      <c r="AB39" s="83" t="e">
        <f t="shared" si="17"/>
        <v>#NUM!</v>
      </c>
      <c r="AC39" s="83" t="e">
        <f t="shared" si="18"/>
        <v>#NUM!</v>
      </c>
      <c r="AD39" s="83" t="e">
        <f t="shared" si="19"/>
        <v>#NUM!</v>
      </c>
      <c r="AE39" s="83" t="e">
        <f t="shared" si="20"/>
        <v>#NUM!</v>
      </c>
      <c r="AF39" s="83" t="e">
        <f t="shared" si="21"/>
        <v>#N/A</v>
      </c>
      <c r="AG39" s="83" t="e">
        <f t="shared" si="22"/>
        <v>#NUM!</v>
      </c>
      <c r="AH39" s="83" t="e">
        <f t="shared" si="23"/>
        <v>#NUM!</v>
      </c>
      <c r="AI39" s="83" t="e">
        <f t="shared" si="24"/>
        <v>#NUM!</v>
      </c>
      <c r="AJ39" s="83" t="e">
        <f t="shared" si="25"/>
        <v>#N/A</v>
      </c>
    </row>
    <row r="40" spans="1:36" ht="12.95" customHeight="1" x14ac:dyDescent="0.15">
      <c r="A40" s="82"/>
      <c r="B40" s="99"/>
      <c r="C40" s="99"/>
      <c r="D40" s="82"/>
      <c r="E40" s="82"/>
      <c r="F40" s="4" t="str">
        <f t="shared" si="0"/>
        <v/>
      </c>
      <c r="G40" s="82"/>
      <c r="H40" s="82"/>
      <c r="I40" s="82"/>
      <c r="K40" s="83" t="e">
        <f t="shared" si="1"/>
        <v>#NUM!</v>
      </c>
      <c r="L40" s="83" t="e">
        <f t="shared" si="2"/>
        <v>#NUM!</v>
      </c>
      <c r="M40" s="83" t="e">
        <f t="shared" si="3"/>
        <v>#NUM!</v>
      </c>
      <c r="N40" s="83" t="e">
        <f t="shared" si="4"/>
        <v>#NUM!</v>
      </c>
      <c r="O40" s="83" t="e">
        <f t="shared" si="5"/>
        <v>#NUM!</v>
      </c>
      <c r="P40" s="83" t="e">
        <f t="shared" si="26"/>
        <v>#N/A</v>
      </c>
      <c r="Q40" s="83" t="e">
        <f t="shared" si="6"/>
        <v>#NUM!</v>
      </c>
      <c r="R40" s="83" t="e">
        <f t="shared" si="7"/>
        <v>#NUM!</v>
      </c>
      <c r="S40" s="83" t="e">
        <f t="shared" si="8"/>
        <v>#NUM!</v>
      </c>
      <c r="T40" s="83" t="e">
        <f t="shared" si="9"/>
        <v>#NUM!</v>
      </c>
      <c r="U40" s="83" t="e">
        <f t="shared" si="10"/>
        <v>#N/A</v>
      </c>
      <c r="V40" s="83" t="e">
        <f t="shared" si="11"/>
        <v>#NUM!</v>
      </c>
      <c r="W40" s="83" t="e">
        <f t="shared" si="12"/>
        <v>#NUM!</v>
      </c>
      <c r="X40" s="83" t="e">
        <f t="shared" si="13"/>
        <v>#NUM!</v>
      </c>
      <c r="Y40" s="83" t="e">
        <f t="shared" si="14"/>
        <v>#NUM!</v>
      </c>
      <c r="Z40" s="83" t="e">
        <f t="shared" si="15"/>
        <v>#N/A</v>
      </c>
      <c r="AA40" s="83" t="e">
        <f t="shared" si="16"/>
        <v>#NUM!</v>
      </c>
      <c r="AB40" s="83" t="e">
        <f t="shared" si="17"/>
        <v>#NUM!</v>
      </c>
      <c r="AC40" s="83" t="e">
        <f t="shared" si="18"/>
        <v>#NUM!</v>
      </c>
      <c r="AD40" s="83" t="e">
        <f t="shared" si="19"/>
        <v>#NUM!</v>
      </c>
      <c r="AE40" s="83" t="e">
        <f t="shared" si="20"/>
        <v>#NUM!</v>
      </c>
      <c r="AF40" s="83" t="e">
        <f t="shared" si="21"/>
        <v>#N/A</v>
      </c>
      <c r="AG40" s="83" t="e">
        <f t="shared" si="22"/>
        <v>#NUM!</v>
      </c>
      <c r="AH40" s="83" t="e">
        <f t="shared" si="23"/>
        <v>#NUM!</v>
      </c>
      <c r="AI40" s="83" t="e">
        <f t="shared" si="24"/>
        <v>#NUM!</v>
      </c>
      <c r="AJ40" s="83" t="e">
        <f t="shared" si="25"/>
        <v>#N/A</v>
      </c>
    </row>
    <row r="41" spans="1:36" ht="12.95" customHeight="1" x14ac:dyDescent="0.15">
      <c r="A41" s="82"/>
      <c r="B41" s="99"/>
      <c r="C41" s="99"/>
      <c r="D41" s="82"/>
      <c r="E41" s="82"/>
      <c r="F41" s="4" t="str">
        <f t="shared" si="0"/>
        <v/>
      </c>
      <c r="G41" s="82"/>
      <c r="H41" s="82"/>
      <c r="I41" s="82"/>
      <c r="K41" s="83" t="e">
        <f t="shared" si="1"/>
        <v>#NUM!</v>
      </c>
      <c r="L41" s="83" t="e">
        <f t="shared" si="2"/>
        <v>#NUM!</v>
      </c>
      <c r="M41" s="83" t="e">
        <f t="shared" si="3"/>
        <v>#NUM!</v>
      </c>
      <c r="N41" s="83" t="e">
        <f t="shared" si="4"/>
        <v>#NUM!</v>
      </c>
      <c r="O41" s="83" t="e">
        <f t="shared" si="5"/>
        <v>#NUM!</v>
      </c>
      <c r="P41" s="83" t="e">
        <f t="shared" si="26"/>
        <v>#N/A</v>
      </c>
      <c r="Q41" s="83" t="e">
        <f t="shared" si="6"/>
        <v>#NUM!</v>
      </c>
      <c r="R41" s="83" t="e">
        <f t="shared" si="7"/>
        <v>#NUM!</v>
      </c>
      <c r="S41" s="83" t="e">
        <f t="shared" si="8"/>
        <v>#NUM!</v>
      </c>
      <c r="T41" s="83" t="e">
        <f t="shared" si="9"/>
        <v>#NUM!</v>
      </c>
      <c r="U41" s="83" t="e">
        <f t="shared" si="10"/>
        <v>#N/A</v>
      </c>
      <c r="V41" s="83" t="e">
        <f t="shared" si="11"/>
        <v>#NUM!</v>
      </c>
      <c r="W41" s="83" t="e">
        <f t="shared" si="12"/>
        <v>#NUM!</v>
      </c>
      <c r="X41" s="83" t="e">
        <f t="shared" si="13"/>
        <v>#NUM!</v>
      </c>
      <c r="Y41" s="83" t="e">
        <f t="shared" si="14"/>
        <v>#NUM!</v>
      </c>
      <c r="Z41" s="83" t="e">
        <f t="shared" si="15"/>
        <v>#N/A</v>
      </c>
      <c r="AA41" s="83" t="e">
        <f t="shared" si="16"/>
        <v>#NUM!</v>
      </c>
      <c r="AB41" s="83" t="e">
        <f t="shared" si="17"/>
        <v>#NUM!</v>
      </c>
      <c r="AC41" s="83" t="e">
        <f t="shared" si="18"/>
        <v>#NUM!</v>
      </c>
      <c r="AD41" s="83" t="e">
        <f t="shared" si="19"/>
        <v>#NUM!</v>
      </c>
      <c r="AE41" s="83" t="e">
        <f t="shared" si="20"/>
        <v>#NUM!</v>
      </c>
      <c r="AF41" s="83" t="e">
        <f t="shared" si="21"/>
        <v>#N/A</v>
      </c>
      <c r="AG41" s="83" t="e">
        <f t="shared" si="22"/>
        <v>#NUM!</v>
      </c>
      <c r="AH41" s="83" t="e">
        <f t="shared" si="23"/>
        <v>#NUM!</v>
      </c>
      <c r="AI41" s="83" t="e">
        <f t="shared" si="24"/>
        <v>#NUM!</v>
      </c>
      <c r="AJ41" s="83" t="e">
        <f t="shared" si="25"/>
        <v>#N/A</v>
      </c>
    </row>
    <row r="42" spans="1:36" ht="12.95" customHeight="1" x14ac:dyDescent="0.15">
      <c r="A42" s="82"/>
      <c r="B42" s="99"/>
      <c r="C42" s="99"/>
      <c r="D42" s="82"/>
      <c r="E42" s="82"/>
      <c r="F42" s="4" t="str">
        <f t="shared" si="0"/>
        <v/>
      </c>
      <c r="G42" s="82"/>
      <c r="H42" s="82"/>
      <c r="I42" s="82"/>
      <c r="K42" s="83" t="e">
        <f t="shared" si="1"/>
        <v>#NUM!</v>
      </c>
      <c r="L42" s="83" t="e">
        <f t="shared" si="2"/>
        <v>#NUM!</v>
      </c>
      <c r="M42" s="83" t="e">
        <f t="shared" si="3"/>
        <v>#NUM!</v>
      </c>
      <c r="N42" s="83" t="e">
        <f t="shared" si="4"/>
        <v>#NUM!</v>
      </c>
      <c r="O42" s="83" t="e">
        <f t="shared" si="5"/>
        <v>#NUM!</v>
      </c>
      <c r="P42" s="83" t="e">
        <f t="shared" si="26"/>
        <v>#N/A</v>
      </c>
      <c r="Q42" s="83" t="e">
        <f t="shared" si="6"/>
        <v>#NUM!</v>
      </c>
      <c r="R42" s="83" t="e">
        <f t="shared" si="7"/>
        <v>#NUM!</v>
      </c>
      <c r="S42" s="83" t="e">
        <f t="shared" si="8"/>
        <v>#NUM!</v>
      </c>
      <c r="T42" s="83" t="e">
        <f t="shared" si="9"/>
        <v>#NUM!</v>
      </c>
      <c r="U42" s="83" t="e">
        <f t="shared" si="10"/>
        <v>#N/A</v>
      </c>
      <c r="V42" s="83" t="e">
        <f t="shared" si="11"/>
        <v>#NUM!</v>
      </c>
      <c r="W42" s="83" t="e">
        <f t="shared" si="12"/>
        <v>#NUM!</v>
      </c>
      <c r="X42" s="83" t="e">
        <f t="shared" si="13"/>
        <v>#NUM!</v>
      </c>
      <c r="Y42" s="83" t="e">
        <f t="shared" si="14"/>
        <v>#NUM!</v>
      </c>
      <c r="Z42" s="83" t="e">
        <f t="shared" si="15"/>
        <v>#N/A</v>
      </c>
      <c r="AA42" s="83" t="e">
        <f t="shared" si="16"/>
        <v>#NUM!</v>
      </c>
      <c r="AB42" s="83" t="e">
        <f t="shared" si="17"/>
        <v>#NUM!</v>
      </c>
      <c r="AC42" s="83" t="e">
        <f t="shared" si="18"/>
        <v>#NUM!</v>
      </c>
      <c r="AD42" s="83" t="e">
        <f t="shared" si="19"/>
        <v>#NUM!</v>
      </c>
      <c r="AE42" s="83" t="e">
        <f t="shared" si="20"/>
        <v>#NUM!</v>
      </c>
      <c r="AF42" s="83" t="e">
        <f t="shared" si="21"/>
        <v>#N/A</v>
      </c>
      <c r="AG42" s="83" t="e">
        <f t="shared" si="22"/>
        <v>#NUM!</v>
      </c>
      <c r="AH42" s="83" t="e">
        <f t="shared" si="23"/>
        <v>#NUM!</v>
      </c>
      <c r="AI42" s="83" t="e">
        <f t="shared" si="24"/>
        <v>#NUM!</v>
      </c>
      <c r="AJ42" s="83" t="e">
        <f t="shared" si="25"/>
        <v>#N/A</v>
      </c>
    </row>
    <row r="43" spans="1:36" ht="12.95" customHeight="1" x14ac:dyDescent="0.15">
      <c r="A43" s="82"/>
      <c r="B43" s="99"/>
      <c r="C43" s="99"/>
      <c r="D43" s="82"/>
      <c r="E43" s="82"/>
      <c r="F43" s="4" t="str">
        <f t="shared" si="0"/>
        <v/>
      </c>
      <c r="G43" s="82"/>
      <c r="H43" s="82"/>
      <c r="I43" s="82"/>
      <c r="K43" s="83" t="e">
        <f t="shared" si="1"/>
        <v>#NUM!</v>
      </c>
      <c r="L43" s="83" t="e">
        <f t="shared" si="2"/>
        <v>#NUM!</v>
      </c>
      <c r="M43" s="83" t="e">
        <f t="shared" si="3"/>
        <v>#NUM!</v>
      </c>
      <c r="N43" s="83" t="e">
        <f t="shared" si="4"/>
        <v>#NUM!</v>
      </c>
      <c r="O43" s="83" t="e">
        <f t="shared" si="5"/>
        <v>#NUM!</v>
      </c>
      <c r="P43" s="83" t="e">
        <f t="shared" si="26"/>
        <v>#N/A</v>
      </c>
      <c r="Q43" s="83" t="e">
        <f t="shared" si="6"/>
        <v>#NUM!</v>
      </c>
      <c r="R43" s="83" t="e">
        <f t="shared" si="7"/>
        <v>#NUM!</v>
      </c>
      <c r="S43" s="83" t="e">
        <f t="shared" si="8"/>
        <v>#NUM!</v>
      </c>
      <c r="T43" s="83" t="e">
        <f t="shared" si="9"/>
        <v>#NUM!</v>
      </c>
      <c r="U43" s="83" t="e">
        <f t="shared" si="10"/>
        <v>#N/A</v>
      </c>
      <c r="V43" s="83" t="e">
        <f t="shared" si="11"/>
        <v>#NUM!</v>
      </c>
      <c r="W43" s="83" t="e">
        <f t="shared" si="12"/>
        <v>#NUM!</v>
      </c>
      <c r="X43" s="83" t="e">
        <f t="shared" si="13"/>
        <v>#NUM!</v>
      </c>
      <c r="Y43" s="83" t="e">
        <f t="shared" si="14"/>
        <v>#NUM!</v>
      </c>
      <c r="Z43" s="83" t="e">
        <f t="shared" si="15"/>
        <v>#N/A</v>
      </c>
      <c r="AA43" s="83" t="e">
        <f t="shared" si="16"/>
        <v>#NUM!</v>
      </c>
      <c r="AB43" s="83" t="e">
        <f t="shared" si="17"/>
        <v>#NUM!</v>
      </c>
      <c r="AC43" s="83" t="e">
        <f t="shared" si="18"/>
        <v>#NUM!</v>
      </c>
      <c r="AD43" s="83" t="e">
        <f t="shared" si="19"/>
        <v>#NUM!</v>
      </c>
      <c r="AE43" s="83" t="e">
        <f t="shared" si="20"/>
        <v>#NUM!</v>
      </c>
      <c r="AF43" s="83" t="e">
        <f t="shared" si="21"/>
        <v>#N/A</v>
      </c>
      <c r="AG43" s="83" t="e">
        <f t="shared" si="22"/>
        <v>#NUM!</v>
      </c>
      <c r="AH43" s="83" t="e">
        <f t="shared" si="23"/>
        <v>#NUM!</v>
      </c>
      <c r="AI43" s="83" t="e">
        <f t="shared" si="24"/>
        <v>#NUM!</v>
      </c>
      <c r="AJ43" s="83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82" t="s">
        <v>18</v>
      </c>
      <c r="D46" s="82" t="s">
        <v>19</v>
      </c>
      <c r="E46" s="82" t="s">
        <v>20</v>
      </c>
      <c r="F46" s="11"/>
      <c r="G46" s="5" t="s">
        <v>21</v>
      </c>
      <c r="H46" s="13"/>
      <c r="I46" s="111" t="s">
        <v>362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12</v>
      </c>
      <c r="D47" s="15">
        <f>COUNTIF(G4:G43,"*下層*")</f>
        <v>1</v>
      </c>
      <c r="E47" s="15">
        <f>COUNTA(A4:A43)</f>
        <v>13</v>
      </c>
      <c r="F47" s="11"/>
      <c r="G47" s="16">
        <f>C47*100</f>
        <v>1200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21</v>
      </c>
      <c r="D48" s="15">
        <f>IF(D47&gt;0,ROUND(SUMIF(G4:G43,"*下層*",E4:E43)/D47,0),"")</f>
        <v>7</v>
      </c>
      <c r="E48" s="15">
        <f>ROUND(SUM(E4:E43)/E47,0)</f>
        <v>21</v>
      </c>
      <c r="F48" s="14"/>
      <c r="G48" s="16">
        <f>C48</f>
        <v>21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28</v>
      </c>
      <c r="D49" s="15">
        <f>IF(D47&gt;0,ROUND(SUMIF(G4:G43,"*下層*",D4:D43)/D47,0),"")</f>
        <v>12</v>
      </c>
      <c r="E49" s="15">
        <f>ROUND(SUM(D4:D43)/E47,0)</f>
        <v>28</v>
      </c>
      <c r="F49" s="14"/>
      <c r="G49" s="16">
        <f>C49</f>
        <v>28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8.9700000000000006</v>
      </c>
      <c r="D50" s="17">
        <f>SUMIF(G4:G43,"*下層*",F4:F43)</f>
        <v>0.04</v>
      </c>
      <c r="E50" s="4">
        <f>SUM(F4:F43)</f>
        <v>9.01</v>
      </c>
      <c r="F50" s="14"/>
      <c r="G50" s="18">
        <f>C50*100</f>
        <v>897.00000000000011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形状比＝75、Sr＝14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82" t="s">
        <v>18</v>
      </c>
      <c r="D53" s="82" t="s">
        <v>19</v>
      </c>
      <c r="E53" s="82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3</v>
      </c>
      <c r="D54" s="15">
        <f>COUNTIF(H4:H43,"▲")</f>
        <v>1</v>
      </c>
      <c r="E54" s="15">
        <f>COUNTA(H4:H43)</f>
        <v>4</v>
      </c>
      <c r="F54" s="11"/>
      <c r="G54" s="16">
        <f>C54*100</f>
        <v>300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21</v>
      </c>
      <c r="D55" s="15">
        <f>IF(D54&gt;0,ROUND(SUMIF(H4:H43,"▲",E4:E43)/D54,0),"")</f>
        <v>7</v>
      </c>
      <c r="E55" s="15">
        <f>ROUND(SUMIF(H4:H43,"*",E4:E43)/E54,0)</f>
        <v>18</v>
      </c>
      <c r="F55" s="14"/>
      <c r="G55" s="16">
        <f>C55</f>
        <v>21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29</v>
      </c>
      <c r="D56" s="15">
        <f>IF(D54&gt;0,ROUND(SUMIF(H4:H43,"▲",D4:D43)/D54,0),"")</f>
        <v>12</v>
      </c>
      <c r="E56" s="15">
        <f>ROUND(SUMIF(H4:H43,"*",D4:D43)/E54,0)</f>
        <v>25</v>
      </c>
      <c r="F56" s="14"/>
      <c r="G56" s="16">
        <f>C56</f>
        <v>29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2.11</v>
      </c>
      <c r="D57" s="17">
        <f>SUMIF(H4:H43,"▲",F4:F43)</f>
        <v>0.04</v>
      </c>
      <c r="E57" s="17">
        <f>SUM(C57:D57)</f>
        <v>2.15</v>
      </c>
      <c r="F57" s="14"/>
      <c r="G57" s="20">
        <f>C57*100</f>
        <v>211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82" t="s">
        <v>18</v>
      </c>
      <c r="D60" s="82" t="s">
        <v>19</v>
      </c>
      <c r="E60" s="82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25</v>
      </c>
      <c r="D61" s="21">
        <f>IF(D47&gt;0,ROUND(D54/D47*100,1),"")</f>
        <v>100</v>
      </c>
      <c r="E61" s="21">
        <f>ROUND(E54/E47*100,1)</f>
        <v>30.8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23.5</v>
      </c>
      <c r="D62" s="21">
        <f>IF(D47&gt;0,ROUND(D57/D50*100,1),"")</f>
        <v>100</v>
      </c>
      <c r="E62" s="21">
        <f>ROUND(E57/E50*100,1)</f>
        <v>23.9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82" t="s">
        <v>18</v>
      </c>
      <c r="D65" s="82" t="s">
        <v>19</v>
      </c>
      <c r="E65" s="82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9</v>
      </c>
      <c r="D66" s="15">
        <f>D47-D54</f>
        <v>0</v>
      </c>
      <c r="E66" s="15">
        <f>SUM(C66:D66)</f>
        <v>9</v>
      </c>
      <c r="F66" s="11"/>
      <c r="G66" s="16">
        <f>C66*100</f>
        <v>900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23</v>
      </c>
      <c r="D67" s="15" t="str">
        <f>IF(D66&gt;0,ROUND(SUMIFS(E4:E43,G7:G43,"*下層*",H4:H43,"")/D66,0),"")</f>
        <v/>
      </c>
      <c r="E67" s="15">
        <f>IF(E66&gt;0,ROUND(SUMIF(H4:H43,"",E4:E43)/E66,0),"")</f>
        <v>23</v>
      </c>
      <c r="F67" s="14"/>
      <c r="G67" s="16">
        <f>C67</f>
        <v>23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30</v>
      </c>
      <c r="D68" s="15" t="str">
        <f>IF(D66&gt;0,ROUND(SUMIFS(D4:D43,G7:G43,"*下層*",H4:H43,"")/D66,0),"")</f>
        <v/>
      </c>
      <c r="E68" s="15">
        <f>IF(E66&gt;0,ROUND(SUMIF(H4:H43,"",D4:D43)/E66,0),"")</f>
        <v>30</v>
      </c>
      <c r="F68" s="14"/>
      <c r="G68" s="16">
        <f>C68</f>
        <v>30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6.8600000000000012</v>
      </c>
      <c r="D69" s="17" t="str">
        <f>IF(D66&gt;0,D50-D57,"")</f>
        <v/>
      </c>
      <c r="E69" s="4">
        <f>SUM(C69:D69)</f>
        <v>6.8600000000000012</v>
      </c>
      <c r="F69" s="14"/>
      <c r="G69" s="18">
        <f>C69*100</f>
        <v>686.00000000000011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形状比＝77、Sr＝14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26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623" priority="16" stopIfTrue="1">
      <formula>AND(($H4="スギ"),(#REF!&lt;12))</formula>
    </cfRule>
  </conditionalFormatting>
  <conditionalFormatting sqref="L4:L43">
    <cfRule type="expression" dxfId="622" priority="15" stopIfTrue="1">
      <formula>AND(($H4="スギ"),(#REF!&lt;22),(#REF!&gt;=12))</formula>
    </cfRule>
  </conditionalFormatting>
  <conditionalFormatting sqref="M4:M43">
    <cfRule type="expression" dxfId="621" priority="14" stopIfTrue="1">
      <formula>AND(($H4="スギ"),(#REF!&lt;32),(#REF!&gt;=22))</formula>
    </cfRule>
  </conditionalFormatting>
  <conditionalFormatting sqref="N4:N43">
    <cfRule type="expression" dxfId="620" priority="13" stopIfTrue="1">
      <formula>AND(($H4="スギ"),(#REF!&lt;42),(#REF!&gt;=32))</formula>
    </cfRule>
  </conditionalFormatting>
  <conditionalFormatting sqref="U4:U43 Z4:AF43 AJ4:AJ43 O4:P43">
    <cfRule type="expression" dxfId="619" priority="12" stopIfTrue="1">
      <formula>AND(($H4="スギ"),(#REF!&gt;=42))</formula>
    </cfRule>
  </conditionalFormatting>
  <conditionalFormatting sqref="Q4:Q43 AA4:AA43">
    <cfRule type="expression" dxfId="618" priority="11" stopIfTrue="1">
      <formula>AND(($H4="ヒノキ"),(#REF!&lt;12))</formula>
    </cfRule>
  </conditionalFormatting>
  <conditionalFormatting sqref="R4:R43 AB4:AE43">
    <cfRule type="expression" dxfId="617" priority="10" stopIfTrue="1">
      <formula>AND(($H4="ヒノキ"),(#REF!&lt;22),(#REF!&gt;=12))</formula>
    </cfRule>
  </conditionalFormatting>
  <conditionalFormatting sqref="S4:S43">
    <cfRule type="expression" dxfId="616" priority="9" stopIfTrue="1">
      <formula>AND(($H4="ヒノキ"),(#REF!&lt;32),(#REF!&gt;=22))</formula>
    </cfRule>
  </conditionalFormatting>
  <conditionalFormatting sqref="T4:U43 Z4:AF43 AJ4:AJ43">
    <cfRule type="expression" dxfId="615" priority="8" stopIfTrue="1">
      <formula>AND(($H4="ヒノキ"),(#REF!&gt;=32))</formula>
    </cfRule>
  </conditionalFormatting>
  <conditionalFormatting sqref="V4:V43 AA4:AA43">
    <cfRule type="expression" dxfId="614" priority="7" stopIfTrue="1">
      <formula>AND(($H4="アカマツ"),(#REF!&lt;12))</formula>
    </cfRule>
  </conditionalFormatting>
  <conditionalFormatting sqref="W4:W43 AB4:AB43">
    <cfRule type="expression" dxfId="613" priority="6" stopIfTrue="1">
      <formula>AND(($H4="アカマツ"),(#REF!&lt;22),(#REF!&gt;=12))</formula>
    </cfRule>
  </conditionalFormatting>
  <conditionalFormatting sqref="X4:X43 AC4:AC43">
    <cfRule type="expression" dxfId="612" priority="5" stopIfTrue="1">
      <formula>AND(($H4="アカマツ"),(#REF!&lt;42),(#REF!&gt;=22))</formula>
    </cfRule>
  </conditionalFormatting>
  <conditionalFormatting sqref="Y4:AF43 AJ4:AJ43">
    <cfRule type="expression" dxfId="611" priority="4" stopIfTrue="1">
      <formula>AND(($H4="アカマツ"),(#REF!&gt;=42))</formula>
    </cfRule>
  </conditionalFormatting>
  <conditionalFormatting sqref="AG4:AG43">
    <cfRule type="expression" dxfId="610" priority="3" stopIfTrue="1">
      <formula>AND(($H4&lt;&gt;"スギ"),($H4&lt;&gt;"ヒノキ"),($H4&lt;&gt;"アカマツ"),(#REF!&lt;12))</formula>
    </cfRule>
  </conditionalFormatting>
  <conditionalFormatting sqref="AH4:AH43">
    <cfRule type="expression" dxfId="609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608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AJ120"/>
  <sheetViews>
    <sheetView showGridLines="0" view="pageBreakPreview" zoomScaleNormal="85" zoomScaleSheetLayoutView="100" workbookViewId="0">
      <selection activeCell="I1" sqref="I1:I1048576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309</v>
      </c>
      <c r="B2" s="100"/>
      <c r="C2" s="100"/>
      <c r="D2" s="100"/>
      <c r="E2" s="100"/>
      <c r="F2" s="100"/>
      <c r="G2" s="100"/>
      <c r="H2" s="101" t="s">
        <v>128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37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36">
        <v>0</v>
      </c>
      <c r="L3" s="36">
        <v>12</v>
      </c>
      <c r="M3" s="36">
        <v>22</v>
      </c>
      <c r="N3" s="36">
        <v>32</v>
      </c>
      <c r="O3" s="36">
        <v>42</v>
      </c>
      <c r="P3" s="36" t="s">
        <v>14</v>
      </c>
      <c r="Q3" s="36">
        <v>0</v>
      </c>
      <c r="R3" s="36">
        <v>12</v>
      </c>
      <c r="S3" s="36">
        <v>22</v>
      </c>
      <c r="T3" s="36">
        <v>32</v>
      </c>
      <c r="U3" s="36" t="s">
        <v>14</v>
      </c>
      <c r="V3" s="36">
        <v>0</v>
      </c>
      <c r="W3" s="36">
        <v>12</v>
      </c>
      <c r="X3" s="36">
        <v>22</v>
      </c>
      <c r="Y3" s="36">
        <v>42</v>
      </c>
      <c r="Z3" s="36" t="s">
        <v>14</v>
      </c>
      <c r="AA3" s="36">
        <v>0</v>
      </c>
      <c r="AB3" s="36">
        <v>12</v>
      </c>
      <c r="AC3" s="36">
        <v>22</v>
      </c>
      <c r="AD3" s="36">
        <v>32</v>
      </c>
      <c r="AE3" s="36">
        <v>42</v>
      </c>
      <c r="AF3" s="36" t="s">
        <v>14</v>
      </c>
      <c r="AG3" s="36">
        <v>0</v>
      </c>
      <c r="AH3" s="36">
        <v>12</v>
      </c>
      <c r="AI3" s="36">
        <v>42</v>
      </c>
      <c r="AJ3" s="36" t="s">
        <v>14</v>
      </c>
    </row>
    <row r="4" spans="1:36" ht="12.95" customHeight="1" x14ac:dyDescent="0.15">
      <c r="A4" s="35">
        <v>361</v>
      </c>
      <c r="B4" s="99" t="s">
        <v>39</v>
      </c>
      <c r="C4" s="99"/>
      <c r="D4" s="35">
        <v>28</v>
      </c>
      <c r="E4" s="35">
        <v>18</v>
      </c>
      <c r="F4" s="4">
        <f t="shared" ref="F4:F43" si="0">IF(D4&gt;0,IF(B4="スギ",P4,IF(B4="ヒノキ",U4,IF(B4="アカマツ",Z4,IF(B4="カラマツ",AF4,AJ4)))),"")</f>
        <v>0.52</v>
      </c>
      <c r="G4" s="5"/>
      <c r="H4" s="35"/>
      <c r="I4" s="35" t="s">
        <v>38</v>
      </c>
      <c r="J4" s="1" t="s">
        <v>15</v>
      </c>
      <c r="K4" s="36">
        <f t="shared" ref="K4:K43" si="1">IF(ROUND(10^(-5+0.8769+1.7454*LOG(D4)+1.014*LOG(E4)),2)&gt;=0.01,ROUND(10^(-5+0.8769+1.7454*LOG(D4)+1.014*LOG(E4)),2),ROUND(10^(-5+0.8769+1.7454*LOG(D4)+1.014*LOG(E4)),3))</f>
        <v>0.47</v>
      </c>
      <c r="L4" s="36">
        <f t="shared" ref="L4:L43" si="2">ROUND(10^(-5+0.73504+1.83346*LOG(D4)+1.06569*LOG(E4)),2)</f>
        <v>0.53</v>
      </c>
      <c r="M4" s="36">
        <f t="shared" ref="M4:M43" si="3">ROUND(10^(-5+0.71514+1.74357*LOG(D4)+1.17719*LOG(E4)),2)</f>
        <v>0.52</v>
      </c>
      <c r="N4" s="36">
        <f t="shared" ref="N4:N43" si="4">ROUND(10^(-5+0.82956+1.76381*LOG(D4)+1.06412*LOG(E4)),2)</f>
        <v>0.52</v>
      </c>
      <c r="O4" s="36">
        <f t="shared" ref="O4:O43" si="5">ROUND(10^(-5+0.88226+1.79204*LOG(D4)+0.99303*LOG(E4)),2)</f>
        <v>0.53</v>
      </c>
      <c r="P4" s="36">
        <f>HLOOKUP($D4,K$3:O$43,MATCH($A4,$A$3:$A$43,0),1)</f>
        <v>0.52</v>
      </c>
      <c r="Q4" s="36">
        <f t="shared" ref="Q4:Q43" si="6">IF(ROUND(10^(1.810672*LOG(D4)+0.982833*LOG(E4)-4.173533),2)&gt;=0.01,ROUND(10^(1.810672*LOG(D4)+0.982833*LOG(E4)-4.173533),2),ROUND(10^(1.810672*LOG(D4)+0.982833*LOG(E4)-4.173533),3))</f>
        <v>0.48</v>
      </c>
      <c r="R4" s="36">
        <f t="shared" ref="R4:R43" si="7">ROUND(10^(1.905709*LOG(D4)+1.011385*LOG(E4)-4.293729),2)</f>
        <v>0.54</v>
      </c>
      <c r="S4" s="36">
        <f t="shared" ref="S4:S43" si="8">ROUND(10^(1.771888*LOG(D4)+1.138415*LOG(E4)-4.271259),2)</f>
        <v>0.53</v>
      </c>
      <c r="T4" s="36">
        <f t="shared" ref="T4:T43" si="9">ROUND(10^(1.671519*LOG(D4)+1.363617*LOG(E4)-4.404407),2)</f>
        <v>0.53</v>
      </c>
      <c r="U4" s="36">
        <f t="shared" ref="U4:U43" si="10">HLOOKUP($D4,Q$3:T$43,MATCH($A4,$A$3:$A$43,0),1)</f>
        <v>0.53</v>
      </c>
      <c r="V4" s="36">
        <f t="shared" ref="V4:V43" si="11">IF(ROUND(10^(-4.249503+1.946501*LOG(D4)+0.942682*LOG(E4)),2)&gt;=0.01,ROUND(10^(-4.249503+1.946501*LOG(D4)+0.942682*LOG(E4)),2),ROUND(10^(-4.249503+1.946501*LOG(D4)+0.942682*LOG(E4)),3))</f>
        <v>0.56000000000000005</v>
      </c>
      <c r="W4" s="36">
        <f t="shared" ref="W4:W43" si="12">ROUND(10^(-4.155639+1.847898*LOG(D4)+0.951955*LOG(E4)),2)</f>
        <v>0.52</v>
      </c>
      <c r="X4" s="36">
        <f t="shared" ref="X4:X43" si="13">ROUND(10^(-4.194535+1.804172*LOG(D4)+1.034248*LOG(E4)),2)</f>
        <v>0.52</v>
      </c>
      <c r="Y4" s="36">
        <f t="shared" ref="Y4:Y43" si="14">ROUND(10^(-4.42347+2.006485*LOG(D4)+0.967757*LOG(E4)),2)</f>
        <v>0.5</v>
      </c>
      <c r="Z4" s="36">
        <f t="shared" ref="Z4:Z43" si="15">HLOOKUP($D4,V$3:Y$43,MATCH($A4,$A$3:$A$43,0),1)</f>
        <v>0.52</v>
      </c>
      <c r="AA4" s="36">
        <f t="shared" ref="AA4:AA43" si="16">IF(ROUND(10^(1.80389*LOG(D4)+0.962587*LOG(E4)-4.155099),2)&gt;=0.01,ROUND(10^(1.80389*LOG(D4)+0.962587*LOG(E4)-4.155099),2),ROUND(10^(1.80389*LOG(D4)+0.962587*LOG(E4)-4.155099),3))</f>
        <v>0.46</v>
      </c>
      <c r="AB4" s="36">
        <f t="shared" ref="AB4:AB43" si="17">ROUND(10^(1.979213*LOG(D4)+0.998347*LOG(E4)-4.369281),2)</f>
        <v>0.56000000000000005</v>
      </c>
      <c r="AC4" s="36">
        <f t="shared" ref="AC4:AC43" si="18">ROUND(10^(1.904401*LOG(D4)+1.062478*LOG(E4)-4.348104),2)</f>
        <v>0.55000000000000004</v>
      </c>
      <c r="AD4" s="36">
        <f t="shared" ref="AD4:AD43" si="19">ROUND(10^(1.640825*LOG(D4)+1.080387*LOG(E4)-3.976731),2)</f>
        <v>0.56999999999999995</v>
      </c>
      <c r="AE4" s="36">
        <f t="shared" ref="AE4:AE43" si="20">ROUND(10^(1.90887*LOG(D4)+1.088002*LOG(E4)-4.431495),2)</f>
        <v>0.5</v>
      </c>
      <c r="AF4" s="36">
        <f t="shared" ref="AF4:AF43" si="21">HLOOKUP($D4,AA$3:AE$43,MATCH($A4,$A$3:$A$43,0),1)</f>
        <v>0.55000000000000004</v>
      </c>
      <c r="AG4" s="36">
        <f t="shared" ref="AG4:AG43" si="22">IF(ROUND(10^(1.94019664*LOG(D4)+0.84689666*LOG(E4)-4.20067295),2)&gt;=0.01,ROUND(10^(1.94019664*LOG(D4)+0.84689666*LOG(E4)-4.20067295),2),ROUND(10^(1.94019664*LOG(D4)+0.84689666*LOG(E4)-4.20067295),3))</f>
        <v>0.47</v>
      </c>
      <c r="AH4" s="36">
        <f t="shared" ref="AH4:AH43" si="23">ROUND(10^(1.93813902*LOG(D4)+0.96697002*LOG(E4)-4.32216295),2)</f>
        <v>0.5</v>
      </c>
      <c r="AI4" s="36">
        <f t="shared" ref="AI4:AI43" si="24">ROUND(10^(1.82464098*LOG(D4)+0.97625989*LOG(E4)-4.15096808),2)</f>
        <v>0.52</v>
      </c>
      <c r="AJ4" s="36">
        <f t="shared" ref="AJ4:AJ43" si="25">HLOOKUP($D4,AG$3:AI$43,MATCH($A4,$A$3:$A$43,0),1)</f>
        <v>0.5</v>
      </c>
    </row>
    <row r="5" spans="1:36" ht="12.95" customHeight="1" x14ac:dyDescent="0.15">
      <c r="A5" s="35">
        <v>362</v>
      </c>
      <c r="B5" s="99" t="s">
        <v>39</v>
      </c>
      <c r="C5" s="99"/>
      <c r="D5" s="35">
        <v>20</v>
      </c>
      <c r="E5" s="35">
        <v>18</v>
      </c>
      <c r="F5" s="4">
        <f t="shared" si="0"/>
        <v>0.28000000000000003</v>
      </c>
      <c r="G5" s="5" t="s">
        <v>84</v>
      </c>
      <c r="H5" s="35" t="s">
        <v>77</v>
      </c>
      <c r="I5" s="5" t="s">
        <v>35</v>
      </c>
      <c r="J5" s="1" t="s">
        <v>15</v>
      </c>
      <c r="K5" s="36">
        <f t="shared" si="1"/>
        <v>0.26</v>
      </c>
      <c r="L5" s="36">
        <f t="shared" si="2"/>
        <v>0.28999999999999998</v>
      </c>
      <c r="M5" s="36">
        <f t="shared" si="3"/>
        <v>0.28999999999999998</v>
      </c>
      <c r="N5" s="36">
        <f t="shared" si="4"/>
        <v>0.28999999999999998</v>
      </c>
      <c r="O5" s="36">
        <f t="shared" si="5"/>
        <v>0.28999999999999998</v>
      </c>
      <c r="P5" s="36">
        <f t="shared" ref="P5:P43" si="26">HLOOKUP($D5,K$3:O$43,MATCH(A5,$A$3:$A$43,0),1)</f>
        <v>0.28999999999999998</v>
      </c>
      <c r="Q5" s="36">
        <f t="shared" si="6"/>
        <v>0.26</v>
      </c>
      <c r="R5" s="36">
        <f t="shared" si="7"/>
        <v>0.28999999999999998</v>
      </c>
      <c r="S5" s="36">
        <f t="shared" si="8"/>
        <v>0.28999999999999998</v>
      </c>
      <c r="T5" s="36">
        <f t="shared" si="9"/>
        <v>0.3</v>
      </c>
      <c r="U5" s="36">
        <f t="shared" si="10"/>
        <v>0.28999999999999998</v>
      </c>
      <c r="V5" s="36">
        <f t="shared" si="11"/>
        <v>0.28999999999999998</v>
      </c>
      <c r="W5" s="36">
        <f t="shared" si="12"/>
        <v>0.28000000000000003</v>
      </c>
      <c r="X5" s="36">
        <f t="shared" si="13"/>
        <v>0.28000000000000003</v>
      </c>
      <c r="Y5" s="36">
        <f t="shared" si="14"/>
        <v>0.25</v>
      </c>
      <c r="Z5" s="36">
        <f t="shared" si="15"/>
        <v>0.28000000000000003</v>
      </c>
      <c r="AA5" s="36">
        <f t="shared" si="16"/>
        <v>0.25</v>
      </c>
      <c r="AB5" s="36">
        <f t="shared" si="17"/>
        <v>0.28999999999999998</v>
      </c>
      <c r="AC5" s="36">
        <f t="shared" si="18"/>
        <v>0.28999999999999998</v>
      </c>
      <c r="AD5" s="36">
        <f t="shared" si="19"/>
        <v>0.33</v>
      </c>
      <c r="AE5" s="36">
        <f t="shared" si="20"/>
        <v>0.26</v>
      </c>
      <c r="AF5" s="36">
        <f t="shared" si="21"/>
        <v>0.28999999999999998</v>
      </c>
      <c r="AG5" s="36">
        <f t="shared" si="22"/>
        <v>0.24</v>
      </c>
      <c r="AH5" s="36">
        <f t="shared" si="23"/>
        <v>0.26</v>
      </c>
      <c r="AI5" s="36">
        <f t="shared" si="24"/>
        <v>0.28000000000000003</v>
      </c>
      <c r="AJ5" s="36">
        <f t="shared" si="25"/>
        <v>0.26</v>
      </c>
    </row>
    <row r="6" spans="1:36" ht="12.95" customHeight="1" x14ac:dyDescent="0.15">
      <c r="A6" s="44">
        <v>363</v>
      </c>
      <c r="B6" s="99" t="s">
        <v>39</v>
      </c>
      <c r="C6" s="99"/>
      <c r="D6" s="35">
        <v>16</v>
      </c>
      <c r="E6" s="35">
        <v>16</v>
      </c>
      <c r="F6" s="4">
        <f t="shared" si="0"/>
        <v>0.16</v>
      </c>
      <c r="G6" s="5" t="s">
        <v>71</v>
      </c>
      <c r="H6" s="44" t="s">
        <v>77</v>
      </c>
      <c r="I6" s="5" t="s">
        <v>33</v>
      </c>
      <c r="J6" s="1" t="s">
        <v>15</v>
      </c>
      <c r="K6" s="36">
        <f t="shared" si="1"/>
        <v>0.16</v>
      </c>
      <c r="L6" s="36">
        <f t="shared" si="2"/>
        <v>0.17</v>
      </c>
      <c r="M6" s="36">
        <f t="shared" si="3"/>
        <v>0.17</v>
      </c>
      <c r="N6" s="36">
        <f t="shared" si="4"/>
        <v>0.17</v>
      </c>
      <c r="O6" s="36">
        <f t="shared" si="5"/>
        <v>0.17</v>
      </c>
      <c r="P6" s="36">
        <f t="shared" si="26"/>
        <v>0.17</v>
      </c>
      <c r="Q6" s="36">
        <f t="shared" si="6"/>
        <v>0.15</v>
      </c>
      <c r="R6" s="36">
        <f t="shared" si="7"/>
        <v>0.17</v>
      </c>
      <c r="S6" s="36">
        <f t="shared" si="8"/>
        <v>0.17</v>
      </c>
      <c r="T6" s="36">
        <f t="shared" si="9"/>
        <v>0.18</v>
      </c>
      <c r="U6" s="36">
        <f t="shared" si="10"/>
        <v>0.17</v>
      </c>
      <c r="V6" s="36">
        <f t="shared" si="11"/>
        <v>0.17</v>
      </c>
      <c r="W6" s="36">
        <f t="shared" si="12"/>
        <v>0.16</v>
      </c>
      <c r="X6" s="36">
        <f t="shared" si="13"/>
        <v>0.17</v>
      </c>
      <c r="Y6" s="36">
        <f t="shared" si="14"/>
        <v>0.14000000000000001</v>
      </c>
      <c r="Z6" s="36">
        <f t="shared" si="15"/>
        <v>0.16</v>
      </c>
      <c r="AA6" s="36">
        <f t="shared" si="16"/>
        <v>0.15</v>
      </c>
      <c r="AB6" s="36">
        <f t="shared" si="17"/>
        <v>0.16</v>
      </c>
      <c r="AC6" s="36">
        <f t="shared" si="18"/>
        <v>0.17</v>
      </c>
      <c r="AD6" s="36">
        <f t="shared" si="19"/>
        <v>0.2</v>
      </c>
      <c r="AE6" s="36">
        <f t="shared" si="20"/>
        <v>0.15</v>
      </c>
      <c r="AF6" s="36">
        <f t="shared" si="21"/>
        <v>0.16</v>
      </c>
      <c r="AG6" s="36">
        <f t="shared" si="22"/>
        <v>0.14000000000000001</v>
      </c>
      <c r="AH6" s="36">
        <f t="shared" si="23"/>
        <v>0.15</v>
      </c>
      <c r="AI6" s="36">
        <f t="shared" si="24"/>
        <v>0.17</v>
      </c>
      <c r="AJ6" s="36">
        <f t="shared" si="25"/>
        <v>0.15</v>
      </c>
    </row>
    <row r="7" spans="1:36" ht="12.95" customHeight="1" x14ac:dyDescent="0.15">
      <c r="A7" s="44">
        <v>364</v>
      </c>
      <c r="B7" s="99" t="s">
        <v>39</v>
      </c>
      <c r="C7" s="99"/>
      <c r="D7" s="35">
        <v>26</v>
      </c>
      <c r="E7" s="35">
        <v>17</v>
      </c>
      <c r="F7" s="4">
        <f t="shared" si="0"/>
        <v>0.43</v>
      </c>
      <c r="G7" s="5" t="s">
        <v>71</v>
      </c>
      <c r="H7" s="44"/>
      <c r="I7" s="35"/>
      <c r="J7" s="1" t="s">
        <v>15</v>
      </c>
      <c r="K7" s="36">
        <f t="shared" si="1"/>
        <v>0.39</v>
      </c>
      <c r="L7" s="36">
        <f t="shared" si="2"/>
        <v>0.44</v>
      </c>
      <c r="M7" s="36">
        <f t="shared" si="3"/>
        <v>0.43</v>
      </c>
      <c r="N7" s="36">
        <f t="shared" si="4"/>
        <v>0.43</v>
      </c>
      <c r="O7" s="36">
        <f t="shared" si="5"/>
        <v>0.44</v>
      </c>
      <c r="P7" s="36">
        <f t="shared" si="26"/>
        <v>0.43</v>
      </c>
      <c r="Q7" s="36">
        <f t="shared" si="6"/>
        <v>0.4</v>
      </c>
      <c r="R7" s="36">
        <f t="shared" si="7"/>
        <v>0.44</v>
      </c>
      <c r="S7" s="36">
        <f t="shared" si="8"/>
        <v>0.43</v>
      </c>
      <c r="T7" s="36">
        <f t="shared" si="9"/>
        <v>0.44</v>
      </c>
      <c r="U7" s="36">
        <f t="shared" si="10"/>
        <v>0.43</v>
      </c>
      <c r="V7" s="36">
        <f t="shared" si="11"/>
        <v>0.46</v>
      </c>
      <c r="W7" s="36">
        <f t="shared" si="12"/>
        <v>0.43</v>
      </c>
      <c r="X7" s="36">
        <f t="shared" si="13"/>
        <v>0.43</v>
      </c>
      <c r="Y7" s="36">
        <f t="shared" si="14"/>
        <v>0.4</v>
      </c>
      <c r="Z7" s="36">
        <f t="shared" si="15"/>
        <v>0.43</v>
      </c>
      <c r="AA7" s="36">
        <f t="shared" si="16"/>
        <v>0.38</v>
      </c>
      <c r="AB7" s="36">
        <f t="shared" si="17"/>
        <v>0.46</v>
      </c>
      <c r="AC7" s="36">
        <f t="shared" si="18"/>
        <v>0.45</v>
      </c>
      <c r="AD7" s="36">
        <f t="shared" si="19"/>
        <v>0.47</v>
      </c>
      <c r="AE7" s="36">
        <f t="shared" si="20"/>
        <v>0.41</v>
      </c>
      <c r="AF7" s="36">
        <f t="shared" si="21"/>
        <v>0.45</v>
      </c>
      <c r="AG7" s="36">
        <f t="shared" si="22"/>
        <v>0.39</v>
      </c>
      <c r="AH7" s="36">
        <f t="shared" si="23"/>
        <v>0.41</v>
      </c>
      <c r="AI7" s="36">
        <f t="shared" si="24"/>
        <v>0.43</v>
      </c>
      <c r="AJ7" s="36">
        <f t="shared" si="25"/>
        <v>0.41</v>
      </c>
    </row>
    <row r="8" spans="1:36" ht="12.95" customHeight="1" x14ac:dyDescent="0.15">
      <c r="A8" s="44">
        <v>365</v>
      </c>
      <c r="B8" s="99" t="s">
        <v>39</v>
      </c>
      <c r="C8" s="99"/>
      <c r="D8" s="35">
        <v>22</v>
      </c>
      <c r="E8" s="35">
        <v>17</v>
      </c>
      <c r="F8" s="4">
        <f t="shared" si="0"/>
        <v>0.32</v>
      </c>
      <c r="G8" s="5"/>
      <c r="H8" s="44"/>
      <c r="I8" s="35"/>
      <c r="J8" s="1" t="s">
        <v>15</v>
      </c>
      <c r="K8" s="36">
        <f t="shared" si="1"/>
        <v>0.28999999999999998</v>
      </c>
      <c r="L8" s="36">
        <f t="shared" si="2"/>
        <v>0.32</v>
      </c>
      <c r="M8" s="36">
        <f t="shared" si="3"/>
        <v>0.32</v>
      </c>
      <c r="N8" s="36">
        <f t="shared" si="4"/>
        <v>0.32</v>
      </c>
      <c r="O8" s="36">
        <f t="shared" si="5"/>
        <v>0.32</v>
      </c>
      <c r="P8" s="36">
        <f t="shared" si="26"/>
        <v>0.32</v>
      </c>
      <c r="Q8" s="36">
        <f t="shared" si="6"/>
        <v>0.28999999999999998</v>
      </c>
      <c r="R8" s="36">
        <f t="shared" si="7"/>
        <v>0.32</v>
      </c>
      <c r="S8" s="36">
        <f t="shared" si="8"/>
        <v>0.32</v>
      </c>
      <c r="T8" s="36">
        <f t="shared" si="9"/>
        <v>0.33</v>
      </c>
      <c r="U8" s="36">
        <f t="shared" si="10"/>
        <v>0.32</v>
      </c>
      <c r="V8" s="36">
        <f t="shared" si="11"/>
        <v>0.33</v>
      </c>
      <c r="W8" s="36">
        <f t="shared" si="12"/>
        <v>0.31</v>
      </c>
      <c r="X8" s="36">
        <f t="shared" si="13"/>
        <v>0.32</v>
      </c>
      <c r="Y8" s="36">
        <f t="shared" si="14"/>
        <v>0.28999999999999998</v>
      </c>
      <c r="Z8" s="36">
        <f t="shared" si="15"/>
        <v>0.32</v>
      </c>
      <c r="AA8" s="36">
        <f t="shared" si="16"/>
        <v>0.28000000000000003</v>
      </c>
      <c r="AB8" s="36">
        <f t="shared" si="17"/>
        <v>0.33</v>
      </c>
      <c r="AC8" s="36">
        <f t="shared" si="18"/>
        <v>0.33</v>
      </c>
      <c r="AD8" s="36">
        <f t="shared" si="19"/>
        <v>0.36</v>
      </c>
      <c r="AE8" s="36">
        <f t="shared" si="20"/>
        <v>0.28999999999999998</v>
      </c>
      <c r="AF8" s="36">
        <f t="shared" si="21"/>
        <v>0.33</v>
      </c>
      <c r="AG8" s="36">
        <f t="shared" si="22"/>
        <v>0.28000000000000003</v>
      </c>
      <c r="AH8" s="36">
        <f t="shared" si="23"/>
        <v>0.28999999999999998</v>
      </c>
      <c r="AI8" s="36">
        <f t="shared" si="24"/>
        <v>0.32</v>
      </c>
      <c r="AJ8" s="36">
        <f t="shared" si="25"/>
        <v>0.28999999999999998</v>
      </c>
    </row>
    <row r="9" spans="1:36" ht="12.95" customHeight="1" x14ac:dyDescent="0.15">
      <c r="A9" s="44">
        <v>366</v>
      </c>
      <c r="B9" s="99" t="s">
        <v>39</v>
      </c>
      <c r="C9" s="99"/>
      <c r="D9" s="35">
        <v>22</v>
      </c>
      <c r="E9" s="35">
        <v>17</v>
      </c>
      <c r="F9" s="4">
        <f t="shared" si="0"/>
        <v>0.32</v>
      </c>
      <c r="G9" s="5" t="s">
        <v>71</v>
      </c>
      <c r="H9" s="44" t="s">
        <v>77</v>
      </c>
      <c r="I9" s="5" t="s">
        <v>33</v>
      </c>
      <c r="J9" s="1" t="s">
        <v>15</v>
      </c>
      <c r="K9" s="36">
        <f t="shared" si="1"/>
        <v>0.28999999999999998</v>
      </c>
      <c r="L9" s="36">
        <f t="shared" si="2"/>
        <v>0.32</v>
      </c>
      <c r="M9" s="36">
        <f t="shared" si="3"/>
        <v>0.32</v>
      </c>
      <c r="N9" s="36">
        <f t="shared" si="4"/>
        <v>0.32</v>
      </c>
      <c r="O9" s="36">
        <f t="shared" si="5"/>
        <v>0.32</v>
      </c>
      <c r="P9" s="36">
        <f t="shared" si="26"/>
        <v>0.32</v>
      </c>
      <c r="Q9" s="36">
        <f t="shared" si="6"/>
        <v>0.28999999999999998</v>
      </c>
      <c r="R9" s="36">
        <f t="shared" si="7"/>
        <v>0.32</v>
      </c>
      <c r="S9" s="36">
        <f t="shared" si="8"/>
        <v>0.32</v>
      </c>
      <c r="T9" s="36">
        <f t="shared" si="9"/>
        <v>0.33</v>
      </c>
      <c r="U9" s="36">
        <f t="shared" si="10"/>
        <v>0.32</v>
      </c>
      <c r="V9" s="36">
        <f t="shared" si="11"/>
        <v>0.33</v>
      </c>
      <c r="W9" s="36">
        <f t="shared" si="12"/>
        <v>0.31</v>
      </c>
      <c r="X9" s="36">
        <f t="shared" si="13"/>
        <v>0.32</v>
      </c>
      <c r="Y9" s="36">
        <f t="shared" si="14"/>
        <v>0.28999999999999998</v>
      </c>
      <c r="Z9" s="36">
        <f t="shared" si="15"/>
        <v>0.32</v>
      </c>
      <c r="AA9" s="36">
        <f t="shared" si="16"/>
        <v>0.28000000000000003</v>
      </c>
      <c r="AB9" s="36">
        <f t="shared" si="17"/>
        <v>0.33</v>
      </c>
      <c r="AC9" s="36">
        <f t="shared" si="18"/>
        <v>0.33</v>
      </c>
      <c r="AD9" s="36">
        <f t="shared" si="19"/>
        <v>0.36</v>
      </c>
      <c r="AE9" s="36">
        <f t="shared" si="20"/>
        <v>0.28999999999999998</v>
      </c>
      <c r="AF9" s="36">
        <f t="shared" si="21"/>
        <v>0.33</v>
      </c>
      <c r="AG9" s="36">
        <f t="shared" si="22"/>
        <v>0.28000000000000003</v>
      </c>
      <c r="AH9" s="36">
        <f t="shared" si="23"/>
        <v>0.28999999999999998</v>
      </c>
      <c r="AI9" s="36">
        <f t="shared" si="24"/>
        <v>0.32</v>
      </c>
      <c r="AJ9" s="36">
        <f t="shared" si="25"/>
        <v>0.28999999999999998</v>
      </c>
    </row>
    <row r="10" spans="1:36" ht="12.95" customHeight="1" x14ac:dyDescent="0.15">
      <c r="A10" s="44">
        <v>367</v>
      </c>
      <c r="B10" s="99" t="s">
        <v>41</v>
      </c>
      <c r="C10" s="99"/>
      <c r="D10" s="35">
        <v>24</v>
      </c>
      <c r="E10" s="35">
        <v>15</v>
      </c>
      <c r="F10" s="4">
        <f t="shared" si="0"/>
        <v>0.31</v>
      </c>
      <c r="G10" s="5"/>
      <c r="H10" s="44" t="s">
        <v>77</v>
      </c>
      <c r="I10" s="5"/>
      <c r="J10" s="1" t="s">
        <v>15</v>
      </c>
      <c r="K10" s="36">
        <f t="shared" si="1"/>
        <v>0.3</v>
      </c>
      <c r="L10" s="36">
        <f t="shared" si="2"/>
        <v>0.33</v>
      </c>
      <c r="M10" s="36">
        <f t="shared" si="3"/>
        <v>0.32</v>
      </c>
      <c r="N10" s="36">
        <f t="shared" si="4"/>
        <v>0.33</v>
      </c>
      <c r="O10" s="36">
        <f t="shared" si="5"/>
        <v>0.33</v>
      </c>
      <c r="P10" s="36">
        <f t="shared" si="26"/>
        <v>0.32</v>
      </c>
      <c r="Q10" s="36">
        <f t="shared" si="6"/>
        <v>0.3</v>
      </c>
      <c r="R10" s="36">
        <f t="shared" si="7"/>
        <v>0.34</v>
      </c>
      <c r="S10" s="36">
        <f t="shared" si="8"/>
        <v>0.33</v>
      </c>
      <c r="T10" s="36">
        <f t="shared" si="9"/>
        <v>0.32</v>
      </c>
      <c r="U10" s="36">
        <f t="shared" si="10"/>
        <v>0.33</v>
      </c>
      <c r="V10" s="36">
        <f t="shared" si="11"/>
        <v>0.35</v>
      </c>
      <c r="W10" s="36">
        <f t="shared" si="12"/>
        <v>0.33</v>
      </c>
      <c r="X10" s="36">
        <f t="shared" si="13"/>
        <v>0.33</v>
      </c>
      <c r="Y10" s="36">
        <f t="shared" si="14"/>
        <v>0.3</v>
      </c>
      <c r="Z10" s="36">
        <f t="shared" si="15"/>
        <v>0.33</v>
      </c>
      <c r="AA10" s="36">
        <f t="shared" si="16"/>
        <v>0.28999999999999998</v>
      </c>
      <c r="AB10" s="36">
        <f t="shared" si="17"/>
        <v>0.34</v>
      </c>
      <c r="AC10" s="36">
        <f t="shared" si="18"/>
        <v>0.34</v>
      </c>
      <c r="AD10" s="36">
        <f t="shared" si="19"/>
        <v>0.36</v>
      </c>
      <c r="AE10" s="36">
        <f t="shared" si="20"/>
        <v>0.3</v>
      </c>
      <c r="AF10" s="36">
        <f t="shared" si="21"/>
        <v>0.34</v>
      </c>
      <c r="AG10" s="36">
        <f t="shared" si="22"/>
        <v>0.3</v>
      </c>
      <c r="AH10" s="36">
        <f t="shared" si="23"/>
        <v>0.31</v>
      </c>
      <c r="AI10" s="36">
        <f t="shared" si="24"/>
        <v>0.33</v>
      </c>
      <c r="AJ10" s="36">
        <f t="shared" si="25"/>
        <v>0.31</v>
      </c>
    </row>
    <row r="11" spans="1:36" ht="12.95" customHeight="1" x14ac:dyDescent="0.15">
      <c r="A11" s="44">
        <v>368</v>
      </c>
      <c r="B11" s="99" t="s">
        <v>43</v>
      </c>
      <c r="C11" s="99"/>
      <c r="D11" s="35">
        <v>14</v>
      </c>
      <c r="E11" s="35">
        <v>14</v>
      </c>
      <c r="F11" s="4">
        <f t="shared" si="0"/>
        <v>0.1</v>
      </c>
      <c r="G11" s="5"/>
      <c r="H11" s="44" t="s">
        <v>77</v>
      </c>
      <c r="I11" s="35"/>
      <c r="J11" s="1" t="s">
        <v>15</v>
      </c>
      <c r="K11" s="36">
        <f t="shared" si="1"/>
        <v>0.11</v>
      </c>
      <c r="L11" s="36">
        <f t="shared" si="2"/>
        <v>0.11</v>
      </c>
      <c r="M11" s="36">
        <f t="shared" si="3"/>
        <v>0.12</v>
      </c>
      <c r="N11" s="36">
        <f t="shared" si="4"/>
        <v>0.12</v>
      </c>
      <c r="O11" s="36">
        <f t="shared" si="5"/>
        <v>0.12</v>
      </c>
      <c r="P11" s="36">
        <f t="shared" si="26"/>
        <v>0.11</v>
      </c>
      <c r="Q11" s="36">
        <f t="shared" si="6"/>
        <v>0.11</v>
      </c>
      <c r="R11" s="36">
        <f t="shared" si="7"/>
        <v>0.11</v>
      </c>
      <c r="S11" s="36">
        <f t="shared" si="8"/>
        <v>0.12</v>
      </c>
      <c r="T11" s="36">
        <f t="shared" si="9"/>
        <v>0.12</v>
      </c>
      <c r="U11" s="36">
        <f t="shared" si="10"/>
        <v>0.11</v>
      </c>
      <c r="V11" s="36">
        <f t="shared" si="11"/>
        <v>0.12</v>
      </c>
      <c r="W11" s="36">
        <f t="shared" si="12"/>
        <v>0.11</v>
      </c>
      <c r="X11" s="36">
        <f t="shared" si="13"/>
        <v>0.11</v>
      </c>
      <c r="Y11" s="36">
        <f t="shared" si="14"/>
        <v>0.1</v>
      </c>
      <c r="Z11" s="36">
        <f t="shared" si="15"/>
        <v>0.11</v>
      </c>
      <c r="AA11" s="36">
        <f t="shared" si="16"/>
        <v>0.1</v>
      </c>
      <c r="AB11" s="36">
        <f t="shared" si="17"/>
        <v>0.11</v>
      </c>
      <c r="AC11" s="36">
        <f t="shared" si="18"/>
        <v>0.11</v>
      </c>
      <c r="AD11" s="36">
        <f t="shared" si="19"/>
        <v>0.14000000000000001</v>
      </c>
      <c r="AE11" s="36">
        <f t="shared" si="20"/>
        <v>0.1</v>
      </c>
      <c r="AF11" s="36">
        <f t="shared" si="21"/>
        <v>0.11</v>
      </c>
      <c r="AG11" s="36">
        <f t="shared" si="22"/>
        <v>0.1</v>
      </c>
      <c r="AH11" s="36">
        <f t="shared" si="23"/>
        <v>0.1</v>
      </c>
      <c r="AI11" s="36">
        <f t="shared" si="24"/>
        <v>0.11</v>
      </c>
      <c r="AJ11" s="36">
        <f t="shared" si="25"/>
        <v>0.1</v>
      </c>
    </row>
    <row r="12" spans="1:36" ht="12.95" customHeight="1" x14ac:dyDescent="0.15">
      <c r="A12" s="44">
        <v>369</v>
      </c>
      <c r="B12" s="99" t="s">
        <v>79</v>
      </c>
      <c r="C12" s="99"/>
      <c r="D12" s="35">
        <v>18</v>
      </c>
      <c r="E12" s="35">
        <v>14</v>
      </c>
      <c r="F12" s="4">
        <f t="shared" si="0"/>
        <v>0.17</v>
      </c>
      <c r="G12" s="5"/>
      <c r="H12" s="44" t="s">
        <v>77</v>
      </c>
      <c r="I12" s="5"/>
      <c r="J12" s="1" t="s">
        <v>15</v>
      </c>
      <c r="K12" s="36">
        <f t="shared" si="1"/>
        <v>0.17</v>
      </c>
      <c r="L12" s="36">
        <f t="shared" si="2"/>
        <v>0.18</v>
      </c>
      <c r="M12" s="36">
        <f t="shared" si="3"/>
        <v>0.18</v>
      </c>
      <c r="N12" s="36">
        <f t="shared" si="4"/>
        <v>0.18</v>
      </c>
      <c r="O12" s="36">
        <f t="shared" si="5"/>
        <v>0.19</v>
      </c>
      <c r="P12" s="36">
        <f t="shared" si="26"/>
        <v>0.18</v>
      </c>
      <c r="Q12" s="36">
        <f t="shared" si="6"/>
        <v>0.17</v>
      </c>
      <c r="R12" s="36">
        <f t="shared" si="7"/>
        <v>0.18</v>
      </c>
      <c r="S12" s="36">
        <f t="shared" si="8"/>
        <v>0.18</v>
      </c>
      <c r="T12" s="36">
        <f t="shared" si="9"/>
        <v>0.18</v>
      </c>
      <c r="U12" s="36">
        <f t="shared" si="10"/>
        <v>0.18</v>
      </c>
      <c r="V12" s="36">
        <f t="shared" si="11"/>
        <v>0.19</v>
      </c>
      <c r="W12" s="36">
        <f t="shared" si="12"/>
        <v>0.18</v>
      </c>
      <c r="X12" s="36">
        <f t="shared" si="13"/>
        <v>0.18</v>
      </c>
      <c r="Y12" s="36">
        <f t="shared" si="14"/>
        <v>0.16</v>
      </c>
      <c r="Z12" s="36">
        <f t="shared" si="15"/>
        <v>0.18</v>
      </c>
      <c r="AA12" s="36">
        <f t="shared" si="16"/>
        <v>0.16</v>
      </c>
      <c r="AB12" s="36">
        <f t="shared" si="17"/>
        <v>0.18</v>
      </c>
      <c r="AC12" s="36">
        <f t="shared" si="18"/>
        <v>0.18</v>
      </c>
      <c r="AD12" s="36">
        <f t="shared" si="19"/>
        <v>0.21</v>
      </c>
      <c r="AE12" s="36">
        <f t="shared" si="20"/>
        <v>0.16</v>
      </c>
      <c r="AF12" s="36">
        <f t="shared" si="21"/>
        <v>0.18</v>
      </c>
      <c r="AG12" s="36">
        <f t="shared" si="22"/>
        <v>0.16</v>
      </c>
      <c r="AH12" s="36">
        <f t="shared" si="23"/>
        <v>0.17</v>
      </c>
      <c r="AI12" s="36">
        <f t="shared" si="24"/>
        <v>0.18</v>
      </c>
      <c r="AJ12" s="36">
        <f t="shared" si="25"/>
        <v>0.17</v>
      </c>
    </row>
    <row r="13" spans="1:36" ht="12.95" customHeight="1" x14ac:dyDescent="0.15">
      <c r="A13" s="44">
        <v>370</v>
      </c>
      <c r="B13" s="99" t="s">
        <v>50</v>
      </c>
      <c r="C13" s="99"/>
      <c r="D13" s="35">
        <v>18</v>
      </c>
      <c r="E13" s="35">
        <v>14</v>
      </c>
      <c r="F13" s="4">
        <f t="shared" si="0"/>
        <v>0.17</v>
      </c>
      <c r="G13" s="5"/>
      <c r="H13" s="44"/>
      <c r="I13" s="5"/>
      <c r="J13" s="1" t="s">
        <v>15</v>
      </c>
      <c r="K13" s="36">
        <f t="shared" si="1"/>
        <v>0.17</v>
      </c>
      <c r="L13" s="36">
        <f t="shared" si="2"/>
        <v>0.18</v>
      </c>
      <c r="M13" s="36">
        <f t="shared" si="3"/>
        <v>0.18</v>
      </c>
      <c r="N13" s="36">
        <f t="shared" si="4"/>
        <v>0.18</v>
      </c>
      <c r="O13" s="36">
        <f t="shared" si="5"/>
        <v>0.19</v>
      </c>
      <c r="P13" s="36">
        <f t="shared" si="26"/>
        <v>0.18</v>
      </c>
      <c r="Q13" s="36">
        <f t="shared" si="6"/>
        <v>0.17</v>
      </c>
      <c r="R13" s="36">
        <f t="shared" si="7"/>
        <v>0.18</v>
      </c>
      <c r="S13" s="36">
        <f t="shared" si="8"/>
        <v>0.18</v>
      </c>
      <c r="T13" s="36">
        <f t="shared" si="9"/>
        <v>0.18</v>
      </c>
      <c r="U13" s="36">
        <f t="shared" si="10"/>
        <v>0.18</v>
      </c>
      <c r="V13" s="36">
        <f t="shared" si="11"/>
        <v>0.19</v>
      </c>
      <c r="W13" s="36">
        <f t="shared" si="12"/>
        <v>0.18</v>
      </c>
      <c r="X13" s="36">
        <f t="shared" si="13"/>
        <v>0.18</v>
      </c>
      <c r="Y13" s="36">
        <f t="shared" si="14"/>
        <v>0.16</v>
      </c>
      <c r="Z13" s="36">
        <f t="shared" si="15"/>
        <v>0.18</v>
      </c>
      <c r="AA13" s="36">
        <f t="shared" si="16"/>
        <v>0.16</v>
      </c>
      <c r="AB13" s="36">
        <f t="shared" si="17"/>
        <v>0.18</v>
      </c>
      <c r="AC13" s="36">
        <f t="shared" si="18"/>
        <v>0.18</v>
      </c>
      <c r="AD13" s="36">
        <f t="shared" si="19"/>
        <v>0.21</v>
      </c>
      <c r="AE13" s="36">
        <f t="shared" si="20"/>
        <v>0.16</v>
      </c>
      <c r="AF13" s="36">
        <f t="shared" si="21"/>
        <v>0.18</v>
      </c>
      <c r="AG13" s="36">
        <f t="shared" si="22"/>
        <v>0.16</v>
      </c>
      <c r="AH13" s="36">
        <f t="shared" si="23"/>
        <v>0.17</v>
      </c>
      <c r="AI13" s="36">
        <f t="shared" si="24"/>
        <v>0.18</v>
      </c>
      <c r="AJ13" s="36">
        <f t="shared" si="25"/>
        <v>0.17</v>
      </c>
    </row>
    <row r="14" spans="1:36" ht="12.95" customHeight="1" x14ac:dyDescent="0.15">
      <c r="A14" s="44">
        <v>371</v>
      </c>
      <c r="B14" s="99" t="s">
        <v>50</v>
      </c>
      <c r="C14" s="99"/>
      <c r="D14" s="35">
        <v>26</v>
      </c>
      <c r="E14" s="35">
        <v>16</v>
      </c>
      <c r="F14" s="4">
        <f t="shared" si="0"/>
        <v>0.38</v>
      </c>
      <c r="G14" s="5"/>
      <c r="H14" s="44"/>
      <c r="I14" s="35"/>
      <c r="J14" s="1" t="s">
        <v>15</v>
      </c>
      <c r="K14" s="36">
        <f t="shared" si="1"/>
        <v>0.37</v>
      </c>
      <c r="L14" s="36">
        <f t="shared" si="2"/>
        <v>0.41</v>
      </c>
      <c r="M14" s="36">
        <f t="shared" si="3"/>
        <v>0.4</v>
      </c>
      <c r="N14" s="36">
        <f t="shared" si="4"/>
        <v>0.4</v>
      </c>
      <c r="O14" s="36">
        <f t="shared" si="5"/>
        <v>0.41</v>
      </c>
      <c r="P14" s="36">
        <f t="shared" si="26"/>
        <v>0.4</v>
      </c>
      <c r="Q14" s="36">
        <f t="shared" si="6"/>
        <v>0.37</v>
      </c>
      <c r="R14" s="36">
        <f t="shared" si="7"/>
        <v>0.42</v>
      </c>
      <c r="S14" s="36">
        <f t="shared" si="8"/>
        <v>0.4</v>
      </c>
      <c r="T14" s="36">
        <f t="shared" si="9"/>
        <v>0.4</v>
      </c>
      <c r="U14" s="36">
        <f t="shared" si="10"/>
        <v>0.4</v>
      </c>
      <c r="V14" s="36">
        <f t="shared" si="11"/>
        <v>0.44</v>
      </c>
      <c r="W14" s="36">
        <f t="shared" si="12"/>
        <v>0.4</v>
      </c>
      <c r="X14" s="36">
        <f t="shared" si="13"/>
        <v>0.4</v>
      </c>
      <c r="Y14" s="36">
        <f t="shared" si="14"/>
        <v>0.38</v>
      </c>
      <c r="Z14" s="36">
        <f t="shared" si="15"/>
        <v>0.4</v>
      </c>
      <c r="AA14" s="36">
        <f t="shared" si="16"/>
        <v>0.36</v>
      </c>
      <c r="AB14" s="36">
        <f t="shared" si="17"/>
        <v>0.43</v>
      </c>
      <c r="AC14" s="36">
        <f t="shared" si="18"/>
        <v>0.42</v>
      </c>
      <c r="AD14" s="36">
        <f t="shared" si="19"/>
        <v>0.44</v>
      </c>
      <c r="AE14" s="36">
        <f t="shared" si="20"/>
        <v>0.38</v>
      </c>
      <c r="AF14" s="36">
        <f t="shared" si="21"/>
        <v>0.42</v>
      </c>
      <c r="AG14" s="36">
        <f t="shared" si="22"/>
        <v>0.37</v>
      </c>
      <c r="AH14" s="36">
        <f t="shared" si="23"/>
        <v>0.38</v>
      </c>
      <c r="AI14" s="36">
        <f t="shared" si="24"/>
        <v>0.4</v>
      </c>
      <c r="AJ14" s="36">
        <f t="shared" si="25"/>
        <v>0.38</v>
      </c>
    </row>
    <row r="15" spans="1:36" ht="12.95" customHeight="1" x14ac:dyDescent="0.15">
      <c r="A15" s="44">
        <v>372</v>
      </c>
      <c r="B15" s="99" t="s">
        <v>51</v>
      </c>
      <c r="C15" s="99"/>
      <c r="D15" s="35">
        <v>6</v>
      </c>
      <c r="E15" s="35">
        <v>7</v>
      </c>
      <c r="F15" s="4">
        <f t="shared" si="0"/>
        <v>0.01</v>
      </c>
      <c r="G15" s="5" t="s">
        <v>255</v>
      </c>
      <c r="H15" s="44" t="s">
        <v>36</v>
      </c>
      <c r="I15" s="5" t="s">
        <v>245</v>
      </c>
      <c r="J15" s="1" t="s">
        <v>15</v>
      </c>
      <c r="K15" s="36">
        <f t="shared" si="1"/>
        <v>0.01</v>
      </c>
      <c r="L15" s="36">
        <f t="shared" si="2"/>
        <v>0.01</v>
      </c>
      <c r="M15" s="36">
        <f t="shared" si="3"/>
        <v>0.01</v>
      </c>
      <c r="N15" s="36">
        <f t="shared" si="4"/>
        <v>0.01</v>
      </c>
      <c r="O15" s="36">
        <f t="shared" si="5"/>
        <v>0.01</v>
      </c>
      <c r="P15" s="36">
        <f t="shared" si="26"/>
        <v>0.01</v>
      </c>
      <c r="Q15" s="36">
        <f t="shared" si="6"/>
        <v>0.01</v>
      </c>
      <c r="R15" s="36">
        <f t="shared" si="7"/>
        <v>0.01</v>
      </c>
      <c r="S15" s="36">
        <f t="shared" si="8"/>
        <v>0.01</v>
      </c>
      <c r="T15" s="36">
        <f t="shared" si="9"/>
        <v>0.01</v>
      </c>
      <c r="U15" s="36">
        <f t="shared" si="10"/>
        <v>0.01</v>
      </c>
      <c r="V15" s="36">
        <f t="shared" si="11"/>
        <v>0.01</v>
      </c>
      <c r="W15" s="36">
        <f t="shared" si="12"/>
        <v>0.01</v>
      </c>
      <c r="X15" s="36">
        <f t="shared" si="13"/>
        <v>0.01</v>
      </c>
      <c r="Y15" s="36">
        <f t="shared" si="14"/>
        <v>0.01</v>
      </c>
      <c r="Z15" s="36">
        <f t="shared" si="15"/>
        <v>0.01</v>
      </c>
      <c r="AA15" s="36">
        <f t="shared" si="16"/>
        <v>0.01</v>
      </c>
      <c r="AB15" s="36">
        <f t="shared" si="17"/>
        <v>0.01</v>
      </c>
      <c r="AC15" s="36">
        <f t="shared" si="18"/>
        <v>0.01</v>
      </c>
      <c r="AD15" s="36">
        <f t="shared" si="19"/>
        <v>0.02</v>
      </c>
      <c r="AE15" s="36">
        <f t="shared" si="20"/>
        <v>0.01</v>
      </c>
      <c r="AF15" s="36">
        <f t="shared" si="21"/>
        <v>0.01</v>
      </c>
      <c r="AG15" s="36">
        <f t="shared" si="22"/>
        <v>0.01</v>
      </c>
      <c r="AH15" s="36">
        <f t="shared" si="23"/>
        <v>0.01</v>
      </c>
      <c r="AI15" s="36">
        <f t="shared" si="24"/>
        <v>0.01</v>
      </c>
      <c r="AJ15" s="36">
        <f t="shared" si="25"/>
        <v>0.01</v>
      </c>
    </row>
    <row r="16" spans="1:36" ht="12.95" customHeight="1" x14ac:dyDescent="0.15">
      <c r="A16" s="44">
        <v>373</v>
      </c>
      <c r="B16" s="99" t="s">
        <v>51</v>
      </c>
      <c r="C16" s="99"/>
      <c r="D16" s="35">
        <v>6</v>
      </c>
      <c r="E16" s="35">
        <v>7</v>
      </c>
      <c r="F16" s="4">
        <f t="shared" si="0"/>
        <v>0.01</v>
      </c>
      <c r="G16" s="5" t="s">
        <v>255</v>
      </c>
      <c r="H16" s="76" t="s">
        <v>36</v>
      </c>
      <c r="I16" s="76" t="s">
        <v>245</v>
      </c>
      <c r="J16" s="1" t="s">
        <v>15</v>
      </c>
      <c r="K16" s="36">
        <f t="shared" si="1"/>
        <v>0.01</v>
      </c>
      <c r="L16" s="36">
        <f t="shared" si="2"/>
        <v>0.01</v>
      </c>
      <c r="M16" s="36">
        <f t="shared" si="3"/>
        <v>0.01</v>
      </c>
      <c r="N16" s="36">
        <f t="shared" si="4"/>
        <v>0.01</v>
      </c>
      <c r="O16" s="36">
        <f t="shared" si="5"/>
        <v>0.01</v>
      </c>
      <c r="P16" s="36">
        <f t="shared" si="26"/>
        <v>0.01</v>
      </c>
      <c r="Q16" s="36">
        <f t="shared" si="6"/>
        <v>0.01</v>
      </c>
      <c r="R16" s="36">
        <f t="shared" si="7"/>
        <v>0.01</v>
      </c>
      <c r="S16" s="36">
        <f t="shared" si="8"/>
        <v>0.01</v>
      </c>
      <c r="T16" s="36">
        <f t="shared" si="9"/>
        <v>0.01</v>
      </c>
      <c r="U16" s="36">
        <f t="shared" si="10"/>
        <v>0.01</v>
      </c>
      <c r="V16" s="36">
        <f t="shared" si="11"/>
        <v>0.01</v>
      </c>
      <c r="W16" s="36">
        <f t="shared" si="12"/>
        <v>0.01</v>
      </c>
      <c r="X16" s="36">
        <f t="shared" si="13"/>
        <v>0.01</v>
      </c>
      <c r="Y16" s="36">
        <f t="shared" si="14"/>
        <v>0.01</v>
      </c>
      <c r="Z16" s="36">
        <f t="shared" si="15"/>
        <v>0.01</v>
      </c>
      <c r="AA16" s="36">
        <f t="shared" si="16"/>
        <v>0.01</v>
      </c>
      <c r="AB16" s="36">
        <f t="shared" si="17"/>
        <v>0.01</v>
      </c>
      <c r="AC16" s="36">
        <f t="shared" si="18"/>
        <v>0.01</v>
      </c>
      <c r="AD16" s="36">
        <f t="shared" si="19"/>
        <v>0.02</v>
      </c>
      <c r="AE16" s="36">
        <f t="shared" si="20"/>
        <v>0.01</v>
      </c>
      <c r="AF16" s="36">
        <f t="shared" si="21"/>
        <v>0.01</v>
      </c>
      <c r="AG16" s="36">
        <f t="shared" si="22"/>
        <v>0.01</v>
      </c>
      <c r="AH16" s="36">
        <f t="shared" si="23"/>
        <v>0.01</v>
      </c>
      <c r="AI16" s="36">
        <f t="shared" si="24"/>
        <v>0.01</v>
      </c>
      <c r="AJ16" s="36">
        <f t="shared" si="25"/>
        <v>0.01</v>
      </c>
    </row>
    <row r="17" spans="1:36" ht="12.95" customHeight="1" x14ac:dyDescent="0.15">
      <c r="A17" s="44">
        <v>374</v>
      </c>
      <c r="B17" s="99" t="s">
        <v>80</v>
      </c>
      <c r="C17" s="99"/>
      <c r="D17" s="35">
        <v>16</v>
      </c>
      <c r="E17" s="35">
        <v>15</v>
      </c>
      <c r="F17" s="4">
        <f t="shared" si="0"/>
        <v>0.14000000000000001</v>
      </c>
      <c r="G17" s="5"/>
      <c r="H17" s="44" t="s">
        <v>77</v>
      </c>
      <c r="I17" s="35"/>
      <c r="J17" s="1" t="s">
        <v>15</v>
      </c>
      <c r="K17" s="36">
        <f t="shared" si="1"/>
        <v>0.15</v>
      </c>
      <c r="L17" s="36">
        <f t="shared" si="2"/>
        <v>0.16</v>
      </c>
      <c r="M17" s="36">
        <f t="shared" si="3"/>
        <v>0.16</v>
      </c>
      <c r="N17" s="36">
        <f t="shared" si="4"/>
        <v>0.16</v>
      </c>
      <c r="O17" s="36">
        <f t="shared" si="5"/>
        <v>0.16</v>
      </c>
      <c r="P17" s="36">
        <f t="shared" si="26"/>
        <v>0.16</v>
      </c>
      <c r="Q17" s="36">
        <f t="shared" si="6"/>
        <v>0.15</v>
      </c>
      <c r="R17" s="36">
        <f t="shared" si="7"/>
        <v>0.16</v>
      </c>
      <c r="S17" s="36">
        <f t="shared" si="8"/>
        <v>0.16</v>
      </c>
      <c r="T17" s="36">
        <f t="shared" si="9"/>
        <v>0.16</v>
      </c>
      <c r="U17" s="36">
        <f t="shared" si="10"/>
        <v>0.16</v>
      </c>
      <c r="V17" s="36">
        <f t="shared" si="11"/>
        <v>0.16</v>
      </c>
      <c r="W17" s="36">
        <f t="shared" si="12"/>
        <v>0.15</v>
      </c>
      <c r="X17" s="36">
        <f t="shared" si="13"/>
        <v>0.16</v>
      </c>
      <c r="Y17" s="36">
        <f t="shared" si="14"/>
        <v>0.14000000000000001</v>
      </c>
      <c r="Z17" s="36">
        <f t="shared" si="15"/>
        <v>0.15</v>
      </c>
      <c r="AA17" s="36">
        <f t="shared" si="16"/>
        <v>0.14000000000000001</v>
      </c>
      <c r="AB17" s="36">
        <f t="shared" si="17"/>
        <v>0.15</v>
      </c>
      <c r="AC17" s="36">
        <f t="shared" si="18"/>
        <v>0.16</v>
      </c>
      <c r="AD17" s="36">
        <f t="shared" si="19"/>
        <v>0.19</v>
      </c>
      <c r="AE17" s="36">
        <f t="shared" si="20"/>
        <v>0.14000000000000001</v>
      </c>
      <c r="AF17" s="36">
        <f t="shared" si="21"/>
        <v>0.15</v>
      </c>
      <c r="AG17" s="36">
        <f t="shared" si="22"/>
        <v>0.14000000000000001</v>
      </c>
      <c r="AH17" s="36">
        <f t="shared" si="23"/>
        <v>0.14000000000000001</v>
      </c>
      <c r="AI17" s="36">
        <f t="shared" si="24"/>
        <v>0.16</v>
      </c>
      <c r="AJ17" s="36">
        <f t="shared" si="25"/>
        <v>0.14000000000000001</v>
      </c>
    </row>
    <row r="18" spans="1:36" ht="12.95" customHeight="1" x14ac:dyDescent="0.15">
      <c r="A18" s="44">
        <v>375</v>
      </c>
      <c r="B18" s="99" t="s">
        <v>45</v>
      </c>
      <c r="C18" s="99"/>
      <c r="D18" s="35">
        <v>8</v>
      </c>
      <c r="E18" s="35">
        <v>8</v>
      </c>
      <c r="F18" s="4">
        <f t="shared" si="0"/>
        <v>0.02</v>
      </c>
      <c r="G18" s="5" t="s">
        <v>256</v>
      </c>
      <c r="H18" s="76" t="s">
        <v>36</v>
      </c>
      <c r="I18" s="35"/>
      <c r="J18" s="1" t="s">
        <v>15</v>
      </c>
      <c r="K18" s="36">
        <f t="shared" si="1"/>
        <v>0.02</v>
      </c>
      <c r="L18" s="36">
        <f t="shared" si="2"/>
        <v>0.02</v>
      </c>
      <c r="M18" s="36">
        <f t="shared" si="3"/>
        <v>0.02</v>
      </c>
      <c r="N18" s="36">
        <f t="shared" si="4"/>
        <v>0.02</v>
      </c>
      <c r="O18" s="36">
        <f t="shared" si="5"/>
        <v>0.02</v>
      </c>
      <c r="P18" s="36">
        <f t="shared" si="26"/>
        <v>0.02</v>
      </c>
      <c r="Q18" s="36">
        <f t="shared" si="6"/>
        <v>0.02</v>
      </c>
      <c r="R18" s="36">
        <f t="shared" si="7"/>
        <v>0.02</v>
      </c>
      <c r="S18" s="36">
        <f t="shared" si="8"/>
        <v>0.02</v>
      </c>
      <c r="T18" s="36">
        <f t="shared" si="9"/>
        <v>0.02</v>
      </c>
      <c r="U18" s="36">
        <f t="shared" si="10"/>
        <v>0.02</v>
      </c>
      <c r="V18" s="36">
        <f t="shared" si="11"/>
        <v>0.02</v>
      </c>
      <c r="W18" s="36">
        <f t="shared" si="12"/>
        <v>0.02</v>
      </c>
      <c r="X18" s="36">
        <f t="shared" si="13"/>
        <v>0.02</v>
      </c>
      <c r="Y18" s="36">
        <f t="shared" si="14"/>
        <v>0.02</v>
      </c>
      <c r="Z18" s="36">
        <f t="shared" si="15"/>
        <v>0.02</v>
      </c>
      <c r="AA18" s="36">
        <f t="shared" si="16"/>
        <v>0.02</v>
      </c>
      <c r="AB18" s="36">
        <f t="shared" si="17"/>
        <v>0.02</v>
      </c>
      <c r="AC18" s="36">
        <f t="shared" si="18"/>
        <v>0.02</v>
      </c>
      <c r="AD18" s="36">
        <f t="shared" si="19"/>
        <v>0.03</v>
      </c>
      <c r="AE18" s="36">
        <f t="shared" si="20"/>
        <v>0.02</v>
      </c>
      <c r="AF18" s="36">
        <f t="shared" si="21"/>
        <v>0.02</v>
      </c>
      <c r="AG18" s="36">
        <f t="shared" si="22"/>
        <v>0.02</v>
      </c>
      <c r="AH18" s="36">
        <f t="shared" si="23"/>
        <v>0.02</v>
      </c>
      <c r="AI18" s="36">
        <f t="shared" si="24"/>
        <v>0.02</v>
      </c>
      <c r="AJ18" s="36">
        <f t="shared" si="25"/>
        <v>0.02</v>
      </c>
    </row>
    <row r="19" spans="1:36" ht="12.95" customHeight="1" x14ac:dyDescent="0.15">
      <c r="A19" s="44">
        <v>376</v>
      </c>
      <c r="B19" s="99" t="s">
        <v>81</v>
      </c>
      <c r="C19" s="99"/>
      <c r="D19" s="35">
        <v>8</v>
      </c>
      <c r="E19" s="35">
        <v>9</v>
      </c>
      <c r="F19" s="4">
        <f t="shared" si="0"/>
        <v>0.02</v>
      </c>
      <c r="G19" s="5" t="s">
        <v>256</v>
      </c>
      <c r="H19" s="76" t="s">
        <v>36</v>
      </c>
      <c r="I19" s="35"/>
      <c r="J19" s="1" t="s">
        <v>15</v>
      </c>
      <c r="K19" s="36">
        <f t="shared" si="1"/>
        <v>0.03</v>
      </c>
      <c r="L19" s="36">
        <f t="shared" si="2"/>
        <v>0.03</v>
      </c>
      <c r="M19" s="36">
        <f t="shared" si="3"/>
        <v>0.03</v>
      </c>
      <c r="N19" s="36">
        <f t="shared" si="4"/>
        <v>0.03</v>
      </c>
      <c r="O19" s="36">
        <f t="shared" si="5"/>
        <v>0.03</v>
      </c>
      <c r="P19" s="36">
        <f t="shared" si="26"/>
        <v>0.03</v>
      </c>
      <c r="Q19" s="36">
        <f t="shared" si="6"/>
        <v>0.03</v>
      </c>
      <c r="R19" s="36">
        <f t="shared" si="7"/>
        <v>0.02</v>
      </c>
      <c r="S19" s="36">
        <f t="shared" si="8"/>
        <v>0.03</v>
      </c>
      <c r="T19" s="36">
        <f t="shared" si="9"/>
        <v>0.03</v>
      </c>
      <c r="U19" s="36">
        <f t="shared" si="10"/>
        <v>0.03</v>
      </c>
      <c r="V19" s="36">
        <f t="shared" si="11"/>
        <v>0.03</v>
      </c>
      <c r="W19" s="36">
        <f t="shared" si="12"/>
        <v>0.03</v>
      </c>
      <c r="X19" s="36">
        <f t="shared" si="13"/>
        <v>0.03</v>
      </c>
      <c r="Y19" s="36">
        <f t="shared" si="14"/>
        <v>0.02</v>
      </c>
      <c r="Z19" s="36">
        <f t="shared" si="15"/>
        <v>0.03</v>
      </c>
      <c r="AA19" s="36">
        <f t="shared" si="16"/>
        <v>0.02</v>
      </c>
      <c r="AB19" s="36">
        <f t="shared" si="17"/>
        <v>0.02</v>
      </c>
      <c r="AC19" s="36">
        <f t="shared" si="18"/>
        <v>0.02</v>
      </c>
      <c r="AD19" s="36">
        <f t="shared" si="19"/>
        <v>0.03</v>
      </c>
      <c r="AE19" s="36">
        <f t="shared" si="20"/>
        <v>0.02</v>
      </c>
      <c r="AF19" s="36">
        <f t="shared" si="21"/>
        <v>0.02</v>
      </c>
      <c r="AG19" s="36">
        <f t="shared" si="22"/>
        <v>0.02</v>
      </c>
      <c r="AH19" s="36">
        <f t="shared" si="23"/>
        <v>0.02</v>
      </c>
      <c r="AI19" s="36">
        <f t="shared" si="24"/>
        <v>0.03</v>
      </c>
      <c r="AJ19" s="36">
        <f t="shared" si="25"/>
        <v>0.02</v>
      </c>
    </row>
    <row r="20" spans="1:36" ht="12.95" customHeight="1" x14ac:dyDescent="0.15">
      <c r="A20" s="44">
        <v>377</v>
      </c>
      <c r="B20" s="99" t="s">
        <v>82</v>
      </c>
      <c r="C20" s="99"/>
      <c r="D20" s="35">
        <v>8</v>
      </c>
      <c r="E20" s="35">
        <v>8</v>
      </c>
      <c r="F20" s="4">
        <f t="shared" si="0"/>
        <v>0.02</v>
      </c>
      <c r="G20" s="5" t="s">
        <v>256</v>
      </c>
      <c r="H20" s="76" t="s">
        <v>36</v>
      </c>
      <c r="I20" s="35"/>
      <c r="J20" s="1" t="s">
        <v>15</v>
      </c>
      <c r="K20" s="36">
        <f t="shared" si="1"/>
        <v>0.02</v>
      </c>
      <c r="L20" s="36">
        <f t="shared" si="2"/>
        <v>0.02</v>
      </c>
      <c r="M20" s="36">
        <f t="shared" si="3"/>
        <v>0.02</v>
      </c>
      <c r="N20" s="36">
        <f t="shared" si="4"/>
        <v>0.02</v>
      </c>
      <c r="O20" s="36">
        <f t="shared" si="5"/>
        <v>0.02</v>
      </c>
      <c r="P20" s="36">
        <f t="shared" si="26"/>
        <v>0.02</v>
      </c>
      <c r="Q20" s="36">
        <f t="shared" si="6"/>
        <v>0.02</v>
      </c>
      <c r="R20" s="36">
        <f t="shared" si="7"/>
        <v>0.02</v>
      </c>
      <c r="S20" s="36">
        <f t="shared" si="8"/>
        <v>0.02</v>
      </c>
      <c r="T20" s="36">
        <f t="shared" si="9"/>
        <v>0.02</v>
      </c>
      <c r="U20" s="36">
        <f t="shared" si="10"/>
        <v>0.02</v>
      </c>
      <c r="V20" s="36">
        <f t="shared" si="11"/>
        <v>0.02</v>
      </c>
      <c r="W20" s="36">
        <f t="shared" si="12"/>
        <v>0.02</v>
      </c>
      <c r="X20" s="36">
        <f t="shared" si="13"/>
        <v>0.02</v>
      </c>
      <c r="Y20" s="36">
        <f t="shared" si="14"/>
        <v>0.02</v>
      </c>
      <c r="Z20" s="36">
        <f t="shared" si="15"/>
        <v>0.02</v>
      </c>
      <c r="AA20" s="36">
        <f t="shared" si="16"/>
        <v>0.02</v>
      </c>
      <c r="AB20" s="36">
        <f t="shared" si="17"/>
        <v>0.02</v>
      </c>
      <c r="AC20" s="36">
        <f t="shared" si="18"/>
        <v>0.02</v>
      </c>
      <c r="AD20" s="36">
        <f t="shared" si="19"/>
        <v>0.03</v>
      </c>
      <c r="AE20" s="36">
        <f t="shared" si="20"/>
        <v>0.02</v>
      </c>
      <c r="AF20" s="36">
        <f t="shared" si="21"/>
        <v>0.02</v>
      </c>
      <c r="AG20" s="36">
        <f t="shared" si="22"/>
        <v>0.02</v>
      </c>
      <c r="AH20" s="36">
        <f t="shared" si="23"/>
        <v>0.02</v>
      </c>
      <c r="AI20" s="36">
        <f t="shared" si="24"/>
        <v>0.02</v>
      </c>
      <c r="AJ20" s="36">
        <f t="shared" si="25"/>
        <v>0.02</v>
      </c>
    </row>
    <row r="21" spans="1:36" ht="12.95" customHeight="1" x14ac:dyDescent="0.15">
      <c r="A21" s="44">
        <v>378</v>
      </c>
      <c r="B21" s="99" t="s">
        <v>83</v>
      </c>
      <c r="C21" s="99"/>
      <c r="D21" s="35">
        <v>16</v>
      </c>
      <c r="E21" s="35">
        <v>16</v>
      </c>
      <c r="F21" s="4">
        <f t="shared" si="0"/>
        <v>0.15</v>
      </c>
      <c r="G21" s="5"/>
      <c r="H21" s="44" t="s">
        <v>77</v>
      </c>
      <c r="I21" s="35"/>
      <c r="J21" s="1" t="s">
        <v>15</v>
      </c>
      <c r="K21" s="36">
        <f t="shared" si="1"/>
        <v>0.16</v>
      </c>
      <c r="L21" s="36">
        <f t="shared" si="2"/>
        <v>0.17</v>
      </c>
      <c r="M21" s="36">
        <f t="shared" si="3"/>
        <v>0.17</v>
      </c>
      <c r="N21" s="36">
        <f t="shared" si="4"/>
        <v>0.17</v>
      </c>
      <c r="O21" s="36">
        <f t="shared" si="5"/>
        <v>0.17</v>
      </c>
      <c r="P21" s="36">
        <f t="shared" si="26"/>
        <v>0.17</v>
      </c>
      <c r="Q21" s="36">
        <f t="shared" si="6"/>
        <v>0.15</v>
      </c>
      <c r="R21" s="36">
        <f t="shared" si="7"/>
        <v>0.17</v>
      </c>
      <c r="S21" s="36">
        <f t="shared" si="8"/>
        <v>0.17</v>
      </c>
      <c r="T21" s="36">
        <f t="shared" si="9"/>
        <v>0.18</v>
      </c>
      <c r="U21" s="36">
        <f t="shared" si="10"/>
        <v>0.17</v>
      </c>
      <c r="V21" s="36">
        <f t="shared" si="11"/>
        <v>0.17</v>
      </c>
      <c r="W21" s="36">
        <f t="shared" si="12"/>
        <v>0.16</v>
      </c>
      <c r="X21" s="36">
        <f t="shared" si="13"/>
        <v>0.17</v>
      </c>
      <c r="Y21" s="36">
        <f t="shared" si="14"/>
        <v>0.14000000000000001</v>
      </c>
      <c r="Z21" s="36">
        <f t="shared" si="15"/>
        <v>0.16</v>
      </c>
      <c r="AA21" s="36">
        <f t="shared" si="16"/>
        <v>0.15</v>
      </c>
      <c r="AB21" s="36">
        <f t="shared" si="17"/>
        <v>0.16</v>
      </c>
      <c r="AC21" s="36">
        <f t="shared" si="18"/>
        <v>0.17</v>
      </c>
      <c r="AD21" s="36">
        <f t="shared" si="19"/>
        <v>0.2</v>
      </c>
      <c r="AE21" s="36">
        <f t="shared" si="20"/>
        <v>0.15</v>
      </c>
      <c r="AF21" s="36">
        <f t="shared" si="21"/>
        <v>0.16</v>
      </c>
      <c r="AG21" s="36">
        <f t="shared" si="22"/>
        <v>0.14000000000000001</v>
      </c>
      <c r="AH21" s="36">
        <f t="shared" si="23"/>
        <v>0.15</v>
      </c>
      <c r="AI21" s="36">
        <f t="shared" si="24"/>
        <v>0.17</v>
      </c>
      <c r="AJ21" s="36">
        <f t="shared" si="25"/>
        <v>0.15</v>
      </c>
    </row>
    <row r="22" spans="1:36" ht="12.95" customHeight="1" x14ac:dyDescent="0.15">
      <c r="A22" s="44">
        <v>379</v>
      </c>
      <c r="B22" s="99" t="s">
        <v>51</v>
      </c>
      <c r="C22" s="99"/>
      <c r="D22" s="35">
        <v>6</v>
      </c>
      <c r="E22" s="35">
        <v>7</v>
      </c>
      <c r="F22" s="4">
        <f t="shared" si="0"/>
        <v>0.01</v>
      </c>
      <c r="G22" s="5" t="s">
        <v>256</v>
      </c>
      <c r="H22" s="76" t="s">
        <v>36</v>
      </c>
      <c r="I22" s="35"/>
      <c r="J22" s="1" t="s">
        <v>15</v>
      </c>
      <c r="K22" s="36">
        <f t="shared" si="1"/>
        <v>0.01</v>
      </c>
      <c r="L22" s="36">
        <f t="shared" si="2"/>
        <v>0.01</v>
      </c>
      <c r="M22" s="36">
        <f t="shared" si="3"/>
        <v>0.01</v>
      </c>
      <c r="N22" s="36">
        <f t="shared" si="4"/>
        <v>0.01</v>
      </c>
      <c r="O22" s="36">
        <f t="shared" si="5"/>
        <v>0.01</v>
      </c>
      <c r="P22" s="36">
        <f t="shared" si="26"/>
        <v>0.01</v>
      </c>
      <c r="Q22" s="36">
        <f t="shared" si="6"/>
        <v>0.01</v>
      </c>
      <c r="R22" s="36">
        <f t="shared" si="7"/>
        <v>0.01</v>
      </c>
      <c r="S22" s="36">
        <f t="shared" si="8"/>
        <v>0.01</v>
      </c>
      <c r="T22" s="36">
        <f t="shared" si="9"/>
        <v>0.01</v>
      </c>
      <c r="U22" s="36">
        <f t="shared" si="10"/>
        <v>0.01</v>
      </c>
      <c r="V22" s="36">
        <f t="shared" si="11"/>
        <v>0.01</v>
      </c>
      <c r="W22" s="36">
        <f t="shared" si="12"/>
        <v>0.01</v>
      </c>
      <c r="X22" s="36">
        <f t="shared" si="13"/>
        <v>0.01</v>
      </c>
      <c r="Y22" s="36">
        <f t="shared" si="14"/>
        <v>0.01</v>
      </c>
      <c r="Z22" s="36">
        <f t="shared" si="15"/>
        <v>0.01</v>
      </c>
      <c r="AA22" s="36">
        <f t="shared" si="16"/>
        <v>0.01</v>
      </c>
      <c r="AB22" s="36">
        <f t="shared" si="17"/>
        <v>0.01</v>
      </c>
      <c r="AC22" s="36">
        <f t="shared" si="18"/>
        <v>0.01</v>
      </c>
      <c r="AD22" s="36">
        <f t="shared" si="19"/>
        <v>0.02</v>
      </c>
      <c r="AE22" s="36">
        <f t="shared" si="20"/>
        <v>0.01</v>
      </c>
      <c r="AF22" s="36">
        <f t="shared" si="21"/>
        <v>0.01</v>
      </c>
      <c r="AG22" s="36">
        <f t="shared" si="22"/>
        <v>0.01</v>
      </c>
      <c r="AH22" s="36">
        <f t="shared" si="23"/>
        <v>0.01</v>
      </c>
      <c r="AI22" s="36">
        <f t="shared" si="24"/>
        <v>0.01</v>
      </c>
      <c r="AJ22" s="36">
        <f t="shared" si="25"/>
        <v>0.01</v>
      </c>
    </row>
    <row r="23" spans="1:36" ht="12.95" customHeight="1" x14ac:dyDescent="0.15">
      <c r="A23" s="44">
        <v>380</v>
      </c>
      <c r="B23" s="99" t="s">
        <v>41</v>
      </c>
      <c r="C23" s="99"/>
      <c r="D23" s="35">
        <v>6</v>
      </c>
      <c r="E23" s="35">
        <v>7</v>
      </c>
      <c r="F23" s="4">
        <f t="shared" si="0"/>
        <v>0.01</v>
      </c>
      <c r="G23" s="5" t="s">
        <v>256</v>
      </c>
      <c r="H23" s="76" t="s">
        <v>36</v>
      </c>
      <c r="I23" s="35"/>
      <c r="J23" s="1" t="s">
        <v>15</v>
      </c>
      <c r="K23" s="36">
        <f t="shared" si="1"/>
        <v>0.01</v>
      </c>
      <c r="L23" s="36">
        <f t="shared" si="2"/>
        <v>0.01</v>
      </c>
      <c r="M23" s="36">
        <f t="shared" si="3"/>
        <v>0.01</v>
      </c>
      <c r="N23" s="36">
        <f t="shared" si="4"/>
        <v>0.01</v>
      </c>
      <c r="O23" s="36">
        <f t="shared" si="5"/>
        <v>0.01</v>
      </c>
      <c r="P23" s="36">
        <f t="shared" si="26"/>
        <v>0.01</v>
      </c>
      <c r="Q23" s="36">
        <f t="shared" si="6"/>
        <v>0.01</v>
      </c>
      <c r="R23" s="36">
        <f t="shared" si="7"/>
        <v>0.01</v>
      </c>
      <c r="S23" s="36">
        <f t="shared" si="8"/>
        <v>0.01</v>
      </c>
      <c r="T23" s="36">
        <f t="shared" si="9"/>
        <v>0.01</v>
      </c>
      <c r="U23" s="36">
        <f t="shared" si="10"/>
        <v>0.01</v>
      </c>
      <c r="V23" s="36">
        <f t="shared" si="11"/>
        <v>0.01</v>
      </c>
      <c r="W23" s="36">
        <f t="shared" si="12"/>
        <v>0.01</v>
      </c>
      <c r="X23" s="36">
        <f t="shared" si="13"/>
        <v>0.01</v>
      </c>
      <c r="Y23" s="36">
        <f t="shared" si="14"/>
        <v>0.01</v>
      </c>
      <c r="Z23" s="36">
        <f t="shared" si="15"/>
        <v>0.01</v>
      </c>
      <c r="AA23" s="36">
        <f t="shared" si="16"/>
        <v>0.01</v>
      </c>
      <c r="AB23" s="36">
        <f t="shared" si="17"/>
        <v>0.01</v>
      </c>
      <c r="AC23" s="36">
        <f t="shared" si="18"/>
        <v>0.01</v>
      </c>
      <c r="AD23" s="36">
        <f t="shared" si="19"/>
        <v>0.02</v>
      </c>
      <c r="AE23" s="36">
        <f t="shared" si="20"/>
        <v>0.01</v>
      </c>
      <c r="AF23" s="36">
        <f t="shared" si="21"/>
        <v>0.01</v>
      </c>
      <c r="AG23" s="36">
        <f t="shared" si="22"/>
        <v>0.01</v>
      </c>
      <c r="AH23" s="36">
        <f t="shared" si="23"/>
        <v>0.01</v>
      </c>
      <c r="AI23" s="36">
        <f t="shared" si="24"/>
        <v>0.01</v>
      </c>
      <c r="AJ23" s="36">
        <f t="shared" si="25"/>
        <v>0.01</v>
      </c>
    </row>
    <row r="24" spans="1:36" ht="12.95" customHeight="1" x14ac:dyDescent="0.15">
      <c r="A24" s="44"/>
      <c r="B24" s="99"/>
      <c r="C24" s="99"/>
      <c r="D24" s="35"/>
      <c r="E24" s="35"/>
      <c r="F24" s="4" t="str">
        <f t="shared" si="0"/>
        <v/>
      </c>
      <c r="G24" s="5"/>
      <c r="H24" s="44"/>
      <c r="I24" s="35"/>
      <c r="J24" s="1" t="s">
        <v>15</v>
      </c>
      <c r="K24" s="36" t="e">
        <f t="shared" si="1"/>
        <v>#NUM!</v>
      </c>
      <c r="L24" s="36" t="e">
        <f t="shared" si="2"/>
        <v>#NUM!</v>
      </c>
      <c r="M24" s="36" t="e">
        <f t="shared" si="3"/>
        <v>#NUM!</v>
      </c>
      <c r="N24" s="36" t="e">
        <f t="shared" si="4"/>
        <v>#NUM!</v>
      </c>
      <c r="O24" s="36" t="e">
        <f t="shared" si="5"/>
        <v>#NUM!</v>
      </c>
      <c r="P24" s="36" t="e">
        <f t="shared" si="26"/>
        <v>#N/A</v>
      </c>
      <c r="Q24" s="36" t="e">
        <f t="shared" si="6"/>
        <v>#NUM!</v>
      </c>
      <c r="R24" s="36" t="e">
        <f t="shared" si="7"/>
        <v>#NUM!</v>
      </c>
      <c r="S24" s="36" t="e">
        <f t="shared" si="8"/>
        <v>#NUM!</v>
      </c>
      <c r="T24" s="36" t="e">
        <f t="shared" si="9"/>
        <v>#NUM!</v>
      </c>
      <c r="U24" s="36" t="e">
        <f t="shared" si="10"/>
        <v>#N/A</v>
      </c>
      <c r="V24" s="36" t="e">
        <f t="shared" si="11"/>
        <v>#NUM!</v>
      </c>
      <c r="W24" s="36" t="e">
        <f t="shared" si="12"/>
        <v>#NUM!</v>
      </c>
      <c r="X24" s="36" t="e">
        <f t="shared" si="13"/>
        <v>#NUM!</v>
      </c>
      <c r="Y24" s="36" t="e">
        <f t="shared" si="14"/>
        <v>#NUM!</v>
      </c>
      <c r="Z24" s="36" t="e">
        <f t="shared" si="15"/>
        <v>#N/A</v>
      </c>
      <c r="AA24" s="36" t="e">
        <f t="shared" si="16"/>
        <v>#NUM!</v>
      </c>
      <c r="AB24" s="36" t="e">
        <f t="shared" si="17"/>
        <v>#NUM!</v>
      </c>
      <c r="AC24" s="36" t="e">
        <f t="shared" si="18"/>
        <v>#NUM!</v>
      </c>
      <c r="AD24" s="36" t="e">
        <f t="shared" si="19"/>
        <v>#NUM!</v>
      </c>
      <c r="AE24" s="36" t="e">
        <f t="shared" si="20"/>
        <v>#NUM!</v>
      </c>
      <c r="AF24" s="36" t="e">
        <f t="shared" si="21"/>
        <v>#N/A</v>
      </c>
      <c r="AG24" s="36" t="e">
        <f t="shared" si="22"/>
        <v>#NUM!</v>
      </c>
      <c r="AH24" s="36" t="e">
        <f t="shared" si="23"/>
        <v>#NUM!</v>
      </c>
      <c r="AI24" s="36" t="e">
        <f t="shared" si="24"/>
        <v>#NUM!</v>
      </c>
      <c r="AJ24" s="36" t="e">
        <f t="shared" si="25"/>
        <v>#N/A</v>
      </c>
    </row>
    <row r="25" spans="1:36" ht="12.95" customHeight="1" x14ac:dyDescent="0.15">
      <c r="A25" s="44"/>
      <c r="B25" s="99"/>
      <c r="C25" s="99"/>
      <c r="D25" s="35"/>
      <c r="E25" s="35"/>
      <c r="F25" s="4" t="str">
        <f t="shared" si="0"/>
        <v/>
      </c>
      <c r="G25" s="5"/>
      <c r="H25" s="44"/>
      <c r="I25" s="35"/>
      <c r="J25" s="1" t="s">
        <v>15</v>
      </c>
      <c r="K25" s="36" t="e">
        <f t="shared" si="1"/>
        <v>#NUM!</v>
      </c>
      <c r="L25" s="36" t="e">
        <f t="shared" si="2"/>
        <v>#NUM!</v>
      </c>
      <c r="M25" s="36" t="e">
        <f t="shared" si="3"/>
        <v>#NUM!</v>
      </c>
      <c r="N25" s="36" t="e">
        <f t="shared" si="4"/>
        <v>#NUM!</v>
      </c>
      <c r="O25" s="36" t="e">
        <f t="shared" si="5"/>
        <v>#NUM!</v>
      </c>
      <c r="P25" s="36" t="e">
        <f t="shared" si="26"/>
        <v>#N/A</v>
      </c>
      <c r="Q25" s="36" t="e">
        <f t="shared" si="6"/>
        <v>#NUM!</v>
      </c>
      <c r="R25" s="36" t="e">
        <f t="shared" si="7"/>
        <v>#NUM!</v>
      </c>
      <c r="S25" s="36" t="e">
        <f t="shared" si="8"/>
        <v>#NUM!</v>
      </c>
      <c r="T25" s="36" t="e">
        <f t="shared" si="9"/>
        <v>#NUM!</v>
      </c>
      <c r="U25" s="36" t="e">
        <f t="shared" si="10"/>
        <v>#N/A</v>
      </c>
      <c r="V25" s="36" t="e">
        <f t="shared" si="11"/>
        <v>#NUM!</v>
      </c>
      <c r="W25" s="36" t="e">
        <f t="shared" si="12"/>
        <v>#NUM!</v>
      </c>
      <c r="X25" s="36" t="e">
        <f t="shared" si="13"/>
        <v>#NUM!</v>
      </c>
      <c r="Y25" s="36" t="e">
        <f t="shared" si="14"/>
        <v>#NUM!</v>
      </c>
      <c r="Z25" s="36" t="e">
        <f t="shared" si="15"/>
        <v>#N/A</v>
      </c>
      <c r="AA25" s="36" t="e">
        <f t="shared" si="16"/>
        <v>#NUM!</v>
      </c>
      <c r="AB25" s="36" t="e">
        <f t="shared" si="17"/>
        <v>#NUM!</v>
      </c>
      <c r="AC25" s="36" t="e">
        <f t="shared" si="18"/>
        <v>#NUM!</v>
      </c>
      <c r="AD25" s="36" t="e">
        <f t="shared" si="19"/>
        <v>#NUM!</v>
      </c>
      <c r="AE25" s="36" t="e">
        <f t="shared" si="20"/>
        <v>#NUM!</v>
      </c>
      <c r="AF25" s="36" t="e">
        <f t="shared" si="21"/>
        <v>#N/A</v>
      </c>
      <c r="AG25" s="36" t="e">
        <f t="shared" si="22"/>
        <v>#NUM!</v>
      </c>
      <c r="AH25" s="36" t="e">
        <f t="shared" si="23"/>
        <v>#NUM!</v>
      </c>
      <c r="AI25" s="36" t="e">
        <f t="shared" si="24"/>
        <v>#NUM!</v>
      </c>
      <c r="AJ25" s="36" t="e">
        <f t="shared" si="25"/>
        <v>#N/A</v>
      </c>
    </row>
    <row r="26" spans="1:36" ht="12.95" customHeight="1" x14ac:dyDescent="0.15">
      <c r="A26" s="35"/>
      <c r="B26" s="99"/>
      <c r="C26" s="99"/>
      <c r="D26" s="35"/>
      <c r="E26" s="35"/>
      <c r="F26" s="4" t="str">
        <f t="shared" si="0"/>
        <v/>
      </c>
      <c r="G26" s="5"/>
      <c r="H26" s="35"/>
      <c r="I26" s="35"/>
      <c r="J26" s="1" t="s">
        <v>15</v>
      </c>
      <c r="K26" s="36" t="e">
        <f t="shared" si="1"/>
        <v>#NUM!</v>
      </c>
      <c r="L26" s="36" t="e">
        <f t="shared" si="2"/>
        <v>#NUM!</v>
      </c>
      <c r="M26" s="36" t="e">
        <f t="shared" si="3"/>
        <v>#NUM!</v>
      </c>
      <c r="N26" s="36" t="e">
        <f t="shared" si="4"/>
        <v>#NUM!</v>
      </c>
      <c r="O26" s="36" t="e">
        <f t="shared" si="5"/>
        <v>#NUM!</v>
      </c>
      <c r="P26" s="36" t="e">
        <f t="shared" si="26"/>
        <v>#N/A</v>
      </c>
      <c r="Q26" s="36" t="e">
        <f t="shared" si="6"/>
        <v>#NUM!</v>
      </c>
      <c r="R26" s="36" t="e">
        <f t="shared" si="7"/>
        <v>#NUM!</v>
      </c>
      <c r="S26" s="36" t="e">
        <f t="shared" si="8"/>
        <v>#NUM!</v>
      </c>
      <c r="T26" s="36" t="e">
        <f t="shared" si="9"/>
        <v>#NUM!</v>
      </c>
      <c r="U26" s="36" t="e">
        <f t="shared" si="10"/>
        <v>#N/A</v>
      </c>
      <c r="V26" s="36" t="e">
        <f t="shared" si="11"/>
        <v>#NUM!</v>
      </c>
      <c r="W26" s="36" t="e">
        <f t="shared" si="12"/>
        <v>#NUM!</v>
      </c>
      <c r="X26" s="36" t="e">
        <f t="shared" si="13"/>
        <v>#NUM!</v>
      </c>
      <c r="Y26" s="36" t="e">
        <f t="shared" si="14"/>
        <v>#NUM!</v>
      </c>
      <c r="Z26" s="36" t="e">
        <f t="shared" si="15"/>
        <v>#N/A</v>
      </c>
      <c r="AA26" s="36" t="e">
        <f t="shared" si="16"/>
        <v>#NUM!</v>
      </c>
      <c r="AB26" s="36" t="e">
        <f t="shared" si="17"/>
        <v>#NUM!</v>
      </c>
      <c r="AC26" s="36" t="e">
        <f t="shared" si="18"/>
        <v>#NUM!</v>
      </c>
      <c r="AD26" s="36" t="e">
        <f t="shared" si="19"/>
        <v>#NUM!</v>
      </c>
      <c r="AE26" s="36" t="e">
        <f t="shared" si="20"/>
        <v>#NUM!</v>
      </c>
      <c r="AF26" s="36" t="e">
        <f t="shared" si="21"/>
        <v>#N/A</v>
      </c>
      <c r="AG26" s="36" t="e">
        <f t="shared" si="22"/>
        <v>#NUM!</v>
      </c>
      <c r="AH26" s="36" t="e">
        <f t="shared" si="23"/>
        <v>#NUM!</v>
      </c>
      <c r="AI26" s="36" t="e">
        <f t="shared" si="24"/>
        <v>#NUM!</v>
      </c>
      <c r="AJ26" s="36" t="e">
        <f t="shared" si="25"/>
        <v>#N/A</v>
      </c>
    </row>
    <row r="27" spans="1:36" ht="12.95" customHeight="1" x14ac:dyDescent="0.15">
      <c r="A27" s="35"/>
      <c r="B27" s="99"/>
      <c r="C27" s="99"/>
      <c r="D27" s="35"/>
      <c r="E27" s="35"/>
      <c r="F27" s="4" t="str">
        <f t="shared" si="0"/>
        <v/>
      </c>
      <c r="G27" s="26"/>
      <c r="H27" s="35"/>
      <c r="I27" s="35"/>
      <c r="J27" s="1" t="s">
        <v>15</v>
      </c>
      <c r="K27" s="36" t="e">
        <f t="shared" si="1"/>
        <v>#NUM!</v>
      </c>
      <c r="L27" s="36" t="e">
        <f t="shared" si="2"/>
        <v>#NUM!</v>
      </c>
      <c r="M27" s="36" t="e">
        <f t="shared" si="3"/>
        <v>#NUM!</v>
      </c>
      <c r="N27" s="36" t="e">
        <f t="shared" si="4"/>
        <v>#NUM!</v>
      </c>
      <c r="O27" s="36" t="e">
        <f t="shared" si="5"/>
        <v>#NUM!</v>
      </c>
      <c r="P27" s="36" t="e">
        <f t="shared" si="26"/>
        <v>#N/A</v>
      </c>
      <c r="Q27" s="36" t="e">
        <f t="shared" si="6"/>
        <v>#NUM!</v>
      </c>
      <c r="R27" s="36" t="e">
        <f t="shared" si="7"/>
        <v>#NUM!</v>
      </c>
      <c r="S27" s="36" t="e">
        <f t="shared" si="8"/>
        <v>#NUM!</v>
      </c>
      <c r="T27" s="36" t="e">
        <f t="shared" si="9"/>
        <v>#NUM!</v>
      </c>
      <c r="U27" s="36" t="e">
        <f t="shared" si="10"/>
        <v>#N/A</v>
      </c>
      <c r="V27" s="36" t="e">
        <f t="shared" si="11"/>
        <v>#NUM!</v>
      </c>
      <c r="W27" s="36" t="e">
        <f t="shared" si="12"/>
        <v>#NUM!</v>
      </c>
      <c r="X27" s="36" t="e">
        <f t="shared" si="13"/>
        <v>#NUM!</v>
      </c>
      <c r="Y27" s="36" t="e">
        <f t="shared" si="14"/>
        <v>#NUM!</v>
      </c>
      <c r="Z27" s="36" t="e">
        <f t="shared" si="15"/>
        <v>#N/A</v>
      </c>
      <c r="AA27" s="36" t="e">
        <f t="shared" si="16"/>
        <v>#NUM!</v>
      </c>
      <c r="AB27" s="36" t="e">
        <f t="shared" si="17"/>
        <v>#NUM!</v>
      </c>
      <c r="AC27" s="36" t="e">
        <f t="shared" si="18"/>
        <v>#NUM!</v>
      </c>
      <c r="AD27" s="36" t="e">
        <f t="shared" si="19"/>
        <v>#NUM!</v>
      </c>
      <c r="AE27" s="36" t="e">
        <f t="shared" si="20"/>
        <v>#NUM!</v>
      </c>
      <c r="AF27" s="36" t="e">
        <f t="shared" si="21"/>
        <v>#N/A</v>
      </c>
      <c r="AG27" s="36" t="e">
        <f t="shared" si="22"/>
        <v>#NUM!</v>
      </c>
      <c r="AH27" s="36" t="e">
        <f t="shared" si="23"/>
        <v>#NUM!</v>
      </c>
      <c r="AI27" s="36" t="e">
        <f t="shared" si="24"/>
        <v>#NUM!</v>
      </c>
      <c r="AJ27" s="36" t="e">
        <f t="shared" si="25"/>
        <v>#N/A</v>
      </c>
    </row>
    <row r="28" spans="1:36" ht="12.95" customHeight="1" x14ac:dyDescent="0.15">
      <c r="A28" s="35"/>
      <c r="B28" s="99"/>
      <c r="C28" s="99"/>
      <c r="D28" s="35"/>
      <c r="E28" s="35"/>
      <c r="F28" s="4" t="str">
        <f t="shared" si="0"/>
        <v/>
      </c>
      <c r="G28" s="26"/>
      <c r="H28" s="35"/>
      <c r="I28" s="35"/>
      <c r="J28" s="1" t="s">
        <v>15</v>
      </c>
      <c r="K28" s="36" t="e">
        <f t="shared" si="1"/>
        <v>#NUM!</v>
      </c>
      <c r="L28" s="36" t="e">
        <f t="shared" si="2"/>
        <v>#NUM!</v>
      </c>
      <c r="M28" s="36" t="e">
        <f t="shared" si="3"/>
        <v>#NUM!</v>
      </c>
      <c r="N28" s="8" t="e">
        <f t="shared" si="4"/>
        <v>#NUM!</v>
      </c>
      <c r="O28" s="36" t="e">
        <f t="shared" si="5"/>
        <v>#NUM!</v>
      </c>
      <c r="P28" s="36" t="e">
        <f t="shared" si="26"/>
        <v>#N/A</v>
      </c>
      <c r="Q28" s="36" t="e">
        <f t="shared" si="6"/>
        <v>#NUM!</v>
      </c>
      <c r="R28" s="36" t="e">
        <f t="shared" si="7"/>
        <v>#NUM!</v>
      </c>
      <c r="S28" s="36" t="e">
        <f t="shared" si="8"/>
        <v>#NUM!</v>
      </c>
      <c r="T28" s="36" t="e">
        <f t="shared" si="9"/>
        <v>#NUM!</v>
      </c>
      <c r="U28" s="36" t="e">
        <f t="shared" si="10"/>
        <v>#N/A</v>
      </c>
      <c r="V28" s="36" t="e">
        <f t="shared" si="11"/>
        <v>#NUM!</v>
      </c>
      <c r="W28" s="36" t="e">
        <f t="shared" si="12"/>
        <v>#NUM!</v>
      </c>
      <c r="X28" s="36" t="e">
        <f t="shared" si="13"/>
        <v>#NUM!</v>
      </c>
      <c r="Y28" s="36" t="e">
        <f t="shared" si="14"/>
        <v>#NUM!</v>
      </c>
      <c r="Z28" s="36" t="e">
        <f t="shared" si="15"/>
        <v>#N/A</v>
      </c>
      <c r="AA28" s="36" t="e">
        <f t="shared" si="16"/>
        <v>#NUM!</v>
      </c>
      <c r="AB28" s="36" t="e">
        <f t="shared" si="17"/>
        <v>#NUM!</v>
      </c>
      <c r="AC28" s="36" t="e">
        <f t="shared" si="18"/>
        <v>#NUM!</v>
      </c>
      <c r="AD28" s="36" t="e">
        <f t="shared" si="19"/>
        <v>#NUM!</v>
      </c>
      <c r="AE28" s="36" t="e">
        <f t="shared" si="20"/>
        <v>#NUM!</v>
      </c>
      <c r="AF28" s="36" t="e">
        <f t="shared" si="21"/>
        <v>#N/A</v>
      </c>
      <c r="AG28" s="36" t="e">
        <f t="shared" si="22"/>
        <v>#NUM!</v>
      </c>
      <c r="AH28" s="36" t="e">
        <f t="shared" si="23"/>
        <v>#NUM!</v>
      </c>
      <c r="AI28" s="36" t="e">
        <f t="shared" si="24"/>
        <v>#NUM!</v>
      </c>
      <c r="AJ28" s="36" t="e">
        <f t="shared" si="25"/>
        <v>#N/A</v>
      </c>
    </row>
    <row r="29" spans="1:36" ht="12.95" customHeight="1" x14ac:dyDescent="0.15">
      <c r="A29" s="35"/>
      <c r="B29" s="99"/>
      <c r="C29" s="99"/>
      <c r="D29" s="35"/>
      <c r="E29" s="35"/>
      <c r="F29" s="4" t="str">
        <f t="shared" si="0"/>
        <v/>
      </c>
      <c r="G29" s="26"/>
      <c r="H29" s="35"/>
      <c r="I29" s="35"/>
      <c r="J29" s="1" t="s">
        <v>15</v>
      </c>
      <c r="K29" s="36" t="e">
        <f t="shared" si="1"/>
        <v>#NUM!</v>
      </c>
      <c r="L29" s="36" t="e">
        <f t="shared" si="2"/>
        <v>#NUM!</v>
      </c>
      <c r="M29" s="36" t="e">
        <f t="shared" si="3"/>
        <v>#NUM!</v>
      </c>
      <c r="N29" s="36" t="e">
        <f t="shared" si="4"/>
        <v>#NUM!</v>
      </c>
      <c r="O29" s="36" t="e">
        <f t="shared" si="5"/>
        <v>#NUM!</v>
      </c>
      <c r="P29" s="36" t="e">
        <f t="shared" si="26"/>
        <v>#N/A</v>
      </c>
      <c r="Q29" s="36" t="e">
        <f t="shared" si="6"/>
        <v>#NUM!</v>
      </c>
      <c r="R29" s="36" t="e">
        <f t="shared" si="7"/>
        <v>#NUM!</v>
      </c>
      <c r="S29" s="36" t="e">
        <f t="shared" si="8"/>
        <v>#NUM!</v>
      </c>
      <c r="T29" s="36" t="e">
        <f t="shared" si="9"/>
        <v>#NUM!</v>
      </c>
      <c r="U29" s="36" t="e">
        <f t="shared" si="10"/>
        <v>#N/A</v>
      </c>
      <c r="V29" s="36" t="e">
        <f t="shared" si="11"/>
        <v>#NUM!</v>
      </c>
      <c r="W29" s="36" t="e">
        <f t="shared" si="12"/>
        <v>#NUM!</v>
      </c>
      <c r="X29" s="36" t="e">
        <f t="shared" si="13"/>
        <v>#NUM!</v>
      </c>
      <c r="Y29" s="36" t="e">
        <f t="shared" si="14"/>
        <v>#NUM!</v>
      </c>
      <c r="Z29" s="36" t="e">
        <f t="shared" si="15"/>
        <v>#N/A</v>
      </c>
      <c r="AA29" s="36" t="e">
        <f t="shared" si="16"/>
        <v>#NUM!</v>
      </c>
      <c r="AB29" s="36" t="e">
        <f t="shared" si="17"/>
        <v>#NUM!</v>
      </c>
      <c r="AC29" s="36" t="e">
        <f t="shared" si="18"/>
        <v>#NUM!</v>
      </c>
      <c r="AD29" s="36" t="e">
        <f t="shared" si="19"/>
        <v>#NUM!</v>
      </c>
      <c r="AE29" s="36" t="e">
        <f t="shared" si="20"/>
        <v>#NUM!</v>
      </c>
      <c r="AF29" s="36" t="e">
        <f t="shared" si="21"/>
        <v>#N/A</v>
      </c>
      <c r="AG29" s="36" t="e">
        <f t="shared" si="22"/>
        <v>#NUM!</v>
      </c>
      <c r="AH29" s="36" t="e">
        <f t="shared" si="23"/>
        <v>#NUM!</v>
      </c>
      <c r="AI29" s="36" t="e">
        <f t="shared" si="24"/>
        <v>#NUM!</v>
      </c>
      <c r="AJ29" s="36" t="e">
        <f t="shared" si="25"/>
        <v>#N/A</v>
      </c>
    </row>
    <row r="30" spans="1:36" ht="12.95" customHeight="1" x14ac:dyDescent="0.15">
      <c r="A30" s="35"/>
      <c r="B30" s="99"/>
      <c r="C30" s="99"/>
      <c r="D30" s="35"/>
      <c r="E30" s="35"/>
      <c r="F30" s="4" t="str">
        <f t="shared" si="0"/>
        <v/>
      </c>
      <c r="G30" s="26"/>
      <c r="H30" s="35"/>
      <c r="I30" s="35"/>
      <c r="J30" s="1" t="s">
        <v>15</v>
      </c>
      <c r="K30" s="36" t="e">
        <f t="shared" si="1"/>
        <v>#NUM!</v>
      </c>
      <c r="L30" s="36" t="e">
        <f t="shared" si="2"/>
        <v>#NUM!</v>
      </c>
      <c r="M30" s="36" t="e">
        <f t="shared" si="3"/>
        <v>#NUM!</v>
      </c>
      <c r="N30" s="36" t="e">
        <f t="shared" si="4"/>
        <v>#NUM!</v>
      </c>
      <c r="O30" s="36" t="e">
        <f t="shared" si="5"/>
        <v>#NUM!</v>
      </c>
      <c r="P30" s="36" t="e">
        <f t="shared" si="26"/>
        <v>#N/A</v>
      </c>
      <c r="Q30" s="36" t="e">
        <f t="shared" si="6"/>
        <v>#NUM!</v>
      </c>
      <c r="R30" s="36" t="e">
        <f t="shared" si="7"/>
        <v>#NUM!</v>
      </c>
      <c r="S30" s="36" t="e">
        <f t="shared" si="8"/>
        <v>#NUM!</v>
      </c>
      <c r="T30" s="36" t="e">
        <f t="shared" si="9"/>
        <v>#NUM!</v>
      </c>
      <c r="U30" s="36" t="e">
        <f t="shared" si="10"/>
        <v>#N/A</v>
      </c>
      <c r="V30" s="36" t="e">
        <f t="shared" si="11"/>
        <v>#NUM!</v>
      </c>
      <c r="W30" s="36" t="e">
        <f t="shared" si="12"/>
        <v>#NUM!</v>
      </c>
      <c r="X30" s="36" t="e">
        <f t="shared" si="13"/>
        <v>#NUM!</v>
      </c>
      <c r="Y30" s="36" t="e">
        <f t="shared" si="14"/>
        <v>#NUM!</v>
      </c>
      <c r="Z30" s="36" t="e">
        <f t="shared" si="15"/>
        <v>#N/A</v>
      </c>
      <c r="AA30" s="36" t="e">
        <f t="shared" si="16"/>
        <v>#NUM!</v>
      </c>
      <c r="AB30" s="36" t="e">
        <f t="shared" si="17"/>
        <v>#NUM!</v>
      </c>
      <c r="AC30" s="36" t="e">
        <f t="shared" si="18"/>
        <v>#NUM!</v>
      </c>
      <c r="AD30" s="36" t="e">
        <f t="shared" si="19"/>
        <v>#NUM!</v>
      </c>
      <c r="AE30" s="36" t="e">
        <f t="shared" si="20"/>
        <v>#NUM!</v>
      </c>
      <c r="AF30" s="36" t="e">
        <f t="shared" si="21"/>
        <v>#N/A</v>
      </c>
      <c r="AG30" s="36" t="e">
        <f t="shared" si="22"/>
        <v>#NUM!</v>
      </c>
      <c r="AH30" s="36" t="e">
        <f t="shared" si="23"/>
        <v>#NUM!</v>
      </c>
      <c r="AI30" s="36" t="e">
        <f t="shared" si="24"/>
        <v>#NUM!</v>
      </c>
      <c r="AJ30" s="36" t="e">
        <f t="shared" si="25"/>
        <v>#N/A</v>
      </c>
    </row>
    <row r="31" spans="1:36" ht="12.95" customHeight="1" x14ac:dyDescent="0.15">
      <c r="A31" s="35"/>
      <c r="B31" s="99"/>
      <c r="C31" s="99"/>
      <c r="D31" s="35"/>
      <c r="E31" s="35"/>
      <c r="F31" s="4" t="str">
        <f t="shared" si="0"/>
        <v/>
      </c>
      <c r="G31" s="26"/>
      <c r="H31" s="35"/>
      <c r="I31" s="35"/>
      <c r="J31" s="1" t="s">
        <v>15</v>
      </c>
      <c r="K31" s="36" t="e">
        <f t="shared" si="1"/>
        <v>#NUM!</v>
      </c>
      <c r="L31" s="36" t="e">
        <f t="shared" si="2"/>
        <v>#NUM!</v>
      </c>
      <c r="M31" s="36" t="e">
        <f t="shared" si="3"/>
        <v>#NUM!</v>
      </c>
      <c r="N31" s="36" t="e">
        <f t="shared" si="4"/>
        <v>#NUM!</v>
      </c>
      <c r="O31" s="36" t="e">
        <f t="shared" si="5"/>
        <v>#NUM!</v>
      </c>
      <c r="P31" s="36" t="e">
        <f t="shared" si="26"/>
        <v>#N/A</v>
      </c>
      <c r="Q31" s="36" t="e">
        <f t="shared" si="6"/>
        <v>#NUM!</v>
      </c>
      <c r="R31" s="36" t="e">
        <f t="shared" si="7"/>
        <v>#NUM!</v>
      </c>
      <c r="S31" s="36" t="e">
        <f t="shared" si="8"/>
        <v>#NUM!</v>
      </c>
      <c r="T31" s="36" t="e">
        <f t="shared" si="9"/>
        <v>#NUM!</v>
      </c>
      <c r="U31" s="36" t="e">
        <f t="shared" si="10"/>
        <v>#N/A</v>
      </c>
      <c r="V31" s="36" t="e">
        <f t="shared" si="11"/>
        <v>#NUM!</v>
      </c>
      <c r="W31" s="36" t="e">
        <f t="shared" si="12"/>
        <v>#NUM!</v>
      </c>
      <c r="X31" s="36" t="e">
        <f t="shared" si="13"/>
        <v>#NUM!</v>
      </c>
      <c r="Y31" s="36" t="e">
        <f t="shared" si="14"/>
        <v>#NUM!</v>
      </c>
      <c r="Z31" s="36" t="e">
        <f t="shared" si="15"/>
        <v>#N/A</v>
      </c>
      <c r="AA31" s="36" t="e">
        <f t="shared" si="16"/>
        <v>#NUM!</v>
      </c>
      <c r="AB31" s="36" t="e">
        <f t="shared" si="17"/>
        <v>#NUM!</v>
      </c>
      <c r="AC31" s="36" t="e">
        <f t="shared" si="18"/>
        <v>#NUM!</v>
      </c>
      <c r="AD31" s="36" t="e">
        <f t="shared" si="19"/>
        <v>#NUM!</v>
      </c>
      <c r="AE31" s="36" t="e">
        <f t="shared" si="20"/>
        <v>#NUM!</v>
      </c>
      <c r="AF31" s="36" t="e">
        <f t="shared" si="21"/>
        <v>#N/A</v>
      </c>
      <c r="AG31" s="36" t="e">
        <f t="shared" si="22"/>
        <v>#NUM!</v>
      </c>
      <c r="AH31" s="36" t="e">
        <f t="shared" si="23"/>
        <v>#NUM!</v>
      </c>
      <c r="AI31" s="36" t="e">
        <f t="shared" si="24"/>
        <v>#NUM!</v>
      </c>
      <c r="AJ31" s="36" t="e">
        <f t="shared" si="25"/>
        <v>#N/A</v>
      </c>
    </row>
    <row r="32" spans="1:36" ht="12.95" customHeight="1" x14ac:dyDescent="0.15">
      <c r="A32" s="35"/>
      <c r="B32" s="99"/>
      <c r="C32" s="99"/>
      <c r="D32" s="35"/>
      <c r="E32" s="35"/>
      <c r="F32" s="4" t="str">
        <f t="shared" si="0"/>
        <v/>
      </c>
      <c r="G32" s="35"/>
      <c r="H32" s="35"/>
      <c r="I32" s="35"/>
      <c r="J32" s="1" t="s">
        <v>15</v>
      </c>
      <c r="K32" s="36" t="e">
        <f t="shared" si="1"/>
        <v>#NUM!</v>
      </c>
      <c r="L32" s="36" t="e">
        <f t="shared" si="2"/>
        <v>#NUM!</v>
      </c>
      <c r="M32" s="36" t="e">
        <f t="shared" si="3"/>
        <v>#NUM!</v>
      </c>
      <c r="N32" s="36" t="e">
        <f t="shared" si="4"/>
        <v>#NUM!</v>
      </c>
      <c r="O32" s="36" t="e">
        <f t="shared" si="5"/>
        <v>#NUM!</v>
      </c>
      <c r="P32" s="36" t="e">
        <f t="shared" si="26"/>
        <v>#N/A</v>
      </c>
      <c r="Q32" s="36" t="e">
        <f t="shared" si="6"/>
        <v>#NUM!</v>
      </c>
      <c r="R32" s="36" t="e">
        <f t="shared" si="7"/>
        <v>#NUM!</v>
      </c>
      <c r="S32" s="36" t="e">
        <f t="shared" si="8"/>
        <v>#NUM!</v>
      </c>
      <c r="T32" s="36" t="e">
        <f t="shared" si="9"/>
        <v>#NUM!</v>
      </c>
      <c r="U32" s="36" t="e">
        <f t="shared" si="10"/>
        <v>#N/A</v>
      </c>
      <c r="V32" s="36" t="e">
        <f t="shared" si="11"/>
        <v>#NUM!</v>
      </c>
      <c r="W32" s="36" t="e">
        <f t="shared" si="12"/>
        <v>#NUM!</v>
      </c>
      <c r="X32" s="36" t="e">
        <f t="shared" si="13"/>
        <v>#NUM!</v>
      </c>
      <c r="Y32" s="36" t="e">
        <f t="shared" si="14"/>
        <v>#NUM!</v>
      </c>
      <c r="Z32" s="36" t="e">
        <f t="shared" si="15"/>
        <v>#N/A</v>
      </c>
      <c r="AA32" s="36" t="e">
        <f t="shared" si="16"/>
        <v>#NUM!</v>
      </c>
      <c r="AB32" s="36" t="e">
        <f t="shared" si="17"/>
        <v>#NUM!</v>
      </c>
      <c r="AC32" s="36" t="e">
        <f t="shared" si="18"/>
        <v>#NUM!</v>
      </c>
      <c r="AD32" s="36" t="e">
        <f t="shared" si="19"/>
        <v>#NUM!</v>
      </c>
      <c r="AE32" s="36" t="e">
        <f t="shared" si="20"/>
        <v>#NUM!</v>
      </c>
      <c r="AF32" s="36" t="e">
        <f t="shared" si="21"/>
        <v>#N/A</v>
      </c>
      <c r="AG32" s="36" t="e">
        <f t="shared" si="22"/>
        <v>#NUM!</v>
      </c>
      <c r="AH32" s="36" t="e">
        <f t="shared" si="23"/>
        <v>#NUM!</v>
      </c>
      <c r="AI32" s="36" t="e">
        <f t="shared" si="24"/>
        <v>#NUM!</v>
      </c>
      <c r="AJ32" s="36" t="e">
        <f t="shared" si="25"/>
        <v>#N/A</v>
      </c>
    </row>
    <row r="33" spans="1:36" ht="12.95" customHeight="1" x14ac:dyDescent="0.15">
      <c r="A33" s="35"/>
      <c r="B33" s="99"/>
      <c r="C33" s="99"/>
      <c r="D33" s="35"/>
      <c r="E33" s="35"/>
      <c r="F33" s="4" t="str">
        <f t="shared" si="0"/>
        <v/>
      </c>
      <c r="G33" s="35"/>
      <c r="H33" s="35"/>
      <c r="I33" s="35"/>
      <c r="J33" s="1" t="s">
        <v>15</v>
      </c>
      <c r="K33" s="36" t="e">
        <f t="shared" si="1"/>
        <v>#NUM!</v>
      </c>
      <c r="L33" s="36" t="e">
        <f t="shared" si="2"/>
        <v>#NUM!</v>
      </c>
      <c r="M33" s="36" t="e">
        <f t="shared" si="3"/>
        <v>#NUM!</v>
      </c>
      <c r="N33" s="36" t="e">
        <f t="shared" si="4"/>
        <v>#NUM!</v>
      </c>
      <c r="O33" s="36" t="e">
        <f t="shared" si="5"/>
        <v>#NUM!</v>
      </c>
      <c r="P33" s="36" t="e">
        <f t="shared" si="26"/>
        <v>#N/A</v>
      </c>
      <c r="Q33" s="36" t="e">
        <f t="shared" si="6"/>
        <v>#NUM!</v>
      </c>
      <c r="R33" s="36" t="e">
        <f t="shared" si="7"/>
        <v>#NUM!</v>
      </c>
      <c r="S33" s="36" t="e">
        <f t="shared" si="8"/>
        <v>#NUM!</v>
      </c>
      <c r="T33" s="36" t="e">
        <f t="shared" si="9"/>
        <v>#NUM!</v>
      </c>
      <c r="U33" s="36" t="e">
        <f t="shared" si="10"/>
        <v>#N/A</v>
      </c>
      <c r="V33" s="36" t="e">
        <f t="shared" si="11"/>
        <v>#NUM!</v>
      </c>
      <c r="W33" s="36" t="e">
        <f t="shared" si="12"/>
        <v>#NUM!</v>
      </c>
      <c r="X33" s="36" t="e">
        <f t="shared" si="13"/>
        <v>#NUM!</v>
      </c>
      <c r="Y33" s="36" t="e">
        <f t="shared" si="14"/>
        <v>#NUM!</v>
      </c>
      <c r="Z33" s="36" t="e">
        <f t="shared" si="15"/>
        <v>#N/A</v>
      </c>
      <c r="AA33" s="36" t="e">
        <f t="shared" si="16"/>
        <v>#NUM!</v>
      </c>
      <c r="AB33" s="36" t="e">
        <f t="shared" si="17"/>
        <v>#NUM!</v>
      </c>
      <c r="AC33" s="36" t="e">
        <f t="shared" si="18"/>
        <v>#NUM!</v>
      </c>
      <c r="AD33" s="36" t="e">
        <f t="shared" si="19"/>
        <v>#NUM!</v>
      </c>
      <c r="AE33" s="36" t="e">
        <f t="shared" si="20"/>
        <v>#NUM!</v>
      </c>
      <c r="AF33" s="36" t="e">
        <f t="shared" si="21"/>
        <v>#N/A</v>
      </c>
      <c r="AG33" s="36" t="e">
        <f t="shared" si="22"/>
        <v>#NUM!</v>
      </c>
      <c r="AH33" s="36" t="e">
        <f t="shared" si="23"/>
        <v>#NUM!</v>
      </c>
      <c r="AI33" s="36" t="e">
        <f t="shared" si="24"/>
        <v>#NUM!</v>
      </c>
      <c r="AJ33" s="36" t="e">
        <f t="shared" si="25"/>
        <v>#N/A</v>
      </c>
    </row>
    <row r="34" spans="1:36" ht="12.95" customHeight="1" x14ac:dyDescent="0.15">
      <c r="A34" s="35"/>
      <c r="B34" s="99"/>
      <c r="C34" s="99"/>
      <c r="D34" s="35"/>
      <c r="E34" s="35"/>
      <c r="F34" s="4" t="str">
        <f t="shared" si="0"/>
        <v/>
      </c>
      <c r="G34" s="35"/>
      <c r="H34" s="35"/>
      <c r="I34" s="35"/>
      <c r="K34" s="36" t="e">
        <f t="shared" si="1"/>
        <v>#NUM!</v>
      </c>
      <c r="L34" s="36" t="e">
        <f t="shared" si="2"/>
        <v>#NUM!</v>
      </c>
      <c r="M34" s="36" t="e">
        <f t="shared" si="3"/>
        <v>#NUM!</v>
      </c>
      <c r="N34" s="36" t="e">
        <f t="shared" si="4"/>
        <v>#NUM!</v>
      </c>
      <c r="O34" s="36" t="e">
        <f t="shared" si="5"/>
        <v>#NUM!</v>
      </c>
      <c r="P34" s="36" t="e">
        <f t="shared" si="26"/>
        <v>#N/A</v>
      </c>
      <c r="Q34" s="36" t="e">
        <f t="shared" si="6"/>
        <v>#NUM!</v>
      </c>
      <c r="R34" s="36" t="e">
        <f t="shared" si="7"/>
        <v>#NUM!</v>
      </c>
      <c r="S34" s="36" t="e">
        <f t="shared" si="8"/>
        <v>#NUM!</v>
      </c>
      <c r="T34" s="36" t="e">
        <f t="shared" si="9"/>
        <v>#NUM!</v>
      </c>
      <c r="U34" s="36" t="e">
        <f t="shared" si="10"/>
        <v>#N/A</v>
      </c>
      <c r="V34" s="36" t="e">
        <f t="shared" si="11"/>
        <v>#NUM!</v>
      </c>
      <c r="W34" s="36" t="e">
        <f t="shared" si="12"/>
        <v>#NUM!</v>
      </c>
      <c r="X34" s="36" t="e">
        <f t="shared" si="13"/>
        <v>#NUM!</v>
      </c>
      <c r="Y34" s="36" t="e">
        <f t="shared" si="14"/>
        <v>#NUM!</v>
      </c>
      <c r="Z34" s="36" t="e">
        <f t="shared" si="15"/>
        <v>#N/A</v>
      </c>
      <c r="AA34" s="36" t="e">
        <f t="shared" si="16"/>
        <v>#NUM!</v>
      </c>
      <c r="AB34" s="36" t="e">
        <f t="shared" si="17"/>
        <v>#NUM!</v>
      </c>
      <c r="AC34" s="36" t="e">
        <f t="shared" si="18"/>
        <v>#NUM!</v>
      </c>
      <c r="AD34" s="36" t="e">
        <f t="shared" si="19"/>
        <v>#NUM!</v>
      </c>
      <c r="AE34" s="36" t="e">
        <f t="shared" si="20"/>
        <v>#NUM!</v>
      </c>
      <c r="AF34" s="36" t="e">
        <f t="shared" si="21"/>
        <v>#N/A</v>
      </c>
      <c r="AG34" s="36" t="e">
        <f t="shared" si="22"/>
        <v>#NUM!</v>
      </c>
      <c r="AH34" s="36" t="e">
        <f t="shared" si="23"/>
        <v>#NUM!</v>
      </c>
      <c r="AI34" s="36" t="e">
        <f t="shared" si="24"/>
        <v>#NUM!</v>
      </c>
      <c r="AJ34" s="36" t="e">
        <f t="shared" si="25"/>
        <v>#N/A</v>
      </c>
    </row>
    <row r="35" spans="1:36" ht="12.95" customHeight="1" x14ac:dyDescent="0.15">
      <c r="A35" s="35"/>
      <c r="B35" s="99"/>
      <c r="C35" s="99"/>
      <c r="D35" s="35"/>
      <c r="E35" s="35"/>
      <c r="F35" s="4" t="str">
        <f t="shared" si="0"/>
        <v/>
      </c>
      <c r="G35" s="35"/>
      <c r="H35" s="35"/>
      <c r="I35" s="35"/>
      <c r="K35" s="36" t="e">
        <f t="shared" si="1"/>
        <v>#NUM!</v>
      </c>
      <c r="L35" s="36" t="e">
        <f t="shared" si="2"/>
        <v>#NUM!</v>
      </c>
      <c r="M35" s="36" t="e">
        <f t="shared" si="3"/>
        <v>#NUM!</v>
      </c>
      <c r="N35" s="36" t="e">
        <f t="shared" si="4"/>
        <v>#NUM!</v>
      </c>
      <c r="O35" s="36" t="e">
        <f t="shared" si="5"/>
        <v>#NUM!</v>
      </c>
      <c r="P35" s="36" t="e">
        <f t="shared" si="26"/>
        <v>#N/A</v>
      </c>
      <c r="Q35" s="36" t="e">
        <f t="shared" si="6"/>
        <v>#NUM!</v>
      </c>
      <c r="R35" s="36" t="e">
        <f t="shared" si="7"/>
        <v>#NUM!</v>
      </c>
      <c r="S35" s="36" t="e">
        <f t="shared" si="8"/>
        <v>#NUM!</v>
      </c>
      <c r="T35" s="36" t="e">
        <f t="shared" si="9"/>
        <v>#NUM!</v>
      </c>
      <c r="U35" s="36" t="e">
        <f t="shared" si="10"/>
        <v>#N/A</v>
      </c>
      <c r="V35" s="36" t="e">
        <f t="shared" si="11"/>
        <v>#NUM!</v>
      </c>
      <c r="W35" s="36" t="e">
        <f t="shared" si="12"/>
        <v>#NUM!</v>
      </c>
      <c r="X35" s="36" t="e">
        <f t="shared" si="13"/>
        <v>#NUM!</v>
      </c>
      <c r="Y35" s="36" t="e">
        <f t="shared" si="14"/>
        <v>#NUM!</v>
      </c>
      <c r="Z35" s="36" t="e">
        <f t="shared" si="15"/>
        <v>#N/A</v>
      </c>
      <c r="AA35" s="36" t="e">
        <f t="shared" si="16"/>
        <v>#NUM!</v>
      </c>
      <c r="AB35" s="36" t="e">
        <f t="shared" si="17"/>
        <v>#NUM!</v>
      </c>
      <c r="AC35" s="36" t="e">
        <f t="shared" si="18"/>
        <v>#NUM!</v>
      </c>
      <c r="AD35" s="36" t="e">
        <f t="shared" si="19"/>
        <v>#NUM!</v>
      </c>
      <c r="AE35" s="36" t="e">
        <f t="shared" si="20"/>
        <v>#NUM!</v>
      </c>
      <c r="AF35" s="36" t="e">
        <f t="shared" si="21"/>
        <v>#N/A</v>
      </c>
      <c r="AG35" s="36" t="e">
        <f t="shared" si="22"/>
        <v>#NUM!</v>
      </c>
      <c r="AH35" s="36" t="e">
        <f t="shared" si="23"/>
        <v>#NUM!</v>
      </c>
      <c r="AI35" s="36" t="e">
        <f t="shared" si="24"/>
        <v>#NUM!</v>
      </c>
      <c r="AJ35" s="36" t="e">
        <f t="shared" si="25"/>
        <v>#N/A</v>
      </c>
    </row>
    <row r="36" spans="1:36" ht="12.95" customHeight="1" x14ac:dyDescent="0.15">
      <c r="A36" s="35"/>
      <c r="B36" s="99"/>
      <c r="C36" s="99"/>
      <c r="D36" s="35"/>
      <c r="E36" s="35"/>
      <c r="F36" s="4" t="str">
        <f t="shared" si="0"/>
        <v/>
      </c>
      <c r="G36" s="35"/>
      <c r="H36" s="35"/>
      <c r="I36" s="35"/>
      <c r="K36" s="36" t="e">
        <f t="shared" si="1"/>
        <v>#NUM!</v>
      </c>
      <c r="L36" s="36" t="e">
        <f t="shared" si="2"/>
        <v>#NUM!</v>
      </c>
      <c r="M36" s="36" t="e">
        <f t="shared" si="3"/>
        <v>#NUM!</v>
      </c>
      <c r="N36" s="36" t="e">
        <f t="shared" si="4"/>
        <v>#NUM!</v>
      </c>
      <c r="O36" s="36" t="e">
        <f t="shared" si="5"/>
        <v>#NUM!</v>
      </c>
      <c r="P36" s="36" t="e">
        <f t="shared" si="26"/>
        <v>#N/A</v>
      </c>
      <c r="Q36" s="36" t="e">
        <f t="shared" si="6"/>
        <v>#NUM!</v>
      </c>
      <c r="R36" s="36" t="e">
        <f t="shared" si="7"/>
        <v>#NUM!</v>
      </c>
      <c r="S36" s="36" t="e">
        <f t="shared" si="8"/>
        <v>#NUM!</v>
      </c>
      <c r="T36" s="36" t="e">
        <f t="shared" si="9"/>
        <v>#NUM!</v>
      </c>
      <c r="U36" s="36" t="e">
        <f t="shared" si="10"/>
        <v>#N/A</v>
      </c>
      <c r="V36" s="36" t="e">
        <f t="shared" si="11"/>
        <v>#NUM!</v>
      </c>
      <c r="W36" s="36" t="e">
        <f t="shared" si="12"/>
        <v>#NUM!</v>
      </c>
      <c r="X36" s="36" t="e">
        <f t="shared" si="13"/>
        <v>#NUM!</v>
      </c>
      <c r="Y36" s="36" t="e">
        <f t="shared" si="14"/>
        <v>#NUM!</v>
      </c>
      <c r="Z36" s="36" t="e">
        <f t="shared" si="15"/>
        <v>#N/A</v>
      </c>
      <c r="AA36" s="36" t="e">
        <f t="shared" si="16"/>
        <v>#NUM!</v>
      </c>
      <c r="AB36" s="36" t="e">
        <f t="shared" si="17"/>
        <v>#NUM!</v>
      </c>
      <c r="AC36" s="36" t="e">
        <f t="shared" si="18"/>
        <v>#NUM!</v>
      </c>
      <c r="AD36" s="36" t="e">
        <f t="shared" si="19"/>
        <v>#NUM!</v>
      </c>
      <c r="AE36" s="36" t="e">
        <f t="shared" si="20"/>
        <v>#NUM!</v>
      </c>
      <c r="AF36" s="36" t="e">
        <f t="shared" si="21"/>
        <v>#N/A</v>
      </c>
      <c r="AG36" s="36" t="e">
        <f t="shared" si="22"/>
        <v>#NUM!</v>
      </c>
      <c r="AH36" s="36" t="e">
        <f t="shared" si="23"/>
        <v>#NUM!</v>
      </c>
      <c r="AI36" s="36" t="e">
        <f t="shared" si="24"/>
        <v>#NUM!</v>
      </c>
      <c r="AJ36" s="36" t="e">
        <f t="shared" si="25"/>
        <v>#N/A</v>
      </c>
    </row>
    <row r="37" spans="1:36" ht="12.95" customHeight="1" x14ac:dyDescent="0.15">
      <c r="A37" s="35"/>
      <c r="B37" s="99"/>
      <c r="C37" s="99"/>
      <c r="D37" s="35"/>
      <c r="E37" s="35"/>
      <c r="F37" s="4" t="str">
        <f t="shared" si="0"/>
        <v/>
      </c>
      <c r="G37" s="35"/>
      <c r="H37" s="35"/>
      <c r="I37" s="35"/>
      <c r="K37" s="36" t="e">
        <f t="shared" si="1"/>
        <v>#NUM!</v>
      </c>
      <c r="L37" s="36" t="e">
        <f t="shared" si="2"/>
        <v>#NUM!</v>
      </c>
      <c r="M37" s="36" t="e">
        <f t="shared" si="3"/>
        <v>#NUM!</v>
      </c>
      <c r="N37" s="36" t="e">
        <f t="shared" si="4"/>
        <v>#NUM!</v>
      </c>
      <c r="O37" s="36" t="e">
        <f t="shared" si="5"/>
        <v>#NUM!</v>
      </c>
      <c r="P37" s="36" t="e">
        <f t="shared" si="26"/>
        <v>#N/A</v>
      </c>
      <c r="Q37" s="36" t="e">
        <f t="shared" si="6"/>
        <v>#NUM!</v>
      </c>
      <c r="R37" s="36" t="e">
        <f t="shared" si="7"/>
        <v>#NUM!</v>
      </c>
      <c r="S37" s="36" t="e">
        <f t="shared" si="8"/>
        <v>#NUM!</v>
      </c>
      <c r="T37" s="36" t="e">
        <f t="shared" si="9"/>
        <v>#NUM!</v>
      </c>
      <c r="U37" s="36" t="e">
        <f t="shared" si="10"/>
        <v>#N/A</v>
      </c>
      <c r="V37" s="36" t="e">
        <f t="shared" si="11"/>
        <v>#NUM!</v>
      </c>
      <c r="W37" s="36" t="e">
        <f t="shared" si="12"/>
        <v>#NUM!</v>
      </c>
      <c r="X37" s="36" t="e">
        <f t="shared" si="13"/>
        <v>#NUM!</v>
      </c>
      <c r="Y37" s="36" t="e">
        <f t="shared" si="14"/>
        <v>#NUM!</v>
      </c>
      <c r="Z37" s="36" t="e">
        <f t="shared" si="15"/>
        <v>#N/A</v>
      </c>
      <c r="AA37" s="36" t="e">
        <f t="shared" si="16"/>
        <v>#NUM!</v>
      </c>
      <c r="AB37" s="36" t="e">
        <f t="shared" si="17"/>
        <v>#NUM!</v>
      </c>
      <c r="AC37" s="36" t="e">
        <f t="shared" si="18"/>
        <v>#NUM!</v>
      </c>
      <c r="AD37" s="36" t="e">
        <f t="shared" si="19"/>
        <v>#NUM!</v>
      </c>
      <c r="AE37" s="36" t="e">
        <f t="shared" si="20"/>
        <v>#NUM!</v>
      </c>
      <c r="AF37" s="36" t="e">
        <f t="shared" si="21"/>
        <v>#N/A</v>
      </c>
      <c r="AG37" s="36" t="e">
        <f t="shared" si="22"/>
        <v>#NUM!</v>
      </c>
      <c r="AH37" s="36" t="e">
        <f t="shared" si="23"/>
        <v>#NUM!</v>
      </c>
      <c r="AI37" s="36" t="e">
        <f t="shared" si="24"/>
        <v>#NUM!</v>
      </c>
      <c r="AJ37" s="36" t="e">
        <f t="shared" si="25"/>
        <v>#N/A</v>
      </c>
    </row>
    <row r="38" spans="1:36" ht="12.95" customHeight="1" x14ac:dyDescent="0.15">
      <c r="A38" s="35"/>
      <c r="B38" s="99"/>
      <c r="C38" s="99"/>
      <c r="D38" s="35"/>
      <c r="E38" s="35"/>
      <c r="F38" s="4" t="str">
        <f t="shared" si="0"/>
        <v/>
      </c>
      <c r="G38" s="35"/>
      <c r="H38" s="35"/>
      <c r="I38" s="35"/>
      <c r="K38" s="36" t="e">
        <f t="shared" si="1"/>
        <v>#NUM!</v>
      </c>
      <c r="L38" s="36" t="e">
        <f t="shared" si="2"/>
        <v>#NUM!</v>
      </c>
      <c r="M38" s="36" t="e">
        <f t="shared" si="3"/>
        <v>#NUM!</v>
      </c>
      <c r="N38" s="36" t="e">
        <f t="shared" si="4"/>
        <v>#NUM!</v>
      </c>
      <c r="O38" s="36" t="e">
        <f t="shared" si="5"/>
        <v>#NUM!</v>
      </c>
      <c r="P38" s="36" t="e">
        <f t="shared" si="26"/>
        <v>#N/A</v>
      </c>
      <c r="Q38" s="36" t="e">
        <f t="shared" si="6"/>
        <v>#NUM!</v>
      </c>
      <c r="R38" s="36" t="e">
        <f t="shared" si="7"/>
        <v>#NUM!</v>
      </c>
      <c r="S38" s="36" t="e">
        <f t="shared" si="8"/>
        <v>#NUM!</v>
      </c>
      <c r="T38" s="36" t="e">
        <f t="shared" si="9"/>
        <v>#NUM!</v>
      </c>
      <c r="U38" s="36" t="e">
        <f t="shared" si="10"/>
        <v>#N/A</v>
      </c>
      <c r="V38" s="36" t="e">
        <f t="shared" si="11"/>
        <v>#NUM!</v>
      </c>
      <c r="W38" s="36" t="e">
        <f t="shared" si="12"/>
        <v>#NUM!</v>
      </c>
      <c r="X38" s="36" t="e">
        <f t="shared" si="13"/>
        <v>#NUM!</v>
      </c>
      <c r="Y38" s="36" t="e">
        <f t="shared" si="14"/>
        <v>#NUM!</v>
      </c>
      <c r="Z38" s="36" t="e">
        <f t="shared" si="15"/>
        <v>#N/A</v>
      </c>
      <c r="AA38" s="36" t="e">
        <f t="shared" si="16"/>
        <v>#NUM!</v>
      </c>
      <c r="AB38" s="36" t="e">
        <f t="shared" si="17"/>
        <v>#NUM!</v>
      </c>
      <c r="AC38" s="36" t="e">
        <f t="shared" si="18"/>
        <v>#NUM!</v>
      </c>
      <c r="AD38" s="36" t="e">
        <f t="shared" si="19"/>
        <v>#NUM!</v>
      </c>
      <c r="AE38" s="36" t="e">
        <f t="shared" si="20"/>
        <v>#NUM!</v>
      </c>
      <c r="AF38" s="36" t="e">
        <f t="shared" si="21"/>
        <v>#N/A</v>
      </c>
      <c r="AG38" s="36" t="e">
        <f t="shared" si="22"/>
        <v>#NUM!</v>
      </c>
      <c r="AH38" s="36" t="e">
        <f t="shared" si="23"/>
        <v>#NUM!</v>
      </c>
      <c r="AI38" s="36" t="e">
        <f t="shared" si="24"/>
        <v>#NUM!</v>
      </c>
      <c r="AJ38" s="36" t="e">
        <f t="shared" si="25"/>
        <v>#N/A</v>
      </c>
    </row>
    <row r="39" spans="1:36" ht="12.95" customHeight="1" x14ac:dyDescent="0.15">
      <c r="A39" s="35"/>
      <c r="B39" s="99"/>
      <c r="C39" s="99"/>
      <c r="D39" s="35"/>
      <c r="E39" s="35"/>
      <c r="F39" s="4" t="str">
        <f t="shared" si="0"/>
        <v/>
      </c>
      <c r="G39" s="35"/>
      <c r="H39" s="35"/>
      <c r="I39" s="35"/>
      <c r="K39" s="36" t="e">
        <f t="shared" si="1"/>
        <v>#NUM!</v>
      </c>
      <c r="L39" s="36" t="e">
        <f t="shared" si="2"/>
        <v>#NUM!</v>
      </c>
      <c r="M39" s="36" t="e">
        <f t="shared" si="3"/>
        <v>#NUM!</v>
      </c>
      <c r="N39" s="36" t="e">
        <f t="shared" si="4"/>
        <v>#NUM!</v>
      </c>
      <c r="O39" s="36" t="e">
        <f t="shared" si="5"/>
        <v>#NUM!</v>
      </c>
      <c r="P39" s="36" t="e">
        <f t="shared" si="26"/>
        <v>#N/A</v>
      </c>
      <c r="Q39" s="36" t="e">
        <f t="shared" si="6"/>
        <v>#NUM!</v>
      </c>
      <c r="R39" s="36" t="e">
        <f t="shared" si="7"/>
        <v>#NUM!</v>
      </c>
      <c r="S39" s="36" t="e">
        <f t="shared" si="8"/>
        <v>#NUM!</v>
      </c>
      <c r="T39" s="36" t="e">
        <f t="shared" si="9"/>
        <v>#NUM!</v>
      </c>
      <c r="U39" s="36" t="e">
        <f t="shared" si="10"/>
        <v>#N/A</v>
      </c>
      <c r="V39" s="36" t="e">
        <f t="shared" si="11"/>
        <v>#NUM!</v>
      </c>
      <c r="W39" s="36" t="e">
        <f t="shared" si="12"/>
        <v>#NUM!</v>
      </c>
      <c r="X39" s="36" t="e">
        <f t="shared" si="13"/>
        <v>#NUM!</v>
      </c>
      <c r="Y39" s="36" t="e">
        <f t="shared" si="14"/>
        <v>#NUM!</v>
      </c>
      <c r="Z39" s="36" t="e">
        <f t="shared" si="15"/>
        <v>#N/A</v>
      </c>
      <c r="AA39" s="36" t="e">
        <f t="shared" si="16"/>
        <v>#NUM!</v>
      </c>
      <c r="AB39" s="36" t="e">
        <f t="shared" si="17"/>
        <v>#NUM!</v>
      </c>
      <c r="AC39" s="36" t="e">
        <f t="shared" si="18"/>
        <v>#NUM!</v>
      </c>
      <c r="AD39" s="36" t="e">
        <f t="shared" si="19"/>
        <v>#NUM!</v>
      </c>
      <c r="AE39" s="36" t="e">
        <f t="shared" si="20"/>
        <v>#NUM!</v>
      </c>
      <c r="AF39" s="36" t="e">
        <f t="shared" si="21"/>
        <v>#N/A</v>
      </c>
      <c r="AG39" s="36" t="e">
        <f t="shared" si="22"/>
        <v>#NUM!</v>
      </c>
      <c r="AH39" s="36" t="e">
        <f t="shared" si="23"/>
        <v>#NUM!</v>
      </c>
      <c r="AI39" s="36" t="e">
        <f t="shared" si="24"/>
        <v>#NUM!</v>
      </c>
      <c r="AJ39" s="36" t="e">
        <f t="shared" si="25"/>
        <v>#N/A</v>
      </c>
    </row>
    <row r="40" spans="1:36" ht="12.95" customHeight="1" x14ac:dyDescent="0.15">
      <c r="A40" s="35"/>
      <c r="B40" s="99"/>
      <c r="C40" s="99"/>
      <c r="D40" s="35"/>
      <c r="E40" s="35"/>
      <c r="F40" s="4" t="str">
        <f t="shared" si="0"/>
        <v/>
      </c>
      <c r="G40" s="35"/>
      <c r="H40" s="35"/>
      <c r="I40" s="35"/>
      <c r="K40" s="36" t="e">
        <f t="shared" si="1"/>
        <v>#NUM!</v>
      </c>
      <c r="L40" s="36" t="e">
        <f t="shared" si="2"/>
        <v>#NUM!</v>
      </c>
      <c r="M40" s="36" t="e">
        <f t="shared" si="3"/>
        <v>#NUM!</v>
      </c>
      <c r="N40" s="36" t="e">
        <f t="shared" si="4"/>
        <v>#NUM!</v>
      </c>
      <c r="O40" s="36" t="e">
        <f t="shared" si="5"/>
        <v>#NUM!</v>
      </c>
      <c r="P40" s="36" t="e">
        <f t="shared" si="26"/>
        <v>#N/A</v>
      </c>
      <c r="Q40" s="36" t="e">
        <f t="shared" si="6"/>
        <v>#NUM!</v>
      </c>
      <c r="R40" s="36" t="e">
        <f t="shared" si="7"/>
        <v>#NUM!</v>
      </c>
      <c r="S40" s="36" t="e">
        <f t="shared" si="8"/>
        <v>#NUM!</v>
      </c>
      <c r="T40" s="36" t="e">
        <f t="shared" si="9"/>
        <v>#NUM!</v>
      </c>
      <c r="U40" s="36" t="e">
        <f t="shared" si="10"/>
        <v>#N/A</v>
      </c>
      <c r="V40" s="36" t="e">
        <f t="shared" si="11"/>
        <v>#NUM!</v>
      </c>
      <c r="W40" s="36" t="e">
        <f t="shared" si="12"/>
        <v>#NUM!</v>
      </c>
      <c r="X40" s="36" t="e">
        <f t="shared" si="13"/>
        <v>#NUM!</v>
      </c>
      <c r="Y40" s="36" t="e">
        <f t="shared" si="14"/>
        <v>#NUM!</v>
      </c>
      <c r="Z40" s="36" t="e">
        <f t="shared" si="15"/>
        <v>#N/A</v>
      </c>
      <c r="AA40" s="36" t="e">
        <f t="shared" si="16"/>
        <v>#NUM!</v>
      </c>
      <c r="AB40" s="36" t="e">
        <f t="shared" si="17"/>
        <v>#NUM!</v>
      </c>
      <c r="AC40" s="36" t="e">
        <f t="shared" si="18"/>
        <v>#NUM!</v>
      </c>
      <c r="AD40" s="36" t="e">
        <f t="shared" si="19"/>
        <v>#NUM!</v>
      </c>
      <c r="AE40" s="36" t="e">
        <f t="shared" si="20"/>
        <v>#NUM!</v>
      </c>
      <c r="AF40" s="36" t="e">
        <f t="shared" si="21"/>
        <v>#N/A</v>
      </c>
      <c r="AG40" s="36" t="e">
        <f t="shared" si="22"/>
        <v>#NUM!</v>
      </c>
      <c r="AH40" s="36" t="e">
        <f t="shared" si="23"/>
        <v>#NUM!</v>
      </c>
      <c r="AI40" s="36" t="e">
        <f t="shared" si="24"/>
        <v>#NUM!</v>
      </c>
      <c r="AJ40" s="36" t="e">
        <f t="shared" si="25"/>
        <v>#N/A</v>
      </c>
    </row>
    <row r="41" spans="1:36" ht="12.95" customHeight="1" x14ac:dyDescent="0.15">
      <c r="A41" s="35"/>
      <c r="B41" s="99"/>
      <c r="C41" s="99"/>
      <c r="D41" s="35"/>
      <c r="E41" s="35"/>
      <c r="F41" s="4" t="str">
        <f t="shared" si="0"/>
        <v/>
      </c>
      <c r="G41" s="35"/>
      <c r="H41" s="35"/>
      <c r="I41" s="35"/>
      <c r="K41" s="36" t="e">
        <f t="shared" si="1"/>
        <v>#NUM!</v>
      </c>
      <c r="L41" s="36" t="e">
        <f t="shared" si="2"/>
        <v>#NUM!</v>
      </c>
      <c r="M41" s="36" t="e">
        <f t="shared" si="3"/>
        <v>#NUM!</v>
      </c>
      <c r="N41" s="36" t="e">
        <f t="shared" si="4"/>
        <v>#NUM!</v>
      </c>
      <c r="O41" s="36" t="e">
        <f t="shared" si="5"/>
        <v>#NUM!</v>
      </c>
      <c r="P41" s="36" t="e">
        <f t="shared" si="26"/>
        <v>#N/A</v>
      </c>
      <c r="Q41" s="36" t="e">
        <f t="shared" si="6"/>
        <v>#NUM!</v>
      </c>
      <c r="R41" s="36" t="e">
        <f t="shared" si="7"/>
        <v>#NUM!</v>
      </c>
      <c r="S41" s="36" t="e">
        <f t="shared" si="8"/>
        <v>#NUM!</v>
      </c>
      <c r="T41" s="36" t="e">
        <f t="shared" si="9"/>
        <v>#NUM!</v>
      </c>
      <c r="U41" s="36" t="e">
        <f t="shared" si="10"/>
        <v>#N/A</v>
      </c>
      <c r="V41" s="36" t="e">
        <f t="shared" si="11"/>
        <v>#NUM!</v>
      </c>
      <c r="W41" s="36" t="e">
        <f t="shared" si="12"/>
        <v>#NUM!</v>
      </c>
      <c r="X41" s="36" t="e">
        <f t="shared" si="13"/>
        <v>#NUM!</v>
      </c>
      <c r="Y41" s="36" t="e">
        <f t="shared" si="14"/>
        <v>#NUM!</v>
      </c>
      <c r="Z41" s="36" t="e">
        <f t="shared" si="15"/>
        <v>#N/A</v>
      </c>
      <c r="AA41" s="36" t="e">
        <f t="shared" si="16"/>
        <v>#NUM!</v>
      </c>
      <c r="AB41" s="36" t="e">
        <f t="shared" si="17"/>
        <v>#NUM!</v>
      </c>
      <c r="AC41" s="36" t="e">
        <f t="shared" si="18"/>
        <v>#NUM!</v>
      </c>
      <c r="AD41" s="36" t="e">
        <f t="shared" si="19"/>
        <v>#NUM!</v>
      </c>
      <c r="AE41" s="36" t="e">
        <f t="shared" si="20"/>
        <v>#NUM!</v>
      </c>
      <c r="AF41" s="36" t="e">
        <f t="shared" si="21"/>
        <v>#N/A</v>
      </c>
      <c r="AG41" s="36" t="e">
        <f t="shared" si="22"/>
        <v>#NUM!</v>
      </c>
      <c r="AH41" s="36" t="e">
        <f t="shared" si="23"/>
        <v>#NUM!</v>
      </c>
      <c r="AI41" s="36" t="e">
        <f t="shared" si="24"/>
        <v>#NUM!</v>
      </c>
      <c r="AJ41" s="36" t="e">
        <f t="shared" si="25"/>
        <v>#N/A</v>
      </c>
    </row>
    <row r="42" spans="1:36" ht="12.95" customHeight="1" x14ac:dyDescent="0.15">
      <c r="A42" s="35"/>
      <c r="B42" s="99"/>
      <c r="C42" s="99"/>
      <c r="D42" s="35"/>
      <c r="E42" s="35"/>
      <c r="F42" s="4" t="str">
        <f t="shared" si="0"/>
        <v/>
      </c>
      <c r="G42" s="35"/>
      <c r="H42" s="35"/>
      <c r="I42" s="35"/>
      <c r="K42" s="36" t="e">
        <f t="shared" si="1"/>
        <v>#NUM!</v>
      </c>
      <c r="L42" s="36" t="e">
        <f t="shared" si="2"/>
        <v>#NUM!</v>
      </c>
      <c r="M42" s="36" t="e">
        <f t="shared" si="3"/>
        <v>#NUM!</v>
      </c>
      <c r="N42" s="36" t="e">
        <f t="shared" si="4"/>
        <v>#NUM!</v>
      </c>
      <c r="O42" s="36" t="e">
        <f t="shared" si="5"/>
        <v>#NUM!</v>
      </c>
      <c r="P42" s="36" t="e">
        <f t="shared" si="26"/>
        <v>#N/A</v>
      </c>
      <c r="Q42" s="36" t="e">
        <f t="shared" si="6"/>
        <v>#NUM!</v>
      </c>
      <c r="R42" s="36" t="e">
        <f t="shared" si="7"/>
        <v>#NUM!</v>
      </c>
      <c r="S42" s="36" t="e">
        <f t="shared" si="8"/>
        <v>#NUM!</v>
      </c>
      <c r="T42" s="36" t="e">
        <f t="shared" si="9"/>
        <v>#NUM!</v>
      </c>
      <c r="U42" s="36" t="e">
        <f t="shared" si="10"/>
        <v>#N/A</v>
      </c>
      <c r="V42" s="36" t="e">
        <f t="shared" si="11"/>
        <v>#NUM!</v>
      </c>
      <c r="W42" s="36" t="e">
        <f t="shared" si="12"/>
        <v>#NUM!</v>
      </c>
      <c r="X42" s="36" t="e">
        <f t="shared" si="13"/>
        <v>#NUM!</v>
      </c>
      <c r="Y42" s="36" t="e">
        <f t="shared" si="14"/>
        <v>#NUM!</v>
      </c>
      <c r="Z42" s="36" t="e">
        <f t="shared" si="15"/>
        <v>#N/A</v>
      </c>
      <c r="AA42" s="36" t="e">
        <f t="shared" si="16"/>
        <v>#NUM!</v>
      </c>
      <c r="AB42" s="36" t="e">
        <f t="shared" si="17"/>
        <v>#NUM!</v>
      </c>
      <c r="AC42" s="36" t="e">
        <f t="shared" si="18"/>
        <v>#NUM!</v>
      </c>
      <c r="AD42" s="36" t="e">
        <f t="shared" si="19"/>
        <v>#NUM!</v>
      </c>
      <c r="AE42" s="36" t="e">
        <f t="shared" si="20"/>
        <v>#NUM!</v>
      </c>
      <c r="AF42" s="36" t="e">
        <f t="shared" si="21"/>
        <v>#N/A</v>
      </c>
      <c r="AG42" s="36" t="e">
        <f t="shared" si="22"/>
        <v>#NUM!</v>
      </c>
      <c r="AH42" s="36" t="e">
        <f t="shared" si="23"/>
        <v>#NUM!</v>
      </c>
      <c r="AI42" s="36" t="e">
        <f t="shared" si="24"/>
        <v>#NUM!</v>
      </c>
      <c r="AJ42" s="36" t="e">
        <f t="shared" si="25"/>
        <v>#N/A</v>
      </c>
    </row>
    <row r="43" spans="1:36" ht="12.95" customHeight="1" x14ac:dyDescent="0.15">
      <c r="A43" s="35"/>
      <c r="B43" s="99"/>
      <c r="C43" s="99"/>
      <c r="D43" s="35"/>
      <c r="E43" s="35"/>
      <c r="F43" s="4" t="str">
        <f t="shared" si="0"/>
        <v/>
      </c>
      <c r="G43" s="35"/>
      <c r="H43" s="35"/>
      <c r="I43" s="35"/>
      <c r="K43" s="36" t="e">
        <f t="shared" si="1"/>
        <v>#NUM!</v>
      </c>
      <c r="L43" s="36" t="e">
        <f t="shared" si="2"/>
        <v>#NUM!</v>
      </c>
      <c r="M43" s="36" t="e">
        <f t="shared" si="3"/>
        <v>#NUM!</v>
      </c>
      <c r="N43" s="36" t="e">
        <f t="shared" si="4"/>
        <v>#NUM!</v>
      </c>
      <c r="O43" s="36" t="e">
        <f t="shared" si="5"/>
        <v>#NUM!</v>
      </c>
      <c r="P43" s="36" t="e">
        <f t="shared" si="26"/>
        <v>#N/A</v>
      </c>
      <c r="Q43" s="36" t="e">
        <f t="shared" si="6"/>
        <v>#NUM!</v>
      </c>
      <c r="R43" s="36" t="e">
        <f t="shared" si="7"/>
        <v>#NUM!</v>
      </c>
      <c r="S43" s="36" t="e">
        <f t="shared" si="8"/>
        <v>#NUM!</v>
      </c>
      <c r="T43" s="36" t="e">
        <f t="shared" si="9"/>
        <v>#NUM!</v>
      </c>
      <c r="U43" s="36" t="e">
        <f t="shared" si="10"/>
        <v>#N/A</v>
      </c>
      <c r="V43" s="36" t="e">
        <f t="shared" si="11"/>
        <v>#NUM!</v>
      </c>
      <c r="W43" s="36" t="e">
        <f t="shared" si="12"/>
        <v>#NUM!</v>
      </c>
      <c r="X43" s="36" t="e">
        <f t="shared" si="13"/>
        <v>#NUM!</v>
      </c>
      <c r="Y43" s="36" t="e">
        <f t="shared" si="14"/>
        <v>#NUM!</v>
      </c>
      <c r="Z43" s="36" t="e">
        <f t="shared" si="15"/>
        <v>#N/A</v>
      </c>
      <c r="AA43" s="36" t="e">
        <f t="shared" si="16"/>
        <v>#NUM!</v>
      </c>
      <c r="AB43" s="36" t="e">
        <f t="shared" si="17"/>
        <v>#NUM!</v>
      </c>
      <c r="AC43" s="36" t="e">
        <f t="shared" si="18"/>
        <v>#NUM!</v>
      </c>
      <c r="AD43" s="36" t="e">
        <f t="shared" si="19"/>
        <v>#NUM!</v>
      </c>
      <c r="AE43" s="36" t="e">
        <f t="shared" si="20"/>
        <v>#NUM!</v>
      </c>
      <c r="AF43" s="36" t="e">
        <f t="shared" si="21"/>
        <v>#N/A</v>
      </c>
      <c r="AG43" s="36" t="e">
        <f t="shared" si="22"/>
        <v>#NUM!</v>
      </c>
      <c r="AH43" s="36" t="e">
        <f t="shared" si="23"/>
        <v>#NUM!</v>
      </c>
      <c r="AI43" s="36" t="e">
        <f t="shared" si="24"/>
        <v>#NUM!</v>
      </c>
      <c r="AJ43" s="36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35" t="s">
        <v>18</v>
      </c>
      <c r="D46" s="35" t="s">
        <v>19</v>
      </c>
      <c r="E46" s="35" t="s">
        <v>20</v>
      </c>
      <c r="F46" s="11"/>
      <c r="G46" s="5" t="s">
        <v>21</v>
      </c>
      <c r="H46" s="13"/>
      <c r="I46" s="111" t="s">
        <v>85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13</v>
      </c>
      <c r="D47" s="15">
        <f>COUNTIF(G4:G43,"*下層*")</f>
        <v>7</v>
      </c>
      <c r="E47" s="15">
        <f>COUNTA(A4:A43)</f>
        <v>20</v>
      </c>
      <c r="F47" s="11"/>
      <c r="G47" s="16">
        <f>C47*100</f>
        <v>1300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14</v>
      </c>
      <c r="D48" s="15">
        <f>IF(D47&gt;0,ROUND(SUMIF(G4:G43,"*下層*",E4:E43)/D47,0),"")</f>
        <v>8</v>
      </c>
      <c r="E48" s="15">
        <f>ROUND(SUM(E4:E43)/E47,0)</f>
        <v>13</v>
      </c>
      <c r="F48" s="14"/>
      <c r="G48" s="16">
        <f>C48</f>
        <v>14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18</v>
      </c>
      <c r="D49" s="15">
        <f>IF(D47&gt;0,ROUND(SUMIF(G4:G43,"*下層*",D4:D43)/D47,0),"")</f>
        <v>7</v>
      </c>
      <c r="E49" s="15">
        <f>ROUND(SUM(D4:D43)/E47,0)</f>
        <v>16</v>
      </c>
      <c r="F49" s="14"/>
      <c r="G49" s="16">
        <f>C49</f>
        <v>18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3.4499999999999993</v>
      </c>
      <c r="D50" s="17">
        <f>SUMIF(G4:G43,"*下層*",F4:F43)</f>
        <v>9.9999999999999992E-2</v>
      </c>
      <c r="E50" s="4">
        <f>SUM(F4:F43)</f>
        <v>3.5499999999999994</v>
      </c>
      <c r="F50" s="14"/>
      <c r="G50" s="18">
        <f>C50*100</f>
        <v>344.99999999999994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形状比＝78、Sr＝20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35" t="s">
        <v>18</v>
      </c>
      <c r="D53" s="35" t="s">
        <v>19</v>
      </c>
      <c r="E53" s="35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8</v>
      </c>
      <c r="D54" s="15">
        <f>COUNTIF(H4:H43,"▲")</f>
        <v>7</v>
      </c>
      <c r="E54" s="15">
        <f>COUNTA(H4:H43)</f>
        <v>15</v>
      </c>
      <c r="F54" s="11"/>
      <c r="G54" s="16">
        <f>C54*100</f>
        <v>800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16</v>
      </c>
      <c r="D55" s="15">
        <f>IF(D54&gt;0,ROUND(SUMIF(H4:H43,"▲",E4:E43)/D54,0),"")</f>
        <v>8</v>
      </c>
      <c r="E55" s="15">
        <f>ROUND(SUMIF(H4:H43,"*",E4:E43)/E54,0)</f>
        <v>12</v>
      </c>
      <c r="F55" s="14"/>
      <c r="G55" s="16">
        <f>C55</f>
        <v>16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18</v>
      </c>
      <c r="D56" s="15">
        <f>IF(D54&gt;0,ROUND(SUMIF(H4:H43,"▲",D4:D43)/D54,0),"")</f>
        <v>7</v>
      </c>
      <c r="E56" s="15">
        <f>ROUND(SUMIF(H4:H43,"*",D4:D43)/E54,0)</f>
        <v>13</v>
      </c>
      <c r="F56" s="14"/>
      <c r="G56" s="16">
        <f>C56</f>
        <v>18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1.63</v>
      </c>
      <c r="D57" s="17">
        <f>SUMIF(H4:H43,"▲",F4:F43)</f>
        <v>9.9999999999999992E-2</v>
      </c>
      <c r="E57" s="17">
        <f>SUM(C57:D57)</f>
        <v>1.73</v>
      </c>
      <c r="F57" s="14"/>
      <c r="G57" s="20">
        <f>C57*100</f>
        <v>163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35" t="s">
        <v>18</v>
      </c>
      <c r="D60" s="35" t="s">
        <v>19</v>
      </c>
      <c r="E60" s="35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61.5</v>
      </c>
      <c r="D61" s="21">
        <f>IF(D47&gt;0,ROUND(D54/D47*100,1),"")</f>
        <v>100</v>
      </c>
      <c r="E61" s="21">
        <f>ROUND(E54/E47*100,1)</f>
        <v>75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47.2</v>
      </c>
      <c r="D62" s="21">
        <f>IF(D47&gt;0,ROUND(D57/D50*100,1),"")</f>
        <v>100</v>
      </c>
      <c r="E62" s="21">
        <f>ROUND(E57/E50*100,1)</f>
        <v>48.7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35" t="s">
        <v>18</v>
      </c>
      <c r="D65" s="35" t="s">
        <v>19</v>
      </c>
      <c r="E65" s="35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5</v>
      </c>
      <c r="D66" s="15">
        <f>D47-D54</f>
        <v>0</v>
      </c>
      <c r="E66" s="15">
        <f>SUM(C66:D66)</f>
        <v>5</v>
      </c>
      <c r="F66" s="11"/>
      <c r="G66" s="16">
        <f>C66*100</f>
        <v>500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16</v>
      </c>
      <c r="D67" s="15" t="str">
        <f>IF(D66&gt;0,ROUND(SUMIFS(E4:E43,G7:G43,"*下層*",H4:H43,"")/D66,0),"")</f>
        <v/>
      </c>
      <c r="E67" s="15">
        <f>IF(E66&gt;0,ROUND(SUMIF(H4:H43,"",E4:E43)/E66,0),"")</f>
        <v>16</v>
      </c>
      <c r="F67" s="14"/>
      <c r="G67" s="16">
        <f>C67</f>
        <v>16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24</v>
      </c>
      <c r="D68" s="15" t="str">
        <f>IF(D66&gt;0,ROUND(SUMIFS(D4:D43,G7:G43,"*下層*",H4:H43,"")/D66,0),"")</f>
        <v/>
      </c>
      <c r="E68" s="15">
        <f>IF(E66&gt;0,ROUND(SUMIF(H4:H43,"",D4:D43)/E66,0),"")</f>
        <v>24</v>
      </c>
      <c r="F68" s="14"/>
      <c r="G68" s="16">
        <f>C68</f>
        <v>24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1.8199999999999994</v>
      </c>
      <c r="D69" s="17" t="str">
        <f>IF(D66&gt;0,D50-D57,"")</f>
        <v/>
      </c>
      <c r="E69" s="4">
        <f>SUM(C69:D69)</f>
        <v>1.8199999999999994</v>
      </c>
      <c r="F69" s="14"/>
      <c r="G69" s="18">
        <f>C69*100</f>
        <v>181.99999999999994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形状比＝67、Sr＝28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03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1087" priority="16" stopIfTrue="1">
      <formula>AND(($H4="スギ"),(#REF!&lt;12))</formula>
    </cfRule>
  </conditionalFormatting>
  <conditionalFormatting sqref="L4:L43">
    <cfRule type="expression" dxfId="1086" priority="15" stopIfTrue="1">
      <formula>AND(($H4="スギ"),(#REF!&lt;22),(#REF!&gt;=12))</formula>
    </cfRule>
  </conditionalFormatting>
  <conditionalFormatting sqref="M4:M43">
    <cfRule type="expression" dxfId="1085" priority="14" stopIfTrue="1">
      <formula>AND(($H4="スギ"),(#REF!&lt;32),(#REF!&gt;=22))</formula>
    </cfRule>
  </conditionalFormatting>
  <conditionalFormatting sqref="N4:N43">
    <cfRule type="expression" dxfId="1084" priority="13" stopIfTrue="1">
      <formula>AND(($H4="スギ"),(#REF!&lt;42),(#REF!&gt;=32))</formula>
    </cfRule>
  </conditionalFormatting>
  <conditionalFormatting sqref="U4:U43 Z4:AF43 AJ4:AJ43 O4:P43">
    <cfRule type="expression" dxfId="1083" priority="12" stopIfTrue="1">
      <formula>AND(($H4="スギ"),(#REF!&gt;=42))</formula>
    </cfRule>
  </conditionalFormatting>
  <conditionalFormatting sqref="Q4:Q43 AA4:AA43">
    <cfRule type="expression" dxfId="1082" priority="11" stopIfTrue="1">
      <formula>AND(($H4="ヒノキ"),(#REF!&lt;12))</formula>
    </cfRule>
  </conditionalFormatting>
  <conditionalFormatting sqref="R4:R43 AB4:AE43">
    <cfRule type="expression" dxfId="1081" priority="10" stopIfTrue="1">
      <formula>AND(($H4="ヒノキ"),(#REF!&lt;22),(#REF!&gt;=12))</formula>
    </cfRule>
  </conditionalFormatting>
  <conditionalFormatting sqref="S4:S43">
    <cfRule type="expression" dxfId="1080" priority="9" stopIfTrue="1">
      <formula>AND(($H4="ヒノキ"),(#REF!&lt;32),(#REF!&gt;=22))</formula>
    </cfRule>
  </conditionalFormatting>
  <conditionalFormatting sqref="T4:U43 Z4:AF43 AJ4:AJ43">
    <cfRule type="expression" dxfId="1079" priority="8" stopIfTrue="1">
      <formula>AND(($H4="ヒノキ"),(#REF!&gt;=32))</formula>
    </cfRule>
  </conditionalFormatting>
  <conditionalFormatting sqref="V4:V43 AA4:AA43">
    <cfRule type="expression" dxfId="1078" priority="7" stopIfTrue="1">
      <formula>AND(($H4="アカマツ"),(#REF!&lt;12))</formula>
    </cfRule>
  </conditionalFormatting>
  <conditionalFormatting sqref="W4:W43 AB4:AB43">
    <cfRule type="expression" dxfId="1077" priority="6" stopIfTrue="1">
      <formula>AND(($H4="アカマツ"),(#REF!&lt;22),(#REF!&gt;=12))</formula>
    </cfRule>
  </conditionalFormatting>
  <conditionalFormatting sqref="X4:X43 AC4:AC43">
    <cfRule type="expression" dxfId="1076" priority="5" stopIfTrue="1">
      <formula>AND(($H4="アカマツ"),(#REF!&lt;42),(#REF!&gt;=22))</formula>
    </cfRule>
  </conditionalFormatting>
  <conditionalFormatting sqref="Y4:AF43 AJ4:AJ43">
    <cfRule type="expression" dxfId="1075" priority="4" stopIfTrue="1">
      <formula>AND(($H4="アカマツ"),(#REF!&gt;=42))</formula>
    </cfRule>
  </conditionalFormatting>
  <conditionalFormatting sqref="AG4:AG43">
    <cfRule type="expression" dxfId="1074" priority="3" stopIfTrue="1">
      <formula>AND(($H4&lt;&gt;"スギ"),($H4&lt;&gt;"ヒノキ"),($H4&lt;&gt;"アカマツ"),(#REF!&lt;12))</formula>
    </cfRule>
  </conditionalFormatting>
  <conditionalFormatting sqref="AH4:AH43">
    <cfRule type="expression" dxfId="1073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1072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00B050"/>
  </sheetPr>
  <dimension ref="A1:AJ120"/>
  <sheetViews>
    <sheetView showGridLines="0" view="pageBreakPreview" zoomScaleNormal="85" zoomScaleSheetLayoutView="100" workbookViewId="0">
      <selection activeCell="H18" sqref="H18:I18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363</v>
      </c>
      <c r="B2" s="100"/>
      <c r="C2" s="100"/>
      <c r="D2" s="100"/>
      <c r="E2" s="100"/>
      <c r="F2" s="100"/>
      <c r="G2" s="100"/>
      <c r="H2" s="101" t="s">
        <v>340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84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3">
        <v>0</v>
      </c>
      <c r="L3" s="83">
        <v>12</v>
      </c>
      <c r="M3" s="83">
        <v>22</v>
      </c>
      <c r="N3" s="83">
        <v>32</v>
      </c>
      <c r="O3" s="83">
        <v>42</v>
      </c>
      <c r="P3" s="83" t="s">
        <v>14</v>
      </c>
      <c r="Q3" s="83">
        <v>0</v>
      </c>
      <c r="R3" s="83">
        <v>12</v>
      </c>
      <c r="S3" s="83">
        <v>22</v>
      </c>
      <c r="T3" s="83">
        <v>32</v>
      </c>
      <c r="U3" s="83" t="s">
        <v>14</v>
      </c>
      <c r="V3" s="83">
        <v>0</v>
      </c>
      <c r="W3" s="83">
        <v>12</v>
      </c>
      <c r="X3" s="83">
        <v>22</v>
      </c>
      <c r="Y3" s="83">
        <v>42</v>
      </c>
      <c r="Z3" s="83" t="s">
        <v>14</v>
      </c>
      <c r="AA3" s="83">
        <v>0</v>
      </c>
      <c r="AB3" s="83">
        <v>12</v>
      </c>
      <c r="AC3" s="83">
        <v>22</v>
      </c>
      <c r="AD3" s="83">
        <v>32</v>
      </c>
      <c r="AE3" s="83">
        <v>42</v>
      </c>
      <c r="AF3" s="83" t="s">
        <v>14</v>
      </c>
      <c r="AG3" s="83">
        <v>0</v>
      </c>
      <c r="AH3" s="83">
        <v>12</v>
      </c>
      <c r="AI3" s="83">
        <v>42</v>
      </c>
      <c r="AJ3" s="83" t="s">
        <v>14</v>
      </c>
    </row>
    <row r="4" spans="1:36" ht="12.95" customHeight="1" x14ac:dyDescent="0.15">
      <c r="A4" s="82">
        <v>981</v>
      </c>
      <c r="B4" s="99" t="s">
        <v>37</v>
      </c>
      <c r="C4" s="99"/>
      <c r="D4" s="82">
        <v>30</v>
      </c>
      <c r="E4" s="82">
        <v>21</v>
      </c>
      <c r="F4" s="4">
        <f t="shared" ref="F4:F43" si="0">IF(D4&gt;0,IF(B4="スギ",P4,IF(B4="ヒノキ",U4,IF(B4="アカマツ",Z4,IF(B4="カラマツ",AF4,AJ4)))),"")</f>
        <v>0.7</v>
      </c>
      <c r="G4" s="5"/>
      <c r="H4" s="82"/>
      <c r="I4" s="82" t="s">
        <v>38</v>
      </c>
      <c r="J4" s="1" t="s">
        <v>15</v>
      </c>
      <c r="K4" s="83">
        <f t="shared" ref="K4:K43" si="1">IF(ROUND(10^(-5+0.8769+1.7454*LOG(D4)+1.014*LOG(E4)),2)&gt;=0.01,ROUND(10^(-5+0.8769+1.7454*LOG(D4)+1.014*LOG(E4)),2),ROUND(10^(-5+0.8769+1.7454*LOG(D4)+1.014*LOG(E4)),3))</f>
        <v>0.62</v>
      </c>
      <c r="L4" s="83">
        <f t="shared" ref="L4:L43" si="2">ROUND(10^(-5+0.73504+1.83346*LOG(D4)+1.06569*LOG(E4)),2)</f>
        <v>0.71</v>
      </c>
      <c r="M4" s="83">
        <f t="shared" ref="M4:M43" si="3">ROUND(10^(-5+0.71514+1.74357*LOG(D4)+1.17719*LOG(E4)),2)</f>
        <v>0.7</v>
      </c>
      <c r="N4" s="83">
        <f t="shared" ref="N4:N43" si="4">ROUND(10^(-5+0.82956+1.76381*LOG(D4)+1.06412*LOG(E4)),2)</f>
        <v>0.69</v>
      </c>
      <c r="O4" s="83">
        <f t="shared" ref="O4:O43" si="5">ROUND(10^(-5+0.88226+1.79204*LOG(D4)+0.99303*LOG(E4)),2)</f>
        <v>0.7</v>
      </c>
      <c r="P4" s="83">
        <f>HLOOKUP($D4,K$3:O$43,MATCH($A4,$A$3:$A$43,0),1)</f>
        <v>0.7</v>
      </c>
      <c r="Q4" s="83">
        <f t="shared" ref="Q4:Q43" si="6">IF(ROUND(10^(1.810672*LOG(D4)+0.982833*LOG(E4)-4.173533),2)&gt;=0.01,ROUND(10^(1.810672*LOG(D4)+0.982833*LOG(E4)-4.173533),2),ROUND(10^(1.810672*LOG(D4)+0.982833*LOG(E4)-4.173533),3))</f>
        <v>0.63</v>
      </c>
      <c r="R4" s="83">
        <f t="shared" ref="R4:R43" si="7">ROUND(10^(1.905709*LOG(D4)+1.011385*LOG(E4)-4.293729),2)</f>
        <v>0.72</v>
      </c>
      <c r="S4" s="83">
        <f t="shared" ref="S4:S43" si="8">ROUND(10^(1.771888*LOG(D4)+1.138415*LOG(E4)-4.271259),2)</f>
        <v>0.71</v>
      </c>
      <c r="T4" s="83">
        <f t="shared" ref="T4:T43" si="9">ROUND(10^(1.671519*LOG(D4)+1.363617*LOG(E4)-4.404407),2)</f>
        <v>0.74</v>
      </c>
      <c r="U4" s="83">
        <f t="shared" ref="U4:U43" si="10">HLOOKUP($D4,Q$3:T$43,MATCH($A4,$A$3:$A$43,0),1)</f>
        <v>0.71</v>
      </c>
      <c r="V4" s="83">
        <f t="shared" ref="V4:V43" si="11">IF(ROUND(10^(-4.249503+1.946501*LOG(D4)+0.942682*LOG(E4)),2)&gt;=0.01,ROUND(10^(-4.249503+1.946501*LOG(D4)+0.942682*LOG(E4)),2),ROUND(10^(-4.249503+1.946501*LOG(D4)+0.942682*LOG(E4)),3))</f>
        <v>0.74</v>
      </c>
      <c r="W4" s="83">
        <f t="shared" ref="W4:W43" si="12">ROUND(10^(-4.155639+1.847898*LOG(D4)+0.951955*LOG(E4)),2)</f>
        <v>0.68</v>
      </c>
      <c r="X4" s="83">
        <f t="shared" ref="X4:X43" si="13">ROUND(10^(-4.194535+1.804172*LOG(D4)+1.034248*LOG(E4)),2)</f>
        <v>0.69</v>
      </c>
      <c r="Y4" s="83">
        <f t="shared" ref="Y4:Y43" si="14">ROUND(10^(-4.42347+2.006485*LOG(D4)+0.967757*LOG(E4)),2)</f>
        <v>0.66</v>
      </c>
      <c r="Z4" s="83">
        <f t="shared" ref="Z4:Z43" si="15">HLOOKUP($D4,V$3:Y$43,MATCH($A4,$A$3:$A$43,0),1)</f>
        <v>0.69</v>
      </c>
      <c r="AA4" s="83">
        <f t="shared" ref="AA4:AA43" si="16">IF(ROUND(10^(1.80389*LOG(D4)+0.962587*LOG(E4)-4.155099),2)&gt;=0.01,ROUND(10^(1.80389*LOG(D4)+0.962587*LOG(E4)-4.155099),2),ROUND(10^(1.80389*LOG(D4)+0.962587*LOG(E4)-4.155099),3))</f>
        <v>0.61</v>
      </c>
      <c r="AB4" s="83">
        <f t="shared" ref="AB4:AB43" si="17">ROUND(10^(1.979213*LOG(D4)+0.998347*LOG(E4)-4.369281),2)</f>
        <v>0.75</v>
      </c>
      <c r="AC4" s="83">
        <f t="shared" ref="AC4:AC43" si="18">ROUND(10^(1.904401*LOG(D4)+1.062478*LOG(E4)-4.348104),2)</f>
        <v>0.74</v>
      </c>
      <c r="AD4" s="83">
        <f t="shared" ref="AD4:AD43" si="19">ROUND(10^(1.640825*LOG(D4)+1.080387*LOG(E4)-3.976731),2)</f>
        <v>0.75</v>
      </c>
      <c r="AE4" s="83">
        <f t="shared" ref="AE4:AE43" si="20">ROUND(10^(1.90887*LOG(D4)+1.088002*LOG(E4)-4.431495),2)</f>
        <v>0.67</v>
      </c>
      <c r="AF4" s="83">
        <f t="shared" ref="AF4:AF43" si="21">HLOOKUP($D4,AA$3:AE$43,MATCH($A4,$A$3:$A$43,0),1)</f>
        <v>0.74</v>
      </c>
      <c r="AG4" s="83">
        <f t="shared" ref="AG4:AG43" si="22">IF(ROUND(10^(1.94019664*LOG(D4)+0.84689666*LOG(E4)-4.20067295),2)&gt;=0.01,ROUND(10^(1.94019664*LOG(D4)+0.84689666*LOG(E4)-4.20067295),2),ROUND(10^(1.94019664*LOG(D4)+0.84689666*LOG(E4)-4.20067295),3))</f>
        <v>0.61</v>
      </c>
      <c r="AH4" s="83">
        <f t="shared" ref="AH4:AH43" si="23">ROUND(10^(1.93813902*LOG(D4)+0.96697002*LOG(E4)-4.32216295),2)</f>
        <v>0.66</v>
      </c>
      <c r="AI4" s="83">
        <f t="shared" ref="AI4:AI43" si="24">ROUND(10^(1.82464098*LOG(D4)+0.97625989*LOG(E4)-4.15096808),2)</f>
        <v>0.68</v>
      </c>
      <c r="AJ4" s="83">
        <f t="shared" ref="AJ4:AJ43" si="25">HLOOKUP($D4,AG$3:AI$43,MATCH($A4,$A$3:$A$43,0),1)</f>
        <v>0.66</v>
      </c>
    </row>
    <row r="5" spans="1:36" ht="12.95" customHeight="1" x14ac:dyDescent="0.15">
      <c r="A5" s="82">
        <v>982</v>
      </c>
      <c r="B5" s="99" t="s">
        <v>37</v>
      </c>
      <c r="C5" s="99"/>
      <c r="D5" s="82">
        <v>16</v>
      </c>
      <c r="E5" s="82">
        <v>18</v>
      </c>
      <c r="F5" s="4">
        <f t="shared" si="0"/>
        <v>0.19</v>
      </c>
      <c r="G5" s="5" t="s">
        <v>33</v>
      </c>
      <c r="H5" s="82" t="s">
        <v>32</v>
      </c>
      <c r="I5" s="5" t="s">
        <v>33</v>
      </c>
      <c r="J5" s="1" t="s">
        <v>15</v>
      </c>
      <c r="K5" s="83">
        <f t="shared" si="1"/>
        <v>0.18</v>
      </c>
      <c r="L5" s="83">
        <f t="shared" si="2"/>
        <v>0.19</v>
      </c>
      <c r="M5" s="83">
        <f t="shared" si="3"/>
        <v>0.2</v>
      </c>
      <c r="N5" s="83">
        <f t="shared" si="4"/>
        <v>0.19</v>
      </c>
      <c r="O5" s="83">
        <f t="shared" si="5"/>
        <v>0.19</v>
      </c>
      <c r="P5" s="83">
        <f t="shared" ref="P5:P43" si="26">HLOOKUP($D5,K$3:O$43,MATCH(A5,$A$3:$A$43,0),1)</f>
        <v>0.19</v>
      </c>
      <c r="Q5" s="83">
        <f t="shared" si="6"/>
        <v>0.17</v>
      </c>
      <c r="R5" s="83">
        <f t="shared" si="7"/>
        <v>0.19</v>
      </c>
      <c r="S5" s="83">
        <f t="shared" si="8"/>
        <v>0.2</v>
      </c>
      <c r="T5" s="83">
        <f t="shared" si="9"/>
        <v>0.21</v>
      </c>
      <c r="U5" s="83">
        <f t="shared" si="10"/>
        <v>0.19</v>
      </c>
      <c r="V5" s="83">
        <f t="shared" si="11"/>
        <v>0.19</v>
      </c>
      <c r="W5" s="83">
        <f t="shared" si="12"/>
        <v>0.18</v>
      </c>
      <c r="X5" s="83">
        <f t="shared" si="13"/>
        <v>0.19</v>
      </c>
      <c r="Y5" s="83">
        <f t="shared" si="14"/>
        <v>0.16</v>
      </c>
      <c r="Z5" s="83">
        <f t="shared" si="15"/>
        <v>0.18</v>
      </c>
      <c r="AA5" s="83">
        <f t="shared" si="16"/>
        <v>0.17</v>
      </c>
      <c r="AB5" s="83">
        <f t="shared" si="17"/>
        <v>0.18</v>
      </c>
      <c r="AC5" s="83">
        <f t="shared" si="18"/>
        <v>0.19</v>
      </c>
      <c r="AD5" s="83">
        <f t="shared" si="19"/>
        <v>0.23</v>
      </c>
      <c r="AE5" s="83">
        <f t="shared" si="20"/>
        <v>0.17</v>
      </c>
      <c r="AF5" s="83">
        <f t="shared" si="21"/>
        <v>0.18</v>
      </c>
      <c r="AG5" s="83">
        <f t="shared" si="22"/>
        <v>0.16</v>
      </c>
      <c r="AH5" s="83">
        <f t="shared" si="23"/>
        <v>0.17</v>
      </c>
      <c r="AI5" s="83">
        <f t="shared" si="24"/>
        <v>0.19</v>
      </c>
      <c r="AJ5" s="83">
        <f t="shared" si="25"/>
        <v>0.17</v>
      </c>
    </row>
    <row r="6" spans="1:36" ht="12.95" customHeight="1" x14ac:dyDescent="0.15">
      <c r="A6" s="82">
        <v>983</v>
      </c>
      <c r="B6" s="99" t="s">
        <v>37</v>
      </c>
      <c r="C6" s="99"/>
      <c r="D6" s="82">
        <v>26</v>
      </c>
      <c r="E6" s="82">
        <v>20</v>
      </c>
      <c r="F6" s="4">
        <f t="shared" si="0"/>
        <v>0.52</v>
      </c>
      <c r="G6" s="5"/>
      <c r="H6" s="82"/>
      <c r="I6" s="5"/>
      <c r="J6" s="1" t="s">
        <v>15</v>
      </c>
      <c r="K6" s="83">
        <f t="shared" si="1"/>
        <v>0.46</v>
      </c>
      <c r="L6" s="83">
        <f t="shared" si="2"/>
        <v>0.52</v>
      </c>
      <c r="M6" s="83">
        <f t="shared" si="3"/>
        <v>0.52</v>
      </c>
      <c r="N6" s="83">
        <f t="shared" si="4"/>
        <v>0.51</v>
      </c>
      <c r="O6" s="83">
        <f t="shared" si="5"/>
        <v>0.51</v>
      </c>
      <c r="P6" s="83">
        <f t="shared" si="26"/>
        <v>0.52</v>
      </c>
      <c r="Q6" s="83">
        <f t="shared" si="6"/>
        <v>0.46</v>
      </c>
      <c r="R6" s="83">
        <f t="shared" si="7"/>
        <v>0.52</v>
      </c>
      <c r="S6" s="83">
        <f t="shared" si="8"/>
        <v>0.52</v>
      </c>
      <c r="T6" s="83">
        <f t="shared" si="9"/>
        <v>0.54</v>
      </c>
      <c r="U6" s="83">
        <f t="shared" si="10"/>
        <v>0.52</v>
      </c>
      <c r="V6" s="83">
        <f t="shared" si="11"/>
        <v>0.54</v>
      </c>
      <c r="W6" s="83">
        <f t="shared" si="12"/>
        <v>0.5</v>
      </c>
      <c r="X6" s="83">
        <f t="shared" si="13"/>
        <v>0.51</v>
      </c>
      <c r="Y6" s="83">
        <f t="shared" si="14"/>
        <v>0.47</v>
      </c>
      <c r="Z6" s="83">
        <f t="shared" si="15"/>
        <v>0.51</v>
      </c>
      <c r="AA6" s="83">
        <f t="shared" si="16"/>
        <v>0.45</v>
      </c>
      <c r="AB6" s="83">
        <f t="shared" si="17"/>
        <v>0.54</v>
      </c>
      <c r="AC6" s="83">
        <f t="shared" si="18"/>
        <v>0.54</v>
      </c>
      <c r="AD6" s="83">
        <f t="shared" si="19"/>
        <v>0.56000000000000005</v>
      </c>
      <c r="AE6" s="83">
        <f t="shared" si="20"/>
        <v>0.48</v>
      </c>
      <c r="AF6" s="83">
        <f t="shared" si="21"/>
        <v>0.54</v>
      </c>
      <c r="AG6" s="83">
        <f t="shared" si="22"/>
        <v>0.44</v>
      </c>
      <c r="AH6" s="83">
        <f t="shared" si="23"/>
        <v>0.48</v>
      </c>
      <c r="AI6" s="83">
        <f t="shared" si="24"/>
        <v>0.5</v>
      </c>
      <c r="AJ6" s="83">
        <f t="shared" si="25"/>
        <v>0.48</v>
      </c>
    </row>
    <row r="7" spans="1:36" ht="12.95" customHeight="1" x14ac:dyDescent="0.15">
      <c r="A7" s="82">
        <v>984</v>
      </c>
      <c r="B7" s="99" t="s">
        <v>37</v>
      </c>
      <c r="C7" s="99"/>
      <c r="D7" s="82">
        <v>14</v>
      </c>
      <c r="E7" s="82">
        <v>14</v>
      </c>
      <c r="F7" s="4">
        <f t="shared" si="0"/>
        <v>0.11</v>
      </c>
      <c r="G7" s="5" t="s">
        <v>33</v>
      </c>
      <c r="H7" s="82" t="s">
        <v>32</v>
      </c>
      <c r="I7" s="5" t="s">
        <v>33</v>
      </c>
      <c r="J7" s="1" t="s">
        <v>15</v>
      </c>
      <c r="K7" s="83">
        <f t="shared" si="1"/>
        <v>0.11</v>
      </c>
      <c r="L7" s="83">
        <f t="shared" si="2"/>
        <v>0.11</v>
      </c>
      <c r="M7" s="83">
        <f t="shared" si="3"/>
        <v>0.12</v>
      </c>
      <c r="N7" s="83">
        <f t="shared" si="4"/>
        <v>0.12</v>
      </c>
      <c r="O7" s="83">
        <f t="shared" si="5"/>
        <v>0.12</v>
      </c>
      <c r="P7" s="83">
        <f t="shared" si="26"/>
        <v>0.11</v>
      </c>
      <c r="Q7" s="83">
        <f t="shared" si="6"/>
        <v>0.11</v>
      </c>
      <c r="R7" s="83">
        <f t="shared" si="7"/>
        <v>0.11</v>
      </c>
      <c r="S7" s="83">
        <f t="shared" si="8"/>
        <v>0.12</v>
      </c>
      <c r="T7" s="83">
        <f t="shared" si="9"/>
        <v>0.12</v>
      </c>
      <c r="U7" s="83">
        <f t="shared" si="10"/>
        <v>0.11</v>
      </c>
      <c r="V7" s="83">
        <f t="shared" si="11"/>
        <v>0.12</v>
      </c>
      <c r="W7" s="83">
        <f t="shared" si="12"/>
        <v>0.11</v>
      </c>
      <c r="X7" s="83">
        <f t="shared" si="13"/>
        <v>0.11</v>
      </c>
      <c r="Y7" s="83">
        <f t="shared" si="14"/>
        <v>0.1</v>
      </c>
      <c r="Z7" s="83">
        <f t="shared" si="15"/>
        <v>0.11</v>
      </c>
      <c r="AA7" s="83">
        <f t="shared" si="16"/>
        <v>0.1</v>
      </c>
      <c r="AB7" s="83">
        <f t="shared" si="17"/>
        <v>0.11</v>
      </c>
      <c r="AC7" s="83">
        <f t="shared" si="18"/>
        <v>0.11</v>
      </c>
      <c r="AD7" s="83">
        <f t="shared" si="19"/>
        <v>0.14000000000000001</v>
      </c>
      <c r="AE7" s="83">
        <f t="shared" si="20"/>
        <v>0.1</v>
      </c>
      <c r="AF7" s="83">
        <f t="shared" si="21"/>
        <v>0.11</v>
      </c>
      <c r="AG7" s="83">
        <f t="shared" si="22"/>
        <v>0.1</v>
      </c>
      <c r="AH7" s="83">
        <f t="shared" si="23"/>
        <v>0.1</v>
      </c>
      <c r="AI7" s="83">
        <f t="shared" si="24"/>
        <v>0.11</v>
      </c>
      <c r="AJ7" s="83">
        <f t="shared" si="25"/>
        <v>0.1</v>
      </c>
    </row>
    <row r="8" spans="1:36" ht="12.95" customHeight="1" x14ac:dyDescent="0.15">
      <c r="A8" s="82">
        <v>985</v>
      </c>
      <c r="B8" s="99" t="s">
        <v>37</v>
      </c>
      <c r="C8" s="99"/>
      <c r="D8" s="82">
        <v>30</v>
      </c>
      <c r="E8" s="82">
        <v>20</v>
      </c>
      <c r="F8" s="4">
        <f t="shared" si="0"/>
        <v>0.66</v>
      </c>
      <c r="G8" s="5"/>
      <c r="H8" s="82"/>
      <c r="I8" s="5"/>
      <c r="J8" s="1" t="s">
        <v>15</v>
      </c>
      <c r="K8" s="83">
        <f t="shared" si="1"/>
        <v>0.59</v>
      </c>
      <c r="L8" s="83">
        <f t="shared" si="2"/>
        <v>0.68</v>
      </c>
      <c r="M8" s="83">
        <f t="shared" si="3"/>
        <v>0.66</v>
      </c>
      <c r="N8" s="83">
        <f t="shared" si="4"/>
        <v>0.66</v>
      </c>
      <c r="O8" s="83">
        <f t="shared" si="5"/>
        <v>0.66</v>
      </c>
      <c r="P8" s="83">
        <f t="shared" si="26"/>
        <v>0.66</v>
      </c>
      <c r="Q8" s="83">
        <f t="shared" si="6"/>
        <v>0.6</v>
      </c>
      <c r="R8" s="83">
        <f t="shared" si="7"/>
        <v>0.69</v>
      </c>
      <c r="S8" s="83">
        <f t="shared" si="8"/>
        <v>0.67</v>
      </c>
      <c r="T8" s="83">
        <f t="shared" si="9"/>
        <v>0.69</v>
      </c>
      <c r="U8" s="83">
        <f t="shared" si="10"/>
        <v>0.67</v>
      </c>
      <c r="V8" s="83">
        <f t="shared" si="11"/>
        <v>0.71</v>
      </c>
      <c r="W8" s="83">
        <f t="shared" si="12"/>
        <v>0.65</v>
      </c>
      <c r="X8" s="83">
        <f t="shared" si="13"/>
        <v>0.65</v>
      </c>
      <c r="Y8" s="83">
        <f t="shared" si="14"/>
        <v>0.63</v>
      </c>
      <c r="Z8" s="83">
        <f t="shared" si="15"/>
        <v>0.65</v>
      </c>
      <c r="AA8" s="83">
        <f t="shared" si="16"/>
        <v>0.57999999999999996</v>
      </c>
      <c r="AB8" s="83">
        <f t="shared" si="17"/>
        <v>0.71</v>
      </c>
      <c r="AC8" s="83">
        <f t="shared" si="18"/>
        <v>0.7</v>
      </c>
      <c r="AD8" s="83">
        <f t="shared" si="19"/>
        <v>0.71</v>
      </c>
      <c r="AE8" s="83">
        <f t="shared" si="20"/>
        <v>0.64</v>
      </c>
      <c r="AF8" s="83">
        <f t="shared" si="21"/>
        <v>0.7</v>
      </c>
      <c r="AG8" s="83">
        <f t="shared" si="22"/>
        <v>0.57999999999999996</v>
      </c>
      <c r="AH8" s="83">
        <f t="shared" si="23"/>
        <v>0.63</v>
      </c>
      <c r="AI8" s="83">
        <f t="shared" si="24"/>
        <v>0.65</v>
      </c>
      <c r="AJ8" s="83">
        <f t="shared" si="25"/>
        <v>0.63</v>
      </c>
    </row>
    <row r="9" spans="1:36" ht="12.95" customHeight="1" x14ac:dyDescent="0.15">
      <c r="A9" s="82">
        <v>986</v>
      </c>
      <c r="B9" s="99" t="s">
        <v>37</v>
      </c>
      <c r="C9" s="99"/>
      <c r="D9" s="82">
        <v>22</v>
      </c>
      <c r="E9" s="82">
        <v>19</v>
      </c>
      <c r="F9" s="4">
        <f t="shared" si="0"/>
        <v>0.36</v>
      </c>
      <c r="G9" s="5"/>
      <c r="H9" s="82"/>
      <c r="I9" s="5"/>
      <c r="J9" s="1" t="s">
        <v>15</v>
      </c>
      <c r="K9" s="83">
        <f t="shared" si="1"/>
        <v>0.33</v>
      </c>
      <c r="L9" s="83">
        <f t="shared" si="2"/>
        <v>0.36</v>
      </c>
      <c r="M9" s="83">
        <f t="shared" si="3"/>
        <v>0.36</v>
      </c>
      <c r="N9" s="83">
        <f t="shared" si="4"/>
        <v>0.36</v>
      </c>
      <c r="O9" s="83">
        <f t="shared" si="5"/>
        <v>0.36</v>
      </c>
      <c r="P9" s="83">
        <f t="shared" si="26"/>
        <v>0.36</v>
      </c>
      <c r="Q9" s="83">
        <f t="shared" si="6"/>
        <v>0.33</v>
      </c>
      <c r="R9" s="83">
        <f t="shared" si="7"/>
        <v>0.36</v>
      </c>
      <c r="S9" s="83">
        <f t="shared" si="8"/>
        <v>0.37</v>
      </c>
      <c r="T9" s="83">
        <f t="shared" si="9"/>
        <v>0.38</v>
      </c>
      <c r="U9" s="83">
        <f t="shared" si="10"/>
        <v>0.37</v>
      </c>
      <c r="V9" s="83">
        <f t="shared" si="11"/>
        <v>0.37</v>
      </c>
      <c r="W9" s="83">
        <f t="shared" si="12"/>
        <v>0.35</v>
      </c>
      <c r="X9" s="83">
        <f t="shared" si="13"/>
        <v>0.35</v>
      </c>
      <c r="Y9" s="83">
        <f t="shared" si="14"/>
        <v>0.32</v>
      </c>
      <c r="Z9" s="83">
        <f t="shared" si="15"/>
        <v>0.35</v>
      </c>
      <c r="AA9" s="83">
        <f t="shared" si="16"/>
        <v>0.31</v>
      </c>
      <c r="AB9" s="83">
        <f t="shared" si="17"/>
        <v>0.37</v>
      </c>
      <c r="AC9" s="83">
        <f t="shared" si="18"/>
        <v>0.37</v>
      </c>
      <c r="AD9" s="83">
        <f t="shared" si="19"/>
        <v>0.41</v>
      </c>
      <c r="AE9" s="83">
        <f t="shared" si="20"/>
        <v>0.33</v>
      </c>
      <c r="AF9" s="83">
        <f t="shared" si="21"/>
        <v>0.37</v>
      </c>
      <c r="AG9" s="83">
        <f t="shared" si="22"/>
        <v>0.31</v>
      </c>
      <c r="AH9" s="83">
        <f t="shared" si="23"/>
        <v>0.33</v>
      </c>
      <c r="AI9" s="83">
        <f t="shared" si="24"/>
        <v>0.35</v>
      </c>
      <c r="AJ9" s="83">
        <f t="shared" si="25"/>
        <v>0.33</v>
      </c>
    </row>
    <row r="10" spans="1:36" ht="12.95" customHeight="1" x14ac:dyDescent="0.15">
      <c r="A10" s="82">
        <v>987</v>
      </c>
      <c r="B10" s="99" t="s">
        <v>37</v>
      </c>
      <c r="C10" s="99"/>
      <c r="D10" s="82">
        <v>20</v>
      </c>
      <c r="E10" s="82">
        <v>15</v>
      </c>
      <c r="F10" s="4">
        <f t="shared" si="0"/>
        <v>0.24</v>
      </c>
      <c r="G10" s="5"/>
      <c r="H10" s="82"/>
      <c r="I10" s="5"/>
      <c r="J10" s="1" t="s">
        <v>15</v>
      </c>
      <c r="K10" s="83">
        <f t="shared" si="1"/>
        <v>0.22</v>
      </c>
      <c r="L10" s="83">
        <f t="shared" si="2"/>
        <v>0.24</v>
      </c>
      <c r="M10" s="83">
        <f t="shared" si="3"/>
        <v>0.23</v>
      </c>
      <c r="N10" s="83">
        <f t="shared" si="4"/>
        <v>0.24</v>
      </c>
      <c r="O10" s="83">
        <f t="shared" si="5"/>
        <v>0.24</v>
      </c>
      <c r="P10" s="83">
        <f t="shared" si="26"/>
        <v>0.24</v>
      </c>
      <c r="Q10" s="83">
        <f t="shared" si="6"/>
        <v>0.22</v>
      </c>
      <c r="R10" s="83">
        <f t="shared" si="7"/>
        <v>0.24</v>
      </c>
      <c r="S10" s="83">
        <f t="shared" si="8"/>
        <v>0.24</v>
      </c>
      <c r="T10" s="83">
        <f t="shared" si="9"/>
        <v>0.24</v>
      </c>
      <c r="U10" s="83">
        <f t="shared" si="10"/>
        <v>0.24</v>
      </c>
      <c r="V10" s="83">
        <f t="shared" si="11"/>
        <v>0.25</v>
      </c>
      <c r="W10" s="83">
        <f t="shared" si="12"/>
        <v>0.23</v>
      </c>
      <c r="X10" s="83">
        <f t="shared" si="13"/>
        <v>0.23</v>
      </c>
      <c r="Y10" s="83">
        <f t="shared" si="14"/>
        <v>0.21</v>
      </c>
      <c r="Z10" s="83">
        <f t="shared" si="15"/>
        <v>0.23</v>
      </c>
      <c r="AA10" s="83">
        <f t="shared" si="16"/>
        <v>0.21</v>
      </c>
      <c r="AB10" s="83">
        <f t="shared" si="17"/>
        <v>0.24</v>
      </c>
      <c r="AC10" s="83">
        <f t="shared" si="18"/>
        <v>0.24</v>
      </c>
      <c r="AD10" s="83">
        <f t="shared" si="19"/>
        <v>0.27</v>
      </c>
      <c r="AE10" s="83">
        <f t="shared" si="20"/>
        <v>0.21</v>
      </c>
      <c r="AF10" s="83">
        <f t="shared" si="21"/>
        <v>0.24</v>
      </c>
      <c r="AG10" s="83">
        <f t="shared" si="22"/>
        <v>0.21</v>
      </c>
      <c r="AH10" s="83">
        <f t="shared" si="23"/>
        <v>0.22</v>
      </c>
      <c r="AI10" s="83">
        <f t="shared" si="24"/>
        <v>0.24</v>
      </c>
      <c r="AJ10" s="83">
        <f t="shared" si="25"/>
        <v>0.22</v>
      </c>
    </row>
    <row r="11" spans="1:36" ht="12.95" customHeight="1" x14ac:dyDescent="0.15">
      <c r="A11" s="82">
        <v>988</v>
      </c>
      <c r="B11" s="99" t="s">
        <v>37</v>
      </c>
      <c r="C11" s="99"/>
      <c r="D11" s="82">
        <v>20</v>
      </c>
      <c r="E11" s="82">
        <v>19</v>
      </c>
      <c r="F11" s="4">
        <f t="shared" si="0"/>
        <v>0.3</v>
      </c>
      <c r="G11" s="5"/>
      <c r="H11" s="82"/>
      <c r="I11" s="82"/>
      <c r="J11" s="1" t="s">
        <v>15</v>
      </c>
      <c r="K11" s="83">
        <f t="shared" si="1"/>
        <v>0.28000000000000003</v>
      </c>
      <c r="L11" s="83">
        <f t="shared" si="2"/>
        <v>0.3</v>
      </c>
      <c r="M11" s="83">
        <f t="shared" si="3"/>
        <v>0.31</v>
      </c>
      <c r="N11" s="83">
        <f t="shared" si="4"/>
        <v>0.31</v>
      </c>
      <c r="O11" s="83">
        <f t="shared" si="5"/>
        <v>0.3</v>
      </c>
      <c r="P11" s="83">
        <f t="shared" si="26"/>
        <v>0.3</v>
      </c>
      <c r="Q11" s="83">
        <f t="shared" si="6"/>
        <v>0.27</v>
      </c>
      <c r="R11" s="83">
        <f t="shared" si="7"/>
        <v>0.3</v>
      </c>
      <c r="S11" s="83">
        <f t="shared" si="8"/>
        <v>0.31</v>
      </c>
      <c r="T11" s="83">
        <f t="shared" si="9"/>
        <v>0.33</v>
      </c>
      <c r="U11" s="83">
        <f t="shared" si="10"/>
        <v>0.3</v>
      </c>
      <c r="V11" s="83">
        <f t="shared" si="11"/>
        <v>0.31</v>
      </c>
      <c r="W11" s="83">
        <f t="shared" si="12"/>
        <v>0.28999999999999998</v>
      </c>
      <c r="X11" s="83">
        <f t="shared" si="13"/>
        <v>0.3</v>
      </c>
      <c r="Y11" s="83">
        <f t="shared" si="14"/>
        <v>0.27</v>
      </c>
      <c r="Z11" s="83">
        <f t="shared" si="15"/>
        <v>0.28999999999999998</v>
      </c>
      <c r="AA11" s="83">
        <f t="shared" si="16"/>
        <v>0.26</v>
      </c>
      <c r="AB11" s="83">
        <f t="shared" si="17"/>
        <v>0.3</v>
      </c>
      <c r="AC11" s="83">
        <f t="shared" si="18"/>
        <v>0.31</v>
      </c>
      <c r="AD11" s="83">
        <f t="shared" si="19"/>
        <v>0.35</v>
      </c>
      <c r="AE11" s="83">
        <f t="shared" si="20"/>
        <v>0.28000000000000003</v>
      </c>
      <c r="AF11" s="83">
        <f t="shared" si="21"/>
        <v>0.3</v>
      </c>
      <c r="AG11" s="83">
        <f t="shared" si="22"/>
        <v>0.26</v>
      </c>
      <c r="AH11" s="83">
        <f t="shared" si="23"/>
        <v>0.27</v>
      </c>
      <c r="AI11" s="83">
        <f t="shared" si="24"/>
        <v>0.3</v>
      </c>
      <c r="AJ11" s="83">
        <f t="shared" si="25"/>
        <v>0.27</v>
      </c>
    </row>
    <row r="12" spans="1:36" ht="12.95" customHeight="1" x14ac:dyDescent="0.15">
      <c r="A12" s="82">
        <v>989</v>
      </c>
      <c r="B12" s="99" t="s">
        <v>37</v>
      </c>
      <c r="C12" s="99"/>
      <c r="D12" s="82">
        <v>22</v>
      </c>
      <c r="E12" s="82">
        <v>19</v>
      </c>
      <c r="F12" s="4">
        <f t="shared" si="0"/>
        <v>0.36</v>
      </c>
      <c r="G12" s="5"/>
      <c r="H12" s="82"/>
      <c r="I12" s="5"/>
      <c r="J12" s="1" t="s">
        <v>15</v>
      </c>
      <c r="K12" s="83">
        <f t="shared" si="1"/>
        <v>0.33</v>
      </c>
      <c r="L12" s="83">
        <f t="shared" si="2"/>
        <v>0.36</v>
      </c>
      <c r="M12" s="83">
        <f t="shared" si="3"/>
        <v>0.36</v>
      </c>
      <c r="N12" s="83">
        <f t="shared" si="4"/>
        <v>0.36</v>
      </c>
      <c r="O12" s="83">
        <f t="shared" si="5"/>
        <v>0.36</v>
      </c>
      <c r="P12" s="83">
        <f t="shared" si="26"/>
        <v>0.36</v>
      </c>
      <c r="Q12" s="83">
        <f t="shared" si="6"/>
        <v>0.33</v>
      </c>
      <c r="R12" s="83">
        <f t="shared" si="7"/>
        <v>0.36</v>
      </c>
      <c r="S12" s="83">
        <f t="shared" si="8"/>
        <v>0.37</v>
      </c>
      <c r="T12" s="83">
        <f t="shared" si="9"/>
        <v>0.38</v>
      </c>
      <c r="U12" s="83">
        <f t="shared" si="10"/>
        <v>0.37</v>
      </c>
      <c r="V12" s="83">
        <f t="shared" si="11"/>
        <v>0.37</v>
      </c>
      <c r="W12" s="83">
        <f t="shared" si="12"/>
        <v>0.35</v>
      </c>
      <c r="X12" s="83">
        <f t="shared" si="13"/>
        <v>0.35</v>
      </c>
      <c r="Y12" s="83">
        <f t="shared" si="14"/>
        <v>0.32</v>
      </c>
      <c r="Z12" s="83">
        <f t="shared" si="15"/>
        <v>0.35</v>
      </c>
      <c r="AA12" s="83">
        <f t="shared" si="16"/>
        <v>0.31</v>
      </c>
      <c r="AB12" s="83">
        <f t="shared" si="17"/>
        <v>0.37</v>
      </c>
      <c r="AC12" s="83">
        <f t="shared" si="18"/>
        <v>0.37</v>
      </c>
      <c r="AD12" s="83">
        <f t="shared" si="19"/>
        <v>0.41</v>
      </c>
      <c r="AE12" s="83">
        <f t="shared" si="20"/>
        <v>0.33</v>
      </c>
      <c r="AF12" s="83">
        <f t="shared" si="21"/>
        <v>0.37</v>
      </c>
      <c r="AG12" s="83">
        <f t="shared" si="22"/>
        <v>0.31</v>
      </c>
      <c r="AH12" s="83">
        <f t="shared" si="23"/>
        <v>0.33</v>
      </c>
      <c r="AI12" s="83">
        <f t="shared" si="24"/>
        <v>0.35</v>
      </c>
      <c r="AJ12" s="83">
        <f t="shared" si="25"/>
        <v>0.33</v>
      </c>
    </row>
    <row r="13" spans="1:36" ht="12.95" customHeight="1" x14ac:dyDescent="0.15">
      <c r="A13" s="82">
        <v>990</v>
      </c>
      <c r="B13" s="99" t="s">
        <v>37</v>
      </c>
      <c r="C13" s="99"/>
      <c r="D13" s="82">
        <v>24</v>
      </c>
      <c r="E13" s="82">
        <v>18</v>
      </c>
      <c r="F13" s="4">
        <f t="shared" si="0"/>
        <v>0.4</v>
      </c>
      <c r="G13" s="5"/>
      <c r="H13" s="82"/>
      <c r="I13" s="5"/>
      <c r="J13" s="1" t="s">
        <v>15</v>
      </c>
      <c r="K13" s="83">
        <f t="shared" si="1"/>
        <v>0.36</v>
      </c>
      <c r="L13" s="83">
        <f t="shared" si="2"/>
        <v>0.4</v>
      </c>
      <c r="M13" s="83">
        <f t="shared" si="3"/>
        <v>0.4</v>
      </c>
      <c r="N13" s="83">
        <f t="shared" si="4"/>
        <v>0.4</v>
      </c>
      <c r="O13" s="83">
        <f t="shared" si="5"/>
        <v>0.4</v>
      </c>
      <c r="P13" s="83">
        <f t="shared" si="26"/>
        <v>0.4</v>
      </c>
      <c r="Q13" s="83">
        <f t="shared" si="6"/>
        <v>0.36</v>
      </c>
      <c r="R13" s="83">
        <f t="shared" si="7"/>
        <v>0.4</v>
      </c>
      <c r="S13" s="83">
        <f t="shared" si="8"/>
        <v>0.4</v>
      </c>
      <c r="T13" s="83">
        <f t="shared" si="9"/>
        <v>0.41</v>
      </c>
      <c r="U13" s="83">
        <f t="shared" si="10"/>
        <v>0.4</v>
      </c>
      <c r="V13" s="83">
        <f t="shared" si="11"/>
        <v>0.42</v>
      </c>
      <c r="W13" s="83">
        <f t="shared" si="12"/>
        <v>0.39</v>
      </c>
      <c r="X13" s="83">
        <f t="shared" si="13"/>
        <v>0.39</v>
      </c>
      <c r="Y13" s="83">
        <f t="shared" si="14"/>
        <v>0.36</v>
      </c>
      <c r="Z13" s="83">
        <f t="shared" si="15"/>
        <v>0.39</v>
      </c>
      <c r="AA13" s="83">
        <f t="shared" si="16"/>
        <v>0.35</v>
      </c>
      <c r="AB13" s="83">
        <f t="shared" si="17"/>
        <v>0.41</v>
      </c>
      <c r="AC13" s="83">
        <f t="shared" si="18"/>
        <v>0.41</v>
      </c>
      <c r="AD13" s="83">
        <f t="shared" si="19"/>
        <v>0.44</v>
      </c>
      <c r="AE13" s="83">
        <f t="shared" si="20"/>
        <v>0.37</v>
      </c>
      <c r="AF13" s="83">
        <f t="shared" si="21"/>
        <v>0.41</v>
      </c>
      <c r="AG13" s="83">
        <f t="shared" si="22"/>
        <v>0.35</v>
      </c>
      <c r="AH13" s="83">
        <f t="shared" si="23"/>
        <v>0.37</v>
      </c>
      <c r="AI13" s="83">
        <f t="shared" si="24"/>
        <v>0.39</v>
      </c>
      <c r="AJ13" s="83">
        <f t="shared" si="25"/>
        <v>0.37</v>
      </c>
    </row>
    <row r="14" spans="1:36" ht="12.95" customHeight="1" x14ac:dyDescent="0.15">
      <c r="A14" s="82">
        <v>991</v>
      </c>
      <c r="B14" s="99" t="s">
        <v>37</v>
      </c>
      <c r="C14" s="99"/>
      <c r="D14" s="82">
        <v>28</v>
      </c>
      <c r="E14" s="82">
        <v>20</v>
      </c>
      <c r="F14" s="4">
        <f t="shared" si="0"/>
        <v>0.59</v>
      </c>
      <c r="G14" s="5"/>
      <c r="H14" s="82"/>
      <c r="I14" s="82"/>
      <c r="J14" s="1" t="s">
        <v>15</v>
      </c>
      <c r="K14" s="83">
        <f t="shared" si="1"/>
        <v>0.53</v>
      </c>
      <c r="L14" s="83">
        <f t="shared" si="2"/>
        <v>0.6</v>
      </c>
      <c r="M14" s="83">
        <f t="shared" si="3"/>
        <v>0.59</v>
      </c>
      <c r="N14" s="83">
        <f t="shared" si="4"/>
        <v>0.57999999999999996</v>
      </c>
      <c r="O14" s="83">
        <f t="shared" si="5"/>
        <v>0.59</v>
      </c>
      <c r="P14" s="83">
        <f t="shared" si="26"/>
        <v>0.59</v>
      </c>
      <c r="Q14" s="83">
        <f t="shared" si="6"/>
        <v>0.53</v>
      </c>
      <c r="R14" s="83">
        <f t="shared" si="7"/>
        <v>0.6</v>
      </c>
      <c r="S14" s="83">
        <f t="shared" si="8"/>
        <v>0.59</v>
      </c>
      <c r="T14" s="83">
        <f t="shared" si="9"/>
        <v>0.61</v>
      </c>
      <c r="U14" s="83">
        <f t="shared" si="10"/>
        <v>0.59</v>
      </c>
      <c r="V14" s="83">
        <f t="shared" si="11"/>
        <v>0.62</v>
      </c>
      <c r="W14" s="83">
        <f t="shared" si="12"/>
        <v>0.56999999999999995</v>
      </c>
      <c r="X14" s="83">
        <f t="shared" si="13"/>
        <v>0.57999999999999996</v>
      </c>
      <c r="Y14" s="83">
        <f t="shared" si="14"/>
        <v>0.55000000000000004</v>
      </c>
      <c r="Z14" s="83">
        <f t="shared" si="15"/>
        <v>0.57999999999999996</v>
      </c>
      <c r="AA14" s="83">
        <f t="shared" si="16"/>
        <v>0.51</v>
      </c>
      <c r="AB14" s="83">
        <f t="shared" si="17"/>
        <v>0.62</v>
      </c>
      <c r="AC14" s="83">
        <f t="shared" si="18"/>
        <v>0.62</v>
      </c>
      <c r="AD14" s="83">
        <f t="shared" si="19"/>
        <v>0.64</v>
      </c>
      <c r="AE14" s="83">
        <f t="shared" si="20"/>
        <v>0.56000000000000005</v>
      </c>
      <c r="AF14" s="83">
        <f t="shared" si="21"/>
        <v>0.62</v>
      </c>
      <c r="AG14" s="83">
        <f t="shared" si="22"/>
        <v>0.51</v>
      </c>
      <c r="AH14" s="83">
        <f t="shared" si="23"/>
        <v>0.55000000000000004</v>
      </c>
      <c r="AI14" s="83">
        <f t="shared" si="24"/>
        <v>0.57999999999999996</v>
      </c>
      <c r="AJ14" s="83">
        <f t="shared" si="25"/>
        <v>0.55000000000000004</v>
      </c>
    </row>
    <row r="15" spans="1:36" ht="12.95" customHeight="1" x14ac:dyDescent="0.15">
      <c r="A15" s="82">
        <v>992</v>
      </c>
      <c r="B15" s="99" t="s">
        <v>37</v>
      </c>
      <c r="C15" s="99"/>
      <c r="D15" s="82">
        <v>24</v>
      </c>
      <c r="E15" s="82">
        <v>19</v>
      </c>
      <c r="F15" s="4">
        <f t="shared" si="0"/>
        <v>0.42</v>
      </c>
      <c r="G15" s="5" t="s">
        <v>33</v>
      </c>
      <c r="H15" s="97" t="s">
        <v>32</v>
      </c>
      <c r="I15" s="5" t="s">
        <v>33</v>
      </c>
      <c r="J15" s="1" t="s">
        <v>15</v>
      </c>
      <c r="K15" s="83">
        <f t="shared" si="1"/>
        <v>0.38</v>
      </c>
      <c r="L15" s="83">
        <f t="shared" si="2"/>
        <v>0.42</v>
      </c>
      <c r="M15" s="83">
        <f t="shared" si="3"/>
        <v>0.42</v>
      </c>
      <c r="N15" s="83">
        <f t="shared" si="4"/>
        <v>0.42</v>
      </c>
      <c r="O15" s="83">
        <f t="shared" si="5"/>
        <v>0.42</v>
      </c>
      <c r="P15" s="83">
        <f t="shared" si="26"/>
        <v>0.42</v>
      </c>
      <c r="Q15" s="83">
        <f t="shared" si="6"/>
        <v>0.38</v>
      </c>
      <c r="R15" s="83">
        <f t="shared" si="7"/>
        <v>0.43</v>
      </c>
      <c r="S15" s="83">
        <f t="shared" si="8"/>
        <v>0.43</v>
      </c>
      <c r="T15" s="83">
        <f t="shared" si="9"/>
        <v>0.44</v>
      </c>
      <c r="U15" s="83">
        <f t="shared" si="10"/>
        <v>0.43</v>
      </c>
      <c r="V15" s="83">
        <f t="shared" si="11"/>
        <v>0.44</v>
      </c>
      <c r="W15" s="83">
        <f t="shared" si="12"/>
        <v>0.41</v>
      </c>
      <c r="X15" s="83">
        <f t="shared" si="13"/>
        <v>0.42</v>
      </c>
      <c r="Y15" s="83">
        <f t="shared" si="14"/>
        <v>0.38</v>
      </c>
      <c r="Z15" s="83">
        <f t="shared" si="15"/>
        <v>0.42</v>
      </c>
      <c r="AA15" s="83">
        <f t="shared" si="16"/>
        <v>0.37</v>
      </c>
      <c r="AB15" s="83">
        <f t="shared" si="17"/>
        <v>0.44</v>
      </c>
      <c r="AC15" s="83">
        <f t="shared" si="18"/>
        <v>0.44</v>
      </c>
      <c r="AD15" s="83">
        <f t="shared" si="19"/>
        <v>0.47</v>
      </c>
      <c r="AE15" s="83">
        <f t="shared" si="20"/>
        <v>0.39</v>
      </c>
      <c r="AF15" s="83">
        <f t="shared" si="21"/>
        <v>0.44</v>
      </c>
      <c r="AG15" s="83">
        <f t="shared" si="22"/>
        <v>0.36</v>
      </c>
      <c r="AH15" s="83">
        <f t="shared" si="23"/>
        <v>0.39</v>
      </c>
      <c r="AI15" s="83">
        <f t="shared" si="24"/>
        <v>0.41</v>
      </c>
      <c r="AJ15" s="83">
        <f t="shared" si="25"/>
        <v>0.39</v>
      </c>
    </row>
    <row r="16" spans="1:36" ht="12.95" customHeight="1" x14ac:dyDescent="0.15">
      <c r="A16" s="82">
        <v>993</v>
      </c>
      <c r="B16" s="99" t="s">
        <v>37</v>
      </c>
      <c r="C16" s="99"/>
      <c r="D16" s="82">
        <v>16</v>
      </c>
      <c r="E16" s="82">
        <v>14</v>
      </c>
      <c r="F16" s="4">
        <f t="shared" si="0"/>
        <v>0.15</v>
      </c>
      <c r="G16" s="5" t="s">
        <v>33</v>
      </c>
      <c r="H16" s="96" t="s">
        <v>32</v>
      </c>
      <c r="I16" s="5" t="s">
        <v>33</v>
      </c>
      <c r="J16" s="1" t="s">
        <v>15</v>
      </c>
      <c r="K16" s="83">
        <f t="shared" si="1"/>
        <v>0.14000000000000001</v>
      </c>
      <c r="L16" s="83">
        <f t="shared" si="2"/>
        <v>0.15</v>
      </c>
      <c r="M16" s="83">
        <f t="shared" si="3"/>
        <v>0.15</v>
      </c>
      <c r="N16" s="83">
        <f t="shared" si="4"/>
        <v>0.15</v>
      </c>
      <c r="O16" s="83">
        <f t="shared" si="5"/>
        <v>0.15</v>
      </c>
      <c r="P16" s="83">
        <f t="shared" si="26"/>
        <v>0.15</v>
      </c>
      <c r="Q16" s="83">
        <f t="shared" si="6"/>
        <v>0.14000000000000001</v>
      </c>
      <c r="R16" s="83">
        <f t="shared" si="7"/>
        <v>0.14000000000000001</v>
      </c>
      <c r="S16" s="83">
        <f t="shared" si="8"/>
        <v>0.15</v>
      </c>
      <c r="T16" s="83">
        <f t="shared" si="9"/>
        <v>0.15</v>
      </c>
      <c r="U16" s="83">
        <f t="shared" si="10"/>
        <v>0.14000000000000001</v>
      </c>
      <c r="V16" s="83">
        <f t="shared" si="11"/>
        <v>0.15</v>
      </c>
      <c r="W16" s="83">
        <f t="shared" si="12"/>
        <v>0.14000000000000001</v>
      </c>
      <c r="X16" s="83">
        <f t="shared" si="13"/>
        <v>0.15</v>
      </c>
      <c r="Y16" s="83">
        <f t="shared" si="14"/>
        <v>0.13</v>
      </c>
      <c r="Z16" s="83">
        <f t="shared" si="15"/>
        <v>0.14000000000000001</v>
      </c>
      <c r="AA16" s="83">
        <f t="shared" si="16"/>
        <v>0.13</v>
      </c>
      <c r="AB16" s="83">
        <f t="shared" si="17"/>
        <v>0.14000000000000001</v>
      </c>
      <c r="AC16" s="83">
        <f t="shared" si="18"/>
        <v>0.15</v>
      </c>
      <c r="AD16" s="83">
        <f t="shared" si="19"/>
        <v>0.17</v>
      </c>
      <c r="AE16" s="83">
        <f t="shared" si="20"/>
        <v>0.13</v>
      </c>
      <c r="AF16" s="83">
        <f t="shared" si="21"/>
        <v>0.14000000000000001</v>
      </c>
      <c r="AG16" s="83">
        <f t="shared" si="22"/>
        <v>0.13</v>
      </c>
      <c r="AH16" s="83">
        <f t="shared" si="23"/>
        <v>0.13</v>
      </c>
      <c r="AI16" s="83">
        <f t="shared" si="24"/>
        <v>0.15</v>
      </c>
      <c r="AJ16" s="83">
        <f t="shared" si="25"/>
        <v>0.13</v>
      </c>
    </row>
    <row r="17" spans="1:36" ht="12.95" customHeight="1" x14ac:dyDescent="0.15">
      <c r="A17" s="82">
        <v>994</v>
      </c>
      <c r="B17" s="99" t="s">
        <v>37</v>
      </c>
      <c r="C17" s="99"/>
      <c r="D17" s="82">
        <v>28</v>
      </c>
      <c r="E17" s="82">
        <v>20</v>
      </c>
      <c r="F17" s="4">
        <f t="shared" si="0"/>
        <v>0.59</v>
      </c>
      <c r="G17" s="5"/>
      <c r="H17" s="82"/>
      <c r="I17" s="82"/>
      <c r="J17" s="1" t="s">
        <v>15</v>
      </c>
      <c r="K17" s="83">
        <f t="shared" si="1"/>
        <v>0.53</v>
      </c>
      <c r="L17" s="83">
        <f t="shared" si="2"/>
        <v>0.6</v>
      </c>
      <c r="M17" s="83">
        <f t="shared" si="3"/>
        <v>0.59</v>
      </c>
      <c r="N17" s="83">
        <f t="shared" si="4"/>
        <v>0.57999999999999996</v>
      </c>
      <c r="O17" s="83">
        <f t="shared" si="5"/>
        <v>0.59</v>
      </c>
      <c r="P17" s="83">
        <f t="shared" si="26"/>
        <v>0.59</v>
      </c>
      <c r="Q17" s="83">
        <f t="shared" si="6"/>
        <v>0.53</v>
      </c>
      <c r="R17" s="83">
        <f t="shared" si="7"/>
        <v>0.6</v>
      </c>
      <c r="S17" s="83">
        <f t="shared" si="8"/>
        <v>0.59</v>
      </c>
      <c r="T17" s="83">
        <f t="shared" si="9"/>
        <v>0.61</v>
      </c>
      <c r="U17" s="83">
        <f t="shared" si="10"/>
        <v>0.59</v>
      </c>
      <c r="V17" s="83">
        <f t="shared" si="11"/>
        <v>0.62</v>
      </c>
      <c r="W17" s="83">
        <f t="shared" si="12"/>
        <v>0.56999999999999995</v>
      </c>
      <c r="X17" s="83">
        <f t="shared" si="13"/>
        <v>0.57999999999999996</v>
      </c>
      <c r="Y17" s="83">
        <f t="shared" si="14"/>
        <v>0.55000000000000004</v>
      </c>
      <c r="Z17" s="83">
        <f t="shared" si="15"/>
        <v>0.57999999999999996</v>
      </c>
      <c r="AA17" s="83">
        <f t="shared" si="16"/>
        <v>0.51</v>
      </c>
      <c r="AB17" s="83">
        <f t="shared" si="17"/>
        <v>0.62</v>
      </c>
      <c r="AC17" s="83">
        <f t="shared" si="18"/>
        <v>0.62</v>
      </c>
      <c r="AD17" s="83">
        <f t="shared" si="19"/>
        <v>0.64</v>
      </c>
      <c r="AE17" s="83">
        <f t="shared" si="20"/>
        <v>0.56000000000000005</v>
      </c>
      <c r="AF17" s="83">
        <f t="shared" si="21"/>
        <v>0.62</v>
      </c>
      <c r="AG17" s="83">
        <f t="shared" si="22"/>
        <v>0.51</v>
      </c>
      <c r="AH17" s="83">
        <f t="shared" si="23"/>
        <v>0.55000000000000004</v>
      </c>
      <c r="AI17" s="83">
        <f t="shared" si="24"/>
        <v>0.57999999999999996</v>
      </c>
      <c r="AJ17" s="83">
        <f t="shared" si="25"/>
        <v>0.55000000000000004</v>
      </c>
    </row>
    <row r="18" spans="1:36" ht="12.95" customHeight="1" x14ac:dyDescent="0.15">
      <c r="A18" s="82">
        <v>995</v>
      </c>
      <c r="B18" s="99" t="s">
        <v>37</v>
      </c>
      <c r="C18" s="99"/>
      <c r="D18" s="82">
        <v>14</v>
      </c>
      <c r="E18" s="82">
        <v>14</v>
      </c>
      <c r="F18" s="4">
        <f t="shared" si="0"/>
        <v>0.11</v>
      </c>
      <c r="G18" s="5"/>
      <c r="H18" s="97"/>
      <c r="I18" s="97"/>
      <c r="J18" s="1" t="s">
        <v>15</v>
      </c>
      <c r="K18" s="83">
        <f t="shared" si="1"/>
        <v>0.11</v>
      </c>
      <c r="L18" s="83">
        <f t="shared" si="2"/>
        <v>0.11</v>
      </c>
      <c r="M18" s="83">
        <f t="shared" si="3"/>
        <v>0.12</v>
      </c>
      <c r="N18" s="83">
        <f t="shared" si="4"/>
        <v>0.12</v>
      </c>
      <c r="O18" s="83">
        <f t="shared" si="5"/>
        <v>0.12</v>
      </c>
      <c r="P18" s="83">
        <f t="shared" si="26"/>
        <v>0.11</v>
      </c>
      <c r="Q18" s="83">
        <f t="shared" si="6"/>
        <v>0.11</v>
      </c>
      <c r="R18" s="83">
        <f t="shared" si="7"/>
        <v>0.11</v>
      </c>
      <c r="S18" s="83">
        <f t="shared" si="8"/>
        <v>0.12</v>
      </c>
      <c r="T18" s="83">
        <f t="shared" si="9"/>
        <v>0.12</v>
      </c>
      <c r="U18" s="83">
        <f t="shared" si="10"/>
        <v>0.11</v>
      </c>
      <c r="V18" s="83">
        <f t="shared" si="11"/>
        <v>0.12</v>
      </c>
      <c r="W18" s="83">
        <f t="shared" si="12"/>
        <v>0.11</v>
      </c>
      <c r="X18" s="83">
        <f t="shared" si="13"/>
        <v>0.11</v>
      </c>
      <c r="Y18" s="83">
        <f t="shared" si="14"/>
        <v>0.1</v>
      </c>
      <c r="Z18" s="83">
        <f t="shared" si="15"/>
        <v>0.11</v>
      </c>
      <c r="AA18" s="83">
        <f t="shared" si="16"/>
        <v>0.1</v>
      </c>
      <c r="AB18" s="83">
        <f t="shared" si="17"/>
        <v>0.11</v>
      </c>
      <c r="AC18" s="83">
        <f t="shared" si="18"/>
        <v>0.11</v>
      </c>
      <c r="AD18" s="83">
        <f t="shared" si="19"/>
        <v>0.14000000000000001</v>
      </c>
      <c r="AE18" s="83">
        <f t="shared" si="20"/>
        <v>0.1</v>
      </c>
      <c r="AF18" s="83">
        <f t="shared" si="21"/>
        <v>0.11</v>
      </c>
      <c r="AG18" s="83">
        <f t="shared" si="22"/>
        <v>0.1</v>
      </c>
      <c r="AH18" s="83">
        <f t="shared" si="23"/>
        <v>0.1</v>
      </c>
      <c r="AI18" s="83">
        <f t="shared" si="24"/>
        <v>0.11</v>
      </c>
      <c r="AJ18" s="83">
        <f t="shared" si="25"/>
        <v>0.1</v>
      </c>
    </row>
    <row r="19" spans="1:36" ht="12.95" customHeight="1" x14ac:dyDescent="0.15">
      <c r="A19" s="82">
        <v>996</v>
      </c>
      <c r="B19" s="99" t="s">
        <v>37</v>
      </c>
      <c r="C19" s="99"/>
      <c r="D19" s="82">
        <v>18</v>
      </c>
      <c r="E19" s="82">
        <v>13</v>
      </c>
      <c r="F19" s="4">
        <f t="shared" si="0"/>
        <v>0.17</v>
      </c>
      <c r="G19" s="5" t="s">
        <v>33</v>
      </c>
      <c r="H19" s="96" t="s">
        <v>32</v>
      </c>
      <c r="I19" s="5" t="s">
        <v>33</v>
      </c>
      <c r="J19" s="1" t="s">
        <v>15</v>
      </c>
      <c r="K19" s="83">
        <f t="shared" si="1"/>
        <v>0.16</v>
      </c>
      <c r="L19" s="83">
        <f t="shared" si="2"/>
        <v>0.17</v>
      </c>
      <c r="M19" s="83">
        <f t="shared" si="3"/>
        <v>0.16</v>
      </c>
      <c r="N19" s="83">
        <f t="shared" si="4"/>
        <v>0.17</v>
      </c>
      <c r="O19" s="83">
        <f t="shared" si="5"/>
        <v>0.17</v>
      </c>
      <c r="P19" s="83">
        <f t="shared" si="26"/>
        <v>0.17</v>
      </c>
      <c r="Q19" s="83">
        <f t="shared" si="6"/>
        <v>0.16</v>
      </c>
      <c r="R19" s="83">
        <f t="shared" si="7"/>
        <v>0.17</v>
      </c>
      <c r="S19" s="83">
        <f t="shared" si="8"/>
        <v>0.17</v>
      </c>
      <c r="T19" s="83">
        <f t="shared" si="9"/>
        <v>0.16</v>
      </c>
      <c r="U19" s="83">
        <f t="shared" si="10"/>
        <v>0.17</v>
      </c>
      <c r="V19" s="83">
        <f t="shared" si="11"/>
        <v>0.18</v>
      </c>
      <c r="W19" s="83">
        <f t="shared" si="12"/>
        <v>0.17</v>
      </c>
      <c r="X19" s="83">
        <f t="shared" si="13"/>
        <v>0.17</v>
      </c>
      <c r="Y19" s="83">
        <f t="shared" si="14"/>
        <v>0.15</v>
      </c>
      <c r="Z19" s="83">
        <f t="shared" si="15"/>
        <v>0.17</v>
      </c>
      <c r="AA19" s="83">
        <f t="shared" si="16"/>
        <v>0.15</v>
      </c>
      <c r="AB19" s="83">
        <f t="shared" si="17"/>
        <v>0.17</v>
      </c>
      <c r="AC19" s="83">
        <f t="shared" si="18"/>
        <v>0.17</v>
      </c>
      <c r="AD19" s="83">
        <f t="shared" si="19"/>
        <v>0.19</v>
      </c>
      <c r="AE19" s="83">
        <f t="shared" si="20"/>
        <v>0.15</v>
      </c>
      <c r="AF19" s="83">
        <f t="shared" si="21"/>
        <v>0.17</v>
      </c>
      <c r="AG19" s="83">
        <f t="shared" si="22"/>
        <v>0.15</v>
      </c>
      <c r="AH19" s="83">
        <f t="shared" si="23"/>
        <v>0.15</v>
      </c>
      <c r="AI19" s="83">
        <f t="shared" si="24"/>
        <v>0.17</v>
      </c>
      <c r="AJ19" s="83">
        <f t="shared" si="25"/>
        <v>0.15</v>
      </c>
    </row>
    <row r="20" spans="1:36" ht="12.95" customHeight="1" x14ac:dyDescent="0.15">
      <c r="A20" s="82">
        <v>997</v>
      </c>
      <c r="B20" s="99" t="s">
        <v>37</v>
      </c>
      <c r="C20" s="99"/>
      <c r="D20" s="82">
        <v>22</v>
      </c>
      <c r="E20" s="82">
        <v>21</v>
      </c>
      <c r="F20" s="4">
        <f t="shared" si="0"/>
        <v>0.41</v>
      </c>
      <c r="G20" s="5"/>
      <c r="H20" s="82"/>
      <c r="I20" s="82"/>
      <c r="J20" s="1" t="s">
        <v>15</v>
      </c>
      <c r="K20" s="83">
        <f t="shared" si="1"/>
        <v>0.36</v>
      </c>
      <c r="L20" s="83">
        <f t="shared" si="2"/>
        <v>0.4</v>
      </c>
      <c r="M20" s="83">
        <f t="shared" si="3"/>
        <v>0.41</v>
      </c>
      <c r="N20" s="83">
        <f t="shared" si="4"/>
        <v>0.4</v>
      </c>
      <c r="O20" s="83">
        <f t="shared" si="5"/>
        <v>0.4</v>
      </c>
      <c r="P20" s="83">
        <f t="shared" si="26"/>
        <v>0.41</v>
      </c>
      <c r="Q20" s="83">
        <f t="shared" si="6"/>
        <v>0.36</v>
      </c>
      <c r="R20" s="83">
        <f t="shared" si="7"/>
        <v>0.4</v>
      </c>
      <c r="S20" s="83">
        <f t="shared" si="8"/>
        <v>0.41</v>
      </c>
      <c r="T20" s="83">
        <f t="shared" si="9"/>
        <v>0.44</v>
      </c>
      <c r="U20" s="83">
        <f t="shared" si="10"/>
        <v>0.41</v>
      </c>
      <c r="V20" s="83">
        <f t="shared" si="11"/>
        <v>0.41</v>
      </c>
      <c r="W20" s="83">
        <f t="shared" si="12"/>
        <v>0.38</v>
      </c>
      <c r="X20" s="83">
        <f t="shared" si="13"/>
        <v>0.39</v>
      </c>
      <c r="Y20" s="83">
        <f t="shared" si="14"/>
        <v>0.35</v>
      </c>
      <c r="Z20" s="83">
        <f t="shared" si="15"/>
        <v>0.39</v>
      </c>
      <c r="AA20" s="83">
        <f t="shared" si="16"/>
        <v>0.35</v>
      </c>
      <c r="AB20" s="83">
        <f t="shared" si="17"/>
        <v>0.41</v>
      </c>
      <c r="AC20" s="83">
        <f t="shared" si="18"/>
        <v>0.41</v>
      </c>
      <c r="AD20" s="83">
        <f t="shared" si="19"/>
        <v>0.45</v>
      </c>
      <c r="AE20" s="83">
        <f t="shared" si="20"/>
        <v>0.37</v>
      </c>
      <c r="AF20" s="83">
        <f t="shared" si="21"/>
        <v>0.41</v>
      </c>
      <c r="AG20" s="83">
        <f t="shared" si="22"/>
        <v>0.33</v>
      </c>
      <c r="AH20" s="83">
        <f t="shared" si="23"/>
        <v>0.36</v>
      </c>
      <c r="AI20" s="83">
        <f t="shared" si="24"/>
        <v>0.39</v>
      </c>
      <c r="AJ20" s="83">
        <f t="shared" si="25"/>
        <v>0.36</v>
      </c>
    </row>
    <row r="21" spans="1:36" ht="12.95" customHeight="1" x14ac:dyDescent="0.15">
      <c r="A21" s="82">
        <v>998</v>
      </c>
      <c r="B21" s="99" t="s">
        <v>37</v>
      </c>
      <c r="C21" s="99"/>
      <c r="D21" s="82">
        <v>28</v>
      </c>
      <c r="E21" s="82">
        <v>20</v>
      </c>
      <c r="F21" s="4">
        <f t="shared" si="0"/>
        <v>0.59</v>
      </c>
      <c r="G21" s="5"/>
      <c r="H21" s="82"/>
      <c r="I21" s="82"/>
      <c r="J21" s="1" t="s">
        <v>15</v>
      </c>
      <c r="K21" s="83">
        <f t="shared" si="1"/>
        <v>0.53</v>
      </c>
      <c r="L21" s="83">
        <f t="shared" si="2"/>
        <v>0.6</v>
      </c>
      <c r="M21" s="83">
        <f t="shared" si="3"/>
        <v>0.59</v>
      </c>
      <c r="N21" s="83">
        <f t="shared" si="4"/>
        <v>0.57999999999999996</v>
      </c>
      <c r="O21" s="83">
        <f t="shared" si="5"/>
        <v>0.59</v>
      </c>
      <c r="P21" s="83">
        <f t="shared" si="26"/>
        <v>0.59</v>
      </c>
      <c r="Q21" s="83">
        <f t="shared" si="6"/>
        <v>0.53</v>
      </c>
      <c r="R21" s="83">
        <f t="shared" si="7"/>
        <v>0.6</v>
      </c>
      <c r="S21" s="83">
        <f t="shared" si="8"/>
        <v>0.59</v>
      </c>
      <c r="T21" s="83">
        <f t="shared" si="9"/>
        <v>0.61</v>
      </c>
      <c r="U21" s="83">
        <f t="shared" si="10"/>
        <v>0.59</v>
      </c>
      <c r="V21" s="83">
        <f t="shared" si="11"/>
        <v>0.62</v>
      </c>
      <c r="W21" s="83">
        <f t="shared" si="12"/>
        <v>0.56999999999999995</v>
      </c>
      <c r="X21" s="83">
        <f t="shared" si="13"/>
        <v>0.57999999999999996</v>
      </c>
      <c r="Y21" s="83">
        <f t="shared" si="14"/>
        <v>0.55000000000000004</v>
      </c>
      <c r="Z21" s="83">
        <f t="shared" si="15"/>
        <v>0.57999999999999996</v>
      </c>
      <c r="AA21" s="83">
        <f t="shared" si="16"/>
        <v>0.51</v>
      </c>
      <c r="AB21" s="83">
        <f t="shared" si="17"/>
        <v>0.62</v>
      </c>
      <c r="AC21" s="83">
        <f t="shared" si="18"/>
        <v>0.62</v>
      </c>
      <c r="AD21" s="83">
        <f t="shared" si="19"/>
        <v>0.64</v>
      </c>
      <c r="AE21" s="83">
        <f t="shared" si="20"/>
        <v>0.56000000000000005</v>
      </c>
      <c r="AF21" s="83">
        <f t="shared" si="21"/>
        <v>0.62</v>
      </c>
      <c r="AG21" s="83">
        <f t="shared" si="22"/>
        <v>0.51</v>
      </c>
      <c r="AH21" s="83">
        <f t="shared" si="23"/>
        <v>0.55000000000000004</v>
      </c>
      <c r="AI21" s="83">
        <f t="shared" si="24"/>
        <v>0.57999999999999996</v>
      </c>
      <c r="AJ21" s="83">
        <f t="shared" si="25"/>
        <v>0.55000000000000004</v>
      </c>
    </row>
    <row r="22" spans="1:36" ht="12.95" customHeight="1" x14ac:dyDescent="0.15">
      <c r="A22" s="82">
        <v>999</v>
      </c>
      <c r="B22" s="99" t="s">
        <v>37</v>
      </c>
      <c r="C22" s="99"/>
      <c r="D22" s="82">
        <v>24</v>
      </c>
      <c r="E22" s="82">
        <v>19</v>
      </c>
      <c r="F22" s="4">
        <f t="shared" si="0"/>
        <v>0.42</v>
      </c>
      <c r="G22" s="26"/>
      <c r="H22" s="82"/>
      <c r="I22" s="82"/>
      <c r="J22" s="1" t="s">
        <v>15</v>
      </c>
      <c r="K22" s="83">
        <f t="shared" si="1"/>
        <v>0.38</v>
      </c>
      <c r="L22" s="83">
        <f t="shared" si="2"/>
        <v>0.42</v>
      </c>
      <c r="M22" s="83">
        <f t="shared" si="3"/>
        <v>0.42</v>
      </c>
      <c r="N22" s="83">
        <f t="shared" si="4"/>
        <v>0.42</v>
      </c>
      <c r="O22" s="83">
        <f t="shared" si="5"/>
        <v>0.42</v>
      </c>
      <c r="P22" s="83">
        <f t="shared" si="26"/>
        <v>0.42</v>
      </c>
      <c r="Q22" s="83">
        <f t="shared" si="6"/>
        <v>0.38</v>
      </c>
      <c r="R22" s="83">
        <f t="shared" si="7"/>
        <v>0.43</v>
      </c>
      <c r="S22" s="83">
        <f t="shared" si="8"/>
        <v>0.43</v>
      </c>
      <c r="T22" s="83">
        <f t="shared" si="9"/>
        <v>0.44</v>
      </c>
      <c r="U22" s="83">
        <f t="shared" si="10"/>
        <v>0.43</v>
      </c>
      <c r="V22" s="83">
        <f t="shared" si="11"/>
        <v>0.44</v>
      </c>
      <c r="W22" s="83">
        <f t="shared" si="12"/>
        <v>0.41</v>
      </c>
      <c r="X22" s="83">
        <f t="shared" si="13"/>
        <v>0.42</v>
      </c>
      <c r="Y22" s="83">
        <f t="shared" si="14"/>
        <v>0.38</v>
      </c>
      <c r="Z22" s="83">
        <f t="shared" si="15"/>
        <v>0.42</v>
      </c>
      <c r="AA22" s="83">
        <f t="shared" si="16"/>
        <v>0.37</v>
      </c>
      <c r="AB22" s="83">
        <f t="shared" si="17"/>
        <v>0.44</v>
      </c>
      <c r="AC22" s="83">
        <f t="shared" si="18"/>
        <v>0.44</v>
      </c>
      <c r="AD22" s="83">
        <f t="shared" si="19"/>
        <v>0.47</v>
      </c>
      <c r="AE22" s="83">
        <f t="shared" si="20"/>
        <v>0.39</v>
      </c>
      <c r="AF22" s="83">
        <f t="shared" si="21"/>
        <v>0.44</v>
      </c>
      <c r="AG22" s="83">
        <f t="shared" si="22"/>
        <v>0.36</v>
      </c>
      <c r="AH22" s="83">
        <f t="shared" si="23"/>
        <v>0.39</v>
      </c>
      <c r="AI22" s="83">
        <f t="shared" si="24"/>
        <v>0.41</v>
      </c>
      <c r="AJ22" s="83">
        <f t="shared" si="25"/>
        <v>0.39</v>
      </c>
    </row>
    <row r="23" spans="1:36" ht="12.95" customHeight="1" x14ac:dyDescent="0.15">
      <c r="A23" s="82"/>
      <c r="B23" s="99"/>
      <c r="C23" s="99"/>
      <c r="D23" s="82"/>
      <c r="E23" s="82"/>
      <c r="F23" s="4" t="str">
        <f t="shared" si="0"/>
        <v/>
      </c>
      <c r="G23" s="5"/>
      <c r="H23" s="82"/>
      <c r="I23" s="82"/>
      <c r="J23" s="1" t="s">
        <v>15</v>
      </c>
      <c r="K23" s="83" t="e">
        <f t="shared" si="1"/>
        <v>#NUM!</v>
      </c>
      <c r="L23" s="83" t="e">
        <f t="shared" si="2"/>
        <v>#NUM!</v>
      </c>
      <c r="M23" s="83" t="e">
        <f t="shared" si="3"/>
        <v>#NUM!</v>
      </c>
      <c r="N23" s="83" t="e">
        <f t="shared" si="4"/>
        <v>#NUM!</v>
      </c>
      <c r="O23" s="83" t="e">
        <f t="shared" si="5"/>
        <v>#NUM!</v>
      </c>
      <c r="P23" s="83" t="e">
        <f t="shared" si="26"/>
        <v>#N/A</v>
      </c>
      <c r="Q23" s="83" t="e">
        <f t="shared" si="6"/>
        <v>#NUM!</v>
      </c>
      <c r="R23" s="83" t="e">
        <f t="shared" si="7"/>
        <v>#NUM!</v>
      </c>
      <c r="S23" s="83" t="e">
        <f t="shared" si="8"/>
        <v>#NUM!</v>
      </c>
      <c r="T23" s="83" t="e">
        <f t="shared" si="9"/>
        <v>#NUM!</v>
      </c>
      <c r="U23" s="83" t="e">
        <f t="shared" si="10"/>
        <v>#N/A</v>
      </c>
      <c r="V23" s="83" t="e">
        <f t="shared" si="11"/>
        <v>#NUM!</v>
      </c>
      <c r="W23" s="83" t="e">
        <f t="shared" si="12"/>
        <v>#NUM!</v>
      </c>
      <c r="X23" s="83" t="e">
        <f t="shared" si="13"/>
        <v>#NUM!</v>
      </c>
      <c r="Y23" s="83" t="e">
        <f t="shared" si="14"/>
        <v>#NUM!</v>
      </c>
      <c r="Z23" s="83" t="e">
        <f t="shared" si="15"/>
        <v>#N/A</v>
      </c>
      <c r="AA23" s="83" t="e">
        <f t="shared" si="16"/>
        <v>#NUM!</v>
      </c>
      <c r="AB23" s="83" t="e">
        <f t="shared" si="17"/>
        <v>#NUM!</v>
      </c>
      <c r="AC23" s="83" t="e">
        <f t="shared" si="18"/>
        <v>#NUM!</v>
      </c>
      <c r="AD23" s="83" t="e">
        <f t="shared" si="19"/>
        <v>#NUM!</v>
      </c>
      <c r="AE23" s="83" t="e">
        <f t="shared" si="20"/>
        <v>#NUM!</v>
      </c>
      <c r="AF23" s="83" t="e">
        <f t="shared" si="21"/>
        <v>#N/A</v>
      </c>
      <c r="AG23" s="83" t="e">
        <f t="shared" si="22"/>
        <v>#NUM!</v>
      </c>
      <c r="AH23" s="83" t="e">
        <f t="shared" si="23"/>
        <v>#NUM!</v>
      </c>
      <c r="AI23" s="83" t="e">
        <f t="shared" si="24"/>
        <v>#NUM!</v>
      </c>
      <c r="AJ23" s="83" t="e">
        <f t="shared" si="25"/>
        <v>#N/A</v>
      </c>
    </row>
    <row r="24" spans="1:36" ht="12.95" customHeight="1" x14ac:dyDescent="0.15">
      <c r="A24" s="82"/>
      <c r="B24" s="99"/>
      <c r="C24" s="99"/>
      <c r="D24" s="82"/>
      <c r="E24" s="82"/>
      <c r="F24" s="4" t="str">
        <f t="shared" si="0"/>
        <v/>
      </c>
      <c r="G24" s="5"/>
      <c r="H24" s="82"/>
      <c r="I24" s="82"/>
      <c r="J24" s="1" t="s">
        <v>15</v>
      </c>
      <c r="K24" s="83" t="e">
        <f t="shared" si="1"/>
        <v>#NUM!</v>
      </c>
      <c r="L24" s="83" t="e">
        <f t="shared" si="2"/>
        <v>#NUM!</v>
      </c>
      <c r="M24" s="83" t="e">
        <f t="shared" si="3"/>
        <v>#NUM!</v>
      </c>
      <c r="N24" s="83" t="e">
        <f t="shared" si="4"/>
        <v>#NUM!</v>
      </c>
      <c r="O24" s="83" t="e">
        <f t="shared" si="5"/>
        <v>#NUM!</v>
      </c>
      <c r="P24" s="83" t="e">
        <f t="shared" si="26"/>
        <v>#N/A</v>
      </c>
      <c r="Q24" s="83" t="e">
        <f t="shared" si="6"/>
        <v>#NUM!</v>
      </c>
      <c r="R24" s="83" t="e">
        <f t="shared" si="7"/>
        <v>#NUM!</v>
      </c>
      <c r="S24" s="83" t="e">
        <f t="shared" si="8"/>
        <v>#NUM!</v>
      </c>
      <c r="T24" s="83" t="e">
        <f t="shared" si="9"/>
        <v>#NUM!</v>
      </c>
      <c r="U24" s="83" t="e">
        <f t="shared" si="10"/>
        <v>#N/A</v>
      </c>
      <c r="V24" s="83" t="e">
        <f t="shared" si="11"/>
        <v>#NUM!</v>
      </c>
      <c r="W24" s="83" t="e">
        <f t="shared" si="12"/>
        <v>#NUM!</v>
      </c>
      <c r="X24" s="83" t="e">
        <f t="shared" si="13"/>
        <v>#NUM!</v>
      </c>
      <c r="Y24" s="83" t="e">
        <f t="shared" si="14"/>
        <v>#NUM!</v>
      </c>
      <c r="Z24" s="83" t="e">
        <f t="shared" si="15"/>
        <v>#N/A</v>
      </c>
      <c r="AA24" s="83" t="e">
        <f t="shared" si="16"/>
        <v>#NUM!</v>
      </c>
      <c r="AB24" s="83" t="e">
        <f t="shared" si="17"/>
        <v>#NUM!</v>
      </c>
      <c r="AC24" s="83" t="e">
        <f t="shared" si="18"/>
        <v>#NUM!</v>
      </c>
      <c r="AD24" s="83" t="e">
        <f t="shared" si="19"/>
        <v>#NUM!</v>
      </c>
      <c r="AE24" s="83" t="e">
        <f t="shared" si="20"/>
        <v>#NUM!</v>
      </c>
      <c r="AF24" s="83" t="e">
        <f t="shared" si="21"/>
        <v>#N/A</v>
      </c>
      <c r="AG24" s="83" t="e">
        <f t="shared" si="22"/>
        <v>#NUM!</v>
      </c>
      <c r="AH24" s="83" t="e">
        <f t="shared" si="23"/>
        <v>#NUM!</v>
      </c>
      <c r="AI24" s="83" t="e">
        <f t="shared" si="24"/>
        <v>#NUM!</v>
      </c>
      <c r="AJ24" s="83" t="e">
        <f t="shared" si="25"/>
        <v>#N/A</v>
      </c>
    </row>
    <row r="25" spans="1:36" ht="12.95" customHeight="1" x14ac:dyDescent="0.15">
      <c r="A25" s="82"/>
      <c r="B25" s="99"/>
      <c r="C25" s="99"/>
      <c r="D25" s="82"/>
      <c r="E25" s="82"/>
      <c r="F25" s="4" t="str">
        <f t="shared" si="0"/>
        <v/>
      </c>
      <c r="G25" s="5"/>
      <c r="H25" s="82"/>
      <c r="I25" s="82"/>
      <c r="J25" s="1" t="s">
        <v>15</v>
      </c>
      <c r="K25" s="83" t="e">
        <f t="shared" si="1"/>
        <v>#NUM!</v>
      </c>
      <c r="L25" s="83" t="e">
        <f t="shared" si="2"/>
        <v>#NUM!</v>
      </c>
      <c r="M25" s="83" t="e">
        <f t="shared" si="3"/>
        <v>#NUM!</v>
      </c>
      <c r="N25" s="83" t="e">
        <f t="shared" si="4"/>
        <v>#NUM!</v>
      </c>
      <c r="O25" s="83" t="e">
        <f t="shared" si="5"/>
        <v>#NUM!</v>
      </c>
      <c r="P25" s="83" t="e">
        <f t="shared" si="26"/>
        <v>#N/A</v>
      </c>
      <c r="Q25" s="83" t="e">
        <f t="shared" si="6"/>
        <v>#NUM!</v>
      </c>
      <c r="R25" s="83" t="e">
        <f t="shared" si="7"/>
        <v>#NUM!</v>
      </c>
      <c r="S25" s="83" t="e">
        <f t="shared" si="8"/>
        <v>#NUM!</v>
      </c>
      <c r="T25" s="83" t="e">
        <f t="shared" si="9"/>
        <v>#NUM!</v>
      </c>
      <c r="U25" s="83" t="e">
        <f t="shared" si="10"/>
        <v>#N/A</v>
      </c>
      <c r="V25" s="83" t="e">
        <f t="shared" si="11"/>
        <v>#NUM!</v>
      </c>
      <c r="W25" s="83" t="e">
        <f t="shared" si="12"/>
        <v>#NUM!</v>
      </c>
      <c r="X25" s="83" t="e">
        <f t="shared" si="13"/>
        <v>#NUM!</v>
      </c>
      <c r="Y25" s="83" t="e">
        <f t="shared" si="14"/>
        <v>#NUM!</v>
      </c>
      <c r="Z25" s="83" t="e">
        <f t="shared" si="15"/>
        <v>#N/A</v>
      </c>
      <c r="AA25" s="83" t="e">
        <f t="shared" si="16"/>
        <v>#NUM!</v>
      </c>
      <c r="AB25" s="83" t="e">
        <f t="shared" si="17"/>
        <v>#NUM!</v>
      </c>
      <c r="AC25" s="83" t="e">
        <f t="shared" si="18"/>
        <v>#NUM!</v>
      </c>
      <c r="AD25" s="83" t="e">
        <f t="shared" si="19"/>
        <v>#NUM!</v>
      </c>
      <c r="AE25" s="83" t="e">
        <f t="shared" si="20"/>
        <v>#NUM!</v>
      </c>
      <c r="AF25" s="83" t="e">
        <f t="shared" si="21"/>
        <v>#N/A</v>
      </c>
      <c r="AG25" s="83" t="e">
        <f t="shared" si="22"/>
        <v>#NUM!</v>
      </c>
      <c r="AH25" s="83" t="e">
        <f t="shared" si="23"/>
        <v>#NUM!</v>
      </c>
      <c r="AI25" s="83" t="e">
        <f t="shared" si="24"/>
        <v>#NUM!</v>
      </c>
      <c r="AJ25" s="83" t="e">
        <f t="shared" si="25"/>
        <v>#N/A</v>
      </c>
    </row>
    <row r="26" spans="1:36" ht="12.95" customHeight="1" x14ac:dyDescent="0.15">
      <c r="A26" s="82"/>
      <c r="B26" s="99"/>
      <c r="C26" s="99"/>
      <c r="D26" s="82"/>
      <c r="E26" s="82"/>
      <c r="F26" s="4" t="str">
        <f t="shared" si="0"/>
        <v/>
      </c>
      <c r="G26" s="5"/>
      <c r="H26" s="82"/>
      <c r="I26" s="82"/>
      <c r="J26" s="1" t="s">
        <v>15</v>
      </c>
      <c r="K26" s="83" t="e">
        <f t="shared" si="1"/>
        <v>#NUM!</v>
      </c>
      <c r="L26" s="83" t="e">
        <f t="shared" si="2"/>
        <v>#NUM!</v>
      </c>
      <c r="M26" s="83" t="e">
        <f t="shared" si="3"/>
        <v>#NUM!</v>
      </c>
      <c r="N26" s="83" t="e">
        <f t="shared" si="4"/>
        <v>#NUM!</v>
      </c>
      <c r="O26" s="83" t="e">
        <f t="shared" si="5"/>
        <v>#NUM!</v>
      </c>
      <c r="P26" s="83" t="e">
        <f t="shared" si="26"/>
        <v>#N/A</v>
      </c>
      <c r="Q26" s="83" t="e">
        <f t="shared" si="6"/>
        <v>#NUM!</v>
      </c>
      <c r="R26" s="83" t="e">
        <f t="shared" si="7"/>
        <v>#NUM!</v>
      </c>
      <c r="S26" s="83" t="e">
        <f t="shared" si="8"/>
        <v>#NUM!</v>
      </c>
      <c r="T26" s="83" t="e">
        <f t="shared" si="9"/>
        <v>#NUM!</v>
      </c>
      <c r="U26" s="83" t="e">
        <f t="shared" si="10"/>
        <v>#N/A</v>
      </c>
      <c r="V26" s="83" t="e">
        <f t="shared" si="11"/>
        <v>#NUM!</v>
      </c>
      <c r="W26" s="83" t="e">
        <f t="shared" si="12"/>
        <v>#NUM!</v>
      </c>
      <c r="X26" s="83" t="e">
        <f t="shared" si="13"/>
        <v>#NUM!</v>
      </c>
      <c r="Y26" s="83" t="e">
        <f t="shared" si="14"/>
        <v>#NUM!</v>
      </c>
      <c r="Z26" s="83" t="e">
        <f t="shared" si="15"/>
        <v>#N/A</v>
      </c>
      <c r="AA26" s="83" t="e">
        <f t="shared" si="16"/>
        <v>#NUM!</v>
      </c>
      <c r="AB26" s="83" t="e">
        <f t="shared" si="17"/>
        <v>#NUM!</v>
      </c>
      <c r="AC26" s="83" t="e">
        <f t="shared" si="18"/>
        <v>#NUM!</v>
      </c>
      <c r="AD26" s="83" t="e">
        <f t="shared" si="19"/>
        <v>#NUM!</v>
      </c>
      <c r="AE26" s="83" t="e">
        <f t="shared" si="20"/>
        <v>#NUM!</v>
      </c>
      <c r="AF26" s="83" t="e">
        <f t="shared" si="21"/>
        <v>#N/A</v>
      </c>
      <c r="AG26" s="83" t="e">
        <f t="shared" si="22"/>
        <v>#NUM!</v>
      </c>
      <c r="AH26" s="83" t="e">
        <f t="shared" si="23"/>
        <v>#NUM!</v>
      </c>
      <c r="AI26" s="83" t="e">
        <f t="shared" si="24"/>
        <v>#NUM!</v>
      </c>
      <c r="AJ26" s="83" t="e">
        <f t="shared" si="25"/>
        <v>#N/A</v>
      </c>
    </row>
    <row r="27" spans="1:36" ht="12.95" customHeight="1" x14ac:dyDescent="0.15">
      <c r="A27" s="82"/>
      <c r="B27" s="99"/>
      <c r="C27" s="99"/>
      <c r="D27" s="82"/>
      <c r="E27" s="82"/>
      <c r="F27" s="4" t="str">
        <f t="shared" si="0"/>
        <v/>
      </c>
      <c r="G27" s="5"/>
      <c r="H27" s="82"/>
      <c r="I27" s="82"/>
      <c r="J27" s="1" t="s">
        <v>15</v>
      </c>
      <c r="K27" s="83" t="e">
        <f t="shared" si="1"/>
        <v>#NUM!</v>
      </c>
      <c r="L27" s="83" t="e">
        <f t="shared" si="2"/>
        <v>#NUM!</v>
      </c>
      <c r="M27" s="83" t="e">
        <f t="shared" si="3"/>
        <v>#NUM!</v>
      </c>
      <c r="N27" s="83" t="e">
        <f t="shared" si="4"/>
        <v>#NUM!</v>
      </c>
      <c r="O27" s="83" t="e">
        <f t="shared" si="5"/>
        <v>#NUM!</v>
      </c>
      <c r="P27" s="83" t="e">
        <f t="shared" si="26"/>
        <v>#N/A</v>
      </c>
      <c r="Q27" s="83" t="e">
        <f t="shared" si="6"/>
        <v>#NUM!</v>
      </c>
      <c r="R27" s="83" t="e">
        <f t="shared" si="7"/>
        <v>#NUM!</v>
      </c>
      <c r="S27" s="83" t="e">
        <f t="shared" si="8"/>
        <v>#NUM!</v>
      </c>
      <c r="T27" s="83" t="e">
        <f t="shared" si="9"/>
        <v>#NUM!</v>
      </c>
      <c r="U27" s="83" t="e">
        <f t="shared" si="10"/>
        <v>#N/A</v>
      </c>
      <c r="V27" s="83" t="e">
        <f t="shared" si="11"/>
        <v>#NUM!</v>
      </c>
      <c r="W27" s="83" t="e">
        <f t="shared" si="12"/>
        <v>#NUM!</v>
      </c>
      <c r="X27" s="83" t="e">
        <f t="shared" si="13"/>
        <v>#NUM!</v>
      </c>
      <c r="Y27" s="83" t="e">
        <f t="shared" si="14"/>
        <v>#NUM!</v>
      </c>
      <c r="Z27" s="83" t="e">
        <f t="shared" si="15"/>
        <v>#N/A</v>
      </c>
      <c r="AA27" s="83" t="e">
        <f t="shared" si="16"/>
        <v>#NUM!</v>
      </c>
      <c r="AB27" s="83" t="e">
        <f t="shared" si="17"/>
        <v>#NUM!</v>
      </c>
      <c r="AC27" s="83" t="e">
        <f t="shared" si="18"/>
        <v>#NUM!</v>
      </c>
      <c r="AD27" s="83" t="e">
        <f t="shared" si="19"/>
        <v>#NUM!</v>
      </c>
      <c r="AE27" s="83" t="e">
        <f t="shared" si="20"/>
        <v>#NUM!</v>
      </c>
      <c r="AF27" s="83" t="e">
        <f t="shared" si="21"/>
        <v>#N/A</v>
      </c>
      <c r="AG27" s="83" t="e">
        <f t="shared" si="22"/>
        <v>#NUM!</v>
      </c>
      <c r="AH27" s="83" t="e">
        <f t="shared" si="23"/>
        <v>#NUM!</v>
      </c>
      <c r="AI27" s="83" t="e">
        <f t="shared" si="24"/>
        <v>#NUM!</v>
      </c>
      <c r="AJ27" s="83" t="e">
        <f t="shared" si="25"/>
        <v>#N/A</v>
      </c>
    </row>
    <row r="28" spans="1:36" ht="12.95" customHeight="1" x14ac:dyDescent="0.15">
      <c r="A28" s="82"/>
      <c r="B28" s="99"/>
      <c r="C28" s="99"/>
      <c r="D28" s="82"/>
      <c r="E28" s="82"/>
      <c r="F28" s="4" t="str">
        <f t="shared" si="0"/>
        <v/>
      </c>
      <c r="G28" s="5"/>
      <c r="H28" s="82"/>
      <c r="I28" s="82"/>
      <c r="J28" s="1" t="s">
        <v>15</v>
      </c>
      <c r="K28" s="83" t="e">
        <f t="shared" si="1"/>
        <v>#NUM!</v>
      </c>
      <c r="L28" s="83" t="e">
        <f t="shared" si="2"/>
        <v>#NUM!</v>
      </c>
      <c r="M28" s="83" t="e">
        <f t="shared" si="3"/>
        <v>#NUM!</v>
      </c>
      <c r="N28" s="8" t="e">
        <f t="shared" si="4"/>
        <v>#NUM!</v>
      </c>
      <c r="O28" s="83" t="e">
        <f t="shared" si="5"/>
        <v>#NUM!</v>
      </c>
      <c r="P28" s="83" t="e">
        <f t="shared" si="26"/>
        <v>#N/A</v>
      </c>
      <c r="Q28" s="83" t="e">
        <f t="shared" si="6"/>
        <v>#NUM!</v>
      </c>
      <c r="R28" s="83" t="e">
        <f t="shared" si="7"/>
        <v>#NUM!</v>
      </c>
      <c r="S28" s="83" t="e">
        <f t="shared" si="8"/>
        <v>#NUM!</v>
      </c>
      <c r="T28" s="83" t="e">
        <f t="shared" si="9"/>
        <v>#NUM!</v>
      </c>
      <c r="U28" s="83" t="e">
        <f t="shared" si="10"/>
        <v>#N/A</v>
      </c>
      <c r="V28" s="83" t="e">
        <f t="shared" si="11"/>
        <v>#NUM!</v>
      </c>
      <c r="W28" s="83" t="e">
        <f t="shared" si="12"/>
        <v>#NUM!</v>
      </c>
      <c r="X28" s="83" t="e">
        <f t="shared" si="13"/>
        <v>#NUM!</v>
      </c>
      <c r="Y28" s="83" t="e">
        <f t="shared" si="14"/>
        <v>#NUM!</v>
      </c>
      <c r="Z28" s="83" t="e">
        <f t="shared" si="15"/>
        <v>#N/A</v>
      </c>
      <c r="AA28" s="83" t="e">
        <f t="shared" si="16"/>
        <v>#NUM!</v>
      </c>
      <c r="AB28" s="83" t="e">
        <f t="shared" si="17"/>
        <v>#NUM!</v>
      </c>
      <c r="AC28" s="83" t="e">
        <f t="shared" si="18"/>
        <v>#NUM!</v>
      </c>
      <c r="AD28" s="83" t="e">
        <f t="shared" si="19"/>
        <v>#NUM!</v>
      </c>
      <c r="AE28" s="83" t="e">
        <f t="shared" si="20"/>
        <v>#NUM!</v>
      </c>
      <c r="AF28" s="83" t="e">
        <f t="shared" si="21"/>
        <v>#N/A</v>
      </c>
      <c r="AG28" s="83" t="e">
        <f t="shared" si="22"/>
        <v>#NUM!</v>
      </c>
      <c r="AH28" s="83" t="e">
        <f t="shared" si="23"/>
        <v>#NUM!</v>
      </c>
      <c r="AI28" s="83" t="e">
        <f t="shared" si="24"/>
        <v>#NUM!</v>
      </c>
      <c r="AJ28" s="83" t="e">
        <f t="shared" si="25"/>
        <v>#N/A</v>
      </c>
    </row>
    <row r="29" spans="1:36" ht="12.95" customHeight="1" x14ac:dyDescent="0.15">
      <c r="A29" s="82"/>
      <c r="B29" s="99"/>
      <c r="C29" s="99"/>
      <c r="D29" s="82"/>
      <c r="E29" s="82"/>
      <c r="F29" s="4" t="str">
        <f t="shared" si="0"/>
        <v/>
      </c>
      <c r="G29" s="5"/>
      <c r="H29" s="82"/>
      <c r="I29" s="82"/>
      <c r="J29" s="1" t="s">
        <v>15</v>
      </c>
      <c r="K29" s="83" t="e">
        <f t="shared" si="1"/>
        <v>#NUM!</v>
      </c>
      <c r="L29" s="83" t="e">
        <f t="shared" si="2"/>
        <v>#NUM!</v>
      </c>
      <c r="M29" s="83" t="e">
        <f t="shared" si="3"/>
        <v>#NUM!</v>
      </c>
      <c r="N29" s="83" t="e">
        <f t="shared" si="4"/>
        <v>#NUM!</v>
      </c>
      <c r="O29" s="83" t="e">
        <f t="shared" si="5"/>
        <v>#NUM!</v>
      </c>
      <c r="P29" s="83" t="e">
        <f t="shared" si="26"/>
        <v>#N/A</v>
      </c>
      <c r="Q29" s="83" t="e">
        <f t="shared" si="6"/>
        <v>#NUM!</v>
      </c>
      <c r="R29" s="83" t="e">
        <f t="shared" si="7"/>
        <v>#NUM!</v>
      </c>
      <c r="S29" s="83" t="e">
        <f t="shared" si="8"/>
        <v>#NUM!</v>
      </c>
      <c r="T29" s="83" t="e">
        <f t="shared" si="9"/>
        <v>#NUM!</v>
      </c>
      <c r="U29" s="83" t="e">
        <f t="shared" si="10"/>
        <v>#N/A</v>
      </c>
      <c r="V29" s="83" t="e">
        <f t="shared" si="11"/>
        <v>#NUM!</v>
      </c>
      <c r="W29" s="83" t="e">
        <f t="shared" si="12"/>
        <v>#NUM!</v>
      </c>
      <c r="X29" s="83" t="e">
        <f t="shared" si="13"/>
        <v>#NUM!</v>
      </c>
      <c r="Y29" s="83" t="e">
        <f t="shared" si="14"/>
        <v>#NUM!</v>
      </c>
      <c r="Z29" s="83" t="e">
        <f t="shared" si="15"/>
        <v>#N/A</v>
      </c>
      <c r="AA29" s="83" t="e">
        <f t="shared" si="16"/>
        <v>#NUM!</v>
      </c>
      <c r="AB29" s="83" t="e">
        <f t="shared" si="17"/>
        <v>#NUM!</v>
      </c>
      <c r="AC29" s="83" t="e">
        <f t="shared" si="18"/>
        <v>#NUM!</v>
      </c>
      <c r="AD29" s="83" t="e">
        <f t="shared" si="19"/>
        <v>#NUM!</v>
      </c>
      <c r="AE29" s="83" t="e">
        <f t="shared" si="20"/>
        <v>#NUM!</v>
      </c>
      <c r="AF29" s="83" t="e">
        <f t="shared" si="21"/>
        <v>#N/A</v>
      </c>
      <c r="AG29" s="83" t="e">
        <f t="shared" si="22"/>
        <v>#NUM!</v>
      </c>
      <c r="AH29" s="83" t="e">
        <f t="shared" si="23"/>
        <v>#NUM!</v>
      </c>
      <c r="AI29" s="83" t="e">
        <f t="shared" si="24"/>
        <v>#NUM!</v>
      </c>
      <c r="AJ29" s="83" t="e">
        <f t="shared" si="25"/>
        <v>#N/A</v>
      </c>
    </row>
    <row r="30" spans="1:36" ht="12.95" customHeight="1" x14ac:dyDescent="0.15">
      <c r="A30" s="82"/>
      <c r="B30" s="99"/>
      <c r="C30" s="99"/>
      <c r="D30" s="82"/>
      <c r="E30" s="82"/>
      <c r="F30" s="4" t="str">
        <f t="shared" si="0"/>
        <v/>
      </c>
      <c r="G30" s="5"/>
      <c r="H30" s="82"/>
      <c r="I30" s="82"/>
      <c r="J30" s="1" t="s">
        <v>15</v>
      </c>
      <c r="K30" s="83" t="e">
        <f t="shared" si="1"/>
        <v>#NUM!</v>
      </c>
      <c r="L30" s="83" t="e">
        <f t="shared" si="2"/>
        <v>#NUM!</v>
      </c>
      <c r="M30" s="83" t="e">
        <f t="shared" si="3"/>
        <v>#NUM!</v>
      </c>
      <c r="N30" s="83" t="e">
        <f t="shared" si="4"/>
        <v>#NUM!</v>
      </c>
      <c r="O30" s="83" t="e">
        <f t="shared" si="5"/>
        <v>#NUM!</v>
      </c>
      <c r="P30" s="83" t="e">
        <f t="shared" si="26"/>
        <v>#N/A</v>
      </c>
      <c r="Q30" s="83" t="e">
        <f t="shared" si="6"/>
        <v>#NUM!</v>
      </c>
      <c r="R30" s="83" t="e">
        <f t="shared" si="7"/>
        <v>#NUM!</v>
      </c>
      <c r="S30" s="83" t="e">
        <f t="shared" si="8"/>
        <v>#NUM!</v>
      </c>
      <c r="T30" s="83" t="e">
        <f t="shared" si="9"/>
        <v>#NUM!</v>
      </c>
      <c r="U30" s="83" t="e">
        <f t="shared" si="10"/>
        <v>#N/A</v>
      </c>
      <c r="V30" s="83" t="e">
        <f t="shared" si="11"/>
        <v>#NUM!</v>
      </c>
      <c r="W30" s="83" t="e">
        <f t="shared" si="12"/>
        <v>#NUM!</v>
      </c>
      <c r="X30" s="83" t="e">
        <f t="shared" si="13"/>
        <v>#NUM!</v>
      </c>
      <c r="Y30" s="83" t="e">
        <f t="shared" si="14"/>
        <v>#NUM!</v>
      </c>
      <c r="Z30" s="83" t="e">
        <f t="shared" si="15"/>
        <v>#N/A</v>
      </c>
      <c r="AA30" s="83" t="e">
        <f t="shared" si="16"/>
        <v>#NUM!</v>
      </c>
      <c r="AB30" s="83" t="e">
        <f t="shared" si="17"/>
        <v>#NUM!</v>
      </c>
      <c r="AC30" s="83" t="e">
        <f t="shared" si="18"/>
        <v>#NUM!</v>
      </c>
      <c r="AD30" s="83" t="e">
        <f t="shared" si="19"/>
        <v>#NUM!</v>
      </c>
      <c r="AE30" s="83" t="e">
        <f t="shared" si="20"/>
        <v>#NUM!</v>
      </c>
      <c r="AF30" s="83" t="e">
        <f t="shared" si="21"/>
        <v>#N/A</v>
      </c>
      <c r="AG30" s="83" t="e">
        <f t="shared" si="22"/>
        <v>#NUM!</v>
      </c>
      <c r="AH30" s="83" t="e">
        <f t="shared" si="23"/>
        <v>#NUM!</v>
      </c>
      <c r="AI30" s="83" t="e">
        <f t="shared" si="24"/>
        <v>#NUM!</v>
      </c>
      <c r="AJ30" s="83" t="e">
        <f t="shared" si="25"/>
        <v>#N/A</v>
      </c>
    </row>
    <row r="31" spans="1:36" ht="12.95" customHeight="1" x14ac:dyDescent="0.15">
      <c r="A31" s="82"/>
      <c r="B31" s="99"/>
      <c r="C31" s="99"/>
      <c r="D31" s="82"/>
      <c r="E31" s="82"/>
      <c r="F31" s="4" t="str">
        <f t="shared" si="0"/>
        <v/>
      </c>
      <c r="G31" s="5"/>
      <c r="H31" s="82"/>
      <c r="I31" s="82"/>
      <c r="J31" s="1" t="s">
        <v>15</v>
      </c>
      <c r="K31" s="83" t="e">
        <f t="shared" si="1"/>
        <v>#NUM!</v>
      </c>
      <c r="L31" s="83" t="e">
        <f t="shared" si="2"/>
        <v>#NUM!</v>
      </c>
      <c r="M31" s="83" t="e">
        <f t="shared" si="3"/>
        <v>#NUM!</v>
      </c>
      <c r="N31" s="83" t="e">
        <f t="shared" si="4"/>
        <v>#NUM!</v>
      </c>
      <c r="O31" s="83" t="e">
        <f t="shared" si="5"/>
        <v>#NUM!</v>
      </c>
      <c r="P31" s="83" t="e">
        <f t="shared" si="26"/>
        <v>#N/A</v>
      </c>
      <c r="Q31" s="83" t="e">
        <f t="shared" si="6"/>
        <v>#NUM!</v>
      </c>
      <c r="R31" s="83" t="e">
        <f t="shared" si="7"/>
        <v>#NUM!</v>
      </c>
      <c r="S31" s="83" t="e">
        <f t="shared" si="8"/>
        <v>#NUM!</v>
      </c>
      <c r="T31" s="83" t="e">
        <f t="shared" si="9"/>
        <v>#NUM!</v>
      </c>
      <c r="U31" s="83" t="e">
        <f t="shared" si="10"/>
        <v>#N/A</v>
      </c>
      <c r="V31" s="83" t="e">
        <f t="shared" si="11"/>
        <v>#NUM!</v>
      </c>
      <c r="W31" s="83" t="e">
        <f t="shared" si="12"/>
        <v>#NUM!</v>
      </c>
      <c r="X31" s="83" t="e">
        <f t="shared" si="13"/>
        <v>#NUM!</v>
      </c>
      <c r="Y31" s="83" t="e">
        <f t="shared" si="14"/>
        <v>#NUM!</v>
      </c>
      <c r="Z31" s="83" t="e">
        <f t="shared" si="15"/>
        <v>#N/A</v>
      </c>
      <c r="AA31" s="83" t="e">
        <f t="shared" si="16"/>
        <v>#NUM!</v>
      </c>
      <c r="AB31" s="83" t="e">
        <f t="shared" si="17"/>
        <v>#NUM!</v>
      </c>
      <c r="AC31" s="83" t="e">
        <f t="shared" si="18"/>
        <v>#NUM!</v>
      </c>
      <c r="AD31" s="83" t="e">
        <f t="shared" si="19"/>
        <v>#NUM!</v>
      </c>
      <c r="AE31" s="83" t="e">
        <f t="shared" si="20"/>
        <v>#NUM!</v>
      </c>
      <c r="AF31" s="83" t="e">
        <f t="shared" si="21"/>
        <v>#N/A</v>
      </c>
      <c r="AG31" s="83" t="e">
        <f t="shared" si="22"/>
        <v>#NUM!</v>
      </c>
      <c r="AH31" s="83" t="e">
        <f t="shared" si="23"/>
        <v>#NUM!</v>
      </c>
      <c r="AI31" s="83" t="e">
        <f t="shared" si="24"/>
        <v>#NUM!</v>
      </c>
      <c r="AJ31" s="83" t="e">
        <f t="shared" si="25"/>
        <v>#N/A</v>
      </c>
    </row>
    <row r="32" spans="1:36" ht="12.95" customHeight="1" x14ac:dyDescent="0.15">
      <c r="A32" s="82"/>
      <c r="B32" s="99"/>
      <c r="C32" s="99"/>
      <c r="D32" s="82"/>
      <c r="E32" s="82"/>
      <c r="F32" s="4" t="str">
        <f t="shared" si="0"/>
        <v/>
      </c>
      <c r="G32" s="5"/>
      <c r="H32" s="82"/>
      <c r="I32" s="82"/>
      <c r="J32" s="1" t="s">
        <v>15</v>
      </c>
      <c r="K32" s="83" t="e">
        <f t="shared" si="1"/>
        <v>#NUM!</v>
      </c>
      <c r="L32" s="83" t="e">
        <f t="shared" si="2"/>
        <v>#NUM!</v>
      </c>
      <c r="M32" s="83" t="e">
        <f t="shared" si="3"/>
        <v>#NUM!</v>
      </c>
      <c r="N32" s="83" t="e">
        <f t="shared" si="4"/>
        <v>#NUM!</v>
      </c>
      <c r="O32" s="83" t="e">
        <f t="shared" si="5"/>
        <v>#NUM!</v>
      </c>
      <c r="P32" s="83" t="e">
        <f t="shared" si="26"/>
        <v>#N/A</v>
      </c>
      <c r="Q32" s="83" t="e">
        <f t="shared" si="6"/>
        <v>#NUM!</v>
      </c>
      <c r="R32" s="83" t="e">
        <f t="shared" si="7"/>
        <v>#NUM!</v>
      </c>
      <c r="S32" s="83" t="e">
        <f t="shared" si="8"/>
        <v>#NUM!</v>
      </c>
      <c r="T32" s="83" t="e">
        <f t="shared" si="9"/>
        <v>#NUM!</v>
      </c>
      <c r="U32" s="83" t="e">
        <f t="shared" si="10"/>
        <v>#N/A</v>
      </c>
      <c r="V32" s="83" t="e">
        <f t="shared" si="11"/>
        <v>#NUM!</v>
      </c>
      <c r="W32" s="83" t="e">
        <f t="shared" si="12"/>
        <v>#NUM!</v>
      </c>
      <c r="X32" s="83" t="e">
        <f t="shared" si="13"/>
        <v>#NUM!</v>
      </c>
      <c r="Y32" s="83" t="e">
        <f t="shared" si="14"/>
        <v>#NUM!</v>
      </c>
      <c r="Z32" s="83" t="e">
        <f t="shared" si="15"/>
        <v>#N/A</v>
      </c>
      <c r="AA32" s="83" t="e">
        <f t="shared" si="16"/>
        <v>#NUM!</v>
      </c>
      <c r="AB32" s="83" t="e">
        <f t="shared" si="17"/>
        <v>#NUM!</v>
      </c>
      <c r="AC32" s="83" t="e">
        <f t="shared" si="18"/>
        <v>#NUM!</v>
      </c>
      <c r="AD32" s="83" t="e">
        <f t="shared" si="19"/>
        <v>#NUM!</v>
      </c>
      <c r="AE32" s="83" t="e">
        <f t="shared" si="20"/>
        <v>#NUM!</v>
      </c>
      <c r="AF32" s="83" t="e">
        <f t="shared" si="21"/>
        <v>#N/A</v>
      </c>
      <c r="AG32" s="83" t="e">
        <f t="shared" si="22"/>
        <v>#NUM!</v>
      </c>
      <c r="AH32" s="83" t="e">
        <f t="shared" si="23"/>
        <v>#NUM!</v>
      </c>
      <c r="AI32" s="83" t="e">
        <f t="shared" si="24"/>
        <v>#NUM!</v>
      </c>
      <c r="AJ32" s="83" t="e">
        <f t="shared" si="25"/>
        <v>#N/A</v>
      </c>
    </row>
    <row r="33" spans="1:36" ht="12.95" customHeight="1" x14ac:dyDescent="0.15">
      <c r="A33" s="82"/>
      <c r="B33" s="99"/>
      <c r="C33" s="99"/>
      <c r="D33" s="82"/>
      <c r="E33" s="82"/>
      <c r="F33" s="4" t="str">
        <f t="shared" si="0"/>
        <v/>
      </c>
      <c r="G33" s="82"/>
      <c r="H33" s="82"/>
      <c r="I33" s="82"/>
      <c r="J33" s="1" t="s">
        <v>15</v>
      </c>
      <c r="K33" s="83" t="e">
        <f t="shared" si="1"/>
        <v>#NUM!</v>
      </c>
      <c r="L33" s="83" t="e">
        <f t="shared" si="2"/>
        <v>#NUM!</v>
      </c>
      <c r="M33" s="83" t="e">
        <f t="shared" si="3"/>
        <v>#NUM!</v>
      </c>
      <c r="N33" s="83" t="e">
        <f t="shared" si="4"/>
        <v>#NUM!</v>
      </c>
      <c r="O33" s="83" t="e">
        <f t="shared" si="5"/>
        <v>#NUM!</v>
      </c>
      <c r="P33" s="83" t="e">
        <f t="shared" si="26"/>
        <v>#N/A</v>
      </c>
      <c r="Q33" s="83" t="e">
        <f t="shared" si="6"/>
        <v>#NUM!</v>
      </c>
      <c r="R33" s="83" t="e">
        <f t="shared" si="7"/>
        <v>#NUM!</v>
      </c>
      <c r="S33" s="83" t="e">
        <f t="shared" si="8"/>
        <v>#NUM!</v>
      </c>
      <c r="T33" s="83" t="e">
        <f t="shared" si="9"/>
        <v>#NUM!</v>
      </c>
      <c r="U33" s="83" t="e">
        <f t="shared" si="10"/>
        <v>#N/A</v>
      </c>
      <c r="V33" s="83" t="e">
        <f t="shared" si="11"/>
        <v>#NUM!</v>
      </c>
      <c r="W33" s="83" t="e">
        <f t="shared" si="12"/>
        <v>#NUM!</v>
      </c>
      <c r="X33" s="83" t="e">
        <f t="shared" si="13"/>
        <v>#NUM!</v>
      </c>
      <c r="Y33" s="83" t="e">
        <f t="shared" si="14"/>
        <v>#NUM!</v>
      </c>
      <c r="Z33" s="83" t="e">
        <f t="shared" si="15"/>
        <v>#N/A</v>
      </c>
      <c r="AA33" s="83" t="e">
        <f t="shared" si="16"/>
        <v>#NUM!</v>
      </c>
      <c r="AB33" s="83" t="e">
        <f t="shared" si="17"/>
        <v>#NUM!</v>
      </c>
      <c r="AC33" s="83" t="e">
        <f t="shared" si="18"/>
        <v>#NUM!</v>
      </c>
      <c r="AD33" s="83" t="e">
        <f t="shared" si="19"/>
        <v>#NUM!</v>
      </c>
      <c r="AE33" s="83" t="e">
        <f t="shared" si="20"/>
        <v>#NUM!</v>
      </c>
      <c r="AF33" s="83" t="e">
        <f t="shared" si="21"/>
        <v>#N/A</v>
      </c>
      <c r="AG33" s="83" t="e">
        <f t="shared" si="22"/>
        <v>#NUM!</v>
      </c>
      <c r="AH33" s="83" t="e">
        <f t="shared" si="23"/>
        <v>#NUM!</v>
      </c>
      <c r="AI33" s="83" t="e">
        <f t="shared" si="24"/>
        <v>#NUM!</v>
      </c>
      <c r="AJ33" s="83" t="e">
        <f t="shared" si="25"/>
        <v>#N/A</v>
      </c>
    </row>
    <row r="34" spans="1:36" ht="12.95" customHeight="1" x14ac:dyDescent="0.15">
      <c r="A34" s="82"/>
      <c r="B34" s="99"/>
      <c r="C34" s="99"/>
      <c r="D34" s="82"/>
      <c r="E34" s="82"/>
      <c r="F34" s="4" t="str">
        <f t="shared" si="0"/>
        <v/>
      </c>
      <c r="G34" s="82"/>
      <c r="H34" s="82"/>
      <c r="I34" s="82"/>
      <c r="K34" s="83" t="e">
        <f t="shared" si="1"/>
        <v>#NUM!</v>
      </c>
      <c r="L34" s="83" t="e">
        <f t="shared" si="2"/>
        <v>#NUM!</v>
      </c>
      <c r="M34" s="83" t="e">
        <f t="shared" si="3"/>
        <v>#NUM!</v>
      </c>
      <c r="N34" s="83" t="e">
        <f t="shared" si="4"/>
        <v>#NUM!</v>
      </c>
      <c r="O34" s="83" t="e">
        <f t="shared" si="5"/>
        <v>#NUM!</v>
      </c>
      <c r="P34" s="83" t="e">
        <f t="shared" si="26"/>
        <v>#N/A</v>
      </c>
      <c r="Q34" s="83" t="e">
        <f t="shared" si="6"/>
        <v>#NUM!</v>
      </c>
      <c r="R34" s="83" t="e">
        <f t="shared" si="7"/>
        <v>#NUM!</v>
      </c>
      <c r="S34" s="83" t="e">
        <f t="shared" si="8"/>
        <v>#NUM!</v>
      </c>
      <c r="T34" s="83" t="e">
        <f t="shared" si="9"/>
        <v>#NUM!</v>
      </c>
      <c r="U34" s="83" t="e">
        <f t="shared" si="10"/>
        <v>#N/A</v>
      </c>
      <c r="V34" s="83" t="e">
        <f t="shared" si="11"/>
        <v>#NUM!</v>
      </c>
      <c r="W34" s="83" t="e">
        <f t="shared" si="12"/>
        <v>#NUM!</v>
      </c>
      <c r="X34" s="83" t="e">
        <f t="shared" si="13"/>
        <v>#NUM!</v>
      </c>
      <c r="Y34" s="83" t="e">
        <f t="shared" si="14"/>
        <v>#NUM!</v>
      </c>
      <c r="Z34" s="83" t="e">
        <f t="shared" si="15"/>
        <v>#N/A</v>
      </c>
      <c r="AA34" s="83" t="e">
        <f t="shared" si="16"/>
        <v>#NUM!</v>
      </c>
      <c r="AB34" s="83" t="e">
        <f t="shared" si="17"/>
        <v>#NUM!</v>
      </c>
      <c r="AC34" s="83" t="e">
        <f t="shared" si="18"/>
        <v>#NUM!</v>
      </c>
      <c r="AD34" s="83" t="e">
        <f t="shared" si="19"/>
        <v>#NUM!</v>
      </c>
      <c r="AE34" s="83" t="e">
        <f t="shared" si="20"/>
        <v>#NUM!</v>
      </c>
      <c r="AF34" s="83" t="e">
        <f t="shared" si="21"/>
        <v>#N/A</v>
      </c>
      <c r="AG34" s="83" t="e">
        <f t="shared" si="22"/>
        <v>#NUM!</v>
      </c>
      <c r="AH34" s="83" t="e">
        <f t="shared" si="23"/>
        <v>#NUM!</v>
      </c>
      <c r="AI34" s="83" t="e">
        <f t="shared" si="24"/>
        <v>#NUM!</v>
      </c>
      <c r="AJ34" s="83" t="e">
        <f t="shared" si="25"/>
        <v>#N/A</v>
      </c>
    </row>
    <row r="35" spans="1:36" ht="12.95" customHeight="1" x14ac:dyDescent="0.15">
      <c r="A35" s="82"/>
      <c r="B35" s="99"/>
      <c r="C35" s="99"/>
      <c r="D35" s="82"/>
      <c r="E35" s="82"/>
      <c r="F35" s="4" t="str">
        <f t="shared" si="0"/>
        <v/>
      </c>
      <c r="G35" s="82"/>
      <c r="H35" s="82"/>
      <c r="I35" s="82"/>
      <c r="K35" s="83" t="e">
        <f t="shared" si="1"/>
        <v>#NUM!</v>
      </c>
      <c r="L35" s="83" t="e">
        <f t="shared" si="2"/>
        <v>#NUM!</v>
      </c>
      <c r="M35" s="83" t="e">
        <f t="shared" si="3"/>
        <v>#NUM!</v>
      </c>
      <c r="N35" s="83" t="e">
        <f t="shared" si="4"/>
        <v>#NUM!</v>
      </c>
      <c r="O35" s="83" t="e">
        <f t="shared" si="5"/>
        <v>#NUM!</v>
      </c>
      <c r="P35" s="83" t="e">
        <f t="shared" si="26"/>
        <v>#N/A</v>
      </c>
      <c r="Q35" s="83" t="e">
        <f t="shared" si="6"/>
        <v>#NUM!</v>
      </c>
      <c r="R35" s="83" t="e">
        <f t="shared" si="7"/>
        <v>#NUM!</v>
      </c>
      <c r="S35" s="83" t="e">
        <f t="shared" si="8"/>
        <v>#NUM!</v>
      </c>
      <c r="T35" s="83" t="e">
        <f t="shared" si="9"/>
        <v>#NUM!</v>
      </c>
      <c r="U35" s="83" t="e">
        <f t="shared" si="10"/>
        <v>#N/A</v>
      </c>
      <c r="V35" s="83" t="e">
        <f t="shared" si="11"/>
        <v>#NUM!</v>
      </c>
      <c r="W35" s="83" t="e">
        <f t="shared" si="12"/>
        <v>#NUM!</v>
      </c>
      <c r="X35" s="83" t="e">
        <f t="shared" si="13"/>
        <v>#NUM!</v>
      </c>
      <c r="Y35" s="83" t="e">
        <f t="shared" si="14"/>
        <v>#NUM!</v>
      </c>
      <c r="Z35" s="83" t="e">
        <f t="shared" si="15"/>
        <v>#N/A</v>
      </c>
      <c r="AA35" s="83" t="e">
        <f t="shared" si="16"/>
        <v>#NUM!</v>
      </c>
      <c r="AB35" s="83" t="e">
        <f t="shared" si="17"/>
        <v>#NUM!</v>
      </c>
      <c r="AC35" s="83" t="e">
        <f t="shared" si="18"/>
        <v>#NUM!</v>
      </c>
      <c r="AD35" s="83" t="e">
        <f t="shared" si="19"/>
        <v>#NUM!</v>
      </c>
      <c r="AE35" s="83" t="e">
        <f t="shared" si="20"/>
        <v>#NUM!</v>
      </c>
      <c r="AF35" s="83" t="e">
        <f t="shared" si="21"/>
        <v>#N/A</v>
      </c>
      <c r="AG35" s="83" t="e">
        <f t="shared" si="22"/>
        <v>#NUM!</v>
      </c>
      <c r="AH35" s="83" t="e">
        <f t="shared" si="23"/>
        <v>#NUM!</v>
      </c>
      <c r="AI35" s="83" t="e">
        <f t="shared" si="24"/>
        <v>#NUM!</v>
      </c>
      <c r="AJ35" s="83" t="e">
        <f t="shared" si="25"/>
        <v>#N/A</v>
      </c>
    </row>
    <row r="36" spans="1:36" ht="12.95" customHeight="1" x14ac:dyDescent="0.15">
      <c r="A36" s="82"/>
      <c r="B36" s="99"/>
      <c r="C36" s="99"/>
      <c r="D36" s="82"/>
      <c r="E36" s="82"/>
      <c r="F36" s="4" t="str">
        <f t="shared" si="0"/>
        <v/>
      </c>
      <c r="G36" s="82"/>
      <c r="H36" s="82"/>
      <c r="I36" s="82"/>
      <c r="K36" s="83" t="e">
        <f t="shared" si="1"/>
        <v>#NUM!</v>
      </c>
      <c r="L36" s="83" t="e">
        <f t="shared" si="2"/>
        <v>#NUM!</v>
      </c>
      <c r="M36" s="83" t="e">
        <f t="shared" si="3"/>
        <v>#NUM!</v>
      </c>
      <c r="N36" s="83" t="e">
        <f t="shared" si="4"/>
        <v>#NUM!</v>
      </c>
      <c r="O36" s="83" t="e">
        <f t="shared" si="5"/>
        <v>#NUM!</v>
      </c>
      <c r="P36" s="83" t="e">
        <f t="shared" si="26"/>
        <v>#N/A</v>
      </c>
      <c r="Q36" s="83" t="e">
        <f t="shared" si="6"/>
        <v>#NUM!</v>
      </c>
      <c r="R36" s="83" t="e">
        <f t="shared" si="7"/>
        <v>#NUM!</v>
      </c>
      <c r="S36" s="83" t="e">
        <f t="shared" si="8"/>
        <v>#NUM!</v>
      </c>
      <c r="T36" s="83" t="e">
        <f t="shared" si="9"/>
        <v>#NUM!</v>
      </c>
      <c r="U36" s="83" t="e">
        <f t="shared" si="10"/>
        <v>#N/A</v>
      </c>
      <c r="V36" s="83" t="e">
        <f t="shared" si="11"/>
        <v>#NUM!</v>
      </c>
      <c r="W36" s="83" t="e">
        <f t="shared" si="12"/>
        <v>#NUM!</v>
      </c>
      <c r="X36" s="83" t="e">
        <f t="shared" si="13"/>
        <v>#NUM!</v>
      </c>
      <c r="Y36" s="83" t="e">
        <f t="shared" si="14"/>
        <v>#NUM!</v>
      </c>
      <c r="Z36" s="83" t="e">
        <f t="shared" si="15"/>
        <v>#N/A</v>
      </c>
      <c r="AA36" s="83" t="e">
        <f t="shared" si="16"/>
        <v>#NUM!</v>
      </c>
      <c r="AB36" s="83" t="e">
        <f t="shared" si="17"/>
        <v>#NUM!</v>
      </c>
      <c r="AC36" s="83" t="e">
        <f t="shared" si="18"/>
        <v>#NUM!</v>
      </c>
      <c r="AD36" s="83" t="e">
        <f t="shared" si="19"/>
        <v>#NUM!</v>
      </c>
      <c r="AE36" s="83" t="e">
        <f t="shared" si="20"/>
        <v>#NUM!</v>
      </c>
      <c r="AF36" s="83" t="e">
        <f t="shared" si="21"/>
        <v>#N/A</v>
      </c>
      <c r="AG36" s="83" t="e">
        <f t="shared" si="22"/>
        <v>#NUM!</v>
      </c>
      <c r="AH36" s="83" t="e">
        <f t="shared" si="23"/>
        <v>#NUM!</v>
      </c>
      <c r="AI36" s="83" t="e">
        <f t="shared" si="24"/>
        <v>#NUM!</v>
      </c>
      <c r="AJ36" s="83" t="e">
        <f t="shared" si="25"/>
        <v>#N/A</v>
      </c>
    </row>
    <row r="37" spans="1:36" ht="12.95" customHeight="1" x14ac:dyDescent="0.15">
      <c r="A37" s="82"/>
      <c r="B37" s="99"/>
      <c r="C37" s="99"/>
      <c r="D37" s="82"/>
      <c r="E37" s="82"/>
      <c r="F37" s="4" t="str">
        <f t="shared" si="0"/>
        <v/>
      </c>
      <c r="G37" s="82"/>
      <c r="H37" s="82"/>
      <c r="I37" s="82"/>
      <c r="K37" s="83" t="e">
        <f t="shared" si="1"/>
        <v>#NUM!</v>
      </c>
      <c r="L37" s="83" t="e">
        <f t="shared" si="2"/>
        <v>#NUM!</v>
      </c>
      <c r="M37" s="83" t="e">
        <f t="shared" si="3"/>
        <v>#NUM!</v>
      </c>
      <c r="N37" s="83" t="e">
        <f t="shared" si="4"/>
        <v>#NUM!</v>
      </c>
      <c r="O37" s="83" t="e">
        <f t="shared" si="5"/>
        <v>#NUM!</v>
      </c>
      <c r="P37" s="83" t="e">
        <f t="shared" si="26"/>
        <v>#N/A</v>
      </c>
      <c r="Q37" s="83" t="e">
        <f t="shared" si="6"/>
        <v>#NUM!</v>
      </c>
      <c r="R37" s="83" t="e">
        <f t="shared" si="7"/>
        <v>#NUM!</v>
      </c>
      <c r="S37" s="83" t="e">
        <f t="shared" si="8"/>
        <v>#NUM!</v>
      </c>
      <c r="T37" s="83" t="e">
        <f t="shared" si="9"/>
        <v>#NUM!</v>
      </c>
      <c r="U37" s="83" t="e">
        <f t="shared" si="10"/>
        <v>#N/A</v>
      </c>
      <c r="V37" s="83" t="e">
        <f t="shared" si="11"/>
        <v>#NUM!</v>
      </c>
      <c r="W37" s="83" t="e">
        <f t="shared" si="12"/>
        <v>#NUM!</v>
      </c>
      <c r="X37" s="83" t="e">
        <f t="shared" si="13"/>
        <v>#NUM!</v>
      </c>
      <c r="Y37" s="83" t="e">
        <f t="shared" si="14"/>
        <v>#NUM!</v>
      </c>
      <c r="Z37" s="83" t="e">
        <f t="shared" si="15"/>
        <v>#N/A</v>
      </c>
      <c r="AA37" s="83" t="e">
        <f t="shared" si="16"/>
        <v>#NUM!</v>
      </c>
      <c r="AB37" s="83" t="e">
        <f t="shared" si="17"/>
        <v>#NUM!</v>
      </c>
      <c r="AC37" s="83" t="e">
        <f t="shared" si="18"/>
        <v>#NUM!</v>
      </c>
      <c r="AD37" s="83" t="e">
        <f t="shared" si="19"/>
        <v>#NUM!</v>
      </c>
      <c r="AE37" s="83" t="e">
        <f t="shared" si="20"/>
        <v>#NUM!</v>
      </c>
      <c r="AF37" s="83" t="e">
        <f t="shared" si="21"/>
        <v>#N/A</v>
      </c>
      <c r="AG37" s="83" t="e">
        <f t="shared" si="22"/>
        <v>#NUM!</v>
      </c>
      <c r="AH37" s="83" t="e">
        <f t="shared" si="23"/>
        <v>#NUM!</v>
      </c>
      <c r="AI37" s="83" t="e">
        <f t="shared" si="24"/>
        <v>#NUM!</v>
      </c>
      <c r="AJ37" s="83" t="e">
        <f t="shared" si="25"/>
        <v>#N/A</v>
      </c>
    </row>
    <row r="38" spans="1:36" ht="12.95" customHeight="1" x14ac:dyDescent="0.15">
      <c r="A38" s="82"/>
      <c r="B38" s="99"/>
      <c r="C38" s="99"/>
      <c r="D38" s="82"/>
      <c r="E38" s="82"/>
      <c r="F38" s="4" t="str">
        <f t="shared" si="0"/>
        <v/>
      </c>
      <c r="G38" s="82"/>
      <c r="H38" s="82"/>
      <c r="I38" s="82"/>
      <c r="K38" s="83" t="e">
        <f t="shared" si="1"/>
        <v>#NUM!</v>
      </c>
      <c r="L38" s="83" t="e">
        <f t="shared" si="2"/>
        <v>#NUM!</v>
      </c>
      <c r="M38" s="83" t="e">
        <f t="shared" si="3"/>
        <v>#NUM!</v>
      </c>
      <c r="N38" s="83" t="e">
        <f t="shared" si="4"/>
        <v>#NUM!</v>
      </c>
      <c r="O38" s="83" t="e">
        <f t="shared" si="5"/>
        <v>#NUM!</v>
      </c>
      <c r="P38" s="83" t="e">
        <f t="shared" si="26"/>
        <v>#N/A</v>
      </c>
      <c r="Q38" s="83" t="e">
        <f t="shared" si="6"/>
        <v>#NUM!</v>
      </c>
      <c r="R38" s="83" t="e">
        <f t="shared" si="7"/>
        <v>#NUM!</v>
      </c>
      <c r="S38" s="83" t="e">
        <f t="shared" si="8"/>
        <v>#NUM!</v>
      </c>
      <c r="T38" s="83" t="e">
        <f t="shared" si="9"/>
        <v>#NUM!</v>
      </c>
      <c r="U38" s="83" t="e">
        <f t="shared" si="10"/>
        <v>#N/A</v>
      </c>
      <c r="V38" s="83" t="e">
        <f t="shared" si="11"/>
        <v>#NUM!</v>
      </c>
      <c r="W38" s="83" t="e">
        <f t="shared" si="12"/>
        <v>#NUM!</v>
      </c>
      <c r="X38" s="83" t="e">
        <f t="shared" si="13"/>
        <v>#NUM!</v>
      </c>
      <c r="Y38" s="83" t="e">
        <f t="shared" si="14"/>
        <v>#NUM!</v>
      </c>
      <c r="Z38" s="83" t="e">
        <f t="shared" si="15"/>
        <v>#N/A</v>
      </c>
      <c r="AA38" s="83" t="e">
        <f t="shared" si="16"/>
        <v>#NUM!</v>
      </c>
      <c r="AB38" s="83" t="e">
        <f t="shared" si="17"/>
        <v>#NUM!</v>
      </c>
      <c r="AC38" s="83" t="e">
        <f t="shared" si="18"/>
        <v>#NUM!</v>
      </c>
      <c r="AD38" s="83" t="e">
        <f t="shared" si="19"/>
        <v>#NUM!</v>
      </c>
      <c r="AE38" s="83" t="e">
        <f t="shared" si="20"/>
        <v>#NUM!</v>
      </c>
      <c r="AF38" s="83" t="e">
        <f t="shared" si="21"/>
        <v>#N/A</v>
      </c>
      <c r="AG38" s="83" t="e">
        <f t="shared" si="22"/>
        <v>#NUM!</v>
      </c>
      <c r="AH38" s="83" t="e">
        <f t="shared" si="23"/>
        <v>#NUM!</v>
      </c>
      <c r="AI38" s="83" t="e">
        <f t="shared" si="24"/>
        <v>#NUM!</v>
      </c>
      <c r="AJ38" s="83" t="e">
        <f t="shared" si="25"/>
        <v>#N/A</v>
      </c>
    </row>
    <row r="39" spans="1:36" ht="12.95" customHeight="1" x14ac:dyDescent="0.15">
      <c r="A39" s="82"/>
      <c r="B39" s="99"/>
      <c r="C39" s="99"/>
      <c r="D39" s="82"/>
      <c r="E39" s="82"/>
      <c r="F39" s="4" t="str">
        <f t="shared" si="0"/>
        <v/>
      </c>
      <c r="G39" s="82"/>
      <c r="H39" s="82"/>
      <c r="I39" s="82"/>
      <c r="K39" s="83" t="e">
        <f t="shared" si="1"/>
        <v>#NUM!</v>
      </c>
      <c r="L39" s="83" t="e">
        <f t="shared" si="2"/>
        <v>#NUM!</v>
      </c>
      <c r="M39" s="83" t="e">
        <f t="shared" si="3"/>
        <v>#NUM!</v>
      </c>
      <c r="N39" s="83" t="e">
        <f t="shared" si="4"/>
        <v>#NUM!</v>
      </c>
      <c r="O39" s="83" t="e">
        <f t="shared" si="5"/>
        <v>#NUM!</v>
      </c>
      <c r="P39" s="83" t="e">
        <f t="shared" si="26"/>
        <v>#N/A</v>
      </c>
      <c r="Q39" s="83" t="e">
        <f t="shared" si="6"/>
        <v>#NUM!</v>
      </c>
      <c r="R39" s="83" t="e">
        <f t="shared" si="7"/>
        <v>#NUM!</v>
      </c>
      <c r="S39" s="83" t="e">
        <f t="shared" si="8"/>
        <v>#NUM!</v>
      </c>
      <c r="T39" s="83" t="e">
        <f t="shared" si="9"/>
        <v>#NUM!</v>
      </c>
      <c r="U39" s="83" t="e">
        <f t="shared" si="10"/>
        <v>#N/A</v>
      </c>
      <c r="V39" s="83" t="e">
        <f t="shared" si="11"/>
        <v>#NUM!</v>
      </c>
      <c r="W39" s="83" t="e">
        <f t="shared" si="12"/>
        <v>#NUM!</v>
      </c>
      <c r="X39" s="83" t="e">
        <f t="shared" si="13"/>
        <v>#NUM!</v>
      </c>
      <c r="Y39" s="83" t="e">
        <f t="shared" si="14"/>
        <v>#NUM!</v>
      </c>
      <c r="Z39" s="83" t="e">
        <f t="shared" si="15"/>
        <v>#N/A</v>
      </c>
      <c r="AA39" s="83" t="e">
        <f t="shared" si="16"/>
        <v>#NUM!</v>
      </c>
      <c r="AB39" s="83" t="e">
        <f t="shared" si="17"/>
        <v>#NUM!</v>
      </c>
      <c r="AC39" s="83" t="e">
        <f t="shared" si="18"/>
        <v>#NUM!</v>
      </c>
      <c r="AD39" s="83" t="e">
        <f t="shared" si="19"/>
        <v>#NUM!</v>
      </c>
      <c r="AE39" s="83" t="e">
        <f t="shared" si="20"/>
        <v>#NUM!</v>
      </c>
      <c r="AF39" s="83" t="e">
        <f t="shared" si="21"/>
        <v>#N/A</v>
      </c>
      <c r="AG39" s="83" t="e">
        <f t="shared" si="22"/>
        <v>#NUM!</v>
      </c>
      <c r="AH39" s="83" t="e">
        <f t="shared" si="23"/>
        <v>#NUM!</v>
      </c>
      <c r="AI39" s="83" t="e">
        <f t="shared" si="24"/>
        <v>#NUM!</v>
      </c>
      <c r="AJ39" s="83" t="e">
        <f t="shared" si="25"/>
        <v>#N/A</v>
      </c>
    </row>
    <row r="40" spans="1:36" ht="12.95" customHeight="1" x14ac:dyDescent="0.15">
      <c r="A40" s="82"/>
      <c r="B40" s="99"/>
      <c r="C40" s="99"/>
      <c r="D40" s="82"/>
      <c r="E40" s="82"/>
      <c r="F40" s="4" t="str">
        <f t="shared" si="0"/>
        <v/>
      </c>
      <c r="G40" s="82"/>
      <c r="H40" s="82"/>
      <c r="I40" s="82"/>
      <c r="K40" s="83" t="e">
        <f t="shared" si="1"/>
        <v>#NUM!</v>
      </c>
      <c r="L40" s="83" t="e">
        <f t="shared" si="2"/>
        <v>#NUM!</v>
      </c>
      <c r="M40" s="83" t="e">
        <f t="shared" si="3"/>
        <v>#NUM!</v>
      </c>
      <c r="N40" s="83" t="e">
        <f t="shared" si="4"/>
        <v>#NUM!</v>
      </c>
      <c r="O40" s="83" t="e">
        <f t="shared" si="5"/>
        <v>#NUM!</v>
      </c>
      <c r="P40" s="83" t="e">
        <f t="shared" si="26"/>
        <v>#N/A</v>
      </c>
      <c r="Q40" s="83" t="e">
        <f t="shared" si="6"/>
        <v>#NUM!</v>
      </c>
      <c r="R40" s="83" t="e">
        <f t="shared" si="7"/>
        <v>#NUM!</v>
      </c>
      <c r="S40" s="83" t="e">
        <f t="shared" si="8"/>
        <v>#NUM!</v>
      </c>
      <c r="T40" s="83" t="e">
        <f t="shared" si="9"/>
        <v>#NUM!</v>
      </c>
      <c r="U40" s="83" t="e">
        <f t="shared" si="10"/>
        <v>#N/A</v>
      </c>
      <c r="V40" s="83" t="e">
        <f t="shared" si="11"/>
        <v>#NUM!</v>
      </c>
      <c r="W40" s="83" t="e">
        <f t="shared" si="12"/>
        <v>#NUM!</v>
      </c>
      <c r="X40" s="83" t="e">
        <f t="shared" si="13"/>
        <v>#NUM!</v>
      </c>
      <c r="Y40" s="83" t="e">
        <f t="shared" si="14"/>
        <v>#NUM!</v>
      </c>
      <c r="Z40" s="83" t="e">
        <f t="shared" si="15"/>
        <v>#N/A</v>
      </c>
      <c r="AA40" s="83" t="e">
        <f t="shared" si="16"/>
        <v>#NUM!</v>
      </c>
      <c r="AB40" s="83" t="e">
        <f t="shared" si="17"/>
        <v>#NUM!</v>
      </c>
      <c r="AC40" s="83" t="e">
        <f t="shared" si="18"/>
        <v>#NUM!</v>
      </c>
      <c r="AD40" s="83" t="e">
        <f t="shared" si="19"/>
        <v>#NUM!</v>
      </c>
      <c r="AE40" s="83" t="e">
        <f t="shared" si="20"/>
        <v>#NUM!</v>
      </c>
      <c r="AF40" s="83" t="e">
        <f t="shared" si="21"/>
        <v>#N/A</v>
      </c>
      <c r="AG40" s="83" t="e">
        <f t="shared" si="22"/>
        <v>#NUM!</v>
      </c>
      <c r="AH40" s="83" t="e">
        <f t="shared" si="23"/>
        <v>#NUM!</v>
      </c>
      <c r="AI40" s="83" t="e">
        <f t="shared" si="24"/>
        <v>#NUM!</v>
      </c>
      <c r="AJ40" s="83" t="e">
        <f t="shared" si="25"/>
        <v>#N/A</v>
      </c>
    </row>
    <row r="41" spans="1:36" ht="12.95" customHeight="1" x14ac:dyDescent="0.15">
      <c r="A41" s="82"/>
      <c r="B41" s="99"/>
      <c r="C41" s="99"/>
      <c r="D41" s="82"/>
      <c r="E41" s="82"/>
      <c r="F41" s="4" t="str">
        <f t="shared" si="0"/>
        <v/>
      </c>
      <c r="G41" s="82"/>
      <c r="H41" s="82"/>
      <c r="I41" s="82"/>
      <c r="K41" s="83" t="e">
        <f t="shared" si="1"/>
        <v>#NUM!</v>
      </c>
      <c r="L41" s="83" t="e">
        <f t="shared" si="2"/>
        <v>#NUM!</v>
      </c>
      <c r="M41" s="83" t="e">
        <f t="shared" si="3"/>
        <v>#NUM!</v>
      </c>
      <c r="N41" s="83" t="e">
        <f t="shared" si="4"/>
        <v>#NUM!</v>
      </c>
      <c r="O41" s="83" t="e">
        <f t="shared" si="5"/>
        <v>#NUM!</v>
      </c>
      <c r="P41" s="83" t="e">
        <f t="shared" si="26"/>
        <v>#N/A</v>
      </c>
      <c r="Q41" s="83" t="e">
        <f t="shared" si="6"/>
        <v>#NUM!</v>
      </c>
      <c r="R41" s="83" t="e">
        <f t="shared" si="7"/>
        <v>#NUM!</v>
      </c>
      <c r="S41" s="83" t="e">
        <f t="shared" si="8"/>
        <v>#NUM!</v>
      </c>
      <c r="T41" s="83" t="e">
        <f t="shared" si="9"/>
        <v>#NUM!</v>
      </c>
      <c r="U41" s="83" t="e">
        <f t="shared" si="10"/>
        <v>#N/A</v>
      </c>
      <c r="V41" s="83" t="e">
        <f t="shared" si="11"/>
        <v>#NUM!</v>
      </c>
      <c r="W41" s="83" t="e">
        <f t="shared" si="12"/>
        <v>#NUM!</v>
      </c>
      <c r="X41" s="83" t="e">
        <f t="shared" si="13"/>
        <v>#NUM!</v>
      </c>
      <c r="Y41" s="83" t="e">
        <f t="shared" si="14"/>
        <v>#NUM!</v>
      </c>
      <c r="Z41" s="83" t="e">
        <f t="shared" si="15"/>
        <v>#N/A</v>
      </c>
      <c r="AA41" s="83" t="e">
        <f t="shared" si="16"/>
        <v>#NUM!</v>
      </c>
      <c r="AB41" s="83" t="e">
        <f t="shared" si="17"/>
        <v>#NUM!</v>
      </c>
      <c r="AC41" s="83" t="e">
        <f t="shared" si="18"/>
        <v>#NUM!</v>
      </c>
      <c r="AD41" s="83" t="e">
        <f t="shared" si="19"/>
        <v>#NUM!</v>
      </c>
      <c r="AE41" s="83" t="e">
        <f t="shared" si="20"/>
        <v>#NUM!</v>
      </c>
      <c r="AF41" s="83" t="e">
        <f t="shared" si="21"/>
        <v>#N/A</v>
      </c>
      <c r="AG41" s="83" t="e">
        <f t="shared" si="22"/>
        <v>#NUM!</v>
      </c>
      <c r="AH41" s="83" t="e">
        <f t="shared" si="23"/>
        <v>#NUM!</v>
      </c>
      <c r="AI41" s="83" t="e">
        <f t="shared" si="24"/>
        <v>#NUM!</v>
      </c>
      <c r="AJ41" s="83" t="e">
        <f t="shared" si="25"/>
        <v>#N/A</v>
      </c>
    </row>
    <row r="42" spans="1:36" ht="12.95" customHeight="1" x14ac:dyDescent="0.15">
      <c r="A42" s="82"/>
      <c r="B42" s="99"/>
      <c r="C42" s="99"/>
      <c r="D42" s="82"/>
      <c r="E42" s="82"/>
      <c r="F42" s="4" t="str">
        <f t="shared" si="0"/>
        <v/>
      </c>
      <c r="G42" s="82"/>
      <c r="H42" s="82"/>
      <c r="I42" s="82"/>
      <c r="K42" s="83" t="e">
        <f t="shared" si="1"/>
        <v>#NUM!</v>
      </c>
      <c r="L42" s="83" t="e">
        <f t="shared" si="2"/>
        <v>#NUM!</v>
      </c>
      <c r="M42" s="83" t="e">
        <f t="shared" si="3"/>
        <v>#NUM!</v>
      </c>
      <c r="N42" s="83" t="e">
        <f t="shared" si="4"/>
        <v>#NUM!</v>
      </c>
      <c r="O42" s="83" t="e">
        <f t="shared" si="5"/>
        <v>#NUM!</v>
      </c>
      <c r="P42" s="83" t="e">
        <f t="shared" si="26"/>
        <v>#N/A</v>
      </c>
      <c r="Q42" s="83" t="e">
        <f t="shared" si="6"/>
        <v>#NUM!</v>
      </c>
      <c r="R42" s="83" t="e">
        <f t="shared" si="7"/>
        <v>#NUM!</v>
      </c>
      <c r="S42" s="83" t="e">
        <f t="shared" si="8"/>
        <v>#NUM!</v>
      </c>
      <c r="T42" s="83" t="e">
        <f t="shared" si="9"/>
        <v>#NUM!</v>
      </c>
      <c r="U42" s="83" t="e">
        <f t="shared" si="10"/>
        <v>#N/A</v>
      </c>
      <c r="V42" s="83" t="e">
        <f t="shared" si="11"/>
        <v>#NUM!</v>
      </c>
      <c r="W42" s="83" t="e">
        <f t="shared" si="12"/>
        <v>#NUM!</v>
      </c>
      <c r="X42" s="83" t="e">
        <f t="shared" si="13"/>
        <v>#NUM!</v>
      </c>
      <c r="Y42" s="83" t="e">
        <f t="shared" si="14"/>
        <v>#NUM!</v>
      </c>
      <c r="Z42" s="83" t="e">
        <f t="shared" si="15"/>
        <v>#N/A</v>
      </c>
      <c r="AA42" s="83" t="e">
        <f t="shared" si="16"/>
        <v>#NUM!</v>
      </c>
      <c r="AB42" s="83" t="e">
        <f t="shared" si="17"/>
        <v>#NUM!</v>
      </c>
      <c r="AC42" s="83" t="e">
        <f t="shared" si="18"/>
        <v>#NUM!</v>
      </c>
      <c r="AD42" s="83" t="e">
        <f t="shared" si="19"/>
        <v>#NUM!</v>
      </c>
      <c r="AE42" s="83" t="e">
        <f t="shared" si="20"/>
        <v>#NUM!</v>
      </c>
      <c r="AF42" s="83" t="e">
        <f t="shared" si="21"/>
        <v>#N/A</v>
      </c>
      <c r="AG42" s="83" t="e">
        <f t="shared" si="22"/>
        <v>#NUM!</v>
      </c>
      <c r="AH42" s="83" t="e">
        <f t="shared" si="23"/>
        <v>#NUM!</v>
      </c>
      <c r="AI42" s="83" t="e">
        <f t="shared" si="24"/>
        <v>#NUM!</v>
      </c>
      <c r="AJ42" s="83" t="e">
        <f t="shared" si="25"/>
        <v>#N/A</v>
      </c>
    </row>
    <row r="43" spans="1:36" ht="12.95" customHeight="1" x14ac:dyDescent="0.15">
      <c r="A43" s="82"/>
      <c r="B43" s="99"/>
      <c r="C43" s="99"/>
      <c r="D43" s="82"/>
      <c r="E43" s="82"/>
      <c r="F43" s="4" t="str">
        <f t="shared" si="0"/>
        <v/>
      </c>
      <c r="G43" s="82"/>
      <c r="H43" s="82"/>
      <c r="I43" s="82"/>
      <c r="K43" s="83" t="e">
        <f t="shared" si="1"/>
        <v>#NUM!</v>
      </c>
      <c r="L43" s="83" t="e">
        <f t="shared" si="2"/>
        <v>#NUM!</v>
      </c>
      <c r="M43" s="83" t="e">
        <f t="shared" si="3"/>
        <v>#NUM!</v>
      </c>
      <c r="N43" s="83" t="e">
        <f t="shared" si="4"/>
        <v>#NUM!</v>
      </c>
      <c r="O43" s="83" t="e">
        <f t="shared" si="5"/>
        <v>#NUM!</v>
      </c>
      <c r="P43" s="83" t="e">
        <f t="shared" si="26"/>
        <v>#N/A</v>
      </c>
      <c r="Q43" s="83" t="e">
        <f t="shared" si="6"/>
        <v>#NUM!</v>
      </c>
      <c r="R43" s="83" t="e">
        <f t="shared" si="7"/>
        <v>#NUM!</v>
      </c>
      <c r="S43" s="83" t="e">
        <f t="shared" si="8"/>
        <v>#NUM!</v>
      </c>
      <c r="T43" s="83" t="e">
        <f t="shared" si="9"/>
        <v>#NUM!</v>
      </c>
      <c r="U43" s="83" t="e">
        <f t="shared" si="10"/>
        <v>#N/A</v>
      </c>
      <c r="V43" s="83" t="e">
        <f t="shared" si="11"/>
        <v>#NUM!</v>
      </c>
      <c r="W43" s="83" t="e">
        <f t="shared" si="12"/>
        <v>#NUM!</v>
      </c>
      <c r="X43" s="83" t="e">
        <f t="shared" si="13"/>
        <v>#NUM!</v>
      </c>
      <c r="Y43" s="83" t="e">
        <f t="shared" si="14"/>
        <v>#NUM!</v>
      </c>
      <c r="Z43" s="83" t="e">
        <f t="shared" si="15"/>
        <v>#N/A</v>
      </c>
      <c r="AA43" s="83" t="e">
        <f t="shared" si="16"/>
        <v>#NUM!</v>
      </c>
      <c r="AB43" s="83" t="e">
        <f t="shared" si="17"/>
        <v>#NUM!</v>
      </c>
      <c r="AC43" s="83" t="e">
        <f t="shared" si="18"/>
        <v>#NUM!</v>
      </c>
      <c r="AD43" s="83" t="e">
        <f t="shared" si="19"/>
        <v>#NUM!</v>
      </c>
      <c r="AE43" s="83" t="e">
        <f t="shared" si="20"/>
        <v>#NUM!</v>
      </c>
      <c r="AF43" s="83" t="e">
        <f t="shared" si="21"/>
        <v>#N/A</v>
      </c>
      <c r="AG43" s="83" t="e">
        <f t="shared" si="22"/>
        <v>#NUM!</v>
      </c>
      <c r="AH43" s="83" t="e">
        <f t="shared" si="23"/>
        <v>#NUM!</v>
      </c>
      <c r="AI43" s="83" t="e">
        <f t="shared" si="24"/>
        <v>#NUM!</v>
      </c>
      <c r="AJ43" s="83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82" t="s">
        <v>18</v>
      </c>
      <c r="D46" s="82" t="s">
        <v>19</v>
      </c>
      <c r="E46" s="82" t="s">
        <v>20</v>
      </c>
      <c r="F46" s="11"/>
      <c r="G46" s="5" t="s">
        <v>21</v>
      </c>
      <c r="H46" s="13"/>
      <c r="I46" s="111" t="s">
        <v>364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19</v>
      </c>
      <c r="D47" s="15">
        <f>COUNTIF(G4:G43,"*下層*")</f>
        <v>0</v>
      </c>
      <c r="E47" s="15">
        <f>COUNTA(A4:A43)</f>
        <v>19</v>
      </c>
      <c r="F47" s="11"/>
      <c r="G47" s="16">
        <f>C47*100</f>
        <v>1900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18</v>
      </c>
      <c r="D48" s="15" t="str">
        <f>IF(D47&gt;0,ROUND(SUMIF(G4:G43,"*下層*",E4:E43)/D47,0),"")</f>
        <v/>
      </c>
      <c r="E48" s="15">
        <f>ROUND(SUM(E4:E43)/E47,0)</f>
        <v>18</v>
      </c>
      <c r="F48" s="14"/>
      <c r="G48" s="16">
        <f>C48</f>
        <v>18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22</v>
      </c>
      <c r="D49" s="15" t="str">
        <f>IF(D47&gt;0,ROUND(SUMIF(G4:G43,"*下層*",D4:D43)/D47,0),"")</f>
        <v/>
      </c>
      <c r="E49" s="15">
        <f>ROUND(SUM(D4:D43)/E47,0)</f>
        <v>22</v>
      </c>
      <c r="F49" s="14"/>
      <c r="G49" s="16">
        <f>C49</f>
        <v>22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7.29</v>
      </c>
      <c r="D50" s="17">
        <f>SUMIF(G4:G43,"*下層*",F4:F43)</f>
        <v>0</v>
      </c>
      <c r="E50" s="4">
        <f>SUM(F4:F43)</f>
        <v>7.29</v>
      </c>
      <c r="F50" s="14"/>
      <c r="G50" s="18">
        <f>C50*100</f>
        <v>729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形状比＝82、Sr＝13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82" t="s">
        <v>18</v>
      </c>
      <c r="D53" s="82" t="s">
        <v>19</v>
      </c>
      <c r="E53" s="82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5</v>
      </c>
      <c r="D54" s="15">
        <f>COUNTIF(H4:H43,"▲")</f>
        <v>0</v>
      </c>
      <c r="E54" s="15">
        <f>COUNTA(H4:H43)</f>
        <v>5</v>
      </c>
      <c r="F54" s="11"/>
      <c r="G54" s="16">
        <f>C54*100</f>
        <v>500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16</v>
      </c>
      <c r="D55" s="15" t="str">
        <f>IF(D54&gt;0,ROUND(SUMIF(H4:H43,"▲",E4:E43)/D54,0),"")</f>
        <v/>
      </c>
      <c r="E55" s="15">
        <f>ROUND(SUMIF(H4:H43,"*",E4:E43)/E54,0)</f>
        <v>16</v>
      </c>
      <c r="F55" s="14"/>
      <c r="G55" s="16">
        <f>C55</f>
        <v>16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18</v>
      </c>
      <c r="D56" s="15" t="str">
        <f>IF(D54&gt;0,ROUND(SUMIF(H4:H43,"▲",D4:D43)/D54,0),"")</f>
        <v/>
      </c>
      <c r="E56" s="15">
        <f>ROUND(SUMIF(H4:H43,"*",D4:D43)/E54,0)</f>
        <v>18</v>
      </c>
      <c r="F56" s="14"/>
      <c r="G56" s="16">
        <f>C56</f>
        <v>18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1.04</v>
      </c>
      <c r="D57" s="17">
        <f>SUMIF(H4:H43,"▲",F4:F43)</f>
        <v>0</v>
      </c>
      <c r="E57" s="17">
        <f>SUM(C57:D57)</f>
        <v>1.04</v>
      </c>
      <c r="F57" s="14"/>
      <c r="G57" s="20">
        <f>C57*100</f>
        <v>104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82" t="s">
        <v>18</v>
      </c>
      <c r="D60" s="82" t="s">
        <v>19</v>
      </c>
      <c r="E60" s="82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26.3</v>
      </c>
      <c r="D61" s="21" t="str">
        <f>IF(D47&gt;0,ROUND(D54/D47*100,1),"")</f>
        <v/>
      </c>
      <c r="E61" s="21">
        <f>ROUND(E54/E47*100,1)</f>
        <v>26.3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14.3</v>
      </c>
      <c r="D62" s="21" t="str">
        <f>IF(D47&gt;0,ROUND(D57/D50*100,1),"")</f>
        <v/>
      </c>
      <c r="E62" s="21">
        <f>ROUND(E57/E50*100,1)</f>
        <v>14.3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82" t="s">
        <v>18</v>
      </c>
      <c r="D65" s="82" t="s">
        <v>19</v>
      </c>
      <c r="E65" s="82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14</v>
      </c>
      <c r="D66" s="15">
        <f>D47-D54</f>
        <v>0</v>
      </c>
      <c r="E66" s="15">
        <f>SUM(C66:D66)</f>
        <v>14</v>
      </c>
      <c r="F66" s="11"/>
      <c r="G66" s="16">
        <f>C66*100</f>
        <v>1400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19</v>
      </c>
      <c r="D67" s="15" t="str">
        <f>IF(D66&gt;0,ROUND(SUMIFS(E4:E43,G7:G43,"*下層*",H4:H43,"")/D66,0),"")</f>
        <v/>
      </c>
      <c r="E67" s="15">
        <f>IF(E66&gt;0,ROUND(SUMIF(H4:H43,"",E4:E43)/E66,0),"")</f>
        <v>19</v>
      </c>
      <c r="F67" s="14"/>
      <c r="G67" s="16">
        <f>C67</f>
        <v>19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24</v>
      </c>
      <c r="D68" s="15" t="str">
        <f>IF(D66&gt;0,ROUND(SUMIFS(D4:D43,G7:G43,"*下層*",H4:H43,"")/D66,0),"")</f>
        <v/>
      </c>
      <c r="E68" s="15">
        <f>IF(E66&gt;0,ROUND(SUMIF(H4:H43,"",D4:D43)/E66,0),"")</f>
        <v>24</v>
      </c>
      <c r="F68" s="14"/>
      <c r="G68" s="16">
        <f>C68</f>
        <v>24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6.25</v>
      </c>
      <c r="D69" s="17" t="str">
        <f>IF(D66&gt;0,D50-D57,"")</f>
        <v/>
      </c>
      <c r="E69" s="4">
        <f>SUM(C69:D69)</f>
        <v>6.25</v>
      </c>
      <c r="F69" s="14"/>
      <c r="G69" s="18">
        <f>C69*100</f>
        <v>625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形状比＝79、Sr＝14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27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607" priority="16" stopIfTrue="1">
      <formula>AND(($H4="スギ"),(#REF!&lt;12))</formula>
    </cfRule>
  </conditionalFormatting>
  <conditionalFormatting sqref="L4:L43">
    <cfRule type="expression" dxfId="606" priority="15" stopIfTrue="1">
      <formula>AND(($H4="スギ"),(#REF!&lt;22),(#REF!&gt;=12))</formula>
    </cfRule>
  </conditionalFormatting>
  <conditionalFormatting sqref="M4:M43">
    <cfRule type="expression" dxfId="605" priority="14" stopIfTrue="1">
      <formula>AND(($H4="スギ"),(#REF!&lt;32),(#REF!&gt;=22))</formula>
    </cfRule>
  </conditionalFormatting>
  <conditionalFormatting sqref="N4:N43">
    <cfRule type="expression" dxfId="604" priority="13" stopIfTrue="1">
      <formula>AND(($H4="スギ"),(#REF!&lt;42),(#REF!&gt;=32))</formula>
    </cfRule>
  </conditionalFormatting>
  <conditionalFormatting sqref="U4:U43 Z4:AF43 AJ4:AJ43 O4:P43">
    <cfRule type="expression" dxfId="603" priority="12" stopIfTrue="1">
      <formula>AND(($H4="スギ"),(#REF!&gt;=42))</formula>
    </cfRule>
  </conditionalFormatting>
  <conditionalFormatting sqref="Q4:Q43 AA4:AA43">
    <cfRule type="expression" dxfId="602" priority="11" stopIfTrue="1">
      <formula>AND(($H4="ヒノキ"),(#REF!&lt;12))</formula>
    </cfRule>
  </conditionalFormatting>
  <conditionalFormatting sqref="R4:R43 AB4:AE43">
    <cfRule type="expression" dxfId="601" priority="10" stopIfTrue="1">
      <formula>AND(($H4="ヒノキ"),(#REF!&lt;22),(#REF!&gt;=12))</formula>
    </cfRule>
  </conditionalFormatting>
  <conditionalFormatting sqref="S4:S43">
    <cfRule type="expression" dxfId="600" priority="9" stopIfTrue="1">
      <formula>AND(($H4="ヒノキ"),(#REF!&lt;32),(#REF!&gt;=22))</formula>
    </cfRule>
  </conditionalFormatting>
  <conditionalFormatting sqref="T4:U43 Z4:AF43 AJ4:AJ43">
    <cfRule type="expression" dxfId="599" priority="8" stopIfTrue="1">
      <formula>AND(($H4="ヒノキ"),(#REF!&gt;=32))</formula>
    </cfRule>
  </conditionalFormatting>
  <conditionalFormatting sqref="V4:V43 AA4:AA43">
    <cfRule type="expression" dxfId="598" priority="7" stopIfTrue="1">
      <formula>AND(($H4="アカマツ"),(#REF!&lt;12))</formula>
    </cfRule>
  </conditionalFormatting>
  <conditionalFormatting sqref="W4:W43 AB4:AB43">
    <cfRule type="expression" dxfId="597" priority="6" stopIfTrue="1">
      <formula>AND(($H4="アカマツ"),(#REF!&lt;22),(#REF!&gt;=12))</formula>
    </cfRule>
  </conditionalFormatting>
  <conditionalFormatting sqref="X4:X43 AC4:AC43">
    <cfRule type="expression" dxfId="596" priority="5" stopIfTrue="1">
      <formula>AND(($H4="アカマツ"),(#REF!&lt;42),(#REF!&gt;=22))</formula>
    </cfRule>
  </conditionalFormatting>
  <conditionalFormatting sqref="Y4:AF43 AJ4:AJ43">
    <cfRule type="expression" dxfId="595" priority="4" stopIfTrue="1">
      <formula>AND(($H4="アカマツ"),(#REF!&gt;=42))</formula>
    </cfRule>
  </conditionalFormatting>
  <conditionalFormatting sqref="AG4:AG43">
    <cfRule type="expression" dxfId="594" priority="3" stopIfTrue="1">
      <formula>AND(($H4&lt;&gt;"スギ"),($H4&lt;&gt;"ヒノキ"),($H4&lt;&gt;"アカマツ"),(#REF!&lt;12))</formula>
    </cfRule>
  </conditionalFormatting>
  <conditionalFormatting sqref="AH4:AH43">
    <cfRule type="expression" dxfId="593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592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0" tint="-0.499984740745262"/>
  </sheetPr>
  <dimension ref="A1:U96"/>
  <sheetViews>
    <sheetView topLeftCell="A19" zoomScaleNormal="100" zoomScaleSheetLayoutView="100" workbookViewId="0">
      <selection activeCell="Q24" sqref="Q24"/>
    </sheetView>
  </sheetViews>
  <sheetFormatPr defaultColWidth="8.5" defaultRowHeight="12" x14ac:dyDescent="0.15"/>
  <cols>
    <col min="1" max="11" width="8.5" style="11" customWidth="1"/>
    <col min="12" max="14" width="7.625" style="11" customWidth="1"/>
    <col min="15" max="16384" width="8.5" style="11"/>
  </cols>
  <sheetData>
    <row r="1" spans="1:21" ht="24" customHeight="1" x14ac:dyDescent="0.15">
      <c r="A1" s="128" t="s">
        <v>195</v>
      </c>
      <c r="B1" s="128"/>
      <c r="C1" s="129"/>
      <c r="D1" s="130" t="s">
        <v>354</v>
      </c>
      <c r="E1" s="131"/>
      <c r="F1" s="131"/>
      <c r="G1" s="132"/>
    </row>
    <row r="2" spans="1:21" ht="24" customHeight="1" x14ac:dyDescent="0.15">
      <c r="A2" s="128" t="s">
        <v>196</v>
      </c>
      <c r="B2" s="128"/>
      <c r="C2" s="129"/>
      <c r="D2" s="54" t="s">
        <v>355</v>
      </c>
      <c r="E2" s="54" t="s">
        <v>356</v>
      </c>
      <c r="F2" s="54" t="s">
        <v>357</v>
      </c>
      <c r="G2" s="54"/>
      <c r="H2" s="54"/>
      <c r="I2" s="55"/>
      <c r="J2" s="55"/>
    </row>
    <row r="3" spans="1:21" ht="24" customHeight="1" x14ac:dyDescent="0.15">
      <c r="A3" s="128" t="s">
        <v>197</v>
      </c>
      <c r="B3" s="128"/>
      <c r="C3" s="129"/>
      <c r="D3" s="56" t="s">
        <v>358</v>
      </c>
      <c r="E3" s="56" t="s">
        <v>359</v>
      </c>
      <c r="F3" s="56" t="s">
        <v>360</v>
      </c>
      <c r="G3" s="56"/>
      <c r="H3" s="56"/>
      <c r="I3" s="56"/>
      <c r="J3" s="56"/>
    </row>
    <row r="5" spans="1:21" ht="14.25" x14ac:dyDescent="0.15">
      <c r="A5" s="133" t="str">
        <f>D1</f>
        <v>S16スギ</v>
      </c>
      <c r="B5" s="133"/>
      <c r="C5" s="133"/>
    </row>
    <row r="7" spans="1:21" ht="12.75" customHeight="1" x14ac:dyDescent="0.15">
      <c r="A7" s="57" t="s">
        <v>16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2"/>
      <c r="P7" s="13"/>
      <c r="Q7" s="13"/>
      <c r="R7" s="13"/>
      <c r="S7" s="13"/>
      <c r="T7" s="13"/>
      <c r="U7" s="13"/>
    </row>
    <row r="8" spans="1:21" s="58" customFormat="1" ht="12.75" customHeight="1" x14ac:dyDescent="0.15">
      <c r="A8" s="121"/>
      <c r="B8" s="122"/>
      <c r="C8" s="127" t="s">
        <v>18</v>
      </c>
      <c r="D8" s="127"/>
      <c r="E8" s="127"/>
      <c r="F8" s="127"/>
      <c r="G8" s="127"/>
      <c r="H8" s="127"/>
      <c r="I8" s="127"/>
      <c r="J8" s="127"/>
      <c r="K8" s="127"/>
    </row>
    <row r="9" spans="1:21" s="58" customFormat="1" ht="12.75" customHeight="1" x14ac:dyDescent="0.15">
      <c r="A9" s="123"/>
      <c r="B9" s="124"/>
      <c r="C9" s="59" t="s">
        <v>198</v>
      </c>
      <c r="D9" s="59" t="str">
        <f t="shared" ref="D9:J9" si="0">IF(D$3&lt;&gt;"",D$3,"")</f>
        <v>No.29</v>
      </c>
      <c r="E9" s="59" t="str">
        <f t="shared" si="0"/>
        <v>No.30</v>
      </c>
      <c r="F9" s="59" t="str">
        <f t="shared" si="0"/>
        <v>No.31</v>
      </c>
      <c r="G9" s="59" t="str">
        <f t="shared" si="0"/>
        <v/>
      </c>
      <c r="H9" s="59" t="str">
        <f t="shared" si="0"/>
        <v/>
      </c>
      <c r="I9" s="59" t="str">
        <f t="shared" si="0"/>
        <v/>
      </c>
      <c r="J9" s="59" t="str">
        <f t="shared" si="0"/>
        <v/>
      </c>
      <c r="K9" s="60" t="s">
        <v>199</v>
      </c>
    </row>
    <row r="10" spans="1:21" ht="12.75" customHeight="1" x14ac:dyDescent="0.15">
      <c r="A10" s="109" t="s">
        <v>22</v>
      </c>
      <c r="B10" s="110"/>
      <c r="C10" s="15">
        <f ca="1">ROUND(AVERAGE(D10:J10),0)</f>
        <v>17</v>
      </c>
      <c r="D10" s="82">
        <f t="shared" ref="D10:J10" ca="1" si="1">IF(D$2&lt;&gt;"",INDIRECT(D$2&amp;"!C47"),"")</f>
        <v>21</v>
      </c>
      <c r="E10" s="82">
        <f t="shared" ca="1" si="1"/>
        <v>12</v>
      </c>
      <c r="F10" s="82">
        <f t="shared" ca="1" si="1"/>
        <v>19</v>
      </c>
      <c r="G10" s="82" t="str">
        <f t="shared" ca="1" si="1"/>
        <v/>
      </c>
      <c r="H10" s="82" t="str">
        <f t="shared" ca="1" si="1"/>
        <v/>
      </c>
      <c r="I10" s="82" t="str">
        <f t="shared" ca="1" si="1"/>
        <v/>
      </c>
      <c r="J10" s="82" t="str">
        <f t="shared" ca="1" si="1"/>
        <v/>
      </c>
      <c r="K10" s="61">
        <f ca="1">C10*100</f>
        <v>1700</v>
      </c>
    </row>
    <row r="11" spans="1:21" ht="12.75" customHeight="1" x14ac:dyDescent="0.15">
      <c r="A11" s="109" t="s">
        <v>23</v>
      </c>
      <c r="B11" s="110"/>
      <c r="C11" s="15">
        <f ca="1">ROUND(AVERAGE(D11:J11),0)</f>
        <v>19</v>
      </c>
      <c r="D11" s="82">
        <f t="shared" ref="D11:J11" ca="1" si="2">IF(D$2&lt;&gt;"",INDIRECT(D$2&amp;"!C48"),"")</f>
        <v>17</v>
      </c>
      <c r="E11" s="82">
        <f t="shared" ca="1" si="2"/>
        <v>21</v>
      </c>
      <c r="F11" s="82">
        <f t="shared" ca="1" si="2"/>
        <v>18</v>
      </c>
      <c r="G11" s="82" t="str">
        <f t="shared" ca="1" si="2"/>
        <v/>
      </c>
      <c r="H11" s="82" t="str">
        <f t="shared" ca="1" si="2"/>
        <v/>
      </c>
      <c r="I11" s="82" t="str">
        <f t="shared" ca="1" si="2"/>
        <v/>
      </c>
      <c r="J11" s="82" t="str">
        <f t="shared" ca="1" si="2"/>
        <v/>
      </c>
      <c r="K11" s="62">
        <f ca="1">C11</f>
        <v>19</v>
      </c>
    </row>
    <row r="12" spans="1:21" ht="12.75" customHeight="1" x14ac:dyDescent="0.15">
      <c r="A12" s="109" t="s">
        <v>24</v>
      </c>
      <c r="B12" s="110"/>
      <c r="C12" s="15">
        <f ca="1">ROUND(AVERAGE(D12:J12),0)</f>
        <v>24</v>
      </c>
      <c r="D12" s="82">
        <f t="shared" ref="D12:J12" ca="1" si="3">IF(D$2&lt;&gt;"",INDIRECT(D$2&amp;"!C49"),"")</f>
        <v>21</v>
      </c>
      <c r="E12" s="82">
        <f t="shared" ca="1" si="3"/>
        <v>28</v>
      </c>
      <c r="F12" s="82">
        <f t="shared" ca="1" si="3"/>
        <v>22</v>
      </c>
      <c r="G12" s="82" t="str">
        <f t="shared" ca="1" si="3"/>
        <v/>
      </c>
      <c r="H12" s="82" t="str">
        <f t="shared" ca="1" si="3"/>
        <v/>
      </c>
      <c r="I12" s="82" t="str">
        <f t="shared" ca="1" si="3"/>
        <v/>
      </c>
      <c r="J12" s="82" t="str">
        <f t="shared" ca="1" si="3"/>
        <v/>
      </c>
      <c r="K12" s="62">
        <f ca="1">C12</f>
        <v>24</v>
      </c>
    </row>
    <row r="13" spans="1:21" ht="12.75" customHeight="1" x14ac:dyDescent="0.15">
      <c r="A13" s="109" t="s">
        <v>25</v>
      </c>
      <c r="B13" s="110"/>
      <c r="C13" s="4">
        <f ca="1">ROUND(AVERAGE(D13:J13),3)</f>
        <v>7.87</v>
      </c>
      <c r="D13" s="63">
        <f t="shared" ref="D13:J13" ca="1" si="4">IF(D$2&lt;&gt;"",INDIRECT(D$2&amp;"!C50"),"")</f>
        <v>7.3500000000000005</v>
      </c>
      <c r="E13" s="63">
        <f t="shared" ca="1" si="4"/>
        <v>8.9700000000000006</v>
      </c>
      <c r="F13" s="63">
        <f t="shared" ca="1" si="4"/>
        <v>7.29</v>
      </c>
      <c r="G13" s="63" t="str">
        <f t="shared" ca="1" si="4"/>
        <v/>
      </c>
      <c r="H13" s="63" t="str">
        <f t="shared" ca="1" si="4"/>
        <v/>
      </c>
      <c r="I13" s="63" t="str">
        <f t="shared" ca="1" si="4"/>
        <v/>
      </c>
      <c r="J13" s="63" t="str">
        <f t="shared" ca="1" si="4"/>
        <v/>
      </c>
      <c r="K13" s="64">
        <f ca="1">C13*100</f>
        <v>787</v>
      </c>
    </row>
    <row r="14" spans="1:21" ht="12.75" customHeight="1" x14ac:dyDescent="0.15">
      <c r="A14" s="12"/>
      <c r="B14" s="13"/>
      <c r="C14" s="13"/>
      <c r="D14" s="13"/>
      <c r="E14" s="13"/>
      <c r="F14" s="13"/>
      <c r="G14" s="13"/>
      <c r="H14" s="13"/>
      <c r="I14" s="12"/>
      <c r="J14" s="13"/>
      <c r="K14" s="19" t="str">
        <f ca="1">"形状比＝"&amp;ROUND(K11/K12*100,0)&amp;"、Sr＝"&amp;ROUND((10000/K10)^0.5/K11*100,0)</f>
        <v>形状比＝79、Sr＝13</v>
      </c>
      <c r="L14" s="13"/>
      <c r="M14" s="13"/>
      <c r="N14" s="13"/>
    </row>
    <row r="15" spans="1:21" ht="12.75" customHeight="1" x14ac:dyDescent="0.15">
      <c r="A15" s="12"/>
      <c r="B15" s="13"/>
      <c r="C15" s="13"/>
      <c r="D15" s="13"/>
      <c r="E15" s="13"/>
      <c r="F15" s="13"/>
      <c r="G15" s="13"/>
      <c r="H15" s="13"/>
      <c r="I15" s="12"/>
      <c r="J15" s="13"/>
      <c r="K15" s="19"/>
      <c r="L15" s="13"/>
      <c r="M15" s="13"/>
      <c r="N15" s="13"/>
    </row>
    <row r="16" spans="1:21" ht="12.75" customHeight="1" x14ac:dyDescent="0.15">
      <c r="A16" s="121"/>
      <c r="B16" s="122"/>
      <c r="C16" s="118" t="s">
        <v>19</v>
      </c>
      <c r="D16" s="119"/>
      <c r="E16" s="119"/>
      <c r="F16" s="119"/>
      <c r="G16" s="119"/>
      <c r="H16" s="119"/>
      <c r="I16" s="119"/>
      <c r="J16" s="120"/>
    </row>
    <row r="17" spans="1:21" ht="12.75" customHeight="1" x14ac:dyDescent="0.15">
      <c r="A17" s="123"/>
      <c r="B17" s="124"/>
      <c r="C17" s="59" t="str">
        <f>C$9</f>
        <v>平均</v>
      </c>
      <c r="D17" s="59" t="str">
        <f t="shared" ref="D17:J17" si="5">IF(D$3&lt;&gt;"",D$3,"")</f>
        <v>No.29</v>
      </c>
      <c r="E17" s="59" t="str">
        <f t="shared" si="5"/>
        <v>No.30</v>
      </c>
      <c r="F17" s="59" t="str">
        <f t="shared" si="5"/>
        <v>No.31</v>
      </c>
      <c r="G17" s="59" t="str">
        <f t="shared" si="5"/>
        <v/>
      </c>
      <c r="H17" s="59" t="str">
        <f t="shared" si="5"/>
        <v/>
      </c>
      <c r="I17" s="59" t="str">
        <f t="shared" si="5"/>
        <v/>
      </c>
      <c r="J17" s="59" t="str">
        <f t="shared" si="5"/>
        <v/>
      </c>
    </row>
    <row r="18" spans="1:21" ht="12.75" customHeight="1" x14ac:dyDescent="0.15">
      <c r="A18" s="109" t="s">
        <v>22</v>
      </c>
      <c r="B18" s="110"/>
      <c r="C18" s="15">
        <f ca="1">ROUND(AVERAGE(D18:J18),0)</f>
        <v>0</v>
      </c>
      <c r="D18" s="82">
        <f t="shared" ref="D18:J18" ca="1" si="6">IF(D$2&lt;&gt;"",INDIRECT(D$2&amp;"!D47"),"")</f>
        <v>0</v>
      </c>
      <c r="E18" s="82">
        <f t="shared" ca="1" si="6"/>
        <v>1</v>
      </c>
      <c r="F18" s="82">
        <f t="shared" ca="1" si="6"/>
        <v>0</v>
      </c>
      <c r="G18" s="82" t="str">
        <f t="shared" ca="1" si="6"/>
        <v/>
      </c>
      <c r="H18" s="82" t="str">
        <f t="shared" ca="1" si="6"/>
        <v/>
      </c>
      <c r="I18" s="82" t="str">
        <f t="shared" ca="1" si="6"/>
        <v/>
      </c>
      <c r="J18" s="82" t="str">
        <f t="shared" ca="1" si="6"/>
        <v/>
      </c>
    </row>
    <row r="19" spans="1:21" ht="12.75" customHeight="1" x14ac:dyDescent="0.15">
      <c r="A19" s="109" t="s">
        <v>23</v>
      </c>
      <c r="B19" s="110"/>
      <c r="C19" s="15" t="str">
        <f ca="1">IF($C$18=0,"",ROUND(AVERAGE(D19:J19),0))</f>
        <v/>
      </c>
      <c r="D19" s="82" t="str">
        <f ca="1">IF(D$2&lt;&gt;"",INDIRECT(D$2&amp;"!D48"),"")</f>
        <v/>
      </c>
      <c r="E19" s="82">
        <f t="shared" ref="E19:J19" ca="1" si="7">IF(E$2&lt;&gt;"",INDIRECT(E$2&amp;"!D48"),"")</f>
        <v>7</v>
      </c>
      <c r="F19" s="82" t="str">
        <f t="shared" ca="1" si="7"/>
        <v/>
      </c>
      <c r="G19" s="82" t="str">
        <f t="shared" ca="1" si="7"/>
        <v/>
      </c>
      <c r="H19" s="82" t="str">
        <f t="shared" ca="1" si="7"/>
        <v/>
      </c>
      <c r="I19" s="82" t="str">
        <f t="shared" ca="1" si="7"/>
        <v/>
      </c>
      <c r="J19" s="82" t="str">
        <f t="shared" ca="1" si="7"/>
        <v/>
      </c>
    </row>
    <row r="20" spans="1:21" ht="12.75" customHeight="1" x14ac:dyDescent="0.15">
      <c r="A20" s="109" t="s">
        <v>24</v>
      </c>
      <c r="B20" s="110"/>
      <c r="C20" s="15" t="str">
        <f ca="1">IF($C$18=0,"",ROUND(AVERAGE(D20:J20),0))</f>
        <v/>
      </c>
      <c r="D20" s="82" t="str">
        <f t="shared" ref="D20:J20" ca="1" si="8">IF(D$2&lt;&gt;"",INDIRECT(D$2&amp;"!D49"),"")</f>
        <v/>
      </c>
      <c r="E20" s="82">
        <f t="shared" ca="1" si="8"/>
        <v>12</v>
      </c>
      <c r="F20" s="82" t="str">
        <f t="shared" ca="1" si="8"/>
        <v/>
      </c>
      <c r="G20" s="82" t="str">
        <f t="shared" ca="1" si="8"/>
        <v/>
      </c>
      <c r="H20" s="82" t="str">
        <f t="shared" ca="1" si="8"/>
        <v/>
      </c>
      <c r="I20" s="82" t="str">
        <f t="shared" ca="1" si="8"/>
        <v/>
      </c>
      <c r="J20" s="82" t="str">
        <f t="shared" ca="1" si="8"/>
        <v/>
      </c>
    </row>
    <row r="21" spans="1:21" ht="12.75" customHeight="1" x14ac:dyDescent="0.15">
      <c r="A21" s="109" t="s">
        <v>25</v>
      </c>
      <c r="B21" s="110"/>
      <c r="C21" s="4" t="str">
        <f ca="1">IF($C$18=0,"",ROUND(AVERAGE(D21:J21),3))</f>
        <v/>
      </c>
      <c r="D21" s="65">
        <f t="shared" ref="D21:J21" ca="1" si="9">IF(D$2&lt;&gt;"",INDIRECT(D$2&amp;"!D50"),"")</f>
        <v>0</v>
      </c>
      <c r="E21" s="65">
        <f t="shared" ca="1" si="9"/>
        <v>0.04</v>
      </c>
      <c r="F21" s="65">
        <f t="shared" ca="1" si="9"/>
        <v>0</v>
      </c>
      <c r="G21" s="65" t="str">
        <f t="shared" ca="1" si="9"/>
        <v/>
      </c>
      <c r="H21" s="65" t="str">
        <f t="shared" ca="1" si="9"/>
        <v/>
      </c>
      <c r="I21" s="65" t="str">
        <f t="shared" ca="1" si="9"/>
        <v/>
      </c>
      <c r="J21" s="65" t="str">
        <f t="shared" ca="1" si="9"/>
        <v/>
      </c>
    </row>
    <row r="22" spans="1:21" ht="12.75" customHeight="1" x14ac:dyDescent="0.15">
      <c r="A22" s="12"/>
      <c r="B22" s="13"/>
      <c r="C22" s="13"/>
      <c r="D22" s="13"/>
      <c r="E22" s="13"/>
      <c r="F22" s="13"/>
      <c r="G22" s="13"/>
      <c r="H22" s="13"/>
      <c r="I22" s="12"/>
      <c r="J22" s="13"/>
      <c r="K22" s="13"/>
      <c r="L22" s="13"/>
      <c r="M22" s="13"/>
      <c r="N22" s="13"/>
    </row>
    <row r="23" spans="1:21" ht="12.75" customHeight="1" x14ac:dyDescent="0.15">
      <c r="A23" s="121"/>
      <c r="B23" s="122"/>
      <c r="C23" s="115" t="s">
        <v>20</v>
      </c>
      <c r="D23" s="116"/>
      <c r="E23" s="116"/>
      <c r="F23" s="116"/>
      <c r="G23" s="116"/>
      <c r="H23" s="116"/>
      <c r="I23" s="116"/>
      <c r="J23" s="117"/>
      <c r="O23" s="12"/>
      <c r="P23" s="13"/>
      <c r="Q23" s="13"/>
      <c r="S23" s="19"/>
      <c r="T23" s="19"/>
    </row>
    <row r="24" spans="1:21" ht="12.75" customHeight="1" x14ac:dyDescent="0.15">
      <c r="A24" s="123"/>
      <c r="B24" s="124"/>
      <c r="C24" s="59" t="str">
        <f>C$9</f>
        <v>平均</v>
      </c>
      <c r="D24" s="59" t="str">
        <f t="shared" ref="D24:J24" si="10">IF(D$3&lt;&gt;"",D$3,"")</f>
        <v>No.29</v>
      </c>
      <c r="E24" s="59" t="str">
        <f t="shared" si="10"/>
        <v>No.30</v>
      </c>
      <c r="F24" s="59" t="str">
        <f t="shared" si="10"/>
        <v>No.31</v>
      </c>
      <c r="G24" s="59" t="str">
        <f t="shared" si="10"/>
        <v/>
      </c>
      <c r="H24" s="59" t="str">
        <f t="shared" si="10"/>
        <v/>
      </c>
      <c r="I24" s="59" t="str">
        <f t="shared" si="10"/>
        <v/>
      </c>
      <c r="J24" s="59" t="str">
        <f t="shared" si="10"/>
        <v/>
      </c>
      <c r="O24" s="12"/>
      <c r="P24" s="13"/>
      <c r="Q24" s="13"/>
      <c r="S24" s="19"/>
      <c r="T24" s="19"/>
    </row>
    <row r="25" spans="1:21" ht="12.75" customHeight="1" x14ac:dyDescent="0.15">
      <c r="A25" s="109" t="s">
        <v>22</v>
      </c>
      <c r="B25" s="110"/>
      <c r="C25" s="15">
        <f ca="1">ROUND(AVERAGE(D25:J25),0)</f>
        <v>18</v>
      </c>
      <c r="D25" s="82">
        <f t="shared" ref="D25:J25" ca="1" si="11">IF(D$2&lt;&gt;"",INDIRECT(D$2&amp;"!E47"),"")</f>
        <v>21</v>
      </c>
      <c r="E25" s="82">
        <f t="shared" ca="1" si="11"/>
        <v>13</v>
      </c>
      <c r="F25" s="82">
        <f t="shared" ca="1" si="11"/>
        <v>19</v>
      </c>
      <c r="G25" s="82" t="str">
        <f t="shared" ca="1" si="11"/>
        <v/>
      </c>
      <c r="H25" s="82" t="str">
        <f t="shared" ca="1" si="11"/>
        <v/>
      </c>
      <c r="I25" s="82" t="str">
        <f t="shared" ca="1" si="11"/>
        <v/>
      </c>
      <c r="J25" s="82" t="str">
        <f t="shared" ca="1" si="11"/>
        <v/>
      </c>
      <c r="O25" s="12"/>
      <c r="P25" s="13"/>
      <c r="Q25" s="13"/>
      <c r="S25" s="19"/>
      <c r="T25" s="19"/>
    </row>
    <row r="26" spans="1:21" ht="12.75" customHeight="1" x14ac:dyDescent="0.15">
      <c r="A26" s="109" t="s">
        <v>23</v>
      </c>
      <c r="B26" s="110"/>
      <c r="C26" s="15">
        <f ca="1">ROUND(AVERAGE(D26:J26),0)</f>
        <v>19</v>
      </c>
      <c r="D26" s="82">
        <f t="shared" ref="D26:J26" ca="1" si="12">IF(D$2&lt;&gt;"",INDIRECT(D$2&amp;"!E48"),"")</f>
        <v>17</v>
      </c>
      <c r="E26" s="82">
        <f t="shared" ca="1" si="12"/>
        <v>21</v>
      </c>
      <c r="F26" s="82">
        <f t="shared" ca="1" si="12"/>
        <v>18</v>
      </c>
      <c r="G26" s="82" t="str">
        <f t="shared" ca="1" si="12"/>
        <v/>
      </c>
      <c r="H26" s="82" t="str">
        <f t="shared" ca="1" si="12"/>
        <v/>
      </c>
      <c r="I26" s="82" t="str">
        <f t="shared" ca="1" si="12"/>
        <v/>
      </c>
      <c r="J26" s="82" t="str">
        <f t="shared" ca="1" si="12"/>
        <v/>
      </c>
      <c r="O26" s="12"/>
      <c r="P26" s="13"/>
      <c r="Q26" s="13"/>
      <c r="S26" s="19"/>
      <c r="T26" s="19"/>
    </row>
    <row r="27" spans="1:21" ht="12.75" customHeight="1" x14ac:dyDescent="0.15">
      <c r="A27" s="109" t="s">
        <v>24</v>
      </c>
      <c r="B27" s="110"/>
      <c r="C27" s="15">
        <f ca="1">ROUND(AVERAGE(D27:J27),0)</f>
        <v>24</v>
      </c>
      <c r="D27" s="82">
        <f t="shared" ref="D27:J27" ca="1" si="13">IF(D$2&lt;&gt;"",INDIRECT(D$2&amp;"!E49"),"")</f>
        <v>21</v>
      </c>
      <c r="E27" s="82">
        <f t="shared" ca="1" si="13"/>
        <v>28</v>
      </c>
      <c r="F27" s="82">
        <f t="shared" ca="1" si="13"/>
        <v>22</v>
      </c>
      <c r="G27" s="82" t="str">
        <f t="shared" ca="1" si="13"/>
        <v/>
      </c>
      <c r="H27" s="82" t="str">
        <f t="shared" ca="1" si="13"/>
        <v/>
      </c>
      <c r="I27" s="82" t="str">
        <f t="shared" ca="1" si="13"/>
        <v/>
      </c>
      <c r="J27" s="82" t="str">
        <f t="shared" ca="1" si="13"/>
        <v/>
      </c>
      <c r="O27" s="12"/>
      <c r="P27" s="13"/>
      <c r="Q27" s="13"/>
      <c r="S27" s="19"/>
      <c r="T27" s="19"/>
    </row>
    <row r="28" spans="1:21" ht="12.75" customHeight="1" x14ac:dyDescent="0.15">
      <c r="A28" s="109" t="s">
        <v>25</v>
      </c>
      <c r="B28" s="110"/>
      <c r="C28" s="4">
        <f ca="1">ROUND(AVERAGE(D28:J28),3)</f>
        <v>7.883</v>
      </c>
      <c r="D28" s="63">
        <f t="shared" ref="D28:J28" ca="1" si="14">IF(D$2&lt;&gt;"",INDIRECT(D$2&amp;"!E50"),"")</f>
        <v>7.3500000000000005</v>
      </c>
      <c r="E28" s="63">
        <f t="shared" ca="1" si="14"/>
        <v>9.01</v>
      </c>
      <c r="F28" s="63">
        <f t="shared" ca="1" si="14"/>
        <v>7.29</v>
      </c>
      <c r="G28" s="63" t="str">
        <f t="shared" ca="1" si="14"/>
        <v/>
      </c>
      <c r="H28" s="63" t="str">
        <f t="shared" ca="1" si="14"/>
        <v/>
      </c>
      <c r="I28" s="63" t="str">
        <f t="shared" ca="1" si="14"/>
        <v/>
      </c>
      <c r="J28" s="63" t="str">
        <f t="shared" ca="1" si="14"/>
        <v/>
      </c>
      <c r="O28" s="12"/>
      <c r="P28" s="13"/>
      <c r="Q28" s="13"/>
      <c r="S28" s="19"/>
      <c r="T28" s="19"/>
    </row>
    <row r="29" spans="1:21" ht="12.75" customHeight="1" x14ac:dyDescent="0.15">
      <c r="A29" s="12"/>
      <c r="B29" s="13"/>
      <c r="C29" s="12"/>
      <c r="D29" s="13"/>
      <c r="E29" s="13"/>
      <c r="J29" s="13"/>
      <c r="K29" s="13"/>
      <c r="L29" s="13"/>
      <c r="M29" s="19"/>
      <c r="O29" s="12"/>
      <c r="P29" s="13"/>
      <c r="Q29" s="13"/>
      <c r="S29" s="19"/>
      <c r="T29" s="19"/>
    </row>
    <row r="30" spans="1:21" ht="12.75" customHeight="1" x14ac:dyDescent="0.15">
      <c r="A30" s="57" t="s">
        <v>26</v>
      </c>
      <c r="B30" s="13"/>
      <c r="C30" s="13"/>
      <c r="D30" s="13"/>
      <c r="E30" s="13"/>
      <c r="F30" s="13"/>
      <c r="G30" s="13"/>
      <c r="H30" s="13"/>
      <c r="I30" s="12"/>
      <c r="J30" s="13"/>
      <c r="K30" s="13"/>
      <c r="L30" s="13"/>
      <c r="M30" s="13"/>
      <c r="N30" s="13"/>
      <c r="O30" s="12"/>
      <c r="P30" s="13"/>
      <c r="Q30" s="13"/>
      <c r="R30" s="13"/>
      <c r="S30" s="13"/>
      <c r="T30" s="13"/>
      <c r="U30" s="12"/>
    </row>
    <row r="31" spans="1:21" s="58" customFormat="1" ht="12.75" customHeight="1" x14ac:dyDescent="0.15">
      <c r="A31" s="121"/>
      <c r="B31" s="122"/>
      <c r="C31" s="127" t="s">
        <v>18</v>
      </c>
      <c r="D31" s="127"/>
      <c r="E31" s="127"/>
      <c r="F31" s="127"/>
      <c r="G31" s="127"/>
      <c r="H31" s="127"/>
      <c r="I31" s="127"/>
      <c r="J31" s="127"/>
      <c r="K31" s="127"/>
    </row>
    <row r="32" spans="1:21" s="58" customFormat="1" ht="12.75" customHeight="1" x14ac:dyDescent="0.15">
      <c r="A32" s="123"/>
      <c r="B32" s="124"/>
      <c r="C32" s="59" t="s">
        <v>198</v>
      </c>
      <c r="D32" s="59" t="str">
        <f t="shared" ref="D32:J32" si="15">IF(D$3&lt;&gt;"",D$3,"")</f>
        <v>No.29</v>
      </c>
      <c r="E32" s="59" t="str">
        <f t="shared" si="15"/>
        <v>No.30</v>
      </c>
      <c r="F32" s="59" t="str">
        <f t="shared" si="15"/>
        <v>No.31</v>
      </c>
      <c r="G32" s="59" t="str">
        <f t="shared" si="15"/>
        <v/>
      </c>
      <c r="H32" s="59" t="str">
        <f t="shared" si="15"/>
        <v/>
      </c>
      <c r="I32" s="59" t="str">
        <f t="shared" si="15"/>
        <v/>
      </c>
      <c r="J32" s="59" t="str">
        <f t="shared" si="15"/>
        <v/>
      </c>
      <c r="K32" s="60" t="s">
        <v>199</v>
      </c>
    </row>
    <row r="33" spans="1:21" ht="12.75" customHeight="1" x14ac:dyDescent="0.15">
      <c r="A33" s="109" t="s">
        <v>27</v>
      </c>
      <c r="B33" s="110"/>
      <c r="C33" s="15">
        <f ca="1">ROUND(AVERAGE(D33:J33),0)</f>
        <v>5</v>
      </c>
      <c r="D33" s="82">
        <f t="shared" ref="D33:J33" ca="1" si="16">IF(D$2&lt;&gt;"",INDIRECT(D$2&amp;"!C54"),"")</f>
        <v>7</v>
      </c>
      <c r="E33" s="82">
        <f t="shared" ca="1" si="16"/>
        <v>3</v>
      </c>
      <c r="F33" s="82">
        <f t="shared" ca="1" si="16"/>
        <v>5</v>
      </c>
      <c r="G33" s="82" t="str">
        <f t="shared" ca="1" si="16"/>
        <v/>
      </c>
      <c r="H33" s="82" t="str">
        <f t="shared" ca="1" si="16"/>
        <v/>
      </c>
      <c r="I33" s="82" t="str">
        <f t="shared" ca="1" si="16"/>
        <v/>
      </c>
      <c r="J33" s="82" t="str">
        <f t="shared" ca="1" si="16"/>
        <v/>
      </c>
      <c r="K33" s="61">
        <f ca="1">C33*100</f>
        <v>500</v>
      </c>
    </row>
    <row r="34" spans="1:21" ht="12.75" customHeight="1" x14ac:dyDescent="0.15">
      <c r="A34" s="109" t="s">
        <v>23</v>
      </c>
      <c r="B34" s="110"/>
      <c r="C34" s="15">
        <f ca="1">ROUND(AVERAGE(D34:J34),0)</f>
        <v>17</v>
      </c>
      <c r="D34" s="82">
        <f t="shared" ref="D34:J34" ca="1" si="17">IF(D$2&lt;&gt;"",INDIRECT(D$2&amp;"!C55"),"")</f>
        <v>15</v>
      </c>
      <c r="E34" s="82">
        <f t="shared" ca="1" si="17"/>
        <v>21</v>
      </c>
      <c r="F34" s="82">
        <f t="shared" ca="1" si="17"/>
        <v>16</v>
      </c>
      <c r="G34" s="82" t="str">
        <f t="shared" ca="1" si="17"/>
        <v/>
      </c>
      <c r="H34" s="82" t="str">
        <f t="shared" ca="1" si="17"/>
        <v/>
      </c>
      <c r="I34" s="82" t="str">
        <f t="shared" ca="1" si="17"/>
        <v/>
      </c>
      <c r="J34" s="82" t="str">
        <f t="shared" ca="1" si="17"/>
        <v/>
      </c>
      <c r="K34" s="62">
        <f ca="1">C34</f>
        <v>17</v>
      </c>
    </row>
    <row r="35" spans="1:21" ht="12.75" customHeight="1" x14ac:dyDescent="0.15">
      <c r="A35" s="109" t="s">
        <v>24</v>
      </c>
      <c r="B35" s="110"/>
      <c r="C35" s="15">
        <f ca="1">ROUND(AVERAGE(D35:J35),0)</f>
        <v>21</v>
      </c>
      <c r="D35" s="82">
        <f t="shared" ref="D35:J35" ca="1" si="18">IF(D$2&lt;&gt;"",INDIRECT(D$2&amp;"!C56"),"")</f>
        <v>15</v>
      </c>
      <c r="E35" s="82">
        <f t="shared" ca="1" si="18"/>
        <v>29</v>
      </c>
      <c r="F35" s="82">
        <f t="shared" ca="1" si="18"/>
        <v>18</v>
      </c>
      <c r="G35" s="82" t="str">
        <f t="shared" ca="1" si="18"/>
        <v/>
      </c>
      <c r="H35" s="82" t="str">
        <f t="shared" ca="1" si="18"/>
        <v/>
      </c>
      <c r="I35" s="82" t="str">
        <f t="shared" ca="1" si="18"/>
        <v/>
      </c>
      <c r="J35" s="82" t="str">
        <f t="shared" ca="1" si="18"/>
        <v/>
      </c>
      <c r="K35" s="62">
        <f ca="1">C35</f>
        <v>21</v>
      </c>
    </row>
    <row r="36" spans="1:21" ht="12.75" customHeight="1" x14ac:dyDescent="0.15">
      <c r="A36" s="109" t="s">
        <v>25</v>
      </c>
      <c r="B36" s="110"/>
      <c r="C36" s="4">
        <f ca="1">ROUND(AVERAGE(D36:J36),3)</f>
        <v>1.387</v>
      </c>
      <c r="D36" s="63">
        <f t="shared" ref="D36:J36" ca="1" si="19">IF(D$2&lt;&gt;"",INDIRECT(D$2&amp;"!C57"),"")</f>
        <v>1.0100000000000002</v>
      </c>
      <c r="E36" s="63">
        <f t="shared" ca="1" si="19"/>
        <v>2.11</v>
      </c>
      <c r="F36" s="63">
        <f t="shared" ca="1" si="19"/>
        <v>1.04</v>
      </c>
      <c r="G36" s="63" t="str">
        <f t="shared" ca="1" si="19"/>
        <v/>
      </c>
      <c r="H36" s="63" t="str">
        <f t="shared" ca="1" si="19"/>
        <v/>
      </c>
      <c r="I36" s="63" t="str">
        <f t="shared" ca="1" si="19"/>
        <v/>
      </c>
      <c r="J36" s="63" t="str">
        <f t="shared" ca="1" si="19"/>
        <v/>
      </c>
      <c r="K36" s="64">
        <f ca="1">C36*100</f>
        <v>138.69999999999999</v>
      </c>
    </row>
    <row r="37" spans="1:21" ht="12.75" customHeight="1" x14ac:dyDescent="0.15">
      <c r="A37" s="12"/>
      <c r="B37" s="13"/>
      <c r="C37" s="13"/>
      <c r="D37" s="13"/>
      <c r="E37" s="13"/>
      <c r="F37" s="13"/>
      <c r="G37" s="13"/>
      <c r="H37" s="13"/>
      <c r="I37" s="12"/>
      <c r="J37" s="13"/>
      <c r="K37" s="13"/>
      <c r="L37" s="13"/>
      <c r="M37" s="13"/>
      <c r="N37" s="13"/>
      <c r="O37" s="12"/>
      <c r="P37" s="13"/>
      <c r="Q37" s="13"/>
      <c r="R37" s="13"/>
      <c r="S37" s="13"/>
      <c r="T37" s="13"/>
      <c r="U37" s="12"/>
    </row>
    <row r="38" spans="1:21" ht="12.75" customHeight="1" x14ac:dyDescent="0.15">
      <c r="A38" s="121"/>
      <c r="B38" s="122"/>
      <c r="C38" s="118" t="s">
        <v>19</v>
      </c>
      <c r="D38" s="119"/>
      <c r="E38" s="119"/>
      <c r="F38" s="119"/>
      <c r="G38" s="119"/>
      <c r="H38" s="119"/>
      <c r="I38" s="119"/>
      <c r="J38" s="120"/>
      <c r="L38" s="13"/>
      <c r="M38" s="13"/>
      <c r="N38" s="13"/>
      <c r="O38" s="12"/>
      <c r="P38" s="13"/>
      <c r="Q38" s="13"/>
      <c r="R38" s="13"/>
      <c r="S38" s="13"/>
      <c r="T38" s="13"/>
      <c r="U38" s="12"/>
    </row>
    <row r="39" spans="1:21" ht="12.75" customHeight="1" x14ac:dyDescent="0.15">
      <c r="A39" s="123"/>
      <c r="B39" s="124"/>
      <c r="C39" s="59" t="str">
        <f>C$9</f>
        <v>平均</v>
      </c>
      <c r="D39" s="59" t="str">
        <f t="shared" ref="D39:J39" si="20">IF(D$3&lt;&gt;"",D$3,"")</f>
        <v>No.29</v>
      </c>
      <c r="E39" s="59" t="str">
        <f t="shared" si="20"/>
        <v>No.30</v>
      </c>
      <c r="F39" s="59" t="str">
        <f t="shared" si="20"/>
        <v>No.31</v>
      </c>
      <c r="G39" s="59" t="str">
        <f t="shared" si="20"/>
        <v/>
      </c>
      <c r="H39" s="59" t="str">
        <f t="shared" si="20"/>
        <v/>
      </c>
      <c r="I39" s="59" t="str">
        <f t="shared" si="20"/>
        <v/>
      </c>
      <c r="J39" s="59" t="str">
        <f t="shared" si="20"/>
        <v/>
      </c>
      <c r="L39" s="13"/>
      <c r="M39" s="13"/>
      <c r="N39" s="13"/>
      <c r="O39" s="12"/>
      <c r="P39" s="13"/>
      <c r="Q39" s="13"/>
      <c r="R39" s="13"/>
      <c r="S39" s="13"/>
      <c r="T39" s="13"/>
      <c r="U39" s="12"/>
    </row>
    <row r="40" spans="1:21" ht="12.75" customHeight="1" x14ac:dyDescent="0.15">
      <c r="A40" s="109" t="s">
        <v>27</v>
      </c>
      <c r="B40" s="110"/>
      <c r="C40" s="15">
        <f ca="1">ROUND(AVERAGE(D40:J40),0)</f>
        <v>0</v>
      </c>
      <c r="D40" s="82">
        <f t="shared" ref="D40:J40" ca="1" si="21">IF(D$2&lt;&gt;"",INDIRECT(D$2&amp;"!D54"),"")</f>
        <v>0</v>
      </c>
      <c r="E40" s="82">
        <f ca="1">IF(E$2&lt;&gt;"",INDIRECT(E$2&amp;"!D54"),"")</f>
        <v>1</v>
      </c>
      <c r="F40" s="82">
        <f t="shared" ca="1" si="21"/>
        <v>0</v>
      </c>
      <c r="G40" s="82" t="str">
        <f t="shared" ca="1" si="21"/>
        <v/>
      </c>
      <c r="H40" s="82" t="str">
        <f t="shared" ca="1" si="21"/>
        <v/>
      </c>
      <c r="I40" s="82" t="str">
        <f t="shared" ca="1" si="21"/>
        <v/>
      </c>
      <c r="J40" s="82" t="str">
        <f t="shared" ca="1" si="21"/>
        <v/>
      </c>
      <c r="L40" s="13"/>
      <c r="M40" s="13"/>
      <c r="N40" s="13"/>
      <c r="O40" s="12"/>
      <c r="P40" s="13"/>
      <c r="Q40" s="13"/>
      <c r="R40" s="13"/>
      <c r="S40" s="13"/>
      <c r="T40" s="13"/>
      <c r="U40" s="12"/>
    </row>
    <row r="41" spans="1:21" ht="12.75" customHeight="1" x14ac:dyDescent="0.15">
      <c r="A41" s="109" t="s">
        <v>23</v>
      </c>
      <c r="B41" s="110"/>
      <c r="C41" s="15">
        <f ca="1">IF($C$20=0,"",ROUND(AVERAGE(D41:J41),0))</f>
        <v>7</v>
      </c>
      <c r="D41" s="82" t="str">
        <f ca="1">IF(D$2&lt;&gt;"",INDIRECT(D$2&amp;"!D55"),"")</f>
        <v/>
      </c>
      <c r="E41" s="82">
        <f t="shared" ref="E41:J41" ca="1" si="22">IF(E$2&lt;&gt;"",INDIRECT(E$2&amp;"!D55"),"")</f>
        <v>7</v>
      </c>
      <c r="F41" s="82" t="str">
        <f t="shared" ca="1" si="22"/>
        <v/>
      </c>
      <c r="G41" s="82" t="str">
        <f t="shared" ca="1" si="22"/>
        <v/>
      </c>
      <c r="H41" s="82" t="str">
        <f t="shared" ca="1" si="22"/>
        <v/>
      </c>
      <c r="I41" s="82" t="str">
        <f t="shared" ca="1" si="22"/>
        <v/>
      </c>
      <c r="J41" s="82" t="str">
        <f t="shared" ca="1" si="22"/>
        <v/>
      </c>
      <c r="L41" s="13"/>
      <c r="M41" s="13"/>
      <c r="N41" s="13"/>
      <c r="O41" s="12"/>
      <c r="P41" s="13"/>
      <c r="Q41" s="13"/>
      <c r="R41" s="13"/>
      <c r="S41" s="13"/>
      <c r="T41" s="13"/>
      <c r="U41" s="12"/>
    </row>
    <row r="42" spans="1:21" ht="12.75" customHeight="1" x14ac:dyDescent="0.15">
      <c r="A42" s="109" t="s">
        <v>24</v>
      </c>
      <c r="B42" s="110"/>
      <c r="C42" s="15">
        <f ca="1">IF($C$20=0,"",ROUND(AVERAGE(D42:J42),0))</f>
        <v>12</v>
      </c>
      <c r="D42" s="82" t="str">
        <f t="shared" ref="D42:J42" ca="1" si="23">IF(D$2&lt;&gt;"",INDIRECT(D$2&amp;"!D56"),"")</f>
        <v/>
      </c>
      <c r="E42" s="82">
        <f t="shared" ca="1" si="23"/>
        <v>12</v>
      </c>
      <c r="F42" s="82" t="str">
        <f t="shared" ca="1" si="23"/>
        <v/>
      </c>
      <c r="G42" s="82" t="str">
        <f t="shared" ca="1" si="23"/>
        <v/>
      </c>
      <c r="H42" s="82" t="str">
        <f t="shared" ca="1" si="23"/>
        <v/>
      </c>
      <c r="I42" s="82" t="str">
        <f t="shared" ca="1" si="23"/>
        <v/>
      </c>
      <c r="J42" s="82" t="str">
        <f t="shared" ca="1" si="23"/>
        <v/>
      </c>
      <c r="L42" s="13"/>
      <c r="M42" s="13"/>
      <c r="N42" s="13"/>
      <c r="O42" s="12"/>
      <c r="P42" s="13"/>
      <c r="Q42" s="13"/>
      <c r="R42" s="13"/>
      <c r="S42" s="13"/>
      <c r="T42" s="13"/>
      <c r="U42" s="12"/>
    </row>
    <row r="43" spans="1:21" ht="12.75" customHeight="1" x14ac:dyDescent="0.15">
      <c r="A43" s="109" t="s">
        <v>25</v>
      </c>
      <c r="B43" s="110"/>
      <c r="C43" s="4">
        <f ca="1">IF($C$20=0,"",ROUND(AVERAGE(D43:J43),3))</f>
        <v>1.2999999999999999E-2</v>
      </c>
      <c r="D43" s="65">
        <f t="shared" ref="D43:J43" ca="1" si="24">IF(D$2&lt;&gt;"",INDIRECT(D$2&amp;"!D57"),"")</f>
        <v>0</v>
      </c>
      <c r="E43" s="65">
        <f t="shared" ca="1" si="24"/>
        <v>0.04</v>
      </c>
      <c r="F43" s="65">
        <f t="shared" ca="1" si="24"/>
        <v>0</v>
      </c>
      <c r="G43" s="65" t="str">
        <f t="shared" ca="1" si="24"/>
        <v/>
      </c>
      <c r="H43" s="65" t="str">
        <f t="shared" ca="1" si="24"/>
        <v/>
      </c>
      <c r="I43" s="65" t="str">
        <f t="shared" ca="1" si="24"/>
        <v/>
      </c>
      <c r="J43" s="65" t="str">
        <f t="shared" ca="1" si="24"/>
        <v/>
      </c>
      <c r="L43" s="13"/>
      <c r="M43" s="13"/>
      <c r="N43" s="13"/>
      <c r="O43" s="12"/>
      <c r="P43" s="13"/>
      <c r="Q43" s="13"/>
      <c r="R43" s="13"/>
      <c r="S43" s="13"/>
      <c r="T43" s="13"/>
      <c r="U43" s="12"/>
    </row>
    <row r="44" spans="1:21" ht="12.75" customHeight="1" x14ac:dyDescent="0.15">
      <c r="A44" s="12"/>
      <c r="B44" s="13"/>
      <c r="C44" s="13"/>
      <c r="D44" s="13"/>
      <c r="E44" s="13"/>
      <c r="F44" s="13"/>
      <c r="G44" s="13"/>
      <c r="H44" s="13"/>
      <c r="I44" s="12"/>
      <c r="J44" s="13"/>
      <c r="K44" s="13"/>
      <c r="L44" s="13"/>
      <c r="M44" s="13"/>
      <c r="N44" s="13"/>
      <c r="O44" s="12"/>
      <c r="P44" s="13"/>
      <c r="Q44" s="13"/>
      <c r="R44" s="13"/>
      <c r="S44" s="13"/>
      <c r="T44" s="13"/>
      <c r="U44" s="12"/>
    </row>
    <row r="45" spans="1:21" ht="12.75" customHeight="1" x14ac:dyDescent="0.15">
      <c r="A45" s="121"/>
      <c r="B45" s="122"/>
      <c r="C45" s="115" t="s">
        <v>20</v>
      </c>
      <c r="D45" s="116"/>
      <c r="E45" s="116"/>
      <c r="F45" s="116"/>
      <c r="G45" s="116"/>
      <c r="H45" s="116"/>
      <c r="I45" s="116"/>
      <c r="J45" s="117"/>
      <c r="L45" s="13"/>
      <c r="M45" s="13"/>
      <c r="N45" s="13"/>
      <c r="O45" s="12"/>
      <c r="P45" s="13"/>
      <c r="Q45" s="13"/>
      <c r="R45" s="13"/>
      <c r="S45" s="13"/>
      <c r="T45" s="13"/>
      <c r="U45" s="12"/>
    </row>
    <row r="46" spans="1:21" ht="12.75" customHeight="1" x14ac:dyDescent="0.15">
      <c r="A46" s="123"/>
      <c r="B46" s="124"/>
      <c r="C46" s="59" t="str">
        <f>C$9</f>
        <v>平均</v>
      </c>
      <c r="D46" s="59" t="str">
        <f t="shared" ref="D46:J46" si="25">IF(D$3&lt;&gt;"",D$3,"")</f>
        <v>No.29</v>
      </c>
      <c r="E46" s="59" t="str">
        <f t="shared" si="25"/>
        <v>No.30</v>
      </c>
      <c r="F46" s="59" t="str">
        <f t="shared" si="25"/>
        <v>No.31</v>
      </c>
      <c r="G46" s="59" t="str">
        <f t="shared" si="25"/>
        <v/>
      </c>
      <c r="H46" s="59" t="str">
        <f t="shared" si="25"/>
        <v/>
      </c>
      <c r="I46" s="59" t="str">
        <f t="shared" si="25"/>
        <v/>
      </c>
      <c r="J46" s="59" t="str">
        <f t="shared" si="25"/>
        <v/>
      </c>
      <c r="L46" s="13"/>
      <c r="M46" s="13"/>
      <c r="N46" s="13"/>
      <c r="O46" s="12"/>
      <c r="P46" s="13"/>
      <c r="Q46" s="13"/>
      <c r="R46" s="13"/>
      <c r="S46" s="13"/>
      <c r="T46" s="13"/>
      <c r="U46" s="12"/>
    </row>
    <row r="47" spans="1:21" ht="12.75" customHeight="1" x14ac:dyDescent="0.15">
      <c r="A47" s="109" t="s">
        <v>27</v>
      </c>
      <c r="B47" s="110"/>
      <c r="C47" s="15">
        <f ca="1">ROUND(AVERAGE(D47:J47),0)</f>
        <v>5</v>
      </c>
      <c r="D47" s="82">
        <f t="shared" ref="D47:J47" ca="1" si="26">IF(D$2&lt;&gt;"",INDIRECT(D$2&amp;"!E54"),"")</f>
        <v>7</v>
      </c>
      <c r="E47" s="82">
        <f t="shared" ca="1" si="26"/>
        <v>4</v>
      </c>
      <c r="F47" s="82">
        <f t="shared" ca="1" si="26"/>
        <v>5</v>
      </c>
      <c r="G47" s="82" t="str">
        <f t="shared" ca="1" si="26"/>
        <v/>
      </c>
      <c r="H47" s="82" t="str">
        <f t="shared" ca="1" si="26"/>
        <v/>
      </c>
      <c r="I47" s="82" t="str">
        <f t="shared" ca="1" si="26"/>
        <v/>
      </c>
      <c r="J47" s="82" t="str">
        <f t="shared" ca="1" si="26"/>
        <v/>
      </c>
      <c r="L47" s="13"/>
      <c r="M47" s="13"/>
      <c r="N47" s="13"/>
      <c r="O47" s="12"/>
      <c r="P47" s="13"/>
      <c r="Q47" s="13"/>
      <c r="R47" s="13"/>
      <c r="S47" s="13"/>
      <c r="T47" s="13"/>
      <c r="U47" s="12"/>
    </row>
    <row r="48" spans="1:21" ht="12.75" customHeight="1" x14ac:dyDescent="0.15">
      <c r="A48" s="109" t="s">
        <v>23</v>
      </c>
      <c r="B48" s="110"/>
      <c r="C48" s="15">
        <f ca="1">ROUND(AVERAGE(D48:J48),0)</f>
        <v>16</v>
      </c>
      <c r="D48" s="82">
        <f t="shared" ref="D48:J48" ca="1" si="27">IF(D$2&lt;&gt;"",INDIRECT(D$2&amp;"!E55"),"")</f>
        <v>15</v>
      </c>
      <c r="E48" s="82">
        <f t="shared" ca="1" si="27"/>
        <v>18</v>
      </c>
      <c r="F48" s="82">
        <f t="shared" ca="1" si="27"/>
        <v>16</v>
      </c>
      <c r="G48" s="82" t="str">
        <f t="shared" ca="1" si="27"/>
        <v/>
      </c>
      <c r="H48" s="82" t="str">
        <f t="shared" ca="1" si="27"/>
        <v/>
      </c>
      <c r="I48" s="82" t="str">
        <f t="shared" ca="1" si="27"/>
        <v/>
      </c>
      <c r="J48" s="82" t="str">
        <f t="shared" ca="1" si="27"/>
        <v/>
      </c>
      <c r="L48" s="13"/>
      <c r="M48" s="13"/>
      <c r="N48" s="13"/>
      <c r="O48" s="12"/>
      <c r="P48" s="13"/>
      <c r="Q48" s="13"/>
      <c r="R48" s="13"/>
      <c r="S48" s="13"/>
      <c r="T48" s="13"/>
      <c r="U48" s="12"/>
    </row>
    <row r="49" spans="1:21" ht="12.75" customHeight="1" x14ac:dyDescent="0.15">
      <c r="A49" s="109" t="s">
        <v>24</v>
      </c>
      <c r="B49" s="110"/>
      <c r="C49" s="15">
        <f ca="1">ROUND(AVERAGE(D49:J49),0)</f>
        <v>19</v>
      </c>
      <c r="D49" s="82">
        <f t="shared" ref="D49:J49" ca="1" si="28">IF(D$2&lt;&gt;"",INDIRECT(D$2&amp;"!E56"),"")</f>
        <v>15</v>
      </c>
      <c r="E49" s="82">
        <f t="shared" ca="1" si="28"/>
        <v>25</v>
      </c>
      <c r="F49" s="82">
        <f t="shared" ca="1" si="28"/>
        <v>18</v>
      </c>
      <c r="G49" s="82" t="str">
        <f t="shared" ca="1" si="28"/>
        <v/>
      </c>
      <c r="H49" s="82" t="str">
        <f t="shared" ca="1" si="28"/>
        <v/>
      </c>
      <c r="I49" s="82" t="str">
        <f t="shared" ca="1" si="28"/>
        <v/>
      </c>
      <c r="J49" s="82" t="str">
        <f t="shared" ca="1" si="28"/>
        <v/>
      </c>
      <c r="L49" s="13"/>
      <c r="M49" s="13"/>
      <c r="N49" s="13"/>
      <c r="O49" s="12"/>
      <c r="P49" s="13"/>
      <c r="Q49" s="13"/>
      <c r="R49" s="13"/>
      <c r="S49" s="13"/>
      <c r="T49" s="13"/>
      <c r="U49" s="12"/>
    </row>
    <row r="50" spans="1:21" ht="12.75" customHeight="1" x14ac:dyDescent="0.15">
      <c r="A50" s="109" t="s">
        <v>25</v>
      </c>
      <c r="B50" s="110"/>
      <c r="C50" s="4">
        <f ca="1">ROUND(AVERAGE(D50:J50),3)</f>
        <v>1.4</v>
      </c>
      <c r="D50" s="63">
        <f t="shared" ref="D50:J50" ca="1" si="29">IF(D$2&lt;&gt;"",INDIRECT(D$2&amp;"!E57"),"")</f>
        <v>1.0100000000000002</v>
      </c>
      <c r="E50" s="63">
        <f t="shared" ca="1" si="29"/>
        <v>2.15</v>
      </c>
      <c r="F50" s="63">
        <f t="shared" ca="1" si="29"/>
        <v>1.04</v>
      </c>
      <c r="G50" s="63" t="str">
        <f t="shared" ca="1" si="29"/>
        <v/>
      </c>
      <c r="H50" s="63" t="str">
        <f t="shared" ca="1" si="29"/>
        <v/>
      </c>
      <c r="I50" s="63" t="str">
        <f t="shared" ca="1" si="29"/>
        <v/>
      </c>
      <c r="J50" s="63" t="str">
        <f t="shared" ca="1" si="29"/>
        <v/>
      </c>
      <c r="L50" s="13"/>
      <c r="M50" s="13"/>
      <c r="N50" s="13"/>
      <c r="O50" s="12"/>
      <c r="P50" s="13"/>
      <c r="Q50" s="13"/>
      <c r="R50" s="13"/>
      <c r="S50" s="13"/>
      <c r="T50" s="13"/>
      <c r="U50" s="12"/>
    </row>
    <row r="51" spans="1:21" ht="12.75" customHeight="1" x14ac:dyDescent="0.15">
      <c r="A51" s="12"/>
      <c r="B51" s="13"/>
      <c r="C51" s="13"/>
      <c r="D51" s="13"/>
      <c r="E51" s="13"/>
      <c r="F51" s="13"/>
      <c r="G51" s="13"/>
      <c r="H51" s="13"/>
      <c r="I51" s="12"/>
      <c r="J51" s="13"/>
      <c r="K51" s="13"/>
      <c r="L51" s="13"/>
      <c r="M51" s="13"/>
      <c r="N51" s="13"/>
      <c r="O51" s="12"/>
      <c r="P51" s="13"/>
      <c r="Q51" s="13"/>
      <c r="R51" s="13"/>
      <c r="S51" s="13"/>
      <c r="T51" s="13"/>
      <c r="U51" s="12"/>
    </row>
    <row r="52" spans="1:21" ht="12.75" customHeight="1" x14ac:dyDescent="0.15">
      <c r="A52" s="57" t="s">
        <v>28</v>
      </c>
      <c r="B52" s="13"/>
      <c r="C52" s="13"/>
      <c r="D52" s="13"/>
      <c r="E52" s="13"/>
      <c r="F52" s="13"/>
      <c r="G52" s="13"/>
      <c r="H52" s="13"/>
      <c r="O52" s="12"/>
      <c r="P52" s="13"/>
      <c r="Q52" s="13"/>
      <c r="R52" s="13"/>
      <c r="S52" s="13"/>
      <c r="T52" s="13"/>
    </row>
    <row r="53" spans="1:21" s="58" customFormat="1" ht="12.75" customHeight="1" x14ac:dyDescent="0.15">
      <c r="A53" s="125"/>
      <c r="B53" s="126"/>
      <c r="C53" s="5" t="s">
        <v>18</v>
      </c>
      <c r="D53" s="5" t="s">
        <v>19</v>
      </c>
      <c r="E53" s="5" t="s">
        <v>20</v>
      </c>
      <c r="F53" s="66"/>
      <c r="G53" s="66"/>
      <c r="H53" s="66"/>
      <c r="P53" s="66"/>
      <c r="Q53" s="66"/>
      <c r="R53" s="66"/>
      <c r="S53" s="66"/>
      <c r="T53" s="66"/>
    </row>
    <row r="54" spans="1:21" ht="12.75" customHeight="1" x14ac:dyDescent="0.15">
      <c r="A54" s="109" t="s">
        <v>29</v>
      </c>
      <c r="B54" s="110"/>
      <c r="C54" s="67">
        <f ca="1">ROUND((C33/C10*100),1)</f>
        <v>29.4</v>
      </c>
      <c r="D54" s="15" t="str">
        <f ca="1">IF($C$18=0,"",ROUND((C40/C18*100),1))</f>
        <v/>
      </c>
      <c r="E54" s="68">
        <f ca="1">ROUND((C47/C25*100),1)</f>
        <v>27.8</v>
      </c>
      <c r="F54" s="69"/>
      <c r="G54" s="69"/>
      <c r="H54" s="69"/>
      <c r="O54" s="70"/>
      <c r="P54" s="69"/>
      <c r="Q54" s="69"/>
      <c r="R54" s="69"/>
      <c r="S54" s="69"/>
      <c r="T54" s="69"/>
      <c r="U54" s="70"/>
    </row>
    <row r="55" spans="1:21" ht="12.75" customHeight="1" x14ac:dyDescent="0.15">
      <c r="A55" s="109" t="s">
        <v>30</v>
      </c>
      <c r="B55" s="110"/>
      <c r="C55" s="67">
        <f ca="1">ROUND((C36/C13)*100,1)</f>
        <v>17.600000000000001</v>
      </c>
      <c r="D55" s="15" t="str">
        <f ca="1">IF($C$18=0,"",ROUND((C43/C21)*100,1))</f>
        <v/>
      </c>
      <c r="E55" s="68">
        <f ca="1">ROUND((C50/C28)*100,1)</f>
        <v>17.8</v>
      </c>
      <c r="F55" s="69"/>
      <c r="G55" s="69"/>
      <c r="H55" s="69"/>
      <c r="O55" s="70"/>
      <c r="P55" s="69"/>
      <c r="Q55" s="69"/>
      <c r="R55" s="69"/>
      <c r="S55" s="69"/>
      <c r="T55" s="69"/>
      <c r="U55" s="70"/>
    </row>
    <row r="56" spans="1:21" ht="12.75" customHeight="1" x14ac:dyDescent="0.15">
      <c r="A56" s="22"/>
      <c r="B56" s="22"/>
      <c r="C56" s="22"/>
      <c r="D56" s="71"/>
      <c r="E56" s="71"/>
      <c r="F56" s="71"/>
      <c r="G56" s="71"/>
      <c r="H56" s="71"/>
      <c r="I56" s="22"/>
      <c r="J56" s="71"/>
      <c r="K56" s="71"/>
      <c r="L56" s="71"/>
      <c r="M56" s="71"/>
      <c r="N56" s="71"/>
      <c r="O56" s="22"/>
      <c r="P56" s="71"/>
      <c r="Q56" s="71"/>
      <c r="R56" s="71"/>
      <c r="S56" s="71"/>
      <c r="T56" s="71"/>
      <c r="U56" s="22"/>
    </row>
    <row r="57" spans="1:21" ht="12.75" customHeight="1" x14ac:dyDescent="0.15">
      <c r="A57" s="57" t="s">
        <v>31</v>
      </c>
      <c r="B57" s="13"/>
      <c r="C57" s="13"/>
      <c r="D57" s="13"/>
      <c r="E57" s="13"/>
      <c r="F57" s="13"/>
      <c r="G57" s="13"/>
      <c r="H57" s="13"/>
      <c r="I57" s="12"/>
      <c r="J57" s="13"/>
      <c r="K57" s="13"/>
      <c r="L57" s="13"/>
      <c r="M57" s="13"/>
      <c r="N57" s="13"/>
      <c r="O57" s="12"/>
      <c r="P57" s="13"/>
      <c r="Q57" s="13"/>
      <c r="R57" s="13"/>
      <c r="S57" s="13"/>
      <c r="T57" s="13"/>
      <c r="U57" s="12"/>
    </row>
    <row r="58" spans="1:21" s="58" customFormat="1" ht="12.75" customHeight="1" x14ac:dyDescent="0.15">
      <c r="A58" s="121"/>
      <c r="B58" s="122"/>
      <c r="C58" s="127" t="s">
        <v>18</v>
      </c>
      <c r="D58" s="127"/>
      <c r="E58" s="127"/>
      <c r="F58" s="127"/>
      <c r="G58" s="127"/>
      <c r="H58" s="127"/>
      <c r="I58" s="127"/>
      <c r="J58" s="127"/>
      <c r="K58" s="127"/>
    </row>
    <row r="59" spans="1:21" s="58" customFormat="1" ht="12.75" customHeight="1" x14ac:dyDescent="0.15">
      <c r="A59" s="123"/>
      <c r="B59" s="124"/>
      <c r="C59" s="59" t="s">
        <v>198</v>
      </c>
      <c r="D59" s="59" t="str">
        <f t="shared" ref="D59:J59" si="30">IF(D$3&lt;&gt;"",D$3,"")</f>
        <v>No.29</v>
      </c>
      <c r="E59" s="59" t="str">
        <f t="shared" si="30"/>
        <v>No.30</v>
      </c>
      <c r="F59" s="59" t="str">
        <f t="shared" si="30"/>
        <v>No.31</v>
      </c>
      <c r="G59" s="59" t="str">
        <f t="shared" si="30"/>
        <v/>
      </c>
      <c r="H59" s="59" t="str">
        <f t="shared" si="30"/>
        <v/>
      </c>
      <c r="I59" s="59" t="str">
        <f t="shared" si="30"/>
        <v/>
      </c>
      <c r="J59" s="59" t="str">
        <f t="shared" si="30"/>
        <v/>
      </c>
      <c r="K59" s="60" t="s">
        <v>199</v>
      </c>
    </row>
    <row r="60" spans="1:21" ht="12.75" customHeight="1" x14ac:dyDescent="0.15">
      <c r="A60" s="109" t="s">
        <v>27</v>
      </c>
      <c r="B60" s="110"/>
      <c r="C60" s="15">
        <f ca="1">C10-C33</f>
        <v>12</v>
      </c>
      <c r="D60" s="82">
        <f t="shared" ref="D60:J60" ca="1" si="31">IF(D$2&lt;&gt;"",INDIRECT(D$2&amp;"!C66"),"")</f>
        <v>14</v>
      </c>
      <c r="E60" s="82">
        <f t="shared" ca="1" si="31"/>
        <v>9</v>
      </c>
      <c r="F60" s="82">
        <f ca="1">IF(F$2&lt;&gt;"",INDIRECT(F$2&amp;"!C66"),"")</f>
        <v>14</v>
      </c>
      <c r="G60" s="82" t="str">
        <f t="shared" ca="1" si="31"/>
        <v/>
      </c>
      <c r="H60" s="82" t="str">
        <f t="shared" ca="1" si="31"/>
        <v/>
      </c>
      <c r="I60" s="82" t="str">
        <f t="shared" ca="1" si="31"/>
        <v/>
      </c>
      <c r="J60" s="82" t="str">
        <f t="shared" ca="1" si="31"/>
        <v/>
      </c>
      <c r="K60" s="61">
        <f ca="1">C60*100</f>
        <v>1200</v>
      </c>
    </row>
    <row r="61" spans="1:21" ht="12.75" customHeight="1" x14ac:dyDescent="0.15">
      <c r="A61" s="109" t="s">
        <v>23</v>
      </c>
      <c r="B61" s="110"/>
      <c r="C61" s="15">
        <f ca="1">ROUND(AVERAGE(D61:J61),0)</f>
        <v>20</v>
      </c>
      <c r="D61" s="82">
        <f ca="1">IF(D$2&lt;&gt;"",INDIRECT(D$2&amp;"!C67"),"")</f>
        <v>19</v>
      </c>
      <c r="E61" s="82">
        <f ca="1">IF(E$2&lt;&gt;"",INDIRECT(E$2&amp;"!C67"),"")</f>
        <v>23</v>
      </c>
      <c r="F61" s="82">
        <f ca="1">IF(F$2&lt;&gt;"",INDIRECT(F$2&amp;"!C67"),"")</f>
        <v>19</v>
      </c>
      <c r="G61" s="82" t="str">
        <f t="shared" ref="G61:J61" ca="1" si="32">IF(G$2&lt;&gt;"",INDIRECT(G$2&amp;"!C67"),"")</f>
        <v/>
      </c>
      <c r="H61" s="82" t="str">
        <f t="shared" ca="1" si="32"/>
        <v/>
      </c>
      <c r="I61" s="82" t="str">
        <f t="shared" ca="1" si="32"/>
        <v/>
      </c>
      <c r="J61" s="82" t="str">
        <f t="shared" ca="1" si="32"/>
        <v/>
      </c>
      <c r="K61" s="62">
        <f ca="1">C61</f>
        <v>20</v>
      </c>
    </row>
    <row r="62" spans="1:21" ht="12.75" customHeight="1" x14ac:dyDescent="0.15">
      <c r="A62" s="109" t="s">
        <v>24</v>
      </c>
      <c r="B62" s="110"/>
      <c r="C62" s="15">
        <f ca="1">ROUND(AVERAGE(D62:J62),0)</f>
        <v>26</v>
      </c>
      <c r="D62" s="82">
        <f t="shared" ref="D62:J62" ca="1" si="33">IF(D$2&lt;&gt;"",INDIRECT(D$2&amp;"!C68"),"")</f>
        <v>24</v>
      </c>
      <c r="E62" s="82">
        <f t="shared" ca="1" si="33"/>
        <v>30</v>
      </c>
      <c r="F62" s="82">
        <f t="shared" ca="1" si="33"/>
        <v>24</v>
      </c>
      <c r="G62" s="82" t="str">
        <f t="shared" ca="1" si="33"/>
        <v/>
      </c>
      <c r="H62" s="82" t="str">
        <f t="shared" ca="1" si="33"/>
        <v/>
      </c>
      <c r="I62" s="82" t="str">
        <f t="shared" ca="1" si="33"/>
        <v/>
      </c>
      <c r="J62" s="82" t="str">
        <f t="shared" ca="1" si="33"/>
        <v/>
      </c>
      <c r="K62" s="62">
        <f ca="1">C62</f>
        <v>26</v>
      </c>
    </row>
    <row r="63" spans="1:21" ht="12.75" customHeight="1" x14ac:dyDescent="0.15">
      <c r="A63" s="109" t="s">
        <v>25</v>
      </c>
      <c r="B63" s="110"/>
      <c r="C63" s="4">
        <f ca="1">ROUND(AVERAGE(D63:J63),3)</f>
        <v>6.4829999999999997</v>
      </c>
      <c r="D63" s="63">
        <f t="shared" ref="D63:J63" ca="1" si="34">IF(D$2&lt;&gt;"",INDIRECT(D$2&amp;"!C69"),"")</f>
        <v>6.34</v>
      </c>
      <c r="E63" s="63">
        <f t="shared" ca="1" si="34"/>
        <v>6.8600000000000012</v>
      </c>
      <c r="F63" s="63">
        <f t="shared" ca="1" si="34"/>
        <v>6.25</v>
      </c>
      <c r="G63" s="63" t="str">
        <f t="shared" ca="1" si="34"/>
        <v/>
      </c>
      <c r="H63" s="63" t="str">
        <f t="shared" ca="1" si="34"/>
        <v/>
      </c>
      <c r="I63" s="63" t="str">
        <f t="shared" ca="1" si="34"/>
        <v/>
      </c>
      <c r="J63" s="63" t="str">
        <f t="shared" ca="1" si="34"/>
        <v/>
      </c>
      <c r="K63" s="64">
        <f ca="1">C63*100</f>
        <v>648.29999999999995</v>
      </c>
    </row>
    <row r="64" spans="1:21" ht="12.75" customHeight="1" x14ac:dyDescent="0.15">
      <c r="K64" s="19" t="str">
        <f ca="1">"形状比＝"&amp;ROUND(K61/K62*100,0)&amp;"、Sr＝"&amp;ROUND((10000/K60)^0.5/K61*100,0)</f>
        <v>形状比＝77、Sr＝14</v>
      </c>
    </row>
    <row r="65" spans="1:21" ht="12.75" customHeight="1" x14ac:dyDescent="0.15">
      <c r="K65" s="19"/>
    </row>
    <row r="66" spans="1:21" ht="12.75" customHeight="1" x14ac:dyDescent="0.15">
      <c r="A66" s="121"/>
      <c r="B66" s="122"/>
      <c r="C66" s="118" t="s">
        <v>19</v>
      </c>
      <c r="D66" s="119"/>
      <c r="E66" s="119"/>
      <c r="F66" s="119"/>
      <c r="G66" s="119"/>
      <c r="H66" s="119"/>
      <c r="I66" s="119"/>
      <c r="J66" s="120"/>
    </row>
    <row r="67" spans="1:21" ht="12.75" customHeight="1" x14ac:dyDescent="0.15">
      <c r="A67" s="123"/>
      <c r="B67" s="124"/>
      <c r="C67" s="59" t="str">
        <f>C$9</f>
        <v>平均</v>
      </c>
      <c r="D67" s="59" t="str">
        <f t="shared" ref="D67:J67" si="35">IF(D$3&lt;&gt;"",D$3,"")</f>
        <v>No.29</v>
      </c>
      <c r="E67" s="59" t="str">
        <f t="shared" si="35"/>
        <v>No.30</v>
      </c>
      <c r="F67" s="59" t="str">
        <f t="shared" si="35"/>
        <v>No.31</v>
      </c>
      <c r="G67" s="59" t="str">
        <f t="shared" si="35"/>
        <v/>
      </c>
      <c r="H67" s="59" t="str">
        <f t="shared" si="35"/>
        <v/>
      </c>
      <c r="I67" s="59" t="str">
        <f t="shared" si="35"/>
        <v/>
      </c>
      <c r="J67" s="59" t="str">
        <f t="shared" si="35"/>
        <v/>
      </c>
    </row>
    <row r="68" spans="1:21" ht="12.75" customHeight="1" x14ac:dyDescent="0.15">
      <c r="A68" s="109" t="s">
        <v>27</v>
      </c>
      <c r="B68" s="110"/>
      <c r="C68" s="15">
        <f ca="1">C18-C40</f>
        <v>0</v>
      </c>
      <c r="D68" s="82">
        <f ca="1">IF(D$2&lt;&gt;"",INDIRECT(D$2&amp;"!D66"),"")</f>
        <v>0</v>
      </c>
      <c r="E68" s="82">
        <f ca="1">IF(E$2&lt;&gt;"",INDIRECT(E$2&amp;"!D66"),"")</f>
        <v>0</v>
      </c>
      <c r="F68" s="82">
        <f t="shared" ref="F68:J68" ca="1" si="36">IF(F$2&lt;&gt;"",INDIRECT(F$2&amp;"!D66"),"")</f>
        <v>0</v>
      </c>
      <c r="G68" s="82" t="str">
        <f t="shared" ca="1" si="36"/>
        <v/>
      </c>
      <c r="H68" s="82" t="str">
        <f t="shared" ca="1" si="36"/>
        <v/>
      </c>
      <c r="I68" s="82" t="str">
        <f t="shared" ca="1" si="36"/>
        <v/>
      </c>
      <c r="J68" s="82" t="str">
        <f t="shared" ca="1" si="36"/>
        <v/>
      </c>
    </row>
    <row r="69" spans="1:21" ht="12.75" customHeight="1" x14ac:dyDescent="0.15">
      <c r="A69" s="109" t="s">
        <v>23</v>
      </c>
      <c r="B69" s="110"/>
      <c r="C69" s="15"/>
      <c r="D69" s="82" t="str">
        <f t="shared" ref="D69:J69" ca="1" si="37">IF(D$2&lt;&gt;"",INDIRECT(D$2&amp;"!D67"),"")</f>
        <v/>
      </c>
      <c r="E69" s="82" t="str">
        <f t="shared" ca="1" si="37"/>
        <v/>
      </c>
      <c r="F69" s="82" t="str">
        <f t="shared" ca="1" si="37"/>
        <v/>
      </c>
      <c r="G69" s="82" t="str">
        <f t="shared" ca="1" si="37"/>
        <v/>
      </c>
      <c r="H69" s="82" t="str">
        <f t="shared" ca="1" si="37"/>
        <v/>
      </c>
      <c r="I69" s="82" t="str">
        <f t="shared" ca="1" si="37"/>
        <v/>
      </c>
      <c r="J69" s="82" t="str">
        <f t="shared" ca="1" si="37"/>
        <v/>
      </c>
    </row>
    <row r="70" spans="1:21" ht="12.75" customHeight="1" x14ac:dyDescent="0.15">
      <c r="A70" s="109" t="s">
        <v>24</v>
      </c>
      <c r="B70" s="110"/>
      <c r="C70" s="15"/>
      <c r="D70" s="82" t="str">
        <f t="shared" ref="D70:J70" ca="1" si="38">IF(D$2&lt;&gt;"",INDIRECT(D$2&amp;"!D68"),"")</f>
        <v/>
      </c>
      <c r="E70" s="82" t="str">
        <f t="shared" ca="1" si="38"/>
        <v/>
      </c>
      <c r="F70" s="82" t="str">
        <f t="shared" ca="1" si="38"/>
        <v/>
      </c>
      <c r="G70" s="82" t="str">
        <f t="shared" ca="1" si="38"/>
        <v/>
      </c>
      <c r="H70" s="82" t="str">
        <f t="shared" ca="1" si="38"/>
        <v/>
      </c>
      <c r="I70" s="82" t="str">
        <f t="shared" ca="1" si="38"/>
        <v/>
      </c>
      <c r="J70" s="82" t="str">
        <f t="shared" ca="1" si="38"/>
        <v/>
      </c>
    </row>
    <row r="71" spans="1:21" ht="12.75" customHeight="1" x14ac:dyDescent="0.15">
      <c r="A71" s="109" t="s">
        <v>25</v>
      </c>
      <c r="B71" s="110"/>
      <c r="C71" s="4"/>
      <c r="D71" s="65" t="str">
        <f t="shared" ref="D71:J71" ca="1" si="39">IF(D$2&lt;&gt;"",INDIRECT(D$2&amp;"!D69"),"")</f>
        <v/>
      </c>
      <c r="E71" s="65" t="str">
        <f t="shared" ca="1" si="39"/>
        <v/>
      </c>
      <c r="F71" s="65" t="str">
        <f t="shared" ca="1" si="39"/>
        <v/>
      </c>
      <c r="G71" s="65" t="str">
        <f t="shared" ca="1" si="39"/>
        <v/>
      </c>
      <c r="H71" s="65" t="str">
        <f t="shared" ca="1" si="39"/>
        <v/>
      </c>
      <c r="I71" s="65" t="str">
        <f t="shared" ca="1" si="39"/>
        <v/>
      </c>
      <c r="J71" s="65" t="str">
        <f t="shared" ca="1" si="39"/>
        <v/>
      </c>
    </row>
    <row r="72" spans="1:21" ht="12.75" customHeight="1" x14ac:dyDescent="0.15"/>
    <row r="73" spans="1:21" ht="12.75" customHeight="1" x14ac:dyDescent="0.15">
      <c r="A73" s="121"/>
      <c r="B73" s="122"/>
      <c r="C73" s="115" t="s">
        <v>20</v>
      </c>
      <c r="D73" s="116"/>
      <c r="E73" s="116"/>
      <c r="F73" s="116"/>
      <c r="G73" s="116"/>
      <c r="H73" s="116"/>
      <c r="I73" s="116"/>
      <c r="J73" s="117"/>
    </row>
    <row r="74" spans="1:21" ht="12.75" customHeight="1" x14ac:dyDescent="0.15">
      <c r="A74" s="123"/>
      <c r="B74" s="124"/>
      <c r="C74" s="59" t="str">
        <f>C$9</f>
        <v>平均</v>
      </c>
      <c r="D74" s="59" t="str">
        <f t="shared" ref="D74:J74" si="40">IF(D$3&lt;&gt;"",D$3,"")</f>
        <v>No.29</v>
      </c>
      <c r="E74" s="59" t="str">
        <f t="shared" si="40"/>
        <v>No.30</v>
      </c>
      <c r="F74" s="59" t="str">
        <f t="shared" si="40"/>
        <v>No.31</v>
      </c>
      <c r="G74" s="59" t="str">
        <f t="shared" si="40"/>
        <v/>
      </c>
      <c r="H74" s="59" t="str">
        <f t="shared" si="40"/>
        <v/>
      </c>
      <c r="I74" s="59" t="str">
        <f t="shared" si="40"/>
        <v/>
      </c>
      <c r="J74" s="59" t="str">
        <f t="shared" si="40"/>
        <v/>
      </c>
      <c r="L74" s="13"/>
      <c r="M74" s="13"/>
      <c r="N74" s="13"/>
      <c r="U74" s="13"/>
    </row>
    <row r="75" spans="1:21" ht="12.75" customHeight="1" x14ac:dyDescent="0.15">
      <c r="A75" s="109" t="s">
        <v>27</v>
      </c>
      <c r="B75" s="110"/>
      <c r="C75" s="15">
        <f ca="1">C25-C47</f>
        <v>13</v>
      </c>
      <c r="D75" s="82">
        <f t="shared" ref="D75:J75" ca="1" si="41">IF(D$2&lt;&gt;"",INDIRECT(D$2&amp;"!E66"),"")</f>
        <v>14</v>
      </c>
      <c r="E75" s="82">
        <f t="shared" ca="1" si="41"/>
        <v>9</v>
      </c>
      <c r="F75" s="82">
        <f t="shared" ca="1" si="41"/>
        <v>14</v>
      </c>
      <c r="G75" s="82" t="str">
        <f t="shared" ca="1" si="41"/>
        <v/>
      </c>
      <c r="H75" s="82" t="str">
        <f t="shared" ca="1" si="41"/>
        <v/>
      </c>
      <c r="I75" s="82" t="str">
        <f t="shared" ca="1" si="41"/>
        <v/>
      </c>
      <c r="J75" s="82" t="str">
        <f t="shared" ca="1" si="41"/>
        <v/>
      </c>
      <c r="L75" s="72"/>
      <c r="M75" s="72"/>
      <c r="N75" s="72"/>
    </row>
    <row r="76" spans="1:21" ht="12.75" customHeight="1" x14ac:dyDescent="0.15">
      <c r="A76" s="109" t="s">
        <v>23</v>
      </c>
      <c r="B76" s="110"/>
      <c r="C76" s="15">
        <f ca="1">ROUND(AVERAGE(D76:J76),0)</f>
        <v>20</v>
      </c>
      <c r="D76" s="82">
        <f t="shared" ref="D76:J76" ca="1" si="42">IF(D$2&lt;&gt;"",INDIRECT(D$2&amp;"!E67"),"")</f>
        <v>19</v>
      </c>
      <c r="E76" s="82">
        <f t="shared" ca="1" si="42"/>
        <v>23</v>
      </c>
      <c r="F76" s="82">
        <f t="shared" ca="1" si="42"/>
        <v>19</v>
      </c>
      <c r="G76" s="82" t="str">
        <f t="shared" ca="1" si="42"/>
        <v/>
      </c>
      <c r="H76" s="82" t="str">
        <f t="shared" ca="1" si="42"/>
        <v/>
      </c>
      <c r="I76" s="82" t="str">
        <f t="shared" ca="1" si="42"/>
        <v/>
      </c>
      <c r="J76" s="82" t="str">
        <f t="shared" ca="1" si="42"/>
        <v/>
      </c>
    </row>
    <row r="77" spans="1:21" ht="12.75" customHeight="1" x14ac:dyDescent="0.15">
      <c r="A77" s="109" t="s">
        <v>24</v>
      </c>
      <c r="B77" s="110"/>
      <c r="C77" s="15">
        <f ca="1">ROUND(AVERAGE(D77:J77),0)</f>
        <v>26</v>
      </c>
      <c r="D77" s="82">
        <f t="shared" ref="D77:J77" ca="1" si="43">IF(D$2&lt;&gt;"",INDIRECT(D$2&amp;"!E68"),"")</f>
        <v>24</v>
      </c>
      <c r="E77" s="82">
        <f t="shared" ca="1" si="43"/>
        <v>30</v>
      </c>
      <c r="F77" s="82">
        <f t="shared" ca="1" si="43"/>
        <v>24</v>
      </c>
      <c r="G77" s="82" t="str">
        <f t="shared" ca="1" si="43"/>
        <v/>
      </c>
      <c r="H77" s="82" t="str">
        <f t="shared" ca="1" si="43"/>
        <v/>
      </c>
      <c r="I77" s="82" t="str">
        <f t="shared" ca="1" si="43"/>
        <v/>
      </c>
      <c r="J77" s="82" t="str">
        <f t="shared" ca="1" si="43"/>
        <v/>
      </c>
    </row>
    <row r="78" spans="1:21" ht="12.75" customHeight="1" x14ac:dyDescent="0.15">
      <c r="A78" s="109" t="s">
        <v>25</v>
      </c>
      <c r="B78" s="110"/>
      <c r="C78" s="4">
        <f ca="1">ROUND(AVERAGE(D78:J78),3)</f>
        <v>6.4829999999999997</v>
      </c>
      <c r="D78" s="63">
        <f t="shared" ref="D78:J78" ca="1" si="44">IF(D$2&lt;&gt;"",INDIRECT(D$2&amp;"!E69"),"")</f>
        <v>6.34</v>
      </c>
      <c r="E78" s="63">
        <f t="shared" ca="1" si="44"/>
        <v>6.8600000000000012</v>
      </c>
      <c r="F78" s="63">
        <f t="shared" ca="1" si="44"/>
        <v>6.25</v>
      </c>
      <c r="G78" s="63" t="str">
        <f t="shared" ca="1" si="44"/>
        <v/>
      </c>
      <c r="H78" s="63" t="str">
        <f t="shared" ca="1" si="44"/>
        <v/>
      </c>
      <c r="I78" s="63" t="str">
        <f t="shared" ca="1" si="44"/>
        <v/>
      </c>
      <c r="J78" s="63" t="str">
        <f t="shared" ca="1" si="44"/>
        <v/>
      </c>
    </row>
    <row r="79" spans="1:21" ht="12" customHeight="1" x14ac:dyDescent="0.15">
      <c r="H79" s="19"/>
    </row>
    <row r="82" spans="1:11" ht="22.5" customHeight="1" x14ac:dyDescent="0.15">
      <c r="A82" s="73" t="s">
        <v>200</v>
      </c>
    </row>
    <row r="83" spans="1:11" x14ac:dyDescent="0.15">
      <c r="A83" s="11" t="s">
        <v>201</v>
      </c>
    </row>
    <row r="84" spans="1:11" x14ac:dyDescent="0.15">
      <c r="A84" s="74" t="s">
        <v>202</v>
      </c>
      <c r="B84" s="114" t="s">
        <v>203</v>
      </c>
      <c r="C84" s="114"/>
      <c r="D84" s="114"/>
      <c r="E84" s="114"/>
      <c r="F84" s="114"/>
      <c r="G84" s="114"/>
      <c r="H84" s="114"/>
      <c r="I84" s="114"/>
      <c r="J84" s="114"/>
      <c r="K84" s="114"/>
    </row>
    <row r="85" spans="1:11" x14ac:dyDescent="0.15">
      <c r="A85" s="74" t="s">
        <v>204</v>
      </c>
      <c r="B85" s="114" t="s">
        <v>205</v>
      </c>
      <c r="C85" s="114"/>
      <c r="D85" s="114"/>
      <c r="E85" s="114"/>
      <c r="F85" s="114"/>
      <c r="G85" s="114"/>
      <c r="H85" s="114"/>
      <c r="I85" s="114"/>
      <c r="J85" s="114"/>
      <c r="K85" s="114"/>
    </row>
    <row r="86" spans="1:11" x14ac:dyDescent="0.15">
      <c r="A86" s="74" t="s">
        <v>206</v>
      </c>
      <c r="B86" s="114" t="s">
        <v>207</v>
      </c>
      <c r="C86" s="114"/>
      <c r="D86" s="114"/>
      <c r="E86" s="114"/>
      <c r="F86" s="114"/>
      <c r="G86" s="114"/>
      <c r="H86" s="114"/>
      <c r="I86" s="114"/>
      <c r="J86" s="114"/>
      <c r="K86" s="114"/>
    </row>
    <row r="87" spans="1:11" x14ac:dyDescent="0.15">
      <c r="A87" s="74" t="s">
        <v>208</v>
      </c>
      <c r="B87" s="114" t="s">
        <v>209</v>
      </c>
      <c r="C87" s="114"/>
      <c r="D87" s="114"/>
      <c r="E87" s="114"/>
      <c r="F87" s="114"/>
      <c r="G87" s="114"/>
      <c r="H87" s="114"/>
      <c r="I87" s="114"/>
      <c r="J87" s="114"/>
      <c r="K87" s="114"/>
    </row>
    <row r="88" spans="1:11" x14ac:dyDescent="0.15">
      <c r="A88" s="75" t="s">
        <v>210</v>
      </c>
    </row>
    <row r="90" spans="1:11" x14ac:dyDescent="0.15">
      <c r="A90" s="75" t="s">
        <v>211</v>
      </c>
    </row>
    <row r="92" spans="1:11" x14ac:dyDescent="0.15">
      <c r="A92" s="11" t="s">
        <v>582</v>
      </c>
    </row>
    <row r="93" spans="1:11" x14ac:dyDescent="0.15">
      <c r="A93" s="11" t="s">
        <v>583</v>
      </c>
    </row>
    <row r="94" spans="1:11" x14ac:dyDescent="0.15">
      <c r="A94" s="11" t="s">
        <v>584</v>
      </c>
    </row>
    <row r="96" spans="1:11" x14ac:dyDescent="0.15">
      <c r="A96" s="11" t="s">
        <v>585</v>
      </c>
    </row>
  </sheetData>
  <mergeCells count="66">
    <mergeCell ref="B84:K84"/>
    <mergeCell ref="B85:K85"/>
    <mergeCell ref="B86:K86"/>
    <mergeCell ref="B87:K87"/>
    <mergeCell ref="C73:J73"/>
    <mergeCell ref="A75:B75"/>
    <mergeCell ref="A76:B76"/>
    <mergeCell ref="A78:B78"/>
    <mergeCell ref="C66:J66"/>
    <mergeCell ref="A68:B68"/>
    <mergeCell ref="A69:B69"/>
    <mergeCell ref="A70:B70"/>
    <mergeCell ref="A71:B71"/>
    <mergeCell ref="A60:B60"/>
    <mergeCell ref="A61:B61"/>
    <mergeCell ref="A77:B77"/>
    <mergeCell ref="A63:B63"/>
    <mergeCell ref="A66:B67"/>
    <mergeCell ref="A73:B74"/>
    <mergeCell ref="A62:B62"/>
    <mergeCell ref="A49:B49"/>
    <mergeCell ref="A50:B50"/>
    <mergeCell ref="A53:B53"/>
    <mergeCell ref="C58:K58"/>
    <mergeCell ref="A54:B54"/>
    <mergeCell ref="A55:B55"/>
    <mergeCell ref="A58:B59"/>
    <mergeCell ref="A41:B41"/>
    <mergeCell ref="A42:B42"/>
    <mergeCell ref="A43:B43"/>
    <mergeCell ref="A45:B46"/>
    <mergeCell ref="A48:B48"/>
    <mergeCell ref="A47:B47"/>
    <mergeCell ref="A35:B35"/>
    <mergeCell ref="A36:B36"/>
    <mergeCell ref="A38:B39"/>
    <mergeCell ref="C38:J38"/>
    <mergeCell ref="A40:B40"/>
    <mergeCell ref="C31:K31"/>
    <mergeCell ref="A18:B18"/>
    <mergeCell ref="A19:B19"/>
    <mergeCell ref="A20:B20"/>
    <mergeCell ref="A21:B21"/>
    <mergeCell ref="A23:B24"/>
    <mergeCell ref="C23:J23"/>
    <mergeCell ref="A25:B25"/>
    <mergeCell ref="A26:B26"/>
    <mergeCell ref="A27:B27"/>
    <mergeCell ref="A28:B28"/>
    <mergeCell ref="A31:B32"/>
    <mergeCell ref="C45:J45"/>
    <mergeCell ref="A33:B33"/>
    <mergeCell ref="A34:B34"/>
    <mergeCell ref="C16:J16"/>
    <mergeCell ref="A1:C1"/>
    <mergeCell ref="D1:G1"/>
    <mergeCell ref="A2:C2"/>
    <mergeCell ref="A3:C3"/>
    <mergeCell ref="A5:C5"/>
    <mergeCell ref="A8:B9"/>
    <mergeCell ref="C8:K8"/>
    <mergeCell ref="A10:B10"/>
    <mergeCell ref="A11:B11"/>
    <mergeCell ref="A12:B12"/>
    <mergeCell ref="A13:B13"/>
    <mergeCell ref="A16:B17"/>
  </mergeCells>
  <phoneticPr fontId="3"/>
  <pageMargins left="0.98425196850393704" right="0.39370078740157483" top="0.59055118110236227" bottom="0.59055118110236227" header="0.31496062992125984" footer="0.15748031496062992"/>
  <pageSetup paperSize="9" scale="85" fitToHeight="0" orientation="portrait" horizontalDpi="300" verticalDpi="300"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FFFF00"/>
  </sheetPr>
  <dimension ref="A1:AJ120"/>
  <sheetViews>
    <sheetView showGridLines="0" view="pageBreakPreview" topLeftCell="A19" zoomScaleNormal="85" zoomScaleSheetLayoutView="100" workbookViewId="0">
      <selection activeCell="I1" sqref="I1:I1048576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335</v>
      </c>
      <c r="B2" s="100"/>
      <c r="C2" s="100"/>
      <c r="D2" s="100"/>
      <c r="E2" s="100"/>
      <c r="F2" s="100"/>
      <c r="G2" s="100"/>
      <c r="H2" s="101" t="s">
        <v>128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49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48">
        <v>0</v>
      </c>
      <c r="L3" s="48">
        <v>12</v>
      </c>
      <c r="M3" s="48">
        <v>22</v>
      </c>
      <c r="N3" s="48">
        <v>32</v>
      </c>
      <c r="O3" s="48">
        <v>42</v>
      </c>
      <c r="P3" s="48" t="s">
        <v>14</v>
      </c>
      <c r="Q3" s="48">
        <v>0</v>
      </c>
      <c r="R3" s="48">
        <v>12</v>
      </c>
      <c r="S3" s="48">
        <v>22</v>
      </c>
      <c r="T3" s="48">
        <v>32</v>
      </c>
      <c r="U3" s="48" t="s">
        <v>14</v>
      </c>
      <c r="V3" s="48">
        <v>0</v>
      </c>
      <c r="W3" s="48">
        <v>12</v>
      </c>
      <c r="X3" s="48">
        <v>22</v>
      </c>
      <c r="Y3" s="48">
        <v>42</v>
      </c>
      <c r="Z3" s="48" t="s">
        <v>14</v>
      </c>
      <c r="AA3" s="48">
        <v>0</v>
      </c>
      <c r="AB3" s="48">
        <v>12</v>
      </c>
      <c r="AC3" s="48">
        <v>22</v>
      </c>
      <c r="AD3" s="48">
        <v>32</v>
      </c>
      <c r="AE3" s="48">
        <v>42</v>
      </c>
      <c r="AF3" s="48" t="s">
        <v>14</v>
      </c>
      <c r="AG3" s="48">
        <v>0</v>
      </c>
      <c r="AH3" s="48">
        <v>12</v>
      </c>
      <c r="AI3" s="48">
        <v>42</v>
      </c>
      <c r="AJ3" s="48" t="s">
        <v>14</v>
      </c>
    </row>
    <row r="4" spans="1:36" ht="12.95" customHeight="1" x14ac:dyDescent="0.15">
      <c r="A4" s="47">
        <v>451</v>
      </c>
      <c r="B4" s="99" t="s">
        <v>43</v>
      </c>
      <c r="C4" s="99"/>
      <c r="D4" s="47">
        <v>26</v>
      </c>
      <c r="E4" s="47">
        <v>17</v>
      </c>
      <c r="F4" s="4">
        <f t="shared" ref="F4:F43" si="0">IF(D4&gt;0,IF(B4="スギ",P4,IF(B4="ヒノキ",U4,IF(B4="アカマツ",Z4,IF(B4="カラマツ",AF4,AJ4)))),"")</f>
        <v>0.41</v>
      </c>
      <c r="G4" s="5"/>
      <c r="H4" s="47"/>
      <c r="I4" s="47" t="s">
        <v>38</v>
      </c>
      <c r="J4" s="1" t="s">
        <v>15</v>
      </c>
      <c r="K4" s="48">
        <f t="shared" ref="K4:K43" si="1">IF(ROUND(10^(-5+0.8769+1.7454*LOG(D4)+1.014*LOG(E4)),2)&gt;=0.01,ROUND(10^(-5+0.8769+1.7454*LOG(D4)+1.014*LOG(E4)),2),ROUND(10^(-5+0.8769+1.7454*LOG(D4)+1.014*LOG(E4)),3))</f>
        <v>0.39</v>
      </c>
      <c r="L4" s="48">
        <f t="shared" ref="L4:L43" si="2">ROUND(10^(-5+0.73504+1.83346*LOG(D4)+1.06569*LOG(E4)),2)</f>
        <v>0.44</v>
      </c>
      <c r="M4" s="48">
        <f t="shared" ref="M4:M43" si="3">ROUND(10^(-5+0.71514+1.74357*LOG(D4)+1.17719*LOG(E4)),2)</f>
        <v>0.43</v>
      </c>
      <c r="N4" s="48">
        <f t="shared" ref="N4:N43" si="4">ROUND(10^(-5+0.82956+1.76381*LOG(D4)+1.06412*LOG(E4)),2)</f>
        <v>0.43</v>
      </c>
      <c r="O4" s="48">
        <f t="shared" ref="O4:O43" si="5">ROUND(10^(-5+0.88226+1.79204*LOG(D4)+0.99303*LOG(E4)),2)</f>
        <v>0.44</v>
      </c>
      <c r="P4" s="48">
        <f>HLOOKUP($D4,K$3:O$43,MATCH($A4,$A$3:$A$43,0),1)</f>
        <v>0.43</v>
      </c>
      <c r="Q4" s="48">
        <f t="shared" ref="Q4:Q43" si="6">IF(ROUND(10^(1.810672*LOG(D4)+0.982833*LOG(E4)-4.173533),2)&gt;=0.01,ROUND(10^(1.810672*LOG(D4)+0.982833*LOG(E4)-4.173533),2),ROUND(10^(1.810672*LOG(D4)+0.982833*LOG(E4)-4.173533),3))</f>
        <v>0.4</v>
      </c>
      <c r="R4" s="48">
        <f t="shared" ref="R4:R43" si="7">ROUND(10^(1.905709*LOG(D4)+1.011385*LOG(E4)-4.293729),2)</f>
        <v>0.44</v>
      </c>
      <c r="S4" s="48">
        <f t="shared" ref="S4:S43" si="8">ROUND(10^(1.771888*LOG(D4)+1.138415*LOG(E4)-4.271259),2)</f>
        <v>0.43</v>
      </c>
      <c r="T4" s="48">
        <f t="shared" ref="T4:T43" si="9">ROUND(10^(1.671519*LOG(D4)+1.363617*LOG(E4)-4.404407),2)</f>
        <v>0.44</v>
      </c>
      <c r="U4" s="48">
        <f t="shared" ref="U4:U43" si="10">HLOOKUP($D4,Q$3:T$43,MATCH($A4,$A$3:$A$43,0),1)</f>
        <v>0.43</v>
      </c>
      <c r="V4" s="48">
        <f t="shared" ref="V4:V43" si="11">IF(ROUND(10^(-4.249503+1.946501*LOG(D4)+0.942682*LOG(E4)),2)&gt;=0.01,ROUND(10^(-4.249503+1.946501*LOG(D4)+0.942682*LOG(E4)),2),ROUND(10^(-4.249503+1.946501*LOG(D4)+0.942682*LOG(E4)),3))</f>
        <v>0.46</v>
      </c>
      <c r="W4" s="48">
        <f t="shared" ref="W4:W43" si="12">ROUND(10^(-4.155639+1.847898*LOG(D4)+0.951955*LOG(E4)),2)</f>
        <v>0.43</v>
      </c>
      <c r="X4" s="48">
        <f t="shared" ref="X4:X43" si="13">ROUND(10^(-4.194535+1.804172*LOG(D4)+1.034248*LOG(E4)),2)</f>
        <v>0.43</v>
      </c>
      <c r="Y4" s="48">
        <f t="shared" ref="Y4:Y43" si="14">ROUND(10^(-4.42347+2.006485*LOG(D4)+0.967757*LOG(E4)),2)</f>
        <v>0.4</v>
      </c>
      <c r="Z4" s="48">
        <f t="shared" ref="Z4:Z43" si="15">HLOOKUP($D4,V$3:Y$43,MATCH($A4,$A$3:$A$43,0),1)</f>
        <v>0.43</v>
      </c>
      <c r="AA4" s="48">
        <f t="shared" ref="AA4:AA43" si="16">IF(ROUND(10^(1.80389*LOG(D4)+0.962587*LOG(E4)-4.155099),2)&gt;=0.01,ROUND(10^(1.80389*LOG(D4)+0.962587*LOG(E4)-4.155099),2),ROUND(10^(1.80389*LOG(D4)+0.962587*LOG(E4)-4.155099),3))</f>
        <v>0.38</v>
      </c>
      <c r="AB4" s="48">
        <f t="shared" ref="AB4:AB43" si="17">ROUND(10^(1.979213*LOG(D4)+0.998347*LOG(E4)-4.369281),2)</f>
        <v>0.46</v>
      </c>
      <c r="AC4" s="48">
        <f t="shared" ref="AC4:AC43" si="18">ROUND(10^(1.904401*LOG(D4)+1.062478*LOG(E4)-4.348104),2)</f>
        <v>0.45</v>
      </c>
      <c r="AD4" s="48">
        <f t="shared" ref="AD4:AD43" si="19">ROUND(10^(1.640825*LOG(D4)+1.080387*LOG(E4)-3.976731),2)</f>
        <v>0.47</v>
      </c>
      <c r="AE4" s="48">
        <f t="shared" ref="AE4:AE43" si="20">ROUND(10^(1.90887*LOG(D4)+1.088002*LOG(E4)-4.431495),2)</f>
        <v>0.41</v>
      </c>
      <c r="AF4" s="48">
        <f t="shared" ref="AF4:AF43" si="21">HLOOKUP($D4,AA$3:AE$43,MATCH($A4,$A$3:$A$43,0),1)</f>
        <v>0.45</v>
      </c>
      <c r="AG4" s="48">
        <f t="shared" ref="AG4:AG43" si="22">IF(ROUND(10^(1.94019664*LOG(D4)+0.84689666*LOG(E4)-4.20067295),2)&gt;=0.01,ROUND(10^(1.94019664*LOG(D4)+0.84689666*LOG(E4)-4.20067295),2),ROUND(10^(1.94019664*LOG(D4)+0.84689666*LOG(E4)-4.20067295),3))</f>
        <v>0.39</v>
      </c>
      <c r="AH4" s="48">
        <f t="shared" ref="AH4:AH43" si="23">ROUND(10^(1.93813902*LOG(D4)+0.96697002*LOG(E4)-4.32216295),2)</f>
        <v>0.41</v>
      </c>
      <c r="AI4" s="48">
        <f t="shared" ref="AI4:AI43" si="24">ROUND(10^(1.82464098*LOG(D4)+0.97625989*LOG(E4)-4.15096808),2)</f>
        <v>0.43</v>
      </c>
      <c r="AJ4" s="48">
        <f t="shared" ref="AJ4:AJ43" si="25">HLOOKUP($D4,AG$3:AI$43,MATCH($A4,$A$3:$A$43,0),1)</f>
        <v>0.41</v>
      </c>
    </row>
    <row r="5" spans="1:36" ht="12.95" customHeight="1" x14ac:dyDescent="0.15">
      <c r="A5" s="47">
        <v>452</v>
      </c>
      <c r="B5" s="99" t="s">
        <v>169</v>
      </c>
      <c r="C5" s="99"/>
      <c r="D5" s="47">
        <v>8</v>
      </c>
      <c r="E5" s="47">
        <v>7</v>
      </c>
      <c r="F5" s="4">
        <f t="shared" si="0"/>
        <v>0.02</v>
      </c>
      <c r="G5" s="5"/>
      <c r="H5" s="47" t="s">
        <v>32</v>
      </c>
      <c r="I5" s="47"/>
      <c r="J5" s="1" t="s">
        <v>15</v>
      </c>
      <c r="K5" s="48">
        <f t="shared" si="1"/>
        <v>0.02</v>
      </c>
      <c r="L5" s="48">
        <f t="shared" si="2"/>
        <v>0.02</v>
      </c>
      <c r="M5" s="48">
        <f t="shared" si="3"/>
        <v>0.02</v>
      </c>
      <c r="N5" s="48">
        <f t="shared" si="4"/>
        <v>0.02</v>
      </c>
      <c r="O5" s="48">
        <f t="shared" si="5"/>
        <v>0.02</v>
      </c>
      <c r="P5" s="48">
        <f t="shared" ref="P5:P43" si="26">HLOOKUP($D5,K$3:O$43,MATCH(A5,$A$3:$A$43,0),1)</f>
        <v>0.02</v>
      </c>
      <c r="Q5" s="48">
        <f t="shared" si="6"/>
        <v>0.02</v>
      </c>
      <c r="R5" s="48">
        <f t="shared" si="7"/>
        <v>0.02</v>
      </c>
      <c r="S5" s="48">
        <f t="shared" si="8"/>
        <v>0.02</v>
      </c>
      <c r="T5" s="48">
        <f t="shared" si="9"/>
        <v>0.02</v>
      </c>
      <c r="U5" s="48">
        <f t="shared" si="10"/>
        <v>0.02</v>
      </c>
      <c r="V5" s="48">
        <f t="shared" si="11"/>
        <v>0.02</v>
      </c>
      <c r="W5" s="48">
        <f t="shared" si="12"/>
        <v>0.02</v>
      </c>
      <c r="X5" s="48">
        <f t="shared" si="13"/>
        <v>0.02</v>
      </c>
      <c r="Y5" s="48">
        <f t="shared" si="14"/>
        <v>0.02</v>
      </c>
      <c r="Z5" s="48">
        <f t="shared" si="15"/>
        <v>0.02</v>
      </c>
      <c r="AA5" s="48">
        <f t="shared" si="16"/>
        <v>0.02</v>
      </c>
      <c r="AB5" s="48">
        <f t="shared" si="17"/>
        <v>0.02</v>
      </c>
      <c r="AC5" s="48">
        <f t="shared" si="18"/>
        <v>0.02</v>
      </c>
      <c r="AD5" s="48">
        <f t="shared" si="19"/>
        <v>0.03</v>
      </c>
      <c r="AE5" s="48">
        <f t="shared" si="20"/>
        <v>0.02</v>
      </c>
      <c r="AF5" s="48">
        <f t="shared" si="21"/>
        <v>0.02</v>
      </c>
      <c r="AG5" s="48">
        <f t="shared" si="22"/>
        <v>0.02</v>
      </c>
      <c r="AH5" s="48">
        <f t="shared" si="23"/>
        <v>0.02</v>
      </c>
      <c r="AI5" s="48">
        <f t="shared" si="24"/>
        <v>0.02</v>
      </c>
      <c r="AJ5" s="48">
        <f t="shared" si="25"/>
        <v>0.02</v>
      </c>
    </row>
    <row r="6" spans="1:36" ht="12.95" customHeight="1" x14ac:dyDescent="0.15">
      <c r="A6" s="47">
        <v>453</v>
      </c>
      <c r="B6" s="99" t="s">
        <v>170</v>
      </c>
      <c r="C6" s="99"/>
      <c r="D6" s="47">
        <v>6</v>
      </c>
      <c r="E6" s="47">
        <v>4</v>
      </c>
      <c r="F6" s="4">
        <f t="shared" si="0"/>
        <v>0.01</v>
      </c>
      <c r="G6" s="5"/>
      <c r="H6" s="47" t="s">
        <v>32</v>
      </c>
      <c r="I6" s="5"/>
      <c r="J6" s="1" t="s">
        <v>15</v>
      </c>
      <c r="K6" s="48">
        <f t="shared" si="1"/>
        <v>0.01</v>
      </c>
      <c r="L6" s="48">
        <f t="shared" si="2"/>
        <v>0.01</v>
      </c>
      <c r="M6" s="48">
        <f t="shared" si="3"/>
        <v>0.01</v>
      </c>
      <c r="N6" s="48">
        <f t="shared" si="4"/>
        <v>0.01</v>
      </c>
      <c r="O6" s="48">
        <f t="shared" si="5"/>
        <v>0.01</v>
      </c>
      <c r="P6" s="48">
        <f t="shared" si="26"/>
        <v>0.01</v>
      </c>
      <c r="Q6" s="48">
        <f t="shared" si="6"/>
        <v>0.01</v>
      </c>
      <c r="R6" s="48">
        <f t="shared" si="7"/>
        <v>0.01</v>
      </c>
      <c r="S6" s="48">
        <f t="shared" si="8"/>
        <v>0.01</v>
      </c>
      <c r="T6" s="48">
        <f t="shared" si="9"/>
        <v>0.01</v>
      </c>
      <c r="U6" s="48">
        <f t="shared" si="10"/>
        <v>0.01</v>
      </c>
      <c r="V6" s="48">
        <f t="shared" si="11"/>
        <v>0.01</v>
      </c>
      <c r="W6" s="48">
        <f t="shared" si="12"/>
        <v>0.01</v>
      </c>
      <c r="X6" s="48">
        <f t="shared" si="13"/>
        <v>0.01</v>
      </c>
      <c r="Y6" s="48">
        <f t="shared" si="14"/>
        <v>0.01</v>
      </c>
      <c r="Z6" s="48">
        <f t="shared" si="15"/>
        <v>0.01</v>
      </c>
      <c r="AA6" s="48">
        <f t="shared" si="16"/>
        <v>0.01</v>
      </c>
      <c r="AB6" s="48">
        <f t="shared" si="17"/>
        <v>0.01</v>
      </c>
      <c r="AC6" s="48">
        <f t="shared" si="18"/>
        <v>0.01</v>
      </c>
      <c r="AD6" s="48">
        <f t="shared" si="19"/>
        <v>0.01</v>
      </c>
      <c r="AE6" s="48">
        <f t="shared" si="20"/>
        <v>0.01</v>
      </c>
      <c r="AF6" s="48">
        <f t="shared" si="21"/>
        <v>0.01</v>
      </c>
      <c r="AG6" s="48">
        <f t="shared" si="22"/>
        <v>0.01</v>
      </c>
      <c r="AH6" s="48">
        <f t="shared" si="23"/>
        <v>0.01</v>
      </c>
      <c r="AI6" s="48">
        <f t="shared" si="24"/>
        <v>0.01</v>
      </c>
      <c r="AJ6" s="48">
        <f t="shared" si="25"/>
        <v>0.01</v>
      </c>
    </row>
    <row r="7" spans="1:36" ht="12.95" customHeight="1" x14ac:dyDescent="0.15">
      <c r="A7" s="47">
        <v>454</v>
      </c>
      <c r="B7" s="99" t="s">
        <v>41</v>
      </c>
      <c r="C7" s="99"/>
      <c r="D7" s="47">
        <v>10</v>
      </c>
      <c r="E7" s="47">
        <v>7</v>
      </c>
      <c r="F7" s="4">
        <f t="shared" si="0"/>
        <v>0.03</v>
      </c>
      <c r="G7" s="5" t="s">
        <v>42</v>
      </c>
      <c r="H7" s="47" t="s">
        <v>32</v>
      </c>
      <c r="I7" s="5"/>
      <c r="J7" s="1" t="s">
        <v>15</v>
      </c>
      <c r="K7" s="48">
        <f t="shared" si="1"/>
        <v>0.03</v>
      </c>
      <c r="L7" s="48">
        <f t="shared" si="2"/>
        <v>0.03</v>
      </c>
      <c r="M7" s="48">
        <f t="shared" si="3"/>
        <v>0.03</v>
      </c>
      <c r="N7" s="48">
        <f t="shared" si="4"/>
        <v>0.03</v>
      </c>
      <c r="O7" s="48">
        <f t="shared" si="5"/>
        <v>0.03</v>
      </c>
      <c r="P7" s="48">
        <f t="shared" si="26"/>
        <v>0.03</v>
      </c>
      <c r="Q7" s="48">
        <f t="shared" si="6"/>
        <v>0.03</v>
      </c>
      <c r="R7" s="48">
        <f t="shared" si="7"/>
        <v>0.03</v>
      </c>
      <c r="S7" s="48">
        <f t="shared" si="8"/>
        <v>0.03</v>
      </c>
      <c r="T7" s="48">
        <f t="shared" si="9"/>
        <v>0.03</v>
      </c>
      <c r="U7" s="48">
        <f t="shared" si="10"/>
        <v>0.03</v>
      </c>
      <c r="V7" s="48">
        <f t="shared" si="11"/>
        <v>0.03</v>
      </c>
      <c r="W7" s="48">
        <f t="shared" si="12"/>
        <v>0.03</v>
      </c>
      <c r="X7" s="48">
        <f t="shared" si="13"/>
        <v>0.03</v>
      </c>
      <c r="Y7" s="48">
        <f t="shared" si="14"/>
        <v>0.03</v>
      </c>
      <c r="Z7" s="48">
        <f t="shared" si="15"/>
        <v>0.03</v>
      </c>
      <c r="AA7" s="48">
        <f t="shared" si="16"/>
        <v>0.03</v>
      </c>
      <c r="AB7" s="48">
        <f t="shared" si="17"/>
        <v>0.03</v>
      </c>
      <c r="AC7" s="48">
        <f t="shared" si="18"/>
        <v>0.03</v>
      </c>
      <c r="AD7" s="48">
        <f t="shared" si="19"/>
        <v>0.04</v>
      </c>
      <c r="AE7" s="48">
        <f t="shared" si="20"/>
        <v>0.02</v>
      </c>
      <c r="AF7" s="48">
        <f t="shared" si="21"/>
        <v>0.03</v>
      </c>
      <c r="AG7" s="48">
        <f t="shared" si="22"/>
        <v>0.03</v>
      </c>
      <c r="AH7" s="48">
        <f t="shared" si="23"/>
        <v>0.03</v>
      </c>
      <c r="AI7" s="48">
        <f t="shared" si="24"/>
        <v>0.03</v>
      </c>
      <c r="AJ7" s="48">
        <f t="shared" si="25"/>
        <v>0.03</v>
      </c>
    </row>
    <row r="8" spans="1:36" ht="12.95" customHeight="1" x14ac:dyDescent="0.15">
      <c r="A8" s="47">
        <v>455</v>
      </c>
      <c r="B8" s="99" t="s">
        <v>41</v>
      </c>
      <c r="C8" s="99"/>
      <c r="D8" s="47">
        <v>12</v>
      </c>
      <c r="E8" s="47">
        <v>8</v>
      </c>
      <c r="F8" s="4">
        <f t="shared" si="0"/>
        <v>0.04</v>
      </c>
      <c r="G8" s="5" t="s">
        <v>42</v>
      </c>
      <c r="H8" s="47" t="s">
        <v>32</v>
      </c>
      <c r="I8" s="47"/>
      <c r="J8" s="1" t="s">
        <v>15</v>
      </c>
      <c r="K8" s="48">
        <f t="shared" si="1"/>
        <v>0.05</v>
      </c>
      <c r="L8" s="48">
        <f t="shared" si="2"/>
        <v>0.05</v>
      </c>
      <c r="M8" s="48">
        <f t="shared" si="3"/>
        <v>0.05</v>
      </c>
      <c r="N8" s="48">
        <f t="shared" si="4"/>
        <v>0.05</v>
      </c>
      <c r="O8" s="48">
        <f t="shared" si="5"/>
        <v>0.05</v>
      </c>
      <c r="P8" s="48">
        <f t="shared" si="26"/>
        <v>0.05</v>
      </c>
      <c r="Q8" s="48">
        <f t="shared" si="6"/>
        <v>0.05</v>
      </c>
      <c r="R8" s="48">
        <f t="shared" si="7"/>
        <v>0.05</v>
      </c>
      <c r="S8" s="48">
        <f t="shared" si="8"/>
        <v>0.05</v>
      </c>
      <c r="T8" s="48">
        <f t="shared" si="9"/>
        <v>0.04</v>
      </c>
      <c r="U8" s="48">
        <f t="shared" si="10"/>
        <v>0.05</v>
      </c>
      <c r="V8" s="48">
        <f t="shared" si="11"/>
        <v>0.05</v>
      </c>
      <c r="W8" s="48">
        <f t="shared" si="12"/>
        <v>0.05</v>
      </c>
      <c r="X8" s="48">
        <f t="shared" si="13"/>
        <v>0.05</v>
      </c>
      <c r="Y8" s="48">
        <f t="shared" si="14"/>
        <v>0.04</v>
      </c>
      <c r="Z8" s="48">
        <f t="shared" si="15"/>
        <v>0.05</v>
      </c>
      <c r="AA8" s="48">
        <f t="shared" si="16"/>
        <v>0.05</v>
      </c>
      <c r="AB8" s="48">
        <f t="shared" si="17"/>
        <v>0.05</v>
      </c>
      <c r="AC8" s="48">
        <f t="shared" si="18"/>
        <v>0.05</v>
      </c>
      <c r="AD8" s="48">
        <f t="shared" si="19"/>
        <v>0.06</v>
      </c>
      <c r="AE8" s="48">
        <f t="shared" si="20"/>
        <v>0.04</v>
      </c>
      <c r="AF8" s="48">
        <f t="shared" si="21"/>
        <v>0.05</v>
      </c>
      <c r="AG8" s="48">
        <f t="shared" si="22"/>
        <v>0.05</v>
      </c>
      <c r="AH8" s="48">
        <f t="shared" si="23"/>
        <v>0.04</v>
      </c>
      <c r="AI8" s="48">
        <f t="shared" si="24"/>
        <v>0.05</v>
      </c>
      <c r="AJ8" s="48">
        <f t="shared" si="25"/>
        <v>0.04</v>
      </c>
    </row>
    <row r="9" spans="1:36" ht="12.95" customHeight="1" x14ac:dyDescent="0.15">
      <c r="A9" s="47">
        <v>456</v>
      </c>
      <c r="B9" s="99" t="s">
        <v>41</v>
      </c>
      <c r="C9" s="99"/>
      <c r="D9" s="47">
        <v>8</v>
      </c>
      <c r="E9" s="47">
        <v>6</v>
      </c>
      <c r="F9" s="4">
        <f t="shared" si="0"/>
        <v>0.02</v>
      </c>
      <c r="G9" s="5" t="s">
        <v>42</v>
      </c>
      <c r="H9" s="47" t="s">
        <v>32</v>
      </c>
      <c r="I9" s="5"/>
      <c r="J9" s="1" t="s">
        <v>15</v>
      </c>
      <c r="K9" s="48">
        <f t="shared" si="1"/>
        <v>0.02</v>
      </c>
      <c r="L9" s="48">
        <f t="shared" si="2"/>
        <v>0.02</v>
      </c>
      <c r="M9" s="48">
        <f t="shared" si="3"/>
        <v>0.02</v>
      </c>
      <c r="N9" s="48">
        <f t="shared" si="4"/>
        <v>0.02</v>
      </c>
      <c r="O9" s="48">
        <f t="shared" si="5"/>
        <v>0.02</v>
      </c>
      <c r="P9" s="48">
        <f t="shared" si="26"/>
        <v>0.02</v>
      </c>
      <c r="Q9" s="48">
        <f t="shared" si="6"/>
        <v>0.02</v>
      </c>
      <c r="R9" s="48">
        <f t="shared" si="7"/>
        <v>0.02</v>
      </c>
      <c r="S9" s="48">
        <f t="shared" si="8"/>
        <v>0.02</v>
      </c>
      <c r="T9" s="48">
        <f t="shared" si="9"/>
        <v>0.01</v>
      </c>
      <c r="U9" s="48">
        <f t="shared" si="10"/>
        <v>0.02</v>
      </c>
      <c r="V9" s="48">
        <f t="shared" si="11"/>
        <v>0.02</v>
      </c>
      <c r="W9" s="48">
        <f t="shared" si="12"/>
        <v>0.02</v>
      </c>
      <c r="X9" s="48">
        <f t="shared" si="13"/>
        <v>0.02</v>
      </c>
      <c r="Y9" s="48">
        <f t="shared" si="14"/>
        <v>0.01</v>
      </c>
      <c r="Z9" s="48">
        <f t="shared" si="15"/>
        <v>0.02</v>
      </c>
      <c r="AA9" s="48">
        <f t="shared" si="16"/>
        <v>0.02</v>
      </c>
      <c r="AB9" s="48">
        <f t="shared" si="17"/>
        <v>0.02</v>
      </c>
      <c r="AC9" s="48">
        <f t="shared" si="18"/>
        <v>0.02</v>
      </c>
      <c r="AD9" s="48">
        <f t="shared" si="19"/>
        <v>0.02</v>
      </c>
      <c r="AE9" s="48">
        <f t="shared" si="20"/>
        <v>0.01</v>
      </c>
      <c r="AF9" s="48">
        <f t="shared" si="21"/>
        <v>0.02</v>
      </c>
      <c r="AG9" s="48">
        <f t="shared" si="22"/>
        <v>0.02</v>
      </c>
      <c r="AH9" s="48">
        <f t="shared" si="23"/>
        <v>0.02</v>
      </c>
      <c r="AI9" s="48">
        <f t="shared" si="24"/>
        <v>0.02</v>
      </c>
      <c r="AJ9" s="48">
        <f t="shared" si="25"/>
        <v>0.02</v>
      </c>
    </row>
    <row r="10" spans="1:36" ht="12.95" customHeight="1" x14ac:dyDescent="0.15">
      <c r="A10" s="47">
        <v>457</v>
      </c>
      <c r="B10" s="99" t="s">
        <v>41</v>
      </c>
      <c r="C10" s="99"/>
      <c r="D10" s="47">
        <v>8</v>
      </c>
      <c r="E10" s="47">
        <v>7</v>
      </c>
      <c r="F10" s="4">
        <f t="shared" si="0"/>
        <v>0.02</v>
      </c>
      <c r="G10" s="5" t="s">
        <v>42</v>
      </c>
      <c r="H10" s="47" t="s">
        <v>32</v>
      </c>
      <c r="I10" s="5"/>
      <c r="J10" s="1" t="s">
        <v>15</v>
      </c>
      <c r="K10" s="48">
        <f t="shared" si="1"/>
        <v>0.02</v>
      </c>
      <c r="L10" s="48">
        <f t="shared" si="2"/>
        <v>0.02</v>
      </c>
      <c r="M10" s="48">
        <f t="shared" si="3"/>
        <v>0.02</v>
      </c>
      <c r="N10" s="48">
        <f t="shared" si="4"/>
        <v>0.02</v>
      </c>
      <c r="O10" s="48">
        <f t="shared" si="5"/>
        <v>0.02</v>
      </c>
      <c r="P10" s="48">
        <f t="shared" si="26"/>
        <v>0.02</v>
      </c>
      <c r="Q10" s="48">
        <f t="shared" si="6"/>
        <v>0.02</v>
      </c>
      <c r="R10" s="48">
        <f t="shared" si="7"/>
        <v>0.02</v>
      </c>
      <c r="S10" s="48">
        <f t="shared" si="8"/>
        <v>0.02</v>
      </c>
      <c r="T10" s="48">
        <f t="shared" si="9"/>
        <v>0.02</v>
      </c>
      <c r="U10" s="48">
        <f t="shared" si="10"/>
        <v>0.02</v>
      </c>
      <c r="V10" s="48">
        <f t="shared" si="11"/>
        <v>0.02</v>
      </c>
      <c r="W10" s="48">
        <f t="shared" si="12"/>
        <v>0.02</v>
      </c>
      <c r="X10" s="48">
        <f t="shared" si="13"/>
        <v>0.02</v>
      </c>
      <c r="Y10" s="48">
        <f t="shared" si="14"/>
        <v>0.02</v>
      </c>
      <c r="Z10" s="48">
        <f t="shared" si="15"/>
        <v>0.02</v>
      </c>
      <c r="AA10" s="48">
        <f t="shared" si="16"/>
        <v>0.02</v>
      </c>
      <c r="AB10" s="48">
        <f t="shared" si="17"/>
        <v>0.02</v>
      </c>
      <c r="AC10" s="48">
        <f t="shared" si="18"/>
        <v>0.02</v>
      </c>
      <c r="AD10" s="48">
        <f t="shared" si="19"/>
        <v>0.03</v>
      </c>
      <c r="AE10" s="48">
        <f t="shared" si="20"/>
        <v>0.02</v>
      </c>
      <c r="AF10" s="48">
        <f t="shared" si="21"/>
        <v>0.02</v>
      </c>
      <c r="AG10" s="48">
        <f t="shared" si="22"/>
        <v>0.02</v>
      </c>
      <c r="AH10" s="48">
        <f t="shared" si="23"/>
        <v>0.02</v>
      </c>
      <c r="AI10" s="48">
        <f t="shared" si="24"/>
        <v>0.02</v>
      </c>
      <c r="AJ10" s="48">
        <f t="shared" si="25"/>
        <v>0.02</v>
      </c>
    </row>
    <row r="11" spans="1:36" ht="12.95" customHeight="1" x14ac:dyDescent="0.15">
      <c r="A11" s="47">
        <v>458</v>
      </c>
      <c r="B11" s="99" t="s">
        <v>171</v>
      </c>
      <c r="C11" s="99"/>
      <c r="D11" s="47">
        <v>32</v>
      </c>
      <c r="E11" s="47">
        <v>17</v>
      </c>
      <c r="F11" s="4">
        <f t="shared" si="0"/>
        <v>0.61</v>
      </c>
      <c r="G11" s="5" t="s">
        <v>176</v>
      </c>
      <c r="H11" s="47"/>
      <c r="I11" s="47"/>
      <c r="J11" s="1" t="s">
        <v>15</v>
      </c>
      <c r="K11" s="48">
        <f t="shared" si="1"/>
        <v>0.56000000000000005</v>
      </c>
      <c r="L11" s="48">
        <f t="shared" si="2"/>
        <v>0.64</v>
      </c>
      <c r="M11" s="48">
        <f t="shared" si="3"/>
        <v>0.61</v>
      </c>
      <c r="N11" s="48">
        <f t="shared" si="4"/>
        <v>0.62</v>
      </c>
      <c r="O11" s="48">
        <f t="shared" si="5"/>
        <v>0.63</v>
      </c>
      <c r="P11" s="48">
        <f t="shared" si="26"/>
        <v>0.62</v>
      </c>
      <c r="Q11" s="48">
        <f t="shared" si="6"/>
        <v>0.57999999999999996</v>
      </c>
      <c r="R11" s="48">
        <f t="shared" si="7"/>
        <v>0.66</v>
      </c>
      <c r="S11" s="48">
        <f t="shared" si="8"/>
        <v>0.63</v>
      </c>
      <c r="T11" s="48">
        <f t="shared" si="9"/>
        <v>0.62</v>
      </c>
      <c r="U11" s="48">
        <f t="shared" si="10"/>
        <v>0.62</v>
      </c>
      <c r="V11" s="48">
        <f t="shared" si="11"/>
        <v>0.69</v>
      </c>
      <c r="W11" s="48">
        <f t="shared" si="12"/>
        <v>0.63</v>
      </c>
      <c r="X11" s="48">
        <f t="shared" si="13"/>
        <v>0.62</v>
      </c>
      <c r="Y11" s="48">
        <f t="shared" si="14"/>
        <v>0.61</v>
      </c>
      <c r="Z11" s="48">
        <f t="shared" si="15"/>
        <v>0.62</v>
      </c>
      <c r="AA11" s="48">
        <f t="shared" si="16"/>
        <v>0.56000000000000005</v>
      </c>
      <c r="AB11" s="48">
        <f t="shared" si="17"/>
        <v>0.69</v>
      </c>
      <c r="AC11" s="48">
        <f t="shared" si="18"/>
        <v>0.67</v>
      </c>
      <c r="AD11" s="48">
        <f t="shared" si="19"/>
        <v>0.66</v>
      </c>
      <c r="AE11" s="48">
        <f t="shared" si="20"/>
        <v>0.6</v>
      </c>
      <c r="AF11" s="48">
        <f t="shared" si="21"/>
        <v>0.66</v>
      </c>
      <c r="AG11" s="48">
        <f t="shared" si="22"/>
        <v>0.57999999999999996</v>
      </c>
      <c r="AH11" s="48">
        <f t="shared" si="23"/>
        <v>0.61</v>
      </c>
      <c r="AI11" s="48">
        <f t="shared" si="24"/>
        <v>0.63</v>
      </c>
      <c r="AJ11" s="48">
        <f t="shared" si="25"/>
        <v>0.61</v>
      </c>
    </row>
    <row r="12" spans="1:36" ht="12.95" customHeight="1" x14ac:dyDescent="0.15">
      <c r="A12" s="47">
        <v>459</v>
      </c>
      <c r="B12" s="99" t="s">
        <v>171</v>
      </c>
      <c r="C12" s="99"/>
      <c r="D12" s="47">
        <v>36</v>
      </c>
      <c r="E12" s="47">
        <v>16</v>
      </c>
      <c r="F12" s="4">
        <f t="shared" si="0"/>
        <v>0.72</v>
      </c>
      <c r="G12" s="5" t="s">
        <v>176</v>
      </c>
      <c r="H12" s="47" t="s">
        <v>32</v>
      </c>
      <c r="I12" s="5"/>
      <c r="J12" s="1" t="s">
        <v>15</v>
      </c>
      <c r="K12" s="48">
        <f t="shared" si="1"/>
        <v>0.65</v>
      </c>
      <c r="L12" s="48">
        <f t="shared" si="2"/>
        <v>0.74</v>
      </c>
      <c r="M12" s="48">
        <f t="shared" si="3"/>
        <v>0.7</v>
      </c>
      <c r="N12" s="48">
        <f t="shared" si="4"/>
        <v>0.72</v>
      </c>
      <c r="O12" s="48">
        <f t="shared" si="5"/>
        <v>0.74</v>
      </c>
      <c r="P12" s="48">
        <f t="shared" si="26"/>
        <v>0.72</v>
      </c>
      <c r="Q12" s="48">
        <f t="shared" si="6"/>
        <v>0.67</v>
      </c>
      <c r="R12" s="48">
        <f t="shared" si="7"/>
        <v>0.78</v>
      </c>
      <c r="S12" s="48">
        <f t="shared" si="8"/>
        <v>0.72</v>
      </c>
      <c r="T12" s="48">
        <f t="shared" si="9"/>
        <v>0.69</v>
      </c>
      <c r="U12" s="48">
        <f t="shared" si="10"/>
        <v>0.69</v>
      </c>
      <c r="V12" s="48">
        <f t="shared" si="11"/>
        <v>0.82</v>
      </c>
      <c r="W12" s="48">
        <f t="shared" si="12"/>
        <v>0.74</v>
      </c>
      <c r="X12" s="48">
        <f t="shared" si="13"/>
        <v>0.72</v>
      </c>
      <c r="Y12" s="48">
        <f t="shared" si="14"/>
        <v>0.73</v>
      </c>
      <c r="Z12" s="48">
        <f t="shared" si="15"/>
        <v>0.72</v>
      </c>
      <c r="AA12" s="48">
        <f t="shared" si="16"/>
        <v>0.65</v>
      </c>
      <c r="AB12" s="48">
        <f t="shared" si="17"/>
        <v>0.82</v>
      </c>
      <c r="AC12" s="48">
        <f t="shared" si="18"/>
        <v>0.79</v>
      </c>
      <c r="AD12" s="48">
        <f t="shared" si="19"/>
        <v>0.75</v>
      </c>
      <c r="AE12" s="48">
        <f t="shared" si="20"/>
        <v>0.71</v>
      </c>
      <c r="AF12" s="48">
        <f t="shared" si="21"/>
        <v>0.75</v>
      </c>
      <c r="AG12" s="48">
        <f t="shared" si="22"/>
        <v>0.69</v>
      </c>
      <c r="AH12" s="48">
        <f t="shared" si="23"/>
        <v>0.72</v>
      </c>
      <c r="AI12" s="48">
        <f t="shared" si="24"/>
        <v>0.73</v>
      </c>
      <c r="AJ12" s="48">
        <f t="shared" si="25"/>
        <v>0.72</v>
      </c>
    </row>
    <row r="13" spans="1:36" ht="12.95" customHeight="1" x14ac:dyDescent="0.15">
      <c r="A13" s="47">
        <v>460</v>
      </c>
      <c r="B13" s="99" t="s">
        <v>41</v>
      </c>
      <c r="C13" s="99"/>
      <c r="D13" s="47">
        <v>6</v>
      </c>
      <c r="E13" s="47">
        <v>8</v>
      </c>
      <c r="F13" s="4">
        <f t="shared" si="0"/>
        <v>0.01</v>
      </c>
      <c r="G13" s="5"/>
      <c r="H13" s="47" t="s">
        <v>32</v>
      </c>
      <c r="I13" s="5"/>
      <c r="J13" s="1" t="s">
        <v>15</v>
      </c>
      <c r="K13" s="48">
        <f t="shared" si="1"/>
        <v>0.01</v>
      </c>
      <c r="L13" s="48">
        <f t="shared" si="2"/>
        <v>0.01</v>
      </c>
      <c r="M13" s="48">
        <f t="shared" si="3"/>
        <v>0.01</v>
      </c>
      <c r="N13" s="48">
        <f t="shared" si="4"/>
        <v>0.01</v>
      </c>
      <c r="O13" s="48">
        <f t="shared" si="5"/>
        <v>0.01</v>
      </c>
      <c r="P13" s="48">
        <f t="shared" si="26"/>
        <v>0.01</v>
      </c>
      <c r="Q13" s="48">
        <f t="shared" si="6"/>
        <v>0.01</v>
      </c>
      <c r="R13" s="48">
        <f t="shared" si="7"/>
        <v>0.01</v>
      </c>
      <c r="S13" s="48">
        <f t="shared" si="8"/>
        <v>0.01</v>
      </c>
      <c r="T13" s="48">
        <f t="shared" si="9"/>
        <v>0.01</v>
      </c>
      <c r="U13" s="48">
        <f t="shared" si="10"/>
        <v>0.01</v>
      </c>
      <c r="V13" s="48">
        <f t="shared" si="11"/>
        <v>0.01</v>
      </c>
      <c r="W13" s="48">
        <f t="shared" si="12"/>
        <v>0.01</v>
      </c>
      <c r="X13" s="48">
        <f t="shared" si="13"/>
        <v>0.01</v>
      </c>
      <c r="Y13" s="48">
        <f t="shared" si="14"/>
        <v>0.01</v>
      </c>
      <c r="Z13" s="48">
        <f t="shared" si="15"/>
        <v>0.01</v>
      </c>
      <c r="AA13" s="48">
        <f t="shared" si="16"/>
        <v>0.01</v>
      </c>
      <c r="AB13" s="48">
        <f t="shared" si="17"/>
        <v>0.01</v>
      </c>
      <c r="AC13" s="48">
        <f t="shared" si="18"/>
        <v>0.01</v>
      </c>
      <c r="AD13" s="48">
        <f t="shared" si="19"/>
        <v>0.02</v>
      </c>
      <c r="AE13" s="48">
        <f t="shared" si="20"/>
        <v>0.01</v>
      </c>
      <c r="AF13" s="48">
        <f t="shared" si="21"/>
        <v>0.01</v>
      </c>
      <c r="AG13" s="48">
        <f t="shared" si="22"/>
        <v>0.01</v>
      </c>
      <c r="AH13" s="48">
        <f t="shared" si="23"/>
        <v>0.01</v>
      </c>
      <c r="AI13" s="48">
        <f t="shared" si="24"/>
        <v>0.01</v>
      </c>
      <c r="AJ13" s="48">
        <f t="shared" si="25"/>
        <v>0.01</v>
      </c>
    </row>
    <row r="14" spans="1:36" ht="12.95" customHeight="1" x14ac:dyDescent="0.15">
      <c r="A14" s="47">
        <v>461</v>
      </c>
      <c r="B14" s="99" t="s">
        <v>172</v>
      </c>
      <c r="C14" s="99"/>
      <c r="D14" s="47">
        <v>6</v>
      </c>
      <c r="E14" s="47">
        <v>6</v>
      </c>
      <c r="F14" s="4">
        <f t="shared" si="0"/>
        <v>0.01</v>
      </c>
      <c r="G14" s="5"/>
      <c r="H14" s="47" t="s">
        <v>32</v>
      </c>
      <c r="I14" s="47"/>
      <c r="J14" s="1" t="s">
        <v>15</v>
      </c>
      <c r="K14" s="48">
        <f t="shared" si="1"/>
        <v>0.01</v>
      </c>
      <c r="L14" s="48">
        <f t="shared" si="2"/>
        <v>0.01</v>
      </c>
      <c r="M14" s="48">
        <f t="shared" si="3"/>
        <v>0.01</v>
      </c>
      <c r="N14" s="48">
        <f t="shared" si="4"/>
        <v>0.01</v>
      </c>
      <c r="O14" s="48">
        <f t="shared" si="5"/>
        <v>0.01</v>
      </c>
      <c r="P14" s="48">
        <f t="shared" si="26"/>
        <v>0.01</v>
      </c>
      <c r="Q14" s="48">
        <f t="shared" si="6"/>
        <v>0.01</v>
      </c>
      <c r="R14" s="48">
        <f t="shared" si="7"/>
        <v>0.01</v>
      </c>
      <c r="S14" s="48">
        <f t="shared" si="8"/>
        <v>0.01</v>
      </c>
      <c r="T14" s="48">
        <f t="shared" si="9"/>
        <v>0.01</v>
      </c>
      <c r="U14" s="48">
        <f t="shared" si="10"/>
        <v>0.01</v>
      </c>
      <c r="V14" s="48">
        <f t="shared" si="11"/>
        <v>0.01</v>
      </c>
      <c r="W14" s="48">
        <f t="shared" si="12"/>
        <v>0.01</v>
      </c>
      <c r="X14" s="48">
        <f t="shared" si="13"/>
        <v>0.01</v>
      </c>
      <c r="Y14" s="48">
        <f t="shared" si="14"/>
        <v>0.01</v>
      </c>
      <c r="Z14" s="48">
        <f t="shared" si="15"/>
        <v>0.01</v>
      </c>
      <c r="AA14" s="48">
        <f t="shared" si="16"/>
        <v>0.01</v>
      </c>
      <c r="AB14" s="48">
        <f t="shared" si="17"/>
        <v>0.01</v>
      </c>
      <c r="AC14" s="48">
        <f t="shared" si="18"/>
        <v>0.01</v>
      </c>
      <c r="AD14" s="48">
        <f t="shared" si="19"/>
        <v>0.01</v>
      </c>
      <c r="AE14" s="48">
        <f t="shared" si="20"/>
        <v>0.01</v>
      </c>
      <c r="AF14" s="48">
        <f t="shared" si="21"/>
        <v>0.01</v>
      </c>
      <c r="AG14" s="48">
        <f t="shared" si="22"/>
        <v>0.01</v>
      </c>
      <c r="AH14" s="48">
        <f t="shared" si="23"/>
        <v>0.01</v>
      </c>
      <c r="AI14" s="48">
        <f t="shared" si="24"/>
        <v>0.01</v>
      </c>
      <c r="AJ14" s="48">
        <f t="shared" si="25"/>
        <v>0.01</v>
      </c>
    </row>
    <row r="15" spans="1:36" ht="12.95" customHeight="1" x14ac:dyDescent="0.15">
      <c r="A15" s="47">
        <v>462</v>
      </c>
      <c r="B15" s="99" t="s">
        <v>43</v>
      </c>
      <c r="C15" s="99"/>
      <c r="D15" s="47">
        <v>26</v>
      </c>
      <c r="E15" s="47">
        <v>16</v>
      </c>
      <c r="F15" s="4">
        <f t="shared" si="0"/>
        <v>0.38</v>
      </c>
      <c r="G15" s="5" t="s">
        <v>42</v>
      </c>
      <c r="H15" s="47"/>
      <c r="I15" s="47"/>
      <c r="J15" s="1" t="s">
        <v>15</v>
      </c>
      <c r="K15" s="48">
        <f t="shared" si="1"/>
        <v>0.37</v>
      </c>
      <c r="L15" s="48">
        <f t="shared" si="2"/>
        <v>0.41</v>
      </c>
      <c r="M15" s="48">
        <f t="shared" si="3"/>
        <v>0.4</v>
      </c>
      <c r="N15" s="48">
        <f t="shared" si="4"/>
        <v>0.4</v>
      </c>
      <c r="O15" s="48">
        <f t="shared" si="5"/>
        <v>0.41</v>
      </c>
      <c r="P15" s="48">
        <f t="shared" si="26"/>
        <v>0.4</v>
      </c>
      <c r="Q15" s="48">
        <f t="shared" si="6"/>
        <v>0.37</v>
      </c>
      <c r="R15" s="48">
        <f t="shared" si="7"/>
        <v>0.42</v>
      </c>
      <c r="S15" s="48">
        <f t="shared" si="8"/>
        <v>0.4</v>
      </c>
      <c r="T15" s="48">
        <f t="shared" si="9"/>
        <v>0.4</v>
      </c>
      <c r="U15" s="48">
        <f t="shared" si="10"/>
        <v>0.4</v>
      </c>
      <c r="V15" s="48">
        <f t="shared" si="11"/>
        <v>0.44</v>
      </c>
      <c r="W15" s="48">
        <f t="shared" si="12"/>
        <v>0.4</v>
      </c>
      <c r="X15" s="48">
        <f t="shared" si="13"/>
        <v>0.4</v>
      </c>
      <c r="Y15" s="48">
        <f t="shared" si="14"/>
        <v>0.38</v>
      </c>
      <c r="Z15" s="48">
        <f t="shared" si="15"/>
        <v>0.4</v>
      </c>
      <c r="AA15" s="48">
        <f t="shared" si="16"/>
        <v>0.36</v>
      </c>
      <c r="AB15" s="48">
        <f t="shared" si="17"/>
        <v>0.43</v>
      </c>
      <c r="AC15" s="48">
        <f t="shared" si="18"/>
        <v>0.42</v>
      </c>
      <c r="AD15" s="48">
        <f t="shared" si="19"/>
        <v>0.44</v>
      </c>
      <c r="AE15" s="48">
        <f t="shared" si="20"/>
        <v>0.38</v>
      </c>
      <c r="AF15" s="48">
        <f t="shared" si="21"/>
        <v>0.42</v>
      </c>
      <c r="AG15" s="48">
        <f t="shared" si="22"/>
        <v>0.37</v>
      </c>
      <c r="AH15" s="48">
        <f t="shared" si="23"/>
        <v>0.38</v>
      </c>
      <c r="AI15" s="48">
        <f t="shared" si="24"/>
        <v>0.4</v>
      </c>
      <c r="AJ15" s="48">
        <f t="shared" si="25"/>
        <v>0.38</v>
      </c>
    </row>
    <row r="16" spans="1:36" ht="12.95" customHeight="1" x14ac:dyDescent="0.15">
      <c r="A16" s="47">
        <v>463</v>
      </c>
      <c r="B16" s="99" t="s">
        <v>173</v>
      </c>
      <c r="C16" s="99"/>
      <c r="D16" s="47">
        <v>18</v>
      </c>
      <c r="E16" s="47">
        <v>16</v>
      </c>
      <c r="F16" s="4">
        <f t="shared" si="0"/>
        <v>0.19</v>
      </c>
      <c r="G16" s="5" t="s">
        <v>42</v>
      </c>
      <c r="H16" s="47" t="s">
        <v>32</v>
      </c>
      <c r="I16" s="47"/>
      <c r="J16" s="1" t="s">
        <v>15</v>
      </c>
      <c r="K16" s="48">
        <f t="shared" si="1"/>
        <v>0.19</v>
      </c>
      <c r="L16" s="48">
        <f t="shared" si="2"/>
        <v>0.21</v>
      </c>
      <c r="M16" s="48">
        <f t="shared" si="3"/>
        <v>0.21</v>
      </c>
      <c r="N16" s="48">
        <f t="shared" si="4"/>
        <v>0.21</v>
      </c>
      <c r="O16" s="48">
        <f t="shared" si="5"/>
        <v>0.21</v>
      </c>
      <c r="P16" s="48">
        <f t="shared" si="26"/>
        <v>0.21</v>
      </c>
      <c r="Q16" s="48">
        <f t="shared" si="6"/>
        <v>0.19</v>
      </c>
      <c r="R16" s="48">
        <f t="shared" si="7"/>
        <v>0.21</v>
      </c>
      <c r="S16" s="48">
        <f t="shared" si="8"/>
        <v>0.21</v>
      </c>
      <c r="T16" s="48">
        <f t="shared" si="9"/>
        <v>0.22</v>
      </c>
      <c r="U16" s="48">
        <f t="shared" si="10"/>
        <v>0.21</v>
      </c>
      <c r="V16" s="48">
        <f t="shared" si="11"/>
        <v>0.21</v>
      </c>
      <c r="W16" s="48">
        <f t="shared" si="12"/>
        <v>0.2</v>
      </c>
      <c r="X16" s="48">
        <f t="shared" si="13"/>
        <v>0.21</v>
      </c>
      <c r="Y16" s="48">
        <f t="shared" si="14"/>
        <v>0.18</v>
      </c>
      <c r="Z16" s="48">
        <f t="shared" si="15"/>
        <v>0.2</v>
      </c>
      <c r="AA16" s="48">
        <f t="shared" si="16"/>
        <v>0.19</v>
      </c>
      <c r="AB16" s="48">
        <f t="shared" si="17"/>
        <v>0.21</v>
      </c>
      <c r="AC16" s="48">
        <f t="shared" si="18"/>
        <v>0.21</v>
      </c>
      <c r="AD16" s="48">
        <f t="shared" si="19"/>
        <v>0.24</v>
      </c>
      <c r="AE16" s="48">
        <f t="shared" si="20"/>
        <v>0.19</v>
      </c>
      <c r="AF16" s="48">
        <f t="shared" si="21"/>
        <v>0.21</v>
      </c>
      <c r="AG16" s="48">
        <f t="shared" si="22"/>
        <v>0.18</v>
      </c>
      <c r="AH16" s="48">
        <f t="shared" si="23"/>
        <v>0.19</v>
      </c>
      <c r="AI16" s="48">
        <f t="shared" si="24"/>
        <v>0.21</v>
      </c>
      <c r="AJ16" s="48">
        <f t="shared" si="25"/>
        <v>0.19</v>
      </c>
    </row>
    <row r="17" spans="1:36" ht="12.95" customHeight="1" x14ac:dyDescent="0.15">
      <c r="A17" s="47">
        <v>464</v>
      </c>
      <c r="B17" s="99" t="s">
        <v>43</v>
      </c>
      <c r="C17" s="99"/>
      <c r="D17" s="47">
        <v>26</v>
      </c>
      <c r="E17" s="47">
        <v>16</v>
      </c>
      <c r="F17" s="4">
        <f t="shared" si="0"/>
        <v>0.38</v>
      </c>
      <c r="G17" s="5" t="s">
        <v>42</v>
      </c>
      <c r="H17" s="47"/>
      <c r="I17" s="47"/>
      <c r="J17" s="1" t="s">
        <v>15</v>
      </c>
      <c r="K17" s="48">
        <f t="shared" si="1"/>
        <v>0.37</v>
      </c>
      <c r="L17" s="48">
        <f t="shared" si="2"/>
        <v>0.41</v>
      </c>
      <c r="M17" s="48">
        <f t="shared" si="3"/>
        <v>0.4</v>
      </c>
      <c r="N17" s="48">
        <f t="shared" si="4"/>
        <v>0.4</v>
      </c>
      <c r="O17" s="48">
        <f t="shared" si="5"/>
        <v>0.41</v>
      </c>
      <c r="P17" s="48">
        <f t="shared" si="26"/>
        <v>0.4</v>
      </c>
      <c r="Q17" s="48">
        <f t="shared" si="6"/>
        <v>0.37</v>
      </c>
      <c r="R17" s="48">
        <f t="shared" si="7"/>
        <v>0.42</v>
      </c>
      <c r="S17" s="48">
        <f t="shared" si="8"/>
        <v>0.4</v>
      </c>
      <c r="T17" s="48">
        <f t="shared" si="9"/>
        <v>0.4</v>
      </c>
      <c r="U17" s="48">
        <f t="shared" si="10"/>
        <v>0.4</v>
      </c>
      <c r="V17" s="48">
        <f t="shared" si="11"/>
        <v>0.44</v>
      </c>
      <c r="W17" s="48">
        <f t="shared" si="12"/>
        <v>0.4</v>
      </c>
      <c r="X17" s="48">
        <f t="shared" si="13"/>
        <v>0.4</v>
      </c>
      <c r="Y17" s="48">
        <f t="shared" si="14"/>
        <v>0.38</v>
      </c>
      <c r="Z17" s="48">
        <f t="shared" si="15"/>
        <v>0.4</v>
      </c>
      <c r="AA17" s="48">
        <f t="shared" si="16"/>
        <v>0.36</v>
      </c>
      <c r="AB17" s="48">
        <f t="shared" si="17"/>
        <v>0.43</v>
      </c>
      <c r="AC17" s="48">
        <f t="shared" si="18"/>
        <v>0.42</v>
      </c>
      <c r="AD17" s="48">
        <f t="shared" si="19"/>
        <v>0.44</v>
      </c>
      <c r="AE17" s="48">
        <f t="shared" si="20"/>
        <v>0.38</v>
      </c>
      <c r="AF17" s="48">
        <f t="shared" si="21"/>
        <v>0.42</v>
      </c>
      <c r="AG17" s="48">
        <f t="shared" si="22"/>
        <v>0.37</v>
      </c>
      <c r="AH17" s="48">
        <f t="shared" si="23"/>
        <v>0.38</v>
      </c>
      <c r="AI17" s="48">
        <f t="shared" si="24"/>
        <v>0.4</v>
      </c>
      <c r="AJ17" s="48">
        <f t="shared" si="25"/>
        <v>0.38</v>
      </c>
    </row>
    <row r="18" spans="1:36" ht="12.95" customHeight="1" x14ac:dyDescent="0.15">
      <c r="A18" s="47">
        <v>465</v>
      </c>
      <c r="B18" s="99" t="s">
        <v>41</v>
      </c>
      <c r="C18" s="99"/>
      <c r="D18" s="47">
        <v>6</v>
      </c>
      <c r="E18" s="47">
        <v>6</v>
      </c>
      <c r="F18" s="4">
        <f t="shared" si="0"/>
        <v>0.01</v>
      </c>
      <c r="G18" s="5"/>
      <c r="H18" s="47" t="s">
        <v>32</v>
      </c>
      <c r="I18" s="47"/>
      <c r="J18" s="1" t="s">
        <v>15</v>
      </c>
      <c r="K18" s="48">
        <f t="shared" si="1"/>
        <v>0.01</v>
      </c>
      <c r="L18" s="48">
        <f t="shared" si="2"/>
        <v>0.01</v>
      </c>
      <c r="M18" s="48">
        <f t="shared" si="3"/>
        <v>0.01</v>
      </c>
      <c r="N18" s="48">
        <f t="shared" si="4"/>
        <v>0.01</v>
      </c>
      <c r="O18" s="48">
        <f t="shared" si="5"/>
        <v>0.01</v>
      </c>
      <c r="P18" s="48">
        <f t="shared" si="26"/>
        <v>0.01</v>
      </c>
      <c r="Q18" s="48">
        <f t="shared" si="6"/>
        <v>0.01</v>
      </c>
      <c r="R18" s="48">
        <f t="shared" si="7"/>
        <v>0.01</v>
      </c>
      <c r="S18" s="48">
        <f t="shared" si="8"/>
        <v>0.01</v>
      </c>
      <c r="T18" s="48">
        <f t="shared" si="9"/>
        <v>0.01</v>
      </c>
      <c r="U18" s="48">
        <f t="shared" si="10"/>
        <v>0.01</v>
      </c>
      <c r="V18" s="48">
        <f t="shared" si="11"/>
        <v>0.01</v>
      </c>
      <c r="W18" s="48">
        <f t="shared" si="12"/>
        <v>0.01</v>
      </c>
      <c r="X18" s="48">
        <f t="shared" si="13"/>
        <v>0.01</v>
      </c>
      <c r="Y18" s="48">
        <f t="shared" si="14"/>
        <v>0.01</v>
      </c>
      <c r="Z18" s="48">
        <f t="shared" si="15"/>
        <v>0.01</v>
      </c>
      <c r="AA18" s="48">
        <f t="shared" si="16"/>
        <v>0.01</v>
      </c>
      <c r="AB18" s="48">
        <f t="shared" si="17"/>
        <v>0.01</v>
      </c>
      <c r="AC18" s="48">
        <f t="shared" si="18"/>
        <v>0.01</v>
      </c>
      <c r="AD18" s="48">
        <f t="shared" si="19"/>
        <v>0.01</v>
      </c>
      <c r="AE18" s="48">
        <f t="shared" si="20"/>
        <v>0.01</v>
      </c>
      <c r="AF18" s="48">
        <f t="shared" si="21"/>
        <v>0.01</v>
      </c>
      <c r="AG18" s="48">
        <f t="shared" si="22"/>
        <v>0.01</v>
      </c>
      <c r="AH18" s="48">
        <f t="shared" si="23"/>
        <v>0.01</v>
      </c>
      <c r="AI18" s="48">
        <f t="shared" si="24"/>
        <v>0.01</v>
      </c>
      <c r="AJ18" s="48">
        <f t="shared" si="25"/>
        <v>0.01</v>
      </c>
    </row>
    <row r="19" spans="1:36" ht="12.95" customHeight="1" x14ac:dyDescent="0.15">
      <c r="A19" s="47">
        <v>466</v>
      </c>
      <c r="B19" s="99" t="s">
        <v>170</v>
      </c>
      <c r="C19" s="99"/>
      <c r="D19" s="47">
        <v>8</v>
      </c>
      <c r="E19" s="47">
        <v>7</v>
      </c>
      <c r="F19" s="4">
        <f t="shared" si="0"/>
        <v>0.02</v>
      </c>
      <c r="G19" s="5"/>
      <c r="H19" s="47"/>
      <c r="I19" s="47"/>
      <c r="J19" s="1" t="s">
        <v>15</v>
      </c>
      <c r="K19" s="48">
        <f t="shared" si="1"/>
        <v>0.02</v>
      </c>
      <c r="L19" s="48">
        <f t="shared" si="2"/>
        <v>0.02</v>
      </c>
      <c r="M19" s="48">
        <f t="shared" si="3"/>
        <v>0.02</v>
      </c>
      <c r="N19" s="48">
        <f t="shared" si="4"/>
        <v>0.02</v>
      </c>
      <c r="O19" s="48">
        <f t="shared" si="5"/>
        <v>0.02</v>
      </c>
      <c r="P19" s="48">
        <f t="shared" si="26"/>
        <v>0.02</v>
      </c>
      <c r="Q19" s="48">
        <f t="shared" si="6"/>
        <v>0.02</v>
      </c>
      <c r="R19" s="48">
        <f t="shared" si="7"/>
        <v>0.02</v>
      </c>
      <c r="S19" s="48">
        <f t="shared" si="8"/>
        <v>0.02</v>
      </c>
      <c r="T19" s="48">
        <f t="shared" si="9"/>
        <v>0.02</v>
      </c>
      <c r="U19" s="48">
        <f t="shared" si="10"/>
        <v>0.02</v>
      </c>
      <c r="V19" s="48">
        <f t="shared" si="11"/>
        <v>0.02</v>
      </c>
      <c r="W19" s="48">
        <f t="shared" si="12"/>
        <v>0.02</v>
      </c>
      <c r="X19" s="48">
        <f t="shared" si="13"/>
        <v>0.02</v>
      </c>
      <c r="Y19" s="48">
        <f t="shared" si="14"/>
        <v>0.02</v>
      </c>
      <c r="Z19" s="48">
        <f t="shared" si="15"/>
        <v>0.02</v>
      </c>
      <c r="AA19" s="48">
        <f t="shared" si="16"/>
        <v>0.02</v>
      </c>
      <c r="AB19" s="48">
        <f t="shared" si="17"/>
        <v>0.02</v>
      </c>
      <c r="AC19" s="48">
        <f t="shared" si="18"/>
        <v>0.02</v>
      </c>
      <c r="AD19" s="48">
        <f t="shared" si="19"/>
        <v>0.03</v>
      </c>
      <c r="AE19" s="48">
        <f t="shared" si="20"/>
        <v>0.02</v>
      </c>
      <c r="AF19" s="48">
        <f t="shared" si="21"/>
        <v>0.02</v>
      </c>
      <c r="AG19" s="48">
        <f t="shared" si="22"/>
        <v>0.02</v>
      </c>
      <c r="AH19" s="48">
        <f t="shared" si="23"/>
        <v>0.02</v>
      </c>
      <c r="AI19" s="48">
        <f t="shared" si="24"/>
        <v>0.02</v>
      </c>
      <c r="AJ19" s="48">
        <f t="shared" si="25"/>
        <v>0.02</v>
      </c>
    </row>
    <row r="20" spans="1:36" ht="12.95" customHeight="1" x14ac:dyDescent="0.15">
      <c r="A20" s="47">
        <v>467</v>
      </c>
      <c r="B20" s="99" t="s">
        <v>41</v>
      </c>
      <c r="C20" s="99"/>
      <c r="D20" s="47">
        <v>10</v>
      </c>
      <c r="E20" s="47">
        <v>7</v>
      </c>
      <c r="F20" s="4">
        <f t="shared" si="0"/>
        <v>0.03</v>
      </c>
      <c r="G20" s="5" t="s">
        <v>42</v>
      </c>
      <c r="H20" s="47" t="s">
        <v>32</v>
      </c>
      <c r="I20" s="47"/>
      <c r="J20" s="1" t="s">
        <v>15</v>
      </c>
      <c r="K20" s="48">
        <f t="shared" si="1"/>
        <v>0.03</v>
      </c>
      <c r="L20" s="48">
        <f t="shared" si="2"/>
        <v>0.03</v>
      </c>
      <c r="M20" s="48">
        <f t="shared" si="3"/>
        <v>0.03</v>
      </c>
      <c r="N20" s="48">
        <f t="shared" si="4"/>
        <v>0.03</v>
      </c>
      <c r="O20" s="48">
        <f t="shared" si="5"/>
        <v>0.03</v>
      </c>
      <c r="P20" s="48">
        <f t="shared" si="26"/>
        <v>0.03</v>
      </c>
      <c r="Q20" s="48">
        <f t="shared" si="6"/>
        <v>0.03</v>
      </c>
      <c r="R20" s="48">
        <f t="shared" si="7"/>
        <v>0.03</v>
      </c>
      <c r="S20" s="48">
        <f t="shared" si="8"/>
        <v>0.03</v>
      </c>
      <c r="T20" s="48">
        <f t="shared" si="9"/>
        <v>0.03</v>
      </c>
      <c r="U20" s="48">
        <f t="shared" si="10"/>
        <v>0.03</v>
      </c>
      <c r="V20" s="48">
        <f t="shared" si="11"/>
        <v>0.03</v>
      </c>
      <c r="W20" s="48">
        <f t="shared" si="12"/>
        <v>0.03</v>
      </c>
      <c r="X20" s="48">
        <f t="shared" si="13"/>
        <v>0.03</v>
      </c>
      <c r="Y20" s="48">
        <f t="shared" si="14"/>
        <v>0.03</v>
      </c>
      <c r="Z20" s="48">
        <f t="shared" si="15"/>
        <v>0.03</v>
      </c>
      <c r="AA20" s="48">
        <f t="shared" si="16"/>
        <v>0.03</v>
      </c>
      <c r="AB20" s="48">
        <f t="shared" si="17"/>
        <v>0.03</v>
      </c>
      <c r="AC20" s="48">
        <f t="shared" si="18"/>
        <v>0.03</v>
      </c>
      <c r="AD20" s="48">
        <f t="shared" si="19"/>
        <v>0.04</v>
      </c>
      <c r="AE20" s="48">
        <f t="shared" si="20"/>
        <v>0.02</v>
      </c>
      <c r="AF20" s="48">
        <f t="shared" si="21"/>
        <v>0.03</v>
      </c>
      <c r="AG20" s="48">
        <f t="shared" si="22"/>
        <v>0.03</v>
      </c>
      <c r="AH20" s="48">
        <f t="shared" si="23"/>
        <v>0.03</v>
      </c>
      <c r="AI20" s="48">
        <f t="shared" si="24"/>
        <v>0.03</v>
      </c>
      <c r="AJ20" s="48">
        <f t="shared" si="25"/>
        <v>0.03</v>
      </c>
    </row>
    <row r="21" spans="1:36" ht="12.95" customHeight="1" x14ac:dyDescent="0.15">
      <c r="A21" s="47">
        <v>468</v>
      </c>
      <c r="B21" s="99" t="s">
        <v>41</v>
      </c>
      <c r="C21" s="99"/>
      <c r="D21" s="47">
        <v>6</v>
      </c>
      <c r="E21" s="47">
        <v>5</v>
      </c>
      <c r="F21" s="4">
        <f t="shared" si="0"/>
        <v>0.01</v>
      </c>
      <c r="G21" s="5" t="s">
        <v>42</v>
      </c>
      <c r="H21" s="47" t="s">
        <v>32</v>
      </c>
      <c r="I21" s="47"/>
      <c r="J21" s="1" t="s">
        <v>15</v>
      </c>
      <c r="K21" s="48">
        <f t="shared" si="1"/>
        <v>0.01</v>
      </c>
      <c r="L21" s="48">
        <f t="shared" si="2"/>
        <v>0.01</v>
      </c>
      <c r="M21" s="48">
        <f t="shared" si="3"/>
        <v>0.01</v>
      </c>
      <c r="N21" s="48">
        <f t="shared" si="4"/>
        <v>0.01</v>
      </c>
      <c r="O21" s="48">
        <f t="shared" si="5"/>
        <v>0.01</v>
      </c>
      <c r="P21" s="48">
        <f t="shared" si="26"/>
        <v>0.01</v>
      </c>
      <c r="Q21" s="48">
        <f t="shared" si="6"/>
        <v>0.01</v>
      </c>
      <c r="R21" s="48">
        <f t="shared" si="7"/>
        <v>0.01</v>
      </c>
      <c r="S21" s="48">
        <f t="shared" si="8"/>
        <v>0.01</v>
      </c>
      <c r="T21" s="48">
        <f t="shared" si="9"/>
        <v>0.01</v>
      </c>
      <c r="U21" s="48">
        <f t="shared" si="10"/>
        <v>0.01</v>
      </c>
      <c r="V21" s="48">
        <f t="shared" si="11"/>
        <v>0.01</v>
      </c>
      <c r="W21" s="48">
        <f t="shared" si="12"/>
        <v>0.01</v>
      </c>
      <c r="X21" s="48">
        <f t="shared" si="13"/>
        <v>0.01</v>
      </c>
      <c r="Y21" s="48">
        <f t="shared" si="14"/>
        <v>0.01</v>
      </c>
      <c r="Z21" s="48">
        <f t="shared" si="15"/>
        <v>0.01</v>
      </c>
      <c r="AA21" s="48">
        <f t="shared" si="16"/>
        <v>0.01</v>
      </c>
      <c r="AB21" s="48">
        <f t="shared" si="17"/>
        <v>0.01</v>
      </c>
      <c r="AC21" s="48">
        <f t="shared" si="18"/>
        <v>0.01</v>
      </c>
      <c r="AD21" s="48">
        <f t="shared" si="19"/>
        <v>0.01</v>
      </c>
      <c r="AE21" s="48">
        <f t="shared" si="20"/>
        <v>0.01</v>
      </c>
      <c r="AF21" s="48">
        <f t="shared" si="21"/>
        <v>0.01</v>
      </c>
      <c r="AG21" s="48">
        <f t="shared" si="22"/>
        <v>0.01</v>
      </c>
      <c r="AH21" s="48">
        <f t="shared" si="23"/>
        <v>0.01</v>
      </c>
      <c r="AI21" s="48">
        <f t="shared" si="24"/>
        <v>0.01</v>
      </c>
      <c r="AJ21" s="48">
        <f t="shared" si="25"/>
        <v>0.01</v>
      </c>
    </row>
    <row r="22" spans="1:36" ht="12.95" customHeight="1" x14ac:dyDescent="0.15">
      <c r="A22" s="47">
        <v>469</v>
      </c>
      <c r="B22" s="99" t="s">
        <v>41</v>
      </c>
      <c r="C22" s="99"/>
      <c r="D22" s="47">
        <v>14</v>
      </c>
      <c r="E22" s="47">
        <v>9</v>
      </c>
      <c r="F22" s="4">
        <f t="shared" si="0"/>
        <v>7.0000000000000007E-2</v>
      </c>
      <c r="G22" s="5" t="s">
        <v>42</v>
      </c>
      <c r="H22" s="47" t="s">
        <v>32</v>
      </c>
      <c r="I22" s="47"/>
      <c r="J22" s="1" t="s">
        <v>15</v>
      </c>
      <c r="K22" s="48">
        <f t="shared" si="1"/>
        <v>7.0000000000000007E-2</v>
      </c>
      <c r="L22" s="48">
        <f t="shared" si="2"/>
        <v>7.0000000000000007E-2</v>
      </c>
      <c r="M22" s="48">
        <f t="shared" si="3"/>
        <v>7.0000000000000007E-2</v>
      </c>
      <c r="N22" s="48">
        <f t="shared" si="4"/>
        <v>7.0000000000000007E-2</v>
      </c>
      <c r="O22" s="48">
        <f t="shared" si="5"/>
        <v>0.08</v>
      </c>
      <c r="P22" s="48">
        <f t="shared" si="26"/>
        <v>7.0000000000000007E-2</v>
      </c>
      <c r="Q22" s="48">
        <f t="shared" si="6"/>
        <v>7.0000000000000007E-2</v>
      </c>
      <c r="R22" s="48">
        <f t="shared" si="7"/>
        <v>7.0000000000000007E-2</v>
      </c>
      <c r="S22" s="48">
        <f t="shared" si="8"/>
        <v>7.0000000000000007E-2</v>
      </c>
      <c r="T22" s="48">
        <f t="shared" si="9"/>
        <v>0.06</v>
      </c>
      <c r="U22" s="48">
        <f t="shared" si="10"/>
        <v>7.0000000000000007E-2</v>
      </c>
      <c r="V22" s="48">
        <f t="shared" si="11"/>
        <v>0.08</v>
      </c>
      <c r="W22" s="48">
        <f t="shared" si="12"/>
        <v>7.0000000000000007E-2</v>
      </c>
      <c r="X22" s="48">
        <f t="shared" si="13"/>
        <v>7.0000000000000007E-2</v>
      </c>
      <c r="Y22" s="48">
        <f t="shared" si="14"/>
        <v>0.06</v>
      </c>
      <c r="Z22" s="48">
        <f t="shared" si="15"/>
        <v>7.0000000000000007E-2</v>
      </c>
      <c r="AA22" s="48">
        <f t="shared" si="16"/>
        <v>7.0000000000000007E-2</v>
      </c>
      <c r="AB22" s="48">
        <f t="shared" si="17"/>
        <v>7.0000000000000007E-2</v>
      </c>
      <c r="AC22" s="48">
        <f t="shared" si="18"/>
        <v>7.0000000000000007E-2</v>
      </c>
      <c r="AD22" s="48">
        <f t="shared" si="19"/>
        <v>0.09</v>
      </c>
      <c r="AE22" s="48">
        <f t="shared" si="20"/>
        <v>0.06</v>
      </c>
      <c r="AF22" s="48">
        <f t="shared" si="21"/>
        <v>7.0000000000000007E-2</v>
      </c>
      <c r="AG22" s="48">
        <f t="shared" si="22"/>
        <v>7.0000000000000007E-2</v>
      </c>
      <c r="AH22" s="48">
        <f t="shared" si="23"/>
        <v>7.0000000000000007E-2</v>
      </c>
      <c r="AI22" s="48">
        <f t="shared" si="24"/>
        <v>7.0000000000000007E-2</v>
      </c>
      <c r="AJ22" s="48">
        <f t="shared" si="25"/>
        <v>7.0000000000000007E-2</v>
      </c>
    </row>
    <row r="23" spans="1:36" ht="12.95" customHeight="1" x14ac:dyDescent="0.15">
      <c r="A23" s="47">
        <v>470</v>
      </c>
      <c r="B23" s="99" t="s">
        <v>41</v>
      </c>
      <c r="C23" s="99"/>
      <c r="D23" s="47">
        <v>14</v>
      </c>
      <c r="E23" s="47">
        <v>10</v>
      </c>
      <c r="F23" s="4">
        <f t="shared" si="0"/>
        <v>7.0000000000000007E-2</v>
      </c>
      <c r="G23" s="5"/>
      <c r="H23" s="47" t="s">
        <v>32</v>
      </c>
      <c r="I23" s="47"/>
      <c r="J23" s="1" t="s">
        <v>15</v>
      </c>
      <c r="K23" s="48">
        <f t="shared" si="1"/>
        <v>0.08</v>
      </c>
      <c r="L23" s="48">
        <f t="shared" si="2"/>
        <v>0.08</v>
      </c>
      <c r="M23" s="48">
        <f t="shared" si="3"/>
        <v>0.08</v>
      </c>
      <c r="N23" s="48">
        <f t="shared" si="4"/>
        <v>0.08</v>
      </c>
      <c r="O23" s="48">
        <f t="shared" si="5"/>
        <v>0.08</v>
      </c>
      <c r="P23" s="48">
        <f t="shared" si="26"/>
        <v>0.08</v>
      </c>
      <c r="Q23" s="48">
        <f t="shared" si="6"/>
        <v>0.08</v>
      </c>
      <c r="R23" s="48">
        <f t="shared" si="7"/>
        <v>0.08</v>
      </c>
      <c r="S23" s="48">
        <f t="shared" si="8"/>
        <v>0.08</v>
      </c>
      <c r="T23" s="48">
        <f t="shared" si="9"/>
        <v>7.0000000000000007E-2</v>
      </c>
      <c r="U23" s="48">
        <f t="shared" si="10"/>
        <v>0.08</v>
      </c>
      <c r="V23" s="48">
        <f t="shared" si="11"/>
        <v>0.08</v>
      </c>
      <c r="W23" s="48">
        <f t="shared" si="12"/>
        <v>0.08</v>
      </c>
      <c r="X23" s="48">
        <f t="shared" si="13"/>
        <v>0.08</v>
      </c>
      <c r="Y23" s="48">
        <f t="shared" si="14"/>
        <v>7.0000000000000007E-2</v>
      </c>
      <c r="Z23" s="48">
        <f t="shared" si="15"/>
        <v>0.08</v>
      </c>
      <c r="AA23" s="48">
        <f t="shared" si="16"/>
        <v>7.0000000000000007E-2</v>
      </c>
      <c r="AB23" s="48">
        <f t="shared" si="17"/>
        <v>0.08</v>
      </c>
      <c r="AC23" s="48">
        <f t="shared" si="18"/>
        <v>0.08</v>
      </c>
      <c r="AD23" s="48">
        <f t="shared" si="19"/>
        <v>0.1</v>
      </c>
      <c r="AE23" s="48">
        <f t="shared" si="20"/>
        <v>7.0000000000000007E-2</v>
      </c>
      <c r="AF23" s="48">
        <f t="shared" si="21"/>
        <v>0.08</v>
      </c>
      <c r="AG23" s="48">
        <f t="shared" si="22"/>
        <v>7.0000000000000007E-2</v>
      </c>
      <c r="AH23" s="48">
        <f t="shared" si="23"/>
        <v>7.0000000000000007E-2</v>
      </c>
      <c r="AI23" s="48">
        <f t="shared" si="24"/>
        <v>0.08</v>
      </c>
      <c r="AJ23" s="48">
        <f t="shared" si="25"/>
        <v>7.0000000000000007E-2</v>
      </c>
    </row>
    <row r="24" spans="1:36" ht="12.95" customHeight="1" x14ac:dyDescent="0.15">
      <c r="A24" s="47">
        <v>471</v>
      </c>
      <c r="B24" s="99" t="s">
        <v>81</v>
      </c>
      <c r="C24" s="99"/>
      <c r="D24" s="47">
        <v>8</v>
      </c>
      <c r="E24" s="47">
        <v>7</v>
      </c>
      <c r="F24" s="4">
        <f t="shared" si="0"/>
        <v>0.02</v>
      </c>
      <c r="G24" s="5"/>
      <c r="H24" s="47" t="s">
        <v>32</v>
      </c>
      <c r="I24" s="5"/>
      <c r="J24" s="1" t="s">
        <v>15</v>
      </c>
      <c r="K24" s="48">
        <f t="shared" si="1"/>
        <v>0.02</v>
      </c>
      <c r="L24" s="48">
        <f t="shared" si="2"/>
        <v>0.02</v>
      </c>
      <c r="M24" s="48">
        <f t="shared" si="3"/>
        <v>0.02</v>
      </c>
      <c r="N24" s="48">
        <f t="shared" si="4"/>
        <v>0.02</v>
      </c>
      <c r="O24" s="48">
        <f t="shared" si="5"/>
        <v>0.02</v>
      </c>
      <c r="P24" s="48">
        <f t="shared" si="26"/>
        <v>0.02</v>
      </c>
      <c r="Q24" s="48">
        <f t="shared" si="6"/>
        <v>0.02</v>
      </c>
      <c r="R24" s="48">
        <f t="shared" si="7"/>
        <v>0.02</v>
      </c>
      <c r="S24" s="48">
        <f t="shared" si="8"/>
        <v>0.02</v>
      </c>
      <c r="T24" s="48">
        <f t="shared" si="9"/>
        <v>0.02</v>
      </c>
      <c r="U24" s="48">
        <f t="shared" si="10"/>
        <v>0.02</v>
      </c>
      <c r="V24" s="48">
        <f t="shared" si="11"/>
        <v>0.02</v>
      </c>
      <c r="W24" s="48">
        <f t="shared" si="12"/>
        <v>0.02</v>
      </c>
      <c r="X24" s="48">
        <f t="shared" si="13"/>
        <v>0.02</v>
      </c>
      <c r="Y24" s="48">
        <f t="shared" si="14"/>
        <v>0.02</v>
      </c>
      <c r="Z24" s="48">
        <f t="shared" si="15"/>
        <v>0.02</v>
      </c>
      <c r="AA24" s="48">
        <f t="shared" si="16"/>
        <v>0.02</v>
      </c>
      <c r="AB24" s="48">
        <f t="shared" si="17"/>
        <v>0.02</v>
      </c>
      <c r="AC24" s="48">
        <f t="shared" si="18"/>
        <v>0.02</v>
      </c>
      <c r="AD24" s="48">
        <f t="shared" si="19"/>
        <v>0.03</v>
      </c>
      <c r="AE24" s="48">
        <f t="shared" si="20"/>
        <v>0.02</v>
      </c>
      <c r="AF24" s="48">
        <f t="shared" si="21"/>
        <v>0.02</v>
      </c>
      <c r="AG24" s="48">
        <f t="shared" si="22"/>
        <v>0.02</v>
      </c>
      <c r="AH24" s="48">
        <f t="shared" si="23"/>
        <v>0.02</v>
      </c>
      <c r="AI24" s="48">
        <f t="shared" si="24"/>
        <v>0.02</v>
      </c>
      <c r="AJ24" s="48">
        <f t="shared" si="25"/>
        <v>0.02</v>
      </c>
    </row>
    <row r="25" spans="1:36" ht="12.95" customHeight="1" x14ac:dyDescent="0.15">
      <c r="A25" s="47">
        <v>472</v>
      </c>
      <c r="B25" s="99" t="s">
        <v>43</v>
      </c>
      <c r="C25" s="99"/>
      <c r="D25" s="47">
        <v>28</v>
      </c>
      <c r="E25" s="47">
        <v>16</v>
      </c>
      <c r="F25" s="4">
        <f t="shared" si="0"/>
        <v>0.44</v>
      </c>
      <c r="G25" s="5"/>
      <c r="H25" s="47"/>
      <c r="I25" s="5"/>
      <c r="J25" s="1" t="s">
        <v>15</v>
      </c>
      <c r="K25" s="48">
        <f t="shared" si="1"/>
        <v>0.42</v>
      </c>
      <c r="L25" s="48">
        <f t="shared" si="2"/>
        <v>0.47</v>
      </c>
      <c r="M25" s="48">
        <f t="shared" si="3"/>
        <v>0.45</v>
      </c>
      <c r="N25" s="48">
        <f t="shared" si="4"/>
        <v>0.46</v>
      </c>
      <c r="O25" s="48">
        <f t="shared" si="5"/>
        <v>0.47</v>
      </c>
      <c r="P25" s="48">
        <f t="shared" si="26"/>
        <v>0.45</v>
      </c>
      <c r="Q25" s="48">
        <f t="shared" si="6"/>
        <v>0.43</v>
      </c>
      <c r="R25" s="48">
        <f t="shared" si="7"/>
        <v>0.48</v>
      </c>
      <c r="S25" s="48">
        <f t="shared" si="8"/>
        <v>0.46</v>
      </c>
      <c r="T25" s="48">
        <f t="shared" si="9"/>
        <v>0.45</v>
      </c>
      <c r="U25" s="48">
        <f t="shared" si="10"/>
        <v>0.46</v>
      </c>
      <c r="V25" s="48">
        <f t="shared" si="11"/>
        <v>0.5</v>
      </c>
      <c r="W25" s="48">
        <f t="shared" si="12"/>
        <v>0.46</v>
      </c>
      <c r="X25" s="48">
        <f t="shared" si="13"/>
        <v>0.46</v>
      </c>
      <c r="Y25" s="48">
        <f t="shared" si="14"/>
        <v>0.44</v>
      </c>
      <c r="Z25" s="48">
        <f t="shared" si="15"/>
        <v>0.46</v>
      </c>
      <c r="AA25" s="48">
        <f t="shared" si="16"/>
        <v>0.41</v>
      </c>
      <c r="AB25" s="48">
        <f t="shared" si="17"/>
        <v>0.5</v>
      </c>
      <c r="AC25" s="48">
        <f t="shared" si="18"/>
        <v>0.49</v>
      </c>
      <c r="AD25" s="48">
        <f t="shared" si="19"/>
        <v>0.5</v>
      </c>
      <c r="AE25" s="48">
        <f t="shared" si="20"/>
        <v>0.44</v>
      </c>
      <c r="AF25" s="48">
        <f t="shared" si="21"/>
        <v>0.49</v>
      </c>
      <c r="AG25" s="48">
        <f t="shared" si="22"/>
        <v>0.42</v>
      </c>
      <c r="AH25" s="48">
        <f t="shared" si="23"/>
        <v>0.44</v>
      </c>
      <c r="AI25" s="48">
        <f t="shared" si="24"/>
        <v>0.46</v>
      </c>
      <c r="AJ25" s="48">
        <f t="shared" si="25"/>
        <v>0.44</v>
      </c>
    </row>
    <row r="26" spans="1:36" ht="12.95" customHeight="1" x14ac:dyDescent="0.15">
      <c r="A26" s="47">
        <v>473</v>
      </c>
      <c r="B26" s="99" t="s">
        <v>174</v>
      </c>
      <c r="C26" s="99"/>
      <c r="D26" s="47">
        <v>24</v>
      </c>
      <c r="E26" s="47">
        <v>16</v>
      </c>
      <c r="F26" s="4">
        <f t="shared" si="0"/>
        <v>0.33</v>
      </c>
      <c r="G26" s="5"/>
      <c r="H26" s="47"/>
      <c r="I26" s="5"/>
      <c r="J26" s="1" t="s">
        <v>15</v>
      </c>
      <c r="K26" s="48">
        <f t="shared" si="1"/>
        <v>0.32</v>
      </c>
      <c r="L26" s="48">
        <f t="shared" si="2"/>
        <v>0.35</v>
      </c>
      <c r="M26" s="48">
        <f t="shared" si="3"/>
        <v>0.35</v>
      </c>
      <c r="N26" s="48">
        <f t="shared" si="4"/>
        <v>0.35</v>
      </c>
      <c r="O26" s="48">
        <f t="shared" si="5"/>
        <v>0.36</v>
      </c>
      <c r="P26" s="48">
        <f t="shared" si="26"/>
        <v>0.35</v>
      </c>
      <c r="Q26" s="48">
        <f t="shared" si="6"/>
        <v>0.32</v>
      </c>
      <c r="R26" s="48">
        <f t="shared" si="7"/>
        <v>0.36</v>
      </c>
      <c r="S26" s="48">
        <f t="shared" si="8"/>
        <v>0.35</v>
      </c>
      <c r="T26" s="48">
        <f t="shared" si="9"/>
        <v>0.35</v>
      </c>
      <c r="U26" s="48">
        <f t="shared" si="10"/>
        <v>0.35</v>
      </c>
      <c r="V26" s="48">
        <f t="shared" si="11"/>
        <v>0.37</v>
      </c>
      <c r="W26" s="48">
        <f t="shared" si="12"/>
        <v>0.35</v>
      </c>
      <c r="X26" s="48">
        <f t="shared" si="13"/>
        <v>0.35</v>
      </c>
      <c r="Y26" s="48">
        <f t="shared" si="14"/>
        <v>0.32</v>
      </c>
      <c r="Z26" s="48">
        <f t="shared" si="15"/>
        <v>0.35</v>
      </c>
      <c r="AA26" s="48">
        <f t="shared" si="16"/>
        <v>0.31</v>
      </c>
      <c r="AB26" s="48">
        <f t="shared" si="17"/>
        <v>0.37</v>
      </c>
      <c r="AC26" s="48">
        <f t="shared" si="18"/>
        <v>0.36</v>
      </c>
      <c r="AD26" s="48">
        <f t="shared" si="19"/>
        <v>0.39</v>
      </c>
      <c r="AE26" s="48">
        <f t="shared" si="20"/>
        <v>0.33</v>
      </c>
      <c r="AF26" s="48">
        <f t="shared" si="21"/>
        <v>0.36</v>
      </c>
      <c r="AG26" s="48">
        <f t="shared" si="22"/>
        <v>0.31</v>
      </c>
      <c r="AH26" s="48">
        <f t="shared" si="23"/>
        <v>0.33</v>
      </c>
      <c r="AI26" s="48">
        <f t="shared" si="24"/>
        <v>0.35</v>
      </c>
      <c r="AJ26" s="48">
        <f t="shared" si="25"/>
        <v>0.33</v>
      </c>
    </row>
    <row r="27" spans="1:36" ht="12.95" customHeight="1" x14ac:dyDescent="0.15">
      <c r="A27" s="47">
        <v>474</v>
      </c>
      <c r="B27" s="99" t="s">
        <v>43</v>
      </c>
      <c r="C27" s="99"/>
      <c r="D27" s="47">
        <v>8</v>
      </c>
      <c r="E27" s="47">
        <v>8</v>
      </c>
      <c r="F27" s="4">
        <f t="shared" si="0"/>
        <v>0.02</v>
      </c>
      <c r="G27" s="5"/>
      <c r="H27" s="47" t="s">
        <v>32</v>
      </c>
      <c r="I27" s="5"/>
      <c r="J27" s="1" t="s">
        <v>15</v>
      </c>
      <c r="K27" s="48">
        <f t="shared" si="1"/>
        <v>0.02</v>
      </c>
      <c r="L27" s="48">
        <f t="shared" si="2"/>
        <v>0.02</v>
      </c>
      <c r="M27" s="48">
        <f t="shared" si="3"/>
        <v>0.02</v>
      </c>
      <c r="N27" s="48">
        <f t="shared" si="4"/>
        <v>0.02</v>
      </c>
      <c r="O27" s="48">
        <f t="shared" si="5"/>
        <v>0.02</v>
      </c>
      <c r="P27" s="48">
        <f t="shared" si="26"/>
        <v>0.02</v>
      </c>
      <c r="Q27" s="48">
        <f t="shared" si="6"/>
        <v>0.02</v>
      </c>
      <c r="R27" s="48">
        <f t="shared" si="7"/>
        <v>0.02</v>
      </c>
      <c r="S27" s="48">
        <f t="shared" si="8"/>
        <v>0.02</v>
      </c>
      <c r="T27" s="48">
        <f t="shared" si="9"/>
        <v>0.02</v>
      </c>
      <c r="U27" s="48">
        <f t="shared" si="10"/>
        <v>0.02</v>
      </c>
      <c r="V27" s="48">
        <f t="shared" si="11"/>
        <v>0.02</v>
      </c>
      <c r="W27" s="48">
        <f t="shared" si="12"/>
        <v>0.02</v>
      </c>
      <c r="X27" s="48">
        <f t="shared" si="13"/>
        <v>0.02</v>
      </c>
      <c r="Y27" s="48">
        <f t="shared" si="14"/>
        <v>0.02</v>
      </c>
      <c r="Z27" s="48">
        <f t="shared" si="15"/>
        <v>0.02</v>
      </c>
      <c r="AA27" s="48">
        <f t="shared" si="16"/>
        <v>0.02</v>
      </c>
      <c r="AB27" s="48">
        <f t="shared" si="17"/>
        <v>0.02</v>
      </c>
      <c r="AC27" s="48">
        <f t="shared" si="18"/>
        <v>0.02</v>
      </c>
      <c r="AD27" s="48">
        <f t="shared" si="19"/>
        <v>0.03</v>
      </c>
      <c r="AE27" s="48">
        <f t="shared" si="20"/>
        <v>0.02</v>
      </c>
      <c r="AF27" s="48">
        <f t="shared" si="21"/>
        <v>0.02</v>
      </c>
      <c r="AG27" s="48">
        <f t="shared" si="22"/>
        <v>0.02</v>
      </c>
      <c r="AH27" s="48">
        <f t="shared" si="23"/>
        <v>0.02</v>
      </c>
      <c r="AI27" s="48">
        <f t="shared" si="24"/>
        <v>0.02</v>
      </c>
      <c r="AJ27" s="48">
        <f t="shared" si="25"/>
        <v>0.02</v>
      </c>
    </row>
    <row r="28" spans="1:36" ht="12.95" customHeight="1" x14ac:dyDescent="0.15">
      <c r="A28" s="47">
        <v>475</v>
      </c>
      <c r="B28" s="99" t="s">
        <v>175</v>
      </c>
      <c r="C28" s="99"/>
      <c r="D28" s="47">
        <v>6</v>
      </c>
      <c r="E28" s="47">
        <v>7</v>
      </c>
      <c r="F28" s="4">
        <f t="shared" si="0"/>
        <v>0.01</v>
      </c>
      <c r="G28" s="5" t="s">
        <v>42</v>
      </c>
      <c r="H28" s="47" t="s">
        <v>32</v>
      </c>
      <c r="I28" s="5"/>
      <c r="J28" s="1" t="s">
        <v>15</v>
      </c>
      <c r="K28" s="48">
        <f t="shared" si="1"/>
        <v>0.01</v>
      </c>
      <c r="L28" s="48">
        <f t="shared" si="2"/>
        <v>0.01</v>
      </c>
      <c r="M28" s="48">
        <f t="shared" si="3"/>
        <v>0.01</v>
      </c>
      <c r="N28" s="8">
        <f t="shared" si="4"/>
        <v>0.01</v>
      </c>
      <c r="O28" s="48">
        <f t="shared" si="5"/>
        <v>0.01</v>
      </c>
      <c r="P28" s="48">
        <f t="shared" si="26"/>
        <v>0.01</v>
      </c>
      <c r="Q28" s="48">
        <f t="shared" si="6"/>
        <v>0.01</v>
      </c>
      <c r="R28" s="48">
        <f t="shared" si="7"/>
        <v>0.01</v>
      </c>
      <c r="S28" s="48">
        <f t="shared" si="8"/>
        <v>0.01</v>
      </c>
      <c r="T28" s="48">
        <f t="shared" si="9"/>
        <v>0.01</v>
      </c>
      <c r="U28" s="48">
        <f t="shared" si="10"/>
        <v>0.01</v>
      </c>
      <c r="V28" s="48">
        <f t="shared" si="11"/>
        <v>0.01</v>
      </c>
      <c r="W28" s="48">
        <f t="shared" si="12"/>
        <v>0.01</v>
      </c>
      <c r="X28" s="48">
        <f t="shared" si="13"/>
        <v>0.01</v>
      </c>
      <c r="Y28" s="48">
        <f t="shared" si="14"/>
        <v>0.01</v>
      </c>
      <c r="Z28" s="48">
        <f t="shared" si="15"/>
        <v>0.01</v>
      </c>
      <c r="AA28" s="48">
        <f t="shared" si="16"/>
        <v>0.01</v>
      </c>
      <c r="AB28" s="48">
        <f t="shared" si="17"/>
        <v>0.01</v>
      </c>
      <c r="AC28" s="48">
        <f t="shared" si="18"/>
        <v>0.01</v>
      </c>
      <c r="AD28" s="48">
        <f t="shared" si="19"/>
        <v>0.02</v>
      </c>
      <c r="AE28" s="48">
        <f t="shared" si="20"/>
        <v>0.01</v>
      </c>
      <c r="AF28" s="48">
        <f t="shared" si="21"/>
        <v>0.01</v>
      </c>
      <c r="AG28" s="48">
        <f t="shared" si="22"/>
        <v>0.01</v>
      </c>
      <c r="AH28" s="48">
        <f t="shared" si="23"/>
        <v>0.01</v>
      </c>
      <c r="AI28" s="48">
        <f t="shared" si="24"/>
        <v>0.01</v>
      </c>
      <c r="AJ28" s="48">
        <f t="shared" si="25"/>
        <v>0.01</v>
      </c>
    </row>
    <row r="29" spans="1:36" ht="12.95" customHeight="1" x14ac:dyDescent="0.15">
      <c r="A29" s="47">
        <v>476</v>
      </c>
      <c r="B29" s="99" t="s">
        <v>175</v>
      </c>
      <c r="C29" s="99"/>
      <c r="D29" s="47">
        <v>10</v>
      </c>
      <c r="E29" s="47">
        <v>8</v>
      </c>
      <c r="F29" s="4">
        <f t="shared" si="0"/>
        <v>0.03</v>
      </c>
      <c r="G29" s="5" t="s">
        <v>42</v>
      </c>
      <c r="H29" s="47" t="s">
        <v>32</v>
      </c>
      <c r="I29" s="5"/>
      <c r="J29" s="1" t="s">
        <v>15</v>
      </c>
      <c r="K29" s="48">
        <f t="shared" si="1"/>
        <v>0.03</v>
      </c>
      <c r="L29" s="48">
        <f t="shared" si="2"/>
        <v>0.03</v>
      </c>
      <c r="M29" s="48">
        <f t="shared" si="3"/>
        <v>0.03</v>
      </c>
      <c r="N29" s="48">
        <f t="shared" si="4"/>
        <v>0.04</v>
      </c>
      <c r="O29" s="48">
        <f t="shared" si="5"/>
        <v>0.04</v>
      </c>
      <c r="P29" s="48">
        <f t="shared" si="26"/>
        <v>0.03</v>
      </c>
      <c r="Q29" s="48">
        <f t="shared" si="6"/>
        <v>0.03</v>
      </c>
      <c r="R29" s="48">
        <f t="shared" si="7"/>
        <v>0.03</v>
      </c>
      <c r="S29" s="48">
        <f t="shared" si="8"/>
        <v>0.03</v>
      </c>
      <c r="T29" s="48">
        <f t="shared" si="9"/>
        <v>0.03</v>
      </c>
      <c r="U29" s="48">
        <f t="shared" si="10"/>
        <v>0.03</v>
      </c>
      <c r="V29" s="48">
        <f t="shared" si="11"/>
        <v>0.04</v>
      </c>
      <c r="W29" s="48">
        <f t="shared" si="12"/>
        <v>0.04</v>
      </c>
      <c r="X29" s="48">
        <f t="shared" si="13"/>
        <v>0.03</v>
      </c>
      <c r="Y29" s="48">
        <f t="shared" si="14"/>
        <v>0.03</v>
      </c>
      <c r="Z29" s="48">
        <f t="shared" si="15"/>
        <v>0.04</v>
      </c>
      <c r="AA29" s="48">
        <f t="shared" si="16"/>
        <v>0.03</v>
      </c>
      <c r="AB29" s="48">
        <f t="shared" si="17"/>
        <v>0.03</v>
      </c>
      <c r="AC29" s="48">
        <f t="shared" si="18"/>
        <v>0.03</v>
      </c>
      <c r="AD29" s="48">
        <f t="shared" si="19"/>
        <v>0.04</v>
      </c>
      <c r="AE29" s="48">
        <f t="shared" si="20"/>
        <v>0.03</v>
      </c>
      <c r="AF29" s="48">
        <f t="shared" si="21"/>
        <v>0.03</v>
      </c>
      <c r="AG29" s="48">
        <f t="shared" si="22"/>
        <v>0.03</v>
      </c>
      <c r="AH29" s="48">
        <f t="shared" si="23"/>
        <v>0.03</v>
      </c>
      <c r="AI29" s="48">
        <f t="shared" si="24"/>
        <v>0.04</v>
      </c>
      <c r="AJ29" s="48">
        <f t="shared" si="25"/>
        <v>0.03</v>
      </c>
    </row>
    <row r="30" spans="1:36" ht="12.95" customHeight="1" x14ac:dyDescent="0.15">
      <c r="A30" s="47">
        <v>477</v>
      </c>
      <c r="B30" s="99" t="s">
        <v>175</v>
      </c>
      <c r="C30" s="99"/>
      <c r="D30" s="47">
        <v>6</v>
      </c>
      <c r="E30" s="47">
        <v>6</v>
      </c>
      <c r="F30" s="4">
        <f t="shared" si="0"/>
        <v>0.01</v>
      </c>
      <c r="G30" s="5" t="s">
        <v>42</v>
      </c>
      <c r="H30" s="47" t="s">
        <v>32</v>
      </c>
      <c r="I30" s="5"/>
      <c r="J30" s="1" t="s">
        <v>15</v>
      </c>
      <c r="K30" s="48">
        <f t="shared" si="1"/>
        <v>0.01</v>
      </c>
      <c r="L30" s="48">
        <f t="shared" si="2"/>
        <v>0.01</v>
      </c>
      <c r="M30" s="48">
        <f t="shared" si="3"/>
        <v>0.01</v>
      </c>
      <c r="N30" s="48">
        <f t="shared" si="4"/>
        <v>0.01</v>
      </c>
      <c r="O30" s="48">
        <f t="shared" si="5"/>
        <v>0.01</v>
      </c>
      <c r="P30" s="48">
        <f t="shared" si="26"/>
        <v>0.01</v>
      </c>
      <c r="Q30" s="48">
        <f t="shared" si="6"/>
        <v>0.01</v>
      </c>
      <c r="R30" s="48">
        <f t="shared" si="7"/>
        <v>0.01</v>
      </c>
      <c r="S30" s="48">
        <f t="shared" si="8"/>
        <v>0.01</v>
      </c>
      <c r="T30" s="48">
        <f t="shared" si="9"/>
        <v>0.01</v>
      </c>
      <c r="U30" s="48">
        <f t="shared" si="10"/>
        <v>0.01</v>
      </c>
      <c r="V30" s="48">
        <f t="shared" si="11"/>
        <v>0.01</v>
      </c>
      <c r="W30" s="48">
        <f t="shared" si="12"/>
        <v>0.01</v>
      </c>
      <c r="X30" s="48">
        <f t="shared" si="13"/>
        <v>0.01</v>
      </c>
      <c r="Y30" s="48">
        <f t="shared" si="14"/>
        <v>0.01</v>
      </c>
      <c r="Z30" s="48">
        <f t="shared" si="15"/>
        <v>0.01</v>
      </c>
      <c r="AA30" s="48">
        <f t="shared" si="16"/>
        <v>0.01</v>
      </c>
      <c r="AB30" s="48">
        <f t="shared" si="17"/>
        <v>0.01</v>
      </c>
      <c r="AC30" s="48">
        <f t="shared" si="18"/>
        <v>0.01</v>
      </c>
      <c r="AD30" s="48">
        <f t="shared" si="19"/>
        <v>0.01</v>
      </c>
      <c r="AE30" s="48">
        <f t="shared" si="20"/>
        <v>0.01</v>
      </c>
      <c r="AF30" s="48">
        <f t="shared" si="21"/>
        <v>0.01</v>
      </c>
      <c r="AG30" s="48">
        <f t="shared" si="22"/>
        <v>0.01</v>
      </c>
      <c r="AH30" s="48">
        <f t="shared" si="23"/>
        <v>0.01</v>
      </c>
      <c r="AI30" s="48">
        <f t="shared" si="24"/>
        <v>0.01</v>
      </c>
      <c r="AJ30" s="48">
        <f t="shared" si="25"/>
        <v>0.01</v>
      </c>
    </row>
    <row r="31" spans="1:36" ht="12.95" customHeight="1" x14ac:dyDescent="0.15">
      <c r="A31" s="47"/>
      <c r="B31" s="99"/>
      <c r="C31" s="99"/>
      <c r="D31" s="47"/>
      <c r="E31" s="47"/>
      <c r="F31" s="4" t="str">
        <f t="shared" si="0"/>
        <v/>
      </c>
      <c r="G31" s="5"/>
      <c r="H31" s="47"/>
      <c r="I31" s="5"/>
      <c r="J31" s="1" t="s">
        <v>15</v>
      </c>
      <c r="K31" s="48" t="e">
        <f t="shared" si="1"/>
        <v>#NUM!</v>
      </c>
      <c r="L31" s="48" t="e">
        <f t="shared" si="2"/>
        <v>#NUM!</v>
      </c>
      <c r="M31" s="48" t="e">
        <f t="shared" si="3"/>
        <v>#NUM!</v>
      </c>
      <c r="N31" s="48" t="e">
        <f t="shared" si="4"/>
        <v>#NUM!</v>
      </c>
      <c r="O31" s="48" t="e">
        <f t="shared" si="5"/>
        <v>#NUM!</v>
      </c>
      <c r="P31" s="48" t="e">
        <f t="shared" si="26"/>
        <v>#N/A</v>
      </c>
      <c r="Q31" s="48" t="e">
        <f t="shared" si="6"/>
        <v>#NUM!</v>
      </c>
      <c r="R31" s="48" t="e">
        <f t="shared" si="7"/>
        <v>#NUM!</v>
      </c>
      <c r="S31" s="48" t="e">
        <f t="shared" si="8"/>
        <v>#NUM!</v>
      </c>
      <c r="T31" s="48" t="e">
        <f t="shared" si="9"/>
        <v>#NUM!</v>
      </c>
      <c r="U31" s="48" t="e">
        <f t="shared" si="10"/>
        <v>#N/A</v>
      </c>
      <c r="V31" s="48" t="e">
        <f t="shared" si="11"/>
        <v>#NUM!</v>
      </c>
      <c r="W31" s="48" t="e">
        <f t="shared" si="12"/>
        <v>#NUM!</v>
      </c>
      <c r="X31" s="48" t="e">
        <f t="shared" si="13"/>
        <v>#NUM!</v>
      </c>
      <c r="Y31" s="48" t="e">
        <f t="shared" si="14"/>
        <v>#NUM!</v>
      </c>
      <c r="Z31" s="48" t="e">
        <f t="shared" si="15"/>
        <v>#N/A</v>
      </c>
      <c r="AA31" s="48" t="e">
        <f t="shared" si="16"/>
        <v>#NUM!</v>
      </c>
      <c r="AB31" s="48" t="e">
        <f t="shared" si="17"/>
        <v>#NUM!</v>
      </c>
      <c r="AC31" s="48" t="e">
        <f t="shared" si="18"/>
        <v>#NUM!</v>
      </c>
      <c r="AD31" s="48" t="e">
        <f t="shared" si="19"/>
        <v>#NUM!</v>
      </c>
      <c r="AE31" s="48" t="e">
        <f t="shared" si="20"/>
        <v>#NUM!</v>
      </c>
      <c r="AF31" s="48" t="e">
        <f t="shared" si="21"/>
        <v>#N/A</v>
      </c>
      <c r="AG31" s="48" t="e">
        <f t="shared" si="22"/>
        <v>#NUM!</v>
      </c>
      <c r="AH31" s="48" t="e">
        <f t="shared" si="23"/>
        <v>#NUM!</v>
      </c>
      <c r="AI31" s="48" t="e">
        <f t="shared" si="24"/>
        <v>#NUM!</v>
      </c>
      <c r="AJ31" s="48" t="e">
        <f t="shared" si="25"/>
        <v>#N/A</v>
      </c>
    </row>
    <row r="32" spans="1:36" ht="12.95" customHeight="1" x14ac:dyDescent="0.15">
      <c r="A32" s="47"/>
      <c r="B32" s="99"/>
      <c r="C32" s="99"/>
      <c r="D32" s="47"/>
      <c r="E32" s="47"/>
      <c r="F32" s="4" t="str">
        <f t="shared" si="0"/>
        <v/>
      </c>
      <c r="G32" s="5"/>
      <c r="H32" s="47"/>
      <c r="I32" s="5"/>
      <c r="J32" s="1" t="s">
        <v>15</v>
      </c>
      <c r="K32" s="48" t="e">
        <f t="shared" si="1"/>
        <v>#NUM!</v>
      </c>
      <c r="L32" s="48" t="e">
        <f t="shared" si="2"/>
        <v>#NUM!</v>
      </c>
      <c r="M32" s="48" t="e">
        <f t="shared" si="3"/>
        <v>#NUM!</v>
      </c>
      <c r="N32" s="48" t="e">
        <f t="shared" si="4"/>
        <v>#NUM!</v>
      </c>
      <c r="O32" s="48" t="e">
        <f t="shared" si="5"/>
        <v>#NUM!</v>
      </c>
      <c r="P32" s="48" t="e">
        <f t="shared" si="26"/>
        <v>#N/A</v>
      </c>
      <c r="Q32" s="48" t="e">
        <f t="shared" si="6"/>
        <v>#NUM!</v>
      </c>
      <c r="R32" s="48" t="e">
        <f t="shared" si="7"/>
        <v>#NUM!</v>
      </c>
      <c r="S32" s="48" t="e">
        <f t="shared" si="8"/>
        <v>#NUM!</v>
      </c>
      <c r="T32" s="48" t="e">
        <f t="shared" si="9"/>
        <v>#NUM!</v>
      </c>
      <c r="U32" s="48" t="e">
        <f t="shared" si="10"/>
        <v>#N/A</v>
      </c>
      <c r="V32" s="48" t="e">
        <f t="shared" si="11"/>
        <v>#NUM!</v>
      </c>
      <c r="W32" s="48" t="e">
        <f t="shared" si="12"/>
        <v>#NUM!</v>
      </c>
      <c r="X32" s="48" t="e">
        <f t="shared" si="13"/>
        <v>#NUM!</v>
      </c>
      <c r="Y32" s="48" t="e">
        <f t="shared" si="14"/>
        <v>#NUM!</v>
      </c>
      <c r="Z32" s="48" t="e">
        <f t="shared" si="15"/>
        <v>#N/A</v>
      </c>
      <c r="AA32" s="48" t="e">
        <f t="shared" si="16"/>
        <v>#NUM!</v>
      </c>
      <c r="AB32" s="48" t="e">
        <f t="shared" si="17"/>
        <v>#NUM!</v>
      </c>
      <c r="AC32" s="48" t="e">
        <f t="shared" si="18"/>
        <v>#NUM!</v>
      </c>
      <c r="AD32" s="48" t="e">
        <f t="shared" si="19"/>
        <v>#NUM!</v>
      </c>
      <c r="AE32" s="48" t="e">
        <f t="shared" si="20"/>
        <v>#NUM!</v>
      </c>
      <c r="AF32" s="48" t="e">
        <f t="shared" si="21"/>
        <v>#N/A</v>
      </c>
      <c r="AG32" s="48" t="e">
        <f t="shared" si="22"/>
        <v>#NUM!</v>
      </c>
      <c r="AH32" s="48" t="e">
        <f t="shared" si="23"/>
        <v>#NUM!</v>
      </c>
      <c r="AI32" s="48" t="e">
        <f t="shared" si="24"/>
        <v>#NUM!</v>
      </c>
      <c r="AJ32" s="48" t="e">
        <f t="shared" si="25"/>
        <v>#N/A</v>
      </c>
    </row>
    <row r="33" spans="1:36" ht="12.95" customHeight="1" x14ac:dyDescent="0.15">
      <c r="A33" s="47"/>
      <c r="B33" s="99"/>
      <c r="C33" s="99"/>
      <c r="D33" s="47"/>
      <c r="E33" s="47"/>
      <c r="F33" s="4" t="str">
        <f t="shared" si="0"/>
        <v/>
      </c>
      <c r="G33" s="47"/>
      <c r="H33" s="47"/>
      <c r="I33" s="5"/>
      <c r="J33" s="1" t="s">
        <v>15</v>
      </c>
      <c r="K33" s="48" t="e">
        <f t="shared" si="1"/>
        <v>#NUM!</v>
      </c>
      <c r="L33" s="48" t="e">
        <f t="shared" si="2"/>
        <v>#NUM!</v>
      </c>
      <c r="M33" s="48" t="e">
        <f t="shared" si="3"/>
        <v>#NUM!</v>
      </c>
      <c r="N33" s="48" t="e">
        <f t="shared" si="4"/>
        <v>#NUM!</v>
      </c>
      <c r="O33" s="48" t="e">
        <f t="shared" si="5"/>
        <v>#NUM!</v>
      </c>
      <c r="P33" s="48" t="e">
        <f t="shared" si="26"/>
        <v>#N/A</v>
      </c>
      <c r="Q33" s="48" t="e">
        <f t="shared" si="6"/>
        <v>#NUM!</v>
      </c>
      <c r="R33" s="48" t="e">
        <f t="shared" si="7"/>
        <v>#NUM!</v>
      </c>
      <c r="S33" s="48" t="e">
        <f t="shared" si="8"/>
        <v>#NUM!</v>
      </c>
      <c r="T33" s="48" t="e">
        <f t="shared" si="9"/>
        <v>#NUM!</v>
      </c>
      <c r="U33" s="48" t="e">
        <f t="shared" si="10"/>
        <v>#N/A</v>
      </c>
      <c r="V33" s="48" t="e">
        <f t="shared" si="11"/>
        <v>#NUM!</v>
      </c>
      <c r="W33" s="48" t="e">
        <f t="shared" si="12"/>
        <v>#NUM!</v>
      </c>
      <c r="X33" s="48" t="e">
        <f t="shared" si="13"/>
        <v>#NUM!</v>
      </c>
      <c r="Y33" s="48" t="e">
        <f t="shared" si="14"/>
        <v>#NUM!</v>
      </c>
      <c r="Z33" s="48" t="e">
        <f t="shared" si="15"/>
        <v>#N/A</v>
      </c>
      <c r="AA33" s="48" t="e">
        <f t="shared" si="16"/>
        <v>#NUM!</v>
      </c>
      <c r="AB33" s="48" t="e">
        <f t="shared" si="17"/>
        <v>#NUM!</v>
      </c>
      <c r="AC33" s="48" t="e">
        <f t="shared" si="18"/>
        <v>#NUM!</v>
      </c>
      <c r="AD33" s="48" t="e">
        <f t="shared" si="19"/>
        <v>#NUM!</v>
      </c>
      <c r="AE33" s="48" t="e">
        <f t="shared" si="20"/>
        <v>#NUM!</v>
      </c>
      <c r="AF33" s="48" t="e">
        <f t="shared" si="21"/>
        <v>#N/A</v>
      </c>
      <c r="AG33" s="48" t="e">
        <f t="shared" si="22"/>
        <v>#NUM!</v>
      </c>
      <c r="AH33" s="48" t="e">
        <f t="shared" si="23"/>
        <v>#NUM!</v>
      </c>
      <c r="AI33" s="48" t="e">
        <f t="shared" si="24"/>
        <v>#NUM!</v>
      </c>
      <c r="AJ33" s="48" t="e">
        <f t="shared" si="25"/>
        <v>#N/A</v>
      </c>
    </row>
    <row r="34" spans="1:36" ht="12.95" customHeight="1" x14ac:dyDescent="0.15">
      <c r="A34" s="47"/>
      <c r="B34" s="99"/>
      <c r="C34" s="99"/>
      <c r="D34" s="47"/>
      <c r="E34" s="47"/>
      <c r="F34" s="4" t="str">
        <f t="shared" si="0"/>
        <v/>
      </c>
      <c r="G34" s="47"/>
      <c r="H34" s="47"/>
      <c r="I34" s="5"/>
      <c r="K34" s="48" t="e">
        <f t="shared" si="1"/>
        <v>#NUM!</v>
      </c>
      <c r="L34" s="48" t="e">
        <f t="shared" si="2"/>
        <v>#NUM!</v>
      </c>
      <c r="M34" s="48" t="e">
        <f t="shared" si="3"/>
        <v>#NUM!</v>
      </c>
      <c r="N34" s="48" t="e">
        <f t="shared" si="4"/>
        <v>#NUM!</v>
      </c>
      <c r="O34" s="48" t="e">
        <f t="shared" si="5"/>
        <v>#NUM!</v>
      </c>
      <c r="P34" s="48" t="e">
        <f t="shared" si="26"/>
        <v>#N/A</v>
      </c>
      <c r="Q34" s="48" t="e">
        <f t="shared" si="6"/>
        <v>#NUM!</v>
      </c>
      <c r="R34" s="48" t="e">
        <f t="shared" si="7"/>
        <v>#NUM!</v>
      </c>
      <c r="S34" s="48" t="e">
        <f t="shared" si="8"/>
        <v>#NUM!</v>
      </c>
      <c r="T34" s="48" t="e">
        <f t="shared" si="9"/>
        <v>#NUM!</v>
      </c>
      <c r="U34" s="48" t="e">
        <f t="shared" si="10"/>
        <v>#N/A</v>
      </c>
      <c r="V34" s="48" t="e">
        <f t="shared" si="11"/>
        <v>#NUM!</v>
      </c>
      <c r="W34" s="48" t="e">
        <f t="shared" si="12"/>
        <v>#NUM!</v>
      </c>
      <c r="X34" s="48" t="e">
        <f t="shared" si="13"/>
        <v>#NUM!</v>
      </c>
      <c r="Y34" s="48" t="e">
        <f t="shared" si="14"/>
        <v>#NUM!</v>
      </c>
      <c r="Z34" s="48" t="e">
        <f t="shared" si="15"/>
        <v>#N/A</v>
      </c>
      <c r="AA34" s="48" t="e">
        <f t="shared" si="16"/>
        <v>#NUM!</v>
      </c>
      <c r="AB34" s="48" t="e">
        <f t="shared" si="17"/>
        <v>#NUM!</v>
      </c>
      <c r="AC34" s="48" t="e">
        <f t="shared" si="18"/>
        <v>#NUM!</v>
      </c>
      <c r="AD34" s="48" t="e">
        <f t="shared" si="19"/>
        <v>#NUM!</v>
      </c>
      <c r="AE34" s="48" t="e">
        <f t="shared" si="20"/>
        <v>#NUM!</v>
      </c>
      <c r="AF34" s="48" t="e">
        <f t="shared" si="21"/>
        <v>#N/A</v>
      </c>
      <c r="AG34" s="48" t="e">
        <f t="shared" si="22"/>
        <v>#NUM!</v>
      </c>
      <c r="AH34" s="48" t="e">
        <f t="shared" si="23"/>
        <v>#NUM!</v>
      </c>
      <c r="AI34" s="48" t="e">
        <f t="shared" si="24"/>
        <v>#NUM!</v>
      </c>
      <c r="AJ34" s="48" t="e">
        <f t="shared" si="25"/>
        <v>#N/A</v>
      </c>
    </row>
    <row r="35" spans="1:36" ht="12.95" customHeight="1" x14ac:dyDescent="0.15">
      <c r="A35" s="47"/>
      <c r="B35" s="99"/>
      <c r="C35" s="99"/>
      <c r="D35" s="47"/>
      <c r="E35" s="47"/>
      <c r="F35" s="4" t="str">
        <f t="shared" si="0"/>
        <v/>
      </c>
      <c r="G35" s="47"/>
      <c r="H35" s="47"/>
      <c r="I35" s="5"/>
      <c r="K35" s="48" t="e">
        <f t="shared" si="1"/>
        <v>#NUM!</v>
      </c>
      <c r="L35" s="48" t="e">
        <f t="shared" si="2"/>
        <v>#NUM!</v>
      </c>
      <c r="M35" s="48" t="e">
        <f t="shared" si="3"/>
        <v>#NUM!</v>
      </c>
      <c r="N35" s="48" t="e">
        <f t="shared" si="4"/>
        <v>#NUM!</v>
      </c>
      <c r="O35" s="48" t="e">
        <f t="shared" si="5"/>
        <v>#NUM!</v>
      </c>
      <c r="P35" s="48" t="e">
        <f t="shared" si="26"/>
        <v>#N/A</v>
      </c>
      <c r="Q35" s="48" t="e">
        <f t="shared" si="6"/>
        <v>#NUM!</v>
      </c>
      <c r="R35" s="48" t="e">
        <f t="shared" si="7"/>
        <v>#NUM!</v>
      </c>
      <c r="S35" s="48" t="e">
        <f t="shared" si="8"/>
        <v>#NUM!</v>
      </c>
      <c r="T35" s="48" t="e">
        <f t="shared" si="9"/>
        <v>#NUM!</v>
      </c>
      <c r="U35" s="48" t="e">
        <f t="shared" si="10"/>
        <v>#N/A</v>
      </c>
      <c r="V35" s="48" t="e">
        <f t="shared" si="11"/>
        <v>#NUM!</v>
      </c>
      <c r="W35" s="48" t="e">
        <f t="shared" si="12"/>
        <v>#NUM!</v>
      </c>
      <c r="X35" s="48" t="e">
        <f t="shared" si="13"/>
        <v>#NUM!</v>
      </c>
      <c r="Y35" s="48" t="e">
        <f t="shared" si="14"/>
        <v>#NUM!</v>
      </c>
      <c r="Z35" s="48" t="e">
        <f t="shared" si="15"/>
        <v>#N/A</v>
      </c>
      <c r="AA35" s="48" t="e">
        <f t="shared" si="16"/>
        <v>#NUM!</v>
      </c>
      <c r="AB35" s="48" t="e">
        <f t="shared" si="17"/>
        <v>#NUM!</v>
      </c>
      <c r="AC35" s="48" t="e">
        <f t="shared" si="18"/>
        <v>#NUM!</v>
      </c>
      <c r="AD35" s="48" t="e">
        <f t="shared" si="19"/>
        <v>#NUM!</v>
      </c>
      <c r="AE35" s="48" t="e">
        <f t="shared" si="20"/>
        <v>#NUM!</v>
      </c>
      <c r="AF35" s="48" t="e">
        <f t="shared" si="21"/>
        <v>#N/A</v>
      </c>
      <c r="AG35" s="48" t="e">
        <f t="shared" si="22"/>
        <v>#NUM!</v>
      </c>
      <c r="AH35" s="48" t="e">
        <f t="shared" si="23"/>
        <v>#NUM!</v>
      </c>
      <c r="AI35" s="48" t="e">
        <f t="shared" si="24"/>
        <v>#NUM!</v>
      </c>
      <c r="AJ35" s="48" t="e">
        <f t="shared" si="25"/>
        <v>#N/A</v>
      </c>
    </row>
    <row r="36" spans="1:36" ht="12.95" customHeight="1" x14ac:dyDescent="0.15">
      <c r="A36" s="47"/>
      <c r="B36" s="99"/>
      <c r="C36" s="99"/>
      <c r="D36" s="47"/>
      <c r="E36" s="47"/>
      <c r="F36" s="4" t="str">
        <f t="shared" si="0"/>
        <v/>
      </c>
      <c r="G36" s="47"/>
      <c r="H36" s="47"/>
      <c r="I36" s="5"/>
      <c r="K36" s="48" t="e">
        <f t="shared" si="1"/>
        <v>#NUM!</v>
      </c>
      <c r="L36" s="48" t="e">
        <f t="shared" si="2"/>
        <v>#NUM!</v>
      </c>
      <c r="M36" s="48" t="e">
        <f t="shared" si="3"/>
        <v>#NUM!</v>
      </c>
      <c r="N36" s="48" t="e">
        <f t="shared" si="4"/>
        <v>#NUM!</v>
      </c>
      <c r="O36" s="48" t="e">
        <f t="shared" si="5"/>
        <v>#NUM!</v>
      </c>
      <c r="P36" s="48" t="e">
        <f t="shared" si="26"/>
        <v>#N/A</v>
      </c>
      <c r="Q36" s="48" t="e">
        <f t="shared" si="6"/>
        <v>#NUM!</v>
      </c>
      <c r="R36" s="48" t="e">
        <f t="shared" si="7"/>
        <v>#NUM!</v>
      </c>
      <c r="S36" s="48" t="e">
        <f t="shared" si="8"/>
        <v>#NUM!</v>
      </c>
      <c r="T36" s="48" t="e">
        <f t="shared" si="9"/>
        <v>#NUM!</v>
      </c>
      <c r="U36" s="48" t="e">
        <f t="shared" si="10"/>
        <v>#N/A</v>
      </c>
      <c r="V36" s="48" t="e">
        <f t="shared" si="11"/>
        <v>#NUM!</v>
      </c>
      <c r="W36" s="48" t="e">
        <f t="shared" si="12"/>
        <v>#NUM!</v>
      </c>
      <c r="X36" s="48" t="e">
        <f t="shared" si="13"/>
        <v>#NUM!</v>
      </c>
      <c r="Y36" s="48" t="e">
        <f t="shared" si="14"/>
        <v>#NUM!</v>
      </c>
      <c r="Z36" s="48" t="e">
        <f t="shared" si="15"/>
        <v>#N/A</v>
      </c>
      <c r="AA36" s="48" t="e">
        <f t="shared" si="16"/>
        <v>#NUM!</v>
      </c>
      <c r="AB36" s="48" t="e">
        <f t="shared" si="17"/>
        <v>#NUM!</v>
      </c>
      <c r="AC36" s="48" t="e">
        <f t="shared" si="18"/>
        <v>#NUM!</v>
      </c>
      <c r="AD36" s="48" t="e">
        <f t="shared" si="19"/>
        <v>#NUM!</v>
      </c>
      <c r="AE36" s="48" t="e">
        <f t="shared" si="20"/>
        <v>#NUM!</v>
      </c>
      <c r="AF36" s="48" t="e">
        <f t="shared" si="21"/>
        <v>#N/A</v>
      </c>
      <c r="AG36" s="48" t="e">
        <f t="shared" si="22"/>
        <v>#NUM!</v>
      </c>
      <c r="AH36" s="48" t="e">
        <f t="shared" si="23"/>
        <v>#NUM!</v>
      </c>
      <c r="AI36" s="48" t="e">
        <f t="shared" si="24"/>
        <v>#NUM!</v>
      </c>
      <c r="AJ36" s="48" t="e">
        <f t="shared" si="25"/>
        <v>#N/A</v>
      </c>
    </row>
    <row r="37" spans="1:36" ht="12.95" customHeight="1" x14ac:dyDescent="0.15">
      <c r="A37" s="47"/>
      <c r="B37" s="99"/>
      <c r="C37" s="99"/>
      <c r="D37" s="47"/>
      <c r="E37" s="47"/>
      <c r="F37" s="4" t="str">
        <f t="shared" si="0"/>
        <v/>
      </c>
      <c r="G37" s="47"/>
      <c r="H37" s="47"/>
      <c r="I37" s="5"/>
      <c r="K37" s="48" t="e">
        <f t="shared" si="1"/>
        <v>#NUM!</v>
      </c>
      <c r="L37" s="48" t="e">
        <f t="shared" si="2"/>
        <v>#NUM!</v>
      </c>
      <c r="M37" s="48" t="e">
        <f t="shared" si="3"/>
        <v>#NUM!</v>
      </c>
      <c r="N37" s="48" t="e">
        <f t="shared" si="4"/>
        <v>#NUM!</v>
      </c>
      <c r="O37" s="48" t="e">
        <f t="shared" si="5"/>
        <v>#NUM!</v>
      </c>
      <c r="P37" s="48" t="e">
        <f t="shared" si="26"/>
        <v>#N/A</v>
      </c>
      <c r="Q37" s="48" t="e">
        <f t="shared" si="6"/>
        <v>#NUM!</v>
      </c>
      <c r="R37" s="48" t="e">
        <f t="shared" si="7"/>
        <v>#NUM!</v>
      </c>
      <c r="S37" s="48" t="e">
        <f t="shared" si="8"/>
        <v>#NUM!</v>
      </c>
      <c r="T37" s="48" t="e">
        <f t="shared" si="9"/>
        <v>#NUM!</v>
      </c>
      <c r="U37" s="48" t="e">
        <f t="shared" si="10"/>
        <v>#N/A</v>
      </c>
      <c r="V37" s="48" t="e">
        <f t="shared" si="11"/>
        <v>#NUM!</v>
      </c>
      <c r="W37" s="48" t="e">
        <f t="shared" si="12"/>
        <v>#NUM!</v>
      </c>
      <c r="X37" s="48" t="e">
        <f t="shared" si="13"/>
        <v>#NUM!</v>
      </c>
      <c r="Y37" s="48" t="e">
        <f t="shared" si="14"/>
        <v>#NUM!</v>
      </c>
      <c r="Z37" s="48" t="e">
        <f t="shared" si="15"/>
        <v>#N/A</v>
      </c>
      <c r="AA37" s="48" t="e">
        <f t="shared" si="16"/>
        <v>#NUM!</v>
      </c>
      <c r="AB37" s="48" t="e">
        <f t="shared" si="17"/>
        <v>#NUM!</v>
      </c>
      <c r="AC37" s="48" t="e">
        <f t="shared" si="18"/>
        <v>#NUM!</v>
      </c>
      <c r="AD37" s="48" t="e">
        <f t="shared" si="19"/>
        <v>#NUM!</v>
      </c>
      <c r="AE37" s="48" t="e">
        <f t="shared" si="20"/>
        <v>#NUM!</v>
      </c>
      <c r="AF37" s="48" t="e">
        <f t="shared" si="21"/>
        <v>#N/A</v>
      </c>
      <c r="AG37" s="48" t="e">
        <f t="shared" si="22"/>
        <v>#NUM!</v>
      </c>
      <c r="AH37" s="48" t="e">
        <f t="shared" si="23"/>
        <v>#NUM!</v>
      </c>
      <c r="AI37" s="48" t="e">
        <f t="shared" si="24"/>
        <v>#NUM!</v>
      </c>
      <c r="AJ37" s="48" t="e">
        <f t="shared" si="25"/>
        <v>#N/A</v>
      </c>
    </row>
    <row r="38" spans="1:36" ht="12.95" customHeight="1" x14ac:dyDescent="0.15">
      <c r="A38" s="47"/>
      <c r="B38" s="99"/>
      <c r="C38" s="99"/>
      <c r="D38" s="47"/>
      <c r="E38" s="47"/>
      <c r="F38" s="4" t="str">
        <f t="shared" si="0"/>
        <v/>
      </c>
      <c r="G38" s="47"/>
      <c r="H38" s="47"/>
      <c r="I38" s="5"/>
      <c r="K38" s="48" t="e">
        <f t="shared" si="1"/>
        <v>#NUM!</v>
      </c>
      <c r="L38" s="48" t="e">
        <f t="shared" si="2"/>
        <v>#NUM!</v>
      </c>
      <c r="M38" s="48" t="e">
        <f t="shared" si="3"/>
        <v>#NUM!</v>
      </c>
      <c r="N38" s="48" t="e">
        <f t="shared" si="4"/>
        <v>#NUM!</v>
      </c>
      <c r="O38" s="48" t="e">
        <f t="shared" si="5"/>
        <v>#NUM!</v>
      </c>
      <c r="P38" s="48" t="e">
        <f t="shared" si="26"/>
        <v>#N/A</v>
      </c>
      <c r="Q38" s="48" t="e">
        <f t="shared" si="6"/>
        <v>#NUM!</v>
      </c>
      <c r="R38" s="48" t="e">
        <f t="shared" si="7"/>
        <v>#NUM!</v>
      </c>
      <c r="S38" s="48" t="e">
        <f t="shared" si="8"/>
        <v>#NUM!</v>
      </c>
      <c r="T38" s="48" t="e">
        <f t="shared" si="9"/>
        <v>#NUM!</v>
      </c>
      <c r="U38" s="48" t="e">
        <f t="shared" si="10"/>
        <v>#N/A</v>
      </c>
      <c r="V38" s="48" t="e">
        <f t="shared" si="11"/>
        <v>#NUM!</v>
      </c>
      <c r="W38" s="48" t="e">
        <f t="shared" si="12"/>
        <v>#NUM!</v>
      </c>
      <c r="X38" s="48" t="e">
        <f t="shared" si="13"/>
        <v>#NUM!</v>
      </c>
      <c r="Y38" s="48" t="e">
        <f t="shared" si="14"/>
        <v>#NUM!</v>
      </c>
      <c r="Z38" s="48" t="e">
        <f t="shared" si="15"/>
        <v>#N/A</v>
      </c>
      <c r="AA38" s="48" t="e">
        <f t="shared" si="16"/>
        <v>#NUM!</v>
      </c>
      <c r="AB38" s="48" t="e">
        <f t="shared" si="17"/>
        <v>#NUM!</v>
      </c>
      <c r="AC38" s="48" t="e">
        <f t="shared" si="18"/>
        <v>#NUM!</v>
      </c>
      <c r="AD38" s="48" t="e">
        <f t="shared" si="19"/>
        <v>#NUM!</v>
      </c>
      <c r="AE38" s="48" t="e">
        <f t="shared" si="20"/>
        <v>#NUM!</v>
      </c>
      <c r="AF38" s="48" t="e">
        <f t="shared" si="21"/>
        <v>#N/A</v>
      </c>
      <c r="AG38" s="48" t="e">
        <f t="shared" si="22"/>
        <v>#NUM!</v>
      </c>
      <c r="AH38" s="48" t="e">
        <f t="shared" si="23"/>
        <v>#NUM!</v>
      </c>
      <c r="AI38" s="48" t="e">
        <f t="shared" si="24"/>
        <v>#NUM!</v>
      </c>
      <c r="AJ38" s="48" t="e">
        <f t="shared" si="25"/>
        <v>#N/A</v>
      </c>
    </row>
    <row r="39" spans="1:36" ht="12.95" customHeight="1" x14ac:dyDescent="0.15">
      <c r="A39" s="47"/>
      <c r="B39" s="99"/>
      <c r="C39" s="99"/>
      <c r="D39" s="47"/>
      <c r="E39" s="47"/>
      <c r="F39" s="4" t="str">
        <f t="shared" si="0"/>
        <v/>
      </c>
      <c r="G39" s="47"/>
      <c r="H39" s="47"/>
      <c r="I39" s="5"/>
      <c r="K39" s="48" t="e">
        <f t="shared" si="1"/>
        <v>#NUM!</v>
      </c>
      <c r="L39" s="48" t="e">
        <f t="shared" si="2"/>
        <v>#NUM!</v>
      </c>
      <c r="M39" s="48" t="e">
        <f t="shared" si="3"/>
        <v>#NUM!</v>
      </c>
      <c r="N39" s="48" t="e">
        <f t="shared" si="4"/>
        <v>#NUM!</v>
      </c>
      <c r="O39" s="48" t="e">
        <f t="shared" si="5"/>
        <v>#NUM!</v>
      </c>
      <c r="P39" s="48" t="e">
        <f t="shared" si="26"/>
        <v>#N/A</v>
      </c>
      <c r="Q39" s="48" t="e">
        <f t="shared" si="6"/>
        <v>#NUM!</v>
      </c>
      <c r="R39" s="48" t="e">
        <f t="shared" si="7"/>
        <v>#NUM!</v>
      </c>
      <c r="S39" s="48" t="e">
        <f t="shared" si="8"/>
        <v>#NUM!</v>
      </c>
      <c r="T39" s="48" t="e">
        <f t="shared" si="9"/>
        <v>#NUM!</v>
      </c>
      <c r="U39" s="48" t="e">
        <f t="shared" si="10"/>
        <v>#N/A</v>
      </c>
      <c r="V39" s="48" t="e">
        <f t="shared" si="11"/>
        <v>#NUM!</v>
      </c>
      <c r="W39" s="48" t="e">
        <f t="shared" si="12"/>
        <v>#NUM!</v>
      </c>
      <c r="X39" s="48" t="e">
        <f t="shared" si="13"/>
        <v>#NUM!</v>
      </c>
      <c r="Y39" s="48" t="e">
        <f t="shared" si="14"/>
        <v>#NUM!</v>
      </c>
      <c r="Z39" s="48" t="e">
        <f t="shared" si="15"/>
        <v>#N/A</v>
      </c>
      <c r="AA39" s="48" t="e">
        <f t="shared" si="16"/>
        <v>#NUM!</v>
      </c>
      <c r="AB39" s="48" t="e">
        <f t="shared" si="17"/>
        <v>#NUM!</v>
      </c>
      <c r="AC39" s="48" t="e">
        <f t="shared" si="18"/>
        <v>#NUM!</v>
      </c>
      <c r="AD39" s="48" t="e">
        <f t="shared" si="19"/>
        <v>#NUM!</v>
      </c>
      <c r="AE39" s="48" t="e">
        <f t="shared" si="20"/>
        <v>#NUM!</v>
      </c>
      <c r="AF39" s="48" t="e">
        <f t="shared" si="21"/>
        <v>#N/A</v>
      </c>
      <c r="AG39" s="48" t="e">
        <f t="shared" si="22"/>
        <v>#NUM!</v>
      </c>
      <c r="AH39" s="48" t="e">
        <f t="shared" si="23"/>
        <v>#NUM!</v>
      </c>
      <c r="AI39" s="48" t="e">
        <f t="shared" si="24"/>
        <v>#NUM!</v>
      </c>
      <c r="AJ39" s="48" t="e">
        <f t="shared" si="25"/>
        <v>#N/A</v>
      </c>
    </row>
    <row r="40" spans="1:36" ht="12.95" customHeight="1" x14ac:dyDescent="0.15">
      <c r="A40" s="47"/>
      <c r="B40" s="99"/>
      <c r="C40" s="99"/>
      <c r="D40" s="47"/>
      <c r="E40" s="47"/>
      <c r="F40" s="4" t="str">
        <f t="shared" si="0"/>
        <v/>
      </c>
      <c r="G40" s="47"/>
      <c r="H40" s="47"/>
      <c r="I40" s="5"/>
      <c r="K40" s="48" t="e">
        <f t="shared" si="1"/>
        <v>#NUM!</v>
      </c>
      <c r="L40" s="48" t="e">
        <f t="shared" si="2"/>
        <v>#NUM!</v>
      </c>
      <c r="M40" s="48" t="e">
        <f t="shared" si="3"/>
        <v>#NUM!</v>
      </c>
      <c r="N40" s="48" t="e">
        <f t="shared" si="4"/>
        <v>#NUM!</v>
      </c>
      <c r="O40" s="48" t="e">
        <f t="shared" si="5"/>
        <v>#NUM!</v>
      </c>
      <c r="P40" s="48" t="e">
        <f t="shared" si="26"/>
        <v>#N/A</v>
      </c>
      <c r="Q40" s="48" t="e">
        <f t="shared" si="6"/>
        <v>#NUM!</v>
      </c>
      <c r="R40" s="48" t="e">
        <f t="shared" si="7"/>
        <v>#NUM!</v>
      </c>
      <c r="S40" s="48" t="e">
        <f t="shared" si="8"/>
        <v>#NUM!</v>
      </c>
      <c r="T40" s="48" t="e">
        <f t="shared" si="9"/>
        <v>#NUM!</v>
      </c>
      <c r="U40" s="48" t="e">
        <f t="shared" si="10"/>
        <v>#N/A</v>
      </c>
      <c r="V40" s="48" t="e">
        <f t="shared" si="11"/>
        <v>#NUM!</v>
      </c>
      <c r="W40" s="48" t="e">
        <f t="shared" si="12"/>
        <v>#NUM!</v>
      </c>
      <c r="X40" s="48" t="e">
        <f t="shared" si="13"/>
        <v>#NUM!</v>
      </c>
      <c r="Y40" s="48" t="e">
        <f t="shared" si="14"/>
        <v>#NUM!</v>
      </c>
      <c r="Z40" s="48" t="e">
        <f t="shared" si="15"/>
        <v>#N/A</v>
      </c>
      <c r="AA40" s="48" t="e">
        <f t="shared" si="16"/>
        <v>#NUM!</v>
      </c>
      <c r="AB40" s="48" t="e">
        <f t="shared" si="17"/>
        <v>#NUM!</v>
      </c>
      <c r="AC40" s="48" t="e">
        <f t="shared" si="18"/>
        <v>#NUM!</v>
      </c>
      <c r="AD40" s="48" t="e">
        <f t="shared" si="19"/>
        <v>#NUM!</v>
      </c>
      <c r="AE40" s="48" t="e">
        <f t="shared" si="20"/>
        <v>#NUM!</v>
      </c>
      <c r="AF40" s="48" t="e">
        <f t="shared" si="21"/>
        <v>#N/A</v>
      </c>
      <c r="AG40" s="48" t="e">
        <f t="shared" si="22"/>
        <v>#NUM!</v>
      </c>
      <c r="AH40" s="48" t="e">
        <f t="shared" si="23"/>
        <v>#NUM!</v>
      </c>
      <c r="AI40" s="48" t="e">
        <f t="shared" si="24"/>
        <v>#NUM!</v>
      </c>
      <c r="AJ40" s="48" t="e">
        <f t="shared" si="25"/>
        <v>#N/A</v>
      </c>
    </row>
    <row r="41" spans="1:36" ht="12.95" customHeight="1" x14ac:dyDescent="0.15">
      <c r="A41" s="47"/>
      <c r="B41" s="99"/>
      <c r="C41" s="99"/>
      <c r="D41" s="47"/>
      <c r="E41" s="47"/>
      <c r="F41" s="4" t="str">
        <f t="shared" si="0"/>
        <v/>
      </c>
      <c r="G41" s="47"/>
      <c r="H41" s="47"/>
      <c r="I41" s="5"/>
      <c r="K41" s="48" t="e">
        <f t="shared" si="1"/>
        <v>#NUM!</v>
      </c>
      <c r="L41" s="48" t="e">
        <f t="shared" si="2"/>
        <v>#NUM!</v>
      </c>
      <c r="M41" s="48" t="e">
        <f t="shared" si="3"/>
        <v>#NUM!</v>
      </c>
      <c r="N41" s="48" t="e">
        <f t="shared" si="4"/>
        <v>#NUM!</v>
      </c>
      <c r="O41" s="48" t="e">
        <f t="shared" si="5"/>
        <v>#NUM!</v>
      </c>
      <c r="P41" s="48" t="e">
        <f t="shared" si="26"/>
        <v>#N/A</v>
      </c>
      <c r="Q41" s="48" t="e">
        <f t="shared" si="6"/>
        <v>#NUM!</v>
      </c>
      <c r="R41" s="48" t="e">
        <f t="shared" si="7"/>
        <v>#NUM!</v>
      </c>
      <c r="S41" s="48" t="e">
        <f t="shared" si="8"/>
        <v>#NUM!</v>
      </c>
      <c r="T41" s="48" t="e">
        <f t="shared" si="9"/>
        <v>#NUM!</v>
      </c>
      <c r="U41" s="48" t="e">
        <f t="shared" si="10"/>
        <v>#N/A</v>
      </c>
      <c r="V41" s="48" t="e">
        <f t="shared" si="11"/>
        <v>#NUM!</v>
      </c>
      <c r="W41" s="48" t="e">
        <f t="shared" si="12"/>
        <v>#NUM!</v>
      </c>
      <c r="X41" s="48" t="e">
        <f t="shared" si="13"/>
        <v>#NUM!</v>
      </c>
      <c r="Y41" s="48" t="e">
        <f t="shared" si="14"/>
        <v>#NUM!</v>
      </c>
      <c r="Z41" s="48" t="e">
        <f t="shared" si="15"/>
        <v>#N/A</v>
      </c>
      <c r="AA41" s="48" t="e">
        <f t="shared" si="16"/>
        <v>#NUM!</v>
      </c>
      <c r="AB41" s="48" t="e">
        <f t="shared" si="17"/>
        <v>#NUM!</v>
      </c>
      <c r="AC41" s="48" t="e">
        <f t="shared" si="18"/>
        <v>#NUM!</v>
      </c>
      <c r="AD41" s="48" t="e">
        <f t="shared" si="19"/>
        <v>#NUM!</v>
      </c>
      <c r="AE41" s="48" t="e">
        <f t="shared" si="20"/>
        <v>#NUM!</v>
      </c>
      <c r="AF41" s="48" t="e">
        <f t="shared" si="21"/>
        <v>#N/A</v>
      </c>
      <c r="AG41" s="48" t="e">
        <f t="shared" si="22"/>
        <v>#NUM!</v>
      </c>
      <c r="AH41" s="48" t="e">
        <f t="shared" si="23"/>
        <v>#NUM!</v>
      </c>
      <c r="AI41" s="48" t="e">
        <f t="shared" si="24"/>
        <v>#NUM!</v>
      </c>
      <c r="AJ41" s="48" t="e">
        <f t="shared" si="25"/>
        <v>#N/A</v>
      </c>
    </row>
    <row r="42" spans="1:36" ht="12.95" customHeight="1" x14ac:dyDescent="0.15">
      <c r="A42" s="47"/>
      <c r="B42" s="99"/>
      <c r="C42" s="99"/>
      <c r="D42" s="47"/>
      <c r="E42" s="47"/>
      <c r="F42" s="4" t="str">
        <f t="shared" si="0"/>
        <v/>
      </c>
      <c r="G42" s="47"/>
      <c r="H42" s="47"/>
      <c r="I42" s="47"/>
      <c r="K42" s="48" t="e">
        <f t="shared" si="1"/>
        <v>#NUM!</v>
      </c>
      <c r="L42" s="48" t="e">
        <f t="shared" si="2"/>
        <v>#NUM!</v>
      </c>
      <c r="M42" s="48" t="e">
        <f t="shared" si="3"/>
        <v>#NUM!</v>
      </c>
      <c r="N42" s="48" t="e">
        <f t="shared" si="4"/>
        <v>#NUM!</v>
      </c>
      <c r="O42" s="48" t="e">
        <f t="shared" si="5"/>
        <v>#NUM!</v>
      </c>
      <c r="P42" s="48" t="e">
        <f t="shared" si="26"/>
        <v>#N/A</v>
      </c>
      <c r="Q42" s="48" t="e">
        <f t="shared" si="6"/>
        <v>#NUM!</v>
      </c>
      <c r="R42" s="48" t="e">
        <f t="shared" si="7"/>
        <v>#NUM!</v>
      </c>
      <c r="S42" s="48" t="e">
        <f t="shared" si="8"/>
        <v>#NUM!</v>
      </c>
      <c r="T42" s="48" t="e">
        <f t="shared" si="9"/>
        <v>#NUM!</v>
      </c>
      <c r="U42" s="48" t="e">
        <f t="shared" si="10"/>
        <v>#N/A</v>
      </c>
      <c r="V42" s="48" t="e">
        <f t="shared" si="11"/>
        <v>#NUM!</v>
      </c>
      <c r="W42" s="48" t="e">
        <f t="shared" si="12"/>
        <v>#NUM!</v>
      </c>
      <c r="X42" s="48" t="e">
        <f t="shared" si="13"/>
        <v>#NUM!</v>
      </c>
      <c r="Y42" s="48" t="e">
        <f t="shared" si="14"/>
        <v>#NUM!</v>
      </c>
      <c r="Z42" s="48" t="e">
        <f t="shared" si="15"/>
        <v>#N/A</v>
      </c>
      <c r="AA42" s="48" t="e">
        <f t="shared" si="16"/>
        <v>#NUM!</v>
      </c>
      <c r="AB42" s="48" t="e">
        <f t="shared" si="17"/>
        <v>#NUM!</v>
      </c>
      <c r="AC42" s="48" t="e">
        <f t="shared" si="18"/>
        <v>#NUM!</v>
      </c>
      <c r="AD42" s="48" t="e">
        <f t="shared" si="19"/>
        <v>#NUM!</v>
      </c>
      <c r="AE42" s="48" t="e">
        <f t="shared" si="20"/>
        <v>#NUM!</v>
      </c>
      <c r="AF42" s="48" t="e">
        <f t="shared" si="21"/>
        <v>#N/A</v>
      </c>
      <c r="AG42" s="48" t="e">
        <f t="shared" si="22"/>
        <v>#NUM!</v>
      </c>
      <c r="AH42" s="48" t="e">
        <f t="shared" si="23"/>
        <v>#NUM!</v>
      </c>
      <c r="AI42" s="48" t="e">
        <f t="shared" si="24"/>
        <v>#NUM!</v>
      </c>
      <c r="AJ42" s="48" t="e">
        <f t="shared" si="25"/>
        <v>#N/A</v>
      </c>
    </row>
    <row r="43" spans="1:36" ht="12.95" customHeight="1" x14ac:dyDescent="0.15">
      <c r="A43" s="47"/>
      <c r="B43" s="99"/>
      <c r="C43" s="99"/>
      <c r="D43" s="47"/>
      <c r="E43" s="47"/>
      <c r="F43" s="4" t="str">
        <f t="shared" si="0"/>
        <v/>
      </c>
      <c r="G43" s="47"/>
      <c r="H43" s="47"/>
      <c r="I43" s="47"/>
      <c r="K43" s="48" t="e">
        <f t="shared" si="1"/>
        <v>#NUM!</v>
      </c>
      <c r="L43" s="48" t="e">
        <f t="shared" si="2"/>
        <v>#NUM!</v>
      </c>
      <c r="M43" s="48" t="e">
        <f t="shared" si="3"/>
        <v>#NUM!</v>
      </c>
      <c r="N43" s="48" t="e">
        <f t="shared" si="4"/>
        <v>#NUM!</v>
      </c>
      <c r="O43" s="48" t="e">
        <f t="shared" si="5"/>
        <v>#NUM!</v>
      </c>
      <c r="P43" s="48" t="e">
        <f t="shared" si="26"/>
        <v>#N/A</v>
      </c>
      <c r="Q43" s="48" t="e">
        <f t="shared" si="6"/>
        <v>#NUM!</v>
      </c>
      <c r="R43" s="48" t="e">
        <f t="shared" si="7"/>
        <v>#NUM!</v>
      </c>
      <c r="S43" s="48" t="e">
        <f t="shared" si="8"/>
        <v>#NUM!</v>
      </c>
      <c r="T43" s="48" t="e">
        <f t="shared" si="9"/>
        <v>#NUM!</v>
      </c>
      <c r="U43" s="48" t="e">
        <f t="shared" si="10"/>
        <v>#N/A</v>
      </c>
      <c r="V43" s="48" t="e">
        <f t="shared" si="11"/>
        <v>#NUM!</v>
      </c>
      <c r="W43" s="48" t="e">
        <f t="shared" si="12"/>
        <v>#NUM!</v>
      </c>
      <c r="X43" s="48" t="e">
        <f t="shared" si="13"/>
        <v>#NUM!</v>
      </c>
      <c r="Y43" s="48" t="e">
        <f t="shared" si="14"/>
        <v>#NUM!</v>
      </c>
      <c r="Z43" s="48" t="e">
        <f t="shared" si="15"/>
        <v>#N/A</v>
      </c>
      <c r="AA43" s="48" t="e">
        <f t="shared" si="16"/>
        <v>#NUM!</v>
      </c>
      <c r="AB43" s="48" t="e">
        <f t="shared" si="17"/>
        <v>#NUM!</v>
      </c>
      <c r="AC43" s="48" t="e">
        <f t="shared" si="18"/>
        <v>#NUM!</v>
      </c>
      <c r="AD43" s="48" t="e">
        <f t="shared" si="19"/>
        <v>#NUM!</v>
      </c>
      <c r="AE43" s="48" t="e">
        <f t="shared" si="20"/>
        <v>#NUM!</v>
      </c>
      <c r="AF43" s="48" t="e">
        <f t="shared" si="21"/>
        <v>#N/A</v>
      </c>
      <c r="AG43" s="48" t="e">
        <f t="shared" si="22"/>
        <v>#NUM!</v>
      </c>
      <c r="AH43" s="48" t="e">
        <f t="shared" si="23"/>
        <v>#NUM!</v>
      </c>
      <c r="AI43" s="48" t="e">
        <f t="shared" si="24"/>
        <v>#NUM!</v>
      </c>
      <c r="AJ43" s="48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47" t="s">
        <v>18</v>
      </c>
      <c r="D46" s="47" t="s">
        <v>19</v>
      </c>
      <c r="E46" s="47" t="s">
        <v>20</v>
      </c>
      <c r="F46" s="11"/>
      <c r="G46" s="5" t="s">
        <v>21</v>
      </c>
      <c r="H46" s="13"/>
      <c r="I46" s="111" t="s">
        <v>177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27</v>
      </c>
      <c r="D47" s="15">
        <f>COUNTIF(G4:G43,"*下層*")</f>
        <v>0</v>
      </c>
      <c r="E47" s="15">
        <f>COUNTA(A4:A43)</f>
        <v>27</v>
      </c>
      <c r="F47" s="11"/>
      <c r="G47" s="16">
        <f>C47*100</f>
        <v>2700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10</v>
      </c>
      <c r="D48" s="15" t="str">
        <f>IF(D47&gt;0,ROUND(SUMIF(G4:G43,"*下層*",E4:E43)/D47,0),"")</f>
        <v/>
      </c>
      <c r="E48" s="15">
        <f>ROUND(SUM(E4:E43)/E47,0)</f>
        <v>10</v>
      </c>
      <c r="F48" s="14"/>
      <c r="G48" s="16">
        <f>C48</f>
        <v>10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14</v>
      </c>
      <c r="D49" s="15" t="str">
        <f>IF(D47&gt;0,ROUND(SUMIF(G4:G43,"*下層*",D4:D43)/D47,0),"")</f>
        <v/>
      </c>
      <c r="E49" s="15">
        <f>ROUND(SUM(D4:D43)/E47,0)</f>
        <v>14</v>
      </c>
      <c r="F49" s="14"/>
      <c r="G49" s="16">
        <f>C49</f>
        <v>14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3.9199999999999986</v>
      </c>
      <c r="D50" s="17">
        <f>SUMIF(G4:G43,"*下層*",F4:F43)</f>
        <v>0</v>
      </c>
      <c r="E50" s="4">
        <f>SUM(F4:F43)</f>
        <v>3.9199999999999986</v>
      </c>
      <c r="F50" s="14"/>
      <c r="G50" s="18">
        <f>C50*100</f>
        <v>391.99999999999989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形状比＝71、Sr＝19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47" t="s">
        <v>18</v>
      </c>
      <c r="D53" s="47" t="s">
        <v>19</v>
      </c>
      <c r="E53" s="47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20</v>
      </c>
      <c r="D54" s="15">
        <f>COUNTIF(H4:H43,"▲")</f>
        <v>0</v>
      </c>
      <c r="E54" s="15">
        <f>COUNTA(H4:H43)</f>
        <v>20</v>
      </c>
      <c r="F54" s="11"/>
      <c r="G54" s="16">
        <f>C54*100</f>
        <v>2000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8</v>
      </c>
      <c r="D55" s="15" t="str">
        <f>IF(D54&gt;0,ROUND(SUMIF(H4:H43,"▲",E4:E43)/D54,0),"")</f>
        <v/>
      </c>
      <c r="E55" s="15">
        <f>ROUND(SUMIF(H4:H43,"*",E4:E43)/E54,0)</f>
        <v>8</v>
      </c>
      <c r="F55" s="14"/>
      <c r="G55" s="16">
        <f>C55</f>
        <v>8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10</v>
      </c>
      <c r="D56" s="15" t="str">
        <f>IF(D54&gt;0,ROUND(SUMIF(H4:H43,"▲",D4:D43)/D54,0),"")</f>
        <v/>
      </c>
      <c r="E56" s="15">
        <f>ROUND(SUMIF(H4:H43,"*",D4:D43)/E54,0)</f>
        <v>10</v>
      </c>
      <c r="F56" s="14"/>
      <c r="G56" s="16">
        <f>C56</f>
        <v>10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1.3500000000000003</v>
      </c>
      <c r="D57" s="17">
        <f>SUMIF(H4:H43,"▲",F4:F43)</f>
        <v>0</v>
      </c>
      <c r="E57" s="17">
        <f>SUM(C57:D57)</f>
        <v>1.3500000000000003</v>
      </c>
      <c r="F57" s="14"/>
      <c r="G57" s="20">
        <f>C57*100</f>
        <v>135.00000000000003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47" t="s">
        <v>18</v>
      </c>
      <c r="D60" s="47" t="s">
        <v>19</v>
      </c>
      <c r="E60" s="47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74.099999999999994</v>
      </c>
      <c r="D61" s="21" t="str">
        <f>IF(D47&gt;0,ROUND(D54/D47*100,1),"")</f>
        <v/>
      </c>
      <c r="E61" s="21">
        <f>ROUND(E54/E47*100,1)</f>
        <v>74.099999999999994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34.4</v>
      </c>
      <c r="D62" s="21" t="str">
        <f>IF(D47&gt;0,ROUND(D57/D50*100,1),"")</f>
        <v/>
      </c>
      <c r="E62" s="21">
        <f>ROUND(E57/E50*100,1)</f>
        <v>34.4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47" t="s">
        <v>18</v>
      </c>
      <c r="D65" s="47" t="s">
        <v>19</v>
      </c>
      <c r="E65" s="47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7</v>
      </c>
      <c r="D66" s="15">
        <f>D47-D54</f>
        <v>0</v>
      </c>
      <c r="E66" s="15">
        <f>SUM(C66:D66)</f>
        <v>7</v>
      </c>
      <c r="F66" s="11"/>
      <c r="G66" s="16">
        <f>C66*100</f>
        <v>700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15</v>
      </c>
      <c r="D67" s="15" t="str">
        <f>IF(D66&gt;0,ROUND(SUMIFS(E4:E43,G7:G43,"*下層*",H4:H43,"")/D66,0),"")</f>
        <v/>
      </c>
      <c r="E67" s="15">
        <f>IF(E66&gt;0,ROUND(SUMIF(H4:H43,"",E4:E43)/E66,0),"")</f>
        <v>15</v>
      </c>
      <c r="F67" s="14"/>
      <c r="G67" s="16">
        <f>C67</f>
        <v>15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24</v>
      </c>
      <c r="D68" s="15" t="str">
        <f>IF(D66&gt;0,ROUND(SUMIFS(D4:D43,G7:G43,"*下層*",H4:H43,"")/D66,0),"")</f>
        <v/>
      </c>
      <c r="E68" s="15">
        <f>IF(E66&gt;0,ROUND(SUMIF(H4:H43,"",D4:D43)/E66,0),"")</f>
        <v>24</v>
      </c>
      <c r="F68" s="14"/>
      <c r="G68" s="16">
        <f>C68</f>
        <v>24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2.5699999999999985</v>
      </c>
      <c r="D69" s="17" t="str">
        <f>IF(D66&gt;0,D50-D57,"")</f>
        <v/>
      </c>
      <c r="E69" s="4">
        <f>SUM(C69:D69)</f>
        <v>2.5699999999999985</v>
      </c>
      <c r="F69" s="14"/>
      <c r="G69" s="18">
        <f>C69*100</f>
        <v>256.99999999999983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形状比＝63、Sr＝25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29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591" priority="16" stopIfTrue="1">
      <formula>AND(($H4="スギ"),(#REF!&lt;12))</formula>
    </cfRule>
  </conditionalFormatting>
  <conditionalFormatting sqref="L4:L43">
    <cfRule type="expression" dxfId="590" priority="15" stopIfTrue="1">
      <formula>AND(($H4="スギ"),(#REF!&lt;22),(#REF!&gt;=12))</formula>
    </cfRule>
  </conditionalFormatting>
  <conditionalFormatting sqref="M4:M43">
    <cfRule type="expression" dxfId="589" priority="14" stopIfTrue="1">
      <formula>AND(($H4="スギ"),(#REF!&lt;32),(#REF!&gt;=22))</formula>
    </cfRule>
  </conditionalFormatting>
  <conditionalFormatting sqref="N4:N43">
    <cfRule type="expression" dxfId="588" priority="13" stopIfTrue="1">
      <formula>AND(($H4="スギ"),(#REF!&lt;42),(#REF!&gt;=32))</formula>
    </cfRule>
  </conditionalFormatting>
  <conditionalFormatting sqref="U4:U43 Z4:AF43 AJ4:AJ43 O4:P43">
    <cfRule type="expression" dxfId="587" priority="12" stopIfTrue="1">
      <formula>AND(($H4="スギ"),(#REF!&gt;=42))</formula>
    </cfRule>
  </conditionalFormatting>
  <conditionalFormatting sqref="Q4:Q43 AA4:AA43">
    <cfRule type="expression" dxfId="586" priority="11" stopIfTrue="1">
      <formula>AND(($H4="ヒノキ"),(#REF!&lt;12))</formula>
    </cfRule>
  </conditionalFormatting>
  <conditionalFormatting sqref="R4:R43 AB4:AE43">
    <cfRule type="expression" dxfId="585" priority="10" stopIfTrue="1">
      <formula>AND(($H4="ヒノキ"),(#REF!&lt;22),(#REF!&gt;=12))</formula>
    </cfRule>
  </conditionalFormatting>
  <conditionalFormatting sqref="S4:S43">
    <cfRule type="expression" dxfId="584" priority="9" stopIfTrue="1">
      <formula>AND(($H4="ヒノキ"),(#REF!&lt;32),(#REF!&gt;=22))</formula>
    </cfRule>
  </conditionalFormatting>
  <conditionalFormatting sqref="T4:U43 Z4:AF43 AJ4:AJ43">
    <cfRule type="expression" dxfId="583" priority="8" stopIfTrue="1">
      <formula>AND(($H4="ヒノキ"),(#REF!&gt;=32))</formula>
    </cfRule>
  </conditionalFormatting>
  <conditionalFormatting sqref="V4:V43 AA4:AA43">
    <cfRule type="expression" dxfId="582" priority="7" stopIfTrue="1">
      <formula>AND(($H4="アカマツ"),(#REF!&lt;12))</formula>
    </cfRule>
  </conditionalFormatting>
  <conditionalFormatting sqref="W4:W43 AB4:AB43">
    <cfRule type="expression" dxfId="581" priority="6" stopIfTrue="1">
      <formula>AND(($H4="アカマツ"),(#REF!&lt;22),(#REF!&gt;=12))</formula>
    </cfRule>
  </conditionalFormatting>
  <conditionalFormatting sqref="X4:X43 AC4:AC43">
    <cfRule type="expression" dxfId="580" priority="5" stopIfTrue="1">
      <formula>AND(($H4="アカマツ"),(#REF!&lt;42),(#REF!&gt;=22))</formula>
    </cfRule>
  </conditionalFormatting>
  <conditionalFormatting sqref="Y4:AF43 AJ4:AJ43">
    <cfRule type="expression" dxfId="579" priority="4" stopIfTrue="1">
      <formula>AND(($H4="アカマツ"),(#REF!&gt;=42))</formula>
    </cfRule>
  </conditionalFormatting>
  <conditionalFormatting sqref="AG4:AG43">
    <cfRule type="expression" dxfId="578" priority="3" stopIfTrue="1">
      <formula>AND(($H4&lt;&gt;"スギ"),($H4&lt;&gt;"ヒノキ"),($H4&lt;&gt;"アカマツ"),(#REF!&lt;12))</formula>
    </cfRule>
  </conditionalFormatting>
  <conditionalFormatting sqref="AH4:AH43">
    <cfRule type="expression" dxfId="577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576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FF00"/>
  </sheetPr>
  <dimension ref="A1:AJ120"/>
  <sheetViews>
    <sheetView showGridLines="0" view="pageBreakPreview" zoomScaleNormal="85" zoomScaleSheetLayoutView="100" workbookViewId="0">
      <selection activeCell="I17" sqref="I17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336</v>
      </c>
      <c r="B2" s="100"/>
      <c r="C2" s="100"/>
      <c r="D2" s="100"/>
      <c r="E2" s="100"/>
      <c r="F2" s="100"/>
      <c r="G2" s="100"/>
      <c r="H2" s="101" t="s">
        <v>128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49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48">
        <v>0</v>
      </c>
      <c r="L3" s="48">
        <v>12</v>
      </c>
      <c r="M3" s="48">
        <v>22</v>
      </c>
      <c r="N3" s="48">
        <v>32</v>
      </c>
      <c r="O3" s="48">
        <v>42</v>
      </c>
      <c r="P3" s="48" t="s">
        <v>14</v>
      </c>
      <c r="Q3" s="48">
        <v>0</v>
      </c>
      <c r="R3" s="48">
        <v>12</v>
      </c>
      <c r="S3" s="48">
        <v>22</v>
      </c>
      <c r="T3" s="48">
        <v>32</v>
      </c>
      <c r="U3" s="48" t="s">
        <v>14</v>
      </c>
      <c r="V3" s="48">
        <v>0</v>
      </c>
      <c r="W3" s="48">
        <v>12</v>
      </c>
      <c r="X3" s="48">
        <v>22</v>
      </c>
      <c r="Y3" s="48">
        <v>42</v>
      </c>
      <c r="Z3" s="48" t="s">
        <v>14</v>
      </c>
      <c r="AA3" s="48">
        <v>0</v>
      </c>
      <c r="AB3" s="48">
        <v>12</v>
      </c>
      <c r="AC3" s="48">
        <v>22</v>
      </c>
      <c r="AD3" s="48">
        <v>32</v>
      </c>
      <c r="AE3" s="48">
        <v>42</v>
      </c>
      <c r="AF3" s="48" t="s">
        <v>14</v>
      </c>
      <c r="AG3" s="48">
        <v>0</v>
      </c>
      <c r="AH3" s="48">
        <v>12</v>
      </c>
      <c r="AI3" s="48">
        <v>42</v>
      </c>
      <c r="AJ3" s="48" t="s">
        <v>14</v>
      </c>
    </row>
    <row r="4" spans="1:36" ht="12.95" customHeight="1" x14ac:dyDescent="0.15">
      <c r="A4" s="47">
        <v>481</v>
      </c>
      <c r="B4" s="99" t="s">
        <v>97</v>
      </c>
      <c r="C4" s="99"/>
      <c r="D4" s="47">
        <v>26</v>
      </c>
      <c r="E4" s="47">
        <v>20</v>
      </c>
      <c r="F4" s="4">
        <f t="shared" ref="F4:F43" si="0">IF(D4&gt;0,IF(B4="スギ",P4,IF(B4="ヒノキ",U4,IF(B4="アカマツ",Z4,IF(B4="カラマツ",AF4,AJ4)))),"")</f>
        <v>0.48</v>
      </c>
      <c r="G4" s="5" t="s">
        <v>42</v>
      </c>
      <c r="H4" s="47"/>
      <c r="I4" s="47" t="s">
        <v>38</v>
      </c>
      <c r="J4" s="1" t="s">
        <v>15</v>
      </c>
      <c r="K4" s="48">
        <f t="shared" ref="K4:K43" si="1">IF(ROUND(10^(-5+0.8769+1.7454*LOG(D4)+1.014*LOG(E4)),2)&gt;=0.01,ROUND(10^(-5+0.8769+1.7454*LOG(D4)+1.014*LOG(E4)),2),ROUND(10^(-5+0.8769+1.7454*LOG(D4)+1.014*LOG(E4)),3))</f>
        <v>0.46</v>
      </c>
      <c r="L4" s="48">
        <f t="shared" ref="L4:L43" si="2">ROUND(10^(-5+0.73504+1.83346*LOG(D4)+1.06569*LOG(E4)),2)</f>
        <v>0.52</v>
      </c>
      <c r="M4" s="48">
        <f t="shared" ref="M4:M43" si="3">ROUND(10^(-5+0.71514+1.74357*LOG(D4)+1.17719*LOG(E4)),2)</f>
        <v>0.52</v>
      </c>
      <c r="N4" s="48">
        <f t="shared" ref="N4:N43" si="4">ROUND(10^(-5+0.82956+1.76381*LOG(D4)+1.06412*LOG(E4)),2)</f>
        <v>0.51</v>
      </c>
      <c r="O4" s="48">
        <f t="shared" ref="O4:O43" si="5">ROUND(10^(-5+0.88226+1.79204*LOG(D4)+0.99303*LOG(E4)),2)</f>
        <v>0.51</v>
      </c>
      <c r="P4" s="48">
        <f>HLOOKUP($D4,K$3:O$43,MATCH($A4,$A$3:$A$43,0),1)</f>
        <v>0.52</v>
      </c>
      <c r="Q4" s="48">
        <f t="shared" ref="Q4:Q43" si="6">IF(ROUND(10^(1.810672*LOG(D4)+0.982833*LOG(E4)-4.173533),2)&gt;=0.01,ROUND(10^(1.810672*LOG(D4)+0.982833*LOG(E4)-4.173533),2),ROUND(10^(1.810672*LOG(D4)+0.982833*LOG(E4)-4.173533),3))</f>
        <v>0.46</v>
      </c>
      <c r="R4" s="48">
        <f t="shared" ref="R4:R43" si="7">ROUND(10^(1.905709*LOG(D4)+1.011385*LOG(E4)-4.293729),2)</f>
        <v>0.52</v>
      </c>
      <c r="S4" s="48">
        <f t="shared" ref="S4:S43" si="8">ROUND(10^(1.771888*LOG(D4)+1.138415*LOG(E4)-4.271259),2)</f>
        <v>0.52</v>
      </c>
      <c r="T4" s="48">
        <f t="shared" ref="T4:T43" si="9">ROUND(10^(1.671519*LOG(D4)+1.363617*LOG(E4)-4.404407),2)</f>
        <v>0.54</v>
      </c>
      <c r="U4" s="48">
        <f t="shared" ref="U4:U43" si="10">HLOOKUP($D4,Q$3:T$43,MATCH($A4,$A$3:$A$43,0),1)</f>
        <v>0.52</v>
      </c>
      <c r="V4" s="48">
        <f t="shared" ref="V4:V43" si="11">IF(ROUND(10^(-4.249503+1.946501*LOG(D4)+0.942682*LOG(E4)),2)&gt;=0.01,ROUND(10^(-4.249503+1.946501*LOG(D4)+0.942682*LOG(E4)),2),ROUND(10^(-4.249503+1.946501*LOG(D4)+0.942682*LOG(E4)),3))</f>
        <v>0.54</v>
      </c>
      <c r="W4" s="48">
        <f t="shared" ref="W4:W43" si="12">ROUND(10^(-4.155639+1.847898*LOG(D4)+0.951955*LOG(E4)),2)</f>
        <v>0.5</v>
      </c>
      <c r="X4" s="48">
        <f t="shared" ref="X4:X43" si="13">ROUND(10^(-4.194535+1.804172*LOG(D4)+1.034248*LOG(E4)),2)</f>
        <v>0.51</v>
      </c>
      <c r="Y4" s="48">
        <f t="shared" ref="Y4:Y43" si="14">ROUND(10^(-4.42347+2.006485*LOG(D4)+0.967757*LOG(E4)),2)</f>
        <v>0.47</v>
      </c>
      <c r="Z4" s="48">
        <f t="shared" ref="Z4:Z43" si="15">HLOOKUP($D4,V$3:Y$43,MATCH($A4,$A$3:$A$43,0),1)</f>
        <v>0.51</v>
      </c>
      <c r="AA4" s="48">
        <f t="shared" ref="AA4:AA43" si="16">IF(ROUND(10^(1.80389*LOG(D4)+0.962587*LOG(E4)-4.155099),2)&gt;=0.01,ROUND(10^(1.80389*LOG(D4)+0.962587*LOG(E4)-4.155099),2),ROUND(10^(1.80389*LOG(D4)+0.962587*LOG(E4)-4.155099),3))</f>
        <v>0.45</v>
      </c>
      <c r="AB4" s="48">
        <f t="shared" ref="AB4:AB43" si="17">ROUND(10^(1.979213*LOG(D4)+0.998347*LOG(E4)-4.369281),2)</f>
        <v>0.54</v>
      </c>
      <c r="AC4" s="48">
        <f t="shared" ref="AC4:AC43" si="18">ROUND(10^(1.904401*LOG(D4)+1.062478*LOG(E4)-4.348104),2)</f>
        <v>0.54</v>
      </c>
      <c r="AD4" s="48">
        <f t="shared" ref="AD4:AD43" si="19">ROUND(10^(1.640825*LOG(D4)+1.080387*LOG(E4)-3.976731),2)</f>
        <v>0.56000000000000005</v>
      </c>
      <c r="AE4" s="48">
        <f t="shared" ref="AE4:AE43" si="20">ROUND(10^(1.90887*LOG(D4)+1.088002*LOG(E4)-4.431495),2)</f>
        <v>0.48</v>
      </c>
      <c r="AF4" s="48">
        <f t="shared" ref="AF4:AF43" si="21">HLOOKUP($D4,AA$3:AE$43,MATCH($A4,$A$3:$A$43,0),1)</f>
        <v>0.54</v>
      </c>
      <c r="AG4" s="48">
        <f t="shared" ref="AG4:AG43" si="22">IF(ROUND(10^(1.94019664*LOG(D4)+0.84689666*LOG(E4)-4.20067295),2)&gt;=0.01,ROUND(10^(1.94019664*LOG(D4)+0.84689666*LOG(E4)-4.20067295),2),ROUND(10^(1.94019664*LOG(D4)+0.84689666*LOG(E4)-4.20067295),3))</f>
        <v>0.44</v>
      </c>
      <c r="AH4" s="48">
        <f t="shared" ref="AH4:AH43" si="23">ROUND(10^(1.93813902*LOG(D4)+0.96697002*LOG(E4)-4.32216295),2)</f>
        <v>0.48</v>
      </c>
      <c r="AI4" s="48">
        <f t="shared" ref="AI4:AI43" si="24">ROUND(10^(1.82464098*LOG(D4)+0.97625989*LOG(E4)-4.15096808),2)</f>
        <v>0.5</v>
      </c>
      <c r="AJ4" s="48">
        <f t="shared" ref="AJ4:AJ43" si="25">HLOOKUP($D4,AG$3:AI$43,MATCH($A4,$A$3:$A$43,0),1)</f>
        <v>0.48</v>
      </c>
    </row>
    <row r="5" spans="1:36" ht="12.95" customHeight="1" x14ac:dyDescent="0.15">
      <c r="A5" s="47">
        <v>482</v>
      </c>
      <c r="B5" s="99" t="s">
        <v>97</v>
      </c>
      <c r="C5" s="99"/>
      <c r="D5" s="47">
        <v>10</v>
      </c>
      <c r="E5" s="47">
        <v>12</v>
      </c>
      <c r="F5" s="4">
        <f t="shared" si="0"/>
        <v>0.05</v>
      </c>
      <c r="G5" s="5" t="s">
        <v>42</v>
      </c>
      <c r="H5" s="47" t="s">
        <v>32</v>
      </c>
      <c r="I5" s="53"/>
      <c r="J5" s="1" t="s">
        <v>15</v>
      </c>
      <c r="K5" s="48">
        <f t="shared" si="1"/>
        <v>0.05</v>
      </c>
      <c r="L5" s="48">
        <f t="shared" si="2"/>
        <v>0.05</v>
      </c>
      <c r="M5" s="48">
        <f t="shared" si="3"/>
        <v>0.05</v>
      </c>
      <c r="N5" s="48">
        <f t="shared" si="4"/>
        <v>0.06</v>
      </c>
      <c r="O5" s="48">
        <f t="shared" si="5"/>
        <v>0.06</v>
      </c>
      <c r="P5" s="48">
        <f t="shared" ref="P5:P43" si="26">HLOOKUP($D5,K$3:O$43,MATCH(A5,$A$3:$A$43,0),1)</f>
        <v>0.05</v>
      </c>
      <c r="Q5" s="48">
        <f t="shared" si="6"/>
        <v>0.05</v>
      </c>
      <c r="R5" s="48">
        <f t="shared" si="7"/>
        <v>0.05</v>
      </c>
      <c r="S5" s="48">
        <f t="shared" si="8"/>
        <v>0.05</v>
      </c>
      <c r="T5" s="48">
        <f t="shared" si="9"/>
        <v>0.05</v>
      </c>
      <c r="U5" s="48">
        <f t="shared" si="10"/>
        <v>0.05</v>
      </c>
      <c r="V5" s="48">
        <f t="shared" si="11"/>
        <v>0.05</v>
      </c>
      <c r="W5" s="48">
        <f t="shared" si="12"/>
        <v>0.05</v>
      </c>
      <c r="X5" s="48">
        <f t="shared" si="13"/>
        <v>0.05</v>
      </c>
      <c r="Y5" s="48">
        <f t="shared" si="14"/>
        <v>0.04</v>
      </c>
      <c r="Z5" s="48">
        <f t="shared" si="15"/>
        <v>0.05</v>
      </c>
      <c r="AA5" s="48">
        <f t="shared" si="16"/>
        <v>0.05</v>
      </c>
      <c r="AB5" s="48">
        <f t="shared" si="17"/>
        <v>0.05</v>
      </c>
      <c r="AC5" s="48">
        <f t="shared" si="18"/>
        <v>0.05</v>
      </c>
      <c r="AD5" s="48">
        <f t="shared" si="19"/>
        <v>7.0000000000000007E-2</v>
      </c>
      <c r="AE5" s="48">
        <f t="shared" si="20"/>
        <v>0.04</v>
      </c>
      <c r="AF5" s="48">
        <f t="shared" si="21"/>
        <v>0.05</v>
      </c>
      <c r="AG5" s="48">
        <f t="shared" si="22"/>
        <v>0.05</v>
      </c>
      <c r="AH5" s="48">
        <f t="shared" si="23"/>
        <v>0.05</v>
      </c>
      <c r="AI5" s="48">
        <f t="shared" si="24"/>
        <v>0.05</v>
      </c>
      <c r="AJ5" s="48">
        <f t="shared" si="25"/>
        <v>0.05</v>
      </c>
    </row>
    <row r="6" spans="1:36" ht="12.95" customHeight="1" x14ac:dyDescent="0.15">
      <c r="A6" s="47">
        <v>483</v>
      </c>
      <c r="B6" s="99" t="s">
        <v>193</v>
      </c>
      <c r="C6" s="99"/>
      <c r="D6" s="47">
        <v>8</v>
      </c>
      <c r="E6" s="47">
        <v>13</v>
      </c>
      <c r="F6" s="4">
        <f t="shared" si="0"/>
        <v>0.03</v>
      </c>
      <c r="G6" s="5"/>
      <c r="H6" s="47" t="s">
        <v>32</v>
      </c>
      <c r="I6" s="5"/>
      <c r="J6" s="1" t="s">
        <v>15</v>
      </c>
      <c r="K6" s="48">
        <f t="shared" si="1"/>
        <v>0.04</v>
      </c>
      <c r="L6" s="48">
        <f t="shared" si="2"/>
        <v>0.04</v>
      </c>
      <c r="M6" s="48">
        <f t="shared" si="3"/>
        <v>0.04</v>
      </c>
      <c r="N6" s="48">
        <f t="shared" si="4"/>
        <v>0.04</v>
      </c>
      <c r="O6" s="48">
        <f t="shared" si="5"/>
        <v>0.04</v>
      </c>
      <c r="P6" s="48">
        <f t="shared" si="26"/>
        <v>0.04</v>
      </c>
      <c r="Q6" s="48">
        <f t="shared" si="6"/>
        <v>0.04</v>
      </c>
      <c r="R6" s="48">
        <f t="shared" si="7"/>
        <v>0.04</v>
      </c>
      <c r="S6" s="48">
        <f t="shared" si="8"/>
        <v>0.04</v>
      </c>
      <c r="T6" s="48">
        <f t="shared" si="9"/>
        <v>0.04</v>
      </c>
      <c r="U6" s="48">
        <f t="shared" si="10"/>
        <v>0.04</v>
      </c>
      <c r="V6" s="48">
        <f t="shared" si="11"/>
        <v>0.04</v>
      </c>
      <c r="W6" s="48">
        <f t="shared" si="12"/>
        <v>0.04</v>
      </c>
      <c r="X6" s="48">
        <f t="shared" si="13"/>
        <v>0.04</v>
      </c>
      <c r="Y6" s="48">
        <f t="shared" si="14"/>
        <v>0.03</v>
      </c>
      <c r="Z6" s="48">
        <f t="shared" si="15"/>
        <v>0.04</v>
      </c>
      <c r="AA6" s="48">
        <f t="shared" si="16"/>
        <v>0.04</v>
      </c>
      <c r="AB6" s="48">
        <f t="shared" si="17"/>
        <v>0.03</v>
      </c>
      <c r="AC6" s="48">
        <f t="shared" si="18"/>
        <v>0.04</v>
      </c>
      <c r="AD6" s="48">
        <f t="shared" si="19"/>
        <v>0.05</v>
      </c>
      <c r="AE6" s="48">
        <f t="shared" si="20"/>
        <v>0.03</v>
      </c>
      <c r="AF6" s="48">
        <f t="shared" si="21"/>
        <v>0.04</v>
      </c>
      <c r="AG6" s="48">
        <f t="shared" si="22"/>
        <v>0.03</v>
      </c>
      <c r="AH6" s="48">
        <f t="shared" si="23"/>
        <v>0.03</v>
      </c>
      <c r="AI6" s="48">
        <f t="shared" si="24"/>
        <v>0.04</v>
      </c>
      <c r="AJ6" s="48">
        <f t="shared" si="25"/>
        <v>0.03</v>
      </c>
    </row>
    <row r="7" spans="1:36" ht="12.95" customHeight="1" x14ac:dyDescent="0.15">
      <c r="A7" s="47">
        <v>484</v>
      </c>
      <c r="B7" s="99" t="s">
        <v>86</v>
      </c>
      <c r="C7" s="99"/>
      <c r="D7" s="47">
        <v>26</v>
      </c>
      <c r="E7" s="47">
        <v>21</v>
      </c>
      <c r="F7" s="4">
        <f t="shared" si="0"/>
        <v>0.53</v>
      </c>
      <c r="G7" s="5"/>
      <c r="H7" s="53" t="s">
        <v>32</v>
      </c>
      <c r="I7" s="5"/>
      <c r="J7" s="1" t="s">
        <v>15</v>
      </c>
      <c r="K7" s="48">
        <f t="shared" si="1"/>
        <v>0.49</v>
      </c>
      <c r="L7" s="48">
        <f t="shared" si="2"/>
        <v>0.55000000000000004</v>
      </c>
      <c r="M7" s="48">
        <f t="shared" si="3"/>
        <v>0.55000000000000004</v>
      </c>
      <c r="N7" s="48">
        <f t="shared" si="4"/>
        <v>0.54</v>
      </c>
      <c r="O7" s="48">
        <f t="shared" si="5"/>
        <v>0.54</v>
      </c>
      <c r="P7" s="48">
        <f t="shared" si="26"/>
        <v>0.55000000000000004</v>
      </c>
      <c r="Q7" s="48">
        <f t="shared" si="6"/>
        <v>0.49</v>
      </c>
      <c r="R7" s="48">
        <f t="shared" si="7"/>
        <v>0.55000000000000004</v>
      </c>
      <c r="S7" s="48">
        <f t="shared" si="8"/>
        <v>0.55000000000000004</v>
      </c>
      <c r="T7" s="48">
        <f t="shared" si="9"/>
        <v>0.57999999999999996</v>
      </c>
      <c r="U7" s="48">
        <f t="shared" si="10"/>
        <v>0.55000000000000004</v>
      </c>
      <c r="V7" s="48">
        <f t="shared" si="11"/>
        <v>0.56000000000000005</v>
      </c>
      <c r="W7" s="48">
        <f t="shared" si="12"/>
        <v>0.52</v>
      </c>
      <c r="X7" s="48">
        <f t="shared" si="13"/>
        <v>0.53</v>
      </c>
      <c r="Y7" s="48">
        <f t="shared" si="14"/>
        <v>0.5</v>
      </c>
      <c r="Z7" s="48">
        <f t="shared" si="15"/>
        <v>0.53</v>
      </c>
      <c r="AA7" s="48">
        <f t="shared" si="16"/>
        <v>0.47</v>
      </c>
      <c r="AB7" s="48">
        <f t="shared" si="17"/>
        <v>0.56000000000000005</v>
      </c>
      <c r="AC7" s="48">
        <f t="shared" si="18"/>
        <v>0.56000000000000005</v>
      </c>
      <c r="AD7" s="48">
        <f t="shared" si="19"/>
        <v>0.59</v>
      </c>
      <c r="AE7" s="48">
        <f t="shared" si="20"/>
        <v>0.51</v>
      </c>
      <c r="AF7" s="48">
        <f t="shared" si="21"/>
        <v>0.56000000000000005</v>
      </c>
      <c r="AG7" s="48">
        <f t="shared" si="22"/>
        <v>0.46</v>
      </c>
      <c r="AH7" s="48">
        <f t="shared" si="23"/>
        <v>0.5</v>
      </c>
      <c r="AI7" s="48">
        <f t="shared" si="24"/>
        <v>0.53</v>
      </c>
      <c r="AJ7" s="48">
        <f t="shared" si="25"/>
        <v>0.5</v>
      </c>
    </row>
    <row r="8" spans="1:36" ht="12.95" customHeight="1" x14ac:dyDescent="0.15">
      <c r="A8" s="47">
        <v>485</v>
      </c>
      <c r="B8" s="99" t="s">
        <v>86</v>
      </c>
      <c r="C8" s="99"/>
      <c r="D8" s="47">
        <v>22</v>
      </c>
      <c r="E8" s="47">
        <v>18</v>
      </c>
      <c r="F8" s="4">
        <f t="shared" si="0"/>
        <v>0.34</v>
      </c>
      <c r="G8" s="5" t="s">
        <v>34</v>
      </c>
      <c r="H8" s="47" t="s">
        <v>32</v>
      </c>
      <c r="I8" s="5" t="s">
        <v>34</v>
      </c>
      <c r="J8" s="1" t="s">
        <v>15</v>
      </c>
      <c r="K8" s="48">
        <f t="shared" si="1"/>
        <v>0.31</v>
      </c>
      <c r="L8" s="48">
        <f t="shared" si="2"/>
        <v>0.34</v>
      </c>
      <c r="M8" s="48">
        <f t="shared" si="3"/>
        <v>0.34</v>
      </c>
      <c r="N8" s="48">
        <f t="shared" si="4"/>
        <v>0.34</v>
      </c>
      <c r="O8" s="48">
        <f t="shared" si="5"/>
        <v>0.34</v>
      </c>
      <c r="P8" s="48">
        <f t="shared" si="26"/>
        <v>0.34</v>
      </c>
      <c r="Q8" s="48">
        <f t="shared" si="6"/>
        <v>0.31</v>
      </c>
      <c r="R8" s="48">
        <f t="shared" si="7"/>
        <v>0.34</v>
      </c>
      <c r="S8" s="48">
        <f t="shared" si="8"/>
        <v>0.34</v>
      </c>
      <c r="T8" s="48">
        <f t="shared" si="9"/>
        <v>0.36</v>
      </c>
      <c r="U8" s="48">
        <f t="shared" si="10"/>
        <v>0.34</v>
      </c>
      <c r="V8" s="48">
        <f t="shared" si="11"/>
        <v>0.35</v>
      </c>
      <c r="W8" s="48">
        <f t="shared" si="12"/>
        <v>0.33</v>
      </c>
      <c r="X8" s="48">
        <f t="shared" si="13"/>
        <v>0.34</v>
      </c>
      <c r="Y8" s="48">
        <f t="shared" si="14"/>
        <v>0.31</v>
      </c>
      <c r="Z8" s="48">
        <f t="shared" si="15"/>
        <v>0.34</v>
      </c>
      <c r="AA8" s="48">
        <f t="shared" si="16"/>
        <v>0.3</v>
      </c>
      <c r="AB8" s="48">
        <f t="shared" si="17"/>
        <v>0.35</v>
      </c>
      <c r="AC8" s="48">
        <f t="shared" si="18"/>
        <v>0.35</v>
      </c>
      <c r="AD8" s="48">
        <f t="shared" si="19"/>
        <v>0.38</v>
      </c>
      <c r="AE8" s="48">
        <f t="shared" si="20"/>
        <v>0.31</v>
      </c>
      <c r="AF8" s="48">
        <f t="shared" si="21"/>
        <v>0.35</v>
      </c>
      <c r="AG8" s="48">
        <f t="shared" si="22"/>
        <v>0.28999999999999998</v>
      </c>
      <c r="AH8" s="48">
        <f t="shared" si="23"/>
        <v>0.31</v>
      </c>
      <c r="AI8" s="48">
        <f t="shared" si="24"/>
        <v>0.33</v>
      </c>
      <c r="AJ8" s="48">
        <f t="shared" si="25"/>
        <v>0.31</v>
      </c>
    </row>
    <row r="9" spans="1:36" ht="12.95" customHeight="1" x14ac:dyDescent="0.15">
      <c r="A9" s="47">
        <v>486</v>
      </c>
      <c r="B9" s="99" t="s">
        <v>92</v>
      </c>
      <c r="C9" s="99"/>
      <c r="D9" s="47">
        <v>22</v>
      </c>
      <c r="E9" s="47">
        <v>20</v>
      </c>
      <c r="F9" s="4">
        <f t="shared" si="0"/>
        <v>0.34</v>
      </c>
      <c r="G9" s="5"/>
      <c r="H9" s="47"/>
      <c r="I9" s="5"/>
      <c r="J9" s="1" t="s">
        <v>15</v>
      </c>
      <c r="K9" s="48">
        <f t="shared" si="1"/>
        <v>0.35</v>
      </c>
      <c r="L9" s="48">
        <f t="shared" si="2"/>
        <v>0.38</v>
      </c>
      <c r="M9" s="48">
        <f t="shared" si="3"/>
        <v>0.39</v>
      </c>
      <c r="N9" s="48">
        <f t="shared" si="4"/>
        <v>0.38</v>
      </c>
      <c r="O9" s="48">
        <f t="shared" si="5"/>
        <v>0.38</v>
      </c>
      <c r="P9" s="48">
        <f t="shared" si="26"/>
        <v>0.39</v>
      </c>
      <c r="Q9" s="48">
        <f t="shared" si="6"/>
        <v>0.34</v>
      </c>
      <c r="R9" s="48">
        <f t="shared" si="7"/>
        <v>0.38</v>
      </c>
      <c r="S9" s="48">
        <f t="shared" si="8"/>
        <v>0.39</v>
      </c>
      <c r="T9" s="48">
        <f t="shared" si="9"/>
        <v>0.41</v>
      </c>
      <c r="U9" s="48">
        <f t="shared" si="10"/>
        <v>0.39</v>
      </c>
      <c r="V9" s="48">
        <f t="shared" si="11"/>
        <v>0.39</v>
      </c>
      <c r="W9" s="48">
        <f t="shared" si="12"/>
        <v>0.37</v>
      </c>
      <c r="X9" s="48">
        <f t="shared" si="13"/>
        <v>0.37</v>
      </c>
      <c r="Y9" s="48">
        <f t="shared" si="14"/>
        <v>0.34</v>
      </c>
      <c r="Z9" s="48">
        <f t="shared" si="15"/>
        <v>0.37</v>
      </c>
      <c r="AA9" s="48">
        <f t="shared" si="16"/>
        <v>0.33</v>
      </c>
      <c r="AB9" s="48">
        <f t="shared" si="17"/>
        <v>0.39</v>
      </c>
      <c r="AC9" s="48">
        <f t="shared" si="18"/>
        <v>0.39</v>
      </c>
      <c r="AD9" s="48">
        <f t="shared" si="19"/>
        <v>0.43</v>
      </c>
      <c r="AE9" s="48">
        <f t="shared" si="20"/>
        <v>0.35</v>
      </c>
      <c r="AF9" s="48">
        <f t="shared" si="21"/>
        <v>0.39</v>
      </c>
      <c r="AG9" s="48">
        <f t="shared" si="22"/>
        <v>0.32</v>
      </c>
      <c r="AH9" s="48">
        <f t="shared" si="23"/>
        <v>0.34</v>
      </c>
      <c r="AI9" s="48">
        <f t="shared" si="24"/>
        <v>0.37</v>
      </c>
      <c r="AJ9" s="48">
        <f t="shared" si="25"/>
        <v>0.34</v>
      </c>
    </row>
    <row r="10" spans="1:36" ht="12.95" customHeight="1" x14ac:dyDescent="0.15">
      <c r="A10" s="47">
        <v>487</v>
      </c>
      <c r="B10" s="99" t="s">
        <v>92</v>
      </c>
      <c r="C10" s="99"/>
      <c r="D10" s="47">
        <v>20</v>
      </c>
      <c r="E10" s="47">
        <v>20</v>
      </c>
      <c r="F10" s="4">
        <f t="shared" si="0"/>
        <v>0.28999999999999998</v>
      </c>
      <c r="G10" s="5" t="s">
        <v>42</v>
      </c>
      <c r="H10" s="47" t="s">
        <v>32</v>
      </c>
      <c r="I10" s="5"/>
      <c r="J10" s="1" t="s">
        <v>15</v>
      </c>
      <c r="K10" s="48">
        <f t="shared" si="1"/>
        <v>0.28999999999999998</v>
      </c>
      <c r="L10" s="48">
        <f t="shared" si="2"/>
        <v>0.32</v>
      </c>
      <c r="M10" s="48">
        <f t="shared" si="3"/>
        <v>0.33</v>
      </c>
      <c r="N10" s="48">
        <f t="shared" si="4"/>
        <v>0.32</v>
      </c>
      <c r="O10" s="48">
        <f t="shared" si="5"/>
        <v>0.32</v>
      </c>
      <c r="P10" s="48">
        <f t="shared" si="26"/>
        <v>0.32</v>
      </c>
      <c r="Q10" s="48">
        <f t="shared" si="6"/>
        <v>0.28999999999999998</v>
      </c>
      <c r="R10" s="48">
        <f t="shared" si="7"/>
        <v>0.32</v>
      </c>
      <c r="S10" s="48">
        <f t="shared" si="8"/>
        <v>0.33</v>
      </c>
      <c r="T10" s="48">
        <f t="shared" si="9"/>
        <v>0.35</v>
      </c>
      <c r="U10" s="48">
        <f t="shared" si="10"/>
        <v>0.32</v>
      </c>
      <c r="V10" s="48">
        <f t="shared" si="11"/>
        <v>0.32</v>
      </c>
      <c r="W10" s="48">
        <f t="shared" si="12"/>
        <v>0.31</v>
      </c>
      <c r="X10" s="48">
        <f t="shared" si="13"/>
        <v>0.32</v>
      </c>
      <c r="Y10" s="48">
        <f t="shared" si="14"/>
        <v>0.28000000000000003</v>
      </c>
      <c r="Z10" s="48">
        <f t="shared" si="15"/>
        <v>0.31</v>
      </c>
      <c r="AA10" s="48">
        <f t="shared" si="16"/>
        <v>0.28000000000000003</v>
      </c>
      <c r="AB10" s="48">
        <f t="shared" si="17"/>
        <v>0.32</v>
      </c>
      <c r="AC10" s="48">
        <f t="shared" si="18"/>
        <v>0.33</v>
      </c>
      <c r="AD10" s="48">
        <f t="shared" si="19"/>
        <v>0.37</v>
      </c>
      <c r="AE10" s="48">
        <f t="shared" si="20"/>
        <v>0.28999999999999998</v>
      </c>
      <c r="AF10" s="48">
        <f t="shared" si="21"/>
        <v>0.32</v>
      </c>
      <c r="AG10" s="48">
        <f t="shared" si="22"/>
        <v>0.27</v>
      </c>
      <c r="AH10" s="48">
        <f t="shared" si="23"/>
        <v>0.28999999999999998</v>
      </c>
      <c r="AI10" s="48">
        <f t="shared" si="24"/>
        <v>0.31</v>
      </c>
      <c r="AJ10" s="48">
        <f t="shared" si="25"/>
        <v>0.28999999999999998</v>
      </c>
    </row>
    <row r="11" spans="1:36" ht="12.95" customHeight="1" x14ac:dyDescent="0.15">
      <c r="A11" s="47">
        <v>488</v>
      </c>
      <c r="B11" s="99" t="s">
        <v>92</v>
      </c>
      <c r="C11" s="99"/>
      <c r="D11" s="47">
        <v>20</v>
      </c>
      <c r="E11" s="47">
        <v>19</v>
      </c>
      <c r="F11" s="4">
        <f t="shared" si="0"/>
        <v>0.27</v>
      </c>
      <c r="G11" s="5" t="s">
        <v>42</v>
      </c>
      <c r="H11" s="47" t="s">
        <v>32</v>
      </c>
      <c r="I11" s="5"/>
      <c r="J11" s="1" t="s">
        <v>15</v>
      </c>
      <c r="K11" s="48">
        <f t="shared" si="1"/>
        <v>0.28000000000000003</v>
      </c>
      <c r="L11" s="48">
        <f t="shared" si="2"/>
        <v>0.3</v>
      </c>
      <c r="M11" s="48">
        <f t="shared" si="3"/>
        <v>0.31</v>
      </c>
      <c r="N11" s="48">
        <f t="shared" si="4"/>
        <v>0.31</v>
      </c>
      <c r="O11" s="48">
        <f t="shared" si="5"/>
        <v>0.3</v>
      </c>
      <c r="P11" s="48">
        <f t="shared" si="26"/>
        <v>0.3</v>
      </c>
      <c r="Q11" s="48">
        <f t="shared" si="6"/>
        <v>0.27</v>
      </c>
      <c r="R11" s="48">
        <f t="shared" si="7"/>
        <v>0.3</v>
      </c>
      <c r="S11" s="48">
        <f t="shared" si="8"/>
        <v>0.31</v>
      </c>
      <c r="T11" s="48">
        <f t="shared" si="9"/>
        <v>0.33</v>
      </c>
      <c r="U11" s="48">
        <f t="shared" si="10"/>
        <v>0.3</v>
      </c>
      <c r="V11" s="48">
        <f t="shared" si="11"/>
        <v>0.31</v>
      </c>
      <c r="W11" s="48">
        <f t="shared" si="12"/>
        <v>0.28999999999999998</v>
      </c>
      <c r="X11" s="48">
        <f t="shared" si="13"/>
        <v>0.3</v>
      </c>
      <c r="Y11" s="48">
        <f t="shared" si="14"/>
        <v>0.27</v>
      </c>
      <c r="Z11" s="48">
        <f t="shared" si="15"/>
        <v>0.28999999999999998</v>
      </c>
      <c r="AA11" s="48">
        <f t="shared" si="16"/>
        <v>0.26</v>
      </c>
      <c r="AB11" s="48">
        <f t="shared" si="17"/>
        <v>0.3</v>
      </c>
      <c r="AC11" s="48">
        <f t="shared" si="18"/>
        <v>0.31</v>
      </c>
      <c r="AD11" s="48">
        <f t="shared" si="19"/>
        <v>0.35</v>
      </c>
      <c r="AE11" s="48">
        <f t="shared" si="20"/>
        <v>0.28000000000000003</v>
      </c>
      <c r="AF11" s="48">
        <f t="shared" si="21"/>
        <v>0.3</v>
      </c>
      <c r="AG11" s="48">
        <f t="shared" si="22"/>
        <v>0.26</v>
      </c>
      <c r="AH11" s="48">
        <f t="shared" si="23"/>
        <v>0.27</v>
      </c>
      <c r="AI11" s="48">
        <f t="shared" si="24"/>
        <v>0.3</v>
      </c>
      <c r="AJ11" s="48">
        <f t="shared" si="25"/>
        <v>0.27</v>
      </c>
    </row>
    <row r="12" spans="1:36" ht="12.95" customHeight="1" x14ac:dyDescent="0.15">
      <c r="A12" s="47">
        <v>489</v>
      </c>
      <c r="B12" s="99" t="s">
        <v>81</v>
      </c>
      <c r="C12" s="99"/>
      <c r="D12" s="47">
        <v>8</v>
      </c>
      <c r="E12" s="47">
        <v>11</v>
      </c>
      <c r="F12" s="4">
        <f t="shared" si="0"/>
        <v>0.03</v>
      </c>
      <c r="G12" s="5"/>
      <c r="H12" s="47" t="s">
        <v>32</v>
      </c>
      <c r="I12" s="5"/>
      <c r="J12" s="1" t="s">
        <v>15</v>
      </c>
      <c r="K12" s="48">
        <f t="shared" si="1"/>
        <v>0.03</v>
      </c>
      <c r="L12" s="48">
        <f t="shared" si="2"/>
        <v>0.03</v>
      </c>
      <c r="M12" s="48">
        <f t="shared" si="3"/>
        <v>0.03</v>
      </c>
      <c r="N12" s="48">
        <f t="shared" si="4"/>
        <v>0.03</v>
      </c>
      <c r="O12" s="48">
        <f t="shared" si="5"/>
        <v>0.03</v>
      </c>
      <c r="P12" s="48">
        <f t="shared" si="26"/>
        <v>0.03</v>
      </c>
      <c r="Q12" s="48">
        <f t="shared" si="6"/>
        <v>0.03</v>
      </c>
      <c r="R12" s="48">
        <f t="shared" si="7"/>
        <v>0.03</v>
      </c>
      <c r="S12" s="48">
        <f t="shared" si="8"/>
        <v>0.03</v>
      </c>
      <c r="T12" s="48">
        <f t="shared" si="9"/>
        <v>0.03</v>
      </c>
      <c r="U12" s="48">
        <f t="shared" si="10"/>
        <v>0.03</v>
      </c>
      <c r="V12" s="48">
        <f t="shared" si="11"/>
        <v>0.03</v>
      </c>
      <c r="W12" s="48">
        <f t="shared" si="12"/>
        <v>0.03</v>
      </c>
      <c r="X12" s="48">
        <f t="shared" si="13"/>
        <v>0.03</v>
      </c>
      <c r="Y12" s="48">
        <f t="shared" si="14"/>
        <v>0.02</v>
      </c>
      <c r="Z12" s="48">
        <f t="shared" si="15"/>
        <v>0.03</v>
      </c>
      <c r="AA12" s="48">
        <f t="shared" si="16"/>
        <v>0.03</v>
      </c>
      <c r="AB12" s="48">
        <f t="shared" si="17"/>
        <v>0.03</v>
      </c>
      <c r="AC12" s="48">
        <f t="shared" si="18"/>
        <v>0.03</v>
      </c>
      <c r="AD12" s="48">
        <f t="shared" si="19"/>
        <v>0.04</v>
      </c>
      <c r="AE12" s="48">
        <f t="shared" si="20"/>
        <v>0.03</v>
      </c>
      <c r="AF12" s="48">
        <f t="shared" si="21"/>
        <v>0.03</v>
      </c>
      <c r="AG12" s="48">
        <f t="shared" si="22"/>
        <v>0.03</v>
      </c>
      <c r="AH12" s="48">
        <f t="shared" si="23"/>
        <v>0.03</v>
      </c>
      <c r="AI12" s="48">
        <f t="shared" si="24"/>
        <v>0.03</v>
      </c>
      <c r="AJ12" s="48">
        <f t="shared" si="25"/>
        <v>0.03</v>
      </c>
    </row>
    <row r="13" spans="1:36" ht="12.95" customHeight="1" x14ac:dyDescent="0.15">
      <c r="A13" s="47">
        <v>490</v>
      </c>
      <c r="B13" s="99" t="s">
        <v>73</v>
      </c>
      <c r="C13" s="99"/>
      <c r="D13" s="47">
        <v>24</v>
      </c>
      <c r="E13" s="47">
        <v>20</v>
      </c>
      <c r="F13" s="4">
        <f t="shared" si="0"/>
        <v>0.41</v>
      </c>
      <c r="G13" s="5" t="s">
        <v>42</v>
      </c>
      <c r="H13" s="47"/>
      <c r="I13" s="5"/>
      <c r="J13" s="1" t="s">
        <v>15</v>
      </c>
      <c r="K13" s="48">
        <f t="shared" si="1"/>
        <v>0.4</v>
      </c>
      <c r="L13" s="48">
        <f t="shared" si="2"/>
        <v>0.45</v>
      </c>
      <c r="M13" s="48">
        <f t="shared" si="3"/>
        <v>0.45</v>
      </c>
      <c r="N13" s="48">
        <f t="shared" si="4"/>
        <v>0.45</v>
      </c>
      <c r="O13" s="48">
        <f t="shared" si="5"/>
        <v>0.44</v>
      </c>
      <c r="P13" s="48">
        <f t="shared" si="26"/>
        <v>0.45</v>
      </c>
      <c r="Q13" s="48">
        <f t="shared" si="6"/>
        <v>0.4</v>
      </c>
      <c r="R13" s="48">
        <f t="shared" si="7"/>
        <v>0.45</v>
      </c>
      <c r="S13" s="48">
        <f t="shared" si="8"/>
        <v>0.45</v>
      </c>
      <c r="T13" s="48">
        <f t="shared" si="9"/>
        <v>0.48</v>
      </c>
      <c r="U13" s="48">
        <f t="shared" si="10"/>
        <v>0.45</v>
      </c>
      <c r="V13" s="48">
        <f t="shared" si="11"/>
        <v>0.46</v>
      </c>
      <c r="W13" s="48">
        <f t="shared" si="12"/>
        <v>0.43</v>
      </c>
      <c r="X13" s="48">
        <f t="shared" si="13"/>
        <v>0.44</v>
      </c>
      <c r="Y13" s="48">
        <f t="shared" si="14"/>
        <v>0.4</v>
      </c>
      <c r="Z13" s="48">
        <f t="shared" si="15"/>
        <v>0.44</v>
      </c>
      <c r="AA13" s="48">
        <f t="shared" si="16"/>
        <v>0.39</v>
      </c>
      <c r="AB13" s="48">
        <f t="shared" si="17"/>
        <v>0.46</v>
      </c>
      <c r="AC13" s="48">
        <f t="shared" si="18"/>
        <v>0.46</v>
      </c>
      <c r="AD13" s="48">
        <f t="shared" si="19"/>
        <v>0.49</v>
      </c>
      <c r="AE13" s="48">
        <f t="shared" si="20"/>
        <v>0.42</v>
      </c>
      <c r="AF13" s="48">
        <f t="shared" si="21"/>
        <v>0.46</v>
      </c>
      <c r="AG13" s="48">
        <f t="shared" si="22"/>
        <v>0.38</v>
      </c>
      <c r="AH13" s="48">
        <f t="shared" si="23"/>
        <v>0.41</v>
      </c>
      <c r="AI13" s="48">
        <f t="shared" si="24"/>
        <v>0.43</v>
      </c>
      <c r="AJ13" s="48">
        <f t="shared" si="25"/>
        <v>0.41</v>
      </c>
    </row>
    <row r="14" spans="1:36" ht="12.95" customHeight="1" x14ac:dyDescent="0.15">
      <c r="A14" s="47">
        <v>491</v>
      </c>
      <c r="B14" s="99" t="s">
        <v>73</v>
      </c>
      <c r="C14" s="99"/>
      <c r="D14" s="47">
        <v>18</v>
      </c>
      <c r="E14" s="47">
        <v>18</v>
      </c>
      <c r="F14" s="4">
        <f t="shared" si="0"/>
        <v>0.21</v>
      </c>
      <c r="G14" s="5" t="s">
        <v>42</v>
      </c>
      <c r="H14" s="47" t="s">
        <v>32</v>
      </c>
      <c r="I14" s="5"/>
      <c r="J14" s="1" t="s">
        <v>15</v>
      </c>
      <c r="K14" s="48">
        <f t="shared" si="1"/>
        <v>0.22</v>
      </c>
      <c r="L14" s="48">
        <f t="shared" si="2"/>
        <v>0.24</v>
      </c>
      <c r="M14" s="48">
        <f t="shared" si="3"/>
        <v>0.24</v>
      </c>
      <c r="N14" s="48">
        <f t="shared" si="4"/>
        <v>0.24</v>
      </c>
      <c r="O14" s="48">
        <f t="shared" si="5"/>
        <v>0.24</v>
      </c>
      <c r="P14" s="48">
        <f t="shared" si="26"/>
        <v>0.24</v>
      </c>
      <c r="Q14" s="48">
        <f t="shared" si="6"/>
        <v>0.22</v>
      </c>
      <c r="R14" s="48">
        <f t="shared" si="7"/>
        <v>0.23</v>
      </c>
      <c r="S14" s="48">
        <f t="shared" si="8"/>
        <v>0.24</v>
      </c>
      <c r="T14" s="48">
        <f t="shared" si="9"/>
        <v>0.25</v>
      </c>
      <c r="U14" s="48">
        <f t="shared" si="10"/>
        <v>0.23</v>
      </c>
      <c r="V14" s="48">
        <f t="shared" si="11"/>
        <v>0.24</v>
      </c>
      <c r="W14" s="48">
        <f t="shared" si="12"/>
        <v>0.23</v>
      </c>
      <c r="X14" s="48">
        <f t="shared" si="13"/>
        <v>0.23</v>
      </c>
      <c r="Y14" s="48">
        <f t="shared" si="14"/>
        <v>0.2</v>
      </c>
      <c r="Z14" s="48">
        <f t="shared" si="15"/>
        <v>0.23</v>
      </c>
      <c r="AA14" s="48">
        <f t="shared" si="16"/>
        <v>0.21</v>
      </c>
      <c r="AB14" s="48">
        <f t="shared" si="17"/>
        <v>0.23</v>
      </c>
      <c r="AC14" s="48">
        <f t="shared" si="18"/>
        <v>0.24</v>
      </c>
      <c r="AD14" s="48">
        <f t="shared" si="19"/>
        <v>0.27</v>
      </c>
      <c r="AE14" s="48">
        <f t="shared" si="20"/>
        <v>0.21</v>
      </c>
      <c r="AF14" s="48">
        <f t="shared" si="21"/>
        <v>0.23</v>
      </c>
      <c r="AG14" s="48">
        <f t="shared" si="22"/>
        <v>0.2</v>
      </c>
      <c r="AH14" s="48">
        <f t="shared" si="23"/>
        <v>0.21</v>
      </c>
      <c r="AI14" s="48">
        <f t="shared" si="24"/>
        <v>0.23</v>
      </c>
      <c r="AJ14" s="48">
        <f t="shared" si="25"/>
        <v>0.21</v>
      </c>
    </row>
    <row r="15" spans="1:36" ht="12.95" customHeight="1" x14ac:dyDescent="0.15">
      <c r="A15" s="47">
        <v>492</v>
      </c>
      <c r="B15" s="99" t="s">
        <v>73</v>
      </c>
      <c r="C15" s="99"/>
      <c r="D15" s="47">
        <v>16</v>
      </c>
      <c r="E15" s="47">
        <v>18</v>
      </c>
      <c r="F15" s="4">
        <f t="shared" si="0"/>
        <v>0.17</v>
      </c>
      <c r="G15" s="5" t="s">
        <v>42</v>
      </c>
      <c r="H15" s="47" t="s">
        <v>32</v>
      </c>
      <c r="I15" s="5"/>
      <c r="J15" s="1" t="s">
        <v>15</v>
      </c>
      <c r="K15" s="48">
        <f t="shared" si="1"/>
        <v>0.18</v>
      </c>
      <c r="L15" s="48">
        <f t="shared" si="2"/>
        <v>0.19</v>
      </c>
      <c r="M15" s="48">
        <f t="shared" si="3"/>
        <v>0.2</v>
      </c>
      <c r="N15" s="48">
        <f t="shared" si="4"/>
        <v>0.19</v>
      </c>
      <c r="O15" s="48">
        <f t="shared" si="5"/>
        <v>0.19</v>
      </c>
      <c r="P15" s="48">
        <f t="shared" si="26"/>
        <v>0.19</v>
      </c>
      <c r="Q15" s="48">
        <f t="shared" si="6"/>
        <v>0.17</v>
      </c>
      <c r="R15" s="48">
        <f t="shared" si="7"/>
        <v>0.19</v>
      </c>
      <c r="S15" s="48">
        <f t="shared" si="8"/>
        <v>0.2</v>
      </c>
      <c r="T15" s="48">
        <f t="shared" si="9"/>
        <v>0.21</v>
      </c>
      <c r="U15" s="48">
        <f t="shared" si="10"/>
        <v>0.19</v>
      </c>
      <c r="V15" s="48">
        <f t="shared" si="11"/>
        <v>0.19</v>
      </c>
      <c r="W15" s="48">
        <f t="shared" si="12"/>
        <v>0.18</v>
      </c>
      <c r="X15" s="48">
        <f t="shared" si="13"/>
        <v>0.19</v>
      </c>
      <c r="Y15" s="48">
        <f t="shared" si="14"/>
        <v>0.16</v>
      </c>
      <c r="Z15" s="48">
        <f t="shared" si="15"/>
        <v>0.18</v>
      </c>
      <c r="AA15" s="48">
        <f t="shared" si="16"/>
        <v>0.17</v>
      </c>
      <c r="AB15" s="48">
        <f t="shared" si="17"/>
        <v>0.18</v>
      </c>
      <c r="AC15" s="48">
        <f t="shared" si="18"/>
        <v>0.19</v>
      </c>
      <c r="AD15" s="48">
        <f t="shared" si="19"/>
        <v>0.23</v>
      </c>
      <c r="AE15" s="48">
        <f t="shared" si="20"/>
        <v>0.17</v>
      </c>
      <c r="AF15" s="48">
        <f t="shared" si="21"/>
        <v>0.18</v>
      </c>
      <c r="AG15" s="48">
        <f t="shared" si="22"/>
        <v>0.16</v>
      </c>
      <c r="AH15" s="48">
        <f t="shared" si="23"/>
        <v>0.17</v>
      </c>
      <c r="AI15" s="48">
        <f t="shared" si="24"/>
        <v>0.19</v>
      </c>
      <c r="AJ15" s="48">
        <f t="shared" si="25"/>
        <v>0.17</v>
      </c>
    </row>
    <row r="16" spans="1:36" ht="12.95" customHeight="1" x14ac:dyDescent="0.15">
      <c r="A16" s="47">
        <v>493</v>
      </c>
      <c r="B16" s="99" t="s">
        <v>86</v>
      </c>
      <c r="C16" s="99"/>
      <c r="D16" s="47">
        <v>18</v>
      </c>
      <c r="E16" s="47">
        <v>19</v>
      </c>
      <c r="F16" s="4">
        <f t="shared" si="0"/>
        <v>0.24</v>
      </c>
      <c r="G16" s="5"/>
      <c r="H16" s="47" t="s">
        <v>32</v>
      </c>
      <c r="I16" s="5"/>
      <c r="J16" s="1" t="s">
        <v>15</v>
      </c>
      <c r="K16" s="48">
        <f t="shared" si="1"/>
        <v>0.23</v>
      </c>
      <c r="L16" s="48">
        <f t="shared" si="2"/>
        <v>0.25</v>
      </c>
      <c r="M16" s="48">
        <f t="shared" si="3"/>
        <v>0.26</v>
      </c>
      <c r="N16" s="48">
        <f t="shared" si="4"/>
        <v>0.25</v>
      </c>
      <c r="O16" s="48">
        <f t="shared" si="5"/>
        <v>0.25</v>
      </c>
      <c r="P16" s="48">
        <f t="shared" si="26"/>
        <v>0.25</v>
      </c>
      <c r="Q16" s="48">
        <f t="shared" si="6"/>
        <v>0.23</v>
      </c>
      <c r="R16" s="48">
        <f t="shared" si="7"/>
        <v>0.25</v>
      </c>
      <c r="S16" s="48">
        <f t="shared" si="8"/>
        <v>0.26</v>
      </c>
      <c r="T16" s="48">
        <f t="shared" si="9"/>
        <v>0.27</v>
      </c>
      <c r="U16" s="48">
        <f t="shared" si="10"/>
        <v>0.25</v>
      </c>
      <c r="V16" s="48">
        <f t="shared" si="11"/>
        <v>0.25</v>
      </c>
      <c r="W16" s="48">
        <f t="shared" si="12"/>
        <v>0.24</v>
      </c>
      <c r="X16" s="48">
        <f t="shared" si="13"/>
        <v>0.25</v>
      </c>
      <c r="Y16" s="48">
        <f t="shared" si="14"/>
        <v>0.22</v>
      </c>
      <c r="Z16" s="48">
        <f t="shared" si="15"/>
        <v>0.24</v>
      </c>
      <c r="AA16" s="48">
        <f t="shared" si="16"/>
        <v>0.22</v>
      </c>
      <c r="AB16" s="48">
        <f t="shared" si="17"/>
        <v>0.25</v>
      </c>
      <c r="AC16" s="48">
        <f t="shared" si="18"/>
        <v>0.25</v>
      </c>
      <c r="AD16" s="48">
        <f t="shared" si="19"/>
        <v>0.28999999999999998</v>
      </c>
      <c r="AE16" s="48">
        <f t="shared" si="20"/>
        <v>0.23</v>
      </c>
      <c r="AF16" s="48">
        <f t="shared" si="21"/>
        <v>0.25</v>
      </c>
      <c r="AG16" s="48">
        <f t="shared" si="22"/>
        <v>0.21</v>
      </c>
      <c r="AH16" s="48">
        <f t="shared" si="23"/>
        <v>0.22</v>
      </c>
      <c r="AI16" s="48">
        <f t="shared" si="24"/>
        <v>0.24</v>
      </c>
      <c r="AJ16" s="48">
        <f t="shared" si="25"/>
        <v>0.22</v>
      </c>
    </row>
    <row r="17" spans="1:36" ht="12.95" customHeight="1" x14ac:dyDescent="0.15">
      <c r="A17" s="47">
        <v>494</v>
      </c>
      <c r="B17" s="99" t="s">
        <v>86</v>
      </c>
      <c r="C17" s="99"/>
      <c r="D17" s="47">
        <v>24</v>
      </c>
      <c r="E17" s="47">
        <v>22</v>
      </c>
      <c r="F17" s="4">
        <f t="shared" si="0"/>
        <v>0.48</v>
      </c>
      <c r="G17" s="5" t="s">
        <v>35</v>
      </c>
      <c r="H17" s="47" t="s">
        <v>32</v>
      </c>
      <c r="I17" s="5" t="s">
        <v>35</v>
      </c>
      <c r="J17" s="1" t="s">
        <v>15</v>
      </c>
      <c r="K17" s="48">
        <f t="shared" si="1"/>
        <v>0.44</v>
      </c>
      <c r="L17" s="48">
        <f t="shared" si="2"/>
        <v>0.5</v>
      </c>
      <c r="M17" s="48">
        <f t="shared" si="3"/>
        <v>0.5</v>
      </c>
      <c r="N17" s="48">
        <f t="shared" si="4"/>
        <v>0.49</v>
      </c>
      <c r="O17" s="48">
        <f t="shared" si="5"/>
        <v>0.49</v>
      </c>
      <c r="P17" s="48">
        <f t="shared" si="26"/>
        <v>0.5</v>
      </c>
      <c r="Q17" s="48">
        <f t="shared" si="6"/>
        <v>0.44</v>
      </c>
      <c r="R17" s="48">
        <f t="shared" si="7"/>
        <v>0.49</v>
      </c>
      <c r="S17" s="48">
        <f t="shared" si="8"/>
        <v>0.5</v>
      </c>
      <c r="T17" s="48">
        <f t="shared" si="9"/>
        <v>0.54</v>
      </c>
      <c r="U17" s="48">
        <f t="shared" si="10"/>
        <v>0.5</v>
      </c>
      <c r="V17" s="48">
        <f t="shared" si="11"/>
        <v>0.5</v>
      </c>
      <c r="W17" s="48">
        <f t="shared" si="12"/>
        <v>0.47</v>
      </c>
      <c r="X17" s="48">
        <f t="shared" si="13"/>
        <v>0.48</v>
      </c>
      <c r="Y17" s="48">
        <f t="shared" si="14"/>
        <v>0.44</v>
      </c>
      <c r="Z17" s="48">
        <f t="shared" si="15"/>
        <v>0.48</v>
      </c>
      <c r="AA17" s="48">
        <f t="shared" si="16"/>
        <v>0.42</v>
      </c>
      <c r="AB17" s="48">
        <f t="shared" si="17"/>
        <v>0.5</v>
      </c>
      <c r="AC17" s="48">
        <f t="shared" si="18"/>
        <v>0.51</v>
      </c>
      <c r="AD17" s="48">
        <f t="shared" si="19"/>
        <v>0.55000000000000004</v>
      </c>
      <c r="AE17" s="48">
        <f t="shared" si="20"/>
        <v>0.46</v>
      </c>
      <c r="AF17" s="48">
        <f t="shared" si="21"/>
        <v>0.51</v>
      </c>
      <c r="AG17" s="48">
        <f t="shared" si="22"/>
        <v>0.41</v>
      </c>
      <c r="AH17" s="48">
        <f t="shared" si="23"/>
        <v>0.45</v>
      </c>
      <c r="AI17" s="48">
        <f t="shared" si="24"/>
        <v>0.48</v>
      </c>
      <c r="AJ17" s="48">
        <f t="shared" si="25"/>
        <v>0.45</v>
      </c>
    </row>
    <row r="18" spans="1:36" ht="12.95" customHeight="1" x14ac:dyDescent="0.15">
      <c r="A18" s="47">
        <v>495</v>
      </c>
      <c r="B18" s="99" t="s">
        <v>73</v>
      </c>
      <c r="C18" s="99"/>
      <c r="D18" s="47">
        <v>32</v>
      </c>
      <c r="E18" s="47">
        <v>22</v>
      </c>
      <c r="F18" s="4">
        <f t="shared" si="0"/>
        <v>0.78</v>
      </c>
      <c r="G18" s="5"/>
      <c r="H18" s="47"/>
      <c r="I18" s="47"/>
      <c r="J18" s="1" t="s">
        <v>15</v>
      </c>
      <c r="K18" s="48">
        <f t="shared" si="1"/>
        <v>0.73</v>
      </c>
      <c r="L18" s="48">
        <f t="shared" si="2"/>
        <v>0.84</v>
      </c>
      <c r="M18" s="48">
        <f t="shared" si="3"/>
        <v>0.83</v>
      </c>
      <c r="N18" s="48">
        <f t="shared" si="4"/>
        <v>0.82</v>
      </c>
      <c r="O18" s="48">
        <f t="shared" si="5"/>
        <v>0.82</v>
      </c>
      <c r="P18" s="48">
        <f t="shared" si="26"/>
        <v>0.82</v>
      </c>
      <c r="Q18" s="48">
        <f t="shared" si="6"/>
        <v>0.74</v>
      </c>
      <c r="R18" s="48">
        <f t="shared" si="7"/>
        <v>0.86</v>
      </c>
      <c r="S18" s="48">
        <f t="shared" si="8"/>
        <v>0.84</v>
      </c>
      <c r="T18" s="48">
        <f t="shared" si="9"/>
        <v>0.88</v>
      </c>
      <c r="U18" s="48">
        <f t="shared" si="10"/>
        <v>0.88</v>
      </c>
      <c r="V18" s="48">
        <f t="shared" si="11"/>
        <v>0.88</v>
      </c>
      <c r="W18" s="48">
        <f t="shared" si="12"/>
        <v>0.8</v>
      </c>
      <c r="X18" s="48">
        <f t="shared" si="13"/>
        <v>0.81</v>
      </c>
      <c r="Y18" s="48">
        <f t="shared" si="14"/>
        <v>0.79</v>
      </c>
      <c r="Z18" s="48">
        <f t="shared" si="15"/>
        <v>0.81</v>
      </c>
      <c r="AA18" s="48">
        <f t="shared" si="16"/>
        <v>0.71</v>
      </c>
      <c r="AB18" s="48">
        <f t="shared" si="17"/>
        <v>0.89</v>
      </c>
      <c r="AC18" s="48">
        <f t="shared" si="18"/>
        <v>0.88</v>
      </c>
      <c r="AD18" s="48">
        <f t="shared" si="19"/>
        <v>0.88</v>
      </c>
      <c r="AE18" s="48">
        <f t="shared" si="20"/>
        <v>0.8</v>
      </c>
      <c r="AF18" s="48">
        <f t="shared" si="21"/>
        <v>0.88</v>
      </c>
      <c r="AG18" s="48">
        <f t="shared" si="22"/>
        <v>0.72</v>
      </c>
      <c r="AH18" s="48">
        <f t="shared" si="23"/>
        <v>0.78</v>
      </c>
      <c r="AI18" s="48">
        <f t="shared" si="24"/>
        <v>0.81</v>
      </c>
      <c r="AJ18" s="48">
        <f t="shared" si="25"/>
        <v>0.78</v>
      </c>
    </row>
    <row r="19" spans="1:36" ht="12.95" customHeight="1" x14ac:dyDescent="0.15">
      <c r="A19" s="47">
        <v>496</v>
      </c>
      <c r="B19" s="134" t="s">
        <v>110</v>
      </c>
      <c r="C19" s="135"/>
      <c r="D19" s="47">
        <v>10</v>
      </c>
      <c r="E19" s="47">
        <v>14</v>
      </c>
      <c r="F19" s="4">
        <f t="shared" si="0"/>
        <v>0.05</v>
      </c>
      <c r="G19" s="5"/>
      <c r="H19" s="47" t="s">
        <v>32</v>
      </c>
      <c r="I19" s="5"/>
      <c r="J19" s="1" t="s">
        <v>15</v>
      </c>
      <c r="K19" s="48">
        <f t="shared" si="1"/>
        <v>0.06</v>
      </c>
      <c r="L19" s="48">
        <f t="shared" si="2"/>
        <v>0.06</v>
      </c>
      <c r="M19" s="48">
        <f t="shared" si="3"/>
        <v>0.06</v>
      </c>
      <c r="N19" s="48">
        <f t="shared" si="4"/>
        <v>7.0000000000000007E-2</v>
      </c>
      <c r="O19" s="48">
        <f t="shared" si="5"/>
        <v>0.06</v>
      </c>
      <c r="P19" s="48">
        <f t="shared" si="26"/>
        <v>0.06</v>
      </c>
      <c r="Q19" s="48">
        <f t="shared" si="6"/>
        <v>0.06</v>
      </c>
      <c r="R19" s="48">
        <f t="shared" si="7"/>
        <v>0.06</v>
      </c>
      <c r="S19" s="48">
        <f t="shared" si="8"/>
        <v>0.06</v>
      </c>
      <c r="T19" s="48">
        <f t="shared" si="9"/>
        <v>7.0000000000000007E-2</v>
      </c>
      <c r="U19" s="48">
        <f t="shared" si="10"/>
        <v>0.06</v>
      </c>
      <c r="V19" s="48">
        <f t="shared" si="11"/>
        <v>0.06</v>
      </c>
      <c r="W19" s="48">
        <f t="shared" si="12"/>
        <v>0.06</v>
      </c>
      <c r="X19" s="48">
        <f t="shared" si="13"/>
        <v>0.06</v>
      </c>
      <c r="Y19" s="48">
        <f t="shared" si="14"/>
        <v>0.05</v>
      </c>
      <c r="Z19" s="48">
        <f t="shared" si="15"/>
        <v>0.06</v>
      </c>
      <c r="AA19" s="48">
        <f t="shared" si="16"/>
        <v>0.06</v>
      </c>
      <c r="AB19" s="48">
        <f t="shared" si="17"/>
        <v>0.06</v>
      </c>
      <c r="AC19" s="48">
        <f t="shared" si="18"/>
        <v>0.06</v>
      </c>
      <c r="AD19" s="48">
        <f t="shared" si="19"/>
        <v>0.08</v>
      </c>
      <c r="AE19" s="48">
        <f t="shared" si="20"/>
        <v>0.05</v>
      </c>
      <c r="AF19" s="48">
        <f t="shared" si="21"/>
        <v>0.06</v>
      </c>
      <c r="AG19" s="48">
        <f t="shared" si="22"/>
        <v>0.05</v>
      </c>
      <c r="AH19" s="48">
        <f t="shared" si="23"/>
        <v>0.05</v>
      </c>
      <c r="AI19" s="48">
        <f t="shared" si="24"/>
        <v>0.06</v>
      </c>
      <c r="AJ19" s="48">
        <f t="shared" si="25"/>
        <v>0.05</v>
      </c>
    </row>
    <row r="20" spans="1:36" ht="12.95" customHeight="1" x14ac:dyDescent="0.15">
      <c r="A20" s="47">
        <v>497</v>
      </c>
      <c r="B20" s="134" t="s">
        <v>97</v>
      </c>
      <c r="C20" s="135"/>
      <c r="D20" s="47">
        <v>22</v>
      </c>
      <c r="E20" s="47">
        <v>16</v>
      </c>
      <c r="F20" s="4">
        <f t="shared" si="0"/>
        <v>0.28000000000000003</v>
      </c>
      <c r="G20" s="5" t="s">
        <v>42</v>
      </c>
      <c r="H20" s="47"/>
      <c r="I20" s="47"/>
      <c r="J20" s="1" t="s">
        <v>15</v>
      </c>
      <c r="K20" s="48">
        <f t="shared" si="1"/>
        <v>0.28000000000000003</v>
      </c>
      <c r="L20" s="48">
        <f t="shared" si="2"/>
        <v>0.3</v>
      </c>
      <c r="M20" s="48">
        <f t="shared" si="3"/>
        <v>0.3</v>
      </c>
      <c r="N20" s="48">
        <f t="shared" si="4"/>
        <v>0.3</v>
      </c>
      <c r="O20" s="48">
        <f t="shared" si="5"/>
        <v>0.3</v>
      </c>
      <c r="P20" s="48">
        <f t="shared" si="26"/>
        <v>0.3</v>
      </c>
      <c r="Q20" s="48">
        <f t="shared" si="6"/>
        <v>0.28000000000000003</v>
      </c>
      <c r="R20" s="48">
        <f t="shared" si="7"/>
        <v>0.3</v>
      </c>
      <c r="S20" s="48">
        <f t="shared" si="8"/>
        <v>0.3</v>
      </c>
      <c r="T20" s="48">
        <f t="shared" si="9"/>
        <v>0.3</v>
      </c>
      <c r="U20" s="48">
        <f t="shared" si="10"/>
        <v>0.3</v>
      </c>
      <c r="V20" s="48">
        <f t="shared" si="11"/>
        <v>0.32</v>
      </c>
      <c r="W20" s="48">
        <f t="shared" si="12"/>
        <v>0.3</v>
      </c>
      <c r="X20" s="48">
        <f t="shared" si="13"/>
        <v>0.3</v>
      </c>
      <c r="Y20" s="48">
        <f t="shared" si="14"/>
        <v>0.27</v>
      </c>
      <c r="Z20" s="48">
        <f t="shared" si="15"/>
        <v>0.3</v>
      </c>
      <c r="AA20" s="48">
        <f t="shared" si="16"/>
        <v>0.27</v>
      </c>
      <c r="AB20" s="48">
        <f t="shared" si="17"/>
        <v>0.31</v>
      </c>
      <c r="AC20" s="48">
        <f t="shared" si="18"/>
        <v>0.31</v>
      </c>
      <c r="AD20" s="48">
        <f t="shared" si="19"/>
        <v>0.34</v>
      </c>
      <c r="AE20" s="48">
        <f t="shared" si="20"/>
        <v>0.28000000000000003</v>
      </c>
      <c r="AF20" s="48">
        <f t="shared" si="21"/>
        <v>0.31</v>
      </c>
      <c r="AG20" s="48">
        <f t="shared" si="22"/>
        <v>0.27</v>
      </c>
      <c r="AH20" s="48">
        <f t="shared" si="23"/>
        <v>0.28000000000000003</v>
      </c>
      <c r="AI20" s="48">
        <f t="shared" si="24"/>
        <v>0.3</v>
      </c>
      <c r="AJ20" s="48">
        <f t="shared" si="25"/>
        <v>0.28000000000000003</v>
      </c>
    </row>
    <row r="21" spans="1:36" ht="12.95" customHeight="1" x14ac:dyDescent="0.15">
      <c r="A21" s="47">
        <v>498</v>
      </c>
      <c r="B21" s="134" t="s">
        <v>97</v>
      </c>
      <c r="C21" s="135"/>
      <c r="D21" s="47">
        <v>10</v>
      </c>
      <c r="E21" s="47">
        <v>9</v>
      </c>
      <c r="F21" s="4">
        <f t="shared" si="0"/>
        <v>0.04</v>
      </c>
      <c r="G21" s="5" t="s">
        <v>42</v>
      </c>
      <c r="H21" s="47" t="s">
        <v>32</v>
      </c>
      <c r="I21" s="5"/>
      <c r="J21" s="1" t="s">
        <v>15</v>
      </c>
      <c r="K21" s="48">
        <f t="shared" si="1"/>
        <v>0.04</v>
      </c>
      <c r="L21" s="48">
        <f t="shared" si="2"/>
        <v>0.04</v>
      </c>
      <c r="M21" s="48">
        <f t="shared" si="3"/>
        <v>0.04</v>
      </c>
      <c r="N21" s="48">
        <f t="shared" si="4"/>
        <v>0.04</v>
      </c>
      <c r="O21" s="48">
        <f t="shared" si="5"/>
        <v>0.04</v>
      </c>
      <c r="P21" s="48">
        <f t="shared" si="26"/>
        <v>0.04</v>
      </c>
      <c r="Q21" s="48">
        <f t="shared" si="6"/>
        <v>0.04</v>
      </c>
      <c r="R21" s="48">
        <f t="shared" si="7"/>
        <v>0.04</v>
      </c>
      <c r="S21" s="48">
        <f t="shared" si="8"/>
        <v>0.04</v>
      </c>
      <c r="T21" s="48">
        <f t="shared" si="9"/>
        <v>0.04</v>
      </c>
      <c r="U21" s="48">
        <f t="shared" si="10"/>
        <v>0.04</v>
      </c>
      <c r="V21" s="48">
        <f t="shared" si="11"/>
        <v>0.04</v>
      </c>
      <c r="W21" s="48">
        <f t="shared" si="12"/>
        <v>0.04</v>
      </c>
      <c r="X21" s="48">
        <f t="shared" si="13"/>
        <v>0.04</v>
      </c>
      <c r="Y21" s="48">
        <f t="shared" si="14"/>
        <v>0.03</v>
      </c>
      <c r="Z21" s="48">
        <f t="shared" si="15"/>
        <v>0.04</v>
      </c>
      <c r="AA21" s="48">
        <f t="shared" si="16"/>
        <v>0.04</v>
      </c>
      <c r="AB21" s="48">
        <f t="shared" si="17"/>
        <v>0.04</v>
      </c>
      <c r="AC21" s="48">
        <f t="shared" si="18"/>
        <v>0.04</v>
      </c>
      <c r="AD21" s="48">
        <f t="shared" si="19"/>
        <v>0.05</v>
      </c>
      <c r="AE21" s="48">
        <f t="shared" si="20"/>
        <v>0.03</v>
      </c>
      <c r="AF21" s="48">
        <f t="shared" si="21"/>
        <v>0.04</v>
      </c>
      <c r="AG21" s="48">
        <f t="shared" si="22"/>
        <v>0.04</v>
      </c>
      <c r="AH21" s="48">
        <f t="shared" si="23"/>
        <v>0.03</v>
      </c>
      <c r="AI21" s="48">
        <f t="shared" si="24"/>
        <v>0.04</v>
      </c>
      <c r="AJ21" s="48">
        <f t="shared" si="25"/>
        <v>0.04</v>
      </c>
    </row>
    <row r="22" spans="1:36" ht="12.95" customHeight="1" x14ac:dyDescent="0.15">
      <c r="A22" s="47">
        <v>499</v>
      </c>
      <c r="B22" s="134" t="s">
        <v>194</v>
      </c>
      <c r="C22" s="135"/>
      <c r="D22" s="47">
        <v>24</v>
      </c>
      <c r="E22" s="47">
        <v>17</v>
      </c>
      <c r="F22" s="4">
        <f t="shared" si="0"/>
        <v>0.35</v>
      </c>
      <c r="G22" s="5"/>
      <c r="H22" s="47" t="s">
        <v>32</v>
      </c>
      <c r="I22" s="5"/>
      <c r="J22" s="1" t="s">
        <v>15</v>
      </c>
      <c r="K22" s="48">
        <f t="shared" si="1"/>
        <v>0.34</v>
      </c>
      <c r="L22" s="48">
        <f t="shared" si="2"/>
        <v>0.38</v>
      </c>
      <c r="M22" s="48">
        <f t="shared" si="3"/>
        <v>0.37</v>
      </c>
      <c r="N22" s="48">
        <f t="shared" si="4"/>
        <v>0.37</v>
      </c>
      <c r="O22" s="48">
        <f t="shared" si="5"/>
        <v>0.38</v>
      </c>
      <c r="P22" s="48">
        <f t="shared" si="26"/>
        <v>0.37</v>
      </c>
      <c r="Q22" s="48">
        <f t="shared" si="6"/>
        <v>0.34</v>
      </c>
      <c r="R22" s="48">
        <f t="shared" si="7"/>
        <v>0.38</v>
      </c>
      <c r="S22" s="48">
        <f t="shared" si="8"/>
        <v>0.38</v>
      </c>
      <c r="T22" s="48">
        <f t="shared" si="9"/>
        <v>0.38</v>
      </c>
      <c r="U22" s="48">
        <f t="shared" si="10"/>
        <v>0.38</v>
      </c>
      <c r="V22" s="48">
        <f t="shared" si="11"/>
        <v>0.4</v>
      </c>
      <c r="W22" s="48">
        <f t="shared" si="12"/>
        <v>0.37</v>
      </c>
      <c r="X22" s="48">
        <f t="shared" si="13"/>
        <v>0.37</v>
      </c>
      <c r="Y22" s="48">
        <f t="shared" si="14"/>
        <v>0.34</v>
      </c>
      <c r="Z22" s="48">
        <f t="shared" si="15"/>
        <v>0.37</v>
      </c>
      <c r="AA22" s="48">
        <f t="shared" si="16"/>
        <v>0.33</v>
      </c>
      <c r="AB22" s="48">
        <f t="shared" si="17"/>
        <v>0.39</v>
      </c>
      <c r="AC22" s="48">
        <f t="shared" si="18"/>
        <v>0.39</v>
      </c>
      <c r="AD22" s="48">
        <f t="shared" si="19"/>
        <v>0.41</v>
      </c>
      <c r="AE22" s="48">
        <f t="shared" si="20"/>
        <v>0.35</v>
      </c>
      <c r="AF22" s="48">
        <f t="shared" si="21"/>
        <v>0.39</v>
      </c>
      <c r="AG22" s="48">
        <f t="shared" si="22"/>
        <v>0.33</v>
      </c>
      <c r="AH22" s="48">
        <f t="shared" si="23"/>
        <v>0.35</v>
      </c>
      <c r="AI22" s="48">
        <f t="shared" si="24"/>
        <v>0.37</v>
      </c>
      <c r="AJ22" s="48">
        <f t="shared" si="25"/>
        <v>0.35</v>
      </c>
    </row>
    <row r="23" spans="1:36" ht="12.95" customHeight="1" x14ac:dyDescent="0.15">
      <c r="A23" s="47">
        <v>500</v>
      </c>
      <c r="B23" s="134" t="s">
        <v>110</v>
      </c>
      <c r="C23" s="135"/>
      <c r="D23" s="47">
        <v>6</v>
      </c>
      <c r="E23" s="47">
        <v>10</v>
      </c>
      <c r="F23" s="4">
        <f t="shared" si="0"/>
        <v>0.01</v>
      </c>
      <c r="G23" s="5"/>
      <c r="H23" s="47" t="s">
        <v>32</v>
      </c>
      <c r="I23" s="5"/>
      <c r="J23" s="1" t="s">
        <v>15</v>
      </c>
      <c r="K23" s="48">
        <f t="shared" si="1"/>
        <v>0.02</v>
      </c>
      <c r="L23" s="48">
        <f t="shared" si="2"/>
        <v>0.02</v>
      </c>
      <c r="M23" s="48">
        <f t="shared" si="3"/>
        <v>0.02</v>
      </c>
      <c r="N23" s="48">
        <f t="shared" si="4"/>
        <v>0.02</v>
      </c>
      <c r="O23" s="48">
        <f t="shared" si="5"/>
        <v>0.02</v>
      </c>
      <c r="P23" s="48">
        <f t="shared" si="26"/>
        <v>0.02</v>
      </c>
      <c r="Q23" s="48">
        <f t="shared" si="6"/>
        <v>0.02</v>
      </c>
      <c r="R23" s="48">
        <f t="shared" si="7"/>
        <v>0.02</v>
      </c>
      <c r="S23" s="48">
        <f t="shared" si="8"/>
        <v>0.02</v>
      </c>
      <c r="T23" s="48">
        <f t="shared" si="9"/>
        <v>0.02</v>
      </c>
      <c r="U23" s="48">
        <f t="shared" si="10"/>
        <v>0.02</v>
      </c>
      <c r="V23" s="48">
        <f t="shared" si="11"/>
        <v>0.02</v>
      </c>
      <c r="W23" s="48">
        <f t="shared" si="12"/>
        <v>0.02</v>
      </c>
      <c r="X23" s="48">
        <f t="shared" si="13"/>
        <v>0.02</v>
      </c>
      <c r="Y23" s="48">
        <f t="shared" si="14"/>
        <v>0.01</v>
      </c>
      <c r="Z23" s="48">
        <f t="shared" si="15"/>
        <v>0.02</v>
      </c>
      <c r="AA23" s="48">
        <f t="shared" si="16"/>
        <v>0.02</v>
      </c>
      <c r="AB23" s="48">
        <f t="shared" si="17"/>
        <v>0.01</v>
      </c>
      <c r="AC23" s="48">
        <f t="shared" si="18"/>
        <v>0.02</v>
      </c>
      <c r="AD23" s="48">
        <f t="shared" si="19"/>
        <v>0.02</v>
      </c>
      <c r="AE23" s="48">
        <f t="shared" si="20"/>
        <v>0.01</v>
      </c>
      <c r="AF23" s="48">
        <f t="shared" si="21"/>
        <v>0.02</v>
      </c>
      <c r="AG23" s="48">
        <f t="shared" si="22"/>
        <v>0.01</v>
      </c>
      <c r="AH23" s="48">
        <f t="shared" si="23"/>
        <v>0.01</v>
      </c>
      <c r="AI23" s="48">
        <f t="shared" si="24"/>
        <v>0.02</v>
      </c>
      <c r="AJ23" s="48">
        <f t="shared" si="25"/>
        <v>0.01</v>
      </c>
    </row>
    <row r="24" spans="1:36" ht="12.95" customHeight="1" x14ac:dyDescent="0.15">
      <c r="A24" s="47">
        <v>501</v>
      </c>
      <c r="B24" s="99" t="s">
        <v>170</v>
      </c>
      <c r="C24" s="99"/>
      <c r="D24" s="47">
        <v>8</v>
      </c>
      <c r="E24" s="47">
        <v>9</v>
      </c>
      <c r="F24" s="4">
        <f t="shared" si="0"/>
        <v>0.02</v>
      </c>
      <c r="G24" s="5"/>
      <c r="H24" s="47" t="s">
        <v>32</v>
      </c>
      <c r="I24" s="5"/>
      <c r="J24" s="1" t="s">
        <v>15</v>
      </c>
      <c r="K24" s="48">
        <f t="shared" si="1"/>
        <v>0.03</v>
      </c>
      <c r="L24" s="48">
        <f t="shared" si="2"/>
        <v>0.03</v>
      </c>
      <c r="M24" s="48">
        <f t="shared" si="3"/>
        <v>0.03</v>
      </c>
      <c r="N24" s="48">
        <f t="shared" si="4"/>
        <v>0.03</v>
      </c>
      <c r="O24" s="48">
        <f t="shared" si="5"/>
        <v>0.03</v>
      </c>
      <c r="P24" s="48">
        <f t="shared" si="26"/>
        <v>0.03</v>
      </c>
      <c r="Q24" s="48">
        <f t="shared" si="6"/>
        <v>0.03</v>
      </c>
      <c r="R24" s="48">
        <f t="shared" si="7"/>
        <v>0.02</v>
      </c>
      <c r="S24" s="48">
        <f t="shared" si="8"/>
        <v>0.03</v>
      </c>
      <c r="T24" s="48">
        <f t="shared" si="9"/>
        <v>0.03</v>
      </c>
      <c r="U24" s="48">
        <f t="shared" si="10"/>
        <v>0.03</v>
      </c>
      <c r="V24" s="48">
        <f t="shared" si="11"/>
        <v>0.03</v>
      </c>
      <c r="W24" s="48">
        <f t="shared" si="12"/>
        <v>0.03</v>
      </c>
      <c r="X24" s="48">
        <f t="shared" si="13"/>
        <v>0.03</v>
      </c>
      <c r="Y24" s="48">
        <f t="shared" si="14"/>
        <v>0.02</v>
      </c>
      <c r="Z24" s="48">
        <f t="shared" si="15"/>
        <v>0.03</v>
      </c>
      <c r="AA24" s="48">
        <f t="shared" si="16"/>
        <v>0.02</v>
      </c>
      <c r="AB24" s="48">
        <f t="shared" si="17"/>
        <v>0.02</v>
      </c>
      <c r="AC24" s="48">
        <f t="shared" si="18"/>
        <v>0.02</v>
      </c>
      <c r="AD24" s="48">
        <f t="shared" si="19"/>
        <v>0.03</v>
      </c>
      <c r="AE24" s="48">
        <f t="shared" si="20"/>
        <v>0.02</v>
      </c>
      <c r="AF24" s="48">
        <f t="shared" si="21"/>
        <v>0.02</v>
      </c>
      <c r="AG24" s="48">
        <f t="shared" si="22"/>
        <v>0.02</v>
      </c>
      <c r="AH24" s="48">
        <f t="shared" si="23"/>
        <v>0.02</v>
      </c>
      <c r="AI24" s="48">
        <f t="shared" si="24"/>
        <v>0.03</v>
      </c>
      <c r="AJ24" s="48">
        <f t="shared" si="25"/>
        <v>0.02</v>
      </c>
    </row>
    <row r="25" spans="1:36" ht="12.95" customHeight="1" x14ac:dyDescent="0.15">
      <c r="A25" s="47"/>
      <c r="B25" s="99"/>
      <c r="C25" s="99"/>
      <c r="D25" s="47"/>
      <c r="E25" s="47"/>
      <c r="F25" s="4" t="str">
        <f t="shared" si="0"/>
        <v/>
      </c>
      <c r="G25" s="5"/>
      <c r="H25" s="47"/>
      <c r="I25" s="5"/>
      <c r="J25" s="1" t="s">
        <v>15</v>
      </c>
      <c r="K25" s="48" t="e">
        <f t="shared" si="1"/>
        <v>#NUM!</v>
      </c>
      <c r="L25" s="48" t="e">
        <f t="shared" si="2"/>
        <v>#NUM!</v>
      </c>
      <c r="M25" s="48" t="e">
        <f t="shared" si="3"/>
        <v>#NUM!</v>
      </c>
      <c r="N25" s="48" t="e">
        <f t="shared" si="4"/>
        <v>#NUM!</v>
      </c>
      <c r="O25" s="48" t="e">
        <f t="shared" si="5"/>
        <v>#NUM!</v>
      </c>
      <c r="P25" s="48" t="e">
        <f t="shared" si="26"/>
        <v>#N/A</v>
      </c>
      <c r="Q25" s="48" t="e">
        <f t="shared" si="6"/>
        <v>#NUM!</v>
      </c>
      <c r="R25" s="48" t="e">
        <f t="shared" si="7"/>
        <v>#NUM!</v>
      </c>
      <c r="S25" s="48" t="e">
        <f t="shared" si="8"/>
        <v>#NUM!</v>
      </c>
      <c r="T25" s="48" t="e">
        <f t="shared" si="9"/>
        <v>#NUM!</v>
      </c>
      <c r="U25" s="48" t="e">
        <f t="shared" si="10"/>
        <v>#N/A</v>
      </c>
      <c r="V25" s="48" t="e">
        <f t="shared" si="11"/>
        <v>#NUM!</v>
      </c>
      <c r="W25" s="48" t="e">
        <f t="shared" si="12"/>
        <v>#NUM!</v>
      </c>
      <c r="X25" s="48" t="e">
        <f t="shared" si="13"/>
        <v>#NUM!</v>
      </c>
      <c r="Y25" s="48" t="e">
        <f t="shared" si="14"/>
        <v>#NUM!</v>
      </c>
      <c r="Z25" s="48" t="e">
        <f t="shared" si="15"/>
        <v>#N/A</v>
      </c>
      <c r="AA25" s="48" t="e">
        <f t="shared" si="16"/>
        <v>#NUM!</v>
      </c>
      <c r="AB25" s="48" t="e">
        <f t="shared" si="17"/>
        <v>#NUM!</v>
      </c>
      <c r="AC25" s="48" t="e">
        <f t="shared" si="18"/>
        <v>#NUM!</v>
      </c>
      <c r="AD25" s="48" t="e">
        <f t="shared" si="19"/>
        <v>#NUM!</v>
      </c>
      <c r="AE25" s="48" t="e">
        <f t="shared" si="20"/>
        <v>#NUM!</v>
      </c>
      <c r="AF25" s="48" t="e">
        <f t="shared" si="21"/>
        <v>#N/A</v>
      </c>
      <c r="AG25" s="48" t="e">
        <f t="shared" si="22"/>
        <v>#NUM!</v>
      </c>
      <c r="AH25" s="48" t="e">
        <f t="shared" si="23"/>
        <v>#NUM!</v>
      </c>
      <c r="AI25" s="48" t="e">
        <f t="shared" si="24"/>
        <v>#NUM!</v>
      </c>
      <c r="AJ25" s="48" t="e">
        <f t="shared" si="25"/>
        <v>#N/A</v>
      </c>
    </row>
    <row r="26" spans="1:36" ht="12.95" customHeight="1" x14ac:dyDescent="0.15">
      <c r="A26" s="47"/>
      <c r="B26" s="99"/>
      <c r="C26" s="99"/>
      <c r="D26" s="47"/>
      <c r="E26" s="47"/>
      <c r="F26" s="4" t="str">
        <f t="shared" si="0"/>
        <v/>
      </c>
      <c r="G26" s="5"/>
      <c r="H26" s="47"/>
      <c r="I26" s="5"/>
      <c r="J26" s="1" t="s">
        <v>15</v>
      </c>
      <c r="K26" s="48" t="e">
        <f t="shared" si="1"/>
        <v>#NUM!</v>
      </c>
      <c r="L26" s="48" t="e">
        <f t="shared" si="2"/>
        <v>#NUM!</v>
      </c>
      <c r="M26" s="48" t="e">
        <f t="shared" si="3"/>
        <v>#NUM!</v>
      </c>
      <c r="N26" s="48" t="e">
        <f t="shared" si="4"/>
        <v>#NUM!</v>
      </c>
      <c r="O26" s="48" t="e">
        <f t="shared" si="5"/>
        <v>#NUM!</v>
      </c>
      <c r="P26" s="48" t="e">
        <f t="shared" si="26"/>
        <v>#N/A</v>
      </c>
      <c r="Q26" s="48" t="e">
        <f t="shared" si="6"/>
        <v>#NUM!</v>
      </c>
      <c r="R26" s="48" t="e">
        <f t="shared" si="7"/>
        <v>#NUM!</v>
      </c>
      <c r="S26" s="48" t="e">
        <f t="shared" si="8"/>
        <v>#NUM!</v>
      </c>
      <c r="T26" s="48" t="e">
        <f t="shared" si="9"/>
        <v>#NUM!</v>
      </c>
      <c r="U26" s="48" t="e">
        <f t="shared" si="10"/>
        <v>#N/A</v>
      </c>
      <c r="V26" s="48" t="e">
        <f t="shared" si="11"/>
        <v>#NUM!</v>
      </c>
      <c r="W26" s="48" t="e">
        <f t="shared" si="12"/>
        <v>#NUM!</v>
      </c>
      <c r="X26" s="48" t="e">
        <f t="shared" si="13"/>
        <v>#NUM!</v>
      </c>
      <c r="Y26" s="48" t="e">
        <f t="shared" si="14"/>
        <v>#NUM!</v>
      </c>
      <c r="Z26" s="48" t="e">
        <f t="shared" si="15"/>
        <v>#N/A</v>
      </c>
      <c r="AA26" s="48" t="e">
        <f t="shared" si="16"/>
        <v>#NUM!</v>
      </c>
      <c r="AB26" s="48" t="e">
        <f t="shared" si="17"/>
        <v>#NUM!</v>
      </c>
      <c r="AC26" s="48" t="e">
        <f t="shared" si="18"/>
        <v>#NUM!</v>
      </c>
      <c r="AD26" s="48" t="e">
        <f t="shared" si="19"/>
        <v>#NUM!</v>
      </c>
      <c r="AE26" s="48" t="e">
        <f t="shared" si="20"/>
        <v>#NUM!</v>
      </c>
      <c r="AF26" s="48" t="e">
        <f t="shared" si="21"/>
        <v>#N/A</v>
      </c>
      <c r="AG26" s="48" t="e">
        <f t="shared" si="22"/>
        <v>#NUM!</v>
      </c>
      <c r="AH26" s="48" t="e">
        <f t="shared" si="23"/>
        <v>#NUM!</v>
      </c>
      <c r="AI26" s="48" t="e">
        <f t="shared" si="24"/>
        <v>#NUM!</v>
      </c>
      <c r="AJ26" s="48" t="e">
        <f t="shared" si="25"/>
        <v>#N/A</v>
      </c>
    </row>
    <row r="27" spans="1:36" ht="12.95" customHeight="1" x14ac:dyDescent="0.15">
      <c r="A27" s="47"/>
      <c r="B27" s="99"/>
      <c r="C27" s="99"/>
      <c r="D27" s="47"/>
      <c r="E27" s="47"/>
      <c r="F27" s="4" t="str">
        <f t="shared" si="0"/>
        <v/>
      </c>
      <c r="G27" s="5"/>
      <c r="H27" s="47"/>
      <c r="I27" s="5"/>
      <c r="J27" s="1" t="s">
        <v>15</v>
      </c>
      <c r="K27" s="48" t="e">
        <f t="shared" si="1"/>
        <v>#NUM!</v>
      </c>
      <c r="L27" s="48" t="e">
        <f t="shared" si="2"/>
        <v>#NUM!</v>
      </c>
      <c r="M27" s="48" t="e">
        <f t="shared" si="3"/>
        <v>#NUM!</v>
      </c>
      <c r="N27" s="48" t="e">
        <f t="shared" si="4"/>
        <v>#NUM!</v>
      </c>
      <c r="O27" s="48" t="e">
        <f t="shared" si="5"/>
        <v>#NUM!</v>
      </c>
      <c r="P27" s="48" t="e">
        <f t="shared" si="26"/>
        <v>#N/A</v>
      </c>
      <c r="Q27" s="48" t="e">
        <f t="shared" si="6"/>
        <v>#NUM!</v>
      </c>
      <c r="R27" s="48" t="e">
        <f t="shared" si="7"/>
        <v>#NUM!</v>
      </c>
      <c r="S27" s="48" t="e">
        <f t="shared" si="8"/>
        <v>#NUM!</v>
      </c>
      <c r="T27" s="48" t="e">
        <f t="shared" si="9"/>
        <v>#NUM!</v>
      </c>
      <c r="U27" s="48" t="e">
        <f t="shared" si="10"/>
        <v>#N/A</v>
      </c>
      <c r="V27" s="48" t="e">
        <f t="shared" si="11"/>
        <v>#NUM!</v>
      </c>
      <c r="W27" s="48" t="e">
        <f t="shared" si="12"/>
        <v>#NUM!</v>
      </c>
      <c r="X27" s="48" t="e">
        <f t="shared" si="13"/>
        <v>#NUM!</v>
      </c>
      <c r="Y27" s="48" t="e">
        <f t="shared" si="14"/>
        <v>#NUM!</v>
      </c>
      <c r="Z27" s="48" t="e">
        <f t="shared" si="15"/>
        <v>#N/A</v>
      </c>
      <c r="AA27" s="48" t="e">
        <f t="shared" si="16"/>
        <v>#NUM!</v>
      </c>
      <c r="AB27" s="48" t="e">
        <f t="shared" si="17"/>
        <v>#NUM!</v>
      </c>
      <c r="AC27" s="48" t="e">
        <f t="shared" si="18"/>
        <v>#NUM!</v>
      </c>
      <c r="AD27" s="48" t="e">
        <f t="shared" si="19"/>
        <v>#NUM!</v>
      </c>
      <c r="AE27" s="48" t="e">
        <f t="shared" si="20"/>
        <v>#NUM!</v>
      </c>
      <c r="AF27" s="48" t="e">
        <f t="shared" si="21"/>
        <v>#N/A</v>
      </c>
      <c r="AG27" s="48" t="e">
        <f t="shared" si="22"/>
        <v>#NUM!</v>
      </c>
      <c r="AH27" s="48" t="e">
        <f t="shared" si="23"/>
        <v>#NUM!</v>
      </c>
      <c r="AI27" s="48" t="e">
        <f t="shared" si="24"/>
        <v>#NUM!</v>
      </c>
      <c r="AJ27" s="48" t="e">
        <f t="shared" si="25"/>
        <v>#N/A</v>
      </c>
    </row>
    <row r="28" spans="1:36" ht="12.95" customHeight="1" x14ac:dyDescent="0.15">
      <c r="A28" s="47"/>
      <c r="B28" s="99"/>
      <c r="C28" s="99"/>
      <c r="D28" s="47"/>
      <c r="E28" s="47"/>
      <c r="F28" s="4" t="str">
        <f t="shared" si="0"/>
        <v/>
      </c>
      <c r="G28" s="5"/>
      <c r="H28" s="47"/>
      <c r="I28" s="5"/>
      <c r="J28" s="1" t="s">
        <v>15</v>
      </c>
      <c r="K28" s="48" t="e">
        <f t="shared" si="1"/>
        <v>#NUM!</v>
      </c>
      <c r="L28" s="48" t="e">
        <f t="shared" si="2"/>
        <v>#NUM!</v>
      </c>
      <c r="M28" s="48" t="e">
        <f t="shared" si="3"/>
        <v>#NUM!</v>
      </c>
      <c r="N28" s="8" t="e">
        <f t="shared" si="4"/>
        <v>#NUM!</v>
      </c>
      <c r="O28" s="48" t="e">
        <f t="shared" si="5"/>
        <v>#NUM!</v>
      </c>
      <c r="P28" s="48" t="e">
        <f t="shared" si="26"/>
        <v>#N/A</v>
      </c>
      <c r="Q28" s="48" t="e">
        <f t="shared" si="6"/>
        <v>#NUM!</v>
      </c>
      <c r="R28" s="48" t="e">
        <f t="shared" si="7"/>
        <v>#NUM!</v>
      </c>
      <c r="S28" s="48" t="e">
        <f t="shared" si="8"/>
        <v>#NUM!</v>
      </c>
      <c r="T28" s="48" t="e">
        <f t="shared" si="9"/>
        <v>#NUM!</v>
      </c>
      <c r="U28" s="48" t="e">
        <f t="shared" si="10"/>
        <v>#N/A</v>
      </c>
      <c r="V28" s="48" t="e">
        <f t="shared" si="11"/>
        <v>#NUM!</v>
      </c>
      <c r="W28" s="48" t="e">
        <f t="shared" si="12"/>
        <v>#NUM!</v>
      </c>
      <c r="X28" s="48" t="e">
        <f t="shared" si="13"/>
        <v>#NUM!</v>
      </c>
      <c r="Y28" s="48" t="e">
        <f t="shared" si="14"/>
        <v>#NUM!</v>
      </c>
      <c r="Z28" s="48" t="e">
        <f t="shared" si="15"/>
        <v>#N/A</v>
      </c>
      <c r="AA28" s="48" t="e">
        <f t="shared" si="16"/>
        <v>#NUM!</v>
      </c>
      <c r="AB28" s="48" t="e">
        <f t="shared" si="17"/>
        <v>#NUM!</v>
      </c>
      <c r="AC28" s="48" t="e">
        <f t="shared" si="18"/>
        <v>#NUM!</v>
      </c>
      <c r="AD28" s="48" t="e">
        <f t="shared" si="19"/>
        <v>#NUM!</v>
      </c>
      <c r="AE28" s="48" t="e">
        <f t="shared" si="20"/>
        <v>#NUM!</v>
      </c>
      <c r="AF28" s="48" t="e">
        <f t="shared" si="21"/>
        <v>#N/A</v>
      </c>
      <c r="AG28" s="48" t="e">
        <f t="shared" si="22"/>
        <v>#NUM!</v>
      </c>
      <c r="AH28" s="48" t="e">
        <f t="shared" si="23"/>
        <v>#NUM!</v>
      </c>
      <c r="AI28" s="48" t="e">
        <f t="shared" si="24"/>
        <v>#NUM!</v>
      </c>
      <c r="AJ28" s="48" t="e">
        <f t="shared" si="25"/>
        <v>#N/A</v>
      </c>
    </row>
    <row r="29" spans="1:36" ht="12.95" customHeight="1" x14ac:dyDescent="0.15">
      <c r="A29" s="47"/>
      <c r="B29" s="99"/>
      <c r="C29" s="99"/>
      <c r="D29" s="47"/>
      <c r="E29" s="47"/>
      <c r="F29" s="4" t="str">
        <f t="shared" si="0"/>
        <v/>
      </c>
      <c r="G29" s="5"/>
      <c r="H29" s="47"/>
      <c r="I29" s="5"/>
      <c r="J29" s="1" t="s">
        <v>15</v>
      </c>
      <c r="K29" s="48" t="e">
        <f t="shared" si="1"/>
        <v>#NUM!</v>
      </c>
      <c r="L29" s="48" t="e">
        <f t="shared" si="2"/>
        <v>#NUM!</v>
      </c>
      <c r="M29" s="48" t="e">
        <f t="shared" si="3"/>
        <v>#NUM!</v>
      </c>
      <c r="N29" s="48" t="e">
        <f t="shared" si="4"/>
        <v>#NUM!</v>
      </c>
      <c r="O29" s="48" t="e">
        <f t="shared" si="5"/>
        <v>#NUM!</v>
      </c>
      <c r="P29" s="48" t="e">
        <f t="shared" si="26"/>
        <v>#N/A</v>
      </c>
      <c r="Q29" s="48" t="e">
        <f t="shared" si="6"/>
        <v>#NUM!</v>
      </c>
      <c r="R29" s="48" t="e">
        <f t="shared" si="7"/>
        <v>#NUM!</v>
      </c>
      <c r="S29" s="48" t="e">
        <f t="shared" si="8"/>
        <v>#NUM!</v>
      </c>
      <c r="T29" s="48" t="e">
        <f t="shared" si="9"/>
        <v>#NUM!</v>
      </c>
      <c r="U29" s="48" t="e">
        <f t="shared" si="10"/>
        <v>#N/A</v>
      </c>
      <c r="V29" s="48" t="e">
        <f t="shared" si="11"/>
        <v>#NUM!</v>
      </c>
      <c r="W29" s="48" t="e">
        <f t="shared" si="12"/>
        <v>#NUM!</v>
      </c>
      <c r="X29" s="48" t="e">
        <f t="shared" si="13"/>
        <v>#NUM!</v>
      </c>
      <c r="Y29" s="48" t="e">
        <f t="shared" si="14"/>
        <v>#NUM!</v>
      </c>
      <c r="Z29" s="48" t="e">
        <f t="shared" si="15"/>
        <v>#N/A</v>
      </c>
      <c r="AA29" s="48" t="e">
        <f t="shared" si="16"/>
        <v>#NUM!</v>
      </c>
      <c r="AB29" s="48" t="e">
        <f t="shared" si="17"/>
        <v>#NUM!</v>
      </c>
      <c r="AC29" s="48" t="e">
        <f t="shared" si="18"/>
        <v>#NUM!</v>
      </c>
      <c r="AD29" s="48" t="e">
        <f t="shared" si="19"/>
        <v>#NUM!</v>
      </c>
      <c r="AE29" s="48" t="e">
        <f t="shared" si="20"/>
        <v>#NUM!</v>
      </c>
      <c r="AF29" s="48" t="e">
        <f t="shared" si="21"/>
        <v>#N/A</v>
      </c>
      <c r="AG29" s="48" t="e">
        <f t="shared" si="22"/>
        <v>#NUM!</v>
      </c>
      <c r="AH29" s="48" t="e">
        <f t="shared" si="23"/>
        <v>#NUM!</v>
      </c>
      <c r="AI29" s="48" t="e">
        <f t="shared" si="24"/>
        <v>#NUM!</v>
      </c>
      <c r="AJ29" s="48" t="e">
        <f t="shared" si="25"/>
        <v>#N/A</v>
      </c>
    </row>
    <row r="30" spans="1:36" ht="12.95" customHeight="1" x14ac:dyDescent="0.15">
      <c r="A30" s="47"/>
      <c r="B30" s="99"/>
      <c r="C30" s="99"/>
      <c r="D30" s="47"/>
      <c r="E30" s="47"/>
      <c r="F30" s="4" t="str">
        <f t="shared" si="0"/>
        <v/>
      </c>
      <c r="G30" s="5"/>
      <c r="H30" s="47"/>
      <c r="I30" s="5"/>
      <c r="J30" s="1" t="s">
        <v>15</v>
      </c>
      <c r="K30" s="48" t="e">
        <f t="shared" si="1"/>
        <v>#NUM!</v>
      </c>
      <c r="L30" s="48" t="e">
        <f t="shared" si="2"/>
        <v>#NUM!</v>
      </c>
      <c r="M30" s="48" t="e">
        <f t="shared" si="3"/>
        <v>#NUM!</v>
      </c>
      <c r="N30" s="48" t="e">
        <f t="shared" si="4"/>
        <v>#NUM!</v>
      </c>
      <c r="O30" s="48" t="e">
        <f t="shared" si="5"/>
        <v>#NUM!</v>
      </c>
      <c r="P30" s="48" t="e">
        <f t="shared" si="26"/>
        <v>#N/A</v>
      </c>
      <c r="Q30" s="48" t="e">
        <f t="shared" si="6"/>
        <v>#NUM!</v>
      </c>
      <c r="R30" s="48" t="e">
        <f t="shared" si="7"/>
        <v>#NUM!</v>
      </c>
      <c r="S30" s="48" t="e">
        <f t="shared" si="8"/>
        <v>#NUM!</v>
      </c>
      <c r="T30" s="48" t="e">
        <f t="shared" si="9"/>
        <v>#NUM!</v>
      </c>
      <c r="U30" s="48" t="e">
        <f t="shared" si="10"/>
        <v>#N/A</v>
      </c>
      <c r="V30" s="48" t="e">
        <f t="shared" si="11"/>
        <v>#NUM!</v>
      </c>
      <c r="W30" s="48" t="e">
        <f t="shared" si="12"/>
        <v>#NUM!</v>
      </c>
      <c r="X30" s="48" t="e">
        <f t="shared" si="13"/>
        <v>#NUM!</v>
      </c>
      <c r="Y30" s="48" t="e">
        <f t="shared" si="14"/>
        <v>#NUM!</v>
      </c>
      <c r="Z30" s="48" t="e">
        <f t="shared" si="15"/>
        <v>#N/A</v>
      </c>
      <c r="AA30" s="48" t="e">
        <f t="shared" si="16"/>
        <v>#NUM!</v>
      </c>
      <c r="AB30" s="48" t="e">
        <f t="shared" si="17"/>
        <v>#NUM!</v>
      </c>
      <c r="AC30" s="48" t="e">
        <f t="shared" si="18"/>
        <v>#NUM!</v>
      </c>
      <c r="AD30" s="48" t="e">
        <f t="shared" si="19"/>
        <v>#NUM!</v>
      </c>
      <c r="AE30" s="48" t="e">
        <f t="shared" si="20"/>
        <v>#NUM!</v>
      </c>
      <c r="AF30" s="48" t="e">
        <f t="shared" si="21"/>
        <v>#N/A</v>
      </c>
      <c r="AG30" s="48" t="e">
        <f t="shared" si="22"/>
        <v>#NUM!</v>
      </c>
      <c r="AH30" s="48" t="e">
        <f t="shared" si="23"/>
        <v>#NUM!</v>
      </c>
      <c r="AI30" s="48" t="e">
        <f t="shared" si="24"/>
        <v>#NUM!</v>
      </c>
      <c r="AJ30" s="48" t="e">
        <f t="shared" si="25"/>
        <v>#N/A</v>
      </c>
    </row>
    <row r="31" spans="1:36" ht="12.95" customHeight="1" x14ac:dyDescent="0.15">
      <c r="A31" s="47"/>
      <c r="B31" s="99"/>
      <c r="C31" s="99"/>
      <c r="D31" s="47"/>
      <c r="E31" s="47"/>
      <c r="F31" s="4" t="str">
        <f t="shared" si="0"/>
        <v/>
      </c>
      <c r="G31" s="5"/>
      <c r="H31" s="47"/>
      <c r="I31" s="5"/>
      <c r="J31" s="1" t="s">
        <v>15</v>
      </c>
      <c r="K31" s="48" t="e">
        <f t="shared" si="1"/>
        <v>#NUM!</v>
      </c>
      <c r="L31" s="48" t="e">
        <f t="shared" si="2"/>
        <v>#NUM!</v>
      </c>
      <c r="M31" s="48" t="e">
        <f t="shared" si="3"/>
        <v>#NUM!</v>
      </c>
      <c r="N31" s="48" t="e">
        <f t="shared" si="4"/>
        <v>#NUM!</v>
      </c>
      <c r="O31" s="48" t="e">
        <f t="shared" si="5"/>
        <v>#NUM!</v>
      </c>
      <c r="P31" s="48" t="e">
        <f t="shared" si="26"/>
        <v>#N/A</v>
      </c>
      <c r="Q31" s="48" t="e">
        <f t="shared" si="6"/>
        <v>#NUM!</v>
      </c>
      <c r="R31" s="48" t="e">
        <f t="shared" si="7"/>
        <v>#NUM!</v>
      </c>
      <c r="S31" s="48" t="e">
        <f t="shared" si="8"/>
        <v>#NUM!</v>
      </c>
      <c r="T31" s="48" t="e">
        <f t="shared" si="9"/>
        <v>#NUM!</v>
      </c>
      <c r="U31" s="48" t="e">
        <f t="shared" si="10"/>
        <v>#N/A</v>
      </c>
      <c r="V31" s="48" t="e">
        <f t="shared" si="11"/>
        <v>#NUM!</v>
      </c>
      <c r="W31" s="48" t="e">
        <f t="shared" si="12"/>
        <v>#NUM!</v>
      </c>
      <c r="X31" s="48" t="e">
        <f t="shared" si="13"/>
        <v>#NUM!</v>
      </c>
      <c r="Y31" s="48" t="e">
        <f t="shared" si="14"/>
        <v>#NUM!</v>
      </c>
      <c r="Z31" s="48" t="e">
        <f t="shared" si="15"/>
        <v>#N/A</v>
      </c>
      <c r="AA31" s="48" t="e">
        <f t="shared" si="16"/>
        <v>#NUM!</v>
      </c>
      <c r="AB31" s="48" t="e">
        <f t="shared" si="17"/>
        <v>#NUM!</v>
      </c>
      <c r="AC31" s="48" t="e">
        <f t="shared" si="18"/>
        <v>#NUM!</v>
      </c>
      <c r="AD31" s="48" t="e">
        <f t="shared" si="19"/>
        <v>#NUM!</v>
      </c>
      <c r="AE31" s="48" t="e">
        <f t="shared" si="20"/>
        <v>#NUM!</v>
      </c>
      <c r="AF31" s="48" t="e">
        <f t="shared" si="21"/>
        <v>#N/A</v>
      </c>
      <c r="AG31" s="48" t="e">
        <f t="shared" si="22"/>
        <v>#NUM!</v>
      </c>
      <c r="AH31" s="48" t="e">
        <f t="shared" si="23"/>
        <v>#NUM!</v>
      </c>
      <c r="AI31" s="48" t="e">
        <f t="shared" si="24"/>
        <v>#NUM!</v>
      </c>
      <c r="AJ31" s="48" t="e">
        <f t="shared" si="25"/>
        <v>#N/A</v>
      </c>
    </row>
    <row r="32" spans="1:36" ht="12.95" customHeight="1" x14ac:dyDescent="0.15">
      <c r="A32" s="47"/>
      <c r="B32" s="99"/>
      <c r="C32" s="99"/>
      <c r="D32" s="47"/>
      <c r="E32" s="47"/>
      <c r="F32" s="4" t="str">
        <f t="shared" si="0"/>
        <v/>
      </c>
      <c r="G32" s="5"/>
      <c r="H32" s="47"/>
      <c r="I32" s="5"/>
      <c r="J32" s="1" t="s">
        <v>15</v>
      </c>
      <c r="K32" s="48" t="e">
        <f t="shared" si="1"/>
        <v>#NUM!</v>
      </c>
      <c r="L32" s="48" t="e">
        <f t="shared" si="2"/>
        <v>#NUM!</v>
      </c>
      <c r="M32" s="48" t="e">
        <f t="shared" si="3"/>
        <v>#NUM!</v>
      </c>
      <c r="N32" s="48" t="e">
        <f t="shared" si="4"/>
        <v>#NUM!</v>
      </c>
      <c r="O32" s="48" t="e">
        <f t="shared" si="5"/>
        <v>#NUM!</v>
      </c>
      <c r="P32" s="48" t="e">
        <f t="shared" si="26"/>
        <v>#N/A</v>
      </c>
      <c r="Q32" s="48" t="e">
        <f t="shared" si="6"/>
        <v>#NUM!</v>
      </c>
      <c r="R32" s="48" t="e">
        <f t="shared" si="7"/>
        <v>#NUM!</v>
      </c>
      <c r="S32" s="48" t="e">
        <f t="shared" si="8"/>
        <v>#NUM!</v>
      </c>
      <c r="T32" s="48" t="e">
        <f t="shared" si="9"/>
        <v>#NUM!</v>
      </c>
      <c r="U32" s="48" t="e">
        <f t="shared" si="10"/>
        <v>#N/A</v>
      </c>
      <c r="V32" s="48" t="e">
        <f t="shared" si="11"/>
        <v>#NUM!</v>
      </c>
      <c r="W32" s="48" t="e">
        <f t="shared" si="12"/>
        <v>#NUM!</v>
      </c>
      <c r="X32" s="48" t="e">
        <f t="shared" si="13"/>
        <v>#NUM!</v>
      </c>
      <c r="Y32" s="48" t="e">
        <f t="shared" si="14"/>
        <v>#NUM!</v>
      </c>
      <c r="Z32" s="48" t="e">
        <f t="shared" si="15"/>
        <v>#N/A</v>
      </c>
      <c r="AA32" s="48" t="e">
        <f t="shared" si="16"/>
        <v>#NUM!</v>
      </c>
      <c r="AB32" s="48" t="e">
        <f t="shared" si="17"/>
        <v>#NUM!</v>
      </c>
      <c r="AC32" s="48" t="e">
        <f t="shared" si="18"/>
        <v>#NUM!</v>
      </c>
      <c r="AD32" s="48" t="e">
        <f t="shared" si="19"/>
        <v>#NUM!</v>
      </c>
      <c r="AE32" s="48" t="e">
        <f t="shared" si="20"/>
        <v>#NUM!</v>
      </c>
      <c r="AF32" s="48" t="e">
        <f t="shared" si="21"/>
        <v>#N/A</v>
      </c>
      <c r="AG32" s="48" t="e">
        <f t="shared" si="22"/>
        <v>#NUM!</v>
      </c>
      <c r="AH32" s="48" t="e">
        <f t="shared" si="23"/>
        <v>#NUM!</v>
      </c>
      <c r="AI32" s="48" t="e">
        <f t="shared" si="24"/>
        <v>#NUM!</v>
      </c>
      <c r="AJ32" s="48" t="e">
        <f t="shared" si="25"/>
        <v>#N/A</v>
      </c>
    </row>
    <row r="33" spans="1:36" ht="12.95" customHeight="1" x14ac:dyDescent="0.15">
      <c r="A33" s="47"/>
      <c r="B33" s="99"/>
      <c r="C33" s="99"/>
      <c r="D33" s="47"/>
      <c r="E33" s="47"/>
      <c r="F33" s="4" t="str">
        <f t="shared" si="0"/>
        <v/>
      </c>
      <c r="G33" s="47"/>
      <c r="H33" s="47"/>
      <c r="I33" s="5"/>
      <c r="J33" s="1" t="s">
        <v>15</v>
      </c>
      <c r="K33" s="48" t="e">
        <f t="shared" si="1"/>
        <v>#NUM!</v>
      </c>
      <c r="L33" s="48" t="e">
        <f t="shared" si="2"/>
        <v>#NUM!</v>
      </c>
      <c r="M33" s="48" t="e">
        <f t="shared" si="3"/>
        <v>#NUM!</v>
      </c>
      <c r="N33" s="48" t="e">
        <f t="shared" si="4"/>
        <v>#NUM!</v>
      </c>
      <c r="O33" s="48" t="e">
        <f t="shared" si="5"/>
        <v>#NUM!</v>
      </c>
      <c r="P33" s="48" t="e">
        <f t="shared" si="26"/>
        <v>#N/A</v>
      </c>
      <c r="Q33" s="48" t="e">
        <f t="shared" si="6"/>
        <v>#NUM!</v>
      </c>
      <c r="R33" s="48" t="e">
        <f t="shared" si="7"/>
        <v>#NUM!</v>
      </c>
      <c r="S33" s="48" t="e">
        <f t="shared" si="8"/>
        <v>#NUM!</v>
      </c>
      <c r="T33" s="48" t="e">
        <f t="shared" si="9"/>
        <v>#NUM!</v>
      </c>
      <c r="U33" s="48" t="e">
        <f t="shared" si="10"/>
        <v>#N/A</v>
      </c>
      <c r="V33" s="48" t="e">
        <f t="shared" si="11"/>
        <v>#NUM!</v>
      </c>
      <c r="W33" s="48" t="e">
        <f t="shared" si="12"/>
        <v>#NUM!</v>
      </c>
      <c r="X33" s="48" t="e">
        <f t="shared" si="13"/>
        <v>#NUM!</v>
      </c>
      <c r="Y33" s="48" t="e">
        <f t="shared" si="14"/>
        <v>#NUM!</v>
      </c>
      <c r="Z33" s="48" t="e">
        <f t="shared" si="15"/>
        <v>#N/A</v>
      </c>
      <c r="AA33" s="48" t="e">
        <f t="shared" si="16"/>
        <v>#NUM!</v>
      </c>
      <c r="AB33" s="48" t="e">
        <f t="shared" si="17"/>
        <v>#NUM!</v>
      </c>
      <c r="AC33" s="48" t="e">
        <f t="shared" si="18"/>
        <v>#NUM!</v>
      </c>
      <c r="AD33" s="48" t="e">
        <f t="shared" si="19"/>
        <v>#NUM!</v>
      </c>
      <c r="AE33" s="48" t="e">
        <f t="shared" si="20"/>
        <v>#NUM!</v>
      </c>
      <c r="AF33" s="48" t="e">
        <f t="shared" si="21"/>
        <v>#N/A</v>
      </c>
      <c r="AG33" s="48" t="e">
        <f t="shared" si="22"/>
        <v>#NUM!</v>
      </c>
      <c r="AH33" s="48" t="e">
        <f t="shared" si="23"/>
        <v>#NUM!</v>
      </c>
      <c r="AI33" s="48" t="e">
        <f t="shared" si="24"/>
        <v>#NUM!</v>
      </c>
      <c r="AJ33" s="48" t="e">
        <f t="shared" si="25"/>
        <v>#N/A</v>
      </c>
    </row>
    <row r="34" spans="1:36" ht="12.95" customHeight="1" x14ac:dyDescent="0.15">
      <c r="A34" s="47"/>
      <c r="B34" s="99"/>
      <c r="C34" s="99"/>
      <c r="D34" s="47"/>
      <c r="E34" s="47"/>
      <c r="F34" s="4" t="str">
        <f t="shared" si="0"/>
        <v/>
      </c>
      <c r="G34" s="47"/>
      <c r="H34" s="47"/>
      <c r="I34" s="5"/>
      <c r="K34" s="48" t="e">
        <f t="shared" si="1"/>
        <v>#NUM!</v>
      </c>
      <c r="L34" s="48" t="e">
        <f t="shared" si="2"/>
        <v>#NUM!</v>
      </c>
      <c r="M34" s="48" t="e">
        <f t="shared" si="3"/>
        <v>#NUM!</v>
      </c>
      <c r="N34" s="48" t="e">
        <f t="shared" si="4"/>
        <v>#NUM!</v>
      </c>
      <c r="O34" s="48" t="e">
        <f t="shared" si="5"/>
        <v>#NUM!</v>
      </c>
      <c r="P34" s="48" t="e">
        <f t="shared" si="26"/>
        <v>#N/A</v>
      </c>
      <c r="Q34" s="48" t="e">
        <f t="shared" si="6"/>
        <v>#NUM!</v>
      </c>
      <c r="R34" s="48" t="e">
        <f t="shared" si="7"/>
        <v>#NUM!</v>
      </c>
      <c r="S34" s="48" t="e">
        <f t="shared" si="8"/>
        <v>#NUM!</v>
      </c>
      <c r="T34" s="48" t="e">
        <f t="shared" si="9"/>
        <v>#NUM!</v>
      </c>
      <c r="U34" s="48" t="e">
        <f t="shared" si="10"/>
        <v>#N/A</v>
      </c>
      <c r="V34" s="48" t="e">
        <f t="shared" si="11"/>
        <v>#NUM!</v>
      </c>
      <c r="W34" s="48" t="e">
        <f t="shared" si="12"/>
        <v>#NUM!</v>
      </c>
      <c r="X34" s="48" t="e">
        <f t="shared" si="13"/>
        <v>#NUM!</v>
      </c>
      <c r="Y34" s="48" t="e">
        <f t="shared" si="14"/>
        <v>#NUM!</v>
      </c>
      <c r="Z34" s="48" t="e">
        <f t="shared" si="15"/>
        <v>#N/A</v>
      </c>
      <c r="AA34" s="48" t="e">
        <f t="shared" si="16"/>
        <v>#NUM!</v>
      </c>
      <c r="AB34" s="48" t="e">
        <f t="shared" si="17"/>
        <v>#NUM!</v>
      </c>
      <c r="AC34" s="48" t="e">
        <f t="shared" si="18"/>
        <v>#NUM!</v>
      </c>
      <c r="AD34" s="48" t="e">
        <f t="shared" si="19"/>
        <v>#NUM!</v>
      </c>
      <c r="AE34" s="48" t="e">
        <f t="shared" si="20"/>
        <v>#NUM!</v>
      </c>
      <c r="AF34" s="48" t="e">
        <f t="shared" si="21"/>
        <v>#N/A</v>
      </c>
      <c r="AG34" s="48" t="e">
        <f t="shared" si="22"/>
        <v>#NUM!</v>
      </c>
      <c r="AH34" s="48" t="e">
        <f t="shared" si="23"/>
        <v>#NUM!</v>
      </c>
      <c r="AI34" s="48" t="e">
        <f t="shared" si="24"/>
        <v>#NUM!</v>
      </c>
      <c r="AJ34" s="48" t="e">
        <f t="shared" si="25"/>
        <v>#N/A</v>
      </c>
    </row>
    <row r="35" spans="1:36" ht="12.95" customHeight="1" x14ac:dyDescent="0.15">
      <c r="A35" s="47"/>
      <c r="B35" s="99"/>
      <c r="C35" s="99"/>
      <c r="D35" s="47"/>
      <c r="E35" s="47"/>
      <c r="F35" s="4" t="str">
        <f t="shared" si="0"/>
        <v/>
      </c>
      <c r="G35" s="47"/>
      <c r="H35" s="47"/>
      <c r="I35" s="5"/>
      <c r="K35" s="48" t="e">
        <f t="shared" si="1"/>
        <v>#NUM!</v>
      </c>
      <c r="L35" s="48" t="e">
        <f t="shared" si="2"/>
        <v>#NUM!</v>
      </c>
      <c r="M35" s="48" t="e">
        <f t="shared" si="3"/>
        <v>#NUM!</v>
      </c>
      <c r="N35" s="48" t="e">
        <f t="shared" si="4"/>
        <v>#NUM!</v>
      </c>
      <c r="O35" s="48" t="e">
        <f t="shared" si="5"/>
        <v>#NUM!</v>
      </c>
      <c r="P35" s="48" t="e">
        <f t="shared" si="26"/>
        <v>#N/A</v>
      </c>
      <c r="Q35" s="48" t="e">
        <f t="shared" si="6"/>
        <v>#NUM!</v>
      </c>
      <c r="R35" s="48" t="e">
        <f t="shared" si="7"/>
        <v>#NUM!</v>
      </c>
      <c r="S35" s="48" t="e">
        <f t="shared" si="8"/>
        <v>#NUM!</v>
      </c>
      <c r="T35" s="48" t="e">
        <f t="shared" si="9"/>
        <v>#NUM!</v>
      </c>
      <c r="U35" s="48" t="e">
        <f t="shared" si="10"/>
        <v>#N/A</v>
      </c>
      <c r="V35" s="48" t="e">
        <f t="shared" si="11"/>
        <v>#NUM!</v>
      </c>
      <c r="W35" s="48" t="e">
        <f t="shared" si="12"/>
        <v>#NUM!</v>
      </c>
      <c r="X35" s="48" t="e">
        <f t="shared" si="13"/>
        <v>#NUM!</v>
      </c>
      <c r="Y35" s="48" t="e">
        <f t="shared" si="14"/>
        <v>#NUM!</v>
      </c>
      <c r="Z35" s="48" t="e">
        <f t="shared" si="15"/>
        <v>#N/A</v>
      </c>
      <c r="AA35" s="48" t="e">
        <f t="shared" si="16"/>
        <v>#NUM!</v>
      </c>
      <c r="AB35" s="48" t="e">
        <f t="shared" si="17"/>
        <v>#NUM!</v>
      </c>
      <c r="AC35" s="48" t="e">
        <f t="shared" si="18"/>
        <v>#NUM!</v>
      </c>
      <c r="AD35" s="48" t="e">
        <f t="shared" si="19"/>
        <v>#NUM!</v>
      </c>
      <c r="AE35" s="48" t="e">
        <f t="shared" si="20"/>
        <v>#NUM!</v>
      </c>
      <c r="AF35" s="48" t="e">
        <f t="shared" si="21"/>
        <v>#N/A</v>
      </c>
      <c r="AG35" s="48" t="e">
        <f t="shared" si="22"/>
        <v>#NUM!</v>
      </c>
      <c r="AH35" s="48" t="e">
        <f t="shared" si="23"/>
        <v>#NUM!</v>
      </c>
      <c r="AI35" s="48" t="e">
        <f t="shared" si="24"/>
        <v>#NUM!</v>
      </c>
      <c r="AJ35" s="48" t="e">
        <f t="shared" si="25"/>
        <v>#N/A</v>
      </c>
    </row>
    <row r="36" spans="1:36" ht="12.95" customHeight="1" x14ac:dyDescent="0.15">
      <c r="A36" s="47"/>
      <c r="B36" s="99"/>
      <c r="C36" s="99"/>
      <c r="D36" s="47"/>
      <c r="E36" s="47"/>
      <c r="F36" s="4" t="str">
        <f t="shared" si="0"/>
        <v/>
      </c>
      <c r="G36" s="47"/>
      <c r="H36" s="47"/>
      <c r="I36" s="5"/>
      <c r="K36" s="48" t="e">
        <f t="shared" si="1"/>
        <v>#NUM!</v>
      </c>
      <c r="L36" s="48" t="e">
        <f t="shared" si="2"/>
        <v>#NUM!</v>
      </c>
      <c r="M36" s="48" t="e">
        <f t="shared" si="3"/>
        <v>#NUM!</v>
      </c>
      <c r="N36" s="48" t="e">
        <f t="shared" si="4"/>
        <v>#NUM!</v>
      </c>
      <c r="O36" s="48" t="e">
        <f t="shared" si="5"/>
        <v>#NUM!</v>
      </c>
      <c r="P36" s="48" t="e">
        <f t="shared" si="26"/>
        <v>#N/A</v>
      </c>
      <c r="Q36" s="48" t="e">
        <f t="shared" si="6"/>
        <v>#NUM!</v>
      </c>
      <c r="R36" s="48" t="e">
        <f t="shared" si="7"/>
        <v>#NUM!</v>
      </c>
      <c r="S36" s="48" t="e">
        <f t="shared" si="8"/>
        <v>#NUM!</v>
      </c>
      <c r="T36" s="48" t="e">
        <f t="shared" si="9"/>
        <v>#NUM!</v>
      </c>
      <c r="U36" s="48" t="e">
        <f t="shared" si="10"/>
        <v>#N/A</v>
      </c>
      <c r="V36" s="48" t="e">
        <f t="shared" si="11"/>
        <v>#NUM!</v>
      </c>
      <c r="W36" s="48" t="e">
        <f t="shared" si="12"/>
        <v>#NUM!</v>
      </c>
      <c r="X36" s="48" t="e">
        <f t="shared" si="13"/>
        <v>#NUM!</v>
      </c>
      <c r="Y36" s="48" t="e">
        <f t="shared" si="14"/>
        <v>#NUM!</v>
      </c>
      <c r="Z36" s="48" t="e">
        <f t="shared" si="15"/>
        <v>#N/A</v>
      </c>
      <c r="AA36" s="48" t="e">
        <f t="shared" si="16"/>
        <v>#NUM!</v>
      </c>
      <c r="AB36" s="48" t="e">
        <f t="shared" si="17"/>
        <v>#NUM!</v>
      </c>
      <c r="AC36" s="48" t="e">
        <f t="shared" si="18"/>
        <v>#NUM!</v>
      </c>
      <c r="AD36" s="48" t="e">
        <f t="shared" si="19"/>
        <v>#NUM!</v>
      </c>
      <c r="AE36" s="48" t="e">
        <f t="shared" si="20"/>
        <v>#NUM!</v>
      </c>
      <c r="AF36" s="48" t="e">
        <f t="shared" si="21"/>
        <v>#N/A</v>
      </c>
      <c r="AG36" s="48" t="e">
        <f t="shared" si="22"/>
        <v>#NUM!</v>
      </c>
      <c r="AH36" s="48" t="e">
        <f t="shared" si="23"/>
        <v>#NUM!</v>
      </c>
      <c r="AI36" s="48" t="e">
        <f t="shared" si="24"/>
        <v>#NUM!</v>
      </c>
      <c r="AJ36" s="48" t="e">
        <f t="shared" si="25"/>
        <v>#N/A</v>
      </c>
    </row>
    <row r="37" spans="1:36" ht="12.95" customHeight="1" x14ac:dyDescent="0.15">
      <c r="A37" s="47"/>
      <c r="B37" s="99"/>
      <c r="C37" s="99"/>
      <c r="D37" s="47"/>
      <c r="E37" s="47"/>
      <c r="F37" s="4" t="str">
        <f t="shared" si="0"/>
        <v/>
      </c>
      <c r="G37" s="47"/>
      <c r="H37" s="47"/>
      <c r="I37" s="5"/>
      <c r="K37" s="48" t="e">
        <f t="shared" si="1"/>
        <v>#NUM!</v>
      </c>
      <c r="L37" s="48" t="e">
        <f t="shared" si="2"/>
        <v>#NUM!</v>
      </c>
      <c r="M37" s="48" t="e">
        <f t="shared" si="3"/>
        <v>#NUM!</v>
      </c>
      <c r="N37" s="48" t="e">
        <f t="shared" si="4"/>
        <v>#NUM!</v>
      </c>
      <c r="O37" s="48" t="e">
        <f t="shared" si="5"/>
        <v>#NUM!</v>
      </c>
      <c r="P37" s="48" t="e">
        <f t="shared" si="26"/>
        <v>#N/A</v>
      </c>
      <c r="Q37" s="48" t="e">
        <f t="shared" si="6"/>
        <v>#NUM!</v>
      </c>
      <c r="R37" s="48" t="e">
        <f t="shared" si="7"/>
        <v>#NUM!</v>
      </c>
      <c r="S37" s="48" t="e">
        <f t="shared" si="8"/>
        <v>#NUM!</v>
      </c>
      <c r="T37" s="48" t="e">
        <f t="shared" si="9"/>
        <v>#NUM!</v>
      </c>
      <c r="U37" s="48" t="e">
        <f t="shared" si="10"/>
        <v>#N/A</v>
      </c>
      <c r="V37" s="48" t="e">
        <f t="shared" si="11"/>
        <v>#NUM!</v>
      </c>
      <c r="W37" s="48" t="e">
        <f t="shared" si="12"/>
        <v>#NUM!</v>
      </c>
      <c r="X37" s="48" t="e">
        <f t="shared" si="13"/>
        <v>#NUM!</v>
      </c>
      <c r="Y37" s="48" t="e">
        <f t="shared" si="14"/>
        <v>#NUM!</v>
      </c>
      <c r="Z37" s="48" t="e">
        <f t="shared" si="15"/>
        <v>#N/A</v>
      </c>
      <c r="AA37" s="48" t="e">
        <f t="shared" si="16"/>
        <v>#NUM!</v>
      </c>
      <c r="AB37" s="48" t="e">
        <f t="shared" si="17"/>
        <v>#NUM!</v>
      </c>
      <c r="AC37" s="48" t="e">
        <f t="shared" si="18"/>
        <v>#NUM!</v>
      </c>
      <c r="AD37" s="48" t="e">
        <f t="shared" si="19"/>
        <v>#NUM!</v>
      </c>
      <c r="AE37" s="48" t="e">
        <f t="shared" si="20"/>
        <v>#NUM!</v>
      </c>
      <c r="AF37" s="48" t="e">
        <f t="shared" si="21"/>
        <v>#N/A</v>
      </c>
      <c r="AG37" s="48" t="e">
        <f t="shared" si="22"/>
        <v>#NUM!</v>
      </c>
      <c r="AH37" s="48" t="e">
        <f t="shared" si="23"/>
        <v>#NUM!</v>
      </c>
      <c r="AI37" s="48" t="e">
        <f t="shared" si="24"/>
        <v>#NUM!</v>
      </c>
      <c r="AJ37" s="48" t="e">
        <f t="shared" si="25"/>
        <v>#N/A</v>
      </c>
    </row>
    <row r="38" spans="1:36" ht="12.95" customHeight="1" x14ac:dyDescent="0.15">
      <c r="A38" s="47"/>
      <c r="B38" s="99"/>
      <c r="C38" s="99"/>
      <c r="D38" s="47"/>
      <c r="E38" s="47"/>
      <c r="F38" s="4" t="str">
        <f t="shared" si="0"/>
        <v/>
      </c>
      <c r="G38" s="47"/>
      <c r="H38" s="47"/>
      <c r="I38" s="5"/>
      <c r="K38" s="48" t="e">
        <f t="shared" si="1"/>
        <v>#NUM!</v>
      </c>
      <c r="L38" s="48" t="e">
        <f t="shared" si="2"/>
        <v>#NUM!</v>
      </c>
      <c r="M38" s="48" t="e">
        <f t="shared" si="3"/>
        <v>#NUM!</v>
      </c>
      <c r="N38" s="48" t="e">
        <f t="shared" si="4"/>
        <v>#NUM!</v>
      </c>
      <c r="O38" s="48" t="e">
        <f t="shared" si="5"/>
        <v>#NUM!</v>
      </c>
      <c r="P38" s="48" t="e">
        <f t="shared" si="26"/>
        <v>#N/A</v>
      </c>
      <c r="Q38" s="48" t="e">
        <f t="shared" si="6"/>
        <v>#NUM!</v>
      </c>
      <c r="R38" s="48" t="e">
        <f t="shared" si="7"/>
        <v>#NUM!</v>
      </c>
      <c r="S38" s="48" t="e">
        <f t="shared" si="8"/>
        <v>#NUM!</v>
      </c>
      <c r="T38" s="48" t="e">
        <f t="shared" si="9"/>
        <v>#NUM!</v>
      </c>
      <c r="U38" s="48" t="e">
        <f t="shared" si="10"/>
        <v>#N/A</v>
      </c>
      <c r="V38" s="48" t="e">
        <f t="shared" si="11"/>
        <v>#NUM!</v>
      </c>
      <c r="W38" s="48" t="e">
        <f t="shared" si="12"/>
        <v>#NUM!</v>
      </c>
      <c r="X38" s="48" t="e">
        <f t="shared" si="13"/>
        <v>#NUM!</v>
      </c>
      <c r="Y38" s="48" t="e">
        <f t="shared" si="14"/>
        <v>#NUM!</v>
      </c>
      <c r="Z38" s="48" t="e">
        <f t="shared" si="15"/>
        <v>#N/A</v>
      </c>
      <c r="AA38" s="48" t="e">
        <f t="shared" si="16"/>
        <v>#NUM!</v>
      </c>
      <c r="AB38" s="48" t="e">
        <f t="shared" si="17"/>
        <v>#NUM!</v>
      </c>
      <c r="AC38" s="48" t="e">
        <f t="shared" si="18"/>
        <v>#NUM!</v>
      </c>
      <c r="AD38" s="48" t="e">
        <f t="shared" si="19"/>
        <v>#NUM!</v>
      </c>
      <c r="AE38" s="48" t="e">
        <f t="shared" si="20"/>
        <v>#NUM!</v>
      </c>
      <c r="AF38" s="48" t="e">
        <f t="shared" si="21"/>
        <v>#N/A</v>
      </c>
      <c r="AG38" s="48" t="e">
        <f t="shared" si="22"/>
        <v>#NUM!</v>
      </c>
      <c r="AH38" s="48" t="e">
        <f t="shared" si="23"/>
        <v>#NUM!</v>
      </c>
      <c r="AI38" s="48" t="e">
        <f t="shared" si="24"/>
        <v>#NUM!</v>
      </c>
      <c r="AJ38" s="48" t="e">
        <f t="shared" si="25"/>
        <v>#N/A</v>
      </c>
    </row>
    <row r="39" spans="1:36" ht="12.95" customHeight="1" x14ac:dyDescent="0.15">
      <c r="A39" s="47"/>
      <c r="B39" s="99"/>
      <c r="C39" s="99"/>
      <c r="D39" s="47"/>
      <c r="E39" s="47"/>
      <c r="F39" s="4" t="str">
        <f t="shared" si="0"/>
        <v/>
      </c>
      <c r="G39" s="47"/>
      <c r="H39" s="47"/>
      <c r="I39" s="5"/>
      <c r="K39" s="48" t="e">
        <f t="shared" si="1"/>
        <v>#NUM!</v>
      </c>
      <c r="L39" s="48" t="e">
        <f t="shared" si="2"/>
        <v>#NUM!</v>
      </c>
      <c r="M39" s="48" t="e">
        <f t="shared" si="3"/>
        <v>#NUM!</v>
      </c>
      <c r="N39" s="48" t="e">
        <f t="shared" si="4"/>
        <v>#NUM!</v>
      </c>
      <c r="O39" s="48" t="e">
        <f t="shared" si="5"/>
        <v>#NUM!</v>
      </c>
      <c r="P39" s="48" t="e">
        <f t="shared" si="26"/>
        <v>#N/A</v>
      </c>
      <c r="Q39" s="48" t="e">
        <f t="shared" si="6"/>
        <v>#NUM!</v>
      </c>
      <c r="R39" s="48" t="e">
        <f t="shared" si="7"/>
        <v>#NUM!</v>
      </c>
      <c r="S39" s="48" t="e">
        <f t="shared" si="8"/>
        <v>#NUM!</v>
      </c>
      <c r="T39" s="48" t="e">
        <f t="shared" si="9"/>
        <v>#NUM!</v>
      </c>
      <c r="U39" s="48" t="e">
        <f t="shared" si="10"/>
        <v>#N/A</v>
      </c>
      <c r="V39" s="48" t="e">
        <f t="shared" si="11"/>
        <v>#NUM!</v>
      </c>
      <c r="W39" s="48" t="e">
        <f t="shared" si="12"/>
        <v>#NUM!</v>
      </c>
      <c r="X39" s="48" t="e">
        <f t="shared" si="13"/>
        <v>#NUM!</v>
      </c>
      <c r="Y39" s="48" t="e">
        <f t="shared" si="14"/>
        <v>#NUM!</v>
      </c>
      <c r="Z39" s="48" t="e">
        <f t="shared" si="15"/>
        <v>#N/A</v>
      </c>
      <c r="AA39" s="48" t="e">
        <f t="shared" si="16"/>
        <v>#NUM!</v>
      </c>
      <c r="AB39" s="48" t="e">
        <f t="shared" si="17"/>
        <v>#NUM!</v>
      </c>
      <c r="AC39" s="48" t="e">
        <f t="shared" si="18"/>
        <v>#NUM!</v>
      </c>
      <c r="AD39" s="48" t="e">
        <f t="shared" si="19"/>
        <v>#NUM!</v>
      </c>
      <c r="AE39" s="48" t="e">
        <f t="shared" si="20"/>
        <v>#NUM!</v>
      </c>
      <c r="AF39" s="48" t="e">
        <f t="shared" si="21"/>
        <v>#N/A</v>
      </c>
      <c r="AG39" s="48" t="e">
        <f t="shared" si="22"/>
        <v>#NUM!</v>
      </c>
      <c r="AH39" s="48" t="e">
        <f t="shared" si="23"/>
        <v>#NUM!</v>
      </c>
      <c r="AI39" s="48" t="e">
        <f t="shared" si="24"/>
        <v>#NUM!</v>
      </c>
      <c r="AJ39" s="48" t="e">
        <f t="shared" si="25"/>
        <v>#N/A</v>
      </c>
    </row>
    <row r="40" spans="1:36" ht="12.95" customHeight="1" x14ac:dyDescent="0.15">
      <c r="A40" s="47"/>
      <c r="B40" s="99"/>
      <c r="C40" s="99"/>
      <c r="D40" s="47"/>
      <c r="E40" s="47"/>
      <c r="F40" s="4" t="str">
        <f t="shared" si="0"/>
        <v/>
      </c>
      <c r="G40" s="47"/>
      <c r="H40" s="47"/>
      <c r="I40" s="5"/>
      <c r="K40" s="48" t="e">
        <f t="shared" si="1"/>
        <v>#NUM!</v>
      </c>
      <c r="L40" s="48" t="e">
        <f t="shared" si="2"/>
        <v>#NUM!</v>
      </c>
      <c r="M40" s="48" t="e">
        <f t="shared" si="3"/>
        <v>#NUM!</v>
      </c>
      <c r="N40" s="48" t="e">
        <f t="shared" si="4"/>
        <v>#NUM!</v>
      </c>
      <c r="O40" s="48" t="e">
        <f t="shared" si="5"/>
        <v>#NUM!</v>
      </c>
      <c r="P40" s="48" t="e">
        <f t="shared" si="26"/>
        <v>#N/A</v>
      </c>
      <c r="Q40" s="48" t="e">
        <f t="shared" si="6"/>
        <v>#NUM!</v>
      </c>
      <c r="R40" s="48" t="e">
        <f t="shared" si="7"/>
        <v>#NUM!</v>
      </c>
      <c r="S40" s="48" t="e">
        <f t="shared" si="8"/>
        <v>#NUM!</v>
      </c>
      <c r="T40" s="48" t="e">
        <f t="shared" si="9"/>
        <v>#NUM!</v>
      </c>
      <c r="U40" s="48" t="e">
        <f t="shared" si="10"/>
        <v>#N/A</v>
      </c>
      <c r="V40" s="48" t="e">
        <f t="shared" si="11"/>
        <v>#NUM!</v>
      </c>
      <c r="W40" s="48" t="e">
        <f t="shared" si="12"/>
        <v>#NUM!</v>
      </c>
      <c r="X40" s="48" t="e">
        <f t="shared" si="13"/>
        <v>#NUM!</v>
      </c>
      <c r="Y40" s="48" t="e">
        <f t="shared" si="14"/>
        <v>#NUM!</v>
      </c>
      <c r="Z40" s="48" t="e">
        <f t="shared" si="15"/>
        <v>#N/A</v>
      </c>
      <c r="AA40" s="48" t="e">
        <f t="shared" si="16"/>
        <v>#NUM!</v>
      </c>
      <c r="AB40" s="48" t="e">
        <f t="shared" si="17"/>
        <v>#NUM!</v>
      </c>
      <c r="AC40" s="48" t="e">
        <f t="shared" si="18"/>
        <v>#NUM!</v>
      </c>
      <c r="AD40" s="48" t="e">
        <f t="shared" si="19"/>
        <v>#NUM!</v>
      </c>
      <c r="AE40" s="48" t="e">
        <f t="shared" si="20"/>
        <v>#NUM!</v>
      </c>
      <c r="AF40" s="48" t="e">
        <f t="shared" si="21"/>
        <v>#N/A</v>
      </c>
      <c r="AG40" s="48" t="e">
        <f t="shared" si="22"/>
        <v>#NUM!</v>
      </c>
      <c r="AH40" s="48" t="e">
        <f t="shared" si="23"/>
        <v>#NUM!</v>
      </c>
      <c r="AI40" s="48" t="e">
        <f t="shared" si="24"/>
        <v>#NUM!</v>
      </c>
      <c r="AJ40" s="48" t="e">
        <f t="shared" si="25"/>
        <v>#N/A</v>
      </c>
    </row>
    <row r="41" spans="1:36" ht="12.95" customHeight="1" x14ac:dyDescent="0.15">
      <c r="A41" s="47"/>
      <c r="B41" s="99"/>
      <c r="C41" s="99"/>
      <c r="D41" s="47"/>
      <c r="E41" s="47"/>
      <c r="F41" s="4" t="str">
        <f t="shared" si="0"/>
        <v/>
      </c>
      <c r="G41" s="47"/>
      <c r="H41" s="47"/>
      <c r="I41" s="5"/>
      <c r="K41" s="48" t="e">
        <f t="shared" si="1"/>
        <v>#NUM!</v>
      </c>
      <c r="L41" s="48" t="e">
        <f t="shared" si="2"/>
        <v>#NUM!</v>
      </c>
      <c r="M41" s="48" t="e">
        <f t="shared" si="3"/>
        <v>#NUM!</v>
      </c>
      <c r="N41" s="48" t="e">
        <f t="shared" si="4"/>
        <v>#NUM!</v>
      </c>
      <c r="O41" s="48" t="e">
        <f t="shared" si="5"/>
        <v>#NUM!</v>
      </c>
      <c r="P41" s="48" t="e">
        <f t="shared" si="26"/>
        <v>#N/A</v>
      </c>
      <c r="Q41" s="48" t="e">
        <f t="shared" si="6"/>
        <v>#NUM!</v>
      </c>
      <c r="R41" s="48" t="e">
        <f t="shared" si="7"/>
        <v>#NUM!</v>
      </c>
      <c r="S41" s="48" t="e">
        <f t="shared" si="8"/>
        <v>#NUM!</v>
      </c>
      <c r="T41" s="48" t="e">
        <f t="shared" si="9"/>
        <v>#NUM!</v>
      </c>
      <c r="U41" s="48" t="e">
        <f t="shared" si="10"/>
        <v>#N/A</v>
      </c>
      <c r="V41" s="48" t="e">
        <f t="shared" si="11"/>
        <v>#NUM!</v>
      </c>
      <c r="W41" s="48" t="e">
        <f t="shared" si="12"/>
        <v>#NUM!</v>
      </c>
      <c r="X41" s="48" t="e">
        <f t="shared" si="13"/>
        <v>#NUM!</v>
      </c>
      <c r="Y41" s="48" t="e">
        <f t="shared" si="14"/>
        <v>#NUM!</v>
      </c>
      <c r="Z41" s="48" t="e">
        <f t="shared" si="15"/>
        <v>#N/A</v>
      </c>
      <c r="AA41" s="48" t="e">
        <f t="shared" si="16"/>
        <v>#NUM!</v>
      </c>
      <c r="AB41" s="48" t="e">
        <f t="shared" si="17"/>
        <v>#NUM!</v>
      </c>
      <c r="AC41" s="48" t="e">
        <f t="shared" si="18"/>
        <v>#NUM!</v>
      </c>
      <c r="AD41" s="48" t="e">
        <f t="shared" si="19"/>
        <v>#NUM!</v>
      </c>
      <c r="AE41" s="48" t="e">
        <f t="shared" si="20"/>
        <v>#NUM!</v>
      </c>
      <c r="AF41" s="48" t="e">
        <f t="shared" si="21"/>
        <v>#N/A</v>
      </c>
      <c r="AG41" s="48" t="e">
        <f t="shared" si="22"/>
        <v>#NUM!</v>
      </c>
      <c r="AH41" s="48" t="e">
        <f t="shared" si="23"/>
        <v>#NUM!</v>
      </c>
      <c r="AI41" s="48" t="e">
        <f t="shared" si="24"/>
        <v>#NUM!</v>
      </c>
      <c r="AJ41" s="48" t="e">
        <f t="shared" si="25"/>
        <v>#N/A</v>
      </c>
    </row>
    <row r="42" spans="1:36" ht="12.95" customHeight="1" x14ac:dyDescent="0.15">
      <c r="A42" s="47"/>
      <c r="B42" s="99"/>
      <c r="C42" s="99"/>
      <c r="D42" s="47"/>
      <c r="E42" s="47"/>
      <c r="F42" s="4" t="str">
        <f t="shared" si="0"/>
        <v/>
      </c>
      <c r="G42" s="47"/>
      <c r="H42" s="47"/>
      <c r="I42" s="47"/>
      <c r="K42" s="48" t="e">
        <f t="shared" si="1"/>
        <v>#NUM!</v>
      </c>
      <c r="L42" s="48" t="e">
        <f t="shared" si="2"/>
        <v>#NUM!</v>
      </c>
      <c r="M42" s="48" t="e">
        <f t="shared" si="3"/>
        <v>#NUM!</v>
      </c>
      <c r="N42" s="48" t="e">
        <f t="shared" si="4"/>
        <v>#NUM!</v>
      </c>
      <c r="O42" s="48" t="e">
        <f t="shared" si="5"/>
        <v>#NUM!</v>
      </c>
      <c r="P42" s="48" t="e">
        <f t="shared" si="26"/>
        <v>#N/A</v>
      </c>
      <c r="Q42" s="48" t="e">
        <f t="shared" si="6"/>
        <v>#NUM!</v>
      </c>
      <c r="R42" s="48" t="e">
        <f t="shared" si="7"/>
        <v>#NUM!</v>
      </c>
      <c r="S42" s="48" t="e">
        <f t="shared" si="8"/>
        <v>#NUM!</v>
      </c>
      <c r="T42" s="48" t="e">
        <f t="shared" si="9"/>
        <v>#NUM!</v>
      </c>
      <c r="U42" s="48" t="e">
        <f t="shared" si="10"/>
        <v>#N/A</v>
      </c>
      <c r="V42" s="48" t="e">
        <f t="shared" si="11"/>
        <v>#NUM!</v>
      </c>
      <c r="W42" s="48" t="e">
        <f t="shared" si="12"/>
        <v>#NUM!</v>
      </c>
      <c r="X42" s="48" t="e">
        <f t="shared" si="13"/>
        <v>#NUM!</v>
      </c>
      <c r="Y42" s="48" t="e">
        <f t="shared" si="14"/>
        <v>#NUM!</v>
      </c>
      <c r="Z42" s="48" t="e">
        <f t="shared" si="15"/>
        <v>#N/A</v>
      </c>
      <c r="AA42" s="48" t="e">
        <f t="shared" si="16"/>
        <v>#NUM!</v>
      </c>
      <c r="AB42" s="48" t="e">
        <f t="shared" si="17"/>
        <v>#NUM!</v>
      </c>
      <c r="AC42" s="48" t="e">
        <f t="shared" si="18"/>
        <v>#NUM!</v>
      </c>
      <c r="AD42" s="48" t="e">
        <f t="shared" si="19"/>
        <v>#NUM!</v>
      </c>
      <c r="AE42" s="48" t="e">
        <f t="shared" si="20"/>
        <v>#NUM!</v>
      </c>
      <c r="AF42" s="48" t="e">
        <f t="shared" si="21"/>
        <v>#N/A</v>
      </c>
      <c r="AG42" s="48" t="e">
        <f t="shared" si="22"/>
        <v>#NUM!</v>
      </c>
      <c r="AH42" s="48" t="e">
        <f t="shared" si="23"/>
        <v>#NUM!</v>
      </c>
      <c r="AI42" s="48" t="e">
        <f t="shared" si="24"/>
        <v>#NUM!</v>
      </c>
      <c r="AJ42" s="48" t="e">
        <f t="shared" si="25"/>
        <v>#N/A</v>
      </c>
    </row>
    <row r="43" spans="1:36" ht="12.95" customHeight="1" x14ac:dyDescent="0.15">
      <c r="A43" s="47"/>
      <c r="B43" s="99"/>
      <c r="C43" s="99"/>
      <c r="D43" s="47"/>
      <c r="E43" s="47"/>
      <c r="F43" s="4" t="str">
        <f t="shared" si="0"/>
        <v/>
      </c>
      <c r="G43" s="47"/>
      <c r="H43" s="47"/>
      <c r="I43" s="47"/>
      <c r="K43" s="48" t="e">
        <f t="shared" si="1"/>
        <v>#NUM!</v>
      </c>
      <c r="L43" s="48" t="e">
        <f t="shared" si="2"/>
        <v>#NUM!</v>
      </c>
      <c r="M43" s="48" t="e">
        <f t="shared" si="3"/>
        <v>#NUM!</v>
      </c>
      <c r="N43" s="48" t="e">
        <f t="shared" si="4"/>
        <v>#NUM!</v>
      </c>
      <c r="O43" s="48" t="e">
        <f t="shared" si="5"/>
        <v>#NUM!</v>
      </c>
      <c r="P43" s="48" t="e">
        <f t="shared" si="26"/>
        <v>#N/A</v>
      </c>
      <c r="Q43" s="48" t="e">
        <f t="shared" si="6"/>
        <v>#NUM!</v>
      </c>
      <c r="R43" s="48" t="e">
        <f t="shared" si="7"/>
        <v>#NUM!</v>
      </c>
      <c r="S43" s="48" t="e">
        <f t="shared" si="8"/>
        <v>#NUM!</v>
      </c>
      <c r="T43" s="48" t="e">
        <f t="shared" si="9"/>
        <v>#NUM!</v>
      </c>
      <c r="U43" s="48" t="e">
        <f t="shared" si="10"/>
        <v>#N/A</v>
      </c>
      <c r="V43" s="48" t="e">
        <f t="shared" si="11"/>
        <v>#NUM!</v>
      </c>
      <c r="W43" s="48" t="e">
        <f t="shared" si="12"/>
        <v>#NUM!</v>
      </c>
      <c r="X43" s="48" t="e">
        <f t="shared" si="13"/>
        <v>#NUM!</v>
      </c>
      <c r="Y43" s="48" t="e">
        <f t="shared" si="14"/>
        <v>#NUM!</v>
      </c>
      <c r="Z43" s="48" t="e">
        <f t="shared" si="15"/>
        <v>#N/A</v>
      </c>
      <c r="AA43" s="48" t="e">
        <f t="shared" si="16"/>
        <v>#NUM!</v>
      </c>
      <c r="AB43" s="48" t="e">
        <f t="shared" si="17"/>
        <v>#NUM!</v>
      </c>
      <c r="AC43" s="48" t="e">
        <f t="shared" si="18"/>
        <v>#NUM!</v>
      </c>
      <c r="AD43" s="48" t="e">
        <f t="shared" si="19"/>
        <v>#NUM!</v>
      </c>
      <c r="AE43" s="48" t="e">
        <f t="shared" si="20"/>
        <v>#NUM!</v>
      </c>
      <c r="AF43" s="48" t="e">
        <f t="shared" si="21"/>
        <v>#N/A</v>
      </c>
      <c r="AG43" s="48" t="e">
        <f t="shared" si="22"/>
        <v>#NUM!</v>
      </c>
      <c r="AH43" s="48" t="e">
        <f t="shared" si="23"/>
        <v>#NUM!</v>
      </c>
      <c r="AI43" s="48" t="e">
        <f t="shared" si="24"/>
        <v>#NUM!</v>
      </c>
      <c r="AJ43" s="48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47" t="s">
        <v>18</v>
      </c>
      <c r="D46" s="47" t="s">
        <v>19</v>
      </c>
      <c r="E46" s="47" t="s">
        <v>20</v>
      </c>
      <c r="F46" s="11"/>
      <c r="G46" s="5" t="s">
        <v>21</v>
      </c>
      <c r="H46" s="13"/>
      <c r="I46" s="111" t="s">
        <v>283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21</v>
      </c>
      <c r="D47" s="15">
        <f>COUNTIF(G4:G43,"*下層*")</f>
        <v>0</v>
      </c>
      <c r="E47" s="15">
        <f>COUNTA(A4:A43)</f>
        <v>21</v>
      </c>
      <c r="F47" s="11"/>
      <c r="G47" s="16">
        <f>C47*100</f>
        <v>2100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17</v>
      </c>
      <c r="D48" s="15" t="str">
        <f>IF(D47&gt;0,ROUND(SUMIF(G4:G43,"*下層*",E4:E43)/D47,0),"")</f>
        <v/>
      </c>
      <c r="E48" s="15">
        <f>ROUND(SUM(E4:E43)/E47,0)</f>
        <v>17</v>
      </c>
      <c r="F48" s="14"/>
      <c r="G48" s="16">
        <f>C48</f>
        <v>17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18</v>
      </c>
      <c r="D49" s="15" t="str">
        <f>IF(D47&gt;0,ROUND(SUMIF(G4:G43,"*下層*",D4:D43)/D47,0),"")</f>
        <v/>
      </c>
      <c r="E49" s="15">
        <f>ROUND(SUM(D4:D43)/E47,0)</f>
        <v>18</v>
      </c>
      <c r="F49" s="14"/>
      <c r="G49" s="16">
        <f>C49</f>
        <v>18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5.3999999999999986</v>
      </c>
      <c r="D50" s="17">
        <f>SUMIF(G4:G43,"*下層*",F4:F43)</f>
        <v>0</v>
      </c>
      <c r="E50" s="4">
        <f>SUM(F4:F43)</f>
        <v>5.3999999999999986</v>
      </c>
      <c r="F50" s="14"/>
      <c r="G50" s="18">
        <f>C50*100</f>
        <v>539.99999999999989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形状比＝94、Sr＝13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47" t="s">
        <v>18</v>
      </c>
      <c r="D53" s="47" t="s">
        <v>19</v>
      </c>
      <c r="E53" s="47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16</v>
      </c>
      <c r="D54" s="15">
        <f>COUNTIF(H4:H43,"▲")</f>
        <v>0</v>
      </c>
      <c r="E54" s="15">
        <f>COUNTA(H4:H43)</f>
        <v>16</v>
      </c>
      <c r="F54" s="11"/>
      <c r="G54" s="16">
        <f>C54*100</f>
        <v>1600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16</v>
      </c>
      <c r="D55" s="15" t="str">
        <f>IF(D54&gt;0,ROUND(SUMIF(H4:H43,"▲",E4:E43)/D54,0),"")</f>
        <v/>
      </c>
      <c r="E55" s="15">
        <f>ROUND(SUMIF(H4:H43,"*",E4:E43)/E54,0)</f>
        <v>16</v>
      </c>
      <c r="F55" s="14"/>
      <c r="G55" s="16">
        <f>C55</f>
        <v>16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16</v>
      </c>
      <c r="D56" s="15" t="str">
        <f>IF(D54&gt;0,ROUND(SUMIF(H4:H43,"▲",D4:D43)/D54,0),"")</f>
        <v/>
      </c>
      <c r="E56" s="15">
        <f>ROUND(SUMIF(H4:H43,"*",D4:D43)/E54,0)</f>
        <v>16</v>
      </c>
      <c r="F56" s="14"/>
      <c r="G56" s="16">
        <f>C56</f>
        <v>16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3.11</v>
      </c>
      <c r="D57" s="17">
        <f>SUMIF(H4:H43,"▲",F4:F43)</f>
        <v>0</v>
      </c>
      <c r="E57" s="17">
        <f>SUM(C57:D57)</f>
        <v>3.11</v>
      </c>
      <c r="F57" s="14"/>
      <c r="G57" s="20">
        <f>C57*100</f>
        <v>311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47" t="s">
        <v>18</v>
      </c>
      <c r="D60" s="47" t="s">
        <v>19</v>
      </c>
      <c r="E60" s="47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76.2</v>
      </c>
      <c r="D61" s="21" t="str">
        <f>IF(D47&gt;0,ROUND(D54/D47*100,1),"")</f>
        <v/>
      </c>
      <c r="E61" s="21">
        <f>ROUND(E54/E47*100,1)</f>
        <v>76.2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57.6</v>
      </c>
      <c r="D62" s="21" t="str">
        <f>IF(D47&gt;0,ROUND(D57/D50*100,1),"")</f>
        <v/>
      </c>
      <c r="E62" s="21">
        <f>ROUND(E57/E50*100,1)</f>
        <v>57.6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47" t="s">
        <v>18</v>
      </c>
      <c r="D65" s="47" t="s">
        <v>19</v>
      </c>
      <c r="E65" s="47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5</v>
      </c>
      <c r="D66" s="15">
        <f>D47-D54</f>
        <v>0</v>
      </c>
      <c r="E66" s="15">
        <f>SUM(C66:D66)</f>
        <v>5</v>
      </c>
      <c r="F66" s="11"/>
      <c r="G66" s="16">
        <f>C66*100</f>
        <v>500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20</v>
      </c>
      <c r="D67" s="15" t="str">
        <f>IF(D66&gt;0,ROUND(SUMIFS(E4:E43,G7:G43,"*下層*",H4:H43,"")/D66,0),"")</f>
        <v/>
      </c>
      <c r="E67" s="15">
        <f>IF(E66&gt;0,ROUND(SUMIF(H4:H43,"",E4:E43)/E66,0),"")</f>
        <v>20</v>
      </c>
      <c r="F67" s="14"/>
      <c r="G67" s="16">
        <f>C67</f>
        <v>20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25</v>
      </c>
      <c r="D68" s="15" t="str">
        <f>IF(D66&gt;0,ROUND(SUMIFS(D4:D43,G7:G43,"*下層*",H4:H43,"")/D66,0),"")</f>
        <v/>
      </c>
      <c r="E68" s="15">
        <f>IF(E66&gt;0,ROUND(SUMIF(H4:H43,"",D4:D43)/E66,0),"")</f>
        <v>25</v>
      </c>
      <c r="F68" s="14"/>
      <c r="G68" s="16">
        <f>C68</f>
        <v>25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2.2899999999999987</v>
      </c>
      <c r="D69" s="17" t="str">
        <f>IF(D66&gt;0,D50-D57,"")</f>
        <v/>
      </c>
      <c r="E69" s="4">
        <f>SUM(C69:D69)</f>
        <v>2.2899999999999987</v>
      </c>
      <c r="F69" s="14"/>
      <c r="G69" s="18">
        <f>C69*100</f>
        <v>228.99999999999986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形状比＝80、Sr＝22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2A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575" priority="16" stopIfTrue="1">
      <formula>AND(($H4="スギ"),(#REF!&lt;12))</formula>
    </cfRule>
  </conditionalFormatting>
  <conditionalFormatting sqref="L4:L43">
    <cfRule type="expression" dxfId="574" priority="15" stopIfTrue="1">
      <formula>AND(($H4="スギ"),(#REF!&lt;22),(#REF!&gt;=12))</formula>
    </cfRule>
  </conditionalFormatting>
  <conditionalFormatting sqref="M4:M43">
    <cfRule type="expression" dxfId="573" priority="14" stopIfTrue="1">
      <formula>AND(($H4="スギ"),(#REF!&lt;32),(#REF!&gt;=22))</formula>
    </cfRule>
  </conditionalFormatting>
  <conditionalFormatting sqref="N4:N43">
    <cfRule type="expression" dxfId="572" priority="13" stopIfTrue="1">
      <formula>AND(($H4="スギ"),(#REF!&lt;42),(#REF!&gt;=32))</formula>
    </cfRule>
  </conditionalFormatting>
  <conditionalFormatting sqref="U4:U43 Z4:AF43 AJ4:AJ43 O4:P43">
    <cfRule type="expression" dxfId="571" priority="12" stopIfTrue="1">
      <formula>AND(($H4="スギ"),(#REF!&gt;=42))</formula>
    </cfRule>
  </conditionalFormatting>
  <conditionalFormatting sqref="Q4:Q43 AA4:AA43">
    <cfRule type="expression" dxfId="570" priority="11" stopIfTrue="1">
      <formula>AND(($H4="ヒノキ"),(#REF!&lt;12))</formula>
    </cfRule>
  </conditionalFormatting>
  <conditionalFormatting sqref="R4:R43 AB4:AE43">
    <cfRule type="expression" dxfId="569" priority="10" stopIfTrue="1">
      <formula>AND(($H4="ヒノキ"),(#REF!&lt;22),(#REF!&gt;=12))</formula>
    </cfRule>
  </conditionalFormatting>
  <conditionalFormatting sqref="S4:S43">
    <cfRule type="expression" dxfId="568" priority="9" stopIfTrue="1">
      <formula>AND(($H4="ヒノキ"),(#REF!&lt;32),(#REF!&gt;=22))</formula>
    </cfRule>
  </conditionalFormatting>
  <conditionalFormatting sqref="T4:U43 Z4:AF43 AJ4:AJ43">
    <cfRule type="expression" dxfId="567" priority="8" stopIfTrue="1">
      <formula>AND(($H4="ヒノキ"),(#REF!&gt;=32))</formula>
    </cfRule>
  </conditionalFormatting>
  <conditionalFormatting sqref="V4:V43 AA4:AA43">
    <cfRule type="expression" dxfId="566" priority="7" stopIfTrue="1">
      <formula>AND(($H4="アカマツ"),(#REF!&lt;12))</formula>
    </cfRule>
  </conditionalFormatting>
  <conditionalFormatting sqref="W4:W43 AB4:AB43">
    <cfRule type="expression" dxfId="565" priority="6" stopIfTrue="1">
      <formula>AND(($H4="アカマツ"),(#REF!&lt;22),(#REF!&gt;=12))</formula>
    </cfRule>
  </conditionalFormatting>
  <conditionalFormatting sqref="X4:X43 AC4:AC43">
    <cfRule type="expression" dxfId="564" priority="5" stopIfTrue="1">
      <formula>AND(($H4="アカマツ"),(#REF!&lt;42),(#REF!&gt;=22))</formula>
    </cfRule>
  </conditionalFormatting>
  <conditionalFormatting sqref="Y4:AF43 AJ4:AJ43">
    <cfRule type="expression" dxfId="563" priority="4" stopIfTrue="1">
      <formula>AND(($H4="アカマツ"),(#REF!&gt;=42))</formula>
    </cfRule>
  </conditionalFormatting>
  <conditionalFormatting sqref="AG4:AG43">
    <cfRule type="expression" dxfId="562" priority="3" stopIfTrue="1">
      <formula>AND(($H4&lt;&gt;"スギ"),($H4&lt;&gt;"ヒノキ"),($H4&lt;&gt;"アカマツ"),(#REF!&lt;12))</formula>
    </cfRule>
  </conditionalFormatting>
  <conditionalFormatting sqref="AH4:AH43">
    <cfRule type="expression" dxfId="56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560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FF00"/>
  </sheetPr>
  <dimension ref="A1:AJ120"/>
  <sheetViews>
    <sheetView showGridLines="0" view="pageBreakPreview" zoomScaleNormal="85" zoomScaleSheetLayoutView="100" workbookViewId="0">
      <selection activeCell="I1" sqref="I1:I1048576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337</v>
      </c>
      <c r="B2" s="100"/>
      <c r="C2" s="100"/>
      <c r="D2" s="100"/>
      <c r="E2" s="100"/>
      <c r="F2" s="100"/>
      <c r="G2" s="100"/>
      <c r="H2" s="101" t="s">
        <v>128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49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48">
        <v>0</v>
      </c>
      <c r="L3" s="48">
        <v>12</v>
      </c>
      <c r="M3" s="48">
        <v>22</v>
      </c>
      <c r="N3" s="48">
        <v>32</v>
      </c>
      <c r="O3" s="48">
        <v>42</v>
      </c>
      <c r="P3" s="48" t="s">
        <v>14</v>
      </c>
      <c r="Q3" s="48">
        <v>0</v>
      </c>
      <c r="R3" s="48">
        <v>12</v>
      </c>
      <c r="S3" s="48">
        <v>22</v>
      </c>
      <c r="T3" s="48">
        <v>32</v>
      </c>
      <c r="U3" s="48" t="s">
        <v>14</v>
      </c>
      <c r="V3" s="48">
        <v>0</v>
      </c>
      <c r="W3" s="48">
        <v>12</v>
      </c>
      <c r="X3" s="48">
        <v>22</v>
      </c>
      <c r="Y3" s="48">
        <v>42</v>
      </c>
      <c r="Z3" s="48" t="s">
        <v>14</v>
      </c>
      <c r="AA3" s="48">
        <v>0</v>
      </c>
      <c r="AB3" s="48">
        <v>12</v>
      </c>
      <c r="AC3" s="48">
        <v>22</v>
      </c>
      <c r="AD3" s="48">
        <v>32</v>
      </c>
      <c r="AE3" s="48">
        <v>42</v>
      </c>
      <c r="AF3" s="48" t="s">
        <v>14</v>
      </c>
      <c r="AG3" s="48">
        <v>0</v>
      </c>
      <c r="AH3" s="48">
        <v>12</v>
      </c>
      <c r="AI3" s="48">
        <v>42</v>
      </c>
      <c r="AJ3" s="48" t="s">
        <v>14</v>
      </c>
    </row>
    <row r="4" spans="1:36" ht="12.95" customHeight="1" x14ac:dyDescent="0.15">
      <c r="A4" s="47">
        <v>511</v>
      </c>
      <c r="B4" s="99" t="s">
        <v>50</v>
      </c>
      <c r="C4" s="99"/>
      <c r="D4" s="47">
        <v>40</v>
      </c>
      <c r="E4" s="47">
        <v>17</v>
      </c>
      <c r="F4" s="4">
        <f t="shared" ref="F4:F43" si="0">IF(D4&gt;0,IF(B4="スギ",P4,IF(B4="ヒノキ",U4,IF(B4="アカマツ",Z4,IF(B4="カラマツ",AF4,AJ4)))),"")</f>
        <v>0.94</v>
      </c>
      <c r="G4" s="5"/>
      <c r="H4" s="47"/>
      <c r="I4" s="47" t="s">
        <v>38</v>
      </c>
      <c r="J4" s="1" t="s">
        <v>15</v>
      </c>
      <c r="K4" s="48">
        <f t="shared" ref="K4:K43" si="1">IF(ROUND(10^(-5+0.8769+1.7454*LOG(D4)+1.014*LOG(E4)),2)&gt;=0.01,ROUND(10^(-5+0.8769+1.7454*LOG(D4)+1.014*LOG(E4)),2),ROUND(10^(-5+0.8769+1.7454*LOG(D4)+1.014*LOG(E4)),3))</f>
        <v>0.83</v>
      </c>
      <c r="L4" s="48">
        <f t="shared" ref="L4:L43" si="2">ROUND(10^(-5+0.73504+1.83346*LOG(D4)+1.06569*LOG(E4)),2)</f>
        <v>0.96</v>
      </c>
      <c r="M4" s="48">
        <f t="shared" ref="M4:M43" si="3">ROUND(10^(-5+0.71514+1.74357*LOG(D4)+1.17719*LOG(E4)),2)</f>
        <v>0.91</v>
      </c>
      <c r="N4" s="48">
        <f t="shared" ref="N4:N43" si="4">ROUND(10^(-5+0.82956+1.76381*LOG(D4)+1.06412*LOG(E4)),2)</f>
        <v>0.92</v>
      </c>
      <c r="O4" s="48">
        <f t="shared" ref="O4:O43" si="5">ROUND(10^(-5+0.88226+1.79204*LOG(D4)+0.99303*LOG(E4)),2)</f>
        <v>0.94</v>
      </c>
      <c r="P4" s="48">
        <f>HLOOKUP($D4,K$3:O$43,MATCH($A4,$A$3:$A$43,0),1)</f>
        <v>0.92</v>
      </c>
      <c r="Q4" s="48">
        <f t="shared" ref="Q4:Q43" si="6">IF(ROUND(10^(1.810672*LOG(D4)+0.982833*LOG(E4)-4.173533),2)&gt;=0.01,ROUND(10^(1.810672*LOG(D4)+0.982833*LOG(E4)-4.173533),2),ROUND(10^(1.810672*LOG(D4)+0.982833*LOG(E4)-4.173533),3))</f>
        <v>0.86</v>
      </c>
      <c r="R4" s="48">
        <f t="shared" ref="R4:R43" si="7">ROUND(10^(1.905709*LOG(D4)+1.011385*LOG(E4)-4.293729),2)</f>
        <v>1.01</v>
      </c>
      <c r="S4" s="48">
        <f t="shared" ref="S4:S43" si="8">ROUND(10^(1.771888*LOG(D4)+1.138415*LOG(E4)-4.271259),2)</f>
        <v>0.93</v>
      </c>
      <c r="T4" s="48">
        <f t="shared" ref="T4:T43" si="9">ROUND(10^(1.671519*LOG(D4)+1.363617*LOG(E4)-4.404407),2)</f>
        <v>0.89</v>
      </c>
      <c r="U4" s="48">
        <f t="shared" ref="U4:U43" si="10">HLOOKUP($D4,Q$3:T$43,MATCH($A4,$A$3:$A$43,0),1)</f>
        <v>0.89</v>
      </c>
      <c r="V4" s="48">
        <f t="shared" ref="V4:V43" si="11">IF(ROUND(10^(-4.249503+1.946501*LOG(D4)+0.942682*LOG(E4)),2)&gt;=0.01,ROUND(10^(-4.249503+1.946501*LOG(D4)+0.942682*LOG(E4)),2),ROUND(10^(-4.249503+1.946501*LOG(D4)+0.942682*LOG(E4)),3))</f>
        <v>1.07</v>
      </c>
      <c r="W4" s="48">
        <f t="shared" ref="W4:W43" si="12">ROUND(10^(-4.155639+1.847898*LOG(D4)+0.951955*LOG(E4)),2)</f>
        <v>0.95</v>
      </c>
      <c r="X4" s="48">
        <f t="shared" ref="X4:X43" si="13">ROUND(10^(-4.194535+1.804172*LOG(D4)+1.034248*LOG(E4)),2)</f>
        <v>0.93</v>
      </c>
      <c r="Y4" s="48">
        <f t="shared" ref="Y4:Y43" si="14">ROUND(10^(-4.42347+2.006485*LOG(D4)+0.967757*LOG(E4)),2)</f>
        <v>0.96</v>
      </c>
      <c r="Z4" s="48">
        <f t="shared" ref="Z4:Z43" si="15">HLOOKUP($D4,V$3:Y$43,MATCH($A4,$A$3:$A$43,0),1)</f>
        <v>0.93</v>
      </c>
      <c r="AA4" s="48">
        <f t="shared" ref="AA4:AA43" si="16">IF(ROUND(10^(1.80389*LOG(D4)+0.962587*LOG(E4)-4.155099),2)&gt;=0.01,ROUND(10^(1.80389*LOG(D4)+0.962587*LOG(E4)-4.155099),2),ROUND(10^(1.80389*LOG(D4)+0.962587*LOG(E4)-4.155099),3))</f>
        <v>0.83</v>
      </c>
      <c r="AB4" s="48">
        <f t="shared" ref="AB4:AB43" si="17">ROUND(10^(1.979213*LOG(D4)+0.998347*LOG(E4)-4.369281),2)</f>
        <v>1.07</v>
      </c>
      <c r="AC4" s="48">
        <f t="shared" ref="AC4:AC43" si="18">ROUND(10^(1.904401*LOG(D4)+1.062478*LOG(E4)-4.348104),2)</f>
        <v>1.02</v>
      </c>
      <c r="AD4" s="48">
        <f t="shared" ref="AD4:AD43" si="19">ROUND(10^(1.640825*LOG(D4)+1.080387*LOG(E4)-3.976731),2)</f>
        <v>0.96</v>
      </c>
      <c r="AE4" s="48">
        <f t="shared" ref="AE4:AE43" si="20">ROUND(10^(1.90887*LOG(D4)+1.088002*LOG(E4)-4.431495),2)</f>
        <v>0.92</v>
      </c>
      <c r="AF4" s="48">
        <f t="shared" ref="AF4:AF43" si="21">HLOOKUP($D4,AA$3:AE$43,MATCH($A4,$A$3:$A$43,0),1)</f>
        <v>0.96</v>
      </c>
      <c r="AG4" s="48">
        <f t="shared" ref="AG4:AG43" si="22">IF(ROUND(10^(1.94019664*LOG(D4)+0.84689666*LOG(E4)-4.20067295),2)&gt;=0.01,ROUND(10^(1.94019664*LOG(D4)+0.84689666*LOG(E4)-4.20067295),2),ROUND(10^(1.94019664*LOG(D4)+0.84689666*LOG(E4)-4.20067295),3))</f>
        <v>0.89</v>
      </c>
      <c r="AH4" s="48">
        <f t="shared" ref="AH4:AH43" si="23">ROUND(10^(1.93813902*LOG(D4)+0.96697002*LOG(E4)-4.32216295),2)</f>
        <v>0.94</v>
      </c>
      <c r="AI4" s="48">
        <f t="shared" ref="AI4:AI43" si="24">ROUND(10^(1.82464098*LOG(D4)+0.97625989*LOG(E4)-4.15096808),2)</f>
        <v>0.94</v>
      </c>
      <c r="AJ4" s="48">
        <f t="shared" ref="AJ4:AJ43" si="25">HLOOKUP($D4,AG$3:AI$43,MATCH($A4,$A$3:$A$43,0),1)</f>
        <v>0.94</v>
      </c>
    </row>
    <row r="5" spans="1:36" ht="12.95" customHeight="1" x14ac:dyDescent="0.15">
      <c r="A5" s="47">
        <v>512</v>
      </c>
      <c r="B5" s="99" t="s">
        <v>170</v>
      </c>
      <c r="C5" s="99"/>
      <c r="D5" s="47">
        <v>8</v>
      </c>
      <c r="E5" s="47">
        <v>8</v>
      </c>
      <c r="F5" s="4">
        <f t="shared" si="0"/>
        <v>0.02</v>
      </c>
      <c r="G5" s="5"/>
      <c r="H5" s="47" t="s">
        <v>32</v>
      </c>
      <c r="I5" s="47"/>
      <c r="J5" s="1" t="s">
        <v>15</v>
      </c>
      <c r="K5" s="48">
        <f t="shared" si="1"/>
        <v>0.02</v>
      </c>
      <c r="L5" s="48">
        <f t="shared" si="2"/>
        <v>0.02</v>
      </c>
      <c r="M5" s="48">
        <f t="shared" si="3"/>
        <v>0.02</v>
      </c>
      <c r="N5" s="48">
        <f t="shared" si="4"/>
        <v>0.02</v>
      </c>
      <c r="O5" s="48">
        <f t="shared" si="5"/>
        <v>0.02</v>
      </c>
      <c r="P5" s="48">
        <f t="shared" ref="P5:P43" si="26">HLOOKUP($D5,K$3:O$43,MATCH(A5,$A$3:$A$43,0),1)</f>
        <v>0.02</v>
      </c>
      <c r="Q5" s="48">
        <f t="shared" si="6"/>
        <v>0.02</v>
      </c>
      <c r="R5" s="48">
        <f t="shared" si="7"/>
        <v>0.02</v>
      </c>
      <c r="S5" s="48">
        <f t="shared" si="8"/>
        <v>0.02</v>
      </c>
      <c r="T5" s="48">
        <f t="shared" si="9"/>
        <v>0.02</v>
      </c>
      <c r="U5" s="48">
        <f t="shared" si="10"/>
        <v>0.02</v>
      </c>
      <c r="V5" s="48">
        <f t="shared" si="11"/>
        <v>0.02</v>
      </c>
      <c r="W5" s="48">
        <f t="shared" si="12"/>
        <v>0.02</v>
      </c>
      <c r="X5" s="48">
        <f t="shared" si="13"/>
        <v>0.02</v>
      </c>
      <c r="Y5" s="48">
        <f t="shared" si="14"/>
        <v>0.02</v>
      </c>
      <c r="Z5" s="48">
        <f t="shared" si="15"/>
        <v>0.02</v>
      </c>
      <c r="AA5" s="48">
        <f t="shared" si="16"/>
        <v>0.02</v>
      </c>
      <c r="AB5" s="48">
        <f t="shared" si="17"/>
        <v>0.02</v>
      </c>
      <c r="AC5" s="48">
        <f t="shared" si="18"/>
        <v>0.02</v>
      </c>
      <c r="AD5" s="48">
        <f t="shared" si="19"/>
        <v>0.03</v>
      </c>
      <c r="AE5" s="48">
        <f t="shared" si="20"/>
        <v>0.02</v>
      </c>
      <c r="AF5" s="48">
        <f t="shared" si="21"/>
        <v>0.02</v>
      </c>
      <c r="AG5" s="48">
        <f t="shared" si="22"/>
        <v>0.02</v>
      </c>
      <c r="AH5" s="48">
        <f t="shared" si="23"/>
        <v>0.02</v>
      </c>
      <c r="AI5" s="48">
        <f t="shared" si="24"/>
        <v>0.02</v>
      </c>
      <c r="AJ5" s="48">
        <f t="shared" si="25"/>
        <v>0.02</v>
      </c>
    </row>
    <row r="6" spans="1:36" ht="12.95" customHeight="1" x14ac:dyDescent="0.15">
      <c r="A6" s="47">
        <v>513</v>
      </c>
      <c r="B6" s="99" t="s">
        <v>54</v>
      </c>
      <c r="C6" s="99"/>
      <c r="D6" s="47">
        <v>10</v>
      </c>
      <c r="E6" s="47">
        <v>11</v>
      </c>
      <c r="F6" s="4">
        <f t="shared" si="0"/>
        <v>0.04</v>
      </c>
      <c r="G6" s="5" t="s">
        <v>42</v>
      </c>
      <c r="H6" s="47" t="s">
        <v>32</v>
      </c>
      <c r="I6" s="5"/>
      <c r="J6" s="1" t="s">
        <v>15</v>
      </c>
      <c r="K6" s="48">
        <f t="shared" si="1"/>
        <v>0.05</v>
      </c>
      <c r="L6" s="48">
        <f t="shared" si="2"/>
        <v>0.05</v>
      </c>
      <c r="M6" s="48">
        <f t="shared" si="3"/>
        <v>0.05</v>
      </c>
      <c r="N6" s="48">
        <f t="shared" si="4"/>
        <v>0.05</v>
      </c>
      <c r="O6" s="48">
        <f t="shared" si="5"/>
        <v>0.05</v>
      </c>
      <c r="P6" s="48">
        <f t="shared" si="26"/>
        <v>0.05</v>
      </c>
      <c r="Q6" s="48">
        <f t="shared" si="6"/>
        <v>0.05</v>
      </c>
      <c r="R6" s="48">
        <f t="shared" si="7"/>
        <v>0.05</v>
      </c>
      <c r="S6" s="48">
        <f t="shared" si="8"/>
        <v>0.05</v>
      </c>
      <c r="T6" s="48">
        <f t="shared" si="9"/>
        <v>0.05</v>
      </c>
      <c r="U6" s="48">
        <f t="shared" si="10"/>
        <v>0.05</v>
      </c>
      <c r="V6" s="48">
        <f t="shared" si="11"/>
        <v>0.05</v>
      </c>
      <c r="W6" s="48">
        <f t="shared" si="12"/>
        <v>0.05</v>
      </c>
      <c r="X6" s="48">
        <f t="shared" si="13"/>
        <v>0.05</v>
      </c>
      <c r="Y6" s="48">
        <f t="shared" si="14"/>
        <v>0.04</v>
      </c>
      <c r="Z6" s="48">
        <f t="shared" si="15"/>
        <v>0.05</v>
      </c>
      <c r="AA6" s="48">
        <f t="shared" si="16"/>
        <v>0.04</v>
      </c>
      <c r="AB6" s="48">
        <f t="shared" si="17"/>
        <v>0.04</v>
      </c>
      <c r="AC6" s="48">
        <f t="shared" si="18"/>
        <v>0.05</v>
      </c>
      <c r="AD6" s="48">
        <f t="shared" si="19"/>
        <v>0.06</v>
      </c>
      <c r="AE6" s="48">
        <f t="shared" si="20"/>
        <v>0.04</v>
      </c>
      <c r="AF6" s="48">
        <f t="shared" si="21"/>
        <v>0.04</v>
      </c>
      <c r="AG6" s="48">
        <f t="shared" si="22"/>
        <v>0.04</v>
      </c>
      <c r="AH6" s="48">
        <f t="shared" si="23"/>
        <v>0.04</v>
      </c>
      <c r="AI6" s="48">
        <f t="shared" si="24"/>
        <v>0.05</v>
      </c>
      <c r="AJ6" s="48">
        <f t="shared" si="25"/>
        <v>0.04</v>
      </c>
    </row>
    <row r="7" spans="1:36" ht="12.95" customHeight="1" x14ac:dyDescent="0.15">
      <c r="A7" s="47">
        <v>514</v>
      </c>
      <c r="B7" s="99" t="s">
        <v>54</v>
      </c>
      <c r="C7" s="99"/>
      <c r="D7" s="47">
        <v>8</v>
      </c>
      <c r="E7" s="47">
        <v>8</v>
      </c>
      <c r="F7" s="4">
        <f t="shared" si="0"/>
        <v>0.02</v>
      </c>
      <c r="G7" s="5" t="s">
        <v>42</v>
      </c>
      <c r="H7" s="47" t="s">
        <v>32</v>
      </c>
      <c r="I7" s="5"/>
      <c r="J7" s="1" t="s">
        <v>15</v>
      </c>
      <c r="K7" s="48">
        <f t="shared" si="1"/>
        <v>0.02</v>
      </c>
      <c r="L7" s="48">
        <f t="shared" si="2"/>
        <v>0.02</v>
      </c>
      <c r="M7" s="48">
        <f t="shared" si="3"/>
        <v>0.02</v>
      </c>
      <c r="N7" s="48">
        <f t="shared" si="4"/>
        <v>0.02</v>
      </c>
      <c r="O7" s="48">
        <f t="shared" si="5"/>
        <v>0.02</v>
      </c>
      <c r="P7" s="48">
        <f t="shared" si="26"/>
        <v>0.02</v>
      </c>
      <c r="Q7" s="48">
        <f t="shared" si="6"/>
        <v>0.02</v>
      </c>
      <c r="R7" s="48">
        <f t="shared" si="7"/>
        <v>0.02</v>
      </c>
      <c r="S7" s="48">
        <f t="shared" si="8"/>
        <v>0.02</v>
      </c>
      <c r="T7" s="48">
        <f t="shared" si="9"/>
        <v>0.02</v>
      </c>
      <c r="U7" s="48">
        <f t="shared" si="10"/>
        <v>0.02</v>
      </c>
      <c r="V7" s="48">
        <f t="shared" si="11"/>
        <v>0.02</v>
      </c>
      <c r="W7" s="48">
        <f t="shared" si="12"/>
        <v>0.02</v>
      </c>
      <c r="X7" s="48">
        <f t="shared" si="13"/>
        <v>0.02</v>
      </c>
      <c r="Y7" s="48">
        <f t="shared" si="14"/>
        <v>0.02</v>
      </c>
      <c r="Z7" s="48">
        <f t="shared" si="15"/>
        <v>0.02</v>
      </c>
      <c r="AA7" s="48">
        <f t="shared" si="16"/>
        <v>0.02</v>
      </c>
      <c r="AB7" s="48">
        <f t="shared" si="17"/>
        <v>0.02</v>
      </c>
      <c r="AC7" s="48">
        <f t="shared" si="18"/>
        <v>0.02</v>
      </c>
      <c r="AD7" s="48">
        <f t="shared" si="19"/>
        <v>0.03</v>
      </c>
      <c r="AE7" s="48">
        <f t="shared" si="20"/>
        <v>0.02</v>
      </c>
      <c r="AF7" s="48">
        <f t="shared" si="21"/>
        <v>0.02</v>
      </c>
      <c r="AG7" s="48">
        <f t="shared" si="22"/>
        <v>0.02</v>
      </c>
      <c r="AH7" s="48">
        <f t="shared" si="23"/>
        <v>0.02</v>
      </c>
      <c r="AI7" s="48">
        <f t="shared" si="24"/>
        <v>0.02</v>
      </c>
      <c r="AJ7" s="48">
        <f t="shared" si="25"/>
        <v>0.02</v>
      </c>
    </row>
    <row r="8" spans="1:36" ht="12.95" customHeight="1" x14ac:dyDescent="0.15">
      <c r="A8" s="47">
        <v>515</v>
      </c>
      <c r="B8" s="99" t="s">
        <v>54</v>
      </c>
      <c r="C8" s="99"/>
      <c r="D8" s="47">
        <v>10</v>
      </c>
      <c r="E8" s="47">
        <v>10</v>
      </c>
      <c r="F8" s="4">
        <f t="shared" si="0"/>
        <v>0.04</v>
      </c>
      <c r="G8" s="5" t="s">
        <v>42</v>
      </c>
      <c r="H8" s="47" t="s">
        <v>32</v>
      </c>
      <c r="I8" s="47"/>
      <c r="J8" s="1" t="s">
        <v>15</v>
      </c>
      <c r="K8" s="48">
        <f t="shared" si="1"/>
        <v>0.04</v>
      </c>
      <c r="L8" s="48">
        <f t="shared" si="2"/>
        <v>0.04</v>
      </c>
      <c r="M8" s="48">
        <f t="shared" si="3"/>
        <v>0.04</v>
      </c>
      <c r="N8" s="48">
        <f t="shared" si="4"/>
        <v>0.05</v>
      </c>
      <c r="O8" s="48">
        <f t="shared" si="5"/>
        <v>0.05</v>
      </c>
      <c r="P8" s="48">
        <f t="shared" si="26"/>
        <v>0.04</v>
      </c>
      <c r="Q8" s="48">
        <f t="shared" si="6"/>
        <v>0.04</v>
      </c>
      <c r="R8" s="48">
        <f t="shared" si="7"/>
        <v>0.04</v>
      </c>
      <c r="S8" s="48">
        <f t="shared" si="8"/>
        <v>0.04</v>
      </c>
      <c r="T8" s="48">
        <f t="shared" si="9"/>
        <v>0.04</v>
      </c>
      <c r="U8" s="48">
        <f t="shared" si="10"/>
        <v>0.04</v>
      </c>
      <c r="V8" s="48">
        <f t="shared" si="11"/>
        <v>0.04</v>
      </c>
      <c r="W8" s="48">
        <f t="shared" si="12"/>
        <v>0.04</v>
      </c>
      <c r="X8" s="48">
        <f t="shared" si="13"/>
        <v>0.04</v>
      </c>
      <c r="Y8" s="48">
        <f t="shared" si="14"/>
        <v>0.04</v>
      </c>
      <c r="Z8" s="48">
        <f t="shared" si="15"/>
        <v>0.04</v>
      </c>
      <c r="AA8" s="48">
        <f t="shared" si="16"/>
        <v>0.04</v>
      </c>
      <c r="AB8" s="48">
        <f t="shared" si="17"/>
        <v>0.04</v>
      </c>
      <c r="AC8" s="48">
        <f t="shared" si="18"/>
        <v>0.04</v>
      </c>
      <c r="AD8" s="48">
        <f t="shared" si="19"/>
        <v>0.06</v>
      </c>
      <c r="AE8" s="48">
        <f t="shared" si="20"/>
        <v>0.04</v>
      </c>
      <c r="AF8" s="48">
        <f t="shared" si="21"/>
        <v>0.04</v>
      </c>
      <c r="AG8" s="48">
        <f t="shared" si="22"/>
        <v>0.04</v>
      </c>
      <c r="AH8" s="48">
        <f t="shared" si="23"/>
        <v>0.04</v>
      </c>
      <c r="AI8" s="48">
        <f t="shared" si="24"/>
        <v>0.04</v>
      </c>
      <c r="AJ8" s="48">
        <f t="shared" si="25"/>
        <v>0.04</v>
      </c>
    </row>
    <row r="9" spans="1:36" ht="12.95" customHeight="1" x14ac:dyDescent="0.15">
      <c r="A9" s="47">
        <v>516</v>
      </c>
      <c r="B9" s="99" t="s">
        <v>179</v>
      </c>
      <c r="C9" s="99"/>
      <c r="D9" s="47">
        <v>10</v>
      </c>
      <c r="E9" s="47">
        <v>11</v>
      </c>
      <c r="F9" s="4">
        <f t="shared" si="0"/>
        <v>0.04</v>
      </c>
      <c r="G9" s="5"/>
      <c r="H9" s="47"/>
      <c r="I9" s="5"/>
      <c r="J9" s="1" t="s">
        <v>15</v>
      </c>
      <c r="K9" s="48">
        <f t="shared" si="1"/>
        <v>0.05</v>
      </c>
      <c r="L9" s="48">
        <f t="shared" si="2"/>
        <v>0.05</v>
      </c>
      <c r="M9" s="48">
        <f t="shared" si="3"/>
        <v>0.05</v>
      </c>
      <c r="N9" s="48">
        <f t="shared" si="4"/>
        <v>0.05</v>
      </c>
      <c r="O9" s="48">
        <f t="shared" si="5"/>
        <v>0.05</v>
      </c>
      <c r="P9" s="48">
        <f t="shared" si="26"/>
        <v>0.05</v>
      </c>
      <c r="Q9" s="48">
        <f t="shared" si="6"/>
        <v>0.05</v>
      </c>
      <c r="R9" s="48">
        <f t="shared" si="7"/>
        <v>0.05</v>
      </c>
      <c r="S9" s="48">
        <f t="shared" si="8"/>
        <v>0.05</v>
      </c>
      <c r="T9" s="48">
        <f t="shared" si="9"/>
        <v>0.05</v>
      </c>
      <c r="U9" s="48">
        <f t="shared" si="10"/>
        <v>0.05</v>
      </c>
      <c r="V9" s="48">
        <f t="shared" si="11"/>
        <v>0.05</v>
      </c>
      <c r="W9" s="48">
        <f t="shared" si="12"/>
        <v>0.05</v>
      </c>
      <c r="X9" s="48">
        <f t="shared" si="13"/>
        <v>0.05</v>
      </c>
      <c r="Y9" s="48">
        <f t="shared" si="14"/>
        <v>0.04</v>
      </c>
      <c r="Z9" s="48">
        <f t="shared" si="15"/>
        <v>0.05</v>
      </c>
      <c r="AA9" s="48">
        <f t="shared" si="16"/>
        <v>0.04</v>
      </c>
      <c r="AB9" s="48">
        <f t="shared" si="17"/>
        <v>0.04</v>
      </c>
      <c r="AC9" s="48">
        <f t="shared" si="18"/>
        <v>0.05</v>
      </c>
      <c r="AD9" s="48">
        <f t="shared" si="19"/>
        <v>0.06</v>
      </c>
      <c r="AE9" s="48">
        <f t="shared" si="20"/>
        <v>0.04</v>
      </c>
      <c r="AF9" s="48">
        <f t="shared" si="21"/>
        <v>0.04</v>
      </c>
      <c r="AG9" s="48">
        <f t="shared" si="22"/>
        <v>0.04</v>
      </c>
      <c r="AH9" s="48">
        <f t="shared" si="23"/>
        <v>0.04</v>
      </c>
      <c r="AI9" s="48">
        <f t="shared" si="24"/>
        <v>0.05</v>
      </c>
      <c r="AJ9" s="48">
        <f t="shared" si="25"/>
        <v>0.04</v>
      </c>
    </row>
    <row r="10" spans="1:36" ht="12.95" customHeight="1" x14ac:dyDescent="0.15">
      <c r="A10" s="47">
        <v>517</v>
      </c>
      <c r="B10" s="99" t="s">
        <v>54</v>
      </c>
      <c r="C10" s="99"/>
      <c r="D10" s="47">
        <v>6</v>
      </c>
      <c r="E10" s="47">
        <v>7</v>
      </c>
      <c r="F10" s="4">
        <f t="shared" si="0"/>
        <v>0.01</v>
      </c>
      <c r="G10" s="5"/>
      <c r="H10" s="47" t="s">
        <v>32</v>
      </c>
      <c r="I10" s="5"/>
      <c r="J10" s="1" t="s">
        <v>15</v>
      </c>
      <c r="K10" s="48">
        <f t="shared" si="1"/>
        <v>0.01</v>
      </c>
      <c r="L10" s="48">
        <f t="shared" si="2"/>
        <v>0.01</v>
      </c>
      <c r="M10" s="48">
        <f t="shared" si="3"/>
        <v>0.01</v>
      </c>
      <c r="N10" s="48">
        <f t="shared" si="4"/>
        <v>0.01</v>
      </c>
      <c r="O10" s="48">
        <f t="shared" si="5"/>
        <v>0.01</v>
      </c>
      <c r="P10" s="48">
        <f t="shared" si="26"/>
        <v>0.01</v>
      </c>
      <c r="Q10" s="48">
        <f t="shared" si="6"/>
        <v>0.01</v>
      </c>
      <c r="R10" s="48">
        <f t="shared" si="7"/>
        <v>0.01</v>
      </c>
      <c r="S10" s="48">
        <f t="shared" si="8"/>
        <v>0.01</v>
      </c>
      <c r="T10" s="48">
        <f t="shared" si="9"/>
        <v>0.01</v>
      </c>
      <c r="U10" s="48">
        <f t="shared" si="10"/>
        <v>0.01</v>
      </c>
      <c r="V10" s="48">
        <f t="shared" si="11"/>
        <v>0.01</v>
      </c>
      <c r="W10" s="48">
        <f t="shared" si="12"/>
        <v>0.01</v>
      </c>
      <c r="X10" s="48">
        <f t="shared" si="13"/>
        <v>0.01</v>
      </c>
      <c r="Y10" s="48">
        <f t="shared" si="14"/>
        <v>0.01</v>
      </c>
      <c r="Z10" s="48">
        <f t="shared" si="15"/>
        <v>0.01</v>
      </c>
      <c r="AA10" s="48">
        <f t="shared" si="16"/>
        <v>0.01</v>
      </c>
      <c r="AB10" s="48">
        <f t="shared" si="17"/>
        <v>0.01</v>
      </c>
      <c r="AC10" s="48">
        <f t="shared" si="18"/>
        <v>0.01</v>
      </c>
      <c r="AD10" s="48">
        <f t="shared" si="19"/>
        <v>0.02</v>
      </c>
      <c r="AE10" s="48">
        <f t="shared" si="20"/>
        <v>0.01</v>
      </c>
      <c r="AF10" s="48">
        <f t="shared" si="21"/>
        <v>0.01</v>
      </c>
      <c r="AG10" s="48">
        <f t="shared" si="22"/>
        <v>0.01</v>
      </c>
      <c r="AH10" s="48">
        <f t="shared" si="23"/>
        <v>0.01</v>
      </c>
      <c r="AI10" s="48">
        <f t="shared" si="24"/>
        <v>0.01</v>
      </c>
      <c r="AJ10" s="48">
        <f t="shared" si="25"/>
        <v>0.01</v>
      </c>
    </row>
    <row r="11" spans="1:36" ht="12.95" customHeight="1" x14ac:dyDescent="0.15">
      <c r="A11" s="47">
        <v>518</v>
      </c>
      <c r="B11" s="99" t="s">
        <v>180</v>
      </c>
      <c r="C11" s="99"/>
      <c r="D11" s="47">
        <v>10</v>
      </c>
      <c r="E11" s="47">
        <v>7</v>
      </c>
      <c r="F11" s="4">
        <f t="shared" si="0"/>
        <v>0.03</v>
      </c>
      <c r="G11" s="5"/>
      <c r="H11" s="47" t="s">
        <v>32</v>
      </c>
      <c r="I11" s="47"/>
      <c r="J11" s="1" t="s">
        <v>15</v>
      </c>
      <c r="K11" s="48">
        <f t="shared" si="1"/>
        <v>0.03</v>
      </c>
      <c r="L11" s="48">
        <f t="shared" si="2"/>
        <v>0.03</v>
      </c>
      <c r="M11" s="48">
        <f t="shared" si="3"/>
        <v>0.03</v>
      </c>
      <c r="N11" s="48">
        <f t="shared" si="4"/>
        <v>0.03</v>
      </c>
      <c r="O11" s="48">
        <f t="shared" si="5"/>
        <v>0.03</v>
      </c>
      <c r="P11" s="48">
        <f t="shared" si="26"/>
        <v>0.03</v>
      </c>
      <c r="Q11" s="48">
        <f t="shared" si="6"/>
        <v>0.03</v>
      </c>
      <c r="R11" s="48">
        <f t="shared" si="7"/>
        <v>0.03</v>
      </c>
      <c r="S11" s="48">
        <f t="shared" si="8"/>
        <v>0.03</v>
      </c>
      <c r="T11" s="48">
        <f t="shared" si="9"/>
        <v>0.03</v>
      </c>
      <c r="U11" s="48">
        <f t="shared" si="10"/>
        <v>0.03</v>
      </c>
      <c r="V11" s="48">
        <f t="shared" si="11"/>
        <v>0.03</v>
      </c>
      <c r="W11" s="48">
        <f t="shared" si="12"/>
        <v>0.03</v>
      </c>
      <c r="X11" s="48">
        <f t="shared" si="13"/>
        <v>0.03</v>
      </c>
      <c r="Y11" s="48">
        <f t="shared" si="14"/>
        <v>0.03</v>
      </c>
      <c r="Z11" s="48">
        <f t="shared" si="15"/>
        <v>0.03</v>
      </c>
      <c r="AA11" s="48">
        <f t="shared" si="16"/>
        <v>0.03</v>
      </c>
      <c r="AB11" s="48">
        <f t="shared" si="17"/>
        <v>0.03</v>
      </c>
      <c r="AC11" s="48">
        <f t="shared" si="18"/>
        <v>0.03</v>
      </c>
      <c r="AD11" s="48">
        <f t="shared" si="19"/>
        <v>0.04</v>
      </c>
      <c r="AE11" s="48">
        <f t="shared" si="20"/>
        <v>0.02</v>
      </c>
      <c r="AF11" s="48">
        <f t="shared" si="21"/>
        <v>0.03</v>
      </c>
      <c r="AG11" s="48">
        <f t="shared" si="22"/>
        <v>0.03</v>
      </c>
      <c r="AH11" s="48">
        <f t="shared" si="23"/>
        <v>0.03</v>
      </c>
      <c r="AI11" s="48">
        <f t="shared" si="24"/>
        <v>0.03</v>
      </c>
      <c r="AJ11" s="48">
        <f t="shared" si="25"/>
        <v>0.03</v>
      </c>
    </row>
    <row r="12" spans="1:36" ht="12.95" customHeight="1" x14ac:dyDescent="0.15">
      <c r="A12" s="47">
        <v>519</v>
      </c>
      <c r="B12" s="99" t="s">
        <v>43</v>
      </c>
      <c r="C12" s="99"/>
      <c r="D12" s="47">
        <v>28</v>
      </c>
      <c r="E12" s="47">
        <v>16</v>
      </c>
      <c r="F12" s="4">
        <f t="shared" si="0"/>
        <v>0.44</v>
      </c>
      <c r="G12" s="5"/>
      <c r="H12" s="47"/>
      <c r="I12" s="5"/>
      <c r="J12" s="1" t="s">
        <v>15</v>
      </c>
      <c r="K12" s="48">
        <f t="shared" si="1"/>
        <v>0.42</v>
      </c>
      <c r="L12" s="48">
        <f t="shared" si="2"/>
        <v>0.47</v>
      </c>
      <c r="M12" s="48">
        <f t="shared" si="3"/>
        <v>0.45</v>
      </c>
      <c r="N12" s="48">
        <f t="shared" si="4"/>
        <v>0.46</v>
      </c>
      <c r="O12" s="48">
        <f t="shared" si="5"/>
        <v>0.47</v>
      </c>
      <c r="P12" s="48">
        <f t="shared" si="26"/>
        <v>0.45</v>
      </c>
      <c r="Q12" s="48">
        <f t="shared" si="6"/>
        <v>0.43</v>
      </c>
      <c r="R12" s="48">
        <f t="shared" si="7"/>
        <v>0.48</v>
      </c>
      <c r="S12" s="48">
        <f t="shared" si="8"/>
        <v>0.46</v>
      </c>
      <c r="T12" s="48">
        <f t="shared" si="9"/>
        <v>0.45</v>
      </c>
      <c r="U12" s="48">
        <f t="shared" si="10"/>
        <v>0.46</v>
      </c>
      <c r="V12" s="48">
        <f t="shared" si="11"/>
        <v>0.5</v>
      </c>
      <c r="W12" s="48">
        <f t="shared" si="12"/>
        <v>0.46</v>
      </c>
      <c r="X12" s="48">
        <f t="shared" si="13"/>
        <v>0.46</v>
      </c>
      <c r="Y12" s="48">
        <f t="shared" si="14"/>
        <v>0.44</v>
      </c>
      <c r="Z12" s="48">
        <f t="shared" si="15"/>
        <v>0.46</v>
      </c>
      <c r="AA12" s="48">
        <f t="shared" si="16"/>
        <v>0.41</v>
      </c>
      <c r="AB12" s="48">
        <f t="shared" si="17"/>
        <v>0.5</v>
      </c>
      <c r="AC12" s="48">
        <f t="shared" si="18"/>
        <v>0.49</v>
      </c>
      <c r="AD12" s="48">
        <f t="shared" si="19"/>
        <v>0.5</v>
      </c>
      <c r="AE12" s="48">
        <f t="shared" si="20"/>
        <v>0.44</v>
      </c>
      <c r="AF12" s="48">
        <f t="shared" si="21"/>
        <v>0.49</v>
      </c>
      <c r="AG12" s="48">
        <f t="shared" si="22"/>
        <v>0.42</v>
      </c>
      <c r="AH12" s="48">
        <f t="shared" si="23"/>
        <v>0.44</v>
      </c>
      <c r="AI12" s="48">
        <f t="shared" si="24"/>
        <v>0.46</v>
      </c>
      <c r="AJ12" s="48">
        <f t="shared" si="25"/>
        <v>0.44</v>
      </c>
    </row>
    <row r="13" spans="1:36" ht="12.95" customHeight="1" x14ac:dyDescent="0.15">
      <c r="A13" s="47">
        <v>520</v>
      </c>
      <c r="B13" s="99" t="s">
        <v>175</v>
      </c>
      <c r="C13" s="99"/>
      <c r="D13" s="47">
        <v>10</v>
      </c>
      <c r="E13" s="47">
        <v>11</v>
      </c>
      <c r="F13" s="4">
        <f t="shared" si="0"/>
        <v>0.04</v>
      </c>
      <c r="G13" s="5"/>
      <c r="H13" s="47" t="s">
        <v>32</v>
      </c>
      <c r="I13" s="5"/>
      <c r="J13" s="1" t="s">
        <v>15</v>
      </c>
      <c r="K13" s="48">
        <f t="shared" si="1"/>
        <v>0.05</v>
      </c>
      <c r="L13" s="48">
        <f t="shared" si="2"/>
        <v>0.05</v>
      </c>
      <c r="M13" s="48">
        <f t="shared" si="3"/>
        <v>0.05</v>
      </c>
      <c r="N13" s="48">
        <f t="shared" si="4"/>
        <v>0.05</v>
      </c>
      <c r="O13" s="48">
        <f t="shared" si="5"/>
        <v>0.05</v>
      </c>
      <c r="P13" s="48">
        <f t="shared" si="26"/>
        <v>0.05</v>
      </c>
      <c r="Q13" s="48">
        <f t="shared" si="6"/>
        <v>0.05</v>
      </c>
      <c r="R13" s="48">
        <f t="shared" si="7"/>
        <v>0.05</v>
      </c>
      <c r="S13" s="48">
        <f t="shared" si="8"/>
        <v>0.05</v>
      </c>
      <c r="T13" s="48">
        <f t="shared" si="9"/>
        <v>0.05</v>
      </c>
      <c r="U13" s="48">
        <f t="shared" si="10"/>
        <v>0.05</v>
      </c>
      <c r="V13" s="48">
        <f t="shared" si="11"/>
        <v>0.05</v>
      </c>
      <c r="W13" s="48">
        <f t="shared" si="12"/>
        <v>0.05</v>
      </c>
      <c r="X13" s="48">
        <f t="shared" si="13"/>
        <v>0.05</v>
      </c>
      <c r="Y13" s="48">
        <f t="shared" si="14"/>
        <v>0.04</v>
      </c>
      <c r="Z13" s="48">
        <f t="shared" si="15"/>
        <v>0.05</v>
      </c>
      <c r="AA13" s="48">
        <f t="shared" si="16"/>
        <v>0.04</v>
      </c>
      <c r="AB13" s="48">
        <f t="shared" si="17"/>
        <v>0.04</v>
      </c>
      <c r="AC13" s="48">
        <f t="shared" si="18"/>
        <v>0.05</v>
      </c>
      <c r="AD13" s="48">
        <f t="shared" si="19"/>
        <v>0.06</v>
      </c>
      <c r="AE13" s="48">
        <f t="shared" si="20"/>
        <v>0.04</v>
      </c>
      <c r="AF13" s="48">
        <f t="shared" si="21"/>
        <v>0.04</v>
      </c>
      <c r="AG13" s="48">
        <f t="shared" si="22"/>
        <v>0.04</v>
      </c>
      <c r="AH13" s="48">
        <f t="shared" si="23"/>
        <v>0.04</v>
      </c>
      <c r="AI13" s="48">
        <f t="shared" si="24"/>
        <v>0.05</v>
      </c>
      <c r="AJ13" s="48">
        <f t="shared" si="25"/>
        <v>0.04</v>
      </c>
    </row>
    <row r="14" spans="1:36" ht="12.95" customHeight="1" x14ac:dyDescent="0.15">
      <c r="A14" s="47">
        <v>521</v>
      </c>
      <c r="B14" s="99" t="s">
        <v>69</v>
      </c>
      <c r="C14" s="99"/>
      <c r="D14" s="47">
        <v>16</v>
      </c>
      <c r="E14" s="47">
        <v>15</v>
      </c>
      <c r="F14" s="4">
        <f t="shared" si="0"/>
        <v>0.14000000000000001</v>
      </c>
      <c r="G14" s="5"/>
      <c r="H14" s="47" t="s">
        <v>32</v>
      </c>
      <c r="I14" s="47"/>
      <c r="J14" s="1" t="s">
        <v>15</v>
      </c>
      <c r="K14" s="48">
        <f t="shared" si="1"/>
        <v>0.15</v>
      </c>
      <c r="L14" s="48">
        <f t="shared" si="2"/>
        <v>0.16</v>
      </c>
      <c r="M14" s="48">
        <f t="shared" si="3"/>
        <v>0.16</v>
      </c>
      <c r="N14" s="48">
        <f t="shared" si="4"/>
        <v>0.16</v>
      </c>
      <c r="O14" s="48">
        <f t="shared" si="5"/>
        <v>0.16</v>
      </c>
      <c r="P14" s="48">
        <f t="shared" si="26"/>
        <v>0.16</v>
      </c>
      <c r="Q14" s="48">
        <f t="shared" si="6"/>
        <v>0.15</v>
      </c>
      <c r="R14" s="48">
        <f t="shared" si="7"/>
        <v>0.16</v>
      </c>
      <c r="S14" s="48">
        <f t="shared" si="8"/>
        <v>0.16</v>
      </c>
      <c r="T14" s="48">
        <f t="shared" si="9"/>
        <v>0.16</v>
      </c>
      <c r="U14" s="48">
        <f t="shared" si="10"/>
        <v>0.16</v>
      </c>
      <c r="V14" s="48">
        <f t="shared" si="11"/>
        <v>0.16</v>
      </c>
      <c r="W14" s="48">
        <f t="shared" si="12"/>
        <v>0.15</v>
      </c>
      <c r="X14" s="48">
        <f t="shared" si="13"/>
        <v>0.16</v>
      </c>
      <c r="Y14" s="48">
        <f t="shared" si="14"/>
        <v>0.14000000000000001</v>
      </c>
      <c r="Z14" s="48">
        <f t="shared" si="15"/>
        <v>0.15</v>
      </c>
      <c r="AA14" s="48">
        <f t="shared" si="16"/>
        <v>0.14000000000000001</v>
      </c>
      <c r="AB14" s="48">
        <f t="shared" si="17"/>
        <v>0.15</v>
      </c>
      <c r="AC14" s="48">
        <f t="shared" si="18"/>
        <v>0.16</v>
      </c>
      <c r="AD14" s="48">
        <f t="shared" si="19"/>
        <v>0.19</v>
      </c>
      <c r="AE14" s="48">
        <f t="shared" si="20"/>
        <v>0.14000000000000001</v>
      </c>
      <c r="AF14" s="48">
        <f t="shared" si="21"/>
        <v>0.15</v>
      </c>
      <c r="AG14" s="48">
        <f t="shared" si="22"/>
        <v>0.14000000000000001</v>
      </c>
      <c r="AH14" s="48">
        <f t="shared" si="23"/>
        <v>0.14000000000000001</v>
      </c>
      <c r="AI14" s="48">
        <f t="shared" si="24"/>
        <v>0.16</v>
      </c>
      <c r="AJ14" s="48">
        <f t="shared" si="25"/>
        <v>0.14000000000000001</v>
      </c>
    </row>
    <row r="15" spans="1:36" ht="12.95" customHeight="1" x14ac:dyDescent="0.15">
      <c r="A15" s="47">
        <v>522</v>
      </c>
      <c r="B15" s="99" t="s">
        <v>46</v>
      </c>
      <c r="C15" s="99"/>
      <c r="D15" s="47">
        <v>8</v>
      </c>
      <c r="E15" s="47">
        <v>10</v>
      </c>
      <c r="F15" s="4">
        <f t="shared" si="0"/>
        <v>0.03</v>
      </c>
      <c r="G15" s="5"/>
      <c r="H15" s="47" t="s">
        <v>32</v>
      </c>
      <c r="I15" s="47"/>
      <c r="J15" s="1" t="s">
        <v>15</v>
      </c>
      <c r="K15" s="48">
        <f t="shared" si="1"/>
        <v>0.03</v>
      </c>
      <c r="L15" s="48">
        <f t="shared" si="2"/>
        <v>0.03</v>
      </c>
      <c r="M15" s="48">
        <f t="shared" si="3"/>
        <v>0.03</v>
      </c>
      <c r="N15" s="48">
        <f t="shared" si="4"/>
        <v>0.03</v>
      </c>
      <c r="O15" s="48">
        <f t="shared" si="5"/>
        <v>0.03</v>
      </c>
      <c r="P15" s="48">
        <f t="shared" si="26"/>
        <v>0.03</v>
      </c>
      <c r="Q15" s="48">
        <f t="shared" si="6"/>
        <v>0.03</v>
      </c>
      <c r="R15" s="48">
        <f t="shared" si="7"/>
        <v>0.03</v>
      </c>
      <c r="S15" s="48">
        <f t="shared" si="8"/>
        <v>0.03</v>
      </c>
      <c r="T15" s="48">
        <f t="shared" si="9"/>
        <v>0.03</v>
      </c>
      <c r="U15" s="48">
        <f t="shared" si="10"/>
        <v>0.03</v>
      </c>
      <c r="V15" s="48">
        <f t="shared" si="11"/>
        <v>0.03</v>
      </c>
      <c r="W15" s="48">
        <f t="shared" si="12"/>
        <v>0.03</v>
      </c>
      <c r="X15" s="48">
        <f t="shared" si="13"/>
        <v>0.03</v>
      </c>
      <c r="Y15" s="48">
        <f t="shared" si="14"/>
        <v>0.02</v>
      </c>
      <c r="Z15" s="48">
        <f t="shared" si="15"/>
        <v>0.03</v>
      </c>
      <c r="AA15" s="48">
        <f t="shared" si="16"/>
        <v>0.03</v>
      </c>
      <c r="AB15" s="48">
        <f t="shared" si="17"/>
        <v>0.03</v>
      </c>
      <c r="AC15" s="48">
        <f t="shared" si="18"/>
        <v>0.03</v>
      </c>
      <c r="AD15" s="48">
        <f t="shared" si="19"/>
        <v>0.04</v>
      </c>
      <c r="AE15" s="48">
        <f t="shared" si="20"/>
        <v>0.02</v>
      </c>
      <c r="AF15" s="48">
        <f t="shared" si="21"/>
        <v>0.03</v>
      </c>
      <c r="AG15" s="48">
        <f t="shared" si="22"/>
        <v>0.03</v>
      </c>
      <c r="AH15" s="48">
        <f t="shared" si="23"/>
        <v>0.02</v>
      </c>
      <c r="AI15" s="48">
        <f t="shared" si="24"/>
        <v>0.03</v>
      </c>
      <c r="AJ15" s="48">
        <f t="shared" si="25"/>
        <v>0.03</v>
      </c>
    </row>
    <row r="16" spans="1:36" ht="12.95" customHeight="1" x14ac:dyDescent="0.15">
      <c r="A16" s="47">
        <v>523</v>
      </c>
      <c r="B16" s="99" t="s">
        <v>43</v>
      </c>
      <c r="C16" s="99"/>
      <c r="D16" s="47">
        <v>14</v>
      </c>
      <c r="E16" s="47">
        <v>15</v>
      </c>
      <c r="F16" s="4">
        <f t="shared" si="0"/>
        <v>0.11</v>
      </c>
      <c r="G16" s="5"/>
      <c r="H16" s="47" t="s">
        <v>32</v>
      </c>
      <c r="I16" s="47"/>
      <c r="J16" s="1" t="s">
        <v>15</v>
      </c>
      <c r="K16" s="48">
        <f t="shared" si="1"/>
        <v>0.12</v>
      </c>
      <c r="L16" s="48">
        <f t="shared" si="2"/>
        <v>0.12</v>
      </c>
      <c r="M16" s="48">
        <f t="shared" si="3"/>
        <v>0.13</v>
      </c>
      <c r="N16" s="48">
        <f t="shared" si="4"/>
        <v>0.13</v>
      </c>
      <c r="O16" s="48">
        <f t="shared" si="5"/>
        <v>0.13</v>
      </c>
      <c r="P16" s="48">
        <f t="shared" si="26"/>
        <v>0.12</v>
      </c>
      <c r="Q16" s="48">
        <f t="shared" si="6"/>
        <v>0.11</v>
      </c>
      <c r="R16" s="48">
        <f t="shared" si="7"/>
        <v>0.12</v>
      </c>
      <c r="S16" s="48">
        <f t="shared" si="8"/>
        <v>0.13</v>
      </c>
      <c r="T16" s="48">
        <f t="shared" si="9"/>
        <v>0.13</v>
      </c>
      <c r="U16" s="48">
        <f t="shared" si="10"/>
        <v>0.12</v>
      </c>
      <c r="V16" s="48">
        <f t="shared" si="11"/>
        <v>0.12</v>
      </c>
      <c r="W16" s="48">
        <f t="shared" si="12"/>
        <v>0.12</v>
      </c>
      <c r="X16" s="48">
        <f t="shared" si="13"/>
        <v>0.12</v>
      </c>
      <c r="Y16" s="48">
        <f t="shared" si="14"/>
        <v>0.1</v>
      </c>
      <c r="Z16" s="48">
        <f t="shared" si="15"/>
        <v>0.12</v>
      </c>
      <c r="AA16" s="48">
        <f t="shared" si="16"/>
        <v>0.11</v>
      </c>
      <c r="AB16" s="48">
        <f t="shared" si="17"/>
        <v>0.12</v>
      </c>
      <c r="AC16" s="48">
        <f t="shared" si="18"/>
        <v>0.12</v>
      </c>
      <c r="AD16" s="48">
        <f t="shared" si="19"/>
        <v>0.15</v>
      </c>
      <c r="AE16" s="48">
        <f t="shared" si="20"/>
        <v>0.11</v>
      </c>
      <c r="AF16" s="48">
        <f t="shared" si="21"/>
        <v>0.12</v>
      </c>
      <c r="AG16" s="48">
        <f t="shared" si="22"/>
        <v>0.1</v>
      </c>
      <c r="AH16" s="48">
        <f t="shared" si="23"/>
        <v>0.11</v>
      </c>
      <c r="AI16" s="48">
        <f t="shared" si="24"/>
        <v>0.12</v>
      </c>
      <c r="AJ16" s="48">
        <f t="shared" si="25"/>
        <v>0.11</v>
      </c>
    </row>
    <row r="17" spans="1:36" ht="12.95" customHeight="1" x14ac:dyDescent="0.15">
      <c r="A17" s="47">
        <v>524</v>
      </c>
      <c r="B17" s="99" t="s">
        <v>41</v>
      </c>
      <c r="C17" s="99"/>
      <c r="D17" s="47">
        <v>10</v>
      </c>
      <c r="E17" s="47">
        <v>8</v>
      </c>
      <c r="F17" s="4">
        <f t="shared" si="0"/>
        <v>0.03</v>
      </c>
      <c r="G17" s="5" t="s">
        <v>42</v>
      </c>
      <c r="H17" s="47" t="s">
        <v>32</v>
      </c>
      <c r="I17" s="47"/>
      <c r="J17" s="1" t="s">
        <v>15</v>
      </c>
      <c r="K17" s="48">
        <f t="shared" si="1"/>
        <v>0.03</v>
      </c>
      <c r="L17" s="48">
        <f t="shared" si="2"/>
        <v>0.03</v>
      </c>
      <c r="M17" s="48">
        <f t="shared" si="3"/>
        <v>0.03</v>
      </c>
      <c r="N17" s="48">
        <f t="shared" si="4"/>
        <v>0.04</v>
      </c>
      <c r="O17" s="48">
        <f t="shared" si="5"/>
        <v>0.04</v>
      </c>
      <c r="P17" s="48">
        <f t="shared" si="26"/>
        <v>0.03</v>
      </c>
      <c r="Q17" s="48">
        <f t="shared" si="6"/>
        <v>0.03</v>
      </c>
      <c r="R17" s="48">
        <f t="shared" si="7"/>
        <v>0.03</v>
      </c>
      <c r="S17" s="48">
        <f t="shared" si="8"/>
        <v>0.03</v>
      </c>
      <c r="T17" s="48">
        <f t="shared" si="9"/>
        <v>0.03</v>
      </c>
      <c r="U17" s="48">
        <f t="shared" si="10"/>
        <v>0.03</v>
      </c>
      <c r="V17" s="48">
        <f t="shared" si="11"/>
        <v>0.04</v>
      </c>
      <c r="W17" s="48">
        <f t="shared" si="12"/>
        <v>0.04</v>
      </c>
      <c r="X17" s="48">
        <f t="shared" si="13"/>
        <v>0.03</v>
      </c>
      <c r="Y17" s="48">
        <f t="shared" si="14"/>
        <v>0.03</v>
      </c>
      <c r="Z17" s="48">
        <f t="shared" si="15"/>
        <v>0.04</v>
      </c>
      <c r="AA17" s="48">
        <f t="shared" si="16"/>
        <v>0.03</v>
      </c>
      <c r="AB17" s="48">
        <f t="shared" si="17"/>
        <v>0.03</v>
      </c>
      <c r="AC17" s="48">
        <f t="shared" si="18"/>
        <v>0.03</v>
      </c>
      <c r="AD17" s="48">
        <f t="shared" si="19"/>
        <v>0.04</v>
      </c>
      <c r="AE17" s="48">
        <f t="shared" si="20"/>
        <v>0.03</v>
      </c>
      <c r="AF17" s="48">
        <f t="shared" si="21"/>
        <v>0.03</v>
      </c>
      <c r="AG17" s="48">
        <f t="shared" si="22"/>
        <v>0.03</v>
      </c>
      <c r="AH17" s="48">
        <f t="shared" si="23"/>
        <v>0.03</v>
      </c>
      <c r="AI17" s="48">
        <f t="shared" si="24"/>
        <v>0.04</v>
      </c>
      <c r="AJ17" s="48">
        <f t="shared" si="25"/>
        <v>0.03</v>
      </c>
    </row>
    <row r="18" spans="1:36" ht="12.95" customHeight="1" x14ac:dyDescent="0.15">
      <c r="A18" s="47">
        <v>525</v>
      </c>
      <c r="B18" s="99" t="s">
        <v>41</v>
      </c>
      <c r="C18" s="99"/>
      <c r="D18" s="47">
        <v>10</v>
      </c>
      <c r="E18" s="47">
        <v>8</v>
      </c>
      <c r="F18" s="4">
        <f t="shared" si="0"/>
        <v>0.03</v>
      </c>
      <c r="G18" s="5" t="s">
        <v>42</v>
      </c>
      <c r="H18" s="47" t="s">
        <v>32</v>
      </c>
      <c r="I18" s="47"/>
      <c r="J18" s="1" t="s">
        <v>15</v>
      </c>
      <c r="K18" s="48">
        <f t="shared" si="1"/>
        <v>0.03</v>
      </c>
      <c r="L18" s="48">
        <f t="shared" si="2"/>
        <v>0.03</v>
      </c>
      <c r="M18" s="48">
        <f t="shared" si="3"/>
        <v>0.03</v>
      </c>
      <c r="N18" s="48">
        <f t="shared" si="4"/>
        <v>0.04</v>
      </c>
      <c r="O18" s="48">
        <f t="shared" si="5"/>
        <v>0.04</v>
      </c>
      <c r="P18" s="48">
        <f t="shared" si="26"/>
        <v>0.03</v>
      </c>
      <c r="Q18" s="48">
        <f t="shared" si="6"/>
        <v>0.03</v>
      </c>
      <c r="R18" s="48">
        <f t="shared" si="7"/>
        <v>0.03</v>
      </c>
      <c r="S18" s="48">
        <f t="shared" si="8"/>
        <v>0.03</v>
      </c>
      <c r="T18" s="48">
        <f t="shared" si="9"/>
        <v>0.03</v>
      </c>
      <c r="U18" s="48">
        <f t="shared" si="10"/>
        <v>0.03</v>
      </c>
      <c r="V18" s="48">
        <f t="shared" si="11"/>
        <v>0.04</v>
      </c>
      <c r="W18" s="48">
        <f t="shared" si="12"/>
        <v>0.04</v>
      </c>
      <c r="X18" s="48">
        <f t="shared" si="13"/>
        <v>0.03</v>
      </c>
      <c r="Y18" s="48">
        <f t="shared" si="14"/>
        <v>0.03</v>
      </c>
      <c r="Z18" s="48">
        <f t="shared" si="15"/>
        <v>0.04</v>
      </c>
      <c r="AA18" s="48">
        <f t="shared" si="16"/>
        <v>0.03</v>
      </c>
      <c r="AB18" s="48">
        <f t="shared" si="17"/>
        <v>0.03</v>
      </c>
      <c r="AC18" s="48">
        <f t="shared" si="18"/>
        <v>0.03</v>
      </c>
      <c r="AD18" s="48">
        <f t="shared" si="19"/>
        <v>0.04</v>
      </c>
      <c r="AE18" s="48">
        <f t="shared" si="20"/>
        <v>0.03</v>
      </c>
      <c r="AF18" s="48">
        <f t="shared" si="21"/>
        <v>0.03</v>
      </c>
      <c r="AG18" s="48">
        <f t="shared" si="22"/>
        <v>0.03</v>
      </c>
      <c r="AH18" s="48">
        <f t="shared" si="23"/>
        <v>0.03</v>
      </c>
      <c r="AI18" s="48">
        <f t="shared" si="24"/>
        <v>0.04</v>
      </c>
      <c r="AJ18" s="48">
        <f t="shared" si="25"/>
        <v>0.03</v>
      </c>
    </row>
    <row r="19" spans="1:36" ht="12.95" customHeight="1" x14ac:dyDescent="0.15">
      <c r="A19" s="47">
        <v>526</v>
      </c>
      <c r="B19" s="99" t="s">
        <v>133</v>
      </c>
      <c r="C19" s="99"/>
      <c r="D19" s="47">
        <v>34</v>
      </c>
      <c r="E19" s="47">
        <v>16</v>
      </c>
      <c r="F19" s="4">
        <f t="shared" si="0"/>
        <v>0.65</v>
      </c>
      <c r="G19" s="5"/>
      <c r="H19" s="47" t="s">
        <v>32</v>
      </c>
      <c r="I19" s="47"/>
      <c r="J19" s="1" t="s">
        <v>15</v>
      </c>
      <c r="K19" s="48">
        <f t="shared" si="1"/>
        <v>0.59</v>
      </c>
      <c r="L19" s="48">
        <f t="shared" si="2"/>
        <v>0.67</v>
      </c>
      <c r="M19" s="48">
        <f t="shared" si="3"/>
        <v>0.64</v>
      </c>
      <c r="N19" s="48">
        <f t="shared" si="4"/>
        <v>0.65</v>
      </c>
      <c r="O19" s="48">
        <f t="shared" si="5"/>
        <v>0.66</v>
      </c>
      <c r="P19" s="48">
        <f t="shared" si="26"/>
        <v>0.65</v>
      </c>
      <c r="Q19" s="48">
        <f t="shared" si="6"/>
        <v>0.61</v>
      </c>
      <c r="R19" s="48">
        <f t="shared" si="7"/>
        <v>0.7</v>
      </c>
      <c r="S19" s="48">
        <f t="shared" si="8"/>
        <v>0.65</v>
      </c>
      <c r="T19" s="48">
        <f t="shared" si="9"/>
        <v>0.63</v>
      </c>
      <c r="U19" s="48">
        <f t="shared" si="10"/>
        <v>0.63</v>
      </c>
      <c r="V19" s="48">
        <f t="shared" si="11"/>
        <v>0.74</v>
      </c>
      <c r="W19" s="48">
        <f t="shared" si="12"/>
        <v>0.66</v>
      </c>
      <c r="X19" s="48">
        <f t="shared" si="13"/>
        <v>0.65</v>
      </c>
      <c r="Y19" s="48">
        <f t="shared" si="14"/>
        <v>0.65</v>
      </c>
      <c r="Z19" s="48">
        <f t="shared" si="15"/>
        <v>0.65</v>
      </c>
      <c r="AA19" s="48">
        <f t="shared" si="16"/>
        <v>0.57999999999999996</v>
      </c>
      <c r="AB19" s="48">
        <f t="shared" si="17"/>
        <v>0.73</v>
      </c>
      <c r="AC19" s="48">
        <f t="shared" si="18"/>
        <v>0.7</v>
      </c>
      <c r="AD19" s="48">
        <f t="shared" si="19"/>
        <v>0.69</v>
      </c>
      <c r="AE19" s="48">
        <f t="shared" si="20"/>
        <v>0.63</v>
      </c>
      <c r="AF19" s="48">
        <f t="shared" si="21"/>
        <v>0.69</v>
      </c>
      <c r="AG19" s="48">
        <f t="shared" si="22"/>
        <v>0.62</v>
      </c>
      <c r="AH19" s="48">
        <f t="shared" si="23"/>
        <v>0.65</v>
      </c>
      <c r="AI19" s="48">
        <f t="shared" si="24"/>
        <v>0.66</v>
      </c>
      <c r="AJ19" s="48">
        <f t="shared" si="25"/>
        <v>0.65</v>
      </c>
    </row>
    <row r="20" spans="1:36" ht="12.95" customHeight="1" x14ac:dyDescent="0.15">
      <c r="A20" s="47">
        <v>527</v>
      </c>
      <c r="B20" s="99" t="s">
        <v>43</v>
      </c>
      <c r="C20" s="99"/>
      <c r="D20" s="47">
        <v>18</v>
      </c>
      <c r="E20" s="47">
        <v>14</v>
      </c>
      <c r="F20" s="4">
        <f t="shared" si="0"/>
        <v>0.17</v>
      </c>
      <c r="G20" s="5"/>
      <c r="H20" s="47"/>
      <c r="I20" s="47"/>
      <c r="J20" s="1" t="s">
        <v>15</v>
      </c>
      <c r="K20" s="48">
        <f t="shared" si="1"/>
        <v>0.17</v>
      </c>
      <c r="L20" s="48">
        <f t="shared" si="2"/>
        <v>0.18</v>
      </c>
      <c r="M20" s="48">
        <f t="shared" si="3"/>
        <v>0.18</v>
      </c>
      <c r="N20" s="48">
        <f t="shared" si="4"/>
        <v>0.18</v>
      </c>
      <c r="O20" s="48">
        <f t="shared" si="5"/>
        <v>0.19</v>
      </c>
      <c r="P20" s="48">
        <f t="shared" si="26"/>
        <v>0.18</v>
      </c>
      <c r="Q20" s="48">
        <f t="shared" si="6"/>
        <v>0.17</v>
      </c>
      <c r="R20" s="48">
        <f t="shared" si="7"/>
        <v>0.18</v>
      </c>
      <c r="S20" s="48">
        <f t="shared" si="8"/>
        <v>0.18</v>
      </c>
      <c r="T20" s="48">
        <f t="shared" si="9"/>
        <v>0.18</v>
      </c>
      <c r="U20" s="48">
        <f t="shared" si="10"/>
        <v>0.18</v>
      </c>
      <c r="V20" s="48">
        <f t="shared" si="11"/>
        <v>0.19</v>
      </c>
      <c r="W20" s="48">
        <f t="shared" si="12"/>
        <v>0.18</v>
      </c>
      <c r="X20" s="48">
        <f t="shared" si="13"/>
        <v>0.18</v>
      </c>
      <c r="Y20" s="48">
        <f t="shared" si="14"/>
        <v>0.16</v>
      </c>
      <c r="Z20" s="48">
        <f t="shared" si="15"/>
        <v>0.18</v>
      </c>
      <c r="AA20" s="48">
        <f t="shared" si="16"/>
        <v>0.16</v>
      </c>
      <c r="AB20" s="48">
        <f t="shared" si="17"/>
        <v>0.18</v>
      </c>
      <c r="AC20" s="48">
        <f t="shared" si="18"/>
        <v>0.18</v>
      </c>
      <c r="AD20" s="48">
        <f t="shared" si="19"/>
        <v>0.21</v>
      </c>
      <c r="AE20" s="48">
        <f t="shared" si="20"/>
        <v>0.16</v>
      </c>
      <c r="AF20" s="48">
        <f t="shared" si="21"/>
        <v>0.18</v>
      </c>
      <c r="AG20" s="48">
        <f t="shared" si="22"/>
        <v>0.16</v>
      </c>
      <c r="AH20" s="48">
        <f t="shared" si="23"/>
        <v>0.17</v>
      </c>
      <c r="AI20" s="48">
        <f t="shared" si="24"/>
        <v>0.18</v>
      </c>
      <c r="AJ20" s="48">
        <f t="shared" si="25"/>
        <v>0.17</v>
      </c>
    </row>
    <row r="21" spans="1:36" ht="12.95" customHeight="1" x14ac:dyDescent="0.15">
      <c r="A21" s="47">
        <v>528</v>
      </c>
      <c r="B21" s="99" t="s">
        <v>181</v>
      </c>
      <c r="C21" s="99"/>
      <c r="D21" s="47">
        <v>6</v>
      </c>
      <c r="E21" s="47">
        <v>7</v>
      </c>
      <c r="F21" s="4">
        <f t="shared" si="0"/>
        <v>0.01</v>
      </c>
      <c r="G21" s="5"/>
      <c r="H21" s="47" t="s">
        <v>32</v>
      </c>
      <c r="I21" s="47"/>
      <c r="J21" s="1" t="s">
        <v>15</v>
      </c>
      <c r="K21" s="48">
        <f t="shared" si="1"/>
        <v>0.01</v>
      </c>
      <c r="L21" s="48">
        <f t="shared" si="2"/>
        <v>0.01</v>
      </c>
      <c r="M21" s="48">
        <f t="shared" si="3"/>
        <v>0.01</v>
      </c>
      <c r="N21" s="48">
        <f t="shared" si="4"/>
        <v>0.01</v>
      </c>
      <c r="O21" s="48">
        <f t="shared" si="5"/>
        <v>0.01</v>
      </c>
      <c r="P21" s="48">
        <f t="shared" si="26"/>
        <v>0.01</v>
      </c>
      <c r="Q21" s="48">
        <f t="shared" si="6"/>
        <v>0.01</v>
      </c>
      <c r="R21" s="48">
        <f t="shared" si="7"/>
        <v>0.01</v>
      </c>
      <c r="S21" s="48">
        <f t="shared" si="8"/>
        <v>0.01</v>
      </c>
      <c r="T21" s="48">
        <f t="shared" si="9"/>
        <v>0.01</v>
      </c>
      <c r="U21" s="48">
        <f t="shared" si="10"/>
        <v>0.01</v>
      </c>
      <c r="V21" s="48">
        <f t="shared" si="11"/>
        <v>0.01</v>
      </c>
      <c r="W21" s="48">
        <f t="shared" si="12"/>
        <v>0.01</v>
      </c>
      <c r="X21" s="48">
        <f t="shared" si="13"/>
        <v>0.01</v>
      </c>
      <c r="Y21" s="48">
        <f t="shared" si="14"/>
        <v>0.01</v>
      </c>
      <c r="Z21" s="48">
        <f t="shared" si="15"/>
        <v>0.01</v>
      </c>
      <c r="AA21" s="48">
        <f t="shared" si="16"/>
        <v>0.01</v>
      </c>
      <c r="AB21" s="48">
        <f t="shared" si="17"/>
        <v>0.01</v>
      </c>
      <c r="AC21" s="48">
        <f t="shared" si="18"/>
        <v>0.01</v>
      </c>
      <c r="AD21" s="48">
        <f t="shared" si="19"/>
        <v>0.02</v>
      </c>
      <c r="AE21" s="48">
        <f t="shared" si="20"/>
        <v>0.01</v>
      </c>
      <c r="AF21" s="48">
        <f t="shared" si="21"/>
        <v>0.01</v>
      </c>
      <c r="AG21" s="48">
        <f t="shared" si="22"/>
        <v>0.01</v>
      </c>
      <c r="AH21" s="48">
        <f t="shared" si="23"/>
        <v>0.01</v>
      </c>
      <c r="AI21" s="48">
        <f t="shared" si="24"/>
        <v>0.01</v>
      </c>
      <c r="AJ21" s="48">
        <f t="shared" si="25"/>
        <v>0.01</v>
      </c>
    </row>
    <row r="22" spans="1:36" ht="12.95" customHeight="1" x14ac:dyDescent="0.15">
      <c r="A22" s="47">
        <v>529</v>
      </c>
      <c r="B22" s="99" t="s">
        <v>175</v>
      </c>
      <c r="C22" s="99"/>
      <c r="D22" s="47">
        <v>6</v>
      </c>
      <c r="E22" s="47">
        <v>7</v>
      </c>
      <c r="F22" s="4">
        <f t="shared" si="0"/>
        <v>0.01</v>
      </c>
      <c r="G22" s="5" t="s">
        <v>42</v>
      </c>
      <c r="H22" s="47" t="s">
        <v>32</v>
      </c>
      <c r="I22" s="47"/>
      <c r="J22" s="1" t="s">
        <v>15</v>
      </c>
      <c r="K22" s="48">
        <f t="shared" si="1"/>
        <v>0.01</v>
      </c>
      <c r="L22" s="48">
        <f t="shared" si="2"/>
        <v>0.01</v>
      </c>
      <c r="M22" s="48">
        <f t="shared" si="3"/>
        <v>0.01</v>
      </c>
      <c r="N22" s="48">
        <f t="shared" si="4"/>
        <v>0.01</v>
      </c>
      <c r="O22" s="48">
        <f t="shared" si="5"/>
        <v>0.01</v>
      </c>
      <c r="P22" s="48">
        <f t="shared" si="26"/>
        <v>0.01</v>
      </c>
      <c r="Q22" s="48">
        <f t="shared" si="6"/>
        <v>0.01</v>
      </c>
      <c r="R22" s="48">
        <f t="shared" si="7"/>
        <v>0.01</v>
      </c>
      <c r="S22" s="48">
        <f t="shared" si="8"/>
        <v>0.01</v>
      </c>
      <c r="T22" s="48">
        <f t="shared" si="9"/>
        <v>0.01</v>
      </c>
      <c r="U22" s="48">
        <f t="shared" si="10"/>
        <v>0.01</v>
      </c>
      <c r="V22" s="48">
        <f t="shared" si="11"/>
        <v>0.01</v>
      </c>
      <c r="W22" s="48">
        <f t="shared" si="12"/>
        <v>0.01</v>
      </c>
      <c r="X22" s="48">
        <f t="shared" si="13"/>
        <v>0.01</v>
      </c>
      <c r="Y22" s="48">
        <f t="shared" si="14"/>
        <v>0.01</v>
      </c>
      <c r="Z22" s="48">
        <f t="shared" si="15"/>
        <v>0.01</v>
      </c>
      <c r="AA22" s="48">
        <f t="shared" si="16"/>
        <v>0.01</v>
      </c>
      <c r="AB22" s="48">
        <f t="shared" si="17"/>
        <v>0.01</v>
      </c>
      <c r="AC22" s="48">
        <f t="shared" si="18"/>
        <v>0.01</v>
      </c>
      <c r="AD22" s="48">
        <f t="shared" si="19"/>
        <v>0.02</v>
      </c>
      <c r="AE22" s="48">
        <f t="shared" si="20"/>
        <v>0.01</v>
      </c>
      <c r="AF22" s="48">
        <f t="shared" si="21"/>
        <v>0.01</v>
      </c>
      <c r="AG22" s="48">
        <f t="shared" si="22"/>
        <v>0.01</v>
      </c>
      <c r="AH22" s="48">
        <f t="shared" si="23"/>
        <v>0.01</v>
      </c>
      <c r="AI22" s="48">
        <f t="shared" si="24"/>
        <v>0.01</v>
      </c>
      <c r="AJ22" s="48">
        <f t="shared" si="25"/>
        <v>0.01</v>
      </c>
    </row>
    <row r="23" spans="1:36" ht="12.95" customHeight="1" x14ac:dyDescent="0.15">
      <c r="A23" s="47">
        <v>530</v>
      </c>
      <c r="B23" s="99" t="s">
        <v>175</v>
      </c>
      <c r="C23" s="99"/>
      <c r="D23" s="47">
        <v>20</v>
      </c>
      <c r="E23" s="47">
        <v>15</v>
      </c>
      <c r="F23" s="4">
        <f t="shared" si="0"/>
        <v>0.22</v>
      </c>
      <c r="G23" s="5" t="s">
        <v>42</v>
      </c>
      <c r="H23" s="47" t="s">
        <v>32</v>
      </c>
      <c r="I23" s="47"/>
      <c r="J23" s="1" t="s">
        <v>15</v>
      </c>
      <c r="K23" s="48">
        <f t="shared" si="1"/>
        <v>0.22</v>
      </c>
      <c r="L23" s="48">
        <f t="shared" si="2"/>
        <v>0.24</v>
      </c>
      <c r="M23" s="48">
        <f t="shared" si="3"/>
        <v>0.23</v>
      </c>
      <c r="N23" s="48">
        <f t="shared" si="4"/>
        <v>0.24</v>
      </c>
      <c r="O23" s="48">
        <f t="shared" si="5"/>
        <v>0.24</v>
      </c>
      <c r="P23" s="48">
        <f t="shared" si="26"/>
        <v>0.24</v>
      </c>
      <c r="Q23" s="48">
        <f t="shared" si="6"/>
        <v>0.22</v>
      </c>
      <c r="R23" s="48">
        <f t="shared" si="7"/>
        <v>0.24</v>
      </c>
      <c r="S23" s="48">
        <f t="shared" si="8"/>
        <v>0.24</v>
      </c>
      <c r="T23" s="48">
        <f t="shared" si="9"/>
        <v>0.24</v>
      </c>
      <c r="U23" s="48">
        <f t="shared" si="10"/>
        <v>0.24</v>
      </c>
      <c r="V23" s="48">
        <f t="shared" si="11"/>
        <v>0.25</v>
      </c>
      <c r="W23" s="48">
        <f t="shared" si="12"/>
        <v>0.23</v>
      </c>
      <c r="X23" s="48">
        <f t="shared" si="13"/>
        <v>0.23</v>
      </c>
      <c r="Y23" s="48">
        <f t="shared" si="14"/>
        <v>0.21</v>
      </c>
      <c r="Z23" s="48">
        <f t="shared" si="15"/>
        <v>0.23</v>
      </c>
      <c r="AA23" s="48">
        <f t="shared" si="16"/>
        <v>0.21</v>
      </c>
      <c r="AB23" s="48">
        <f t="shared" si="17"/>
        <v>0.24</v>
      </c>
      <c r="AC23" s="48">
        <f t="shared" si="18"/>
        <v>0.24</v>
      </c>
      <c r="AD23" s="48">
        <f t="shared" si="19"/>
        <v>0.27</v>
      </c>
      <c r="AE23" s="48">
        <f t="shared" si="20"/>
        <v>0.21</v>
      </c>
      <c r="AF23" s="48">
        <f t="shared" si="21"/>
        <v>0.24</v>
      </c>
      <c r="AG23" s="48">
        <f t="shared" si="22"/>
        <v>0.21</v>
      </c>
      <c r="AH23" s="48">
        <f t="shared" si="23"/>
        <v>0.22</v>
      </c>
      <c r="AI23" s="48">
        <f t="shared" si="24"/>
        <v>0.24</v>
      </c>
      <c r="AJ23" s="48">
        <f t="shared" si="25"/>
        <v>0.22</v>
      </c>
    </row>
    <row r="24" spans="1:36" ht="12.95" customHeight="1" x14ac:dyDescent="0.15">
      <c r="A24" s="47">
        <v>531</v>
      </c>
      <c r="B24" s="99" t="s">
        <v>46</v>
      </c>
      <c r="C24" s="99"/>
      <c r="D24" s="47">
        <v>14</v>
      </c>
      <c r="E24" s="47">
        <v>14</v>
      </c>
      <c r="F24" s="4">
        <f t="shared" si="0"/>
        <v>0.1</v>
      </c>
      <c r="G24" s="5"/>
      <c r="H24" s="47"/>
      <c r="I24" s="5"/>
      <c r="J24" s="1" t="s">
        <v>15</v>
      </c>
      <c r="K24" s="48">
        <f t="shared" si="1"/>
        <v>0.11</v>
      </c>
      <c r="L24" s="48">
        <f t="shared" si="2"/>
        <v>0.11</v>
      </c>
      <c r="M24" s="48">
        <f t="shared" si="3"/>
        <v>0.12</v>
      </c>
      <c r="N24" s="48">
        <f t="shared" si="4"/>
        <v>0.12</v>
      </c>
      <c r="O24" s="48">
        <f t="shared" si="5"/>
        <v>0.12</v>
      </c>
      <c r="P24" s="48">
        <f t="shared" si="26"/>
        <v>0.11</v>
      </c>
      <c r="Q24" s="48">
        <f t="shared" si="6"/>
        <v>0.11</v>
      </c>
      <c r="R24" s="48">
        <f t="shared" si="7"/>
        <v>0.11</v>
      </c>
      <c r="S24" s="48">
        <f t="shared" si="8"/>
        <v>0.12</v>
      </c>
      <c r="T24" s="48">
        <f t="shared" si="9"/>
        <v>0.12</v>
      </c>
      <c r="U24" s="48">
        <f t="shared" si="10"/>
        <v>0.11</v>
      </c>
      <c r="V24" s="48">
        <f t="shared" si="11"/>
        <v>0.12</v>
      </c>
      <c r="W24" s="48">
        <f t="shared" si="12"/>
        <v>0.11</v>
      </c>
      <c r="X24" s="48">
        <f t="shared" si="13"/>
        <v>0.11</v>
      </c>
      <c r="Y24" s="48">
        <f t="shared" si="14"/>
        <v>0.1</v>
      </c>
      <c r="Z24" s="48">
        <f t="shared" si="15"/>
        <v>0.11</v>
      </c>
      <c r="AA24" s="48">
        <f t="shared" si="16"/>
        <v>0.1</v>
      </c>
      <c r="AB24" s="48">
        <f t="shared" si="17"/>
        <v>0.11</v>
      </c>
      <c r="AC24" s="48">
        <f t="shared" si="18"/>
        <v>0.11</v>
      </c>
      <c r="AD24" s="48">
        <f t="shared" si="19"/>
        <v>0.14000000000000001</v>
      </c>
      <c r="AE24" s="48">
        <f t="shared" si="20"/>
        <v>0.1</v>
      </c>
      <c r="AF24" s="48">
        <f t="shared" si="21"/>
        <v>0.11</v>
      </c>
      <c r="AG24" s="48">
        <f t="shared" si="22"/>
        <v>0.1</v>
      </c>
      <c r="AH24" s="48">
        <f t="shared" si="23"/>
        <v>0.1</v>
      </c>
      <c r="AI24" s="48">
        <f t="shared" si="24"/>
        <v>0.11</v>
      </c>
      <c r="AJ24" s="48">
        <f t="shared" si="25"/>
        <v>0.1</v>
      </c>
    </row>
    <row r="25" spans="1:36" ht="12.95" customHeight="1" x14ac:dyDescent="0.15">
      <c r="A25" s="47">
        <v>532</v>
      </c>
      <c r="B25" s="99" t="s">
        <v>182</v>
      </c>
      <c r="C25" s="99"/>
      <c r="D25" s="47">
        <v>12</v>
      </c>
      <c r="E25" s="47">
        <v>13</v>
      </c>
      <c r="F25" s="4">
        <f t="shared" si="0"/>
        <v>7.0000000000000007E-2</v>
      </c>
      <c r="G25" s="5"/>
      <c r="H25" s="47"/>
      <c r="I25" s="5"/>
      <c r="J25" s="1" t="s">
        <v>15</v>
      </c>
      <c r="K25" s="48">
        <f t="shared" si="1"/>
        <v>0.08</v>
      </c>
      <c r="L25" s="48">
        <f t="shared" si="2"/>
        <v>0.08</v>
      </c>
      <c r="M25" s="48">
        <f t="shared" si="3"/>
        <v>0.08</v>
      </c>
      <c r="N25" s="48">
        <f t="shared" si="4"/>
        <v>0.08</v>
      </c>
      <c r="O25" s="48">
        <f t="shared" si="5"/>
        <v>0.08</v>
      </c>
      <c r="P25" s="48">
        <f t="shared" si="26"/>
        <v>0.08</v>
      </c>
      <c r="Q25" s="48">
        <f t="shared" si="6"/>
        <v>0.08</v>
      </c>
      <c r="R25" s="48">
        <f t="shared" si="7"/>
        <v>0.08</v>
      </c>
      <c r="S25" s="48">
        <f t="shared" si="8"/>
        <v>0.08</v>
      </c>
      <c r="T25" s="48">
        <f t="shared" si="9"/>
        <v>0.08</v>
      </c>
      <c r="U25" s="48">
        <f t="shared" si="10"/>
        <v>0.08</v>
      </c>
      <c r="V25" s="48">
        <f t="shared" si="11"/>
        <v>0.08</v>
      </c>
      <c r="W25" s="48">
        <f t="shared" si="12"/>
        <v>0.08</v>
      </c>
      <c r="X25" s="48">
        <f t="shared" si="13"/>
        <v>0.08</v>
      </c>
      <c r="Y25" s="48">
        <f t="shared" si="14"/>
        <v>7.0000000000000007E-2</v>
      </c>
      <c r="Z25" s="48">
        <f t="shared" si="15"/>
        <v>0.08</v>
      </c>
      <c r="AA25" s="48">
        <f t="shared" si="16"/>
        <v>7.0000000000000007E-2</v>
      </c>
      <c r="AB25" s="48">
        <f t="shared" si="17"/>
        <v>0.08</v>
      </c>
      <c r="AC25" s="48">
        <f t="shared" si="18"/>
        <v>0.08</v>
      </c>
      <c r="AD25" s="48">
        <f t="shared" si="19"/>
        <v>0.1</v>
      </c>
      <c r="AE25" s="48">
        <f t="shared" si="20"/>
        <v>7.0000000000000007E-2</v>
      </c>
      <c r="AF25" s="48">
        <f t="shared" si="21"/>
        <v>0.08</v>
      </c>
      <c r="AG25" s="48">
        <f t="shared" si="22"/>
        <v>7.0000000000000007E-2</v>
      </c>
      <c r="AH25" s="48">
        <f t="shared" si="23"/>
        <v>7.0000000000000007E-2</v>
      </c>
      <c r="AI25" s="48">
        <f t="shared" si="24"/>
        <v>0.08</v>
      </c>
      <c r="AJ25" s="48">
        <f t="shared" si="25"/>
        <v>7.0000000000000007E-2</v>
      </c>
    </row>
    <row r="26" spans="1:36" ht="12.95" customHeight="1" x14ac:dyDescent="0.15">
      <c r="A26" s="47">
        <v>533</v>
      </c>
      <c r="B26" s="99" t="s">
        <v>46</v>
      </c>
      <c r="C26" s="99"/>
      <c r="D26" s="47">
        <v>10</v>
      </c>
      <c r="E26" s="47">
        <v>9</v>
      </c>
      <c r="F26" s="4">
        <f t="shared" si="0"/>
        <v>0.04</v>
      </c>
      <c r="G26" s="5"/>
      <c r="H26" s="47" t="s">
        <v>32</v>
      </c>
      <c r="I26" s="5"/>
      <c r="J26" s="1" t="s">
        <v>15</v>
      </c>
      <c r="K26" s="48">
        <f t="shared" si="1"/>
        <v>0.04</v>
      </c>
      <c r="L26" s="48">
        <f t="shared" si="2"/>
        <v>0.04</v>
      </c>
      <c r="M26" s="48">
        <f t="shared" si="3"/>
        <v>0.04</v>
      </c>
      <c r="N26" s="48">
        <f t="shared" si="4"/>
        <v>0.04</v>
      </c>
      <c r="O26" s="48">
        <f t="shared" si="5"/>
        <v>0.04</v>
      </c>
      <c r="P26" s="48">
        <f t="shared" si="26"/>
        <v>0.04</v>
      </c>
      <c r="Q26" s="48">
        <f t="shared" si="6"/>
        <v>0.04</v>
      </c>
      <c r="R26" s="48">
        <f t="shared" si="7"/>
        <v>0.04</v>
      </c>
      <c r="S26" s="48">
        <f t="shared" si="8"/>
        <v>0.04</v>
      </c>
      <c r="T26" s="48">
        <f t="shared" si="9"/>
        <v>0.04</v>
      </c>
      <c r="U26" s="48">
        <f t="shared" si="10"/>
        <v>0.04</v>
      </c>
      <c r="V26" s="48">
        <f t="shared" si="11"/>
        <v>0.04</v>
      </c>
      <c r="W26" s="48">
        <f t="shared" si="12"/>
        <v>0.04</v>
      </c>
      <c r="X26" s="48">
        <f t="shared" si="13"/>
        <v>0.04</v>
      </c>
      <c r="Y26" s="48">
        <f t="shared" si="14"/>
        <v>0.03</v>
      </c>
      <c r="Z26" s="48">
        <f t="shared" si="15"/>
        <v>0.04</v>
      </c>
      <c r="AA26" s="48">
        <f t="shared" si="16"/>
        <v>0.04</v>
      </c>
      <c r="AB26" s="48">
        <f t="shared" si="17"/>
        <v>0.04</v>
      </c>
      <c r="AC26" s="48">
        <f t="shared" si="18"/>
        <v>0.04</v>
      </c>
      <c r="AD26" s="48">
        <f t="shared" si="19"/>
        <v>0.05</v>
      </c>
      <c r="AE26" s="48">
        <f t="shared" si="20"/>
        <v>0.03</v>
      </c>
      <c r="AF26" s="48">
        <f t="shared" si="21"/>
        <v>0.04</v>
      </c>
      <c r="AG26" s="48">
        <f t="shared" si="22"/>
        <v>0.04</v>
      </c>
      <c r="AH26" s="48">
        <f t="shared" si="23"/>
        <v>0.03</v>
      </c>
      <c r="AI26" s="48">
        <f t="shared" si="24"/>
        <v>0.04</v>
      </c>
      <c r="AJ26" s="48">
        <f t="shared" si="25"/>
        <v>0.04</v>
      </c>
    </row>
    <row r="27" spans="1:36" ht="12.95" customHeight="1" x14ac:dyDescent="0.15">
      <c r="A27" s="47"/>
      <c r="B27" s="99"/>
      <c r="C27" s="99"/>
      <c r="D27" s="47"/>
      <c r="E27" s="47"/>
      <c r="F27" s="4" t="str">
        <f t="shared" si="0"/>
        <v/>
      </c>
      <c r="G27" s="5"/>
      <c r="H27" s="47"/>
      <c r="I27" s="5"/>
      <c r="J27" s="1" t="s">
        <v>15</v>
      </c>
      <c r="K27" s="48" t="e">
        <f t="shared" si="1"/>
        <v>#NUM!</v>
      </c>
      <c r="L27" s="48" t="e">
        <f t="shared" si="2"/>
        <v>#NUM!</v>
      </c>
      <c r="M27" s="48" t="e">
        <f t="shared" si="3"/>
        <v>#NUM!</v>
      </c>
      <c r="N27" s="48" t="e">
        <f t="shared" si="4"/>
        <v>#NUM!</v>
      </c>
      <c r="O27" s="48" t="e">
        <f t="shared" si="5"/>
        <v>#NUM!</v>
      </c>
      <c r="P27" s="48" t="e">
        <f t="shared" si="26"/>
        <v>#N/A</v>
      </c>
      <c r="Q27" s="48" t="e">
        <f t="shared" si="6"/>
        <v>#NUM!</v>
      </c>
      <c r="R27" s="48" t="e">
        <f t="shared" si="7"/>
        <v>#NUM!</v>
      </c>
      <c r="S27" s="48" t="e">
        <f t="shared" si="8"/>
        <v>#NUM!</v>
      </c>
      <c r="T27" s="48" t="e">
        <f t="shared" si="9"/>
        <v>#NUM!</v>
      </c>
      <c r="U27" s="48" t="e">
        <f t="shared" si="10"/>
        <v>#N/A</v>
      </c>
      <c r="V27" s="48" t="e">
        <f t="shared" si="11"/>
        <v>#NUM!</v>
      </c>
      <c r="W27" s="48" t="e">
        <f t="shared" si="12"/>
        <v>#NUM!</v>
      </c>
      <c r="X27" s="48" t="e">
        <f t="shared" si="13"/>
        <v>#NUM!</v>
      </c>
      <c r="Y27" s="48" t="e">
        <f t="shared" si="14"/>
        <v>#NUM!</v>
      </c>
      <c r="Z27" s="48" t="e">
        <f t="shared" si="15"/>
        <v>#N/A</v>
      </c>
      <c r="AA27" s="48" t="e">
        <f t="shared" si="16"/>
        <v>#NUM!</v>
      </c>
      <c r="AB27" s="48" t="e">
        <f t="shared" si="17"/>
        <v>#NUM!</v>
      </c>
      <c r="AC27" s="48" t="e">
        <f t="shared" si="18"/>
        <v>#NUM!</v>
      </c>
      <c r="AD27" s="48" t="e">
        <f t="shared" si="19"/>
        <v>#NUM!</v>
      </c>
      <c r="AE27" s="48" t="e">
        <f t="shared" si="20"/>
        <v>#NUM!</v>
      </c>
      <c r="AF27" s="48" t="e">
        <f t="shared" si="21"/>
        <v>#N/A</v>
      </c>
      <c r="AG27" s="48" t="e">
        <f t="shared" si="22"/>
        <v>#NUM!</v>
      </c>
      <c r="AH27" s="48" t="e">
        <f t="shared" si="23"/>
        <v>#NUM!</v>
      </c>
      <c r="AI27" s="48" t="e">
        <f t="shared" si="24"/>
        <v>#NUM!</v>
      </c>
      <c r="AJ27" s="48" t="e">
        <f t="shared" si="25"/>
        <v>#N/A</v>
      </c>
    </row>
    <row r="28" spans="1:36" ht="12.95" customHeight="1" x14ac:dyDescent="0.15">
      <c r="A28" s="47"/>
      <c r="B28" s="99"/>
      <c r="C28" s="99"/>
      <c r="D28" s="47"/>
      <c r="E28" s="47"/>
      <c r="F28" s="4" t="str">
        <f t="shared" si="0"/>
        <v/>
      </c>
      <c r="G28" s="5"/>
      <c r="H28" s="47"/>
      <c r="I28" s="5"/>
      <c r="J28" s="1" t="s">
        <v>15</v>
      </c>
      <c r="K28" s="48" t="e">
        <f t="shared" si="1"/>
        <v>#NUM!</v>
      </c>
      <c r="L28" s="48" t="e">
        <f t="shared" si="2"/>
        <v>#NUM!</v>
      </c>
      <c r="M28" s="48" t="e">
        <f t="shared" si="3"/>
        <v>#NUM!</v>
      </c>
      <c r="N28" s="8" t="e">
        <f t="shared" si="4"/>
        <v>#NUM!</v>
      </c>
      <c r="O28" s="48" t="e">
        <f t="shared" si="5"/>
        <v>#NUM!</v>
      </c>
      <c r="P28" s="48" t="e">
        <f t="shared" si="26"/>
        <v>#N/A</v>
      </c>
      <c r="Q28" s="48" t="e">
        <f t="shared" si="6"/>
        <v>#NUM!</v>
      </c>
      <c r="R28" s="48" t="e">
        <f t="shared" si="7"/>
        <v>#NUM!</v>
      </c>
      <c r="S28" s="48" t="e">
        <f t="shared" si="8"/>
        <v>#NUM!</v>
      </c>
      <c r="T28" s="48" t="e">
        <f t="shared" si="9"/>
        <v>#NUM!</v>
      </c>
      <c r="U28" s="48" t="e">
        <f t="shared" si="10"/>
        <v>#N/A</v>
      </c>
      <c r="V28" s="48" t="e">
        <f t="shared" si="11"/>
        <v>#NUM!</v>
      </c>
      <c r="W28" s="48" t="e">
        <f t="shared" si="12"/>
        <v>#NUM!</v>
      </c>
      <c r="X28" s="48" t="e">
        <f t="shared" si="13"/>
        <v>#NUM!</v>
      </c>
      <c r="Y28" s="48" t="e">
        <f t="shared" si="14"/>
        <v>#NUM!</v>
      </c>
      <c r="Z28" s="48" t="e">
        <f t="shared" si="15"/>
        <v>#N/A</v>
      </c>
      <c r="AA28" s="48" t="e">
        <f t="shared" si="16"/>
        <v>#NUM!</v>
      </c>
      <c r="AB28" s="48" t="e">
        <f t="shared" si="17"/>
        <v>#NUM!</v>
      </c>
      <c r="AC28" s="48" t="e">
        <f t="shared" si="18"/>
        <v>#NUM!</v>
      </c>
      <c r="AD28" s="48" t="e">
        <f t="shared" si="19"/>
        <v>#NUM!</v>
      </c>
      <c r="AE28" s="48" t="e">
        <f t="shared" si="20"/>
        <v>#NUM!</v>
      </c>
      <c r="AF28" s="48" t="e">
        <f t="shared" si="21"/>
        <v>#N/A</v>
      </c>
      <c r="AG28" s="48" t="e">
        <f t="shared" si="22"/>
        <v>#NUM!</v>
      </c>
      <c r="AH28" s="48" t="e">
        <f t="shared" si="23"/>
        <v>#NUM!</v>
      </c>
      <c r="AI28" s="48" t="e">
        <f t="shared" si="24"/>
        <v>#NUM!</v>
      </c>
      <c r="AJ28" s="48" t="e">
        <f t="shared" si="25"/>
        <v>#N/A</v>
      </c>
    </row>
    <row r="29" spans="1:36" ht="12.95" customHeight="1" x14ac:dyDescent="0.15">
      <c r="A29" s="47"/>
      <c r="B29" s="99"/>
      <c r="C29" s="99"/>
      <c r="D29" s="47"/>
      <c r="E29" s="47"/>
      <c r="F29" s="4" t="str">
        <f t="shared" si="0"/>
        <v/>
      </c>
      <c r="G29" s="5"/>
      <c r="H29" s="47"/>
      <c r="I29" s="5"/>
      <c r="J29" s="1" t="s">
        <v>15</v>
      </c>
      <c r="K29" s="48" t="e">
        <f t="shared" si="1"/>
        <v>#NUM!</v>
      </c>
      <c r="L29" s="48" t="e">
        <f t="shared" si="2"/>
        <v>#NUM!</v>
      </c>
      <c r="M29" s="48" t="e">
        <f t="shared" si="3"/>
        <v>#NUM!</v>
      </c>
      <c r="N29" s="48" t="e">
        <f t="shared" si="4"/>
        <v>#NUM!</v>
      </c>
      <c r="O29" s="48" t="e">
        <f t="shared" si="5"/>
        <v>#NUM!</v>
      </c>
      <c r="P29" s="48" t="e">
        <f t="shared" si="26"/>
        <v>#N/A</v>
      </c>
      <c r="Q29" s="48" t="e">
        <f t="shared" si="6"/>
        <v>#NUM!</v>
      </c>
      <c r="R29" s="48" t="e">
        <f t="shared" si="7"/>
        <v>#NUM!</v>
      </c>
      <c r="S29" s="48" t="e">
        <f t="shared" si="8"/>
        <v>#NUM!</v>
      </c>
      <c r="T29" s="48" t="e">
        <f t="shared" si="9"/>
        <v>#NUM!</v>
      </c>
      <c r="U29" s="48" t="e">
        <f t="shared" si="10"/>
        <v>#N/A</v>
      </c>
      <c r="V29" s="48" t="e">
        <f t="shared" si="11"/>
        <v>#NUM!</v>
      </c>
      <c r="W29" s="48" t="e">
        <f t="shared" si="12"/>
        <v>#NUM!</v>
      </c>
      <c r="X29" s="48" t="e">
        <f t="shared" si="13"/>
        <v>#NUM!</v>
      </c>
      <c r="Y29" s="48" t="e">
        <f t="shared" si="14"/>
        <v>#NUM!</v>
      </c>
      <c r="Z29" s="48" t="e">
        <f t="shared" si="15"/>
        <v>#N/A</v>
      </c>
      <c r="AA29" s="48" t="e">
        <f t="shared" si="16"/>
        <v>#NUM!</v>
      </c>
      <c r="AB29" s="48" t="e">
        <f t="shared" si="17"/>
        <v>#NUM!</v>
      </c>
      <c r="AC29" s="48" t="e">
        <f t="shared" si="18"/>
        <v>#NUM!</v>
      </c>
      <c r="AD29" s="48" t="e">
        <f t="shared" si="19"/>
        <v>#NUM!</v>
      </c>
      <c r="AE29" s="48" t="e">
        <f t="shared" si="20"/>
        <v>#NUM!</v>
      </c>
      <c r="AF29" s="48" t="e">
        <f t="shared" si="21"/>
        <v>#N/A</v>
      </c>
      <c r="AG29" s="48" t="e">
        <f t="shared" si="22"/>
        <v>#NUM!</v>
      </c>
      <c r="AH29" s="48" t="e">
        <f t="shared" si="23"/>
        <v>#NUM!</v>
      </c>
      <c r="AI29" s="48" t="e">
        <f t="shared" si="24"/>
        <v>#NUM!</v>
      </c>
      <c r="AJ29" s="48" t="e">
        <f t="shared" si="25"/>
        <v>#N/A</v>
      </c>
    </row>
    <row r="30" spans="1:36" ht="12.95" customHeight="1" x14ac:dyDescent="0.15">
      <c r="A30" s="47"/>
      <c r="B30" s="99"/>
      <c r="C30" s="99"/>
      <c r="D30" s="47"/>
      <c r="E30" s="47"/>
      <c r="F30" s="4" t="str">
        <f t="shared" si="0"/>
        <v/>
      </c>
      <c r="G30" s="5"/>
      <c r="H30" s="47"/>
      <c r="I30" s="5"/>
      <c r="J30" s="1" t="s">
        <v>15</v>
      </c>
      <c r="K30" s="48" t="e">
        <f t="shared" si="1"/>
        <v>#NUM!</v>
      </c>
      <c r="L30" s="48" t="e">
        <f t="shared" si="2"/>
        <v>#NUM!</v>
      </c>
      <c r="M30" s="48" t="e">
        <f t="shared" si="3"/>
        <v>#NUM!</v>
      </c>
      <c r="N30" s="48" t="e">
        <f t="shared" si="4"/>
        <v>#NUM!</v>
      </c>
      <c r="O30" s="48" t="e">
        <f t="shared" si="5"/>
        <v>#NUM!</v>
      </c>
      <c r="P30" s="48" t="e">
        <f t="shared" si="26"/>
        <v>#N/A</v>
      </c>
      <c r="Q30" s="48" t="e">
        <f t="shared" si="6"/>
        <v>#NUM!</v>
      </c>
      <c r="R30" s="48" t="e">
        <f t="shared" si="7"/>
        <v>#NUM!</v>
      </c>
      <c r="S30" s="48" t="e">
        <f t="shared" si="8"/>
        <v>#NUM!</v>
      </c>
      <c r="T30" s="48" t="e">
        <f t="shared" si="9"/>
        <v>#NUM!</v>
      </c>
      <c r="U30" s="48" t="e">
        <f t="shared" si="10"/>
        <v>#N/A</v>
      </c>
      <c r="V30" s="48" t="e">
        <f t="shared" si="11"/>
        <v>#NUM!</v>
      </c>
      <c r="W30" s="48" t="e">
        <f t="shared" si="12"/>
        <v>#NUM!</v>
      </c>
      <c r="X30" s="48" t="e">
        <f t="shared" si="13"/>
        <v>#NUM!</v>
      </c>
      <c r="Y30" s="48" t="e">
        <f t="shared" si="14"/>
        <v>#NUM!</v>
      </c>
      <c r="Z30" s="48" t="e">
        <f t="shared" si="15"/>
        <v>#N/A</v>
      </c>
      <c r="AA30" s="48" t="e">
        <f t="shared" si="16"/>
        <v>#NUM!</v>
      </c>
      <c r="AB30" s="48" t="e">
        <f t="shared" si="17"/>
        <v>#NUM!</v>
      </c>
      <c r="AC30" s="48" t="e">
        <f t="shared" si="18"/>
        <v>#NUM!</v>
      </c>
      <c r="AD30" s="48" t="e">
        <f t="shared" si="19"/>
        <v>#NUM!</v>
      </c>
      <c r="AE30" s="48" t="e">
        <f t="shared" si="20"/>
        <v>#NUM!</v>
      </c>
      <c r="AF30" s="48" t="e">
        <f t="shared" si="21"/>
        <v>#N/A</v>
      </c>
      <c r="AG30" s="48" t="e">
        <f t="shared" si="22"/>
        <v>#NUM!</v>
      </c>
      <c r="AH30" s="48" t="e">
        <f t="shared" si="23"/>
        <v>#NUM!</v>
      </c>
      <c r="AI30" s="48" t="e">
        <f t="shared" si="24"/>
        <v>#NUM!</v>
      </c>
      <c r="AJ30" s="48" t="e">
        <f t="shared" si="25"/>
        <v>#N/A</v>
      </c>
    </row>
    <row r="31" spans="1:36" ht="12.95" customHeight="1" x14ac:dyDescent="0.15">
      <c r="A31" s="47"/>
      <c r="B31" s="99"/>
      <c r="C31" s="99"/>
      <c r="D31" s="47"/>
      <c r="E31" s="47"/>
      <c r="F31" s="4" t="str">
        <f t="shared" si="0"/>
        <v/>
      </c>
      <c r="G31" s="5"/>
      <c r="H31" s="47"/>
      <c r="I31" s="5"/>
      <c r="J31" s="1" t="s">
        <v>15</v>
      </c>
      <c r="K31" s="48" t="e">
        <f t="shared" si="1"/>
        <v>#NUM!</v>
      </c>
      <c r="L31" s="48" t="e">
        <f t="shared" si="2"/>
        <v>#NUM!</v>
      </c>
      <c r="M31" s="48" t="e">
        <f t="shared" si="3"/>
        <v>#NUM!</v>
      </c>
      <c r="N31" s="48" t="e">
        <f t="shared" si="4"/>
        <v>#NUM!</v>
      </c>
      <c r="O31" s="48" t="e">
        <f t="shared" si="5"/>
        <v>#NUM!</v>
      </c>
      <c r="P31" s="48" t="e">
        <f t="shared" si="26"/>
        <v>#N/A</v>
      </c>
      <c r="Q31" s="48" t="e">
        <f t="shared" si="6"/>
        <v>#NUM!</v>
      </c>
      <c r="R31" s="48" t="e">
        <f t="shared" si="7"/>
        <v>#NUM!</v>
      </c>
      <c r="S31" s="48" t="e">
        <f t="shared" si="8"/>
        <v>#NUM!</v>
      </c>
      <c r="T31" s="48" t="e">
        <f t="shared" si="9"/>
        <v>#NUM!</v>
      </c>
      <c r="U31" s="48" t="e">
        <f t="shared" si="10"/>
        <v>#N/A</v>
      </c>
      <c r="V31" s="48" t="e">
        <f t="shared" si="11"/>
        <v>#NUM!</v>
      </c>
      <c r="W31" s="48" t="e">
        <f t="shared" si="12"/>
        <v>#NUM!</v>
      </c>
      <c r="X31" s="48" t="e">
        <f t="shared" si="13"/>
        <v>#NUM!</v>
      </c>
      <c r="Y31" s="48" t="e">
        <f t="shared" si="14"/>
        <v>#NUM!</v>
      </c>
      <c r="Z31" s="48" t="e">
        <f t="shared" si="15"/>
        <v>#N/A</v>
      </c>
      <c r="AA31" s="48" t="e">
        <f t="shared" si="16"/>
        <v>#NUM!</v>
      </c>
      <c r="AB31" s="48" t="e">
        <f t="shared" si="17"/>
        <v>#NUM!</v>
      </c>
      <c r="AC31" s="48" t="e">
        <f t="shared" si="18"/>
        <v>#NUM!</v>
      </c>
      <c r="AD31" s="48" t="e">
        <f t="shared" si="19"/>
        <v>#NUM!</v>
      </c>
      <c r="AE31" s="48" t="e">
        <f t="shared" si="20"/>
        <v>#NUM!</v>
      </c>
      <c r="AF31" s="48" t="e">
        <f t="shared" si="21"/>
        <v>#N/A</v>
      </c>
      <c r="AG31" s="48" t="e">
        <f t="shared" si="22"/>
        <v>#NUM!</v>
      </c>
      <c r="AH31" s="48" t="e">
        <f t="shared" si="23"/>
        <v>#NUM!</v>
      </c>
      <c r="AI31" s="48" t="e">
        <f t="shared" si="24"/>
        <v>#NUM!</v>
      </c>
      <c r="AJ31" s="48" t="e">
        <f t="shared" si="25"/>
        <v>#N/A</v>
      </c>
    </row>
    <row r="32" spans="1:36" ht="12.95" customHeight="1" x14ac:dyDescent="0.15">
      <c r="A32" s="47"/>
      <c r="B32" s="99"/>
      <c r="C32" s="99"/>
      <c r="D32" s="47"/>
      <c r="E32" s="47"/>
      <c r="F32" s="4" t="str">
        <f t="shared" si="0"/>
        <v/>
      </c>
      <c r="G32" s="5"/>
      <c r="H32" s="47"/>
      <c r="I32" s="5"/>
      <c r="J32" s="1" t="s">
        <v>15</v>
      </c>
      <c r="K32" s="48" t="e">
        <f t="shared" si="1"/>
        <v>#NUM!</v>
      </c>
      <c r="L32" s="48" t="e">
        <f t="shared" si="2"/>
        <v>#NUM!</v>
      </c>
      <c r="M32" s="48" t="e">
        <f t="shared" si="3"/>
        <v>#NUM!</v>
      </c>
      <c r="N32" s="48" t="e">
        <f t="shared" si="4"/>
        <v>#NUM!</v>
      </c>
      <c r="O32" s="48" t="e">
        <f t="shared" si="5"/>
        <v>#NUM!</v>
      </c>
      <c r="P32" s="48" t="e">
        <f t="shared" si="26"/>
        <v>#N/A</v>
      </c>
      <c r="Q32" s="48" t="e">
        <f t="shared" si="6"/>
        <v>#NUM!</v>
      </c>
      <c r="R32" s="48" t="e">
        <f t="shared" si="7"/>
        <v>#NUM!</v>
      </c>
      <c r="S32" s="48" t="e">
        <f t="shared" si="8"/>
        <v>#NUM!</v>
      </c>
      <c r="T32" s="48" t="e">
        <f t="shared" si="9"/>
        <v>#NUM!</v>
      </c>
      <c r="U32" s="48" t="e">
        <f t="shared" si="10"/>
        <v>#N/A</v>
      </c>
      <c r="V32" s="48" t="e">
        <f t="shared" si="11"/>
        <v>#NUM!</v>
      </c>
      <c r="W32" s="48" t="e">
        <f t="shared" si="12"/>
        <v>#NUM!</v>
      </c>
      <c r="X32" s="48" t="e">
        <f t="shared" si="13"/>
        <v>#NUM!</v>
      </c>
      <c r="Y32" s="48" t="e">
        <f t="shared" si="14"/>
        <v>#NUM!</v>
      </c>
      <c r="Z32" s="48" t="e">
        <f t="shared" si="15"/>
        <v>#N/A</v>
      </c>
      <c r="AA32" s="48" t="e">
        <f t="shared" si="16"/>
        <v>#NUM!</v>
      </c>
      <c r="AB32" s="48" t="e">
        <f t="shared" si="17"/>
        <v>#NUM!</v>
      </c>
      <c r="AC32" s="48" t="e">
        <f t="shared" si="18"/>
        <v>#NUM!</v>
      </c>
      <c r="AD32" s="48" t="e">
        <f t="shared" si="19"/>
        <v>#NUM!</v>
      </c>
      <c r="AE32" s="48" t="e">
        <f t="shared" si="20"/>
        <v>#NUM!</v>
      </c>
      <c r="AF32" s="48" t="e">
        <f t="shared" si="21"/>
        <v>#N/A</v>
      </c>
      <c r="AG32" s="48" t="e">
        <f t="shared" si="22"/>
        <v>#NUM!</v>
      </c>
      <c r="AH32" s="48" t="e">
        <f t="shared" si="23"/>
        <v>#NUM!</v>
      </c>
      <c r="AI32" s="48" t="e">
        <f t="shared" si="24"/>
        <v>#NUM!</v>
      </c>
      <c r="AJ32" s="48" t="e">
        <f t="shared" si="25"/>
        <v>#N/A</v>
      </c>
    </row>
    <row r="33" spans="1:36" ht="12.95" customHeight="1" x14ac:dyDescent="0.15">
      <c r="A33" s="47"/>
      <c r="B33" s="99"/>
      <c r="C33" s="99"/>
      <c r="D33" s="47"/>
      <c r="E33" s="47"/>
      <c r="F33" s="4" t="str">
        <f t="shared" si="0"/>
        <v/>
      </c>
      <c r="G33" s="47"/>
      <c r="H33" s="47"/>
      <c r="I33" s="5"/>
      <c r="J33" s="1" t="s">
        <v>15</v>
      </c>
      <c r="K33" s="48" t="e">
        <f t="shared" si="1"/>
        <v>#NUM!</v>
      </c>
      <c r="L33" s="48" t="e">
        <f t="shared" si="2"/>
        <v>#NUM!</v>
      </c>
      <c r="M33" s="48" t="e">
        <f t="shared" si="3"/>
        <v>#NUM!</v>
      </c>
      <c r="N33" s="48" t="e">
        <f t="shared" si="4"/>
        <v>#NUM!</v>
      </c>
      <c r="O33" s="48" t="e">
        <f t="shared" si="5"/>
        <v>#NUM!</v>
      </c>
      <c r="P33" s="48" t="e">
        <f t="shared" si="26"/>
        <v>#N/A</v>
      </c>
      <c r="Q33" s="48" t="e">
        <f t="shared" si="6"/>
        <v>#NUM!</v>
      </c>
      <c r="R33" s="48" t="e">
        <f t="shared" si="7"/>
        <v>#NUM!</v>
      </c>
      <c r="S33" s="48" t="e">
        <f t="shared" si="8"/>
        <v>#NUM!</v>
      </c>
      <c r="T33" s="48" t="e">
        <f t="shared" si="9"/>
        <v>#NUM!</v>
      </c>
      <c r="U33" s="48" t="e">
        <f t="shared" si="10"/>
        <v>#N/A</v>
      </c>
      <c r="V33" s="48" t="e">
        <f t="shared" si="11"/>
        <v>#NUM!</v>
      </c>
      <c r="W33" s="48" t="e">
        <f t="shared" si="12"/>
        <v>#NUM!</v>
      </c>
      <c r="X33" s="48" t="e">
        <f t="shared" si="13"/>
        <v>#NUM!</v>
      </c>
      <c r="Y33" s="48" t="e">
        <f t="shared" si="14"/>
        <v>#NUM!</v>
      </c>
      <c r="Z33" s="48" t="e">
        <f t="shared" si="15"/>
        <v>#N/A</v>
      </c>
      <c r="AA33" s="48" t="e">
        <f t="shared" si="16"/>
        <v>#NUM!</v>
      </c>
      <c r="AB33" s="48" t="e">
        <f t="shared" si="17"/>
        <v>#NUM!</v>
      </c>
      <c r="AC33" s="48" t="e">
        <f t="shared" si="18"/>
        <v>#NUM!</v>
      </c>
      <c r="AD33" s="48" t="e">
        <f t="shared" si="19"/>
        <v>#NUM!</v>
      </c>
      <c r="AE33" s="48" t="e">
        <f t="shared" si="20"/>
        <v>#NUM!</v>
      </c>
      <c r="AF33" s="48" t="e">
        <f t="shared" si="21"/>
        <v>#N/A</v>
      </c>
      <c r="AG33" s="48" t="e">
        <f t="shared" si="22"/>
        <v>#NUM!</v>
      </c>
      <c r="AH33" s="48" t="e">
        <f t="shared" si="23"/>
        <v>#NUM!</v>
      </c>
      <c r="AI33" s="48" t="e">
        <f t="shared" si="24"/>
        <v>#NUM!</v>
      </c>
      <c r="AJ33" s="48" t="e">
        <f t="shared" si="25"/>
        <v>#N/A</v>
      </c>
    </row>
    <row r="34" spans="1:36" ht="12.95" customHeight="1" x14ac:dyDescent="0.15">
      <c r="A34" s="47"/>
      <c r="B34" s="99"/>
      <c r="C34" s="99"/>
      <c r="D34" s="47"/>
      <c r="E34" s="47"/>
      <c r="F34" s="4" t="str">
        <f t="shared" si="0"/>
        <v/>
      </c>
      <c r="G34" s="47"/>
      <c r="H34" s="47"/>
      <c r="I34" s="5"/>
      <c r="K34" s="48" t="e">
        <f t="shared" si="1"/>
        <v>#NUM!</v>
      </c>
      <c r="L34" s="48" t="e">
        <f t="shared" si="2"/>
        <v>#NUM!</v>
      </c>
      <c r="M34" s="48" t="e">
        <f t="shared" si="3"/>
        <v>#NUM!</v>
      </c>
      <c r="N34" s="48" t="e">
        <f t="shared" si="4"/>
        <v>#NUM!</v>
      </c>
      <c r="O34" s="48" t="e">
        <f t="shared" si="5"/>
        <v>#NUM!</v>
      </c>
      <c r="P34" s="48" t="e">
        <f t="shared" si="26"/>
        <v>#N/A</v>
      </c>
      <c r="Q34" s="48" t="e">
        <f t="shared" si="6"/>
        <v>#NUM!</v>
      </c>
      <c r="R34" s="48" t="e">
        <f t="shared" si="7"/>
        <v>#NUM!</v>
      </c>
      <c r="S34" s="48" t="e">
        <f t="shared" si="8"/>
        <v>#NUM!</v>
      </c>
      <c r="T34" s="48" t="e">
        <f t="shared" si="9"/>
        <v>#NUM!</v>
      </c>
      <c r="U34" s="48" t="e">
        <f t="shared" si="10"/>
        <v>#N/A</v>
      </c>
      <c r="V34" s="48" t="e">
        <f t="shared" si="11"/>
        <v>#NUM!</v>
      </c>
      <c r="W34" s="48" t="e">
        <f t="shared" si="12"/>
        <v>#NUM!</v>
      </c>
      <c r="X34" s="48" t="e">
        <f t="shared" si="13"/>
        <v>#NUM!</v>
      </c>
      <c r="Y34" s="48" t="e">
        <f t="shared" si="14"/>
        <v>#NUM!</v>
      </c>
      <c r="Z34" s="48" t="e">
        <f t="shared" si="15"/>
        <v>#N/A</v>
      </c>
      <c r="AA34" s="48" t="e">
        <f t="shared" si="16"/>
        <v>#NUM!</v>
      </c>
      <c r="AB34" s="48" t="e">
        <f t="shared" si="17"/>
        <v>#NUM!</v>
      </c>
      <c r="AC34" s="48" t="e">
        <f t="shared" si="18"/>
        <v>#NUM!</v>
      </c>
      <c r="AD34" s="48" t="e">
        <f t="shared" si="19"/>
        <v>#NUM!</v>
      </c>
      <c r="AE34" s="48" t="e">
        <f t="shared" si="20"/>
        <v>#NUM!</v>
      </c>
      <c r="AF34" s="48" t="e">
        <f t="shared" si="21"/>
        <v>#N/A</v>
      </c>
      <c r="AG34" s="48" t="e">
        <f t="shared" si="22"/>
        <v>#NUM!</v>
      </c>
      <c r="AH34" s="48" t="e">
        <f t="shared" si="23"/>
        <v>#NUM!</v>
      </c>
      <c r="AI34" s="48" t="e">
        <f t="shared" si="24"/>
        <v>#NUM!</v>
      </c>
      <c r="AJ34" s="48" t="e">
        <f t="shared" si="25"/>
        <v>#N/A</v>
      </c>
    </row>
    <row r="35" spans="1:36" ht="12.95" customHeight="1" x14ac:dyDescent="0.15">
      <c r="A35" s="47"/>
      <c r="B35" s="99"/>
      <c r="C35" s="99"/>
      <c r="D35" s="47"/>
      <c r="E35" s="47"/>
      <c r="F35" s="4" t="str">
        <f t="shared" si="0"/>
        <v/>
      </c>
      <c r="G35" s="47"/>
      <c r="H35" s="47"/>
      <c r="I35" s="5"/>
      <c r="K35" s="48" t="e">
        <f t="shared" si="1"/>
        <v>#NUM!</v>
      </c>
      <c r="L35" s="48" t="e">
        <f t="shared" si="2"/>
        <v>#NUM!</v>
      </c>
      <c r="M35" s="48" t="e">
        <f t="shared" si="3"/>
        <v>#NUM!</v>
      </c>
      <c r="N35" s="48" t="e">
        <f t="shared" si="4"/>
        <v>#NUM!</v>
      </c>
      <c r="O35" s="48" t="e">
        <f t="shared" si="5"/>
        <v>#NUM!</v>
      </c>
      <c r="P35" s="48" t="e">
        <f t="shared" si="26"/>
        <v>#N/A</v>
      </c>
      <c r="Q35" s="48" t="e">
        <f t="shared" si="6"/>
        <v>#NUM!</v>
      </c>
      <c r="R35" s="48" t="e">
        <f t="shared" si="7"/>
        <v>#NUM!</v>
      </c>
      <c r="S35" s="48" t="e">
        <f t="shared" si="8"/>
        <v>#NUM!</v>
      </c>
      <c r="T35" s="48" t="e">
        <f t="shared" si="9"/>
        <v>#NUM!</v>
      </c>
      <c r="U35" s="48" t="e">
        <f t="shared" si="10"/>
        <v>#N/A</v>
      </c>
      <c r="V35" s="48" t="e">
        <f t="shared" si="11"/>
        <v>#NUM!</v>
      </c>
      <c r="W35" s="48" t="e">
        <f t="shared" si="12"/>
        <v>#NUM!</v>
      </c>
      <c r="X35" s="48" t="e">
        <f t="shared" si="13"/>
        <v>#NUM!</v>
      </c>
      <c r="Y35" s="48" t="e">
        <f t="shared" si="14"/>
        <v>#NUM!</v>
      </c>
      <c r="Z35" s="48" t="e">
        <f t="shared" si="15"/>
        <v>#N/A</v>
      </c>
      <c r="AA35" s="48" t="e">
        <f t="shared" si="16"/>
        <v>#NUM!</v>
      </c>
      <c r="AB35" s="48" t="e">
        <f t="shared" si="17"/>
        <v>#NUM!</v>
      </c>
      <c r="AC35" s="48" t="e">
        <f t="shared" si="18"/>
        <v>#NUM!</v>
      </c>
      <c r="AD35" s="48" t="e">
        <f t="shared" si="19"/>
        <v>#NUM!</v>
      </c>
      <c r="AE35" s="48" t="e">
        <f t="shared" si="20"/>
        <v>#NUM!</v>
      </c>
      <c r="AF35" s="48" t="e">
        <f t="shared" si="21"/>
        <v>#N/A</v>
      </c>
      <c r="AG35" s="48" t="e">
        <f t="shared" si="22"/>
        <v>#NUM!</v>
      </c>
      <c r="AH35" s="48" t="e">
        <f t="shared" si="23"/>
        <v>#NUM!</v>
      </c>
      <c r="AI35" s="48" t="e">
        <f t="shared" si="24"/>
        <v>#NUM!</v>
      </c>
      <c r="AJ35" s="48" t="e">
        <f t="shared" si="25"/>
        <v>#N/A</v>
      </c>
    </row>
    <row r="36" spans="1:36" ht="12.95" customHeight="1" x14ac:dyDescent="0.15">
      <c r="A36" s="47"/>
      <c r="B36" s="99"/>
      <c r="C36" s="99"/>
      <c r="D36" s="47"/>
      <c r="E36" s="47"/>
      <c r="F36" s="4" t="str">
        <f t="shared" si="0"/>
        <v/>
      </c>
      <c r="G36" s="47"/>
      <c r="H36" s="47"/>
      <c r="I36" s="5"/>
      <c r="K36" s="48" t="e">
        <f t="shared" si="1"/>
        <v>#NUM!</v>
      </c>
      <c r="L36" s="48" t="e">
        <f t="shared" si="2"/>
        <v>#NUM!</v>
      </c>
      <c r="M36" s="48" t="e">
        <f t="shared" si="3"/>
        <v>#NUM!</v>
      </c>
      <c r="N36" s="48" t="e">
        <f t="shared" si="4"/>
        <v>#NUM!</v>
      </c>
      <c r="O36" s="48" t="e">
        <f t="shared" si="5"/>
        <v>#NUM!</v>
      </c>
      <c r="P36" s="48" t="e">
        <f t="shared" si="26"/>
        <v>#N/A</v>
      </c>
      <c r="Q36" s="48" t="e">
        <f t="shared" si="6"/>
        <v>#NUM!</v>
      </c>
      <c r="R36" s="48" t="e">
        <f t="shared" si="7"/>
        <v>#NUM!</v>
      </c>
      <c r="S36" s="48" t="e">
        <f t="shared" si="8"/>
        <v>#NUM!</v>
      </c>
      <c r="T36" s="48" t="e">
        <f t="shared" si="9"/>
        <v>#NUM!</v>
      </c>
      <c r="U36" s="48" t="e">
        <f t="shared" si="10"/>
        <v>#N/A</v>
      </c>
      <c r="V36" s="48" t="e">
        <f t="shared" si="11"/>
        <v>#NUM!</v>
      </c>
      <c r="W36" s="48" t="e">
        <f t="shared" si="12"/>
        <v>#NUM!</v>
      </c>
      <c r="X36" s="48" t="e">
        <f t="shared" si="13"/>
        <v>#NUM!</v>
      </c>
      <c r="Y36" s="48" t="e">
        <f t="shared" si="14"/>
        <v>#NUM!</v>
      </c>
      <c r="Z36" s="48" t="e">
        <f t="shared" si="15"/>
        <v>#N/A</v>
      </c>
      <c r="AA36" s="48" t="e">
        <f t="shared" si="16"/>
        <v>#NUM!</v>
      </c>
      <c r="AB36" s="48" t="e">
        <f t="shared" si="17"/>
        <v>#NUM!</v>
      </c>
      <c r="AC36" s="48" t="e">
        <f t="shared" si="18"/>
        <v>#NUM!</v>
      </c>
      <c r="AD36" s="48" t="e">
        <f t="shared" si="19"/>
        <v>#NUM!</v>
      </c>
      <c r="AE36" s="48" t="e">
        <f t="shared" si="20"/>
        <v>#NUM!</v>
      </c>
      <c r="AF36" s="48" t="e">
        <f t="shared" si="21"/>
        <v>#N/A</v>
      </c>
      <c r="AG36" s="48" t="e">
        <f t="shared" si="22"/>
        <v>#NUM!</v>
      </c>
      <c r="AH36" s="48" t="e">
        <f t="shared" si="23"/>
        <v>#NUM!</v>
      </c>
      <c r="AI36" s="48" t="e">
        <f t="shared" si="24"/>
        <v>#NUM!</v>
      </c>
      <c r="AJ36" s="48" t="e">
        <f t="shared" si="25"/>
        <v>#N/A</v>
      </c>
    </row>
    <row r="37" spans="1:36" ht="12.95" customHeight="1" x14ac:dyDescent="0.15">
      <c r="A37" s="47"/>
      <c r="B37" s="99"/>
      <c r="C37" s="99"/>
      <c r="D37" s="47"/>
      <c r="E37" s="47"/>
      <c r="F37" s="4" t="str">
        <f t="shared" si="0"/>
        <v/>
      </c>
      <c r="G37" s="47"/>
      <c r="H37" s="47"/>
      <c r="I37" s="5"/>
      <c r="K37" s="48" t="e">
        <f t="shared" si="1"/>
        <v>#NUM!</v>
      </c>
      <c r="L37" s="48" t="e">
        <f t="shared" si="2"/>
        <v>#NUM!</v>
      </c>
      <c r="M37" s="48" t="e">
        <f t="shared" si="3"/>
        <v>#NUM!</v>
      </c>
      <c r="N37" s="48" t="e">
        <f t="shared" si="4"/>
        <v>#NUM!</v>
      </c>
      <c r="O37" s="48" t="e">
        <f t="shared" si="5"/>
        <v>#NUM!</v>
      </c>
      <c r="P37" s="48" t="e">
        <f t="shared" si="26"/>
        <v>#N/A</v>
      </c>
      <c r="Q37" s="48" t="e">
        <f t="shared" si="6"/>
        <v>#NUM!</v>
      </c>
      <c r="R37" s="48" t="e">
        <f t="shared" si="7"/>
        <v>#NUM!</v>
      </c>
      <c r="S37" s="48" t="e">
        <f t="shared" si="8"/>
        <v>#NUM!</v>
      </c>
      <c r="T37" s="48" t="e">
        <f t="shared" si="9"/>
        <v>#NUM!</v>
      </c>
      <c r="U37" s="48" t="e">
        <f t="shared" si="10"/>
        <v>#N/A</v>
      </c>
      <c r="V37" s="48" t="e">
        <f t="shared" si="11"/>
        <v>#NUM!</v>
      </c>
      <c r="W37" s="48" t="e">
        <f t="shared" si="12"/>
        <v>#NUM!</v>
      </c>
      <c r="X37" s="48" t="e">
        <f t="shared" si="13"/>
        <v>#NUM!</v>
      </c>
      <c r="Y37" s="48" t="e">
        <f t="shared" si="14"/>
        <v>#NUM!</v>
      </c>
      <c r="Z37" s="48" t="e">
        <f t="shared" si="15"/>
        <v>#N/A</v>
      </c>
      <c r="AA37" s="48" t="e">
        <f t="shared" si="16"/>
        <v>#NUM!</v>
      </c>
      <c r="AB37" s="48" t="e">
        <f t="shared" si="17"/>
        <v>#NUM!</v>
      </c>
      <c r="AC37" s="48" t="e">
        <f t="shared" si="18"/>
        <v>#NUM!</v>
      </c>
      <c r="AD37" s="48" t="e">
        <f t="shared" si="19"/>
        <v>#NUM!</v>
      </c>
      <c r="AE37" s="48" t="e">
        <f t="shared" si="20"/>
        <v>#NUM!</v>
      </c>
      <c r="AF37" s="48" t="e">
        <f t="shared" si="21"/>
        <v>#N/A</v>
      </c>
      <c r="AG37" s="48" t="e">
        <f t="shared" si="22"/>
        <v>#NUM!</v>
      </c>
      <c r="AH37" s="48" t="e">
        <f t="shared" si="23"/>
        <v>#NUM!</v>
      </c>
      <c r="AI37" s="48" t="e">
        <f t="shared" si="24"/>
        <v>#NUM!</v>
      </c>
      <c r="AJ37" s="48" t="e">
        <f t="shared" si="25"/>
        <v>#N/A</v>
      </c>
    </row>
    <row r="38" spans="1:36" ht="12.95" customHeight="1" x14ac:dyDescent="0.15">
      <c r="A38" s="47"/>
      <c r="B38" s="99"/>
      <c r="C38" s="99"/>
      <c r="D38" s="47"/>
      <c r="E38" s="47"/>
      <c r="F38" s="4" t="str">
        <f t="shared" si="0"/>
        <v/>
      </c>
      <c r="G38" s="47"/>
      <c r="H38" s="47"/>
      <c r="I38" s="5"/>
      <c r="K38" s="48" t="e">
        <f t="shared" si="1"/>
        <v>#NUM!</v>
      </c>
      <c r="L38" s="48" t="e">
        <f t="shared" si="2"/>
        <v>#NUM!</v>
      </c>
      <c r="M38" s="48" t="e">
        <f t="shared" si="3"/>
        <v>#NUM!</v>
      </c>
      <c r="N38" s="48" t="e">
        <f t="shared" si="4"/>
        <v>#NUM!</v>
      </c>
      <c r="O38" s="48" t="e">
        <f t="shared" si="5"/>
        <v>#NUM!</v>
      </c>
      <c r="P38" s="48" t="e">
        <f t="shared" si="26"/>
        <v>#N/A</v>
      </c>
      <c r="Q38" s="48" t="e">
        <f t="shared" si="6"/>
        <v>#NUM!</v>
      </c>
      <c r="R38" s="48" t="e">
        <f t="shared" si="7"/>
        <v>#NUM!</v>
      </c>
      <c r="S38" s="48" t="e">
        <f t="shared" si="8"/>
        <v>#NUM!</v>
      </c>
      <c r="T38" s="48" t="e">
        <f t="shared" si="9"/>
        <v>#NUM!</v>
      </c>
      <c r="U38" s="48" t="e">
        <f t="shared" si="10"/>
        <v>#N/A</v>
      </c>
      <c r="V38" s="48" t="e">
        <f t="shared" si="11"/>
        <v>#NUM!</v>
      </c>
      <c r="W38" s="48" t="e">
        <f t="shared" si="12"/>
        <v>#NUM!</v>
      </c>
      <c r="X38" s="48" t="e">
        <f t="shared" si="13"/>
        <v>#NUM!</v>
      </c>
      <c r="Y38" s="48" t="e">
        <f t="shared" si="14"/>
        <v>#NUM!</v>
      </c>
      <c r="Z38" s="48" t="e">
        <f t="shared" si="15"/>
        <v>#N/A</v>
      </c>
      <c r="AA38" s="48" t="e">
        <f t="shared" si="16"/>
        <v>#NUM!</v>
      </c>
      <c r="AB38" s="48" t="e">
        <f t="shared" si="17"/>
        <v>#NUM!</v>
      </c>
      <c r="AC38" s="48" t="e">
        <f t="shared" si="18"/>
        <v>#NUM!</v>
      </c>
      <c r="AD38" s="48" t="e">
        <f t="shared" si="19"/>
        <v>#NUM!</v>
      </c>
      <c r="AE38" s="48" t="e">
        <f t="shared" si="20"/>
        <v>#NUM!</v>
      </c>
      <c r="AF38" s="48" t="e">
        <f t="shared" si="21"/>
        <v>#N/A</v>
      </c>
      <c r="AG38" s="48" t="e">
        <f t="shared" si="22"/>
        <v>#NUM!</v>
      </c>
      <c r="AH38" s="48" t="e">
        <f t="shared" si="23"/>
        <v>#NUM!</v>
      </c>
      <c r="AI38" s="48" t="e">
        <f t="shared" si="24"/>
        <v>#NUM!</v>
      </c>
      <c r="AJ38" s="48" t="e">
        <f t="shared" si="25"/>
        <v>#N/A</v>
      </c>
    </row>
    <row r="39" spans="1:36" ht="12.95" customHeight="1" x14ac:dyDescent="0.15">
      <c r="A39" s="47"/>
      <c r="B39" s="99"/>
      <c r="C39" s="99"/>
      <c r="D39" s="47"/>
      <c r="E39" s="47"/>
      <c r="F39" s="4" t="str">
        <f t="shared" si="0"/>
        <v/>
      </c>
      <c r="G39" s="47"/>
      <c r="H39" s="47"/>
      <c r="I39" s="5"/>
      <c r="K39" s="48" t="e">
        <f t="shared" si="1"/>
        <v>#NUM!</v>
      </c>
      <c r="L39" s="48" t="e">
        <f t="shared" si="2"/>
        <v>#NUM!</v>
      </c>
      <c r="M39" s="48" t="e">
        <f t="shared" si="3"/>
        <v>#NUM!</v>
      </c>
      <c r="N39" s="48" t="e">
        <f t="shared" si="4"/>
        <v>#NUM!</v>
      </c>
      <c r="O39" s="48" t="e">
        <f t="shared" si="5"/>
        <v>#NUM!</v>
      </c>
      <c r="P39" s="48" t="e">
        <f t="shared" si="26"/>
        <v>#N/A</v>
      </c>
      <c r="Q39" s="48" t="e">
        <f t="shared" si="6"/>
        <v>#NUM!</v>
      </c>
      <c r="R39" s="48" t="e">
        <f t="shared" si="7"/>
        <v>#NUM!</v>
      </c>
      <c r="S39" s="48" t="e">
        <f t="shared" si="8"/>
        <v>#NUM!</v>
      </c>
      <c r="T39" s="48" t="e">
        <f t="shared" si="9"/>
        <v>#NUM!</v>
      </c>
      <c r="U39" s="48" t="e">
        <f t="shared" si="10"/>
        <v>#N/A</v>
      </c>
      <c r="V39" s="48" t="e">
        <f t="shared" si="11"/>
        <v>#NUM!</v>
      </c>
      <c r="W39" s="48" t="e">
        <f t="shared" si="12"/>
        <v>#NUM!</v>
      </c>
      <c r="X39" s="48" t="e">
        <f t="shared" si="13"/>
        <v>#NUM!</v>
      </c>
      <c r="Y39" s="48" t="e">
        <f t="shared" si="14"/>
        <v>#NUM!</v>
      </c>
      <c r="Z39" s="48" t="e">
        <f t="shared" si="15"/>
        <v>#N/A</v>
      </c>
      <c r="AA39" s="48" t="e">
        <f t="shared" si="16"/>
        <v>#NUM!</v>
      </c>
      <c r="AB39" s="48" t="e">
        <f t="shared" si="17"/>
        <v>#NUM!</v>
      </c>
      <c r="AC39" s="48" t="e">
        <f t="shared" si="18"/>
        <v>#NUM!</v>
      </c>
      <c r="AD39" s="48" t="e">
        <f t="shared" si="19"/>
        <v>#NUM!</v>
      </c>
      <c r="AE39" s="48" t="e">
        <f t="shared" si="20"/>
        <v>#NUM!</v>
      </c>
      <c r="AF39" s="48" t="e">
        <f t="shared" si="21"/>
        <v>#N/A</v>
      </c>
      <c r="AG39" s="48" t="e">
        <f t="shared" si="22"/>
        <v>#NUM!</v>
      </c>
      <c r="AH39" s="48" t="e">
        <f t="shared" si="23"/>
        <v>#NUM!</v>
      </c>
      <c r="AI39" s="48" t="e">
        <f t="shared" si="24"/>
        <v>#NUM!</v>
      </c>
      <c r="AJ39" s="48" t="e">
        <f t="shared" si="25"/>
        <v>#N/A</v>
      </c>
    </row>
    <row r="40" spans="1:36" ht="12.95" customHeight="1" x14ac:dyDescent="0.15">
      <c r="A40" s="47"/>
      <c r="B40" s="99"/>
      <c r="C40" s="99"/>
      <c r="D40" s="47"/>
      <c r="E40" s="47"/>
      <c r="F40" s="4" t="str">
        <f t="shared" si="0"/>
        <v/>
      </c>
      <c r="G40" s="47"/>
      <c r="H40" s="47"/>
      <c r="I40" s="5"/>
      <c r="K40" s="48" t="e">
        <f t="shared" si="1"/>
        <v>#NUM!</v>
      </c>
      <c r="L40" s="48" t="e">
        <f t="shared" si="2"/>
        <v>#NUM!</v>
      </c>
      <c r="M40" s="48" t="e">
        <f t="shared" si="3"/>
        <v>#NUM!</v>
      </c>
      <c r="N40" s="48" t="e">
        <f t="shared" si="4"/>
        <v>#NUM!</v>
      </c>
      <c r="O40" s="48" t="e">
        <f t="shared" si="5"/>
        <v>#NUM!</v>
      </c>
      <c r="P40" s="48" t="e">
        <f t="shared" si="26"/>
        <v>#N/A</v>
      </c>
      <c r="Q40" s="48" t="e">
        <f t="shared" si="6"/>
        <v>#NUM!</v>
      </c>
      <c r="R40" s="48" t="e">
        <f t="shared" si="7"/>
        <v>#NUM!</v>
      </c>
      <c r="S40" s="48" t="e">
        <f t="shared" si="8"/>
        <v>#NUM!</v>
      </c>
      <c r="T40" s="48" t="e">
        <f t="shared" si="9"/>
        <v>#NUM!</v>
      </c>
      <c r="U40" s="48" t="e">
        <f t="shared" si="10"/>
        <v>#N/A</v>
      </c>
      <c r="V40" s="48" t="e">
        <f t="shared" si="11"/>
        <v>#NUM!</v>
      </c>
      <c r="W40" s="48" t="e">
        <f t="shared" si="12"/>
        <v>#NUM!</v>
      </c>
      <c r="X40" s="48" t="e">
        <f t="shared" si="13"/>
        <v>#NUM!</v>
      </c>
      <c r="Y40" s="48" t="e">
        <f t="shared" si="14"/>
        <v>#NUM!</v>
      </c>
      <c r="Z40" s="48" t="e">
        <f t="shared" si="15"/>
        <v>#N/A</v>
      </c>
      <c r="AA40" s="48" t="e">
        <f t="shared" si="16"/>
        <v>#NUM!</v>
      </c>
      <c r="AB40" s="48" t="e">
        <f t="shared" si="17"/>
        <v>#NUM!</v>
      </c>
      <c r="AC40" s="48" t="e">
        <f t="shared" si="18"/>
        <v>#NUM!</v>
      </c>
      <c r="AD40" s="48" t="e">
        <f t="shared" si="19"/>
        <v>#NUM!</v>
      </c>
      <c r="AE40" s="48" t="e">
        <f t="shared" si="20"/>
        <v>#NUM!</v>
      </c>
      <c r="AF40" s="48" t="e">
        <f t="shared" si="21"/>
        <v>#N/A</v>
      </c>
      <c r="AG40" s="48" t="e">
        <f t="shared" si="22"/>
        <v>#NUM!</v>
      </c>
      <c r="AH40" s="48" t="e">
        <f t="shared" si="23"/>
        <v>#NUM!</v>
      </c>
      <c r="AI40" s="48" t="e">
        <f t="shared" si="24"/>
        <v>#NUM!</v>
      </c>
      <c r="AJ40" s="48" t="e">
        <f t="shared" si="25"/>
        <v>#N/A</v>
      </c>
    </row>
    <row r="41" spans="1:36" ht="12.95" customHeight="1" x14ac:dyDescent="0.15">
      <c r="A41" s="47"/>
      <c r="B41" s="99"/>
      <c r="C41" s="99"/>
      <c r="D41" s="47"/>
      <c r="E41" s="47"/>
      <c r="F41" s="4" t="str">
        <f t="shared" si="0"/>
        <v/>
      </c>
      <c r="G41" s="47"/>
      <c r="H41" s="47"/>
      <c r="I41" s="5"/>
      <c r="K41" s="48" t="e">
        <f t="shared" si="1"/>
        <v>#NUM!</v>
      </c>
      <c r="L41" s="48" t="e">
        <f t="shared" si="2"/>
        <v>#NUM!</v>
      </c>
      <c r="M41" s="48" t="e">
        <f t="shared" si="3"/>
        <v>#NUM!</v>
      </c>
      <c r="N41" s="48" t="e">
        <f t="shared" si="4"/>
        <v>#NUM!</v>
      </c>
      <c r="O41" s="48" t="e">
        <f t="shared" si="5"/>
        <v>#NUM!</v>
      </c>
      <c r="P41" s="48" t="e">
        <f t="shared" si="26"/>
        <v>#N/A</v>
      </c>
      <c r="Q41" s="48" t="e">
        <f t="shared" si="6"/>
        <v>#NUM!</v>
      </c>
      <c r="R41" s="48" t="e">
        <f t="shared" si="7"/>
        <v>#NUM!</v>
      </c>
      <c r="S41" s="48" t="e">
        <f t="shared" si="8"/>
        <v>#NUM!</v>
      </c>
      <c r="T41" s="48" t="e">
        <f t="shared" si="9"/>
        <v>#NUM!</v>
      </c>
      <c r="U41" s="48" t="e">
        <f t="shared" si="10"/>
        <v>#N/A</v>
      </c>
      <c r="V41" s="48" t="e">
        <f t="shared" si="11"/>
        <v>#NUM!</v>
      </c>
      <c r="W41" s="48" t="e">
        <f t="shared" si="12"/>
        <v>#NUM!</v>
      </c>
      <c r="X41" s="48" t="e">
        <f t="shared" si="13"/>
        <v>#NUM!</v>
      </c>
      <c r="Y41" s="48" t="e">
        <f t="shared" si="14"/>
        <v>#NUM!</v>
      </c>
      <c r="Z41" s="48" t="e">
        <f t="shared" si="15"/>
        <v>#N/A</v>
      </c>
      <c r="AA41" s="48" t="e">
        <f t="shared" si="16"/>
        <v>#NUM!</v>
      </c>
      <c r="AB41" s="48" t="e">
        <f t="shared" si="17"/>
        <v>#NUM!</v>
      </c>
      <c r="AC41" s="48" t="e">
        <f t="shared" si="18"/>
        <v>#NUM!</v>
      </c>
      <c r="AD41" s="48" t="e">
        <f t="shared" si="19"/>
        <v>#NUM!</v>
      </c>
      <c r="AE41" s="48" t="e">
        <f t="shared" si="20"/>
        <v>#NUM!</v>
      </c>
      <c r="AF41" s="48" t="e">
        <f t="shared" si="21"/>
        <v>#N/A</v>
      </c>
      <c r="AG41" s="48" t="e">
        <f t="shared" si="22"/>
        <v>#NUM!</v>
      </c>
      <c r="AH41" s="48" t="e">
        <f t="shared" si="23"/>
        <v>#NUM!</v>
      </c>
      <c r="AI41" s="48" t="e">
        <f t="shared" si="24"/>
        <v>#NUM!</v>
      </c>
      <c r="AJ41" s="48" t="e">
        <f t="shared" si="25"/>
        <v>#N/A</v>
      </c>
    </row>
    <row r="42" spans="1:36" ht="12.95" customHeight="1" x14ac:dyDescent="0.15">
      <c r="A42" s="47"/>
      <c r="B42" s="99"/>
      <c r="C42" s="99"/>
      <c r="D42" s="47"/>
      <c r="E42" s="47"/>
      <c r="F42" s="4" t="str">
        <f t="shared" si="0"/>
        <v/>
      </c>
      <c r="G42" s="47"/>
      <c r="H42" s="47"/>
      <c r="I42" s="47"/>
      <c r="K42" s="48" t="e">
        <f t="shared" si="1"/>
        <v>#NUM!</v>
      </c>
      <c r="L42" s="48" t="e">
        <f t="shared" si="2"/>
        <v>#NUM!</v>
      </c>
      <c r="M42" s="48" t="e">
        <f t="shared" si="3"/>
        <v>#NUM!</v>
      </c>
      <c r="N42" s="48" t="e">
        <f t="shared" si="4"/>
        <v>#NUM!</v>
      </c>
      <c r="O42" s="48" t="e">
        <f t="shared" si="5"/>
        <v>#NUM!</v>
      </c>
      <c r="P42" s="48" t="e">
        <f t="shared" si="26"/>
        <v>#N/A</v>
      </c>
      <c r="Q42" s="48" t="e">
        <f t="shared" si="6"/>
        <v>#NUM!</v>
      </c>
      <c r="R42" s="48" t="e">
        <f t="shared" si="7"/>
        <v>#NUM!</v>
      </c>
      <c r="S42" s="48" t="e">
        <f t="shared" si="8"/>
        <v>#NUM!</v>
      </c>
      <c r="T42" s="48" t="e">
        <f t="shared" si="9"/>
        <v>#NUM!</v>
      </c>
      <c r="U42" s="48" t="e">
        <f t="shared" si="10"/>
        <v>#N/A</v>
      </c>
      <c r="V42" s="48" t="e">
        <f t="shared" si="11"/>
        <v>#NUM!</v>
      </c>
      <c r="W42" s="48" t="e">
        <f t="shared" si="12"/>
        <v>#NUM!</v>
      </c>
      <c r="X42" s="48" t="e">
        <f t="shared" si="13"/>
        <v>#NUM!</v>
      </c>
      <c r="Y42" s="48" t="e">
        <f t="shared" si="14"/>
        <v>#NUM!</v>
      </c>
      <c r="Z42" s="48" t="e">
        <f t="shared" si="15"/>
        <v>#N/A</v>
      </c>
      <c r="AA42" s="48" t="e">
        <f t="shared" si="16"/>
        <v>#NUM!</v>
      </c>
      <c r="AB42" s="48" t="e">
        <f t="shared" si="17"/>
        <v>#NUM!</v>
      </c>
      <c r="AC42" s="48" t="e">
        <f t="shared" si="18"/>
        <v>#NUM!</v>
      </c>
      <c r="AD42" s="48" t="e">
        <f t="shared" si="19"/>
        <v>#NUM!</v>
      </c>
      <c r="AE42" s="48" t="e">
        <f t="shared" si="20"/>
        <v>#NUM!</v>
      </c>
      <c r="AF42" s="48" t="e">
        <f t="shared" si="21"/>
        <v>#N/A</v>
      </c>
      <c r="AG42" s="48" t="e">
        <f t="shared" si="22"/>
        <v>#NUM!</v>
      </c>
      <c r="AH42" s="48" t="e">
        <f t="shared" si="23"/>
        <v>#NUM!</v>
      </c>
      <c r="AI42" s="48" t="e">
        <f t="shared" si="24"/>
        <v>#NUM!</v>
      </c>
      <c r="AJ42" s="48" t="e">
        <f t="shared" si="25"/>
        <v>#N/A</v>
      </c>
    </row>
    <row r="43" spans="1:36" ht="12.95" customHeight="1" x14ac:dyDescent="0.15">
      <c r="A43" s="47"/>
      <c r="B43" s="99"/>
      <c r="C43" s="99"/>
      <c r="D43" s="47"/>
      <c r="E43" s="47"/>
      <c r="F43" s="4" t="str">
        <f t="shared" si="0"/>
        <v/>
      </c>
      <c r="G43" s="47"/>
      <c r="H43" s="47"/>
      <c r="I43" s="47"/>
      <c r="K43" s="48" t="e">
        <f t="shared" si="1"/>
        <v>#NUM!</v>
      </c>
      <c r="L43" s="48" t="e">
        <f t="shared" si="2"/>
        <v>#NUM!</v>
      </c>
      <c r="M43" s="48" t="e">
        <f t="shared" si="3"/>
        <v>#NUM!</v>
      </c>
      <c r="N43" s="48" t="e">
        <f t="shared" si="4"/>
        <v>#NUM!</v>
      </c>
      <c r="O43" s="48" t="e">
        <f t="shared" si="5"/>
        <v>#NUM!</v>
      </c>
      <c r="P43" s="48" t="e">
        <f t="shared" si="26"/>
        <v>#N/A</v>
      </c>
      <c r="Q43" s="48" t="e">
        <f t="shared" si="6"/>
        <v>#NUM!</v>
      </c>
      <c r="R43" s="48" t="e">
        <f t="shared" si="7"/>
        <v>#NUM!</v>
      </c>
      <c r="S43" s="48" t="e">
        <f t="shared" si="8"/>
        <v>#NUM!</v>
      </c>
      <c r="T43" s="48" t="e">
        <f t="shared" si="9"/>
        <v>#NUM!</v>
      </c>
      <c r="U43" s="48" t="e">
        <f t="shared" si="10"/>
        <v>#N/A</v>
      </c>
      <c r="V43" s="48" t="e">
        <f t="shared" si="11"/>
        <v>#NUM!</v>
      </c>
      <c r="W43" s="48" t="e">
        <f t="shared" si="12"/>
        <v>#NUM!</v>
      </c>
      <c r="X43" s="48" t="e">
        <f t="shared" si="13"/>
        <v>#NUM!</v>
      </c>
      <c r="Y43" s="48" t="e">
        <f t="shared" si="14"/>
        <v>#NUM!</v>
      </c>
      <c r="Z43" s="48" t="e">
        <f t="shared" si="15"/>
        <v>#N/A</v>
      </c>
      <c r="AA43" s="48" t="e">
        <f t="shared" si="16"/>
        <v>#NUM!</v>
      </c>
      <c r="AB43" s="48" t="e">
        <f t="shared" si="17"/>
        <v>#NUM!</v>
      </c>
      <c r="AC43" s="48" t="e">
        <f t="shared" si="18"/>
        <v>#NUM!</v>
      </c>
      <c r="AD43" s="48" t="e">
        <f t="shared" si="19"/>
        <v>#NUM!</v>
      </c>
      <c r="AE43" s="48" t="e">
        <f t="shared" si="20"/>
        <v>#NUM!</v>
      </c>
      <c r="AF43" s="48" t="e">
        <f t="shared" si="21"/>
        <v>#N/A</v>
      </c>
      <c r="AG43" s="48" t="e">
        <f t="shared" si="22"/>
        <v>#NUM!</v>
      </c>
      <c r="AH43" s="48" t="e">
        <f t="shared" si="23"/>
        <v>#NUM!</v>
      </c>
      <c r="AI43" s="48" t="e">
        <f t="shared" si="24"/>
        <v>#NUM!</v>
      </c>
      <c r="AJ43" s="48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47" t="s">
        <v>18</v>
      </c>
      <c r="D46" s="47" t="s">
        <v>19</v>
      </c>
      <c r="E46" s="47" t="s">
        <v>20</v>
      </c>
      <c r="F46" s="11"/>
      <c r="G46" s="5" t="s">
        <v>21</v>
      </c>
      <c r="H46" s="13"/>
      <c r="I46" s="111" t="s">
        <v>183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23</v>
      </c>
      <c r="D47" s="15">
        <f>COUNTIF(G4:G43,"*下層*")</f>
        <v>0</v>
      </c>
      <c r="E47" s="15">
        <f>COUNTA(A4:A43)</f>
        <v>23</v>
      </c>
      <c r="F47" s="11"/>
      <c r="G47" s="16">
        <f>C47*100</f>
        <v>2300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11</v>
      </c>
      <c r="D48" s="15" t="str">
        <f>IF(D47&gt;0,ROUND(SUMIF(G4:G43,"*下層*",E4:E43)/D47,0),"")</f>
        <v/>
      </c>
      <c r="E48" s="15">
        <f>ROUND(SUM(E4:E43)/E47,0)</f>
        <v>11</v>
      </c>
      <c r="F48" s="14"/>
      <c r="G48" s="16">
        <f>C48</f>
        <v>11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14</v>
      </c>
      <c r="D49" s="15" t="str">
        <f>IF(D47&gt;0,ROUND(SUMIF(G4:G43,"*下層*",D4:D43)/D47,0),"")</f>
        <v/>
      </c>
      <c r="E49" s="15">
        <f>ROUND(SUM(D4:D43)/E47,0)</f>
        <v>14</v>
      </c>
      <c r="F49" s="14"/>
      <c r="G49" s="16">
        <f>C49</f>
        <v>14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3.23</v>
      </c>
      <c r="D50" s="17">
        <f>SUMIF(G4:G43,"*下層*",F4:F43)</f>
        <v>0</v>
      </c>
      <c r="E50" s="4">
        <f>SUM(F4:F43)</f>
        <v>3.23</v>
      </c>
      <c r="F50" s="14"/>
      <c r="G50" s="18">
        <f>C50*100</f>
        <v>323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形状比＝79、Sr＝19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47" t="s">
        <v>18</v>
      </c>
      <c r="D53" s="47" t="s">
        <v>19</v>
      </c>
      <c r="E53" s="47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17</v>
      </c>
      <c r="D54" s="15">
        <f>COUNTIF(H4:H43,"▲")</f>
        <v>0</v>
      </c>
      <c r="E54" s="15">
        <f>COUNTA(H4:H43)</f>
        <v>17</v>
      </c>
      <c r="F54" s="11"/>
      <c r="G54" s="16">
        <f>C54*100</f>
        <v>1700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10</v>
      </c>
      <c r="D55" s="15" t="str">
        <f>IF(D54&gt;0,ROUND(SUMIF(H4:H43,"▲",E4:E43)/D54,0),"")</f>
        <v/>
      </c>
      <c r="E55" s="15">
        <f>ROUND(SUMIF(H4:H43,"*",E4:E43)/E54,0)</f>
        <v>10</v>
      </c>
      <c r="F55" s="14"/>
      <c r="G55" s="16">
        <f>C55</f>
        <v>10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12</v>
      </c>
      <c r="D56" s="15" t="str">
        <f>IF(D54&gt;0,ROUND(SUMIF(H4:H43,"▲",D4:D43)/D54,0),"")</f>
        <v/>
      </c>
      <c r="E56" s="15">
        <f>ROUND(SUMIF(H4:H43,"*",D4:D43)/E54,0)</f>
        <v>12</v>
      </c>
      <c r="F56" s="14"/>
      <c r="G56" s="16">
        <f>C56</f>
        <v>12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1.47</v>
      </c>
      <c r="D57" s="17">
        <f>SUMIF(H4:H43,"▲",F4:F43)</f>
        <v>0</v>
      </c>
      <c r="E57" s="17">
        <f>SUM(C57:D57)</f>
        <v>1.47</v>
      </c>
      <c r="F57" s="14"/>
      <c r="G57" s="20">
        <f>C57*100</f>
        <v>147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47" t="s">
        <v>18</v>
      </c>
      <c r="D60" s="47" t="s">
        <v>19</v>
      </c>
      <c r="E60" s="47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73.900000000000006</v>
      </c>
      <c r="D61" s="21" t="str">
        <f>IF(D47&gt;0,ROUND(D54/D47*100,1),"")</f>
        <v/>
      </c>
      <c r="E61" s="21">
        <f>ROUND(E54/E47*100,1)</f>
        <v>73.900000000000006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45.5</v>
      </c>
      <c r="D62" s="21" t="str">
        <f>IF(D47&gt;0,ROUND(D57/D50*100,1),"")</f>
        <v/>
      </c>
      <c r="E62" s="21">
        <f>ROUND(E57/E50*100,1)</f>
        <v>45.5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47" t="s">
        <v>18</v>
      </c>
      <c r="D65" s="47" t="s">
        <v>19</v>
      </c>
      <c r="E65" s="47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6</v>
      </c>
      <c r="D66" s="15">
        <f>D47-D54</f>
        <v>0</v>
      </c>
      <c r="E66" s="15">
        <f>SUM(C66:D66)</f>
        <v>6</v>
      </c>
      <c r="F66" s="11"/>
      <c r="G66" s="16">
        <f>C66*100</f>
        <v>600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14</v>
      </c>
      <c r="D67" s="15" t="str">
        <f>IF(D66&gt;0,ROUND(SUMIFS(E4:E43,G7:G43,"*下層*",H4:H43,"")/D66,0),"")</f>
        <v/>
      </c>
      <c r="E67" s="15">
        <f>IF(E66&gt;0,ROUND(SUMIF(H4:H43,"",E4:E43)/E66,0),"")</f>
        <v>14</v>
      </c>
      <c r="F67" s="14"/>
      <c r="G67" s="16">
        <f>C67</f>
        <v>14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20</v>
      </c>
      <c r="D68" s="15" t="str">
        <f>IF(D66&gt;0,ROUND(SUMIFS(D4:D43,G7:G43,"*下層*",H4:H43,"")/D66,0),"")</f>
        <v/>
      </c>
      <c r="E68" s="15">
        <f>IF(E66&gt;0,ROUND(SUMIF(H4:H43,"",D4:D43)/E66,0),"")</f>
        <v>20</v>
      </c>
      <c r="F68" s="14"/>
      <c r="G68" s="16">
        <f>C68</f>
        <v>20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1.76</v>
      </c>
      <c r="D69" s="17" t="str">
        <f>IF(D66&gt;0,D50-D57,"")</f>
        <v/>
      </c>
      <c r="E69" s="4">
        <f>SUM(C69:D69)</f>
        <v>1.76</v>
      </c>
      <c r="F69" s="14"/>
      <c r="G69" s="18">
        <f>C69*100</f>
        <v>176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形状比＝70、Sr＝29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2B000000}">
    <filterColumn colId="1" showButton="0"/>
  </autoFilter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559" priority="16" stopIfTrue="1">
      <formula>AND(($H4="スギ"),(#REF!&lt;12))</formula>
    </cfRule>
  </conditionalFormatting>
  <conditionalFormatting sqref="L4:L43">
    <cfRule type="expression" dxfId="558" priority="15" stopIfTrue="1">
      <formula>AND(($H4="スギ"),(#REF!&lt;22),(#REF!&gt;=12))</formula>
    </cfRule>
  </conditionalFormatting>
  <conditionalFormatting sqref="M4:M43">
    <cfRule type="expression" dxfId="557" priority="14" stopIfTrue="1">
      <formula>AND(($H4="スギ"),(#REF!&lt;32),(#REF!&gt;=22))</formula>
    </cfRule>
  </conditionalFormatting>
  <conditionalFormatting sqref="N4:N43">
    <cfRule type="expression" dxfId="556" priority="13" stopIfTrue="1">
      <formula>AND(($H4="スギ"),(#REF!&lt;42),(#REF!&gt;=32))</formula>
    </cfRule>
  </conditionalFormatting>
  <conditionalFormatting sqref="U4:U43 Z4:AF43 AJ4:AJ43 O4:P43">
    <cfRule type="expression" dxfId="555" priority="12" stopIfTrue="1">
      <formula>AND(($H4="スギ"),(#REF!&gt;=42))</formula>
    </cfRule>
  </conditionalFormatting>
  <conditionalFormatting sqref="Q4:Q43 AA4:AA43">
    <cfRule type="expression" dxfId="554" priority="11" stopIfTrue="1">
      <formula>AND(($H4="ヒノキ"),(#REF!&lt;12))</formula>
    </cfRule>
  </conditionalFormatting>
  <conditionalFormatting sqref="R4:R43 AB4:AE43">
    <cfRule type="expression" dxfId="553" priority="10" stopIfTrue="1">
      <formula>AND(($H4="ヒノキ"),(#REF!&lt;22),(#REF!&gt;=12))</formula>
    </cfRule>
  </conditionalFormatting>
  <conditionalFormatting sqref="S4:S43">
    <cfRule type="expression" dxfId="552" priority="9" stopIfTrue="1">
      <formula>AND(($H4="ヒノキ"),(#REF!&lt;32),(#REF!&gt;=22))</formula>
    </cfRule>
  </conditionalFormatting>
  <conditionalFormatting sqref="T4:U43 Z4:AF43 AJ4:AJ43">
    <cfRule type="expression" dxfId="551" priority="8" stopIfTrue="1">
      <formula>AND(($H4="ヒノキ"),(#REF!&gt;=32))</formula>
    </cfRule>
  </conditionalFormatting>
  <conditionalFormatting sqref="V4:V43 AA4:AA43">
    <cfRule type="expression" dxfId="550" priority="7" stopIfTrue="1">
      <formula>AND(($H4="アカマツ"),(#REF!&lt;12))</formula>
    </cfRule>
  </conditionalFormatting>
  <conditionalFormatting sqref="W4:W43 AB4:AB43">
    <cfRule type="expression" dxfId="549" priority="6" stopIfTrue="1">
      <formula>AND(($H4="アカマツ"),(#REF!&lt;22),(#REF!&gt;=12))</formula>
    </cfRule>
  </conditionalFormatting>
  <conditionalFormatting sqref="X4:X43 AC4:AC43">
    <cfRule type="expression" dxfId="548" priority="5" stopIfTrue="1">
      <formula>AND(($H4="アカマツ"),(#REF!&lt;42),(#REF!&gt;=22))</formula>
    </cfRule>
  </conditionalFormatting>
  <conditionalFormatting sqref="Y4:AF43 AJ4:AJ43">
    <cfRule type="expression" dxfId="547" priority="4" stopIfTrue="1">
      <formula>AND(($H4="アカマツ"),(#REF!&gt;=42))</formula>
    </cfRule>
  </conditionalFormatting>
  <conditionalFormatting sqref="AG4:AG43">
    <cfRule type="expression" dxfId="546" priority="3" stopIfTrue="1">
      <formula>AND(($H4&lt;&gt;"スギ"),($H4&lt;&gt;"ヒノキ"),($H4&lt;&gt;"アカマツ"),(#REF!&lt;12))</formula>
    </cfRule>
  </conditionalFormatting>
  <conditionalFormatting sqref="AH4:AH43">
    <cfRule type="expression" dxfId="545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544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0" tint="-0.499984740745262"/>
  </sheetPr>
  <dimension ref="A1:U96"/>
  <sheetViews>
    <sheetView topLeftCell="A16" zoomScaleNormal="100" zoomScaleSheetLayoutView="100" workbookViewId="0">
      <selection activeCell="N29" sqref="N29"/>
    </sheetView>
  </sheetViews>
  <sheetFormatPr defaultColWidth="8.5" defaultRowHeight="12" x14ac:dyDescent="0.15"/>
  <cols>
    <col min="1" max="11" width="8.5" style="11" customWidth="1"/>
    <col min="12" max="14" width="7.625" style="11" customWidth="1"/>
    <col min="15" max="16384" width="8.5" style="11"/>
  </cols>
  <sheetData>
    <row r="1" spans="1:21" ht="24" customHeight="1" x14ac:dyDescent="0.15">
      <c r="A1" s="128" t="s">
        <v>195</v>
      </c>
      <c r="B1" s="128"/>
      <c r="C1" s="129"/>
      <c r="D1" s="130" t="s">
        <v>235</v>
      </c>
      <c r="E1" s="131"/>
      <c r="F1" s="131"/>
      <c r="G1" s="132"/>
    </row>
    <row r="2" spans="1:21" ht="24" customHeight="1" x14ac:dyDescent="0.15">
      <c r="A2" s="128" t="s">
        <v>196</v>
      </c>
      <c r="B2" s="128"/>
      <c r="C2" s="129"/>
      <c r="D2" s="54" t="s">
        <v>236</v>
      </c>
      <c r="E2" s="54" t="s">
        <v>237</v>
      </c>
      <c r="F2" s="54" t="s">
        <v>238</v>
      </c>
      <c r="G2" s="54"/>
      <c r="H2" s="54"/>
      <c r="I2" s="55"/>
      <c r="J2" s="55"/>
    </row>
    <row r="3" spans="1:21" ht="24" customHeight="1" x14ac:dyDescent="0.15">
      <c r="A3" s="128" t="s">
        <v>197</v>
      </c>
      <c r="B3" s="128"/>
      <c r="C3" s="129"/>
      <c r="D3" s="56" t="s">
        <v>298</v>
      </c>
      <c r="E3" s="56" t="s">
        <v>299</v>
      </c>
      <c r="F3" s="56" t="s">
        <v>300</v>
      </c>
      <c r="G3" s="56"/>
      <c r="H3" s="56"/>
      <c r="I3" s="56"/>
      <c r="J3" s="56"/>
    </row>
    <row r="5" spans="1:21" ht="14.25" x14ac:dyDescent="0.15">
      <c r="A5" s="133" t="str">
        <f>D1</f>
        <v>S17広葉樹</v>
      </c>
      <c r="B5" s="133"/>
      <c r="C5" s="133"/>
    </row>
    <row r="7" spans="1:21" ht="12.75" customHeight="1" x14ac:dyDescent="0.15">
      <c r="A7" s="57" t="s">
        <v>16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2"/>
      <c r="P7" s="13"/>
      <c r="Q7" s="13"/>
      <c r="R7" s="13"/>
      <c r="S7" s="13"/>
      <c r="T7" s="13"/>
      <c r="U7" s="13"/>
    </row>
    <row r="8" spans="1:21" s="58" customFormat="1" ht="12.75" customHeight="1" x14ac:dyDescent="0.15">
      <c r="A8" s="121"/>
      <c r="B8" s="122"/>
      <c r="C8" s="127" t="s">
        <v>18</v>
      </c>
      <c r="D8" s="127"/>
      <c r="E8" s="127"/>
      <c r="F8" s="127"/>
      <c r="G8" s="127"/>
      <c r="H8" s="127"/>
      <c r="I8" s="127"/>
      <c r="J8" s="127"/>
      <c r="K8" s="127"/>
    </row>
    <row r="9" spans="1:21" s="58" customFormat="1" ht="12.75" customHeight="1" x14ac:dyDescent="0.15">
      <c r="A9" s="123"/>
      <c r="B9" s="124"/>
      <c r="C9" s="59" t="s">
        <v>198</v>
      </c>
      <c r="D9" s="59" t="str">
        <f t="shared" ref="D9:J9" si="0">IF(D$3&lt;&gt;"",D$3,"")</f>
        <v>No.32</v>
      </c>
      <c r="E9" s="59" t="str">
        <f t="shared" si="0"/>
        <v>No.33</v>
      </c>
      <c r="F9" s="59" t="str">
        <f t="shared" si="0"/>
        <v>No.34</v>
      </c>
      <c r="G9" s="59" t="str">
        <f t="shared" si="0"/>
        <v/>
      </c>
      <c r="H9" s="59" t="str">
        <f t="shared" si="0"/>
        <v/>
      </c>
      <c r="I9" s="59" t="str">
        <f t="shared" si="0"/>
        <v/>
      </c>
      <c r="J9" s="59" t="str">
        <f t="shared" si="0"/>
        <v/>
      </c>
      <c r="K9" s="60" t="s">
        <v>199</v>
      </c>
    </row>
    <row r="10" spans="1:21" ht="12.75" customHeight="1" x14ac:dyDescent="0.15">
      <c r="A10" s="109" t="s">
        <v>22</v>
      </c>
      <c r="B10" s="110"/>
      <c r="C10" s="15">
        <f ca="1">ROUND(AVERAGE(D10:J10),0)</f>
        <v>24</v>
      </c>
      <c r="D10" s="52">
        <f t="shared" ref="D10:J10" ca="1" si="1">IF(D$2&lt;&gt;"",INDIRECT(D$2&amp;"!C47"),"")</f>
        <v>27</v>
      </c>
      <c r="E10" s="52">
        <f t="shared" ca="1" si="1"/>
        <v>21</v>
      </c>
      <c r="F10" s="52">
        <f t="shared" ca="1" si="1"/>
        <v>23</v>
      </c>
      <c r="G10" s="52" t="str">
        <f t="shared" ca="1" si="1"/>
        <v/>
      </c>
      <c r="H10" s="52" t="str">
        <f t="shared" ca="1" si="1"/>
        <v/>
      </c>
      <c r="I10" s="52" t="str">
        <f t="shared" ca="1" si="1"/>
        <v/>
      </c>
      <c r="J10" s="52" t="str">
        <f t="shared" ca="1" si="1"/>
        <v/>
      </c>
      <c r="K10" s="61">
        <f ca="1">C10*100</f>
        <v>2400</v>
      </c>
    </row>
    <row r="11" spans="1:21" ht="12.75" customHeight="1" x14ac:dyDescent="0.15">
      <c r="A11" s="109" t="s">
        <v>23</v>
      </c>
      <c r="B11" s="110"/>
      <c r="C11" s="15">
        <f ca="1">ROUND(AVERAGE(D11:J11),0)</f>
        <v>13</v>
      </c>
      <c r="D11" s="52">
        <f t="shared" ref="D11:J11" ca="1" si="2">IF(D$2&lt;&gt;"",INDIRECT(D$2&amp;"!C48"),"")</f>
        <v>10</v>
      </c>
      <c r="E11" s="52">
        <f t="shared" ca="1" si="2"/>
        <v>17</v>
      </c>
      <c r="F11" s="52">
        <f t="shared" ca="1" si="2"/>
        <v>11</v>
      </c>
      <c r="G11" s="52" t="str">
        <f t="shared" ca="1" si="2"/>
        <v/>
      </c>
      <c r="H11" s="52" t="str">
        <f t="shared" ca="1" si="2"/>
        <v/>
      </c>
      <c r="I11" s="52" t="str">
        <f t="shared" ca="1" si="2"/>
        <v/>
      </c>
      <c r="J11" s="52" t="str">
        <f t="shared" ca="1" si="2"/>
        <v/>
      </c>
      <c r="K11" s="62">
        <f ca="1">C11</f>
        <v>13</v>
      </c>
    </row>
    <row r="12" spans="1:21" ht="12.75" customHeight="1" x14ac:dyDescent="0.15">
      <c r="A12" s="109" t="s">
        <v>24</v>
      </c>
      <c r="B12" s="110"/>
      <c r="C12" s="15">
        <f ca="1">ROUND(AVERAGE(D12:J12),0)</f>
        <v>15</v>
      </c>
      <c r="D12" s="52">
        <f t="shared" ref="D12:J12" ca="1" si="3">IF(D$2&lt;&gt;"",INDIRECT(D$2&amp;"!C49"),"")</f>
        <v>14</v>
      </c>
      <c r="E12" s="52">
        <f t="shared" ca="1" si="3"/>
        <v>18</v>
      </c>
      <c r="F12" s="52">
        <f t="shared" ca="1" si="3"/>
        <v>14</v>
      </c>
      <c r="G12" s="52" t="str">
        <f t="shared" ca="1" si="3"/>
        <v/>
      </c>
      <c r="H12" s="52" t="str">
        <f t="shared" ca="1" si="3"/>
        <v/>
      </c>
      <c r="I12" s="52" t="str">
        <f t="shared" ca="1" si="3"/>
        <v/>
      </c>
      <c r="J12" s="52" t="str">
        <f t="shared" ca="1" si="3"/>
        <v/>
      </c>
      <c r="K12" s="62">
        <f ca="1">C12</f>
        <v>15</v>
      </c>
    </row>
    <row r="13" spans="1:21" ht="12.75" customHeight="1" x14ac:dyDescent="0.15">
      <c r="A13" s="109" t="s">
        <v>25</v>
      </c>
      <c r="B13" s="110"/>
      <c r="C13" s="4">
        <f ca="1">ROUND(AVERAGE(D13:J13),3)</f>
        <v>4.1829999999999998</v>
      </c>
      <c r="D13" s="63">
        <f t="shared" ref="D13:J13" ca="1" si="4">IF(D$2&lt;&gt;"",INDIRECT(D$2&amp;"!C50"),"")</f>
        <v>3.9199999999999986</v>
      </c>
      <c r="E13" s="63">
        <f t="shared" ca="1" si="4"/>
        <v>5.3999999999999986</v>
      </c>
      <c r="F13" s="63">
        <f t="shared" ca="1" si="4"/>
        <v>3.23</v>
      </c>
      <c r="G13" s="63" t="str">
        <f t="shared" ca="1" si="4"/>
        <v/>
      </c>
      <c r="H13" s="63" t="str">
        <f t="shared" ca="1" si="4"/>
        <v/>
      </c>
      <c r="I13" s="63" t="str">
        <f t="shared" ca="1" si="4"/>
        <v/>
      </c>
      <c r="J13" s="63" t="str">
        <f t="shared" ca="1" si="4"/>
        <v/>
      </c>
      <c r="K13" s="64">
        <f ca="1">C13*100</f>
        <v>418.29999999999995</v>
      </c>
    </row>
    <row r="14" spans="1:21" ht="12.75" customHeight="1" x14ac:dyDescent="0.15">
      <c r="A14" s="12"/>
      <c r="B14" s="13"/>
      <c r="C14" s="13"/>
      <c r="D14" s="13"/>
      <c r="E14" s="13"/>
      <c r="F14" s="13"/>
      <c r="G14" s="13"/>
      <c r="H14" s="13"/>
      <c r="I14" s="12"/>
      <c r="J14" s="13"/>
      <c r="K14" s="19" t="str">
        <f ca="1">"形状比＝"&amp;ROUND(K11/K12*100,0)&amp;"、Sr＝"&amp;ROUND((10000/K10)^0.5/K11*100,0)</f>
        <v>形状比＝87、Sr＝16</v>
      </c>
      <c r="L14" s="13"/>
      <c r="M14" s="13"/>
      <c r="N14" s="13"/>
    </row>
    <row r="15" spans="1:21" ht="12.75" customHeight="1" x14ac:dyDescent="0.15">
      <c r="A15" s="12"/>
      <c r="B15" s="13"/>
      <c r="C15" s="13"/>
      <c r="D15" s="13"/>
      <c r="E15" s="13"/>
      <c r="F15" s="13"/>
      <c r="G15" s="13"/>
      <c r="H15" s="13"/>
      <c r="I15" s="12"/>
      <c r="J15" s="13"/>
      <c r="K15" s="19"/>
      <c r="L15" s="13"/>
      <c r="M15" s="13"/>
      <c r="N15" s="13"/>
    </row>
    <row r="16" spans="1:21" ht="12.75" customHeight="1" x14ac:dyDescent="0.15">
      <c r="A16" s="121"/>
      <c r="B16" s="122"/>
      <c r="C16" s="118" t="s">
        <v>19</v>
      </c>
      <c r="D16" s="119"/>
      <c r="E16" s="119"/>
      <c r="F16" s="119"/>
      <c r="G16" s="119"/>
      <c r="H16" s="119"/>
      <c r="I16" s="119"/>
      <c r="J16" s="120"/>
    </row>
    <row r="17" spans="1:21" ht="12.75" customHeight="1" x14ac:dyDescent="0.15">
      <c r="A17" s="123"/>
      <c r="B17" s="124"/>
      <c r="C17" s="59" t="str">
        <f>C$9</f>
        <v>平均</v>
      </c>
      <c r="D17" s="59" t="str">
        <f t="shared" ref="D17:J17" si="5">IF(D$3&lt;&gt;"",D$3,"")</f>
        <v>No.32</v>
      </c>
      <c r="E17" s="59" t="str">
        <f t="shared" si="5"/>
        <v>No.33</v>
      </c>
      <c r="F17" s="59" t="str">
        <f t="shared" si="5"/>
        <v>No.34</v>
      </c>
      <c r="G17" s="59" t="str">
        <f t="shared" si="5"/>
        <v/>
      </c>
      <c r="H17" s="59" t="str">
        <f t="shared" si="5"/>
        <v/>
      </c>
      <c r="I17" s="59" t="str">
        <f t="shared" si="5"/>
        <v/>
      </c>
      <c r="J17" s="59" t="str">
        <f t="shared" si="5"/>
        <v/>
      </c>
    </row>
    <row r="18" spans="1:21" ht="12.75" customHeight="1" x14ac:dyDescent="0.15">
      <c r="A18" s="109" t="s">
        <v>22</v>
      </c>
      <c r="B18" s="110"/>
      <c r="C18" s="15">
        <f ca="1">ROUND(AVERAGE(D18:J18),0)</f>
        <v>0</v>
      </c>
      <c r="D18" s="52">
        <f t="shared" ref="D18:J18" ca="1" si="6">IF(D$2&lt;&gt;"",INDIRECT(D$2&amp;"!D47"),"")</f>
        <v>0</v>
      </c>
      <c r="E18" s="52">
        <f t="shared" ca="1" si="6"/>
        <v>0</v>
      </c>
      <c r="F18" s="52">
        <f t="shared" ca="1" si="6"/>
        <v>0</v>
      </c>
      <c r="G18" s="52" t="str">
        <f t="shared" ca="1" si="6"/>
        <v/>
      </c>
      <c r="H18" s="52" t="str">
        <f t="shared" ca="1" si="6"/>
        <v/>
      </c>
      <c r="I18" s="52" t="str">
        <f t="shared" ca="1" si="6"/>
        <v/>
      </c>
      <c r="J18" s="52" t="str">
        <f t="shared" ca="1" si="6"/>
        <v/>
      </c>
    </row>
    <row r="19" spans="1:21" ht="12.75" customHeight="1" x14ac:dyDescent="0.15">
      <c r="A19" s="109" t="s">
        <v>23</v>
      </c>
      <c r="B19" s="110"/>
      <c r="C19" s="15" t="str">
        <f ca="1">IF($C$18=0,"",ROUND(AVERAGE(D19:J19),0))</f>
        <v/>
      </c>
      <c r="D19" s="52" t="str">
        <f ca="1">IF(D$2&lt;&gt;"",INDIRECT(D$2&amp;"!D48"),"")</f>
        <v/>
      </c>
      <c r="E19" s="52" t="str">
        <f t="shared" ref="E19:J19" ca="1" si="7">IF(E$2&lt;&gt;"",INDIRECT(E$2&amp;"!D48"),"")</f>
        <v/>
      </c>
      <c r="F19" s="52" t="str">
        <f t="shared" ca="1" si="7"/>
        <v/>
      </c>
      <c r="G19" s="52" t="str">
        <f t="shared" ca="1" si="7"/>
        <v/>
      </c>
      <c r="H19" s="52" t="str">
        <f t="shared" ca="1" si="7"/>
        <v/>
      </c>
      <c r="I19" s="52" t="str">
        <f t="shared" ca="1" si="7"/>
        <v/>
      </c>
      <c r="J19" s="52" t="str">
        <f t="shared" ca="1" si="7"/>
        <v/>
      </c>
    </row>
    <row r="20" spans="1:21" ht="12.75" customHeight="1" x14ac:dyDescent="0.15">
      <c r="A20" s="109" t="s">
        <v>24</v>
      </c>
      <c r="B20" s="110"/>
      <c r="C20" s="15" t="str">
        <f ca="1">IF($C$18=0,"",ROUND(AVERAGE(D20:J20),0))</f>
        <v/>
      </c>
      <c r="D20" s="52" t="str">
        <f t="shared" ref="D20:J20" ca="1" si="8">IF(D$2&lt;&gt;"",INDIRECT(D$2&amp;"!D49"),"")</f>
        <v/>
      </c>
      <c r="E20" s="52" t="str">
        <f t="shared" ca="1" si="8"/>
        <v/>
      </c>
      <c r="F20" s="52" t="str">
        <f t="shared" ca="1" si="8"/>
        <v/>
      </c>
      <c r="G20" s="52" t="str">
        <f t="shared" ca="1" si="8"/>
        <v/>
      </c>
      <c r="H20" s="52" t="str">
        <f t="shared" ca="1" si="8"/>
        <v/>
      </c>
      <c r="I20" s="52" t="str">
        <f t="shared" ca="1" si="8"/>
        <v/>
      </c>
      <c r="J20" s="52" t="str">
        <f t="shared" ca="1" si="8"/>
        <v/>
      </c>
    </row>
    <row r="21" spans="1:21" ht="12.75" customHeight="1" x14ac:dyDescent="0.15">
      <c r="A21" s="109" t="s">
        <v>25</v>
      </c>
      <c r="B21" s="110"/>
      <c r="C21" s="4" t="str">
        <f ca="1">IF($C$18=0,"",ROUND(AVERAGE(D21:J21),3))</f>
        <v/>
      </c>
      <c r="D21" s="65">
        <f t="shared" ref="D21:J21" ca="1" si="9">IF(D$2&lt;&gt;"",INDIRECT(D$2&amp;"!D50"),"")</f>
        <v>0</v>
      </c>
      <c r="E21" s="65">
        <f t="shared" ca="1" si="9"/>
        <v>0</v>
      </c>
      <c r="F21" s="65">
        <f t="shared" ca="1" si="9"/>
        <v>0</v>
      </c>
      <c r="G21" s="65" t="str">
        <f t="shared" ca="1" si="9"/>
        <v/>
      </c>
      <c r="H21" s="65" t="str">
        <f t="shared" ca="1" si="9"/>
        <v/>
      </c>
      <c r="I21" s="65" t="str">
        <f t="shared" ca="1" si="9"/>
        <v/>
      </c>
      <c r="J21" s="65" t="str">
        <f t="shared" ca="1" si="9"/>
        <v/>
      </c>
    </row>
    <row r="22" spans="1:21" ht="12.75" customHeight="1" x14ac:dyDescent="0.15">
      <c r="A22" s="12"/>
      <c r="B22" s="13"/>
      <c r="C22" s="13"/>
      <c r="D22" s="13"/>
      <c r="E22" s="13"/>
      <c r="F22" s="13"/>
      <c r="G22" s="13"/>
      <c r="H22" s="13"/>
      <c r="I22" s="12"/>
      <c r="J22" s="13"/>
      <c r="K22" s="13"/>
      <c r="L22" s="13"/>
      <c r="M22" s="13"/>
      <c r="N22" s="13"/>
    </row>
    <row r="23" spans="1:21" ht="12.75" customHeight="1" x14ac:dyDescent="0.15">
      <c r="A23" s="121"/>
      <c r="B23" s="122"/>
      <c r="C23" s="115" t="s">
        <v>20</v>
      </c>
      <c r="D23" s="116"/>
      <c r="E23" s="116"/>
      <c r="F23" s="116"/>
      <c r="G23" s="116"/>
      <c r="H23" s="116"/>
      <c r="I23" s="116"/>
      <c r="J23" s="117"/>
      <c r="O23" s="12"/>
      <c r="P23" s="13"/>
      <c r="Q23" s="13"/>
      <c r="S23" s="19"/>
      <c r="T23" s="19"/>
    </row>
    <row r="24" spans="1:21" ht="12.75" customHeight="1" x14ac:dyDescent="0.15">
      <c r="A24" s="123"/>
      <c r="B24" s="124"/>
      <c r="C24" s="59" t="str">
        <f>C$9</f>
        <v>平均</v>
      </c>
      <c r="D24" s="59" t="str">
        <f t="shared" ref="D24:J24" si="10">IF(D$3&lt;&gt;"",D$3,"")</f>
        <v>No.32</v>
      </c>
      <c r="E24" s="59" t="str">
        <f t="shared" si="10"/>
        <v>No.33</v>
      </c>
      <c r="F24" s="59" t="str">
        <f t="shared" si="10"/>
        <v>No.34</v>
      </c>
      <c r="G24" s="59" t="str">
        <f t="shared" si="10"/>
        <v/>
      </c>
      <c r="H24" s="59" t="str">
        <f t="shared" si="10"/>
        <v/>
      </c>
      <c r="I24" s="59" t="str">
        <f t="shared" si="10"/>
        <v/>
      </c>
      <c r="J24" s="59" t="str">
        <f t="shared" si="10"/>
        <v/>
      </c>
      <c r="O24" s="12"/>
      <c r="P24" s="13"/>
      <c r="Q24" s="13"/>
      <c r="S24" s="19"/>
      <c r="T24" s="19"/>
    </row>
    <row r="25" spans="1:21" ht="12.75" customHeight="1" x14ac:dyDescent="0.15">
      <c r="A25" s="109" t="s">
        <v>22</v>
      </c>
      <c r="B25" s="110"/>
      <c r="C25" s="15">
        <f ca="1">ROUND(AVERAGE(D25:J25),0)</f>
        <v>24</v>
      </c>
      <c r="D25" s="52">
        <f t="shared" ref="D25:J25" ca="1" si="11">IF(D$2&lt;&gt;"",INDIRECT(D$2&amp;"!E47"),"")</f>
        <v>27</v>
      </c>
      <c r="E25" s="52">
        <f t="shared" ca="1" si="11"/>
        <v>21</v>
      </c>
      <c r="F25" s="52">
        <f t="shared" ca="1" si="11"/>
        <v>23</v>
      </c>
      <c r="G25" s="52" t="str">
        <f t="shared" ca="1" si="11"/>
        <v/>
      </c>
      <c r="H25" s="52" t="str">
        <f t="shared" ca="1" si="11"/>
        <v/>
      </c>
      <c r="I25" s="52" t="str">
        <f t="shared" ca="1" si="11"/>
        <v/>
      </c>
      <c r="J25" s="52" t="str">
        <f t="shared" ca="1" si="11"/>
        <v/>
      </c>
      <c r="O25" s="12"/>
      <c r="P25" s="13"/>
      <c r="Q25" s="13"/>
      <c r="S25" s="19"/>
      <c r="T25" s="19"/>
    </row>
    <row r="26" spans="1:21" ht="12.75" customHeight="1" x14ac:dyDescent="0.15">
      <c r="A26" s="109" t="s">
        <v>23</v>
      </c>
      <c r="B26" s="110"/>
      <c r="C26" s="15">
        <f ca="1">ROUND(AVERAGE(D26:J26),0)</f>
        <v>13</v>
      </c>
      <c r="D26" s="52">
        <f t="shared" ref="D26:J26" ca="1" si="12">IF(D$2&lt;&gt;"",INDIRECT(D$2&amp;"!E48"),"")</f>
        <v>10</v>
      </c>
      <c r="E26" s="52">
        <f t="shared" ca="1" si="12"/>
        <v>17</v>
      </c>
      <c r="F26" s="52">
        <f t="shared" ca="1" si="12"/>
        <v>11</v>
      </c>
      <c r="G26" s="52" t="str">
        <f t="shared" ca="1" si="12"/>
        <v/>
      </c>
      <c r="H26" s="52" t="str">
        <f t="shared" ca="1" si="12"/>
        <v/>
      </c>
      <c r="I26" s="52" t="str">
        <f t="shared" ca="1" si="12"/>
        <v/>
      </c>
      <c r="J26" s="52" t="str">
        <f t="shared" ca="1" si="12"/>
        <v/>
      </c>
      <c r="O26" s="12"/>
      <c r="P26" s="13"/>
      <c r="Q26" s="13"/>
      <c r="S26" s="19"/>
      <c r="T26" s="19"/>
    </row>
    <row r="27" spans="1:21" ht="12.75" customHeight="1" x14ac:dyDescent="0.15">
      <c r="A27" s="109" t="s">
        <v>24</v>
      </c>
      <c r="B27" s="110"/>
      <c r="C27" s="15">
        <f ca="1">ROUND(AVERAGE(D27:J27),0)</f>
        <v>15</v>
      </c>
      <c r="D27" s="52">
        <f t="shared" ref="D27:J27" ca="1" si="13">IF(D$2&lt;&gt;"",INDIRECT(D$2&amp;"!E49"),"")</f>
        <v>14</v>
      </c>
      <c r="E27" s="52">
        <f t="shared" ca="1" si="13"/>
        <v>18</v>
      </c>
      <c r="F27" s="52">
        <f t="shared" ca="1" si="13"/>
        <v>14</v>
      </c>
      <c r="G27" s="52" t="str">
        <f t="shared" ca="1" si="13"/>
        <v/>
      </c>
      <c r="H27" s="52" t="str">
        <f t="shared" ca="1" si="13"/>
        <v/>
      </c>
      <c r="I27" s="52" t="str">
        <f t="shared" ca="1" si="13"/>
        <v/>
      </c>
      <c r="J27" s="52" t="str">
        <f t="shared" ca="1" si="13"/>
        <v/>
      </c>
      <c r="O27" s="12"/>
      <c r="P27" s="13"/>
      <c r="Q27" s="13"/>
      <c r="S27" s="19"/>
      <c r="T27" s="19"/>
    </row>
    <row r="28" spans="1:21" ht="12.75" customHeight="1" x14ac:dyDescent="0.15">
      <c r="A28" s="109" t="s">
        <v>25</v>
      </c>
      <c r="B28" s="110"/>
      <c r="C28" s="4">
        <f ca="1">ROUND(AVERAGE(D28:J28),3)</f>
        <v>4.1829999999999998</v>
      </c>
      <c r="D28" s="63">
        <f t="shared" ref="D28:J28" ca="1" si="14">IF(D$2&lt;&gt;"",INDIRECT(D$2&amp;"!E50"),"")</f>
        <v>3.9199999999999986</v>
      </c>
      <c r="E28" s="63">
        <f t="shared" ca="1" si="14"/>
        <v>5.3999999999999986</v>
      </c>
      <c r="F28" s="63">
        <f t="shared" ca="1" si="14"/>
        <v>3.23</v>
      </c>
      <c r="G28" s="63" t="str">
        <f t="shared" ca="1" si="14"/>
        <v/>
      </c>
      <c r="H28" s="63" t="str">
        <f t="shared" ca="1" si="14"/>
        <v/>
      </c>
      <c r="I28" s="63" t="str">
        <f t="shared" ca="1" si="14"/>
        <v/>
      </c>
      <c r="J28" s="63" t="str">
        <f t="shared" ca="1" si="14"/>
        <v/>
      </c>
      <c r="O28" s="12"/>
      <c r="P28" s="13"/>
      <c r="Q28" s="13"/>
      <c r="S28" s="19"/>
      <c r="T28" s="19"/>
    </row>
    <row r="29" spans="1:21" ht="12.75" customHeight="1" x14ac:dyDescent="0.15">
      <c r="A29" s="12"/>
      <c r="B29" s="13"/>
      <c r="C29" s="12"/>
      <c r="D29" s="13"/>
      <c r="E29" s="13"/>
      <c r="J29" s="13"/>
      <c r="K29" s="13"/>
      <c r="L29" s="13"/>
      <c r="M29" s="19"/>
      <c r="O29" s="12"/>
      <c r="P29" s="13"/>
      <c r="Q29" s="13"/>
      <c r="S29" s="19"/>
      <c r="T29" s="19"/>
    </row>
    <row r="30" spans="1:21" ht="12.75" customHeight="1" x14ac:dyDescent="0.15">
      <c r="A30" s="57" t="s">
        <v>26</v>
      </c>
      <c r="B30" s="13"/>
      <c r="C30" s="13"/>
      <c r="D30" s="13"/>
      <c r="E30" s="13"/>
      <c r="F30" s="13"/>
      <c r="G30" s="13"/>
      <c r="H30" s="13"/>
      <c r="I30" s="12"/>
      <c r="J30" s="13"/>
      <c r="K30" s="13"/>
      <c r="L30" s="13"/>
      <c r="M30" s="13"/>
      <c r="N30" s="13"/>
      <c r="O30" s="12"/>
      <c r="P30" s="13"/>
      <c r="Q30" s="13"/>
      <c r="R30" s="13"/>
      <c r="S30" s="13"/>
      <c r="T30" s="13"/>
      <c r="U30" s="12"/>
    </row>
    <row r="31" spans="1:21" s="58" customFormat="1" ht="12.75" customHeight="1" x14ac:dyDescent="0.15">
      <c r="A31" s="121"/>
      <c r="B31" s="122"/>
      <c r="C31" s="127" t="s">
        <v>18</v>
      </c>
      <c r="D31" s="127"/>
      <c r="E31" s="127"/>
      <c r="F31" s="127"/>
      <c r="G31" s="127"/>
      <c r="H31" s="127"/>
      <c r="I31" s="127"/>
      <c r="J31" s="127"/>
      <c r="K31" s="127"/>
    </row>
    <row r="32" spans="1:21" s="58" customFormat="1" ht="12.75" customHeight="1" x14ac:dyDescent="0.15">
      <c r="A32" s="123"/>
      <c r="B32" s="124"/>
      <c r="C32" s="59" t="s">
        <v>198</v>
      </c>
      <c r="D32" s="59" t="str">
        <f t="shared" ref="D32:J32" si="15">IF(D$3&lt;&gt;"",D$3,"")</f>
        <v>No.32</v>
      </c>
      <c r="E32" s="59" t="str">
        <f t="shared" si="15"/>
        <v>No.33</v>
      </c>
      <c r="F32" s="59" t="str">
        <f t="shared" si="15"/>
        <v>No.34</v>
      </c>
      <c r="G32" s="59" t="str">
        <f t="shared" si="15"/>
        <v/>
      </c>
      <c r="H32" s="59" t="str">
        <f t="shared" si="15"/>
        <v/>
      </c>
      <c r="I32" s="59" t="str">
        <f t="shared" si="15"/>
        <v/>
      </c>
      <c r="J32" s="59" t="str">
        <f t="shared" si="15"/>
        <v/>
      </c>
      <c r="K32" s="60" t="s">
        <v>199</v>
      </c>
    </row>
    <row r="33" spans="1:21" ht="12.75" customHeight="1" x14ac:dyDescent="0.15">
      <c r="A33" s="109" t="s">
        <v>27</v>
      </c>
      <c r="B33" s="110"/>
      <c r="C33" s="15">
        <f ca="1">ROUND(AVERAGE(D33:J33),0)</f>
        <v>18</v>
      </c>
      <c r="D33" s="52">
        <f t="shared" ref="D33:J33" ca="1" si="16">IF(D$2&lt;&gt;"",INDIRECT(D$2&amp;"!C54"),"")</f>
        <v>20</v>
      </c>
      <c r="E33" s="52">
        <f t="shared" ca="1" si="16"/>
        <v>16</v>
      </c>
      <c r="F33" s="52">
        <f t="shared" ca="1" si="16"/>
        <v>17</v>
      </c>
      <c r="G33" s="52" t="str">
        <f t="shared" ca="1" si="16"/>
        <v/>
      </c>
      <c r="H33" s="52" t="str">
        <f t="shared" ca="1" si="16"/>
        <v/>
      </c>
      <c r="I33" s="52" t="str">
        <f t="shared" ca="1" si="16"/>
        <v/>
      </c>
      <c r="J33" s="52" t="str">
        <f t="shared" ca="1" si="16"/>
        <v/>
      </c>
      <c r="K33" s="61">
        <f ca="1">C33*100</f>
        <v>1800</v>
      </c>
    </row>
    <row r="34" spans="1:21" ht="12.75" customHeight="1" x14ac:dyDescent="0.15">
      <c r="A34" s="109" t="s">
        <v>23</v>
      </c>
      <c r="B34" s="110"/>
      <c r="C34" s="15">
        <f ca="1">ROUND(AVERAGE(D34:J34),0)</f>
        <v>11</v>
      </c>
      <c r="D34" s="52">
        <f t="shared" ref="D34:J34" ca="1" si="17">IF(D$2&lt;&gt;"",INDIRECT(D$2&amp;"!C55"),"")</f>
        <v>8</v>
      </c>
      <c r="E34" s="52">
        <f t="shared" ca="1" si="17"/>
        <v>16</v>
      </c>
      <c r="F34" s="52">
        <f t="shared" ca="1" si="17"/>
        <v>10</v>
      </c>
      <c r="G34" s="52" t="str">
        <f t="shared" ca="1" si="17"/>
        <v/>
      </c>
      <c r="H34" s="52" t="str">
        <f t="shared" ca="1" si="17"/>
        <v/>
      </c>
      <c r="I34" s="52" t="str">
        <f t="shared" ca="1" si="17"/>
        <v/>
      </c>
      <c r="J34" s="52" t="str">
        <f t="shared" ca="1" si="17"/>
        <v/>
      </c>
      <c r="K34" s="62">
        <f ca="1">C34</f>
        <v>11</v>
      </c>
    </row>
    <row r="35" spans="1:21" ht="12.75" customHeight="1" x14ac:dyDescent="0.15">
      <c r="A35" s="109" t="s">
        <v>24</v>
      </c>
      <c r="B35" s="110"/>
      <c r="C35" s="15">
        <f ca="1">ROUND(AVERAGE(D35:J35),0)</f>
        <v>13</v>
      </c>
      <c r="D35" s="52">
        <f t="shared" ref="D35:J35" ca="1" si="18">IF(D$2&lt;&gt;"",INDIRECT(D$2&amp;"!C56"),"")</f>
        <v>10</v>
      </c>
      <c r="E35" s="52">
        <f t="shared" ca="1" si="18"/>
        <v>16</v>
      </c>
      <c r="F35" s="52">
        <f t="shared" ca="1" si="18"/>
        <v>12</v>
      </c>
      <c r="G35" s="52" t="str">
        <f t="shared" ca="1" si="18"/>
        <v/>
      </c>
      <c r="H35" s="52" t="str">
        <f t="shared" ca="1" si="18"/>
        <v/>
      </c>
      <c r="I35" s="52" t="str">
        <f t="shared" ca="1" si="18"/>
        <v/>
      </c>
      <c r="J35" s="52" t="str">
        <f t="shared" ca="1" si="18"/>
        <v/>
      </c>
      <c r="K35" s="62">
        <f ca="1">C35</f>
        <v>13</v>
      </c>
    </row>
    <row r="36" spans="1:21" ht="12.75" customHeight="1" x14ac:dyDescent="0.15">
      <c r="A36" s="109" t="s">
        <v>25</v>
      </c>
      <c r="B36" s="110"/>
      <c r="C36" s="4">
        <f ca="1">ROUND(AVERAGE(D36:J36),3)</f>
        <v>1.9770000000000001</v>
      </c>
      <c r="D36" s="63">
        <f t="shared" ref="D36:J36" ca="1" si="19">IF(D$2&lt;&gt;"",INDIRECT(D$2&amp;"!C57"),"")</f>
        <v>1.3500000000000003</v>
      </c>
      <c r="E36" s="63">
        <f t="shared" ca="1" si="19"/>
        <v>3.11</v>
      </c>
      <c r="F36" s="63">
        <f t="shared" ca="1" si="19"/>
        <v>1.47</v>
      </c>
      <c r="G36" s="63" t="str">
        <f t="shared" ca="1" si="19"/>
        <v/>
      </c>
      <c r="H36" s="63" t="str">
        <f t="shared" ca="1" si="19"/>
        <v/>
      </c>
      <c r="I36" s="63" t="str">
        <f t="shared" ca="1" si="19"/>
        <v/>
      </c>
      <c r="J36" s="63" t="str">
        <f t="shared" ca="1" si="19"/>
        <v/>
      </c>
      <c r="K36" s="64">
        <f ca="1">C36*100</f>
        <v>197.70000000000002</v>
      </c>
    </row>
    <row r="37" spans="1:21" ht="12.75" customHeight="1" x14ac:dyDescent="0.15">
      <c r="A37" s="12"/>
      <c r="B37" s="13"/>
      <c r="C37" s="13"/>
      <c r="D37" s="13"/>
      <c r="E37" s="13"/>
      <c r="F37" s="13"/>
      <c r="G37" s="13"/>
      <c r="H37" s="13"/>
      <c r="I37" s="12"/>
      <c r="J37" s="13"/>
      <c r="K37" s="13"/>
      <c r="L37" s="13"/>
      <c r="M37" s="13"/>
      <c r="N37" s="13"/>
      <c r="O37" s="12"/>
      <c r="P37" s="13"/>
      <c r="Q37" s="13"/>
      <c r="R37" s="13"/>
      <c r="S37" s="13"/>
      <c r="T37" s="13"/>
      <c r="U37" s="12"/>
    </row>
    <row r="38" spans="1:21" ht="12.75" customHeight="1" x14ac:dyDescent="0.15">
      <c r="A38" s="121"/>
      <c r="B38" s="122"/>
      <c r="C38" s="118" t="s">
        <v>19</v>
      </c>
      <c r="D38" s="119"/>
      <c r="E38" s="119"/>
      <c r="F38" s="119"/>
      <c r="G38" s="119"/>
      <c r="H38" s="119"/>
      <c r="I38" s="119"/>
      <c r="J38" s="120"/>
      <c r="L38" s="13"/>
      <c r="M38" s="13"/>
      <c r="N38" s="13"/>
      <c r="O38" s="12"/>
      <c r="P38" s="13"/>
      <c r="Q38" s="13"/>
      <c r="R38" s="13"/>
      <c r="S38" s="13"/>
      <c r="T38" s="13"/>
      <c r="U38" s="12"/>
    </row>
    <row r="39" spans="1:21" ht="12.75" customHeight="1" x14ac:dyDescent="0.15">
      <c r="A39" s="123"/>
      <c r="B39" s="124"/>
      <c r="C39" s="59" t="str">
        <f>C$9</f>
        <v>平均</v>
      </c>
      <c r="D39" s="59" t="str">
        <f t="shared" ref="D39:J39" si="20">IF(D$3&lt;&gt;"",D$3,"")</f>
        <v>No.32</v>
      </c>
      <c r="E39" s="59" t="str">
        <f t="shared" si="20"/>
        <v>No.33</v>
      </c>
      <c r="F39" s="59" t="str">
        <f t="shared" si="20"/>
        <v>No.34</v>
      </c>
      <c r="G39" s="59" t="str">
        <f t="shared" si="20"/>
        <v/>
      </c>
      <c r="H39" s="59" t="str">
        <f t="shared" si="20"/>
        <v/>
      </c>
      <c r="I39" s="59" t="str">
        <f t="shared" si="20"/>
        <v/>
      </c>
      <c r="J39" s="59" t="str">
        <f t="shared" si="20"/>
        <v/>
      </c>
      <c r="L39" s="13"/>
      <c r="M39" s="13"/>
      <c r="N39" s="13"/>
      <c r="O39" s="12"/>
      <c r="P39" s="13"/>
      <c r="Q39" s="13"/>
      <c r="R39" s="13"/>
      <c r="S39" s="13"/>
      <c r="T39" s="13"/>
      <c r="U39" s="12"/>
    </row>
    <row r="40" spans="1:21" ht="12.75" customHeight="1" x14ac:dyDescent="0.15">
      <c r="A40" s="109" t="s">
        <v>27</v>
      </c>
      <c r="B40" s="110"/>
      <c r="C40" s="15">
        <f ca="1">ROUND(AVERAGE(D40:J40),0)</f>
        <v>0</v>
      </c>
      <c r="D40" s="52">
        <f t="shared" ref="D40:J40" ca="1" si="21">IF(D$2&lt;&gt;"",INDIRECT(D$2&amp;"!D54"),"")</f>
        <v>0</v>
      </c>
      <c r="E40" s="52">
        <f ca="1">IF(E$2&lt;&gt;"",INDIRECT(E$2&amp;"!D54"),"")</f>
        <v>0</v>
      </c>
      <c r="F40" s="52">
        <f t="shared" ca="1" si="21"/>
        <v>0</v>
      </c>
      <c r="G40" s="52" t="str">
        <f t="shared" ca="1" si="21"/>
        <v/>
      </c>
      <c r="H40" s="52" t="str">
        <f t="shared" ca="1" si="21"/>
        <v/>
      </c>
      <c r="I40" s="52" t="str">
        <f t="shared" ca="1" si="21"/>
        <v/>
      </c>
      <c r="J40" s="52" t="str">
        <f t="shared" ca="1" si="21"/>
        <v/>
      </c>
      <c r="L40" s="13"/>
      <c r="M40" s="13"/>
      <c r="N40" s="13"/>
      <c r="O40" s="12"/>
      <c r="P40" s="13"/>
      <c r="Q40" s="13"/>
      <c r="R40" s="13"/>
      <c r="S40" s="13"/>
      <c r="T40" s="13"/>
      <c r="U40" s="12"/>
    </row>
    <row r="41" spans="1:21" ht="12.75" customHeight="1" x14ac:dyDescent="0.15">
      <c r="A41" s="109" t="s">
        <v>23</v>
      </c>
      <c r="B41" s="110"/>
      <c r="C41" s="15" t="e">
        <f ca="1">IF($C$20=0,"",ROUND(AVERAGE(D41:J41),0))</f>
        <v>#DIV/0!</v>
      </c>
      <c r="D41" s="52" t="str">
        <f ca="1">IF(D$2&lt;&gt;"",INDIRECT(D$2&amp;"!D55"),"")</f>
        <v/>
      </c>
      <c r="E41" s="52" t="str">
        <f t="shared" ref="E41:J41" ca="1" si="22">IF(E$2&lt;&gt;"",INDIRECT(E$2&amp;"!D55"),"")</f>
        <v/>
      </c>
      <c r="F41" s="52" t="str">
        <f t="shared" ca="1" si="22"/>
        <v/>
      </c>
      <c r="G41" s="52" t="str">
        <f t="shared" ca="1" si="22"/>
        <v/>
      </c>
      <c r="H41" s="52" t="str">
        <f t="shared" ca="1" si="22"/>
        <v/>
      </c>
      <c r="I41" s="52" t="str">
        <f t="shared" ca="1" si="22"/>
        <v/>
      </c>
      <c r="J41" s="52" t="str">
        <f t="shared" ca="1" si="22"/>
        <v/>
      </c>
      <c r="L41" s="13"/>
      <c r="M41" s="13"/>
      <c r="N41" s="13"/>
      <c r="O41" s="12"/>
      <c r="P41" s="13"/>
      <c r="Q41" s="13"/>
      <c r="R41" s="13"/>
      <c r="S41" s="13"/>
      <c r="T41" s="13"/>
      <c r="U41" s="12"/>
    </row>
    <row r="42" spans="1:21" ht="12.75" customHeight="1" x14ac:dyDescent="0.15">
      <c r="A42" s="109" t="s">
        <v>24</v>
      </c>
      <c r="B42" s="110"/>
      <c r="C42" s="15" t="e">
        <f ca="1">IF($C$20=0,"",ROUND(AVERAGE(D42:J42),0))</f>
        <v>#DIV/0!</v>
      </c>
      <c r="D42" s="52" t="str">
        <f t="shared" ref="D42:J42" ca="1" si="23">IF(D$2&lt;&gt;"",INDIRECT(D$2&amp;"!D56"),"")</f>
        <v/>
      </c>
      <c r="E42" s="52" t="str">
        <f t="shared" ca="1" si="23"/>
        <v/>
      </c>
      <c r="F42" s="52" t="str">
        <f t="shared" ca="1" si="23"/>
        <v/>
      </c>
      <c r="G42" s="52" t="str">
        <f t="shared" ca="1" si="23"/>
        <v/>
      </c>
      <c r="H42" s="52" t="str">
        <f t="shared" ca="1" si="23"/>
        <v/>
      </c>
      <c r="I42" s="52" t="str">
        <f t="shared" ca="1" si="23"/>
        <v/>
      </c>
      <c r="J42" s="52" t="str">
        <f t="shared" ca="1" si="23"/>
        <v/>
      </c>
      <c r="L42" s="13"/>
      <c r="M42" s="13"/>
      <c r="N42" s="13"/>
      <c r="O42" s="12"/>
      <c r="P42" s="13"/>
      <c r="Q42" s="13"/>
      <c r="R42" s="13"/>
      <c r="S42" s="13"/>
      <c r="T42" s="13"/>
      <c r="U42" s="12"/>
    </row>
    <row r="43" spans="1:21" ht="12.75" customHeight="1" x14ac:dyDescent="0.15">
      <c r="A43" s="109" t="s">
        <v>25</v>
      </c>
      <c r="B43" s="110"/>
      <c r="C43" s="4">
        <f ca="1">IF($C$20=0,"",ROUND(AVERAGE(D43:J43),3))</f>
        <v>0</v>
      </c>
      <c r="D43" s="65">
        <f t="shared" ref="D43:J43" ca="1" si="24">IF(D$2&lt;&gt;"",INDIRECT(D$2&amp;"!D57"),"")</f>
        <v>0</v>
      </c>
      <c r="E43" s="65">
        <f t="shared" ca="1" si="24"/>
        <v>0</v>
      </c>
      <c r="F43" s="65">
        <f t="shared" ca="1" si="24"/>
        <v>0</v>
      </c>
      <c r="G43" s="65" t="str">
        <f t="shared" ca="1" si="24"/>
        <v/>
      </c>
      <c r="H43" s="65" t="str">
        <f t="shared" ca="1" si="24"/>
        <v/>
      </c>
      <c r="I43" s="65" t="str">
        <f t="shared" ca="1" si="24"/>
        <v/>
      </c>
      <c r="J43" s="65" t="str">
        <f t="shared" ca="1" si="24"/>
        <v/>
      </c>
      <c r="L43" s="13"/>
      <c r="M43" s="13"/>
      <c r="N43" s="13"/>
      <c r="O43" s="12"/>
      <c r="P43" s="13"/>
      <c r="Q43" s="13"/>
      <c r="R43" s="13"/>
      <c r="S43" s="13"/>
      <c r="T43" s="13"/>
      <c r="U43" s="12"/>
    </row>
    <row r="44" spans="1:21" ht="12.75" customHeight="1" x14ac:dyDescent="0.15">
      <c r="A44" s="12"/>
      <c r="B44" s="13"/>
      <c r="C44" s="13"/>
      <c r="D44" s="13"/>
      <c r="E44" s="13"/>
      <c r="F44" s="13"/>
      <c r="G44" s="13"/>
      <c r="H44" s="13"/>
      <c r="I44" s="12"/>
      <c r="J44" s="13"/>
      <c r="K44" s="13"/>
      <c r="L44" s="13"/>
      <c r="M44" s="13"/>
      <c r="N44" s="13"/>
      <c r="O44" s="12"/>
      <c r="P44" s="13"/>
      <c r="Q44" s="13"/>
      <c r="R44" s="13"/>
      <c r="S44" s="13"/>
      <c r="T44" s="13"/>
      <c r="U44" s="12"/>
    </row>
    <row r="45" spans="1:21" ht="12.75" customHeight="1" x14ac:dyDescent="0.15">
      <c r="A45" s="121"/>
      <c r="B45" s="122"/>
      <c r="C45" s="115" t="s">
        <v>20</v>
      </c>
      <c r="D45" s="116"/>
      <c r="E45" s="116"/>
      <c r="F45" s="116"/>
      <c r="G45" s="116"/>
      <c r="H45" s="116"/>
      <c r="I45" s="116"/>
      <c r="J45" s="117"/>
      <c r="L45" s="13"/>
      <c r="M45" s="13"/>
      <c r="N45" s="13"/>
      <c r="O45" s="12"/>
      <c r="P45" s="13"/>
      <c r="Q45" s="13"/>
      <c r="R45" s="13"/>
      <c r="S45" s="13"/>
      <c r="T45" s="13"/>
      <c r="U45" s="12"/>
    </row>
    <row r="46" spans="1:21" ht="12.75" customHeight="1" x14ac:dyDescent="0.15">
      <c r="A46" s="123"/>
      <c r="B46" s="124"/>
      <c r="C46" s="59" t="str">
        <f>C$9</f>
        <v>平均</v>
      </c>
      <c r="D46" s="59" t="str">
        <f t="shared" ref="D46:J46" si="25">IF(D$3&lt;&gt;"",D$3,"")</f>
        <v>No.32</v>
      </c>
      <c r="E46" s="59" t="str">
        <f t="shared" si="25"/>
        <v>No.33</v>
      </c>
      <c r="F46" s="59" t="str">
        <f t="shared" si="25"/>
        <v>No.34</v>
      </c>
      <c r="G46" s="59" t="str">
        <f t="shared" si="25"/>
        <v/>
      </c>
      <c r="H46" s="59" t="str">
        <f t="shared" si="25"/>
        <v/>
      </c>
      <c r="I46" s="59" t="str">
        <f t="shared" si="25"/>
        <v/>
      </c>
      <c r="J46" s="59" t="str">
        <f t="shared" si="25"/>
        <v/>
      </c>
      <c r="L46" s="13"/>
      <c r="M46" s="13"/>
      <c r="N46" s="13"/>
      <c r="O46" s="12"/>
      <c r="P46" s="13"/>
      <c r="Q46" s="13"/>
      <c r="R46" s="13"/>
      <c r="S46" s="13"/>
      <c r="T46" s="13"/>
      <c r="U46" s="12"/>
    </row>
    <row r="47" spans="1:21" ht="12.75" customHeight="1" x14ac:dyDescent="0.15">
      <c r="A47" s="109" t="s">
        <v>27</v>
      </c>
      <c r="B47" s="110"/>
      <c r="C47" s="15">
        <f ca="1">ROUND(AVERAGE(D47:J47),0)</f>
        <v>18</v>
      </c>
      <c r="D47" s="52">
        <f t="shared" ref="D47:J47" ca="1" si="26">IF(D$2&lt;&gt;"",INDIRECT(D$2&amp;"!E54"),"")</f>
        <v>20</v>
      </c>
      <c r="E47" s="52">
        <f t="shared" ca="1" si="26"/>
        <v>16</v>
      </c>
      <c r="F47" s="52">
        <f t="shared" ca="1" si="26"/>
        <v>17</v>
      </c>
      <c r="G47" s="52" t="str">
        <f t="shared" ca="1" si="26"/>
        <v/>
      </c>
      <c r="H47" s="52" t="str">
        <f t="shared" ca="1" si="26"/>
        <v/>
      </c>
      <c r="I47" s="52" t="str">
        <f t="shared" ca="1" si="26"/>
        <v/>
      </c>
      <c r="J47" s="52" t="str">
        <f t="shared" ca="1" si="26"/>
        <v/>
      </c>
      <c r="L47" s="13"/>
      <c r="M47" s="13"/>
      <c r="N47" s="13"/>
      <c r="O47" s="12"/>
      <c r="P47" s="13"/>
      <c r="Q47" s="13"/>
      <c r="R47" s="13"/>
      <c r="S47" s="13"/>
      <c r="T47" s="13"/>
      <c r="U47" s="12"/>
    </row>
    <row r="48" spans="1:21" ht="12.75" customHeight="1" x14ac:dyDescent="0.15">
      <c r="A48" s="109" t="s">
        <v>23</v>
      </c>
      <c r="B48" s="110"/>
      <c r="C48" s="15">
        <f ca="1">ROUND(AVERAGE(D48:J48),0)</f>
        <v>11</v>
      </c>
      <c r="D48" s="52">
        <f t="shared" ref="D48:J48" ca="1" si="27">IF(D$2&lt;&gt;"",INDIRECT(D$2&amp;"!E55"),"")</f>
        <v>8</v>
      </c>
      <c r="E48" s="52">
        <f t="shared" ca="1" si="27"/>
        <v>16</v>
      </c>
      <c r="F48" s="52">
        <f t="shared" ca="1" si="27"/>
        <v>10</v>
      </c>
      <c r="G48" s="52" t="str">
        <f t="shared" ca="1" si="27"/>
        <v/>
      </c>
      <c r="H48" s="52" t="str">
        <f t="shared" ca="1" si="27"/>
        <v/>
      </c>
      <c r="I48" s="52" t="str">
        <f t="shared" ca="1" si="27"/>
        <v/>
      </c>
      <c r="J48" s="52" t="str">
        <f t="shared" ca="1" si="27"/>
        <v/>
      </c>
      <c r="L48" s="13"/>
      <c r="M48" s="13"/>
      <c r="N48" s="13"/>
      <c r="O48" s="12"/>
      <c r="P48" s="13"/>
      <c r="Q48" s="13"/>
      <c r="R48" s="13"/>
      <c r="S48" s="13"/>
      <c r="T48" s="13"/>
      <c r="U48" s="12"/>
    </row>
    <row r="49" spans="1:21" ht="12.75" customHeight="1" x14ac:dyDescent="0.15">
      <c r="A49" s="109" t="s">
        <v>24</v>
      </c>
      <c r="B49" s="110"/>
      <c r="C49" s="15">
        <f ca="1">ROUND(AVERAGE(D49:J49),0)</f>
        <v>13</v>
      </c>
      <c r="D49" s="52">
        <f t="shared" ref="D49:J49" ca="1" si="28">IF(D$2&lt;&gt;"",INDIRECT(D$2&amp;"!E56"),"")</f>
        <v>10</v>
      </c>
      <c r="E49" s="52">
        <f t="shared" ca="1" si="28"/>
        <v>16</v>
      </c>
      <c r="F49" s="52">
        <f t="shared" ca="1" si="28"/>
        <v>12</v>
      </c>
      <c r="G49" s="52" t="str">
        <f t="shared" ca="1" si="28"/>
        <v/>
      </c>
      <c r="H49" s="52" t="str">
        <f t="shared" ca="1" si="28"/>
        <v/>
      </c>
      <c r="I49" s="52" t="str">
        <f t="shared" ca="1" si="28"/>
        <v/>
      </c>
      <c r="J49" s="52" t="str">
        <f t="shared" ca="1" si="28"/>
        <v/>
      </c>
      <c r="L49" s="13"/>
      <c r="M49" s="13"/>
      <c r="N49" s="13"/>
      <c r="O49" s="12"/>
      <c r="P49" s="13"/>
      <c r="Q49" s="13"/>
      <c r="R49" s="13"/>
      <c r="S49" s="13"/>
      <c r="T49" s="13"/>
      <c r="U49" s="12"/>
    </row>
    <row r="50" spans="1:21" ht="12.75" customHeight="1" x14ac:dyDescent="0.15">
      <c r="A50" s="109" t="s">
        <v>25</v>
      </c>
      <c r="B50" s="110"/>
      <c r="C50" s="4">
        <f ca="1">ROUND(AVERAGE(D50:J50),3)</f>
        <v>1.9770000000000001</v>
      </c>
      <c r="D50" s="63">
        <f t="shared" ref="D50:J50" ca="1" si="29">IF(D$2&lt;&gt;"",INDIRECT(D$2&amp;"!E57"),"")</f>
        <v>1.3500000000000003</v>
      </c>
      <c r="E50" s="63">
        <f t="shared" ca="1" si="29"/>
        <v>3.11</v>
      </c>
      <c r="F50" s="63">
        <f t="shared" ca="1" si="29"/>
        <v>1.47</v>
      </c>
      <c r="G50" s="63" t="str">
        <f t="shared" ca="1" si="29"/>
        <v/>
      </c>
      <c r="H50" s="63" t="str">
        <f t="shared" ca="1" si="29"/>
        <v/>
      </c>
      <c r="I50" s="63" t="str">
        <f t="shared" ca="1" si="29"/>
        <v/>
      </c>
      <c r="J50" s="63" t="str">
        <f t="shared" ca="1" si="29"/>
        <v/>
      </c>
      <c r="L50" s="13"/>
      <c r="M50" s="13"/>
      <c r="N50" s="13"/>
      <c r="O50" s="12"/>
      <c r="P50" s="13"/>
      <c r="Q50" s="13"/>
      <c r="R50" s="13"/>
      <c r="S50" s="13"/>
      <c r="T50" s="13"/>
      <c r="U50" s="12"/>
    </row>
    <row r="51" spans="1:21" ht="12.75" customHeight="1" x14ac:dyDescent="0.15">
      <c r="A51" s="12"/>
      <c r="B51" s="13"/>
      <c r="C51" s="13"/>
      <c r="D51" s="13"/>
      <c r="E51" s="13"/>
      <c r="F51" s="13"/>
      <c r="G51" s="13"/>
      <c r="H51" s="13"/>
      <c r="I51" s="12"/>
      <c r="J51" s="13"/>
      <c r="K51" s="13"/>
      <c r="L51" s="13"/>
      <c r="M51" s="13"/>
      <c r="N51" s="13"/>
      <c r="O51" s="12"/>
      <c r="P51" s="13"/>
      <c r="Q51" s="13"/>
      <c r="R51" s="13"/>
      <c r="S51" s="13"/>
      <c r="T51" s="13"/>
      <c r="U51" s="12"/>
    </row>
    <row r="52" spans="1:21" ht="12.75" customHeight="1" x14ac:dyDescent="0.15">
      <c r="A52" s="57" t="s">
        <v>28</v>
      </c>
      <c r="B52" s="13"/>
      <c r="C52" s="13"/>
      <c r="D52" s="13"/>
      <c r="E52" s="13"/>
      <c r="F52" s="13"/>
      <c r="G52" s="13"/>
      <c r="H52" s="13"/>
      <c r="O52" s="12"/>
      <c r="P52" s="13"/>
      <c r="Q52" s="13"/>
      <c r="R52" s="13"/>
      <c r="S52" s="13"/>
      <c r="T52" s="13"/>
    </row>
    <row r="53" spans="1:21" s="58" customFormat="1" ht="12.75" customHeight="1" x14ac:dyDescent="0.15">
      <c r="A53" s="125"/>
      <c r="B53" s="126"/>
      <c r="C53" s="5" t="s">
        <v>18</v>
      </c>
      <c r="D53" s="5" t="s">
        <v>19</v>
      </c>
      <c r="E53" s="5" t="s">
        <v>20</v>
      </c>
      <c r="F53" s="66"/>
      <c r="G53" s="66"/>
      <c r="H53" s="66"/>
      <c r="P53" s="66"/>
      <c r="Q53" s="66"/>
      <c r="R53" s="66"/>
      <c r="S53" s="66"/>
      <c r="T53" s="66"/>
    </row>
    <row r="54" spans="1:21" ht="12.75" customHeight="1" x14ac:dyDescent="0.15">
      <c r="A54" s="109" t="s">
        <v>29</v>
      </c>
      <c r="B54" s="110"/>
      <c r="C54" s="67">
        <f ca="1">ROUND((C33/C10*100),1)</f>
        <v>75</v>
      </c>
      <c r="D54" s="15" t="str">
        <f ca="1">IF($C$18=0,"",ROUND((C40/C18*100),1))</f>
        <v/>
      </c>
      <c r="E54" s="68">
        <f ca="1">ROUND((C47/C25*100),1)</f>
        <v>75</v>
      </c>
      <c r="F54" s="69"/>
      <c r="G54" s="69"/>
      <c r="H54" s="69"/>
      <c r="O54" s="70"/>
      <c r="P54" s="69"/>
      <c r="Q54" s="69"/>
      <c r="R54" s="69"/>
      <c r="S54" s="69"/>
      <c r="T54" s="69"/>
      <c r="U54" s="70"/>
    </row>
    <row r="55" spans="1:21" ht="12.75" customHeight="1" x14ac:dyDescent="0.15">
      <c r="A55" s="109" t="s">
        <v>30</v>
      </c>
      <c r="B55" s="110"/>
      <c r="C55" s="67">
        <f ca="1">ROUND((C36/C13)*100,1)</f>
        <v>47.3</v>
      </c>
      <c r="D55" s="15" t="str">
        <f ca="1">IF($C$18=0,"",ROUND((C43/C21)*100,1))</f>
        <v/>
      </c>
      <c r="E55" s="68">
        <f ca="1">ROUND((C50/C28)*100,1)</f>
        <v>47.3</v>
      </c>
      <c r="F55" s="69"/>
      <c r="G55" s="69"/>
      <c r="H55" s="69"/>
      <c r="O55" s="70"/>
      <c r="P55" s="69"/>
      <c r="Q55" s="69"/>
      <c r="R55" s="69"/>
      <c r="S55" s="69"/>
      <c r="T55" s="69"/>
      <c r="U55" s="70"/>
    </row>
    <row r="56" spans="1:21" ht="12.75" customHeight="1" x14ac:dyDescent="0.15">
      <c r="A56" s="22"/>
      <c r="B56" s="22"/>
      <c r="C56" s="22"/>
      <c r="D56" s="71"/>
      <c r="E56" s="71"/>
      <c r="F56" s="71"/>
      <c r="G56" s="71"/>
      <c r="H56" s="71"/>
      <c r="I56" s="22"/>
      <c r="J56" s="71"/>
      <c r="K56" s="71"/>
      <c r="L56" s="71"/>
      <c r="M56" s="71"/>
      <c r="N56" s="71"/>
      <c r="O56" s="22"/>
      <c r="P56" s="71"/>
      <c r="Q56" s="71"/>
      <c r="R56" s="71"/>
      <c r="S56" s="71"/>
      <c r="T56" s="71"/>
      <c r="U56" s="22"/>
    </row>
    <row r="57" spans="1:21" ht="12.75" customHeight="1" x14ac:dyDescent="0.15">
      <c r="A57" s="57" t="s">
        <v>31</v>
      </c>
      <c r="B57" s="13"/>
      <c r="C57" s="13"/>
      <c r="D57" s="13"/>
      <c r="E57" s="13"/>
      <c r="F57" s="13"/>
      <c r="G57" s="13"/>
      <c r="H57" s="13"/>
      <c r="I57" s="12"/>
      <c r="J57" s="13"/>
      <c r="K57" s="13"/>
      <c r="L57" s="13"/>
      <c r="M57" s="13"/>
      <c r="N57" s="13"/>
      <c r="O57" s="12"/>
      <c r="P57" s="13"/>
      <c r="Q57" s="13"/>
      <c r="R57" s="13"/>
      <c r="S57" s="13"/>
      <c r="T57" s="13"/>
      <c r="U57" s="12"/>
    </row>
    <row r="58" spans="1:21" s="58" customFormat="1" ht="12.75" customHeight="1" x14ac:dyDescent="0.15">
      <c r="A58" s="121"/>
      <c r="B58" s="122"/>
      <c r="C58" s="127" t="s">
        <v>18</v>
      </c>
      <c r="D58" s="127"/>
      <c r="E58" s="127"/>
      <c r="F58" s="127"/>
      <c r="G58" s="127"/>
      <c r="H58" s="127"/>
      <c r="I58" s="127"/>
      <c r="J58" s="127"/>
      <c r="K58" s="127"/>
    </row>
    <row r="59" spans="1:21" s="58" customFormat="1" ht="12.75" customHeight="1" x14ac:dyDescent="0.15">
      <c r="A59" s="123"/>
      <c r="B59" s="124"/>
      <c r="C59" s="59" t="s">
        <v>198</v>
      </c>
      <c r="D59" s="59" t="str">
        <f t="shared" ref="D59:J59" si="30">IF(D$3&lt;&gt;"",D$3,"")</f>
        <v>No.32</v>
      </c>
      <c r="E59" s="59" t="str">
        <f t="shared" si="30"/>
        <v>No.33</v>
      </c>
      <c r="F59" s="59" t="str">
        <f t="shared" si="30"/>
        <v>No.34</v>
      </c>
      <c r="G59" s="59" t="str">
        <f t="shared" si="30"/>
        <v/>
      </c>
      <c r="H59" s="59" t="str">
        <f t="shared" si="30"/>
        <v/>
      </c>
      <c r="I59" s="59" t="str">
        <f t="shared" si="30"/>
        <v/>
      </c>
      <c r="J59" s="59" t="str">
        <f t="shared" si="30"/>
        <v/>
      </c>
      <c r="K59" s="60" t="s">
        <v>199</v>
      </c>
    </row>
    <row r="60" spans="1:21" ht="12.75" customHeight="1" x14ac:dyDescent="0.15">
      <c r="A60" s="109" t="s">
        <v>27</v>
      </c>
      <c r="B60" s="110"/>
      <c r="C60" s="15">
        <f ca="1">C10-C33</f>
        <v>6</v>
      </c>
      <c r="D60" s="52">
        <f t="shared" ref="D60:J60" ca="1" si="31">IF(D$2&lt;&gt;"",INDIRECT(D$2&amp;"!C66"),"")</f>
        <v>7</v>
      </c>
      <c r="E60" s="52">
        <f t="shared" ca="1" si="31"/>
        <v>5</v>
      </c>
      <c r="F60" s="52">
        <f ca="1">IF(F$2&lt;&gt;"",INDIRECT(F$2&amp;"!C66"),"")</f>
        <v>6</v>
      </c>
      <c r="G60" s="52" t="str">
        <f t="shared" ca="1" si="31"/>
        <v/>
      </c>
      <c r="H60" s="52" t="str">
        <f t="shared" ca="1" si="31"/>
        <v/>
      </c>
      <c r="I60" s="52" t="str">
        <f t="shared" ca="1" si="31"/>
        <v/>
      </c>
      <c r="J60" s="52" t="str">
        <f t="shared" ca="1" si="31"/>
        <v/>
      </c>
      <c r="K60" s="61">
        <f ca="1">C60*100</f>
        <v>600</v>
      </c>
    </row>
    <row r="61" spans="1:21" ht="12.75" customHeight="1" x14ac:dyDescent="0.15">
      <c r="A61" s="109" t="s">
        <v>23</v>
      </c>
      <c r="B61" s="110"/>
      <c r="C61" s="15">
        <f ca="1">ROUND(AVERAGE(D61:J61),0)</f>
        <v>16</v>
      </c>
      <c r="D61" s="52">
        <f ca="1">IF(D$2&lt;&gt;"",INDIRECT(D$2&amp;"!C67"),"")</f>
        <v>15</v>
      </c>
      <c r="E61" s="52">
        <f ca="1">IF(E$2&lt;&gt;"",INDIRECT(E$2&amp;"!C67"),"")</f>
        <v>20</v>
      </c>
      <c r="F61" s="52">
        <f ca="1">IF(F$2&lt;&gt;"",INDIRECT(F$2&amp;"!C67"),"")</f>
        <v>14</v>
      </c>
      <c r="G61" s="52" t="str">
        <f t="shared" ref="G61:J61" ca="1" si="32">IF(G$2&lt;&gt;"",INDIRECT(G$2&amp;"!C67"),"")</f>
        <v/>
      </c>
      <c r="H61" s="52" t="str">
        <f t="shared" ca="1" si="32"/>
        <v/>
      </c>
      <c r="I61" s="52" t="str">
        <f t="shared" ca="1" si="32"/>
        <v/>
      </c>
      <c r="J61" s="52" t="str">
        <f t="shared" ca="1" si="32"/>
        <v/>
      </c>
      <c r="K61" s="62">
        <f ca="1">C61</f>
        <v>16</v>
      </c>
    </row>
    <row r="62" spans="1:21" ht="12.75" customHeight="1" x14ac:dyDescent="0.15">
      <c r="A62" s="109" t="s">
        <v>24</v>
      </c>
      <c r="B62" s="110"/>
      <c r="C62" s="15">
        <f ca="1">ROUND(AVERAGE(D62:J62),0)</f>
        <v>23</v>
      </c>
      <c r="D62" s="52">
        <f t="shared" ref="D62:J62" ca="1" si="33">IF(D$2&lt;&gt;"",INDIRECT(D$2&amp;"!C68"),"")</f>
        <v>24</v>
      </c>
      <c r="E62" s="52">
        <f t="shared" ca="1" si="33"/>
        <v>25</v>
      </c>
      <c r="F62" s="52">
        <f t="shared" ca="1" si="33"/>
        <v>20</v>
      </c>
      <c r="G62" s="52" t="str">
        <f t="shared" ca="1" si="33"/>
        <v/>
      </c>
      <c r="H62" s="52" t="str">
        <f t="shared" ca="1" si="33"/>
        <v/>
      </c>
      <c r="I62" s="52" t="str">
        <f t="shared" ca="1" si="33"/>
        <v/>
      </c>
      <c r="J62" s="52" t="str">
        <f t="shared" ca="1" si="33"/>
        <v/>
      </c>
      <c r="K62" s="62">
        <f ca="1">C62</f>
        <v>23</v>
      </c>
    </row>
    <row r="63" spans="1:21" ht="12.75" customHeight="1" x14ac:dyDescent="0.15">
      <c r="A63" s="109" t="s">
        <v>25</v>
      </c>
      <c r="B63" s="110"/>
      <c r="C63" s="4">
        <f ca="1">ROUND(AVERAGE(D63:J63),3)</f>
        <v>2.2069999999999999</v>
      </c>
      <c r="D63" s="63">
        <f t="shared" ref="D63:J63" ca="1" si="34">IF(D$2&lt;&gt;"",INDIRECT(D$2&amp;"!C69"),"")</f>
        <v>2.5699999999999985</v>
      </c>
      <c r="E63" s="63">
        <f t="shared" ca="1" si="34"/>
        <v>2.2899999999999987</v>
      </c>
      <c r="F63" s="63">
        <f t="shared" ca="1" si="34"/>
        <v>1.76</v>
      </c>
      <c r="G63" s="63" t="str">
        <f t="shared" ca="1" si="34"/>
        <v/>
      </c>
      <c r="H63" s="63" t="str">
        <f t="shared" ca="1" si="34"/>
        <v/>
      </c>
      <c r="I63" s="63" t="str">
        <f t="shared" ca="1" si="34"/>
        <v/>
      </c>
      <c r="J63" s="63" t="str">
        <f t="shared" ca="1" si="34"/>
        <v/>
      </c>
      <c r="K63" s="64">
        <f ca="1">C63*100</f>
        <v>220.7</v>
      </c>
    </row>
    <row r="64" spans="1:21" ht="12.75" customHeight="1" x14ac:dyDescent="0.15">
      <c r="K64" s="19" t="str">
        <f ca="1">"形状比＝"&amp;ROUND(K61/K62*100,0)&amp;"、Sr＝"&amp;ROUND((10000/K60)^0.5/K61*100,0)</f>
        <v>形状比＝70、Sr＝26</v>
      </c>
    </row>
    <row r="65" spans="1:21" ht="12.75" customHeight="1" x14ac:dyDescent="0.15">
      <c r="K65" s="19"/>
    </row>
    <row r="66" spans="1:21" ht="12.75" customHeight="1" x14ac:dyDescent="0.15">
      <c r="A66" s="121"/>
      <c r="B66" s="122"/>
      <c r="C66" s="118" t="s">
        <v>19</v>
      </c>
      <c r="D66" s="119"/>
      <c r="E66" s="119"/>
      <c r="F66" s="119"/>
      <c r="G66" s="119"/>
      <c r="H66" s="119"/>
      <c r="I66" s="119"/>
      <c r="J66" s="120"/>
    </row>
    <row r="67" spans="1:21" ht="12.75" customHeight="1" x14ac:dyDescent="0.15">
      <c r="A67" s="123"/>
      <c r="B67" s="124"/>
      <c r="C67" s="59" t="str">
        <f>C$9</f>
        <v>平均</v>
      </c>
      <c r="D67" s="59" t="str">
        <f t="shared" ref="D67:J67" si="35">IF(D$3&lt;&gt;"",D$3,"")</f>
        <v>No.32</v>
      </c>
      <c r="E67" s="59" t="str">
        <f t="shared" si="35"/>
        <v>No.33</v>
      </c>
      <c r="F67" s="59" t="str">
        <f t="shared" si="35"/>
        <v>No.34</v>
      </c>
      <c r="G67" s="59" t="str">
        <f t="shared" si="35"/>
        <v/>
      </c>
      <c r="H67" s="59" t="str">
        <f t="shared" si="35"/>
        <v/>
      </c>
      <c r="I67" s="59" t="str">
        <f t="shared" si="35"/>
        <v/>
      </c>
      <c r="J67" s="59" t="str">
        <f t="shared" si="35"/>
        <v/>
      </c>
    </row>
    <row r="68" spans="1:21" ht="12.75" customHeight="1" x14ac:dyDescent="0.15">
      <c r="A68" s="109" t="s">
        <v>27</v>
      </c>
      <c r="B68" s="110"/>
      <c r="C68" s="15">
        <f ca="1">C18-C40</f>
        <v>0</v>
      </c>
      <c r="D68" s="52">
        <f ca="1">IF(D$2&lt;&gt;"",INDIRECT(D$2&amp;"!D66"),"")</f>
        <v>0</v>
      </c>
      <c r="E68" s="52">
        <f ca="1">IF(E$2&lt;&gt;"",INDIRECT(E$2&amp;"!D66"),"")</f>
        <v>0</v>
      </c>
      <c r="F68" s="52">
        <f t="shared" ref="F68:J68" ca="1" si="36">IF(F$2&lt;&gt;"",INDIRECT(F$2&amp;"!D66"),"")</f>
        <v>0</v>
      </c>
      <c r="G68" s="52" t="str">
        <f t="shared" ca="1" si="36"/>
        <v/>
      </c>
      <c r="H68" s="52" t="str">
        <f t="shared" ca="1" si="36"/>
        <v/>
      </c>
      <c r="I68" s="52" t="str">
        <f t="shared" ca="1" si="36"/>
        <v/>
      </c>
      <c r="J68" s="52" t="str">
        <f t="shared" ca="1" si="36"/>
        <v/>
      </c>
    </row>
    <row r="69" spans="1:21" ht="12.75" customHeight="1" x14ac:dyDescent="0.15">
      <c r="A69" s="109" t="s">
        <v>23</v>
      </c>
      <c r="B69" s="110"/>
      <c r="C69" s="15"/>
      <c r="D69" s="52" t="str">
        <f t="shared" ref="D69:J69" ca="1" si="37">IF(D$2&lt;&gt;"",INDIRECT(D$2&amp;"!D67"),"")</f>
        <v/>
      </c>
      <c r="E69" s="52" t="str">
        <f t="shared" ca="1" si="37"/>
        <v/>
      </c>
      <c r="F69" s="52" t="str">
        <f t="shared" ca="1" si="37"/>
        <v/>
      </c>
      <c r="G69" s="52" t="str">
        <f t="shared" ca="1" si="37"/>
        <v/>
      </c>
      <c r="H69" s="52" t="str">
        <f t="shared" ca="1" si="37"/>
        <v/>
      </c>
      <c r="I69" s="52" t="str">
        <f t="shared" ca="1" si="37"/>
        <v/>
      </c>
      <c r="J69" s="52" t="str">
        <f t="shared" ca="1" si="37"/>
        <v/>
      </c>
    </row>
    <row r="70" spans="1:21" ht="12.75" customHeight="1" x14ac:dyDescent="0.15">
      <c r="A70" s="109" t="s">
        <v>24</v>
      </c>
      <c r="B70" s="110"/>
      <c r="C70" s="15"/>
      <c r="D70" s="52" t="str">
        <f t="shared" ref="D70:J70" ca="1" si="38">IF(D$2&lt;&gt;"",INDIRECT(D$2&amp;"!D68"),"")</f>
        <v/>
      </c>
      <c r="E70" s="52" t="str">
        <f t="shared" ca="1" si="38"/>
        <v/>
      </c>
      <c r="F70" s="52" t="str">
        <f t="shared" ca="1" si="38"/>
        <v/>
      </c>
      <c r="G70" s="52" t="str">
        <f t="shared" ca="1" si="38"/>
        <v/>
      </c>
      <c r="H70" s="52" t="str">
        <f t="shared" ca="1" si="38"/>
        <v/>
      </c>
      <c r="I70" s="52" t="str">
        <f t="shared" ca="1" si="38"/>
        <v/>
      </c>
      <c r="J70" s="52" t="str">
        <f t="shared" ca="1" si="38"/>
        <v/>
      </c>
    </row>
    <row r="71" spans="1:21" ht="12.75" customHeight="1" x14ac:dyDescent="0.15">
      <c r="A71" s="109" t="s">
        <v>25</v>
      </c>
      <c r="B71" s="110"/>
      <c r="C71" s="4"/>
      <c r="D71" s="65" t="str">
        <f t="shared" ref="D71:J71" ca="1" si="39">IF(D$2&lt;&gt;"",INDIRECT(D$2&amp;"!D69"),"")</f>
        <v/>
      </c>
      <c r="E71" s="65" t="str">
        <f t="shared" ca="1" si="39"/>
        <v/>
      </c>
      <c r="F71" s="65" t="str">
        <f t="shared" ca="1" si="39"/>
        <v/>
      </c>
      <c r="G71" s="65" t="str">
        <f t="shared" ca="1" si="39"/>
        <v/>
      </c>
      <c r="H71" s="65" t="str">
        <f t="shared" ca="1" si="39"/>
        <v/>
      </c>
      <c r="I71" s="65" t="str">
        <f t="shared" ca="1" si="39"/>
        <v/>
      </c>
      <c r="J71" s="65" t="str">
        <f t="shared" ca="1" si="39"/>
        <v/>
      </c>
    </row>
    <row r="72" spans="1:21" ht="12.75" customHeight="1" x14ac:dyDescent="0.15"/>
    <row r="73" spans="1:21" ht="12.75" customHeight="1" x14ac:dyDescent="0.15">
      <c r="A73" s="121"/>
      <c r="B73" s="122"/>
      <c r="C73" s="115" t="s">
        <v>20</v>
      </c>
      <c r="D73" s="116"/>
      <c r="E73" s="116"/>
      <c r="F73" s="116"/>
      <c r="G73" s="116"/>
      <c r="H73" s="116"/>
      <c r="I73" s="116"/>
      <c r="J73" s="117"/>
    </row>
    <row r="74" spans="1:21" ht="12.75" customHeight="1" x14ac:dyDescent="0.15">
      <c r="A74" s="123"/>
      <c r="B74" s="124"/>
      <c r="C74" s="59" t="str">
        <f>C$9</f>
        <v>平均</v>
      </c>
      <c r="D74" s="59" t="str">
        <f t="shared" ref="D74:J74" si="40">IF(D$3&lt;&gt;"",D$3,"")</f>
        <v>No.32</v>
      </c>
      <c r="E74" s="59" t="str">
        <f t="shared" si="40"/>
        <v>No.33</v>
      </c>
      <c r="F74" s="59" t="str">
        <f t="shared" si="40"/>
        <v>No.34</v>
      </c>
      <c r="G74" s="59" t="str">
        <f t="shared" si="40"/>
        <v/>
      </c>
      <c r="H74" s="59" t="str">
        <f t="shared" si="40"/>
        <v/>
      </c>
      <c r="I74" s="59" t="str">
        <f t="shared" si="40"/>
        <v/>
      </c>
      <c r="J74" s="59" t="str">
        <f t="shared" si="40"/>
        <v/>
      </c>
      <c r="L74" s="13"/>
      <c r="M74" s="13"/>
      <c r="N74" s="13"/>
      <c r="U74" s="13"/>
    </row>
    <row r="75" spans="1:21" ht="12.75" customHeight="1" x14ac:dyDescent="0.15">
      <c r="A75" s="109" t="s">
        <v>27</v>
      </c>
      <c r="B75" s="110"/>
      <c r="C75" s="15">
        <f ca="1">C25-C47</f>
        <v>6</v>
      </c>
      <c r="D75" s="52">
        <f t="shared" ref="D75:J75" ca="1" si="41">IF(D$2&lt;&gt;"",INDIRECT(D$2&amp;"!E66"),"")</f>
        <v>7</v>
      </c>
      <c r="E75" s="52">
        <f t="shared" ca="1" si="41"/>
        <v>5</v>
      </c>
      <c r="F75" s="52">
        <f t="shared" ca="1" si="41"/>
        <v>6</v>
      </c>
      <c r="G75" s="52" t="str">
        <f t="shared" ca="1" si="41"/>
        <v/>
      </c>
      <c r="H75" s="52" t="str">
        <f t="shared" ca="1" si="41"/>
        <v/>
      </c>
      <c r="I75" s="52" t="str">
        <f t="shared" ca="1" si="41"/>
        <v/>
      </c>
      <c r="J75" s="52" t="str">
        <f t="shared" ca="1" si="41"/>
        <v/>
      </c>
      <c r="L75" s="72"/>
      <c r="M75" s="72"/>
      <c r="N75" s="72"/>
    </row>
    <row r="76" spans="1:21" ht="12.75" customHeight="1" x14ac:dyDescent="0.15">
      <c r="A76" s="109" t="s">
        <v>23</v>
      </c>
      <c r="B76" s="110"/>
      <c r="C76" s="15">
        <f ca="1">ROUND(AVERAGE(D76:J76),0)</f>
        <v>16</v>
      </c>
      <c r="D76" s="52">
        <f t="shared" ref="D76:J76" ca="1" si="42">IF(D$2&lt;&gt;"",INDIRECT(D$2&amp;"!E67"),"")</f>
        <v>15</v>
      </c>
      <c r="E76" s="52">
        <f t="shared" ca="1" si="42"/>
        <v>20</v>
      </c>
      <c r="F76" s="52">
        <f t="shared" ca="1" si="42"/>
        <v>14</v>
      </c>
      <c r="G76" s="52" t="str">
        <f t="shared" ca="1" si="42"/>
        <v/>
      </c>
      <c r="H76" s="52" t="str">
        <f t="shared" ca="1" si="42"/>
        <v/>
      </c>
      <c r="I76" s="52" t="str">
        <f t="shared" ca="1" si="42"/>
        <v/>
      </c>
      <c r="J76" s="52" t="str">
        <f t="shared" ca="1" si="42"/>
        <v/>
      </c>
    </row>
    <row r="77" spans="1:21" ht="12.75" customHeight="1" x14ac:dyDescent="0.15">
      <c r="A77" s="109" t="s">
        <v>24</v>
      </c>
      <c r="B77" s="110"/>
      <c r="C77" s="15">
        <f ca="1">ROUND(AVERAGE(D77:J77),0)</f>
        <v>23</v>
      </c>
      <c r="D77" s="52">
        <f t="shared" ref="D77:J77" ca="1" si="43">IF(D$2&lt;&gt;"",INDIRECT(D$2&amp;"!E68"),"")</f>
        <v>24</v>
      </c>
      <c r="E77" s="52">
        <f t="shared" ca="1" si="43"/>
        <v>25</v>
      </c>
      <c r="F77" s="52">
        <f t="shared" ca="1" si="43"/>
        <v>20</v>
      </c>
      <c r="G77" s="52" t="str">
        <f t="shared" ca="1" si="43"/>
        <v/>
      </c>
      <c r="H77" s="52" t="str">
        <f t="shared" ca="1" si="43"/>
        <v/>
      </c>
      <c r="I77" s="52" t="str">
        <f t="shared" ca="1" si="43"/>
        <v/>
      </c>
      <c r="J77" s="52" t="str">
        <f t="shared" ca="1" si="43"/>
        <v/>
      </c>
    </row>
    <row r="78" spans="1:21" ht="12.75" customHeight="1" x14ac:dyDescent="0.15">
      <c r="A78" s="109" t="s">
        <v>25</v>
      </c>
      <c r="B78" s="110"/>
      <c r="C78" s="4">
        <f ca="1">ROUND(AVERAGE(D78:J78),3)</f>
        <v>2.2069999999999999</v>
      </c>
      <c r="D78" s="63">
        <f t="shared" ref="D78:J78" ca="1" si="44">IF(D$2&lt;&gt;"",INDIRECT(D$2&amp;"!E69"),"")</f>
        <v>2.5699999999999985</v>
      </c>
      <c r="E78" s="63">
        <f t="shared" ca="1" si="44"/>
        <v>2.2899999999999987</v>
      </c>
      <c r="F78" s="63">
        <f t="shared" ca="1" si="44"/>
        <v>1.76</v>
      </c>
      <c r="G78" s="63" t="str">
        <f t="shared" ca="1" si="44"/>
        <v/>
      </c>
      <c r="H78" s="63" t="str">
        <f t="shared" ca="1" si="44"/>
        <v/>
      </c>
      <c r="I78" s="63" t="str">
        <f t="shared" ca="1" si="44"/>
        <v/>
      </c>
      <c r="J78" s="63" t="str">
        <f t="shared" ca="1" si="44"/>
        <v/>
      </c>
    </row>
    <row r="79" spans="1:21" ht="12" customHeight="1" x14ac:dyDescent="0.15">
      <c r="H79" s="19"/>
    </row>
    <row r="82" spans="1:11" ht="22.5" customHeight="1" x14ac:dyDescent="0.15">
      <c r="A82" s="73" t="s">
        <v>200</v>
      </c>
    </row>
    <row r="83" spans="1:11" x14ac:dyDescent="0.15">
      <c r="A83" s="11" t="s">
        <v>201</v>
      </c>
    </row>
    <row r="84" spans="1:11" x14ac:dyDescent="0.15">
      <c r="A84" s="74" t="s">
        <v>202</v>
      </c>
      <c r="B84" s="114" t="s">
        <v>203</v>
      </c>
      <c r="C84" s="114"/>
      <c r="D84" s="114"/>
      <c r="E84" s="114"/>
      <c r="F84" s="114"/>
      <c r="G84" s="114"/>
      <c r="H84" s="114"/>
      <c r="I84" s="114"/>
      <c r="J84" s="114"/>
      <c r="K84" s="114"/>
    </row>
    <row r="85" spans="1:11" x14ac:dyDescent="0.15">
      <c r="A85" s="74" t="s">
        <v>204</v>
      </c>
      <c r="B85" s="114" t="s">
        <v>205</v>
      </c>
      <c r="C85" s="114"/>
      <c r="D85" s="114"/>
      <c r="E85" s="114"/>
      <c r="F85" s="114"/>
      <c r="G85" s="114"/>
      <c r="H85" s="114"/>
      <c r="I85" s="114"/>
      <c r="J85" s="114"/>
      <c r="K85" s="114"/>
    </row>
    <row r="86" spans="1:11" x14ac:dyDescent="0.15">
      <c r="A86" s="74" t="s">
        <v>206</v>
      </c>
      <c r="B86" s="114" t="s">
        <v>207</v>
      </c>
      <c r="C86" s="114"/>
      <c r="D86" s="114"/>
      <c r="E86" s="114"/>
      <c r="F86" s="114"/>
      <c r="G86" s="114"/>
      <c r="H86" s="114"/>
      <c r="I86" s="114"/>
      <c r="J86" s="114"/>
      <c r="K86" s="114"/>
    </row>
    <row r="87" spans="1:11" x14ac:dyDescent="0.15">
      <c r="A87" s="74" t="s">
        <v>208</v>
      </c>
      <c r="B87" s="114" t="s">
        <v>209</v>
      </c>
      <c r="C87" s="114"/>
      <c r="D87" s="114"/>
      <c r="E87" s="114"/>
      <c r="F87" s="114"/>
      <c r="G87" s="114"/>
      <c r="H87" s="114"/>
      <c r="I87" s="114"/>
      <c r="J87" s="114"/>
      <c r="K87" s="114"/>
    </row>
    <row r="88" spans="1:11" x14ac:dyDescent="0.15">
      <c r="A88" s="75" t="s">
        <v>210</v>
      </c>
    </row>
    <row r="90" spans="1:11" x14ac:dyDescent="0.15">
      <c r="A90" s="75" t="s">
        <v>211</v>
      </c>
    </row>
    <row r="92" spans="1:11" x14ac:dyDescent="0.15">
      <c r="A92" s="11" t="s">
        <v>212</v>
      </c>
    </row>
    <row r="93" spans="1:11" x14ac:dyDescent="0.15">
      <c r="A93" s="11" t="s">
        <v>213</v>
      </c>
    </row>
    <row r="94" spans="1:11" x14ac:dyDescent="0.15">
      <c r="A94" s="11" t="s">
        <v>214</v>
      </c>
    </row>
    <row r="96" spans="1:11" x14ac:dyDescent="0.15">
      <c r="A96" s="11" t="s">
        <v>215</v>
      </c>
    </row>
  </sheetData>
  <mergeCells count="66">
    <mergeCell ref="C45:J45"/>
    <mergeCell ref="A33:B33"/>
    <mergeCell ref="A34:B34"/>
    <mergeCell ref="C16:J16"/>
    <mergeCell ref="A1:C1"/>
    <mergeCell ref="D1:G1"/>
    <mergeCell ref="A2:C2"/>
    <mergeCell ref="A3:C3"/>
    <mergeCell ref="A5:C5"/>
    <mergeCell ref="A8:B9"/>
    <mergeCell ref="C8:K8"/>
    <mergeCell ref="A10:B10"/>
    <mergeCell ref="A11:B11"/>
    <mergeCell ref="A12:B12"/>
    <mergeCell ref="A13:B13"/>
    <mergeCell ref="A16:B17"/>
    <mergeCell ref="C31:K31"/>
    <mergeCell ref="A18:B18"/>
    <mergeCell ref="A19:B19"/>
    <mergeCell ref="A20:B20"/>
    <mergeCell ref="A21:B21"/>
    <mergeCell ref="A23:B24"/>
    <mergeCell ref="C23:J23"/>
    <mergeCell ref="A25:B25"/>
    <mergeCell ref="A26:B26"/>
    <mergeCell ref="A27:B27"/>
    <mergeCell ref="A28:B28"/>
    <mergeCell ref="A31:B32"/>
    <mergeCell ref="A35:B35"/>
    <mergeCell ref="A36:B36"/>
    <mergeCell ref="A38:B39"/>
    <mergeCell ref="C38:J38"/>
    <mergeCell ref="A40:B40"/>
    <mergeCell ref="A41:B41"/>
    <mergeCell ref="A42:B42"/>
    <mergeCell ref="A43:B43"/>
    <mergeCell ref="A45:B46"/>
    <mergeCell ref="A48:B48"/>
    <mergeCell ref="A47:B47"/>
    <mergeCell ref="A49:B49"/>
    <mergeCell ref="A50:B50"/>
    <mergeCell ref="A53:B53"/>
    <mergeCell ref="C58:K58"/>
    <mergeCell ref="A54:B54"/>
    <mergeCell ref="A55:B55"/>
    <mergeCell ref="A58:B59"/>
    <mergeCell ref="A60:B60"/>
    <mergeCell ref="A61:B61"/>
    <mergeCell ref="A77:B77"/>
    <mergeCell ref="A63:B63"/>
    <mergeCell ref="A66:B67"/>
    <mergeCell ref="A73:B74"/>
    <mergeCell ref="A62:B62"/>
    <mergeCell ref="C66:J66"/>
    <mergeCell ref="A68:B68"/>
    <mergeCell ref="A69:B69"/>
    <mergeCell ref="A70:B70"/>
    <mergeCell ref="A71:B71"/>
    <mergeCell ref="B84:K84"/>
    <mergeCell ref="B85:K85"/>
    <mergeCell ref="B86:K86"/>
    <mergeCell ref="B87:K87"/>
    <mergeCell ref="C73:J73"/>
    <mergeCell ref="A75:B75"/>
    <mergeCell ref="A76:B76"/>
    <mergeCell ref="A78:B78"/>
  </mergeCells>
  <phoneticPr fontId="3"/>
  <pageMargins left="0.98425196850393704" right="0.39370078740157483" top="0.59055118110236227" bottom="0.59055118110236227" header="0.31496062992125984" footer="0.15748031496062992"/>
  <pageSetup paperSize="9" scale="85" fitToHeight="0" orientation="portrait" horizontalDpi="300" verticalDpi="300"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9" tint="-0.249977111117893"/>
  </sheetPr>
  <dimension ref="A1:AJ120"/>
  <sheetViews>
    <sheetView view="pageBreakPreview" topLeftCell="A19" zoomScaleNormal="100" zoomScaleSheetLayoutView="100" workbookViewId="0">
      <selection activeCell="G57" sqref="G57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256" width="8.125" style="1"/>
    <col min="257" max="259" width="7.875" style="1" customWidth="1"/>
    <col min="260" max="260" width="8.125" style="1" customWidth="1"/>
    <col min="261" max="262" width="8" style="1" customWidth="1"/>
    <col min="263" max="263" width="11.75" style="1" customWidth="1"/>
    <col min="264" max="264" width="7.75" style="1" customWidth="1"/>
    <col min="265" max="265" width="24.75" style="1" customWidth="1"/>
    <col min="266" max="512" width="8.125" style="1"/>
    <col min="513" max="515" width="7.875" style="1" customWidth="1"/>
    <col min="516" max="516" width="8.125" style="1" customWidth="1"/>
    <col min="517" max="518" width="8" style="1" customWidth="1"/>
    <col min="519" max="519" width="11.75" style="1" customWidth="1"/>
    <col min="520" max="520" width="7.75" style="1" customWidth="1"/>
    <col min="521" max="521" width="24.75" style="1" customWidth="1"/>
    <col min="522" max="768" width="8.125" style="1"/>
    <col min="769" max="771" width="7.875" style="1" customWidth="1"/>
    <col min="772" max="772" width="8.125" style="1" customWidth="1"/>
    <col min="773" max="774" width="8" style="1" customWidth="1"/>
    <col min="775" max="775" width="11.75" style="1" customWidth="1"/>
    <col min="776" max="776" width="7.75" style="1" customWidth="1"/>
    <col min="777" max="777" width="24.75" style="1" customWidth="1"/>
    <col min="778" max="1024" width="8.125" style="1"/>
    <col min="1025" max="1027" width="7.875" style="1" customWidth="1"/>
    <col min="1028" max="1028" width="8.125" style="1" customWidth="1"/>
    <col min="1029" max="1030" width="8" style="1" customWidth="1"/>
    <col min="1031" max="1031" width="11.75" style="1" customWidth="1"/>
    <col min="1032" max="1032" width="7.75" style="1" customWidth="1"/>
    <col min="1033" max="1033" width="24.75" style="1" customWidth="1"/>
    <col min="1034" max="1280" width="8.125" style="1"/>
    <col min="1281" max="1283" width="7.875" style="1" customWidth="1"/>
    <col min="1284" max="1284" width="8.125" style="1" customWidth="1"/>
    <col min="1285" max="1286" width="8" style="1" customWidth="1"/>
    <col min="1287" max="1287" width="11.75" style="1" customWidth="1"/>
    <col min="1288" max="1288" width="7.75" style="1" customWidth="1"/>
    <col min="1289" max="1289" width="24.75" style="1" customWidth="1"/>
    <col min="1290" max="1536" width="8.125" style="1"/>
    <col min="1537" max="1539" width="7.875" style="1" customWidth="1"/>
    <col min="1540" max="1540" width="8.125" style="1" customWidth="1"/>
    <col min="1541" max="1542" width="8" style="1" customWidth="1"/>
    <col min="1543" max="1543" width="11.75" style="1" customWidth="1"/>
    <col min="1544" max="1544" width="7.75" style="1" customWidth="1"/>
    <col min="1545" max="1545" width="24.75" style="1" customWidth="1"/>
    <col min="1546" max="1792" width="8.125" style="1"/>
    <col min="1793" max="1795" width="7.875" style="1" customWidth="1"/>
    <col min="1796" max="1796" width="8.125" style="1" customWidth="1"/>
    <col min="1797" max="1798" width="8" style="1" customWidth="1"/>
    <col min="1799" max="1799" width="11.75" style="1" customWidth="1"/>
    <col min="1800" max="1800" width="7.75" style="1" customWidth="1"/>
    <col min="1801" max="1801" width="24.75" style="1" customWidth="1"/>
    <col min="1802" max="2048" width="8.125" style="1"/>
    <col min="2049" max="2051" width="7.875" style="1" customWidth="1"/>
    <col min="2052" max="2052" width="8.125" style="1" customWidth="1"/>
    <col min="2053" max="2054" width="8" style="1" customWidth="1"/>
    <col min="2055" max="2055" width="11.75" style="1" customWidth="1"/>
    <col min="2056" max="2056" width="7.75" style="1" customWidth="1"/>
    <col min="2057" max="2057" width="24.75" style="1" customWidth="1"/>
    <col min="2058" max="2304" width="8.125" style="1"/>
    <col min="2305" max="2307" width="7.875" style="1" customWidth="1"/>
    <col min="2308" max="2308" width="8.125" style="1" customWidth="1"/>
    <col min="2309" max="2310" width="8" style="1" customWidth="1"/>
    <col min="2311" max="2311" width="11.75" style="1" customWidth="1"/>
    <col min="2312" max="2312" width="7.75" style="1" customWidth="1"/>
    <col min="2313" max="2313" width="24.75" style="1" customWidth="1"/>
    <col min="2314" max="2560" width="8.125" style="1"/>
    <col min="2561" max="2563" width="7.875" style="1" customWidth="1"/>
    <col min="2564" max="2564" width="8.125" style="1" customWidth="1"/>
    <col min="2565" max="2566" width="8" style="1" customWidth="1"/>
    <col min="2567" max="2567" width="11.75" style="1" customWidth="1"/>
    <col min="2568" max="2568" width="7.75" style="1" customWidth="1"/>
    <col min="2569" max="2569" width="24.75" style="1" customWidth="1"/>
    <col min="2570" max="2816" width="8.125" style="1"/>
    <col min="2817" max="2819" width="7.875" style="1" customWidth="1"/>
    <col min="2820" max="2820" width="8.125" style="1" customWidth="1"/>
    <col min="2821" max="2822" width="8" style="1" customWidth="1"/>
    <col min="2823" max="2823" width="11.75" style="1" customWidth="1"/>
    <col min="2824" max="2824" width="7.75" style="1" customWidth="1"/>
    <col min="2825" max="2825" width="24.75" style="1" customWidth="1"/>
    <col min="2826" max="3072" width="8.125" style="1"/>
    <col min="3073" max="3075" width="7.875" style="1" customWidth="1"/>
    <col min="3076" max="3076" width="8.125" style="1" customWidth="1"/>
    <col min="3077" max="3078" width="8" style="1" customWidth="1"/>
    <col min="3079" max="3079" width="11.75" style="1" customWidth="1"/>
    <col min="3080" max="3080" width="7.75" style="1" customWidth="1"/>
    <col min="3081" max="3081" width="24.75" style="1" customWidth="1"/>
    <col min="3082" max="3328" width="8.125" style="1"/>
    <col min="3329" max="3331" width="7.875" style="1" customWidth="1"/>
    <col min="3332" max="3332" width="8.125" style="1" customWidth="1"/>
    <col min="3333" max="3334" width="8" style="1" customWidth="1"/>
    <col min="3335" max="3335" width="11.75" style="1" customWidth="1"/>
    <col min="3336" max="3336" width="7.75" style="1" customWidth="1"/>
    <col min="3337" max="3337" width="24.75" style="1" customWidth="1"/>
    <col min="3338" max="3584" width="8.125" style="1"/>
    <col min="3585" max="3587" width="7.875" style="1" customWidth="1"/>
    <col min="3588" max="3588" width="8.125" style="1" customWidth="1"/>
    <col min="3589" max="3590" width="8" style="1" customWidth="1"/>
    <col min="3591" max="3591" width="11.75" style="1" customWidth="1"/>
    <col min="3592" max="3592" width="7.75" style="1" customWidth="1"/>
    <col min="3593" max="3593" width="24.75" style="1" customWidth="1"/>
    <col min="3594" max="3840" width="8.125" style="1"/>
    <col min="3841" max="3843" width="7.875" style="1" customWidth="1"/>
    <col min="3844" max="3844" width="8.125" style="1" customWidth="1"/>
    <col min="3845" max="3846" width="8" style="1" customWidth="1"/>
    <col min="3847" max="3847" width="11.75" style="1" customWidth="1"/>
    <col min="3848" max="3848" width="7.75" style="1" customWidth="1"/>
    <col min="3849" max="3849" width="24.75" style="1" customWidth="1"/>
    <col min="3850" max="4096" width="8.125" style="1"/>
    <col min="4097" max="4099" width="7.875" style="1" customWidth="1"/>
    <col min="4100" max="4100" width="8.125" style="1" customWidth="1"/>
    <col min="4101" max="4102" width="8" style="1" customWidth="1"/>
    <col min="4103" max="4103" width="11.75" style="1" customWidth="1"/>
    <col min="4104" max="4104" width="7.75" style="1" customWidth="1"/>
    <col min="4105" max="4105" width="24.75" style="1" customWidth="1"/>
    <col min="4106" max="4352" width="8.125" style="1"/>
    <col min="4353" max="4355" width="7.875" style="1" customWidth="1"/>
    <col min="4356" max="4356" width="8.125" style="1" customWidth="1"/>
    <col min="4357" max="4358" width="8" style="1" customWidth="1"/>
    <col min="4359" max="4359" width="11.75" style="1" customWidth="1"/>
    <col min="4360" max="4360" width="7.75" style="1" customWidth="1"/>
    <col min="4361" max="4361" width="24.75" style="1" customWidth="1"/>
    <col min="4362" max="4608" width="8.125" style="1"/>
    <col min="4609" max="4611" width="7.875" style="1" customWidth="1"/>
    <col min="4612" max="4612" width="8.125" style="1" customWidth="1"/>
    <col min="4613" max="4614" width="8" style="1" customWidth="1"/>
    <col min="4615" max="4615" width="11.75" style="1" customWidth="1"/>
    <col min="4616" max="4616" width="7.75" style="1" customWidth="1"/>
    <col min="4617" max="4617" width="24.75" style="1" customWidth="1"/>
    <col min="4618" max="4864" width="8.125" style="1"/>
    <col min="4865" max="4867" width="7.875" style="1" customWidth="1"/>
    <col min="4868" max="4868" width="8.125" style="1" customWidth="1"/>
    <col min="4869" max="4870" width="8" style="1" customWidth="1"/>
    <col min="4871" max="4871" width="11.75" style="1" customWidth="1"/>
    <col min="4872" max="4872" width="7.75" style="1" customWidth="1"/>
    <col min="4873" max="4873" width="24.75" style="1" customWidth="1"/>
    <col min="4874" max="5120" width="8.125" style="1"/>
    <col min="5121" max="5123" width="7.875" style="1" customWidth="1"/>
    <col min="5124" max="5124" width="8.125" style="1" customWidth="1"/>
    <col min="5125" max="5126" width="8" style="1" customWidth="1"/>
    <col min="5127" max="5127" width="11.75" style="1" customWidth="1"/>
    <col min="5128" max="5128" width="7.75" style="1" customWidth="1"/>
    <col min="5129" max="5129" width="24.75" style="1" customWidth="1"/>
    <col min="5130" max="5376" width="8.125" style="1"/>
    <col min="5377" max="5379" width="7.875" style="1" customWidth="1"/>
    <col min="5380" max="5380" width="8.125" style="1" customWidth="1"/>
    <col min="5381" max="5382" width="8" style="1" customWidth="1"/>
    <col min="5383" max="5383" width="11.75" style="1" customWidth="1"/>
    <col min="5384" max="5384" width="7.75" style="1" customWidth="1"/>
    <col min="5385" max="5385" width="24.75" style="1" customWidth="1"/>
    <col min="5386" max="5632" width="8.125" style="1"/>
    <col min="5633" max="5635" width="7.875" style="1" customWidth="1"/>
    <col min="5636" max="5636" width="8.125" style="1" customWidth="1"/>
    <col min="5637" max="5638" width="8" style="1" customWidth="1"/>
    <col min="5639" max="5639" width="11.75" style="1" customWidth="1"/>
    <col min="5640" max="5640" width="7.75" style="1" customWidth="1"/>
    <col min="5641" max="5641" width="24.75" style="1" customWidth="1"/>
    <col min="5642" max="5888" width="8.125" style="1"/>
    <col min="5889" max="5891" width="7.875" style="1" customWidth="1"/>
    <col min="5892" max="5892" width="8.125" style="1" customWidth="1"/>
    <col min="5893" max="5894" width="8" style="1" customWidth="1"/>
    <col min="5895" max="5895" width="11.75" style="1" customWidth="1"/>
    <col min="5896" max="5896" width="7.75" style="1" customWidth="1"/>
    <col min="5897" max="5897" width="24.75" style="1" customWidth="1"/>
    <col min="5898" max="6144" width="8.125" style="1"/>
    <col min="6145" max="6147" width="7.875" style="1" customWidth="1"/>
    <col min="6148" max="6148" width="8.125" style="1" customWidth="1"/>
    <col min="6149" max="6150" width="8" style="1" customWidth="1"/>
    <col min="6151" max="6151" width="11.75" style="1" customWidth="1"/>
    <col min="6152" max="6152" width="7.75" style="1" customWidth="1"/>
    <col min="6153" max="6153" width="24.75" style="1" customWidth="1"/>
    <col min="6154" max="6400" width="8.125" style="1"/>
    <col min="6401" max="6403" width="7.875" style="1" customWidth="1"/>
    <col min="6404" max="6404" width="8.125" style="1" customWidth="1"/>
    <col min="6405" max="6406" width="8" style="1" customWidth="1"/>
    <col min="6407" max="6407" width="11.75" style="1" customWidth="1"/>
    <col min="6408" max="6408" width="7.75" style="1" customWidth="1"/>
    <col min="6409" max="6409" width="24.75" style="1" customWidth="1"/>
    <col min="6410" max="6656" width="8.125" style="1"/>
    <col min="6657" max="6659" width="7.875" style="1" customWidth="1"/>
    <col min="6660" max="6660" width="8.125" style="1" customWidth="1"/>
    <col min="6661" max="6662" width="8" style="1" customWidth="1"/>
    <col min="6663" max="6663" width="11.75" style="1" customWidth="1"/>
    <col min="6664" max="6664" width="7.75" style="1" customWidth="1"/>
    <col min="6665" max="6665" width="24.75" style="1" customWidth="1"/>
    <col min="6666" max="6912" width="8.125" style="1"/>
    <col min="6913" max="6915" width="7.875" style="1" customWidth="1"/>
    <col min="6916" max="6916" width="8.125" style="1" customWidth="1"/>
    <col min="6917" max="6918" width="8" style="1" customWidth="1"/>
    <col min="6919" max="6919" width="11.75" style="1" customWidth="1"/>
    <col min="6920" max="6920" width="7.75" style="1" customWidth="1"/>
    <col min="6921" max="6921" width="24.75" style="1" customWidth="1"/>
    <col min="6922" max="7168" width="8.125" style="1"/>
    <col min="7169" max="7171" width="7.875" style="1" customWidth="1"/>
    <col min="7172" max="7172" width="8.125" style="1" customWidth="1"/>
    <col min="7173" max="7174" width="8" style="1" customWidth="1"/>
    <col min="7175" max="7175" width="11.75" style="1" customWidth="1"/>
    <col min="7176" max="7176" width="7.75" style="1" customWidth="1"/>
    <col min="7177" max="7177" width="24.75" style="1" customWidth="1"/>
    <col min="7178" max="7424" width="8.125" style="1"/>
    <col min="7425" max="7427" width="7.875" style="1" customWidth="1"/>
    <col min="7428" max="7428" width="8.125" style="1" customWidth="1"/>
    <col min="7429" max="7430" width="8" style="1" customWidth="1"/>
    <col min="7431" max="7431" width="11.75" style="1" customWidth="1"/>
    <col min="7432" max="7432" width="7.75" style="1" customWidth="1"/>
    <col min="7433" max="7433" width="24.75" style="1" customWidth="1"/>
    <col min="7434" max="7680" width="8.125" style="1"/>
    <col min="7681" max="7683" width="7.875" style="1" customWidth="1"/>
    <col min="7684" max="7684" width="8.125" style="1" customWidth="1"/>
    <col min="7685" max="7686" width="8" style="1" customWidth="1"/>
    <col min="7687" max="7687" width="11.75" style="1" customWidth="1"/>
    <col min="7688" max="7688" width="7.75" style="1" customWidth="1"/>
    <col min="7689" max="7689" width="24.75" style="1" customWidth="1"/>
    <col min="7690" max="7936" width="8.125" style="1"/>
    <col min="7937" max="7939" width="7.875" style="1" customWidth="1"/>
    <col min="7940" max="7940" width="8.125" style="1" customWidth="1"/>
    <col min="7941" max="7942" width="8" style="1" customWidth="1"/>
    <col min="7943" max="7943" width="11.75" style="1" customWidth="1"/>
    <col min="7944" max="7944" width="7.75" style="1" customWidth="1"/>
    <col min="7945" max="7945" width="24.75" style="1" customWidth="1"/>
    <col min="7946" max="8192" width="8.125" style="1"/>
    <col min="8193" max="8195" width="7.875" style="1" customWidth="1"/>
    <col min="8196" max="8196" width="8.125" style="1" customWidth="1"/>
    <col min="8197" max="8198" width="8" style="1" customWidth="1"/>
    <col min="8199" max="8199" width="11.75" style="1" customWidth="1"/>
    <col min="8200" max="8200" width="7.75" style="1" customWidth="1"/>
    <col min="8201" max="8201" width="24.75" style="1" customWidth="1"/>
    <col min="8202" max="8448" width="8.125" style="1"/>
    <col min="8449" max="8451" width="7.875" style="1" customWidth="1"/>
    <col min="8452" max="8452" width="8.125" style="1" customWidth="1"/>
    <col min="8453" max="8454" width="8" style="1" customWidth="1"/>
    <col min="8455" max="8455" width="11.75" style="1" customWidth="1"/>
    <col min="8456" max="8456" width="7.75" style="1" customWidth="1"/>
    <col min="8457" max="8457" width="24.75" style="1" customWidth="1"/>
    <col min="8458" max="8704" width="8.125" style="1"/>
    <col min="8705" max="8707" width="7.875" style="1" customWidth="1"/>
    <col min="8708" max="8708" width="8.125" style="1" customWidth="1"/>
    <col min="8709" max="8710" width="8" style="1" customWidth="1"/>
    <col min="8711" max="8711" width="11.75" style="1" customWidth="1"/>
    <col min="8712" max="8712" width="7.75" style="1" customWidth="1"/>
    <col min="8713" max="8713" width="24.75" style="1" customWidth="1"/>
    <col min="8714" max="8960" width="8.125" style="1"/>
    <col min="8961" max="8963" width="7.875" style="1" customWidth="1"/>
    <col min="8964" max="8964" width="8.125" style="1" customWidth="1"/>
    <col min="8965" max="8966" width="8" style="1" customWidth="1"/>
    <col min="8967" max="8967" width="11.75" style="1" customWidth="1"/>
    <col min="8968" max="8968" width="7.75" style="1" customWidth="1"/>
    <col min="8969" max="8969" width="24.75" style="1" customWidth="1"/>
    <col min="8970" max="9216" width="8.125" style="1"/>
    <col min="9217" max="9219" width="7.875" style="1" customWidth="1"/>
    <col min="9220" max="9220" width="8.125" style="1" customWidth="1"/>
    <col min="9221" max="9222" width="8" style="1" customWidth="1"/>
    <col min="9223" max="9223" width="11.75" style="1" customWidth="1"/>
    <col min="9224" max="9224" width="7.75" style="1" customWidth="1"/>
    <col min="9225" max="9225" width="24.75" style="1" customWidth="1"/>
    <col min="9226" max="9472" width="8.125" style="1"/>
    <col min="9473" max="9475" width="7.875" style="1" customWidth="1"/>
    <col min="9476" max="9476" width="8.125" style="1" customWidth="1"/>
    <col min="9477" max="9478" width="8" style="1" customWidth="1"/>
    <col min="9479" max="9479" width="11.75" style="1" customWidth="1"/>
    <col min="9480" max="9480" width="7.75" style="1" customWidth="1"/>
    <col min="9481" max="9481" width="24.75" style="1" customWidth="1"/>
    <col min="9482" max="9728" width="8.125" style="1"/>
    <col min="9729" max="9731" width="7.875" style="1" customWidth="1"/>
    <col min="9732" max="9732" width="8.125" style="1" customWidth="1"/>
    <col min="9733" max="9734" width="8" style="1" customWidth="1"/>
    <col min="9735" max="9735" width="11.75" style="1" customWidth="1"/>
    <col min="9736" max="9736" width="7.75" style="1" customWidth="1"/>
    <col min="9737" max="9737" width="24.75" style="1" customWidth="1"/>
    <col min="9738" max="9984" width="8.125" style="1"/>
    <col min="9985" max="9987" width="7.875" style="1" customWidth="1"/>
    <col min="9988" max="9988" width="8.125" style="1" customWidth="1"/>
    <col min="9989" max="9990" width="8" style="1" customWidth="1"/>
    <col min="9991" max="9991" width="11.75" style="1" customWidth="1"/>
    <col min="9992" max="9992" width="7.75" style="1" customWidth="1"/>
    <col min="9993" max="9993" width="24.75" style="1" customWidth="1"/>
    <col min="9994" max="10240" width="8.125" style="1"/>
    <col min="10241" max="10243" width="7.875" style="1" customWidth="1"/>
    <col min="10244" max="10244" width="8.125" style="1" customWidth="1"/>
    <col min="10245" max="10246" width="8" style="1" customWidth="1"/>
    <col min="10247" max="10247" width="11.75" style="1" customWidth="1"/>
    <col min="10248" max="10248" width="7.75" style="1" customWidth="1"/>
    <col min="10249" max="10249" width="24.75" style="1" customWidth="1"/>
    <col min="10250" max="10496" width="8.125" style="1"/>
    <col min="10497" max="10499" width="7.875" style="1" customWidth="1"/>
    <col min="10500" max="10500" width="8.125" style="1" customWidth="1"/>
    <col min="10501" max="10502" width="8" style="1" customWidth="1"/>
    <col min="10503" max="10503" width="11.75" style="1" customWidth="1"/>
    <col min="10504" max="10504" width="7.75" style="1" customWidth="1"/>
    <col min="10505" max="10505" width="24.75" style="1" customWidth="1"/>
    <col min="10506" max="10752" width="8.125" style="1"/>
    <col min="10753" max="10755" width="7.875" style="1" customWidth="1"/>
    <col min="10756" max="10756" width="8.125" style="1" customWidth="1"/>
    <col min="10757" max="10758" width="8" style="1" customWidth="1"/>
    <col min="10759" max="10759" width="11.75" style="1" customWidth="1"/>
    <col min="10760" max="10760" width="7.75" style="1" customWidth="1"/>
    <col min="10761" max="10761" width="24.75" style="1" customWidth="1"/>
    <col min="10762" max="11008" width="8.125" style="1"/>
    <col min="11009" max="11011" width="7.875" style="1" customWidth="1"/>
    <col min="11012" max="11012" width="8.125" style="1" customWidth="1"/>
    <col min="11013" max="11014" width="8" style="1" customWidth="1"/>
    <col min="11015" max="11015" width="11.75" style="1" customWidth="1"/>
    <col min="11016" max="11016" width="7.75" style="1" customWidth="1"/>
    <col min="11017" max="11017" width="24.75" style="1" customWidth="1"/>
    <col min="11018" max="11264" width="8.125" style="1"/>
    <col min="11265" max="11267" width="7.875" style="1" customWidth="1"/>
    <col min="11268" max="11268" width="8.125" style="1" customWidth="1"/>
    <col min="11269" max="11270" width="8" style="1" customWidth="1"/>
    <col min="11271" max="11271" width="11.75" style="1" customWidth="1"/>
    <col min="11272" max="11272" width="7.75" style="1" customWidth="1"/>
    <col min="11273" max="11273" width="24.75" style="1" customWidth="1"/>
    <col min="11274" max="11520" width="8.125" style="1"/>
    <col min="11521" max="11523" width="7.875" style="1" customWidth="1"/>
    <col min="11524" max="11524" width="8.125" style="1" customWidth="1"/>
    <col min="11525" max="11526" width="8" style="1" customWidth="1"/>
    <col min="11527" max="11527" width="11.75" style="1" customWidth="1"/>
    <col min="11528" max="11528" width="7.75" style="1" customWidth="1"/>
    <col min="11529" max="11529" width="24.75" style="1" customWidth="1"/>
    <col min="11530" max="11776" width="8.125" style="1"/>
    <col min="11777" max="11779" width="7.875" style="1" customWidth="1"/>
    <col min="11780" max="11780" width="8.125" style="1" customWidth="1"/>
    <col min="11781" max="11782" width="8" style="1" customWidth="1"/>
    <col min="11783" max="11783" width="11.75" style="1" customWidth="1"/>
    <col min="11784" max="11784" width="7.75" style="1" customWidth="1"/>
    <col min="11785" max="11785" width="24.75" style="1" customWidth="1"/>
    <col min="11786" max="12032" width="8.125" style="1"/>
    <col min="12033" max="12035" width="7.875" style="1" customWidth="1"/>
    <col min="12036" max="12036" width="8.125" style="1" customWidth="1"/>
    <col min="12037" max="12038" width="8" style="1" customWidth="1"/>
    <col min="12039" max="12039" width="11.75" style="1" customWidth="1"/>
    <col min="12040" max="12040" width="7.75" style="1" customWidth="1"/>
    <col min="12041" max="12041" width="24.75" style="1" customWidth="1"/>
    <col min="12042" max="12288" width="8.125" style="1"/>
    <col min="12289" max="12291" width="7.875" style="1" customWidth="1"/>
    <col min="12292" max="12292" width="8.125" style="1" customWidth="1"/>
    <col min="12293" max="12294" width="8" style="1" customWidth="1"/>
    <col min="12295" max="12295" width="11.75" style="1" customWidth="1"/>
    <col min="12296" max="12296" width="7.75" style="1" customWidth="1"/>
    <col min="12297" max="12297" width="24.75" style="1" customWidth="1"/>
    <col min="12298" max="12544" width="8.125" style="1"/>
    <col min="12545" max="12547" width="7.875" style="1" customWidth="1"/>
    <col min="12548" max="12548" width="8.125" style="1" customWidth="1"/>
    <col min="12549" max="12550" width="8" style="1" customWidth="1"/>
    <col min="12551" max="12551" width="11.75" style="1" customWidth="1"/>
    <col min="12552" max="12552" width="7.75" style="1" customWidth="1"/>
    <col min="12553" max="12553" width="24.75" style="1" customWidth="1"/>
    <col min="12554" max="12800" width="8.125" style="1"/>
    <col min="12801" max="12803" width="7.875" style="1" customWidth="1"/>
    <col min="12804" max="12804" width="8.125" style="1" customWidth="1"/>
    <col min="12805" max="12806" width="8" style="1" customWidth="1"/>
    <col min="12807" max="12807" width="11.75" style="1" customWidth="1"/>
    <col min="12808" max="12808" width="7.75" style="1" customWidth="1"/>
    <col min="12809" max="12809" width="24.75" style="1" customWidth="1"/>
    <col min="12810" max="13056" width="8.125" style="1"/>
    <col min="13057" max="13059" width="7.875" style="1" customWidth="1"/>
    <col min="13060" max="13060" width="8.125" style="1" customWidth="1"/>
    <col min="13061" max="13062" width="8" style="1" customWidth="1"/>
    <col min="13063" max="13063" width="11.75" style="1" customWidth="1"/>
    <col min="13064" max="13064" width="7.75" style="1" customWidth="1"/>
    <col min="13065" max="13065" width="24.75" style="1" customWidth="1"/>
    <col min="13066" max="13312" width="8.125" style="1"/>
    <col min="13313" max="13315" width="7.875" style="1" customWidth="1"/>
    <col min="13316" max="13316" width="8.125" style="1" customWidth="1"/>
    <col min="13317" max="13318" width="8" style="1" customWidth="1"/>
    <col min="13319" max="13319" width="11.75" style="1" customWidth="1"/>
    <col min="13320" max="13320" width="7.75" style="1" customWidth="1"/>
    <col min="13321" max="13321" width="24.75" style="1" customWidth="1"/>
    <col min="13322" max="13568" width="8.125" style="1"/>
    <col min="13569" max="13571" width="7.875" style="1" customWidth="1"/>
    <col min="13572" max="13572" width="8.125" style="1" customWidth="1"/>
    <col min="13573" max="13574" width="8" style="1" customWidth="1"/>
    <col min="13575" max="13575" width="11.75" style="1" customWidth="1"/>
    <col min="13576" max="13576" width="7.75" style="1" customWidth="1"/>
    <col min="13577" max="13577" width="24.75" style="1" customWidth="1"/>
    <col min="13578" max="13824" width="8.125" style="1"/>
    <col min="13825" max="13827" width="7.875" style="1" customWidth="1"/>
    <col min="13828" max="13828" width="8.125" style="1" customWidth="1"/>
    <col min="13829" max="13830" width="8" style="1" customWidth="1"/>
    <col min="13831" max="13831" width="11.75" style="1" customWidth="1"/>
    <col min="13832" max="13832" width="7.75" style="1" customWidth="1"/>
    <col min="13833" max="13833" width="24.75" style="1" customWidth="1"/>
    <col min="13834" max="14080" width="8.125" style="1"/>
    <col min="14081" max="14083" width="7.875" style="1" customWidth="1"/>
    <col min="14084" max="14084" width="8.125" style="1" customWidth="1"/>
    <col min="14085" max="14086" width="8" style="1" customWidth="1"/>
    <col min="14087" max="14087" width="11.75" style="1" customWidth="1"/>
    <col min="14088" max="14088" width="7.75" style="1" customWidth="1"/>
    <col min="14089" max="14089" width="24.75" style="1" customWidth="1"/>
    <col min="14090" max="14336" width="8.125" style="1"/>
    <col min="14337" max="14339" width="7.875" style="1" customWidth="1"/>
    <col min="14340" max="14340" width="8.125" style="1" customWidth="1"/>
    <col min="14341" max="14342" width="8" style="1" customWidth="1"/>
    <col min="14343" max="14343" width="11.75" style="1" customWidth="1"/>
    <col min="14344" max="14344" width="7.75" style="1" customWidth="1"/>
    <col min="14345" max="14345" width="24.75" style="1" customWidth="1"/>
    <col min="14346" max="14592" width="8.125" style="1"/>
    <col min="14593" max="14595" width="7.875" style="1" customWidth="1"/>
    <col min="14596" max="14596" width="8.125" style="1" customWidth="1"/>
    <col min="14597" max="14598" width="8" style="1" customWidth="1"/>
    <col min="14599" max="14599" width="11.75" style="1" customWidth="1"/>
    <col min="14600" max="14600" width="7.75" style="1" customWidth="1"/>
    <col min="14601" max="14601" width="24.75" style="1" customWidth="1"/>
    <col min="14602" max="14848" width="8.125" style="1"/>
    <col min="14849" max="14851" width="7.875" style="1" customWidth="1"/>
    <col min="14852" max="14852" width="8.125" style="1" customWidth="1"/>
    <col min="14853" max="14854" width="8" style="1" customWidth="1"/>
    <col min="14855" max="14855" width="11.75" style="1" customWidth="1"/>
    <col min="14856" max="14856" width="7.75" style="1" customWidth="1"/>
    <col min="14857" max="14857" width="24.75" style="1" customWidth="1"/>
    <col min="14858" max="15104" width="8.125" style="1"/>
    <col min="15105" max="15107" width="7.875" style="1" customWidth="1"/>
    <col min="15108" max="15108" width="8.125" style="1" customWidth="1"/>
    <col min="15109" max="15110" width="8" style="1" customWidth="1"/>
    <col min="15111" max="15111" width="11.75" style="1" customWidth="1"/>
    <col min="15112" max="15112" width="7.75" style="1" customWidth="1"/>
    <col min="15113" max="15113" width="24.75" style="1" customWidth="1"/>
    <col min="15114" max="15360" width="8.125" style="1"/>
    <col min="15361" max="15363" width="7.875" style="1" customWidth="1"/>
    <col min="15364" max="15364" width="8.125" style="1" customWidth="1"/>
    <col min="15365" max="15366" width="8" style="1" customWidth="1"/>
    <col min="15367" max="15367" width="11.75" style="1" customWidth="1"/>
    <col min="15368" max="15368" width="7.75" style="1" customWidth="1"/>
    <col min="15369" max="15369" width="24.75" style="1" customWidth="1"/>
    <col min="15370" max="15616" width="8.125" style="1"/>
    <col min="15617" max="15619" width="7.875" style="1" customWidth="1"/>
    <col min="15620" max="15620" width="8.125" style="1" customWidth="1"/>
    <col min="15621" max="15622" width="8" style="1" customWidth="1"/>
    <col min="15623" max="15623" width="11.75" style="1" customWidth="1"/>
    <col min="15624" max="15624" width="7.75" style="1" customWidth="1"/>
    <col min="15625" max="15625" width="24.75" style="1" customWidth="1"/>
    <col min="15626" max="15872" width="8.125" style="1"/>
    <col min="15873" max="15875" width="7.875" style="1" customWidth="1"/>
    <col min="15876" max="15876" width="8.125" style="1" customWidth="1"/>
    <col min="15877" max="15878" width="8" style="1" customWidth="1"/>
    <col min="15879" max="15879" width="11.75" style="1" customWidth="1"/>
    <col min="15880" max="15880" width="7.75" style="1" customWidth="1"/>
    <col min="15881" max="15881" width="24.75" style="1" customWidth="1"/>
    <col min="15882" max="16128" width="8.125" style="1"/>
    <col min="16129" max="16131" width="7.875" style="1" customWidth="1"/>
    <col min="16132" max="16132" width="8.125" style="1" customWidth="1"/>
    <col min="16133" max="16134" width="8" style="1" customWidth="1"/>
    <col min="16135" max="16135" width="11.75" style="1" customWidth="1"/>
    <col min="16136" max="16136" width="7.75" style="1" customWidth="1"/>
    <col min="16137" max="16137" width="24.75" style="1" customWidth="1"/>
    <col min="16138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338</v>
      </c>
      <c r="B2" s="100"/>
      <c r="C2" s="100"/>
      <c r="D2" s="100"/>
      <c r="E2" s="100"/>
      <c r="F2" s="100"/>
      <c r="G2" s="100"/>
      <c r="H2" s="101" t="s">
        <v>128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49" t="s">
        <v>56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48">
        <v>0</v>
      </c>
      <c r="L3" s="48">
        <v>12</v>
      </c>
      <c r="M3" s="48">
        <v>22</v>
      </c>
      <c r="N3" s="48">
        <v>32</v>
      </c>
      <c r="O3" s="48">
        <v>42</v>
      </c>
      <c r="P3" s="48" t="s">
        <v>14</v>
      </c>
      <c r="Q3" s="48">
        <v>0</v>
      </c>
      <c r="R3" s="48">
        <v>12</v>
      </c>
      <c r="S3" s="48">
        <v>22</v>
      </c>
      <c r="T3" s="48">
        <v>32</v>
      </c>
      <c r="U3" s="48" t="s">
        <v>14</v>
      </c>
      <c r="V3" s="48">
        <v>0</v>
      </c>
      <c r="W3" s="48">
        <v>12</v>
      </c>
      <c r="X3" s="48">
        <v>22</v>
      </c>
      <c r="Y3" s="48">
        <v>42</v>
      </c>
      <c r="Z3" s="48" t="s">
        <v>14</v>
      </c>
      <c r="AA3" s="48">
        <v>0</v>
      </c>
      <c r="AB3" s="48">
        <v>12</v>
      </c>
      <c r="AC3" s="48">
        <v>22</v>
      </c>
      <c r="AD3" s="48">
        <v>32</v>
      </c>
      <c r="AE3" s="48">
        <v>42</v>
      </c>
      <c r="AF3" s="48" t="s">
        <v>14</v>
      </c>
      <c r="AG3" s="48">
        <v>0</v>
      </c>
      <c r="AH3" s="48">
        <v>12</v>
      </c>
      <c r="AI3" s="48">
        <v>42</v>
      </c>
      <c r="AJ3" s="48" t="s">
        <v>14</v>
      </c>
    </row>
    <row r="4" spans="1:36" ht="12.95" customHeight="1" x14ac:dyDescent="0.15">
      <c r="A4" s="47">
        <v>502</v>
      </c>
      <c r="B4" s="99" t="s">
        <v>178</v>
      </c>
      <c r="C4" s="99"/>
      <c r="D4" s="47">
        <v>16</v>
      </c>
      <c r="E4" s="47">
        <v>13</v>
      </c>
      <c r="F4" s="4">
        <f>IF(D4&gt;0,IF(B4="スギ",P4,IF(B4="ヒノキ",U4,IF(B4="アカマツ",Z4,IF(B4="カラマツ",AF4,AJ4)))),"")</f>
        <v>0.13</v>
      </c>
      <c r="G4" s="47" t="s">
        <v>551</v>
      </c>
      <c r="H4" s="47" t="s">
        <v>32</v>
      </c>
      <c r="I4" s="47" t="s">
        <v>552</v>
      </c>
      <c r="J4" s="1" t="s">
        <v>15</v>
      </c>
      <c r="K4" s="48">
        <f>IF(ROUND(10^(-5+0.8769+1.7454*LOG(D4)+1.014*LOG(E4)),2)&gt;=0.01,ROUND(10^(-5+0.8769+1.7454*LOG(D4)+1.014*LOG(E4)),2),ROUND(10^(-5+0.8769+1.7454*LOG(D4)+1.014*LOG(E4)),3))</f>
        <v>0.13</v>
      </c>
      <c r="L4" s="48">
        <f>ROUND(10^(-5+0.73504+1.83346*LOG(D4)+1.06569*LOG(E4)),2)</f>
        <v>0.13</v>
      </c>
      <c r="M4" s="48">
        <f>ROUND(10^(-5+0.71514+1.74357*LOG(D4)+1.17719*LOG(E4)),2)</f>
        <v>0.13</v>
      </c>
      <c r="N4" s="48">
        <f>ROUND(10^(-5+0.82956+1.76381*LOG(D4)+1.06412*LOG(E4)),2)</f>
        <v>0.14000000000000001</v>
      </c>
      <c r="O4" s="48">
        <f>ROUND(10^(-5+0.88226+1.79204*LOG(D4)+0.99303*LOG(E4)),2)</f>
        <v>0.14000000000000001</v>
      </c>
      <c r="P4" s="48">
        <f>HLOOKUP($D4,K$3:O$43,MATCH($A4,$A$3:$A$43,0),1)</f>
        <v>0.13</v>
      </c>
      <c r="Q4" s="48">
        <f>IF(ROUND(10^(1.810672*LOG(D4)+0.982833*LOG(E4)-4.173533),2)&gt;=0.01,ROUND(10^(1.810672*LOG(D4)+0.982833*LOG(E4)-4.173533),2),ROUND(10^(1.810672*LOG(D4)+0.982833*LOG(E4)-4.173533),3))</f>
        <v>0.13</v>
      </c>
      <c r="R4" s="48">
        <f>ROUND(10^(1.905709*LOG(D4)+1.011385*LOG(E4)-4.293729),2)</f>
        <v>0.13</v>
      </c>
      <c r="S4" s="48">
        <f>ROUND(10^(1.771888*LOG(D4)+1.138415*LOG(E4)-4.271259),2)</f>
        <v>0.14000000000000001</v>
      </c>
      <c r="T4" s="48">
        <f>ROUND(10^(1.671519*LOG(D4)+1.363617*LOG(E4)-4.404407),2)</f>
        <v>0.13</v>
      </c>
      <c r="U4" s="48">
        <f>HLOOKUP($D4,Q$3:T$43,MATCH($A4,$A$3:$A$43,0),1)</f>
        <v>0.13</v>
      </c>
      <c r="V4" s="48">
        <f>IF(ROUND(10^(-4.249503+1.946501*LOG(D4)+0.942682*LOG(E4)),2)&gt;=0.01,ROUND(10^(-4.249503+1.946501*LOG(D4)+0.942682*LOG(E4)),2),ROUND(10^(-4.249503+1.946501*LOG(D4)+0.942682*LOG(E4)),3))</f>
        <v>0.14000000000000001</v>
      </c>
      <c r="W4" s="48">
        <f>ROUND(10^(-4.155639+1.847898*LOG(D4)+0.951955*LOG(E4)),2)</f>
        <v>0.13</v>
      </c>
      <c r="X4" s="48">
        <f>ROUND(10^(-4.194535+1.804172*LOG(D4)+1.034248*LOG(E4)),2)</f>
        <v>0.13</v>
      </c>
      <c r="Y4" s="48">
        <f>ROUND(10^(-4.42347+2.006485*LOG(D4)+0.967757*LOG(E4)),2)</f>
        <v>0.12</v>
      </c>
      <c r="Z4" s="48">
        <f>HLOOKUP($D4,V$3:Y$43,MATCH($A4,$A$3:$A$43,0),1)</f>
        <v>0.13</v>
      </c>
      <c r="AA4" s="48">
        <f>IF(ROUND(10^(1.80389*LOG(D4)+0.962587*LOG(E4)-4.155099),2)&gt;=0.01,ROUND(10^(1.80389*LOG(D4)+0.962587*LOG(E4)-4.155099),2),ROUND(10^(1.80389*LOG(D4)+0.962587*LOG(E4)-4.155099),3))</f>
        <v>0.12</v>
      </c>
      <c r="AB4" s="48">
        <f>ROUND(10^(1.979213*LOG(D4)+0.998347*LOG(E4)-4.369281),2)</f>
        <v>0.13</v>
      </c>
      <c r="AC4" s="48">
        <f>ROUND(10^(1.904401*LOG(D4)+1.062478*LOG(E4)-4.348104),2)</f>
        <v>0.13</v>
      </c>
      <c r="AD4" s="48">
        <f>ROUND(10^(1.640825*LOG(D4)+1.080387*LOG(E4)-3.976731),2)</f>
        <v>0.16</v>
      </c>
      <c r="AE4" s="48">
        <f>ROUND(10^(1.90887*LOG(D4)+1.088002*LOG(E4)-4.431495),2)</f>
        <v>0.12</v>
      </c>
      <c r="AF4" s="48">
        <f>HLOOKUP($D4,AA$3:AE$43,MATCH($A4,$A$3:$A$43,0),1)</f>
        <v>0.13</v>
      </c>
      <c r="AG4" s="48">
        <f>IF(ROUND(10^(1.94019664*LOG(D4)+0.84689666*LOG(E4)-4.20067295),2)&gt;=0.01,ROUND(10^(1.94019664*LOG(D4)+0.84689666*LOG(E4)-4.20067295),2),ROUND(10^(1.94019664*LOG(D4)+0.84689666*LOG(E4)-4.20067295),3))</f>
        <v>0.12</v>
      </c>
      <c r="AH4" s="48">
        <f>ROUND(10^(1.93813902*LOG(D4)+0.96697002*LOG(E4)-4.32216295),2)</f>
        <v>0.12</v>
      </c>
      <c r="AI4" s="48">
        <f>ROUND(10^(1.82464098*LOG(D4)+0.97625989*LOG(E4)-4.15096808),2)</f>
        <v>0.14000000000000001</v>
      </c>
      <c r="AJ4" s="48">
        <f>HLOOKUP($D4,AG$3:AI$43,MATCH($A4,$A$3:$A$43,0),1)</f>
        <v>0.12</v>
      </c>
    </row>
    <row r="5" spans="1:36" ht="12.95" customHeight="1" x14ac:dyDescent="0.15">
      <c r="A5" s="47"/>
      <c r="B5" s="99"/>
      <c r="C5" s="99"/>
      <c r="D5" s="47"/>
      <c r="E5" s="47"/>
      <c r="F5" s="4" t="str">
        <f>IF(D5&gt;0,IF(B5="スギ",P5,IF(B5="ヒノキ",U5,IF(B5="アカマツ",Z5,IF(B5="カラマツ",AF5,AJ5)))),"")</f>
        <v/>
      </c>
      <c r="G5" s="47"/>
      <c r="H5" s="47"/>
      <c r="I5" s="47"/>
      <c r="J5" s="1" t="s">
        <v>15</v>
      </c>
      <c r="K5" s="48" t="e">
        <f t="shared" ref="K5:K43" si="0">IF(ROUND(10^(-5+0.8769+1.7454*LOG(D5)+1.014*LOG(E5)),2)&gt;=0.01,ROUND(10^(-5+0.8769+1.7454*LOG(D5)+1.014*LOG(E5)),2),ROUND(10^(-5+0.8769+1.7454*LOG(D5)+1.014*LOG(E5)),3))</f>
        <v>#NUM!</v>
      </c>
      <c r="L5" s="48" t="e">
        <f t="shared" ref="L5:L43" si="1">ROUND(10^(-5+0.73504+1.83346*LOG(D5)+1.06569*LOG(E5)),2)</f>
        <v>#NUM!</v>
      </c>
      <c r="M5" s="48" t="e">
        <f t="shared" ref="M5:M43" si="2">ROUND(10^(-5+0.71514+1.74357*LOG(D5)+1.17719*LOG(E5)),2)</f>
        <v>#NUM!</v>
      </c>
      <c r="N5" s="48" t="e">
        <f t="shared" ref="N5:N43" si="3">ROUND(10^(-5+0.82956+1.76381*LOG(D5)+1.06412*LOG(E5)),2)</f>
        <v>#NUM!</v>
      </c>
      <c r="O5" s="48" t="e">
        <f t="shared" ref="O5:O43" si="4">ROUND(10^(-5+0.88226+1.79204*LOG(D5)+0.99303*LOG(E5)),2)</f>
        <v>#NUM!</v>
      </c>
      <c r="P5" s="48" t="e">
        <f t="shared" ref="P5:P43" si="5">HLOOKUP($D5,K$3:O$43,MATCH(A5,$A$3:$A$43,0),1)</f>
        <v>#N/A</v>
      </c>
      <c r="Q5" s="48" t="e">
        <f t="shared" ref="Q5:Q43" si="6">IF(ROUND(10^(1.810672*LOG(D5)+0.982833*LOG(E5)-4.173533),2)&gt;=0.01,ROUND(10^(1.810672*LOG(D5)+0.982833*LOG(E5)-4.173533),2),ROUND(10^(1.810672*LOG(D5)+0.982833*LOG(E5)-4.173533),3))</f>
        <v>#NUM!</v>
      </c>
      <c r="R5" s="48" t="e">
        <f t="shared" ref="R5:R43" si="7">ROUND(10^(1.905709*LOG(D5)+1.011385*LOG(E5)-4.293729),2)</f>
        <v>#NUM!</v>
      </c>
      <c r="S5" s="48" t="e">
        <f t="shared" ref="S5:S43" si="8">ROUND(10^(1.771888*LOG(D5)+1.138415*LOG(E5)-4.271259),2)</f>
        <v>#NUM!</v>
      </c>
      <c r="T5" s="48" t="e">
        <f t="shared" ref="T5:T43" si="9">ROUND(10^(1.671519*LOG(D5)+1.363617*LOG(E5)-4.404407),2)</f>
        <v>#NUM!</v>
      </c>
      <c r="U5" s="48" t="e">
        <f t="shared" ref="U5:U43" si="10">HLOOKUP($D5,Q$3:T$43,MATCH($A5,$A$3:$A$43,0),1)</f>
        <v>#N/A</v>
      </c>
      <c r="V5" s="48" t="e">
        <f t="shared" ref="V5:V43" si="11">IF(ROUND(10^(-4.249503+1.946501*LOG(D5)+0.942682*LOG(E5)),2)&gt;=0.01,ROUND(10^(-4.249503+1.946501*LOG(D5)+0.942682*LOG(E5)),2),ROUND(10^(-4.249503+1.946501*LOG(D5)+0.942682*LOG(E5)),3))</f>
        <v>#NUM!</v>
      </c>
      <c r="W5" s="48" t="e">
        <f t="shared" ref="W5:W43" si="12">ROUND(10^(-4.155639+1.847898*LOG(D5)+0.951955*LOG(E5)),2)</f>
        <v>#NUM!</v>
      </c>
      <c r="X5" s="48" t="e">
        <f t="shared" ref="X5:X43" si="13">ROUND(10^(-4.194535+1.804172*LOG(D5)+1.034248*LOG(E5)),2)</f>
        <v>#NUM!</v>
      </c>
      <c r="Y5" s="48" t="e">
        <f t="shared" ref="Y5:Y43" si="14">ROUND(10^(-4.42347+2.006485*LOG(D5)+0.967757*LOG(E5)),2)</f>
        <v>#NUM!</v>
      </c>
      <c r="Z5" s="48" t="e">
        <f t="shared" ref="Z5:Z43" si="15">HLOOKUP($D5,V$3:Y$43,MATCH($A5,$A$3:$A$43,0),1)</f>
        <v>#N/A</v>
      </c>
      <c r="AA5" s="48" t="e">
        <f t="shared" ref="AA5:AA43" si="16">IF(ROUND(10^(1.80389*LOG(D5)+0.962587*LOG(E5)-4.155099),2)&gt;=0.01,ROUND(10^(1.80389*LOG(D5)+0.962587*LOG(E5)-4.155099),2),ROUND(10^(1.80389*LOG(D5)+0.962587*LOG(E5)-4.155099),3))</f>
        <v>#NUM!</v>
      </c>
      <c r="AB5" s="48" t="e">
        <f t="shared" ref="AB5:AB43" si="17">ROUND(10^(1.979213*LOG(D5)+0.998347*LOG(E5)-4.369281),2)</f>
        <v>#NUM!</v>
      </c>
      <c r="AC5" s="48" t="e">
        <f t="shared" ref="AC5:AC43" si="18">ROUND(10^(1.904401*LOG(D5)+1.062478*LOG(E5)-4.348104),2)</f>
        <v>#NUM!</v>
      </c>
      <c r="AD5" s="48" t="e">
        <f t="shared" ref="AD5:AD43" si="19">ROUND(10^(1.640825*LOG(D5)+1.080387*LOG(E5)-3.976731),2)</f>
        <v>#NUM!</v>
      </c>
      <c r="AE5" s="48" t="e">
        <f t="shared" ref="AE5:AE43" si="20">ROUND(10^(1.90887*LOG(D5)+1.088002*LOG(E5)-4.431495),2)</f>
        <v>#NUM!</v>
      </c>
      <c r="AF5" s="48" t="e">
        <f t="shared" ref="AF5:AF43" si="21">HLOOKUP($D5,AA$3:AE$43,MATCH($A5,$A$3:$A$43,0),1)</f>
        <v>#N/A</v>
      </c>
      <c r="AG5" s="48" t="e">
        <f t="shared" ref="AG5:AG43" si="22">IF(ROUND(10^(1.94019664*LOG(D5)+0.84689666*LOG(E5)-4.20067295),2)&gt;=0.01,ROUND(10^(1.94019664*LOG(D5)+0.84689666*LOG(E5)-4.20067295),2),ROUND(10^(1.94019664*LOG(D5)+0.84689666*LOG(E5)-4.20067295),3))</f>
        <v>#NUM!</v>
      </c>
      <c r="AH5" s="48" t="e">
        <f t="shared" ref="AH5:AH43" si="23">ROUND(10^(1.93813902*LOG(D5)+0.96697002*LOG(E5)-4.32216295),2)</f>
        <v>#NUM!</v>
      </c>
      <c r="AI5" s="48" t="e">
        <f t="shared" ref="AI5:AI43" si="24">ROUND(10^(1.82464098*LOG(D5)+0.97625989*LOG(E5)-4.15096808),2)</f>
        <v>#NUM!</v>
      </c>
      <c r="AJ5" s="48" t="e">
        <f t="shared" ref="AJ5:AJ43" si="25">HLOOKUP($D5,AG$3:AI$43,MATCH($A5,$A$3:$A$43,0),1)</f>
        <v>#N/A</v>
      </c>
    </row>
    <row r="6" spans="1:36" ht="12.95" customHeight="1" x14ac:dyDescent="0.15">
      <c r="A6" s="47"/>
      <c r="B6" s="99"/>
      <c r="C6" s="99"/>
      <c r="D6" s="47"/>
      <c r="E6" s="47"/>
      <c r="F6" s="4" t="str">
        <f t="shared" ref="F6:F43" si="26">IF(D6&gt;0,IF(B6="スギ",P6,IF(B6="ヒノキ",U6,IF(B6="アカマツ",Z6,IF(B6="カラマツ",AF6,AJ6)))),"")</f>
        <v/>
      </c>
      <c r="G6" s="47"/>
      <c r="H6" s="47"/>
      <c r="I6" s="47"/>
      <c r="J6" s="1" t="s">
        <v>15</v>
      </c>
      <c r="K6" s="48" t="e">
        <f t="shared" si="0"/>
        <v>#NUM!</v>
      </c>
      <c r="L6" s="48" t="e">
        <f t="shared" si="1"/>
        <v>#NUM!</v>
      </c>
      <c r="M6" s="48" t="e">
        <f t="shared" si="2"/>
        <v>#NUM!</v>
      </c>
      <c r="N6" s="48" t="e">
        <f t="shared" si="3"/>
        <v>#NUM!</v>
      </c>
      <c r="O6" s="48" t="e">
        <f t="shared" si="4"/>
        <v>#NUM!</v>
      </c>
      <c r="P6" s="48" t="e">
        <f t="shared" si="5"/>
        <v>#N/A</v>
      </c>
      <c r="Q6" s="48" t="e">
        <f t="shared" si="6"/>
        <v>#NUM!</v>
      </c>
      <c r="R6" s="48" t="e">
        <f t="shared" si="7"/>
        <v>#NUM!</v>
      </c>
      <c r="S6" s="48" t="e">
        <f t="shared" si="8"/>
        <v>#NUM!</v>
      </c>
      <c r="T6" s="48" t="e">
        <f t="shared" si="9"/>
        <v>#NUM!</v>
      </c>
      <c r="U6" s="48" t="e">
        <f t="shared" si="10"/>
        <v>#N/A</v>
      </c>
      <c r="V6" s="48" t="e">
        <f t="shared" si="11"/>
        <v>#NUM!</v>
      </c>
      <c r="W6" s="48" t="e">
        <f t="shared" si="12"/>
        <v>#NUM!</v>
      </c>
      <c r="X6" s="48" t="e">
        <f t="shared" si="13"/>
        <v>#NUM!</v>
      </c>
      <c r="Y6" s="48" t="e">
        <f t="shared" si="14"/>
        <v>#NUM!</v>
      </c>
      <c r="Z6" s="48" t="e">
        <f t="shared" si="15"/>
        <v>#N/A</v>
      </c>
      <c r="AA6" s="48" t="e">
        <f t="shared" si="16"/>
        <v>#NUM!</v>
      </c>
      <c r="AB6" s="48" t="e">
        <f t="shared" si="17"/>
        <v>#NUM!</v>
      </c>
      <c r="AC6" s="48" t="e">
        <f t="shared" si="18"/>
        <v>#NUM!</v>
      </c>
      <c r="AD6" s="48" t="e">
        <f t="shared" si="19"/>
        <v>#NUM!</v>
      </c>
      <c r="AE6" s="48" t="e">
        <f t="shared" si="20"/>
        <v>#NUM!</v>
      </c>
      <c r="AF6" s="48" t="e">
        <f t="shared" si="21"/>
        <v>#N/A</v>
      </c>
      <c r="AG6" s="48" t="e">
        <f t="shared" si="22"/>
        <v>#NUM!</v>
      </c>
      <c r="AH6" s="48" t="e">
        <f t="shared" si="23"/>
        <v>#NUM!</v>
      </c>
      <c r="AI6" s="48" t="e">
        <f t="shared" si="24"/>
        <v>#NUM!</v>
      </c>
      <c r="AJ6" s="48" t="e">
        <f t="shared" si="25"/>
        <v>#N/A</v>
      </c>
    </row>
    <row r="7" spans="1:36" ht="12.95" customHeight="1" x14ac:dyDescent="0.15">
      <c r="A7" s="47"/>
      <c r="B7" s="99"/>
      <c r="C7" s="99"/>
      <c r="D7" s="47"/>
      <c r="E7" s="47"/>
      <c r="F7" s="4" t="str">
        <f t="shared" si="26"/>
        <v/>
      </c>
      <c r="G7" s="47"/>
      <c r="H7" s="47"/>
      <c r="I7" s="47"/>
      <c r="J7" s="1" t="s">
        <v>15</v>
      </c>
      <c r="K7" s="48" t="e">
        <f t="shared" si="0"/>
        <v>#NUM!</v>
      </c>
      <c r="L7" s="48" t="e">
        <f t="shared" si="1"/>
        <v>#NUM!</v>
      </c>
      <c r="M7" s="48" t="e">
        <f t="shared" si="2"/>
        <v>#NUM!</v>
      </c>
      <c r="N7" s="48" t="e">
        <f t="shared" si="3"/>
        <v>#NUM!</v>
      </c>
      <c r="O7" s="48" t="e">
        <f t="shared" si="4"/>
        <v>#NUM!</v>
      </c>
      <c r="P7" s="48" t="e">
        <f t="shared" si="5"/>
        <v>#N/A</v>
      </c>
      <c r="Q7" s="48" t="e">
        <f t="shared" si="6"/>
        <v>#NUM!</v>
      </c>
      <c r="R7" s="48" t="e">
        <f t="shared" si="7"/>
        <v>#NUM!</v>
      </c>
      <c r="S7" s="48" t="e">
        <f t="shared" si="8"/>
        <v>#NUM!</v>
      </c>
      <c r="T7" s="48" t="e">
        <f t="shared" si="9"/>
        <v>#NUM!</v>
      </c>
      <c r="U7" s="48" t="e">
        <f t="shared" si="10"/>
        <v>#N/A</v>
      </c>
      <c r="V7" s="48" t="e">
        <f t="shared" si="11"/>
        <v>#NUM!</v>
      </c>
      <c r="W7" s="48" t="e">
        <f t="shared" si="12"/>
        <v>#NUM!</v>
      </c>
      <c r="X7" s="48" t="e">
        <f t="shared" si="13"/>
        <v>#NUM!</v>
      </c>
      <c r="Y7" s="48" t="e">
        <f t="shared" si="14"/>
        <v>#NUM!</v>
      </c>
      <c r="Z7" s="48" t="e">
        <f t="shared" si="15"/>
        <v>#N/A</v>
      </c>
      <c r="AA7" s="48" t="e">
        <f t="shared" si="16"/>
        <v>#NUM!</v>
      </c>
      <c r="AB7" s="48" t="e">
        <f t="shared" si="17"/>
        <v>#NUM!</v>
      </c>
      <c r="AC7" s="48" t="e">
        <f t="shared" si="18"/>
        <v>#NUM!</v>
      </c>
      <c r="AD7" s="48" t="e">
        <f t="shared" si="19"/>
        <v>#NUM!</v>
      </c>
      <c r="AE7" s="48" t="e">
        <f t="shared" si="20"/>
        <v>#NUM!</v>
      </c>
      <c r="AF7" s="48" t="e">
        <f t="shared" si="21"/>
        <v>#N/A</v>
      </c>
      <c r="AG7" s="48" t="e">
        <f t="shared" si="22"/>
        <v>#NUM!</v>
      </c>
      <c r="AH7" s="48" t="e">
        <f t="shared" si="23"/>
        <v>#NUM!</v>
      </c>
      <c r="AI7" s="48" t="e">
        <f t="shared" si="24"/>
        <v>#NUM!</v>
      </c>
      <c r="AJ7" s="48" t="e">
        <f t="shared" si="25"/>
        <v>#N/A</v>
      </c>
    </row>
    <row r="8" spans="1:36" ht="12.95" customHeight="1" x14ac:dyDescent="0.15">
      <c r="A8" s="47"/>
      <c r="B8" s="134"/>
      <c r="C8" s="135"/>
      <c r="D8" s="47"/>
      <c r="E8" s="47"/>
      <c r="F8" s="4" t="str">
        <f t="shared" si="26"/>
        <v/>
      </c>
      <c r="G8" s="47"/>
      <c r="H8" s="47"/>
      <c r="I8" s="47"/>
      <c r="J8" s="1" t="s">
        <v>15</v>
      </c>
      <c r="K8" s="48" t="e">
        <f t="shared" si="0"/>
        <v>#NUM!</v>
      </c>
      <c r="L8" s="48" t="e">
        <f t="shared" si="1"/>
        <v>#NUM!</v>
      </c>
      <c r="M8" s="48" t="e">
        <f t="shared" si="2"/>
        <v>#NUM!</v>
      </c>
      <c r="N8" s="48" t="e">
        <f t="shared" si="3"/>
        <v>#NUM!</v>
      </c>
      <c r="O8" s="48" t="e">
        <f t="shared" si="4"/>
        <v>#NUM!</v>
      </c>
      <c r="P8" s="48" t="e">
        <f t="shared" si="5"/>
        <v>#N/A</v>
      </c>
      <c r="Q8" s="48" t="e">
        <f t="shared" si="6"/>
        <v>#NUM!</v>
      </c>
      <c r="R8" s="48" t="e">
        <f t="shared" si="7"/>
        <v>#NUM!</v>
      </c>
      <c r="S8" s="48" t="e">
        <f t="shared" si="8"/>
        <v>#NUM!</v>
      </c>
      <c r="T8" s="48" t="e">
        <f t="shared" si="9"/>
        <v>#NUM!</v>
      </c>
      <c r="U8" s="48" t="e">
        <f t="shared" si="10"/>
        <v>#N/A</v>
      </c>
      <c r="V8" s="48" t="e">
        <f t="shared" si="11"/>
        <v>#NUM!</v>
      </c>
      <c r="W8" s="48" t="e">
        <f t="shared" si="12"/>
        <v>#NUM!</v>
      </c>
      <c r="X8" s="48" t="e">
        <f t="shared" si="13"/>
        <v>#NUM!</v>
      </c>
      <c r="Y8" s="48" t="e">
        <f t="shared" si="14"/>
        <v>#NUM!</v>
      </c>
      <c r="Z8" s="48" t="e">
        <f t="shared" si="15"/>
        <v>#N/A</v>
      </c>
      <c r="AA8" s="48" t="e">
        <f t="shared" si="16"/>
        <v>#NUM!</v>
      </c>
      <c r="AB8" s="48" t="e">
        <f t="shared" si="17"/>
        <v>#NUM!</v>
      </c>
      <c r="AC8" s="48" t="e">
        <f t="shared" si="18"/>
        <v>#NUM!</v>
      </c>
      <c r="AD8" s="48" t="e">
        <f t="shared" si="19"/>
        <v>#NUM!</v>
      </c>
      <c r="AE8" s="48" t="e">
        <f t="shared" si="20"/>
        <v>#NUM!</v>
      </c>
      <c r="AF8" s="48" t="e">
        <f t="shared" si="21"/>
        <v>#N/A</v>
      </c>
      <c r="AG8" s="48" t="e">
        <f t="shared" si="22"/>
        <v>#NUM!</v>
      </c>
      <c r="AH8" s="48" t="e">
        <f t="shared" si="23"/>
        <v>#NUM!</v>
      </c>
      <c r="AI8" s="48" t="e">
        <f t="shared" si="24"/>
        <v>#NUM!</v>
      </c>
      <c r="AJ8" s="48" t="e">
        <f t="shared" si="25"/>
        <v>#N/A</v>
      </c>
    </row>
    <row r="9" spans="1:36" ht="12.95" customHeight="1" x14ac:dyDescent="0.15">
      <c r="A9" s="47"/>
      <c r="B9" s="134"/>
      <c r="C9" s="135"/>
      <c r="D9" s="47"/>
      <c r="E9" s="47"/>
      <c r="F9" s="4" t="str">
        <f>IF(D9&gt;0,IF(B9="スギ",P9,IF(B9="ヒノキ",U9,IF(B9="アカマツ",Z9,IF(B9="カラマツ",AF9,AJ9)))),"")</f>
        <v/>
      </c>
      <c r="G9" s="47"/>
      <c r="H9" s="47"/>
      <c r="I9" s="47"/>
      <c r="J9" s="1" t="s">
        <v>15</v>
      </c>
      <c r="K9" s="48" t="e">
        <f t="shared" si="0"/>
        <v>#NUM!</v>
      </c>
      <c r="L9" s="48" t="e">
        <f t="shared" si="1"/>
        <v>#NUM!</v>
      </c>
      <c r="M9" s="48" t="e">
        <f t="shared" si="2"/>
        <v>#NUM!</v>
      </c>
      <c r="N9" s="48" t="e">
        <f t="shared" si="3"/>
        <v>#NUM!</v>
      </c>
      <c r="O9" s="48" t="e">
        <f t="shared" si="4"/>
        <v>#NUM!</v>
      </c>
      <c r="P9" s="48" t="e">
        <f t="shared" si="5"/>
        <v>#N/A</v>
      </c>
      <c r="Q9" s="48" t="e">
        <f t="shared" si="6"/>
        <v>#NUM!</v>
      </c>
      <c r="R9" s="48" t="e">
        <f t="shared" si="7"/>
        <v>#NUM!</v>
      </c>
      <c r="S9" s="48" t="e">
        <f t="shared" si="8"/>
        <v>#NUM!</v>
      </c>
      <c r="T9" s="48" t="e">
        <f t="shared" si="9"/>
        <v>#NUM!</v>
      </c>
      <c r="U9" s="48" t="e">
        <f t="shared" si="10"/>
        <v>#N/A</v>
      </c>
      <c r="V9" s="48" t="e">
        <f t="shared" si="11"/>
        <v>#NUM!</v>
      </c>
      <c r="W9" s="48" t="e">
        <f t="shared" si="12"/>
        <v>#NUM!</v>
      </c>
      <c r="X9" s="48" t="e">
        <f t="shared" si="13"/>
        <v>#NUM!</v>
      </c>
      <c r="Y9" s="48" t="e">
        <f t="shared" si="14"/>
        <v>#NUM!</v>
      </c>
      <c r="Z9" s="48" t="e">
        <f t="shared" si="15"/>
        <v>#N/A</v>
      </c>
      <c r="AA9" s="48" t="e">
        <f t="shared" si="16"/>
        <v>#NUM!</v>
      </c>
      <c r="AB9" s="48" t="e">
        <f t="shared" si="17"/>
        <v>#NUM!</v>
      </c>
      <c r="AC9" s="48" t="e">
        <f t="shared" si="18"/>
        <v>#NUM!</v>
      </c>
      <c r="AD9" s="48" t="e">
        <f t="shared" si="19"/>
        <v>#NUM!</v>
      </c>
      <c r="AE9" s="48" t="e">
        <f t="shared" si="20"/>
        <v>#NUM!</v>
      </c>
      <c r="AF9" s="48" t="e">
        <f t="shared" si="21"/>
        <v>#N/A</v>
      </c>
      <c r="AG9" s="48" t="e">
        <f t="shared" si="22"/>
        <v>#NUM!</v>
      </c>
      <c r="AH9" s="48" t="e">
        <f t="shared" si="23"/>
        <v>#NUM!</v>
      </c>
      <c r="AI9" s="48" t="e">
        <f t="shared" si="24"/>
        <v>#NUM!</v>
      </c>
      <c r="AJ9" s="48" t="e">
        <f t="shared" si="25"/>
        <v>#N/A</v>
      </c>
    </row>
    <row r="10" spans="1:36" ht="12.95" customHeight="1" x14ac:dyDescent="0.15">
      <c r="A10" s="47"/>
      <c r="B10" s="134"/>
      <c r="C10" s="135"/>
      <c r="D10" s="47"/>
      <c r="E10" s="47"/>
      <c r="F10" s="4" t="str">
        <f>IF(D10&gt;0,IF(B10="スギ",P10,IF(B10="ヒノキ",U10,IF(B10="アカマツ",Z10,IF(B10="カラマツ",AF10,AJ10)))),"")</f>
        <v/>
      </c>
      <c r="G10" s="47"/>
      <c r="H10" s="47"/>
      <c r="I10" s="47"/>
      <c r="J10" s="1" t="s">
        <v>15</v>
      </c>
      <c r="K10" s="48" t="e">
        <f t="shared" si="0"/>
        <v>#NUM!</v>
      </c>
      <c r="L10" s="48" t="e">
        <f t="shared" si="1"/>
        <v>#NUM!</v>
      </c>
      <c r="M10" s="48" t="e">
        <f t="shared" si="2"/>
        <v>#NUM!</v>
      </c>
      <c r="N10" s="48" t="e">
        <f t="shared" si="3"/>
        <v>#NUM!</v>
      </c>
      <c r="O10" s="48" t="e">
        <f t="shared" si="4"/>
        <v>#NUM!</v>
      </c>
      <c r="P10" s="48" t="e">
        <f t="shared" si="5"/>
        <v>#N/A</v>
      </c>
      <c r="Q10" s="48" t="e">
        <f t="shared" si="6"/>
        <v>#NUM!</v>
      </c>
      <c r="R10" s="48" t="e">
        <f t="shared" si="7"/>
        <v>#NUM!</v>
      </c>
      <c r="S10" s="48" t="e">
        <f t="shared" si="8"/>
        <v>#NUM!</v>
      </c>
      <c r="T10" s="48" t="e">
        <f t="shared" si="9"/>
        <v>#NUM!</v>
      </c>
      <c r="U10" s="48" t="e">
        <f t="shared" si="10"/>
        <v>#N/A</v>
      </c>
      <c r="V10" s="48" t="e">
        <f t="shared" si="11"/>
        <v>#NUM!</v>
      </c>
      <c r="W10" s="48" t="e">
        <f t="shared" si="12"/>
        <v>#NUM!</v>
      </c>
      <c r="X10" s="48" t="e">
        <f t="shared" si="13"/>
        <v>#NUM!</v>
      </c>
      <c r="Y10" s="48" t="e">
        <f t="shared" si="14"/>
        <v>#NUM!</v>
      </c>
      <c r="Z10" s="48" t="e">
        <f t="shared" si="15"/>
        <v>#N/A</v>
      </c>
      <c r="AA10" s="48" t="e">
        <f t="shared" si="16"/>
        <v>#NUM!</v>
      </c>
      <c r="AB10" s="48" t="e">
        <f t="shared" si="17"/>
        <v>#NUM!</v>
      </c>
      <c r="AC10" s="48" t="e">
        <f t="shared" si="18"/>
        <v>#NUM!</v>
      </c>
      <c r="AD10" s="48" t="e">
        <f t="shared" si="19"/>
        <v>#NUM!</v>
      </c>
      <c r="AE10" s="48" t="e">
        <f t="shared" si="20"/>
        <v>#NUM!</v>
      </c>
      <c r="AF10" s="48" t="e">
        <f t="shared" si="21"/>
        <v>#N/A</v>
      </c>
      <c r="AG10" s="48" t="e">
        <f t="shared" si="22"/>
        <v>#NUM!</v>
      </c>
      <c r="AH10" s="48" t="e">
        <f t="shared" si="23"/>
        <v>#NUM!</v>
      </c>
      <c r="AI10" s="48" t="e">
        <f t="shared" si="24"/>
        <v>#NUM!</v>
      </c>
      <c r="AJ10" s="48" t="e">
        <f t="shared" si="25"/>
        <v>#N/A</v>
      </c>
    </row>
    <row r="11" spans="1:36" ht="12.95" customHeight="1" x14ac:dyDescent="0.15">
      <c r="A11" s="47"/>
      <c r="B11" s="134"/>
      <c r="C11" s="135"/>
      <c r="D11" s="47"/>
      <c r="E11" s="47"/>
      <c r="F11" s="4" t="str">
        <f t="shared" ref="F11:F12" si="27">IF(D11&gt;0,IF(B11="スギ",P11,IF(B11="ヒノキ",U11,IF(B11="アカマツ",Z11,IF(B11="カラマツ",AF11,AJ11)))),"")</f>
        <v/>
      </c>
      <c r="G11" s="47"/>
      <c r="H11" s="47"/>
      <c r="I11" s="47"/>
      <c r="J11" s="1" t="s">
        <v>15</v>
      </c>
      <c r="K11" s="48" t="e">
        <f t="shared" si="0"/>
        <v>#NUM!</v>
      </c>
      <c r="L11" s="48" t="e">
        <f t="shared" si="1"/>
        <v>#NUM!</v>
      </c>
      <c r="M11" s="48" t="e">
        <f t="shared" si="2"/>
        <v>#NUM!</v>
      </c>
      <c r="N11" s="48" t="e">
        <f t="shared" si="3"/>
        <v>#NUM!</v>
      </c>
      <c r="O11" s="48" t="e">
        <f t="shared" si="4"/>
        <v>#NUM!</v>
      </c>
      <c r="P11" s="48" t="e">
        <f t="shared" si="5"/>
        <v>#N/A</v>
      </c>
      <c r="Q11" s="48" t="e">
        <f t="shared" si="6"/>
        <v>#NUM!</v>
      </c>
      <c r="R11" s="48" t="e">
        <f t="shared" si="7"/>
        <v>#NUM!</v>
      </c>
      <c r="S11" s="48" t="e">
        <f t="shared" si="8"/>
        <v>#NUM!</v>
      </c>
      <c r="T11" s="48" t="e">
        <f t="shared" si="9"/>
        <v>#NUM!</v>
      </c>
      <c r="U11" s="48" t="e">
        <f t="shared" si="10"/>
        <v>#N/A</v>
      </c>
      <c r="V11" s="48" t="e">
        <f t="shared" si="11"/>
        <v>#NUM!</v>
      </c>
      <c r="W11" s="48" t="e">
        <f t="shared" si="12"/>
        <v>#NUM!</v>
      </c>
      <c r="X11" s="48" t="e">
        <f t="shared" si="13"/>
        <v>#NUM!</v>
      </c>
      <c r="Y11" s="48" t="e">
        <f t="shared" si="14"/>
        <v>#NUM!</v>
      </c>
      <c r="Z11" s="48" t="e">
        <f t="shared" si="15"/>
        <v>#N/A</v>
      </c>
      <c r="AA11" s="48" t="e">
        <f t="shared" si="16"/>
        <v>#NUM!</v>
      </c>
      <c r="AB11" s="48" t="e">
        <f t="shared" si="17"/>
        <v>#NUM!</v>
      </c>
      <c r="AC11" s="48" t="e">
        <f t="shared" si="18"/>
        <v>#NUM!</v>
      </c>
      <c r="AD11" s="48" t="e">
        <f t="shared" si="19"/>
        <v>#NUM!</v>
      </c>
      <c r="AE11" s="48" t="e">
        <f t="shared" si="20"/>
        <v>#NUM!</v>
      </c>
      <c r="AF11" s="48" t="e">
        <f t="shared" si="21"/>
        <v>#N/A</v>
      </c>
      <c r="AG11" s="48" t="e">
        <f t="shared" si="22"/>
        <v>#NUM!</v>
      </c>
      <c r="AH11" s="48" t="e">
        <f t="shared" si="23"/>
        <v>#NUM!</v>
      </c>
      <c r="AI11" s="48" t="e">
        <f t="shared" si="24"/>
        <v>#NUM!</v>
      </c>
      <c r="AJ11" s="48" t="e">
        <f t="shared" si="25"/>
        <v>#N/A</v>
      </c>
    </row>
    <row r="12" spans="1:36" ht="12.95" customHeight="1" x14ac:dyDescent="0.15">
      <c r="A12" s="47"/>
      <c r="B12" s="134"/>
      <c r="C12" s="135"/>
      <c r="D12" s="47"/>
      <c r="E12" s="47"/>
      <c r="F12" s="4" t="str">
        <f t="shared" si="27"/>
        <v/>
      </c>
      <c r="G12" s="47"/>
      <c r="H12" s="47"/>
      <c r="I12" s="47"/>
      <c r="J12" s="1" t="s">
        <v>15</v>
      </c>
      <c r="K12" s="48" t="e">
        <f t="shared" si="0"/>
        <v>#NUM!</v>
      </c>
      <c r="L12" s="48" t="e">
        <f t="shared" si="1"/>
        <v>#NUM!</v>
      </c>
      <c r="M12" s="48" t="e">
        <f t="shared" si="2"/>
        <v>#NUM!</v>
      </c>
      <c r="N12" s="48" t="e">
        <f t="shared" si="3"/>
        <v>#NUM!</v>
      </c>
      <c r="O12" s="48" t="e">
        <f t="shared" si="4"/>
        <v>#NUM!</v>
      </c>
      <c r="P12" s="48" t="e">
        <f t="shared" si="5"/>
        <v>#N/A</v>
      </c>
      <c r="Q12" s="48" t="e">
        <f t="shared" si="6"/>
        <v>#NUM!</v>
      </c>
      <c r="R12" s="48" t="e">
        <f t="shared" si="7"/>
        <v>#NUM!</v>
      </c>
      <c r="S12" s="48" t="e">
        <f t="shared" si="8"/>
        <v>#NUM!</v>
      </c>
      <c r="T12" s="48" t="e">
        <f t="shared" si="9"/>
        <v>#NUM!</v>
      </c>
      <c r="U12" s="48" t="e">
        <f t="shared" si="10"/>
        <v>#N/A</v>
      </c>
      <c r="V12" s="48" t="e">
        <f t="shared" si="11"/>
        <v>#NUM!</v>
      </c>
      <c r="W12" s="48" t="e">
        <f t="shared" si="12"/>
        <v>#NUM!</v>
      </c>
      <c r="X12" s="48" t="e">
        <f t="shared" si="13"/>
        <v>#NUM!</v>
      </c>
      <c r="Y12" s="48" t="e">
        <f t="shared" si="14"/>
        <v>#NUM!</v>
      </c>
      <c r="Z12" s="48" t="e">
        <f t="shared" si="15"/>
        <v>#N/A</v>
      </c>
      <c r="AA12" s="48" t="e">
        <f t="shared" si="16"/>
        <v>#NUM!</v>
      </c>
      <c r="AB12" s="48" t="e">
        <f t="shared" si="17"/>
        <v>#NUM!</v>
      </c>
      <c r="AC12" s="48" t="e">
        <f t="shared" si="18"/>
        <v>#NUM!</v>
      </c>
      <c r="AD12" s="48" t="e">
        <f t="shared" si="19"/>
        <v>#NUM!</v>
      </c>
      <c r="AE12" s="48" t="e">
        <f t="shared" si="20"/>
        <v>#NUM!</v>
      </c>
      <c r="AF12" s="48" t="e">
        <f t="shared" si="21"/>
        <v>#N/A</v>
      </c>
      <c r="AG12" s="48" t="e">
        <f t="shared" si="22"/>
        <v>#NUM!</v>
      </c>
      <c r="AH12" s="48" t="e">
        <f t="shared" si="23"/>
        <v>#NUM!</v>
      </c>
      <c r="AI12" s="48" t="e">
        <f t="shared" si="24"/>
        <v>#NUM!</v>
      </c>
      <c r="AJ12" s="48" t="e">
        <f t="shared" si="25"/>
        <v>#N/A</v>
      </c>
    </row>
    <row r="13" spans="1:36" ht="12.95" customHeight="1" x14ac:dyDescent="0.15">
      <c r="A13" s="47"/>
      <c r="B13" s="99"/>
      <c r="C13" s="99"/>
      <c r="D13" s="47"/>
      <c r="E13" s="47"/>
      <c r="F13" s="4" t="str">
        <f t="shared" si="26"/>
        <v/>
      </c>
      <c r="G13" s="5"/>
      <c r="H13" s="47"/>
      <c r="I13" s="47"/>
      <c r="J13" s="1" t="s">
        <v>15</v>
      </c>
      <c r="K13" s="48" t="e">
        <f t="shared" si="0"/>
        <v>#NUM!</v>
      </c>
      <c r="L13" s="48" t="e">
        <f t="shared" si="1"/>
        <v>#NUM!</v>
      </c>
      <c r="M13" s="48" t="e">
        <f t="shared" si="2"/>
        <v>#NUM!</v>
      </c>
      <c r="N13" s="48" t="e">
        <f t="shared" si="3"/>
        <v>#NUM!</v>
      </c>
      <c r="O13" s="48" t="e">
        <f t="shared" si="4"/>
        <v>#NUM!</v>
      </c>
      <c r="P13" s="48" t="e">
        <f t="shared" si="5"/>
        <v>#N/A</v>
      </c>
      <c r="Q13" s="48" t="e">
        <f t="shared" si="6"/>
        <v>#NUM!</v>
      </c>
      <c r="R13" s="48" t="e">
        <f t="shared" si="7"/>
        <v>#NUM!</v>
      </c>
      <c r="S13" s="48" t="e">
        <f t="shared" si="8"/>
        <v>#NUM!</v>
      </c>
      <c r="T13" s="48" t="e">
        <f t="shared" si="9"/>
        <v>#NUM!</v>
      </c>
      <c r="U13" s="48" t="e">
        <f t="shared" si="10"/>
        <v>#N/A</v>
      </c>
      <c r="V13" s="48" t="e">
        <f t="shared" si="11"/>
        <v>#NUM!</v>
      </c>
      <c r="W13" s="48" t="e">
        <f t="shared" si="12"/>
        <v>#NUM!</v>
      </c>
      <c r="X13" s="48" t="e">
        <f t="shared" si="13"/>
        <v>#NUM!</v>
      </c>
      <c r="Y13" s="48" t="e">
        <f t="shared" si="14"/>
        <v>#NUM!</v>
      </c>
      <c r="Z13" s="48" t="e">
        <f t="shared" si="15"/>
        <v>#N/A</v>
      </c>
      <c r="AA13" s="48" t="e">
        <f t="shared" si="16"/>
        <v>#NUM!</v>
      </c>
      <c r="AB13" s="48" t="e">
        <f t="shared" si="17"/>
        <v>#NUM!</v>
      </c>
      <c r="AC13" s="48" t="e">
        <f t="shared" si="18"/>
        <v>#NUM!</v>
      </c>
      <c r="AD13" s="48" t="e">
        <f t="shared" si="19"/>
        <v>#NUM!</v>
      </c>
      <c r="AE13" s="48" t="e">
        <f t="shared" si="20"/>
        <v>#NUM!</v>
      </c>
      <c r="AF13" s="48" t="e">
        <f t="shared" si="21"/>
        <v>#N/A</v>
      </c>
      <c r="AG13" s="48" t="e">
        <f t="shared" si="22"/>
        <v>#NUM!</v>
      </c>
      <c r="AH13" s="48" t="e">
        <f t="shared" si="23"/>
        <v>#NUM!</v>
      </c>
      <c r="AI13" s="48" t="e">
        <f t="shared" si="24"/>
        <v>#NUM!</v>
      </c>
      <c r="AJ13" s="48" t="e">
        <f t="shared" si="25"/>
        <v>#N/A</v>
      </c>
    </row>
    <row r="14" spans="1:36" ht="12.95" customHeight="1" x14ac:dyDescent="0.15">
      <c r="A14" s="47"/>
      <c r="B14" s="99"/>
      <c r="C14" s="99"/>
      <c r="D14" s="47"/>
      <c r="E14" s="47"/>
      <c r="F14" s="4" t="str">
        <f>IF(D14&gt;0,IF(B14="スギ",P14,IF(B14="ヒノキ",U14,IF(B14="アカマツ",Z14,IF(B14="カラマツ",AF14,AJ14)))),"")</f>
        <v/>
      </c>
      <c r="G14" s="47"/>
      <c r="H14" s="47"/>
      <c r="I14" s="47"/>
      <c r="J14" s="1" t="s">
        <v>15</v>
      </c>
      <c r="K14" s="48" t="e">
        <f>IF(ROUND(10^(-5+0.8769+1.7454*LOG(D14)+1.014*LOG(E14)),2)&gt;=0.01,ROUND(10^(-5+0.8769+1.7454*LOG(D14)+1.014*LOG(E14)),2),ROUND(10^(-5+0.8769+1.7454*LOG(D14)+1.014*LOG(E14)),3))</f>
        <v>#NUM!</v>
      </c>
      <c r="L14" s="48" t="e">
        <f>ROUND(10^(-5+0.73504+1.83346*LOG(D14)+1.06569*LOG(E14)),2)</f>
        <v>#NUM!</v>
      </c>
      <c r="M14" s="48" t="e">
        <f>ROUND(10^(-5+0.71514+1.74357*LOG(D14)+1.17719*LOG(E14)),2)</f>
        <v>#NUM!</v>
      </c>
      <c r="N14" s="48" t="e">
        <f>ROUND(10^(-5+0.82956+1.76381*LOG(D14)+1.06412*LOG(E14)),2)</f>
        <v>#NUM!</v>
      </c>
      <c r="O14" s="48" t="e">
        <f>ROUND(10^(-5+0.88226+1.79204*LOG(D14)+0.99303*LOG(E14)),2)</f>
        <v>#NUM!</v>
      </c>
      <c r="P14" s="48" t="e">
        <f>HLOOKUP($D14,K$3:O$43,MATCH(A14,$A$3:$A$43,0),1)</f>
        <v>#N/A</v>
      </c>
      <c r="Q14" s="48" t="e">
        <f>IF(ROUND(10^(1.810672*LOG(D14)+0.982833*LOG(E14)-4.173533),2)&gt;=0.01,ROUND(10^(1.810672*LOG(D14)+0.982833*LOG(E14)-4.173533),2),ROUND(10^(1.810672*LOG(D14)+0.982833*LOG(E14)-4.173533),3))</f>
        <v>#NUM!</v>
      </c>
      <c r="R14" s="48" t="e">
        <f>ROUND(10^(1.905709*LOG(D14)+1.011385*LOG(E14)-4.293729),2)</f>
        <v>#NUM!</v>
      </c>
      <c r="S14" s="48" t="e">
        <f>ROUND(10^(1.771888*LOG(D14)+1.138415*LOG(E14)-4.271259),2)</f>
        <v>#NUM!</v>
      </c>
      <c r="T14" s="48" t="e">
        <f>ROUND(10^(1.671519*LOG(D14)+1.363617*LOG(E14)-4.404407),2)</f>
        <v>#NUM!</v>
      </c>
      <c r="U14" s="48" t="e">
        <f>HLOOKUP($D14,Q$3:T$43,MATCH($A14,$A$3:$A$43,0),1)</f>
        <v>#N/A</v>
      </c>
      <c r="V14" s="48" t="e">
        <f>IF(ROUND(10^(-4.249503+1.946501*LOG(D14)+0.942682*LOG(E14)),2)&gt;=0.01,ROUND(10^(-4.249503+1.946501*LOG(D14)+0.942682*LOG(E14)),2),ROUND(10^(-4.249503+1.946501*LOG(D14)+0.942682*LOG(E14)),3))</f>
        <v>#NUM!</v>
      </c>
      <c r="W14" s="48" t="e">
        <f>ROUND(10^(-4.155639+1.847898*LOG(D14)+0.951955*LOG(E14)),2)</f>
        <v>#NUM!</v>
      </c>
      <c r="X14" s="48" t="e">
        <f>ROUND(10^(-4.194535+1.804172*LOG(D14)+1.034248*LOG(E14)),2)</f>
        <v>#NUM!</v>
      </c>
      <c r="Y14" s="48" t="e">
        <f>ROUND(10^(-4.42347+2.006485*LOG(D14)+0.967757*LOG(E14)),2)</f>
        <v>#NUM!</v>
      </c>
      <c r="Z14" s="48" t="e">
        <f>HLOOKUP($D14,V$3:Y$43,MATCH($A14,$A$3:$A$43,0),1)</f>
        <v>#N/A</v>
      </c>
      <c r="AA14" s="48" t="e">
        <f>IF(ROUND(10^(1.80389*LOG(D14)+0.962587*LOG(E14)-4.155099),2)&gt;=0.01,ROUND(10^(1.80389*LOG(D14)+0.962587*LOG(E14)-4.155099),2),ROUND(10^(1.80389*LOG(D14)+0.962587*LOG(E14)-4.155099),3))</f>
        <v>#NUM!</v>
      </c>
      <c r="AB14" s="48" t="e">
        <f>ROUND(10^(1.979213*LOG(D14)+0.998347*LOG(E14)-4.369281),2)</f>
        <v>#NUM!</v>
      </c>
      <c r="AC14" s="48" t="e">
        <f>ROUND(10^(1.904401*LOG(D14)+1.062478*LOG(E14)-4.348104),2)</f>
        <v>#NUM!</v>
      </c>
      <c r="AD14" s="48" t="e">
        <f>ROUND(10^(1.640825*LOG(D14)+1.080387*LOG(E14)-3.976731),2)</f>
        <v>#NUM!</v>
      </c>
      <c r="AE14" s="48" t="e">
        <f>ROUND(10^(1.90887*LOG(D14)+1.088002*LOG(E14)-4.431495),2)</f>
        <v>#NUM!</v>
      </c>
      <c r="AF14" s="48" t="e">
        <f>HLOOKUP($D14,AA$3:AE$43,MATCH($A14,$A$3:$A$43,0),1)</f>
        <v>#N/A</v>
      </c>
      <c r="AG14" s="48" t="e">
        <f>IF(ROUND(10^(1.94019664*LOG(D14)+0.84689666*LOG(E14)-4.20067295),2)&gt;=0.01,ROUND(10^(1.94019664*LOG(D14)+0.84689666*LOG(E14)-4.20067295),2),ROUND(10^(1.94019664*LOG(D14)+0.84689666*LOG(E14)-4.20067295),3))</f>
        <v>#NUM!</v>
      </c>
      <c r="AH14" s="48" t="e">
        <f>ROUND(10^(1.93813902*LOG(D14)+0.96697002*LOG(E14)-4.32216295),2)</f>
        <v>#NUM!</v>
      </c>
      <c r="AI14" s="48" t="e">
        <f>ROUND(10^(1.82464098*LOG(D14)+0.97625989*LOG(E14)-4.15096808),2)</f>
        <v>#NUM!</v>
      </c>
      <c r="AJ14" s="48" t="e">
        <f>HLOOKUP($D14,AG$3:AI$43,MATCH($A14,$A$3:$A$43,0),1)</f>
        <v>#N/A</v>
      </c>
    </row>
    <row r="15" spans="1:36" ht="12.95" customHeight="1" x14ac:dyDescent="0.15">
      <c r="A15" s="47"/>
      <c r="B15" s="99"/>
      <c r="C15" s="99"/>
      <c r="D15" s="47"/>
      <c r="E15" s="47"/>
      <c r="F15" s="4" t="str">
        <f t="shared" si="26"/>
        <v/>
      </c>
      <c r="G15" s="47"/>
      <c r="H15" s="47"/>
      <c r="I15" s="47"/>
      <c r="J15" s="1" t="s">
        <v>15</v>
      </c>
      <c r="K15" s="48" t="e">
        <f t="shared" si="0"/>
        <v>#NUM!</v>
      </c>
      <c r="L15" s="48" t="e">
        <f t="shared" si="1"/>
        <v>#NUM!</v>
      </c>
      <c r="M15" s="48" t="e">
        <f t="shared" si="2"/>
        <v>#NUM!</v>
      </c>
      <c r="N15" s="48" t="e">
        <f t="shared" si="3"/>
        <v>#NUM!</v>
      </c>
      <c r="O15" s="48" t="e">
        <f t="shared" si="4"/>
        <v>#NUM!</v>
      </c>
      <c r="P15" s="48" t="e">
        <f t="shared" si="5"/>
        <v>#N/A</v>
      </c>
      <c r="Q15" s="48" t="e">
        <f t="shared" si="6"/>
        <v>#NUM!</v>
      </c>
      <c r="R15" s="48" t="e">
        <f t="shared" si="7"/>
        <v>#NUM!</v>
      </c>
      <c r="S15" s="48" t="e">
        <f t="shared" si="8"/>
        <v>#NUM!</v>
      </c>
      <c r="T15" s="48" t="e">
        <f t="shared" si="9"/>
        <v>#NUM!</v>
      </c>
      <c r="U15" s="48" t="e">
        <f t="shared" si="10"/>
        <v>#N/A</v>
      </c>
      <c r="V15" s="48" t="e">
        <f t="shared" si="11"/>
        <v>#NUM!</v>
      </c>
      <c r="W15" s="48" t="e">
        <f t="shared" si="12"/>
        <v>#NUM!</v>
      </c>
      <c r="X15" s="48" t="e">
        <f t="shared" si="13"/>
        <v>#NUM!</v>
      </c>
      <c r="Y15" s="48" t="e">
        <f t="shared" si="14"/>
        <v>#NUM!</v>
      </c>
      <c r="Z15" s="48" t="e">
        <f t="shared" si="15"/>
        <v>#N/A</v>
      </c>
      <c r="AA15" s="48" t="e">
        <f t="shared" si="16"/>
        <v>#NUM!</v>
      </c>
      <c r="AB15" s="48" t="e">
        <f t="shared" si="17"/>
        <v>#NUM!</v>
      </c>
      <c r="AC15" s="48" t="e">
        <f t="shared" si="18"/>
        <v>#NUM!</v>
      </c>
      <c r="AD15" s="48" t="e">
        <f t="shared" si="19"/>
        <v>#NUM!</v>
      </c>
      <c r="AE15" s="48" t="e">
        <f t="shared" si="20"/>
        <v>#NUM!</v>
      </c>
      <c r="AF15" s="48" t="e">
        <f t="shared" si="21"/>
        <v>#N/A</v>
      </c>
      <c r="AG15" s="48" t="e">
        <f t="shared" si="22"/>
        <v>#NUM!</v>
      </c>
      <c r="AH15" s="48" t="e">
        <f t="shared" si="23"/>
        <v>#NUM!</v>
      </c>
      <c r="AI15" s="48" t="e">
        <f t="shared" si="24"/>
        <v>#NUM!</v>
      </c>
      <c r="AJ15" s="48" t="e">
        <f t="shared" si="25"/>
        <v>#N/A</v>
      </c>
    </row>
    <row r="16" spans="1:36" ht="12.95" customHeight="1" x14ac:dyDescent="0.15">
      <c r="A16" s="47"/>
      <c r="B16" s="99"/>
      <c r="C16" s="99"/>
      <c r="D16" s="47"/>
      <c r="E16" s="47"/>
      <c r="F16" s="4" t="str">
        <f t="shared" si="26"/>
        <v/>
      </c>
      <c r="G16" s="47"/>
      <c r="H16" s="47"/>
      <c r="I16" s="47"/>
      <c r="J16" s="1" t="s">
        <v>15</v>
      </c>
      <c r="K16" s="48" t="e">
        <f t="shared" si="0"/>
        <v>#NUM!</v>
      </c>
      <c r="L16" s="48" t="e">
        <f t="shared" si="1"/>
        <v>#NUM!</v>
      </c>
      <c r="M16" s="48" t="e">
        <f t="shared" si="2"/>
        <v>#NUM!</v>
      </c>
      <c r="N16" s="48" t="e">
        <f t="shared" si="3"/>
        <v>#NUM!</v>
      </c>
      <c r="O16" s="48" t="e">
        <f t="shared" si="4"/>
        <v>#NUM!</v>
      </c>
      <c r="P16" s="48" t="e">
        <f t="shared" si="5"/>
        <v>#N/A</v>
      </c>
      <c r="Q16" s="48" t="e">
        <f t="shared" si="6"/>
        <v>#NUM!</v>
      </c>
      <c r="R16" s="48" t="e">
        <f t="shared" si="7"/>
        <v>#NUM!</v>
      </c>
      <c r="S16" s="48" t="e">
        <f t="shared" si="8"/>
        <v>#NUM!</v>
      </c>
      <c r="T16" s="48" t="e">
        <f t="shared" si="9"/>
        <v>#NUM!</v>
      </c>
      <c r="U16" s="48" t="e">
        <f t="shared" si="10"/>
        <v>#N/A</v>
      </c>
      <c r="V16" s="48" t="e">
        <f t="shared" si="11"/>
        <v>#NUM!</v>
      </c>
      <c r="W16" s="48" t="e">
        <f t="shared" si="12"/>
        <v>#NUM!</v>
      </c>
      <c r="X16" s="48" t="e">
        <f t="shared" si="13"/>
        <v>#NUM!</v>
      </c>
      <c r="Y16" s="48" t="e">
        <f t="shared" si="14"/>
        <v>#NUM!</v>
      </c>
      <c r="Z16" s="48" t="e">
        <f t="shared" si="15"/>
        <v>#N/A</v>
      </c>
      <c r="AA16" s="48" t="e">
        <f t="shared" si="16"/>
        <v>#NUM!</v>
      </c>
      <c r="AB16" s="48" t="e">
        <f t="shared" si="17"/>
        <v>#NUM!</v>
      </c>
      <c r="AC16" s="48" t="e">
        <f t="shared" si="18"/>
        <v>#NUM!</v>
      </c>
      <c r="AD16" s="48" t="e">
        <f t="shared" si="19"/>
        <v>#NUM!</v>
      </c>
      <c r="AE16" s="48" t="e">
        <f t="shared" si="20"/>
        <v>#NUM!</v>
      </c>
      <c r="AF16" s="48" t="e">
        <f t="shared" si="21"/>
        <v>#N/A</v>
      </c>
      <c r="AG16" s="48" t="e">
        <f t="shared" si="22"/>
        <v>#NUM!</v>
      </c>
      <c r="AH16" s="48" t="e">
        <f t="shared" si="23"/>
        <v>#NUM!</v>
      </c>
      <c r="AI16" s="48" t="e">
        <f t="shared" si="24"/>
        <v>#NUM!</v>
      </c>
      <c r="AJ16" s="48" t="e">
        <f t="shared" si="25"/>
        <v>#N/A</v>
      </c>
    </row>
    <row r="17" spans="1:36" ht="12.95" customHeight="1" x14ac:dyDescent="0.15">
      <c r="A17" s="47"/>
      <c r="B17" s="99"/>
      <c r="C17" s="99"/>
      <c r="D17" s="47"/>
      <c r="E17" s="47"/>
      <c r="F17" s="4" t="str">
        <f t="shared" si="26"/>
        <v/>
      </c>
      <c r="G17" s="47"/>
      <c r="H17" s="47"/>
      <c r="I17" s="47"/>
      <c r="J17" s="1" t="s">
        <v>15</v>
      </c>
      <c r="K17" s="48" t="e">
        <f t="shared" si="0"/>
        <v>#NUM!</v>
      </c>
      <c r="L17" s="48" t="e">
        <f t="shared" si="1"/>
        <v>#NUM!</v>
      </c>
      <c r="M17" s="48" t="e">
        <f t="shared" si="2"/>
        <v>#NUM!</v>
      </c>
      <c r="N17" s="48" t="e">
        <f t="shared" si="3"/>
        <v>#NUM!</v>
      </c>
      <c r="O17" s="48" t="e">
        <f t="shared" si="4"/>
        <v>#NUM!</v>
      </c>
      <c r="P17" s="48" t="e">
        <f t="shared" si="5"/>
        <v>#N/A</v>
      </c>
      <c r="Q17" s="48" t="e">
        <f t="shared" si="6"/>
        <v>#NUM!</v>
      </c>
      <c r="R17" s="48" t="e">
        <f t="shared" si="7"/>
        <v>#NUM!</v>
      </c>
      <c r="S17" s="48" t="e">
        <f t="shared" si="8"/>
        <v>#NUM!</v>
      </c>
      <c r="T17" s="48" t="e">
        <f t="shared" si="9"/>
        <v>#NUM!</v>
      </c>
      <c r="U17" s="48" t="e">
        <f t="shared" si="10"/>
        <v>#N/A</v>
      </c>
      <c r="V17" s="48" t="e">
        <f t="shared" si="11"/>
        <v>#NUM!</v>
      </c>
      <c r="W17" s="48" t="e">
        <f t="shared" si="12"/>
        <v>#NUM!</v>
      </c>
      <c r="X17" s="48" t="e">
        <f t="shared" si="13"/>
        <v>#NUM!</v>
      </c>
      <c r="Y17" s="48" t="e">
        <f t="shared" si="14"/>
        <v>#NUM!</v>
      </c>
      <c r="Z17" s="48" t="e">
        <f t="shared" si="15"/>
        <v>#N/A</v>
      </c>
      <c r="AA17" s="48" t="e">
        <f t="shared" si="16"/>
        <v>#NUM!</v>
      </c>
      <c r="AB17" s="48" t="e">
        <f t="shared" si="17"/>
        <v>#NUM!</v>
      </c>
      <c r="AC17" s="48" t="e">
        <f t="shared" si="18"/>
        <v>#NUM!</v>
      </c>
      <c r="AD17" s="48" t="e">
        <f t="shared" si="19"/>
        <v>#NUM!</v>
      </c>
      <c r="AE17" s="48" t="e">
        <f t="shared" si="20"/>
        <v>#NUM!</v>
      </c>
      <c r="AF17" s="48" t="e">
        <f t="shared" si="21"/>
        <v>#N/A</v>
      </c>
      <c r="AG17" s="48" t="e">
        <f t="shared" si="22"/>
        <v>#NUM!</v>
      </c>
      <c r="AH17" s="48" t="e">
        <f t="shared" si="23"/>
        <v>#NUM!</v>
      </c>
      <c r="AI17" s="48" t="e">
        <f t="shared" si="24"/>
        <v>#NUM!</v>
      </c>
      <c r="AJ17" s="48" t="e">
        <f t="shared" si="25"/>
        <v>#N/A</v>
      </c>
    </row>
    <row r="18" spans="1:36" ht="12.95" customHeight="1" x14ac:dyDescent="0.15">
      <c r="A18" s="47"/>
      <c r="B18" s="99"/>
      <c r="C18" s="99"/>
      <c r="D18" s="47"/>
      <c r="E18" s="47"/>
      <c r="F18" s="4" t="str">
        <f t="shared" si="26"/>
        <v/>
      </c>
      <c r="G18" s="47"/>
      <c r="H18" s="47"/>
      <c r="I18" s="47"/>
      <c r="J18" s="1" t="s">
        <v>15</v>
      </c>
      <c r="K18" s="48" t="e">
        <f t="shared" si="0"/>
        <v>#NUM!</v>
      </c>
      <c r="L18" s="48" t="e">
        <f t="shared" si="1"/>
        <v>#NUM!</v>
      </c>
      <c r="M18" s="48" t="e">
        <f t="shared" si="2"/>
        <v>#NUM!</v>
      </c>
      <c r="N18" s="48" t="e">
        <f t="shared" si="3"/>
        <v>#NUM!</v>
      </c>
      <c r="O18" s="48" t="e">
        <f t="shared" si="4"/>
        <v>#NUM!</v>
      </c>
      <c r="P18" s="48" t="e">
        <f t="shared" si="5"/>
        <v>#N/A</v>
      </c>
      <c r="Q18" s="48" t="e">
        <f t="shared" si="6"/>
        <v>#NUM!</v>
      </c>
      <c r="R18" s="48" t="e">
        <f t="shared" si="7"/>
        <v>#NUM!</v>
      </c>
      <c r="S18" s="48" t="e">
        <f t="shared" si="8"/>
        <v>#NUM!</v>
      </c>
      <c r="T18" s="48" t="e">
        <f t="shared" si="9"/>
        <v>#NUM!</v>
      </c>
      <c r="U18" s="48" t="e">
        <f t="shared" si="10"/>
        <v>#N/A</v>
      </c>
      <c r="V18" s="48" t="e">
        <f t="shared" si="11"/>
        <v>#NUM!</v>
      </c>
      <c r="W18" s="48" t="e">
        <f t="shared" si="12"/>
        <v>#NUM!</v>
      </c>
      <c r="X18" s="48" t="e">
        <f t="shared" si="13"/>
        <v>#NUM!</v>
      </c>
      <c r="Y18" s="48" t="e">
        <f t="shared" si="14"/>
        <v>#NUM!</v>
      </c>
      <c r="Z18" s="48" t="e">
        <f t="shared" si="15"/>
        <v>#N/A</v>
      </c>
      <c r="AA18" s="48" t="e">
        <f t="shared" si="16"/>
        <v>#NUM!</v>
      </c>
      <c r="AB18" s="48" t="e">
        <f t="shared" si="17"/>
        <v>#NUM!</v>
      </c>
      <c r="AC18" s="48" t="e">
        <f t="shared" si="18"/>
        <v>#NUM!</v>
      </c>
      <c r="AD18" s="48" t="e">
        <f t="shared" si="19"/>
        <v>#NUM!</v>
      </c>
      <c r="AE18" s="48" t="e">
        <f t="shared" si="20"/>
        <v>#NUM!</v>
      </c>
      <c r="AF18" s="48" t="e">
        <f t="shared" si="21"/>
        <v>#N/A</v>
      </c>
      <c r="AG18" s="48" t="e">
        <f t="shared" si="22"/>
        <v>#NUM!</v>
      </c>
      <c r="AH18" s="48" t="e">
        <f t="shared" si="23"/>
        <v>#NUM!</v>
      </c>
      <c r="AI18" s="48" t="e">
        <f t="shared" si="24"/>
        <v>#NUM!</v>
      </c>
      <c r="AJ18" s="48" t="e">
        <f t="shared" si="25"/>
        <v>#N/A</v>
      </c>
    </row>
    <row r="19" spans="1:36" ht="12.95" customHeight="1" x14ac:dyDescent="0.15">
      <c r="A19" s="47"/>
      <c r="B19" s="99"/>
      <c r="C19" s="99"/>
      <c r="D19" s="47"/>
      <c r="E19" s="47"/>
      <c r="F19" s="4" t="str">
        <f t="shared" si="26"/>
        <v/>
      </c>
      <c r="G19" s="47"/>
      <c r="H19" s="47"/>
      <c r="I19" s="47"/>
      <c r="J19" s="1" t="s">
        <v>15</v>
      </c>
      <c r="K19" s="48" t="e">
        <f t="shared" si="0"/>
        <v>#NUM!</v>
      </c>
      <c r="L19" s="48" t="e">
        <f t="shared" si="1"/>
        <v>#NUM!</v>
      </c>
      <c r="M19" s="48" t="e">
        <f t="shared" si="2"/>
        <v>#NUM!</v>
      </c>
      <c r="N19" s="48" t="e">
        <f t="shared" si="3"/>
        <v>#NUM!</v>
      </c>
      <c r="O19" s="48" t="e">
        <f t="shared" si="4"/>
        <v>#NUM!</v>
      </c>
      <c r="P19" s="48" t="e">
        <f t="shared" si="5"/>
        <v>#N/A</v>
      </c>
      <c r="Q19" s="48" t="e">
        <f t="shared" si="6"/>
        <v>#NUM!</v>
      </c>
      <c r="R19" s="48" t="e">
        <f t="shared" si="7"/>
        <v>#NUM!</v>
      </c>
      <c r="S19" s="48" t="e">
        <f t="shared" si="8"/>
        <v>#NUM!</v>
      </c>
      <c r="T19" s="48" t="e">
        <f t="shared" si="9"/>
        <v>#NUM!</v>
      </c>
      <c r="U19" s="48" t="e">
        <f t="shared" si="10"/>
        <v>#N/A</v>
      </c>
      <c r="V19" s="48" t="e">
        <f t="shared" si="11"/>
        <v>#NUM!</v>
      </c>
      <c r="W19" s="48" t="e">
        <f t="shared" si="12"/>
        <v>#NUM!</v>
      </c>
      <c r="X19" s="48" t="e">
        <f t="shared" si="13"/>
        <v>#NUM!</v>
      </c>
      <c r="Y19" s="48" t="e">
        <f t="shared" si="14"/>
        <v>#NUM!</v>
      </c>
      <c r="Z19" s="48" t="e">
        <f t="shared" si="15"/>
        <v>#N/A</v>
      </c>
      <c r="AA19" s="48" t="e">
        <f t="shared" si="16"/>
        <v>#NUM!</v>
      </c>
      <c r="AB19" s="48" t="e">
        <f t="shared" si="17"/>
        <v>#NUM!</v>
      </c>
      <c r="AC19" s="48" t="e">
        <f t="shared" si="18"/>
        <v>#NUM!</v>
      </c>
      <c r="AD19" s="48" t="e">
        <f t="shared" si="19"/>
        <v>#NUM!</v>
      </c>
      <c r="AE19" s="48" t="e">
        <f t="shared" si="20"/>
        <v>#NUM!</v>
      </c>
      <c r="AF19" s="48" t="e">
        <f t="shared" si="21"/>
        <v>#N/A</v>
      </c>
      <c r="AG19" s="48" t="e">
        <f t="shared" si="22"/>
        <v>#NUM!</v>
      </c>
      <c r="AH19" s="48" t="e">
        <f t="shared" si="23"/>
        <v>#NUM!</v>
      </c>
      <c r="AI19" s="48" t="e">
        <f t="shared" si="24"/>
        <v>#NUM!</v>
      </c>
      <c r="AJ19" s="48" t="e">
        <f t="shared" si="25"/>
        <v>#N/A</v>
      </c>
    </row>
    <row r="20" spans="1:36" ht="12.95" customHeight="1" x14ac:dyDescent="0.15">
      <c r="A20" s="47"/>
      <c r="B20" s="99"/>
      <c r="C20" s="99"/>
      <c r="D20" s="47"/>
      <c r="E20" s="47"/>
      <c r="F20" s="4" t="str">
        <f t="shared" si="26"/>
        <v/>
      </c>
      <c r="G20" s="47"/>
      <c r="H20" s="47"/>
      <c r="I20" s="47"/>
      <c r="J20" s="1" t="s">
        <v>15</v>
      </c>
      <c r="K20" s="48" t="e">
        <f t="shared" si="0"/>
        <v>#NUM!</v>
      </c>
      <c r="L20" s="48" t="e">
        <f t="shared" si="1"/>
        <v>#NUM!</v>
      </c>
      <c r="M20" s="48" t="e">
        <f t="shared" si="2"/>
        <v>#NUM!</v>
      </c>
      <c r="N20" s="48" t="e">
        <f t="shared" si="3"/>
        <v>#NUM!</v>
      </c>
      <c r="O20" s="48" t="e">
        <f t="shared" si="4"/>
        <v>#NUM!</v>
      </c>
      <c r="P20" s="48" t="e">
        <f t="shared" si="5"/>
        <v>#N/A</v>
      </c>
      <c r="Q20" s="48" t="e">
        <f t="shared" si="6"/>
        <v>#NUM!</v>
      </c>
      <c r="R20" s="48"/>
      <c r="S20" s="48" t="e">
        <f t="shared" si="8"/>
        <v>#NUM!</v>
      </c>
      <c r="T20" s="48" t="e">
        <f t="shared" si="9"/>
        <v>#NUM!</v>
      </c>
      <c r="U20" s="48" t="e">
        <f t="shared" si="10"/>
        <v>#N/A</v>
      </c>
      <c r="V20" s="48" t="e">
        <f t="shared" si="11"/>
        <v>#NUM!</v>
      </c>
      <c r="W20" s="48" t="e">
        <f t="shared" si="12"/>
        <v>#NUM!</v>
      </c>
      <c r="X20" s="48" t="e">
        <f t="shared" si="13"/>
        <v>#NUM!</v>
      </c>
      <c r="Y20" s="48" t="e">
        <f t="shared" si="14"/>
        <v>#NUM!</v>
      </c>
      <c r="Z20" s="48" t="e">
        <f t="shared" si="15"/>
        <v>#N/A</v>
      </c>
      <c r="AA20" s="48" t="e">
        <f t="shared" si="16"/>
        <v>#NUM!</v>
      </c>
      <c r="AB20" s="48" t="e">
        <f t="shared" si="17"/>
        <v>#NUM!</v>
      </c>
      <c r="AC20" s="48" t="e">
        <f t="shared" si="18"/>
        <v>#NUM!</v>
      </c>
      <c r="AD20" s="48" t="e">
        <f t="shared" si="19"/>
        <v>#NUM!</v>
      </c>
      <c r="AE20" s="48" t="e">
        <f t="shared" si="20"/>
        <v>#NUM!</v>
      </c>
      <c r="AF20" s="48" t="e">
        <f t="shared" si="21"/>
        <v>#N/A</v>
      </c>
      <c r="AG20" s="48" t="e">
        <f t="shared" si="22"/>
        <v>#NUM!</v>
      </c>
      <c r="AH20" s="48" t="e">
        <f t="shared" si="23"/>
        <v>#NUM!</v>
      </c>
      <c r="AI20" s="48" t="e">
        <f t="shared" si="24"/>
        <v>#NUM!</v>
      </c>
      <c r="AJ20" s="48" t="e">
        <f t="shared" si="25"/>
        <v>#N/A</v>
      </c>
    </row>
    <row r="21" spans="1:36" ht="12.95" customHeight="1" x14ac:dyDescent="0.15">
      <c r="A21" s="47"/>
      <c r="B21" s="99"/>
      <c r="C21" s="99"/>
      <c r="D21" s="47"/>
      <c r="E21" s="47"/>
      <c r="F21" s="4" t="str">
        <f t="shared" si="26"/>
        <v/>
      </c>
      <c r="G21" s="47"/>
      <c r="H21" s="47"/>
      <c r="I21" s="47"/>
      <c r="J21" s="1" t="s">
        <v>15</v>
      </c>
      <c r="K21" s="48" t="e">
        <f t="shared" si="0"/>
        <v>#NUM!</v>
      </c>
      <c r="L21" s="48" t="e">
        <f t="shared" si="1"/>
        <v>#NUM!</v>
      </c>
      <c r="M21" s="48" t="e">
        <f t="shared" si="2"/>
        <v>#NUM!</v>
      </c>
      <c r="N21" s="48" t="e">
        <f t="shared" si="3"/>
        <v>#NUM!</v>
      </c>
      <c r="O21" s="48" t="e">
        <f t="shared" si="4"/>
        <v>#NUM!</v>
      </c>
      <c r="P21" s="48" t="e">
        <f t="shared" si="5"/>
        <v>#N/A</v>
      </c>
      <c r="Q21" s="48" t="e">
        <f t="shared" si="6"/>
        <v>#NUM!</v>
      </c>
      <c r="R21" s="48" t="e">
        <f t="shared" si="7"/>
        <v>#NUM!</v>
      </c>
      <c r="S21" s="48" t="e">
        <f t="shared" si="8"/>
        <v>#NUM!</v>
      </c>
      <c r="T21" s="48" t="e">
        <f t="shared" si="9"/>
        <v>#NUM!</v>
      </c>
      <c r="U21" s="48" t="e">
        <f t="shared" si="10"/>
        <v>#N/A</v>
      </c>
      <c r="V21" s="48" t="e">
        <f t="shared" si="11"/>
        <v>#NUM!</v>
      </c>
      <c r="W21" s="48" t="e">
        <f t="shared" si="12"/>
        <v>#NUM!</v>
      </c>
      <c r="X21" s="48" t="e">
        <f t="shared" si="13"/>
        <v>#NUM!</v>
      </c>
      <c r="Y21" s="48" t="e">
        <f t="shared" si="14"/>
        <v>#NUM!</v>
      </c>
      <c r="Z21" s="48" t="e">
        <f t="shared" si="15"/>
        <v>#N/A</v>
      </c>
      <c r="AA21" s="48" t="e">
        <f t="shared" si="16"/>
        <v>#NUM!</v>
      </c>
      <c r="AB21" s="48" t="e">
        <f t="shared" si="17"/>
        <v>#NUM!</v>
      </c>
      <c r="AC21" s="48" t="e">
        <f t="shared" si="18"/>
        <v>#NUM!</v>
      </c>
      <c r="AD21" s="48" t="e">
        <f t="shared" si="19"/>
        <v>#NUM!</v>
      </c>
      <c r="AE21" s="48" t="e">
        <f t="shared" si="20"/>
        <v>#NUM!</v>
      </c>
      <c r="AF21" s="48" t="e">
        <f t="shared" si="21"/>
        <v>#N/A</v>
      </c>
      <c r="AG21" s="48" t="e">
        <f t="shared" si="22"/>
        <v>#NUM!</v>
      </c>
      <c r="AH21" s="48" t="e">
        <f t="shared" si="23"/>
        <v>#NUM!</v>
      </c>
      <c r="AI21" s="48" t="e">
        <f t="shared" si="24"/>
        <v>#NUM!</v>
      </c>
      <c r="AJ21" s="48" t="e">
        <f t="shared" si="25"/>
        <v>#N/A</v>
      </c>
    </row>
    <row r="22" spans="1:36" ht="12.95" customHeight="1" x14ac:dyDescent="0.15">
      <c r="A22" s="47"/>
      <c r="B22" s="134"/>
      <c r="C22" s="135"/>
      <c r="D22" s="47"/>
      <c r="E22" s="47"/>
      <c r="F22" s="4" t="str">
        <f t="shared" si="26"/>
        <v/>
      </c>
      <c r="G22" s="47"/>
      <c r="H22" s="47"/>
      <c r="I22" s="47"/>
      <c r="J22" s="1" t="s">
        <v>15</v>
      </c>
      <c r="K22" s="48" t="e">
        <f t="shared" si="0"/>
        <v>#NUM!</v>
      </c>
      <c r="L22" s="48" t="e">
        <f t="shared" si="1"/>
        <v>#NUM!</v>
      </c>
      <c r="M22" s="48" t="e">
        <f t="shared" si="2"/>
        <v>#NUM!</v>
      </c>
      <c r="N22" s="48" t="e">
        <f t="shared" si="3"/>
        <v>#NUM!</v>
      </c>
      <c r="O22" s="48" t="e">
        <f t="shared" si="4"/>
        <v>#NUM!</v>
      </c>
      <c r="P22" s="48" t="e">
        <f t="shared" si="5"/>
        <v>#N/A</v>
      </c>
      <c r="Q22" s="48" t="e">
        <f t="shared" si="6"/>
        <v>#NUM!</v>
      </c>
      <c r="R22" s="48" t="e">
        <f t="shared" si="7"/>
        <v>#NUM!</v>
      </c>
      <c r="S22" s="48" t="e">
        <f t="shared" si="8"/>
        <v>#NUM!</v>
      </c>
      <c r="T22" s="48" t="e">
        <f t="shared" si="9"/>
        <v>#NUM!</v>
      </c>
      <c r="U22" s="48" t="e">
        <f t="shared" si="10"/>
        <v>#N/A</v>
      </c>
      <c r="V22" s="48" t="e">
        <f t="shared" si="11"/>
        <v>#NUM!</v>
      </c>
      <c r="W22" s="48" t="e">
        <f t="shared" si="12"/>
        <v>#NUM!</v>
      </c>
      <c r="X22" s="48" t="e">
        <f t="shared" si="13"/>
        <v>#NUM!</v>
      </c>
      <c r="Y22" s="48" t="e">
        <f t="shared" si="14"/>
        <v>#NUM!</v>
      </c>
      <c r="Z22" s="48" t="e">
        <f t="shared" si="15"/>
        <v>#N/A</v>
      </c>
      <c r="AA22" s="48" t="e">
        <f t="shared" si="16"/>
        <v>#NUM!</v>
      </c>
      <c r="AB22" s="48" t="e">
        <f t="shared" si="17"/>
        <v>#NUM!</v>
      </c>
      <c r="AC22" s="48" t="e">
        <f t="shared" si="18"/>
        <v>#NUM!</v>
      </c>
      <c r="AD22" s="48" t="e">
        <f t="shared" si="19"/>
        <v>#NUM!</v>
      </c>
      <c r="AE22" s="48" t="e">
        <f t="shared" si="20"/>
        <v>#NUM!</v>
      </c>
      <c r="AF22" s="48" t="e">
        <f t="shared" si="21"/>
        <v>#N/A</v>
      </c>
      <c r="AG22" s="48" t="e">
        <f t="shared" si="22"/>
        <v>#NUM!</v>
      </c>
      <c r="AH22" s="48" t="e">
        <f t="shared" si="23"/>
        <v>#NUM!</v>
      </c>
      <c r="AI22" s="48" t="e">
        <f t="shared" si="24"/>
        <v>#NUM!</v>
      </c>
      <c r="AJ22" s="48" t="e">
        <f t="shared" si="25"/>
        <v>#N/A</v>
      </c>
    </row>
    <row r="23" spans="1:36" ht="12.95" customHeight="1" x14ac:dyDescent="0.15">
      <c r="A23" s="47"/>
      <c r="B23" s="99"/>
      <c r="C23" s="99"/>
      <c r="D23" s="47"/>
      <c r="E23" s="47"/>
      <c r="F23" s="4" t="str">
        <f t="shared" si="26"/>
        <v/>
      </c>
      <c r="G23" s="47"/>
      <c r="H23" s="47"/>
      <c r="I23" s="47"/>
      <c r="J23" s="1" t="s">
        <v>15</v>
      </c>
      <c r="K23" s="48" t="e">
        <f t="shared" si="0"/>
        <v>#NUM!</v>
      </c>
      <c r="L23" s="48" t="e">
        <f t="shared" si="1"/>
        <v>#NUM!</v>
      </c>
      <c r="M23" s="48" t="e">
        <f t="shared" si="2"/>
        <v>#NUM!</v>
      </c>
      <c r="N23" s="48" t="e">
        <f t="shared" si="3"/>
        <v>#NUM!</v>
      </c>
      <c r="O23" s="48" t="e">
        <f t="shared" si="4"/>
        <v>#NUM!</v>
      </c>
      <c r="P23" s="48" t="e">
        <f t="shared" si="5"/>
        <v>#N/A</v>
      </c>
      <c r="Q23" s="48" t="e">
        <f t="shared" si="6"/>
        <v>#NUM!</v>
      </c>
      <c r="R23" s="48" t="e">
        <f t="shared" si="7"/>
        <v>#NUM!</v>
      </c>
      <c r="S23" s="48" t="e">
        <f t="shared" si="8"/>
        <v>#NUM!</v>
      </c>
      <c r="T23" s="48" t="e">
        <f t="shared" si="9"/>
        <v>#NUM!</v>
      </c>
      <c r="U23" s="48" t="e">
        <f t="shared" si="10"/>
        <v>#N/A</v>
      </c>
      <c r="V23" s="48" t="e">
        <f t="shared" si="11"/>
        <v>#NUM!</v>
      </c>
      <c r="W23" s="48" t="e">
        <f t="shared" si="12"/>
        <v>#NUM!</v>
      </c>
      <c r="X23" s="48" t="e">
        <f t="shared" si="13"/>
        <v>#NUM!</v>
      </c>
      <c r="Y23" s="48" t="e">
        <f t="shared" si="14"/>
        <v>#NUM!</v>
      </c>
      <c r="Z23" s="48" t="e">
        <f t="shared" si="15"/>
        <v>#N/A</v>
      </c>
      <c r="AA23" s="48" t="e">
        <f t="shared" si="16"/>
        <v>#NUM!</v>
      </c>
      <c r="AB23" s="48" t="e">
        <f t="shared" si="17"/>
        <v>#NUM!</v>
      </c>
      <c r="AC23" s="48" t="e">
        <f t="shared" si="18"/>
        <v>#NUM!</v>
      </c>
      <c r="AD23" s="48" t="e">
        <f t="shared" si="19"/>
        <v>#NUM!</v>
      </c>
      <c r="AE23" s="48" t="e">
        <f t="shared" si="20"/>
        <v>#NUM!</v>
      </c>
      <c r="AF23" s="48" t="e">
        <f t="shared" si="21"/>
        <v>#N/A</v>
      </c>
      <c r="AG23" s="48" t="e">
        <f t="shared" si="22"/>
        <v>#NUM!</v>
      </c>
      <c r="AH23" s="48" t="e">
        <f t="shared" si="23"/>
        <v>#NUM!</v>
      </c>
      <c r="AI23" s="48" t="e">
        <f t="shared" si="24"/>
        <v>#NUM!</v>
      </c>
      <c r="AJ23" s="48" t="e">
        <f t="shared" si="25"/>
        <v>#N/A</v>
      </c>
    </row>
    <row r="24" spans="1:36" ht="12.95" customHeight="1" x14ac:dyDescent="0.15">
      <c r="A24" s="47"/>
      <c r="B24" s="99"/>
      <c r="C24" s="99"/>
      <c r="D24" s="47"/>
      <c r="E24" s="47"/>
      <c r="F24" s="4" t="str">
        <f t="shared" si="26"/>
        <v/>
      </c>
      <c r="G24" s="47"/>
      <c r="H24" s="47"/>
      <c r="I24" s="47"/>
      <c r="J24" s="1" t="s">
        <v>15</v>
      </c>
      <c r="K24" s="48" t="e">
        <f t="shared" si="0"/>
        <v>#NUM!</v>
      </c>
      <c r="L24" s="48" t="e">
        <f t="shared" si="1"/>
        <v>#NUM!</v>
      </c>
      <c r="M24" s="48" t="e">
        <f t="shared" si="2"/>
        <v>#NUM!</v>
      </c>
      <c r="N24" s="48" t="e">
        <f t="shared" si="3"/>
        <v>#NUM!</v>
      </c>
      <c r="O24" s="48" t="e">
        <f t="shared" si="4"/>
        <v>#NUM!</v>
      </c>
      <c r="P24" s="48" t="e">
        <f t="shared" si="5"/>
        <v>#N/A</v>
      </c>
      <c r="Q24" s="48" t="e">
        <f t="shared" si="6"/>
        <v>#NUM!</v>
      </c>
      <c r="R24" s="48" t="e">
        <f t="shared" si="7"/>
        <v>#NUM!</v>
      </c>
      <c r="S24" s="48" t="e">
        <f t="shared" si="8"/>
        <v>#NUM!</v>
      </c>
      <c r="T24" s="48" t="e">
        <f t="shared" si="9"/>
        <v>#NUM!</v>
      </c>
      <c r="U24" s="48" t="e">
        <f t="shared" si="10"/>
        <v>#N/A</v>
      </c>
      <c r="V24" s="48" t="e">
        <f t="shared" si="11"/>
        <v>#NUM!</v>
      </c>
      <c r="W24" s="48" t="e">
        <f t="shared" si="12"/>
        <v>#NUM!</v>
      </c>
      <c r="X24" s="48" t="e">
        <f t="shared" si="13"/>
        <v>#NUM!</v>
      </c>
      <c r="Y24" s="48" t="e">
        <f t="shared" si="14"/>
        <v>#NUM!</v>
      </c>
      <c r="Z24" s="48" t="e">
        <f t="shared" si="15"/>
        <v>#N/A</v>
      </c>
      <c r="AA24" s="48" t="e">
        <f t="shared" si="16"/>
        <v>#NUM!</v>
      </c>
      <c r="AB24" s="48" t="e">
        <f t="shared" si="17"/>
        <v>#NUM!</v>
      </c>
      <c r="AC24" s="48" t="e">
        <f t="shared" si="18"/>
        <v>#NUM!</v>
      </c>
      <c r="AD24" s="48" t="e">
        <f t="shared" si="19"/>
        <v>#NUM!</v>
      </c>
      <c r="AE24" s="48" t="e">
        <f t="shared" si="20"/>
        <v>#NUM!</v>
      </c>
      <c r="AF24" s="48" t="e">
        <f t="shared" si="21"/>
        <v>#N/A</v>
      </c>
      <c r="AG24" s="48" t="e">
        <f t="shared" si="22"/>
        <v>#NUM!</v>
      </c>
      <c r="AH24" s="48" t="e">
        <f t="shared" si="23"/>
        <v>#NUM!</v>
      </c>
      <c r="AI24" s="48" t="e">
        <f t="shared" si="24"/>
        <v>#NUM!</v>
      </c>
      <c r="AJ24" s="48" t="e">
        <f t="shared" si="25"/>
        <v>#N/A</v>
      </c>
    </row>
    <row r="25" spans="1:36" ht="12.95" customHeight="1" x14ac:dyDescent="0.15">
      <c r="A25" s="47"/>
      <c r="B25" s="99"/>
      <c r="C25" s="99"/>
      <c r="D25" s="47"/>
      <c r="E25" s="47"/>
      <c r="F25" s="4" t="str">
        <f t="shared" si="26"/>
        <v/>
      </c>
      <c r="G25" s="47"/>
      <c r="H25" s="47"/>
      <c r="I25" s="47"/>
      <c r="J25" s="1" t="s">
        <v>15</v>
      </c>
      <c r="K25" s="48" t="e">
        <f t="shared" si="0"/>
        <v>#NUM!</v>
      </c>
      <c r="L25" s="48" t="e">
        <f t="shared" si="1"/>
        <v>#NUM!</v>
      </c>
      <c r="M25" s="48" t="e">
        <f t="shared" si="2"/>
        <v>#NUM!</v>
      </c>
      <c r="N25" s="48" t="e">
        <f t="shared" si="3"/>
        <v>#NUM!</v>
      </c>
      <c r="O25" s="48" t="e">
        <f t="shared" si="4"/>
        <v>#NUM!</v>
      </c>
      <c r="P25" s="48" t="e">
        <f t="shared" si="5"/>
        <v>#N/A</v>
      </c>
      <c r="Q25" s="48" t="e">
        <f t="shared" si="6"/>
        <v>#NUM!</v>
      </c>
      <c r="R25" s="48" t="e">
        <f t="shared" si="7"/>
        <v>#NUM!</v>
      </c>
      <c r="S25" s="48" t="e">
        <f t="shared" si="8"/>
        <v>#NUM!</v>
      </c>
      <c r="T25" s="48" t="e">
        <f t="shared" si="9"/>
        <v>#NUM!</v>
      </c>
      <c r="U25" s="48" t="e">
        <f t="shared" si="10"/>
        <v>#N/A</v>
      </c>
      <c r="V25" s="48" t="e">
        <f t="shared" si="11"/>
        <v>#NUM!</v>
      </c>
      <c r="W25" s="48" t="e">
        <f t="shared" si="12"/>
        <v>#NUM!</v>
      </c>
      <c r="X25" s="48" t="e">
        <f t="shared" si="13"/>
        <v>#NUM!</v>
      </c>
      <c r="Y25" s="48" t="e">
        <f t="shared" si="14"/>
        <v>#NUM!</v>
      </c>
      <c r="Z25" s="48" t="e">
        <f t="shared" si="15"/>
        <v>#N/A</v>
      </c>
      <c r="AA25" s="48" t="e">
        <f t="shared" si="16"/>
        <v>#NUM!</v>
      </c>
      <c r="AB25" s="48" t="e">
        <f t="shared" si="17"/>
        <v>#NUM!</v>
      </c>
      <c r="AC25" s="48" t="e">
        <f t="shared" si="18"/>
        <v>#NUM!</v>
      </c>
      <c r="AD25" s="48" t="e">
        <f t="shared" si="19"/>
        <v>#NUM!</v>
      </c>
      <c r="AE25" s="48" t="e">
        <f t="shared" si="20"/>
        <v>#NUM!</v>
      </c>
      <c r="AF25" s="48" t="e">
        <f t="shared" si="21"/>
        <v>#N/A</v>
      </c>
      <c r="AG25" s="48" t="e">
        <f t="shared" si="22"/>
        <v>#NUM!</v>
      </c>
      <c r="AH25" s="48" t="e">
        <f t="shared" si="23"/>
        <v>#NUM!</v>
      </c>
      <c r="AI25" s="48" t="e">
        <f t="shared" si="24"/>
        <v>#NUM!</v>
      </c>
      <c r="AJ25" s="48" t="e">
        <f t="shared" si="25"/>
        <v>#N/A</v>
      </c>
    </row>
    <row r="26" spans="1:36" ht="12.95" customHeight="1" x14ac:dyDescent="0.15">
      <c r="A26" s="47"/>
      <c r="B26" s="134"/>
      <c r="C26" s="135"/>
      <c r="D26" s="47"/>
      <c r="E26" s="47"/>
      <c r="F26" s="4" t="str">
        <f t="shared" si="26"/>
        <v/>
      </c>
      <c r="G26" s="47"/>
      <c r="H26" s="47"/>
      <c r="I26" s="47"/>
      <c r="J26" s="1" t="s">
        <v>15</v>
      </c>
      <c r="K26" s="48" t="e">
        <f t="shared" si="0"/>
        <v>#NUM!</v>
      </c>
      <c r="L26" s="48" t="e">
        <f t="shared" si="1"/>
        <v>#NUM!</v>
      </c>
      <c r="M26" s="48" t="e">
        <f t="shared" si="2"/>
        <v>#NUM!</v>
      </c>
      <c r="N26" s="48" t="e">
        <f t="shared" si="3"/>
        <v>#NUM!</v>
      </c>
      <c r="O26" s="48" t="e">
        <f t="shared" si="4"/>
        <v>#NUM!</v>
      </c>
      <c r="P26" s="48" t="e">
        <f t="shared" si="5"/>
        <v>#N/A</v>
      </c>
      <c r="Q26" s="48" t="e">
        <f t="shared" si="6"/>
        <v>#NUM!</v>
      </c>
      <c r="R26" s="48" t="e">
        <f t="shared" si="7"/>
        <v>#NUM!</v>
      </c>
      <c r="S26" s="48" t="e">
        <f t="shared" si="8"/>
        <v>#NUM!</v>
      </c>
      <c r="T26" s="48" t="e">
        <f t="shared" si="9"/>
        <v>#NUM!</v>
      </c>
      <c r="U26" s="48" t="e">
        <f t="shared" si="10"/>
        <v>#N/A</v>
      </c>
      <c r="V26" s="48" t="e">
        <f t="shared" si="11"/>
        <v>#NUM!</v>
      </c>
      <c r="W26" s="48" t="e">
        <f t="shared" si="12"/>
        <v>#NUM!</v>
      </c>
      <c r="X26" s="48" t="e">
        <f t="shared" si="13"/>
        <v>#NUM!</v>
      </c>
      <c r="Y26" s="48" t="e">
        <f t="shared" si="14"/>
        <v>#NUM!</v>
      </c>
      <c r="Z26" s="48" t="e">
        <f t="shared" si="15"/>
        <v>#N/A</v>
      </c>
      <c r="AA26" s="48" t="e">
        <f t="shared" si="16"/>
        <v>#NUM!</v>
      </c>
      <c r="AB26" s="48" t="e">
        <f t="shared" si="17"/>
        <v>#NUM!</v>
      </c>
      <c r="AC26" s="48" t="e">
        <f t="shared" si="18"/>
        <v>#NUM!</v>
      </c>
      <c r="AD26" s="48" t="e">
        <f t="shared" si="19"/>
        <v>#NUM!</v>
      </c>
      <c r="AE26" s="48" t="e">
        <f t="shared" si="20"/>
        <v>#NUM!</v>
      </c>
      <c r="AF26" s="48" t="e">
        <f t="shared" si="21"/>
        <v>#N/A</v>
      </c>
      <c r="AG26" s="48" t="e">
        <f t="shared" si="22"/>
        <v>#NUM!</v>
      </c>
      <c r="AH26" s="48" t="e">
        <f t="shared" si="23"/>
        <v>#NUM!</v>
      </c>
      <c r="AI26" s="48" t="e">
        <f t="shared" si="24"/>
        <v>#NUM!</v>
      </c>
      <c r="AJ26" s="48" t="e">
        <f t="shared" si="25"/>
        <v>#N/A</v>
      </c>
    </row>
    <row r="27" spans="1:36" ht="12.95" customHeight="1" x14ac:dyDescent="0.15">
      <c r="A27" s="47"/>
      <c r="B27" s="134"/>
      <c r="C27" s="135"/>
      <c r="D27" s="47"/>
      <c r="E27" s="47"/>
      <c r="F27" s="4" t="str">
        <f t="shared" si="26"/>
        <v/>
      </c>
      <c r="G27" s="47"/>
      <c r="H27" s="47"/>
      <c r="I27" s="47"/>
      <c r="J27" s="1" t="s">
        <v>15</v>
      </c>
      <c r="K27" s="48" t="e">
        <f t="shared" si="0"/>
        <v>#NUM!</v>
      </c>
      <c r="L27" s="48" t="e">
        <f t="shared" si="1"/>
        <v>#NUM!</v>
      </c>
      <c r="M27" s="48" t="e">
        <f t="shared" si="2"/>
        <v>#NUM!</v>
      </c>
      <c r="N27" s="48" t="e">
        <f t="shared" si="3"/>
        <v>#NUM!</v>
      </c>
      <c r="O27" s="48" t="e">
        <f t="shared" si="4"/>
        <v>#NUM!</v>
      </c>
      <c r="P27" s="48" t="e">
        <f t="shared" si="5"/>
        <v>#N/A</v>
      </c>
      <c r="Q27" s="48" t="e">
        <f t="shared" si="6"/>
        <v>#NUM!</v>
      </c>
      <c r="R27" s="48" t="e">
        <f t="shared" si="7"/>
        <v>#NUM!</v>
      </c>
      <c r="S27" s="48" t="e">
        <f t="shared" si="8"/>
        <v>#NUM!</v>
      </c>
      <c r="T27" s="48" t="e">
        <f t="shared" si="9"/>
        <v>#NUM!</v>
      </c>
      <c r="U27" s="48" t="e">
        <f t="shared" si="10"/>
        <v>#N/A</v>
      </c>
      <c r="V27" s="48" t="e">
        <f t="shared" si="11"/>
        <v>#NUM!</v>
      </c>
      <c r="W27" s="48" t="e">
        <f t="shared" si="12"/>
        <v>#NUM!</v>
      </c>
      <c r="X27" s="48" t="e">
        <f t="shared" si="13"/>
        <v>#NUM!</v>
      </c>
      <c r="Y27" s="48" t="e">
        <f t="shared" si="14"/>
        <v>#NUM!</v>
      </c>
      <c r="Z27" s="48" t="e">
        <f t="shared" si="15"/>
        <v>#N/A</v>
      </c>
      <c r="AA27" s="48" t="e">
        <f t="shared" si="16"/>
        <v>#NUM!</v>
      </c>
      <c r="AB27" s="48" t="e">
        <f t="shared" si="17"/>
        <v>#NUM!</v>
      </c>
      <c r="AC27" s="48" t="e">
        <f t="shared" si="18"/>
        <v>#NUM!</v>
      </c>
      <c r="AD27" s="48" t="e">
        <f t="shared" si="19"/>
        <v>#NUM!</v>
      </c>
      <c r="AE27" s="48" t="e">
        <f t="shared" si="20"/>
        <v>#NUM!</v>
      </c>
      <c r="AF27" s="48" t="e">
        <f t="shared" si="21"/>
        <v>#N/A</v>
      </c>
      <c r="AG27" s="48" t="e">
        <f t="shared" si="22"/>
        <v>#NUM!</v>
      </c>
      <c r="AH27" s="48" t="e">
        <f t="shared" si="23"/>
        <v>#NUM!</v>
      </c>
      <c r="AI27" s="48" t="e">
        <f t="shared" si="24"/>
        <v>#NUM!</v>
      </c>
      <c r="AJ27" s="48" t="e">
        <f t="shared" si="25"/>
        <v>#N/A</v>
      </c>
    </row>
    <row r="28" spans="1:36" ht="12.95" customHeight="1" x14ac:dyDescent="0.15">
      <c r="A28" s="47"/>
      <c r="B28" s="134"/>
      <c r="C28" s="135"/>
      <c r="D28" s="47"/>
      <c r="E28" s="47"/>
      <c r="F28" s="4" t="str">
        <f t="shared" si="26"/>
        <v/>
      </c>
      <c r="G28" s="47"/>
      <c r="H28" s="47"/>
      <c r="I28" s="47"/>
      <c r="J28" s="1" t="s">
        <v>15</v>
      </c>
      <c r="K28" s="48" t="e">
        <f t="shared" si="0"/>
        <v>#NUM!</v>
      </c>
      <c r="L28" s="48" t="e">
        <f t="shared" si="1"/>
        <v>#NUM!</v>
      </c>
      <c r="M28" s="48" t="e">
        <f t="shared" si="2"/>
        <v>#NUM!</v>
      </c>
      <c r="N28" s="48" t="e">
        <f t="shared" si="3"/>
        <v>#NUM!</v>
      </c>
      <c r="O28" s="48" t="e">
        <f t="shared" si="4"/>
        <v>#NUM!</v>
      </c>
      <c r="P28" s="48" t="e">
        <f t="shared" si="5"/>
        <v>#N/A</v>
      </c>
      <c r="Q28" s="48" t="e">
        <f t="shared" si="6"/>
        <v>#NUM!</v>
      </c>
      <c r="R28" s="48" t="e">
        <f t="shared" si="7"/>
        <v>#NUM!</v>
      </c>
      <c r="S28" s="48" t="e">
        <f t="shared" si="8"/>
        <v>#NUM!</v>
      </c>
      <c r="T28" s="48" t="e">
        <f t="shared" si="9"/>
        <v>#NUM!</v>
      </c>
      <c r="U28" s="48" t="e">
        <f t="shared" si="10"/>
        <v>#N/A</v>
      </c>
      <c r="V28" s="48" t="e">
        <f t="shared" si="11"/>
        <v>#NUM!</v>
      </c>
      <c r="W28" s="48" t="e">
        <f t="shared" si="12"/>
        <v>#NUM!</v>
      </c>
      <c r="X28" s="48" t="e">
        <f t="shared" si="13"/>
        <v>#NUM!</v>
      </c>
      <c r="Y28" s="48" t="e">
        <f t="shared" si="14"/>
        <v>#NUM!</v>
      </c>
      <c r="Z28" s="48" t="e">
        <f t="shared" si="15"/>
        <v>#N/A</v>
      </c>
      <c r="AA28" s="48" t="e">
        <f t="shared" si="16"/>
        <v>#NUM!</v>
      </c>
      <c r="AB28" s="48" t="e">
        <f t="shared" si="17"/>
        <v>#NUM!</v>
      </c>
      <c r="AC28" s="48" t="e">
        <f t="shared" si="18"/>
        <v>#NUM!</v>
      </c>
      <c r="AD28" s="48" t="e">
        <f t="shared" si="19"/>
        <v>#NUM!</v>
      </c>
      <c r="AE28" s="48" t="e">
        <f t="shared" si="20"/>
        <v>#NUM!</v>
      </c>
      <c r="AF28" s="48" t="e">
        <f t="shared" si="21"/>
        <v>#N/A</v>
      </c>
      <c r="AG28" s="48" t="e">
        <f t="shared" si="22"/>
        <v>#NUM!</v>
      </c>
      <c r="AH28" s="48" t="e">
        <f t="shared" si="23"/>
        <v>#NUM!</v>
      </c>
      <c r="AI28" s="48" t="e">
        <f t="shared" si="24"/>
        <v>#NUM!</v>
      </c>
      <c r="AJ28" s="48" t="e">
        <f t="shared" si="25"/>
        <v>#N/A</v>
      </c>
    </row>
    <row r="29" spans="1:36" ht="12.95" customHeight="1" x14ac:dyDescent="0.15">
      <c r="A29" s="47"/>
      <c r="B29" s="134"/>
      <c r="C29" s="135"/>
      <c r="D29" s="47"/>
      <c r="E29" s="47"/>
      <c r="F29" s="4" t="str">
        <f t="shared" si="26"/>
        <v/>
      </c>
      <c r="G29" s="47"/>
      <c r="H29" s="47"/>
      <c r="I29" s="47"/>
      <c r="J29" s="1" t="s">
        <v>15</v>
      </c>
      <c r="K29" s="48" t="e">
        <f t="shared" si="0"/>
        <v>#NUM!</v>
      </c>
      <c r="L29" s="48" t="e">
        <f t="shared" si="1"/>
        <v>#NUM!</v>
      </c>
      <c r="M29" s="48" t="e">
        <f t="shared" si="2"/>
        <v>#NUM!</v>
      </c>
      <c r="N29" s="48" t="e">
        <f t="shared" si="3"/>
        <v>#NUM!</v>
      </c>
      <c r="O29" s="48" t="e">
        <f t="shared" si="4"/>
        <v>#NUM!</v>
      </c>
      <c r="P29" s="48" t="e">
        <f t="shared" si="5"/>
        <v>#N/A</v>
      </c>
      <c r="Q29" s="48" t="e">
        <f t="shared" si="6"/>
        <v>#NUM!</v>
      </c>
      <c r="R29" s="48" t="e">
        <f t="shared" si="7"/>
        <v>#NUM!</v>
      </c>
      <c r="S29" s="48" t="e">
        <f t="shared" si="8"/>
        <v>#NUM!</v>
      </c>
      <c r="T29" s="48" t="e">
        <f t="shared" si="9"/>
        <v>#NUM!</v>
      </c>
      <c r="U29" s="48" t="e">
        <f t="shared" si="10"/>
        <v>#N/A</v>
      </c>
      <c r="V29" s="48" t="e">
        <f t="shared" si="11"/>
        <v>#NUM!</v>
      </c>
      <c r="W29" s="48" t="e">
        <f t="shared" si="12"/>
        <v>#NUM!</v>
      </c>
      <c r="X29" s="48" t="e">
        <f t="shared" si="13"/>
        <v>#NUM!</v>
      </c>
      <c r="Y29" s="48" t="e">
        <f t="shared" si="14"/>
        <v>#NUM!</v>
      </c>
      <c r="Z29" s="48" t="e">
        <f t="shared" si="15"/>
        <v>#N/A</v>
      </c>
      <c r="AA29" s="48" t="e">
        <f t="shared" si="16"/>
        <v>#NUM!</v>
      </c>
      <c r="AB29" s="48" t="e">
        <f t="shared" si="17"/>
        <v>#NUM!</v>
      </c>
      <c r="AC29" s="48" t="e">
        <f t="shared" si="18"/>
        <v>#NUM!</v>
      </c>
      <c r="AD29" s="48" t="e">
        <f t="shared" si="19"/>
        <v>#NUM!</v>
      </c>
      <c r="AE29" s="48" t="e">
        <f t="shared" si="20"/>
        <v>#NUM!</v>
      </c>
      <c r="AF29" s="48" t="e">
        <f t="shared" si="21"/>
        <v>#N/A</v>
      </c>
      <c r="AG29" s="48" t="e">
        <f t="shared" si="22"/>
        <v>#NUM!</v>
      </c>
      <c r="AH29" s="48" t="e">
        <f t="shared" si="23"/>
        <v>#NUM!</v>
      </c>
      <c r="AI29" s="48" t="e">
        <f t="shared" si="24"/>
        <v>#NUM!</v>
      </c>
      <c r="AJ29" s="48" t="e">
        <f t="shared" si="25"/>
        <v>#N/A</v>
      </c>
    </row>
    <row r="30" spans="1:36" ht="12.95" customHeight="1" x14ac:dyDescent="0.15">
      <c r="A30" s="47"/>
      <c r="B30" s="134"/>
      <c r="C30" s="135"/>
      <c r="D30" s="47"/>
      <c r="E30" s="47"/>
      <c r="F30" s="4" t="str">
        <f t="shared" si="26"/>
        <v/>
      </c>
      <c r="G30" s="47"/>
      <c r="H30" s="47"/>
      <c r="I30" s="47"/>
      <c r="J30" s="1" t="s">
        <v>15</v>
      </c>
      <c r="K30" s="48" t="e">
        <f t="shared" si="0"/>
        <v>#NUM!</v>
      </c>
      <c r="L30" s="48" t="e">
        <f t="shared" si="1"/>
        <v>#NUM!</v>
      </c>
      <c r="M30" s="48" t="e">
        <f t="shared" si="2"/>
        <v>#NUM!</v>
      </c>
      <c r="N30" s="48" t="e">
        <f t="shared" si="3"/>
        <v>#NUM!</v>
      </c>
      <c r="O30" s="48" t="e">
        <f t="shared" si="4"/>
        <v>#NUM!</v>
      </c>
      <c r="P30" s="48" t="e">
        <f t="shared" si="5"/>
        <v>#N/A</v>
      </c>
      <c r="Q30" s="48" t="e">
        <f t="shared" si="6"/>
        <v>#NUM!</v>
      </c>
      <c r="R30" s="48" t="e">
        <f t="shared" si="7"/>
        <v>#NUM!</v>
      </c>
      <c r="S30" s="48" t="e">
        <f t="shared" si="8"/>
        <v>#NUM!</v>
      </c>
      <c r="T30" s="48" t="e">
        <f t="shared" si="9"/>
        <v>#NUM!</v>
      </c>
      <c r="U30" s="48" t="e">
        <f t="shared" si="10"/>
        <v>#N/A</v>
      </c>
      <c r="V30" s="48" t="e">
        <f t="shared" si="11"/>
        <v>#NUM!</v>
      </c>
      <c r="W30" s="48" t="e">
        <f t="shared" si="12"/>
        <v>#NUM!</v>
      </c>
      <c r="X30" s="48" t="e">
        <f t="shared" si="13"/>
        <v>#NUM!</v>
      </c>
      <c r="Y30" s="48" t="e">
        <f t="shared" si="14"/>
        <v>#NUM!</v>
      </c>
      <c r="Z30" s="48" t="e">
        <f t="shared" si="15"/>
        <v>#N/A</v>
      </c>
      <c r="AA30" s="48" t="e">
        <f t="shared" si="16"/>
        <v>#NUM!</v>
      </c>
      <c r="AB30" s="48" t="e">
        <f t="shared" si="17"/>
        <v>#NUM!</v>
      </c>
      <c r="AC30" s="48" t="e">
        <f t="shared" si="18"/>
        <v>#NUM!</v>
      </c>
      <c r="AD30" s="48" t="e">
        <f t="shared" si="19"/>
        <v>#NUM!</v>
      </c>
      <c r="AE30" s="48" t="e">
        <f t="shared" si="20"/>
        <v>#NUM!</v>
      </c>
      <c r="AF30" s="48" t="e">
        <f t="shared" si="21"/>
        <v>#N/A</v>
      </c>
      <c r="AG30" s="48" t="e">
        <f t="shared" si="22"/>
        <v>#NUM!</v>
      </c>
      <c r="AH30" s="48" t="e">
        <f t="shared" si="23"/>
        <v>#NUM!</v>
      </c>
      <c r="AI30" s="48" t="e">
        <f t="shared" si="24"/>
        <v>#NUM!</v>
      </c>
      <c r="AJ30" s="48" t="e">
        <f t="shared" si="25"/>
        <v>#N/A</v>
      </c>
    </row>
    <row r="31" spans="1:36" ht="12.95" customHeight="1" x14ac:dyDescent="0.15">
      <c r="A31" s="47"/>
      <c r="B31" s="99"/>
      <c r="C31" s="99"/>
      <c r="D31" s="47"/>
      <c r="E31" s="47"/>
      <c r="F31" s="4" t="str">
        <f t="shared" si="26"/>
        <v/>
      </c>
      <c r="G31" s="47"/>
      <c r="H31" s="47"/>
      <c r="I31" s="47"/>
      <c r="J31" s="1" t="s">
        <v>15</v>
      </c>
      <c r="K31" s="48" t="e">
        <f t="shared" si="0"/>
        <v>#NUM!</v>
      </c>
      <c r="L31" s="48" t="e">
        <f t="shared" si="1"/>
        <v>#NUM!</v>
      </c>
      <c r="M31" s="48" t="e">
        <f t="shared" si="2"/>
        <v>#NUM!</v>
      </c>
      <c r="N31" s="48" t="e">
        <f t="shared" si="3"/>
        <v>#NUM!</v>
      </c>
      <c r="O31" s="48" t="e">
        <f t="shared" si="4"/>
        <v>#NUM!</v>
      </c>
      <c r="P31" s="48" t="e">
        <f t="shared" si="5"/>
        <v>#N/A</v>
      </c>
      <c r="Q31" s="48" t="e">
        <f t="shared" si="6"/>
        <v>#NUM!</v>
      </c>
      <c r="R31" s="48" t="e">
        <f t="shared" si="7"/>
        <v>#NUM!</v>
      </c>
      <c r="S31" s="48" t="e">
        <f t="shared" si="8"/>
        <v>#NUM!</v>
      </c>
      <c r="T31" s="48" t="e">
        <f t="shared" si="9"/>
        <v>#NUM!</v>
      </c>
      <c r="U31" s="48" t="e">
        <f t="shared" si="10"/>
        <v>#N/A</v>
      </c>
      <c r="V31" s="48" t="e">
        <f t="shared" si="11"/>
        <v>#NUM!</v>
      </c>
      <c r="W31" s="48" t="e">
        <f t="shared" si="12"/>
        <v>#NUM!</v>
      </c>
      <c r="X31" s="48" t="e">
        <f t="shared" si="13"/>
        <v>#NUM!</v>
      </c>
      <c r="Y31" s="48" t="e">
        <f t="shared" si="14"/>
        <v>#NUM!</v>
      </c>
      <c r="Z31" s="48" t="e">
        <f t="shared" si="15"/>
        <v>#N/A</v>
      </c>
      <c r="AA31" s="48" t="e">
        <f t="shared" si="16"/>
        <v>#NUM!</v>
      </c>
      <c r="AB31" s="48" t="e">
        <f t="shared" si="17"/>
        <v>#NUM!</v>
      </c>
      <c r="AC31" s="48" t="e">
        <f t="shared" si="18"/>
        <v>#NUM!</v>
      </c>
      <c r="AD31" s="48" t="e">
        <f t="shared" si="19"/>
        <v>#NUM!</v>
      </c>
      <c r="AE31" s="48" t="e">
        <f t="shared" si="20"/>
        <v>#NUM!</v>
      </c>
      <c r="AF31" s="48" t="e">
        <f t="shared" si="21"/>
        <v>#N/A</v>
      </c>
      <c r="AG31" s="48" t="e">
        <f t="shared" si="22"/>
        <v>#NUM!</v>
      </c>
      <c r="AH31" s="48" t="e">
        <f t="shared" si="23"/>
        <v>#NUM!</v>
      </c>
      <c r="AI31" s="48" t="e">
        <f t="shared" si="24"/>
        <v>#NUM!</v>
      </c>
      <c r="AJ31" s="48" t="e">
        <f t="shared" si="25"/>
        <v>#N/A</v>
      </c>
    </row>
    <row r="32" spans="1:36" ht="12.95" customHeight="1" x14ac:dyDescent="0.15">
      <c r="A32" s="47"/>
      <c r="B32" s="99"/>
      <c r="C32" s="99"/>
      <c r="D32" s="47"/>
      <c r="E32" s="47"/>
      <c r="F32" s="4" t="str">
        <f t="shared" si="26"/>
        <v/>
      </c>
      <c r="G32" s="47"/>
      <c r="H32" s="47"/>
      <c r="I32" s="47"/>
      <c r="J32" s="1" t="s">
        <v>15</v>
      </c>
      <c r="K32" s="48" t="e">
        <f t="shared" si="0"/>
        <v>#NUM!</v>
      </c>
      <c r="L32" s="48" t="e">
        <f t="shared" si="1"/>
        <v>#NUM!</v>
      </c>
      <c r="M32" s="48" t="e">
        <f t="shared" si="2"/>
        <v>#NUM!</v>
      </c>
      <c r="N32" s="48" t="e">
        <f t="shared" si="3"/>
        <v>#NUM!</v>
      </c>
      <c r="O32" s="48" t="e">
        <f t="shared" si="4"/>
        <v>#NUM!</v>
      </c>
      <c r="P32" s="48" t="e">
        <f t="shared" si="5"/>
        <v>#N/A</v>
      </c>
      <c r="Q32" s="48" t="e">
        <f t="shared" si="6"/>
        <v>#NUM!</v>
      </c>
      <c r="R32" s="48" t="e">
        <f t="shared" si="7"/>
        <v>#NUM!</v>
      </c>
      <c r="S32" s="48" t="e">
        <f t="shared" si="8"/>
        <v>#NUM!</v>
      </c>
      <c r="T32" s="48" t="e">
        <f t="shared" si="9"/>
        <v>#NUM!</v>
      </c>
      <c r="U32" s="48" t="e">
        <f t="shared" si="10"/>
        <v>#N/A</v>
      </c>
      <c r="V32" s="48" t="e">
        <f t="shared" si="11"/>
        <v>#NUM!</v>
      </c>
      <c r="W32" s="48" t="e">
        <f t="shared" si="12"/>
        <v>#NUM!</v>
      </c>
      <c r="X32" s="48" t="e">
        <f t="shared" si="13"/>
        <v>#NUM!</v>
      </c>
      <c r="Y32" s="48" t="e">
        <f t="shared" si="14"/>
        <v>#NUM!</v>
      </c>
      <c r="Z32" s="48" t="e">
        <f t="shared" si="15"/>
        <v>#N/A</v>
      </c>
      <c r="AA32" s="48" t="e">
        <f t="shared" si="16"/>
        <v>#NUM!</v>
      </c>
      <c r="AB32" s="48" t="e">
        <f t="shared" si="17"/>
        <v>#NUM!</v>
      </c>
      <c r="AC32" s="48" t="e">
        <f t="shared" si="18"/>
        <v>#NUM!</v>
      </c>
      <c r="AD32" s="48" t="e">
        <f t="shared" si="19"/>
        <v>#NUM!</v>
      </c>
      <c r="AE32" s="48" t="e">
        <f t="shared" si="20"/>
        <v>#NUM!</v>
      </c>
      <c r="AF32" s="48" t="e">
        <f t="shared" si="21"/>
        <v>#N/A</v>
      </c>
      <c r="AG32" s="48" t="e">
        <f t="shared" si="22"/>
        <v>#NUM!</v>
      </c>
      <c r="AH32" s="48" t="e">
        <f t="shared" si="23"/>
        <v>#NUM!</v>
      </c>
      <c r="AI32" s="48" t="e">
        <f t="shared" si="24"/>
        <v>#NUM!</v>
      </c>
      <c r="AJ32" s="48" t="e">
        <f t="shared" si="25"/>
        <v>#N/A</v>
      </c>
    </row>
    <row r="33" spans="1:36" ht="12.95" customHeight="1" x14ac:dyDescent="0.15">
      <c r="A33" s="47"/>
      <c r="B33" s="99"/>
      <c r="C33" s="99"/>
      <c r="D33" s="47"/>
      <c r="E33" s="47"/>
      <c r="F33" s="4" t="str">
        <f t="shared" si="26"/>
        <v/>
      </c>
      <c r="G33" s="47"/>
      <c r="H33" s="47"/>
      <c r="I33" s="47"/>
      <c r="J33" s="1" t="s">
        <v>15</v>
      </c>
      <c r="K33" s="48" t="e">
        <f t="shared" si="0"/>
        <v>#NUM!</v>
      </c>
      <c r="L33" s="48" t="e">
        <f t="shared" si="1"/>
        <v>#NUM!</v>
      </c>
      <c r="M33" s="48" t="e">
        <f t="shared" si="2"/>
        <v>#NUM!</v>
      </c>
      <c r="N33" s="48" t="e">
        <f t="shared" si="3"/>
        <v>#NUM!</v>
      </c>
      <c r="O33" s="48" t="e">
        <f t="shared" si="4"/>
        <v>#NUM!</v>
      </c>
      <c r="P33" s="48" t="e">
        <f t="shared" si="5"/>
        <v>#N/A</v>
      </c>
      <c r="Q33" s="48" t="e">
        <f t="shared" si="6"/>
        <v>#NUM!</v>
      </c>
      <c r="R33" s="48" t="e">
        <f t="shared" si="7"/>
        <v>#NUM!</v>
      </c>
      <c r="S33" s="48" t="e">
        <f t="shared" si="8"/>
        <v>#NUM!</v>
      </c>
      <c r="T33" s="48" t="e">
        <f t="shared" si="9"/>
        <v>#NUM!</v>
      </c>
      <c r="U33" s="48" t="e">
        <f t="shared" si="10"/>
        <v>#N/A</v>
      </c>
      <c r="V33" s="48" t="e">
        <f t="shared" si="11"/>
        <v>#NUM!</v>
      </c>
      <c r="W33" s="48" t="e">
        <f t="shared" si="12"/>
        <v>#NUM!</v>
      </c>
      <c r="X33" s="48" t="e">
        <f t="shared" si="13"/>
        <v>#NUM!</v>
      </c>
      <c r="Y33" s="48" t="e">
        <f t="shared" si="14"/>
        <v>#NUM!</v>
      </c>
      <c r="Z33" s="48" t="e">
        <f t="shared" si="15"/>
        <v>#N/A</v>
      </c>
      <c r="AA33" s="48" t="e">
        <f t="shared" si="16"/>
        <v>#NUM!</v>
      </c>
      <c r="AB33" s="48" t="e">
        <f t="shared" si="17"/>
        <v>#NUM!</v>
      </c>
      <c r="AC33" s="48" t="e">
        <f t="shared" si="18"/>
        <v>#NUM!</v>
      </c>
      <c r="AD33" s="48" t="e">
        <f t="shared" si="19"/>
        <v>#NUM!</v>
      </c>
      <c r="AE33" s="48" t="e">
        <f t="shared" si="20"/>
        <v>#NUM!</v>
      </c>
      <c r="AF33" s="48" t="e">
        <f t="shared" si="21"/>
        <v>#N/A</v>
      </c>
      <c r="AG33" s="48" t="e">
        <f t="shared" si="22"/>
        <v>#NUM!</v>
      </c>
      <c r="AH33" s="48" t="e">
        <f t="shared" si="23"/>
        <v>#NUM!</v>
      </c>
      <c r="AI33" s="48" t="e">
        <f t="shared" si="24"/>
        <v>#NUM!</v>
      </c>
      <c r="AJ33" s="48" t="e">
        <f t="shared" si="25"/>
        <v>#N/A</v>
      </c>
    </row>
    <row r="34" spans="1:36" ht="12.95" customHeight="1" x14ac:dyDescent="0.15">
      <c r="A34" s="47"/>
      <c r="B34" s="99"/>
      <c r="C34" s="99"/>
      <c r="D34" s="47"/>
      <c r="E34" s="47"/>
      <c r="F34" s="4" t="str">
        <f t="shared" si="26"/>
        <v/>
      </c>
      <c r="G34" s="47"/>
      <c r="H34" s="47"/>
      <c r="I34" s="47"/>
      <c r="K34" s="48" t="e">
        <f t="shared" si="0"/>
        <v>#NUM!</v>
      </c>
      <c r="L34" s="48" t="e">
        <f t="shared" si="1"/>
        <v>#NUM!</v>
      </c>
      <c r="M34" s="48" t="e">
        <f t="shared" si="2"/>
        <v>#NUM!</v>
      </c>
      <c r="N34" s="48" t="e">
        <f t="shared" si="3"/>
        <v>#NUM!</v>
      </c>
      <c r="O34" s="48" t="e">
        <f t="shared" si="4"/>
        <v>#NUM!</v>
      </c>
      <c r="P34" s="48" t="e">
        <f t="shared" si="5"/>
        <v>#N/A</v>
      </c>
      <c r="Q34" s="48" t="e">
        <f t="shared" si="6"/>
        <v>#NUM!</v>
      </c>
      <c r="R34" s="48" t="e">
        <f t="shared" si="7"/>
        <v>#NUM!</v>
      </c>
      <c r="S34" s="48" t="e">
        <f t="shared" si="8"/>
        <v>#NUM!</v>
      </c>
      <c r="T34" s="48" t="e">
        <f t="shared" si="9"/>
        <v>#NUM!</v>
      </c>
      <c r="U34" s="48" t="e">
        <f t="shared" si="10"/>
        <v>#N/A</v>
      </c>
      <c r="V34" s="48" t="e">
        <f t="shared" si="11"/>
        <v>#NUM!</v>
      </c>
      <c r="W34" s="48" t="e">
        <f t="shared" si="12"/>
        <v>#NUM!</v>
      </c>
      <c r="X34" s="48" t="e">
        <f t="shared" si="13"/>
        <v>#NUM!</v>
      </c>
      <c r="Y34" s="48" t="e">
        <f t="shared" si="14"/>
        <v>#NUM!</v>
      </c>
      <c r="Z34" s="48" t="e">
        <f t="shared" si="15"/>
        <v>#N/A</v>
      </c>
      <c r="AA34" s="48" t="e">
        <f t="shared" si="16"/>
        <v>#NUM!</v>
      </c>
      <c r="AB34" s="48" t="e">
        <f t="shared" si="17"/>
        <v>#NUM!</v>
      </c>
      <c r="AC34" s="48" t="e">
        <f t="shared" si="18"/>
        <v>#NUM!</v>
      </c>
      <c r="AD34" s="48" t="e">
        <f t="shared" si="19"/>
        <v>#NUM!</v>
      </c>
      <c r="AE34" s="48" t="e">
        <f t="shared" si="20"/>
        <v>#NUM!</v>
      </c>
      <c r="AF34" s="48" t="e">
        <f t="shared" si="21"/>
        <v>#N/A</v>
      </c>
      <c r="AG34" s="48" t="e">
        <f t="shared" si="22"/>
        <v>#NUM!</v>
      </c>
      <c r="AH34" s="48" t="e">
        <f t="shared" si="23"/>
        <v>#NUM!</v>
      </c>
      <c r="AI34" s="48" t="e">
        <f t="shared" si="24"/>
        <v>#NUM!</v>
      </c>
      <c r="AJ34" s="48" t="e">
        <f t="shared" si="25"/>
        <v>#N/A</v>
      </c>
    </row>
    <row r="35" spans="1:36" ht="12.95" customHeight="1" x14ac:dyDescent="0.15">
      <c r="A35" s="47"/>
      <c r="B35" s="99"/>
      <c r="C35" s="99"/>
      <c r="D35" s="47"/>
      <c r="E35" s="47"/>
      <c r="F35" s="4" t="str">
        <f t="shared" si="26"/>
        <v/>
      </c>
      <c r="G35" s="47"/>
      <c r="H35" s="47"/>
      <c r="I35" s="47"/>
      <c r="K35" s="48" t="e">
        <f t="shared" si="0"/>
        <v>#NUM!</v>
      </c>
      <c r="L35" s="48" t="e">
        <f t="shared" si="1"/>
        <v>#NUM!</v>
      </c>
      <c r="M35" s="48" t="e">
        <f t="shared" si="2"/>
        <v>#NUM!</v>
      </c>
      <c r="N35" s="48" t="e">
        <f t="shared" si="3"/>
        <v>#NUM!</v>
      </c>
      <c r="O35" s="48" t="e">
        <f t="shared" si="4"/>
        <v>#NUM!</v>
      </c>
      <c r="P35" s="48" t="e">
        <f t="shared" si="5"/>
        <v>#N/A</v>
      </c>
      <c r="Q35" s="48" t="e">
        <f t="shared" si="6"/>
        <v>#NUM!</v>
      </c>
      <c r="R35" s="48" t="e">
        <f t="shared" si="7"/>
        <v>#NUM!</v>
      </c>
      <c r="S35" s="48" t="e">
        <f t="shared" si="8"/>
        <v>#NUM!</v>
      </c>
      <c r="T35" s="48" t="e">
        <f t="shared" si="9"/>
        <v>#NUM!</v>
      </c>
      <c r="U35" s="48" t="e">
        <f t="shared" si="10"/>
        <v>#N/A</v>
      </c>
      <c r="V35" s="48" t="e">
        <f t="shared" si="11"/>
        <v>#NUM!</v>
      </c>
      <c r="W35" s="48" t="e">
        <f t="shared" si="12"/>
        <v>#NUM!</v>
      </c>
      <c r="X35" s="48" t="e">
        <f t="shared" si="13"/>
        <v>#NUM!</v>
      </c>
      <c r="Y35" s="48" t="e">
        <f t="shared" si="14"/>
        <v>#NUM!</v>
      </c>
      <c r="Z35" s="48" t="e">
        <f t="shared" si="15"/>
        <v>#N/A</v>
      </c>
      <c r="AA35" s="48" t="e">
        <f t="shared" si="16"/>
        <v>#NUM!</v>
      </c>
      <c r="AB35" s="48" t="e">
        <f t="shared" si="17"/>
        <v>#NUM!</v>
      </c>
      <c r="AC35" s="48" t="e">
        <f t="shared" si="18"/>
        <v>#NUM!</v>
      </c>
      <c r="AD35" s="48" t="e">
        <f t="shared" si="19"/>
        <v>#NUM!</v>
      </c>
      <c r="AE35" s="48" t="e">
        <f t="shared" si="20"/>
        <v>#NUM!</v>
      </c>
      <c r="AF35" s="48" t="e">
        <f t="shared" si="21"/>
        <v>#N/A</v>
      </c>
      <c r="AG35" s="48" t="e">
        <f t="shared" si="22"/>
        <v>#NUM!</v>
      </c>
      <c r="AH35" s="48" t="e">
        <f t="shared" si="23"/>
        <v>#NUM!</v>
      </c>
      <c r="AI35" s="48" t="e">
        <f t="shared" si="24"/>
        <v>#NUM!</v>
      </c>
      <c r="AJ35" s="48" t="e">
        <f t="shared" si="25"/>
        <v>#N/A</v>
      </c>
    </row>
    <row r="36" spans="1:36" ht="12.95" customHeight="1" x14ac:dyDescent="0.15">
      <c r="A36" s="47"/>
      <c r="B36" s="99"/>
      <c r="C36" s="99"/>
      <c r="D36" s="47"/>
      <c r="E36" s="47"/>
      <c r="F36" s="4" t="str">
        <f t="shared" si="26"/>
        <v/>
      </c>
      <c r="G36" s="47"/>
      <c r="H36" s="47"/>
      <c r="I36" s="47"/>
      <c r="K36" s="48" t="e">
        <f t="shared" si="0"/>
        <v>#NUM!</v>
      </c>
      <c r="L36" s="48" t="e">
        <f t="shared" si="1"/>
        <v>#NUM!</v>
      </c>
      <c r="M36" s="48" t="e">
        <f t="shared" si="2"/>
        <v>#NUM!</v>
      </c>
      <c r="N36" s="48" t="e">
        <f t="shared" si="3"/>
        <v>#NUM!</v>
      </c>
      <c r="O36" s="48" t="e">
        <f t="shared" si="4"/>
        <v>#NUM!</v>
      </c>
      <c r="P36" s="48" t="e">
        <f t="shared" si="5"/>
        <v>#N/A</v>
      </c>
      <c r="Q36" s="48" t="e">
        <f t="shared" si="6"/>
        <v>#NUM!</v>
      </c>
      <c r="R36" s="48" t="e">
        <f t="shared" si="7"/>
        <v>#NUM!</v>
      </c>
      <c r="S36" s="48" t="e">
        <f t="shared" si="8"/>
        <v>#NUM!</v>
      </c>
      <c r="T36" s="48" t="e">
        <f t="shared" si="9"/>
        <v>#NUM!</v>
      </c>
      <c r="U36" s="48" t="e">
        <f t="shared" si="10"/>
        <v>#N/A</v>
      </c>
      <c r="V36" s="48" t="e">
        <f t="shared" si="11"/>
        <v>#NUM!</v>
      </c>
      <c r="W36" s="48" t="e">
        <f t="shared" si="12"/>
        <v>#NUM!</v>
      </c>
      <c r="X36" s="48" t="e">
        <f t="shared" si="13"/>
        <v>#NUM!</v>
      </c>
      <c r="Y36" s="48" t="e">
        <f t="shared" si="14"/>
        <v>#NUM!</v>
      </c>
      <c r="Z36" s="48" t="e">
        <f t="shared" si="15"/>
        <v>#N/A</v>
      </c>
      <c r="AA36" s="48" t="e">
        <f t="shared" si="16"/>
        <v>#NUM!</v>
      </c>
      <c r="AB36" s="48" t="e">
        <f t="shared" si="17"/>
        <v>#NUM!</v>
      </c>
      <c r="AC36" s="48" t="e">
        <f t="shared" si="18"/>
        <v>#NUM!</v>
      </c>
      <c r="AD36" s="48" t="e">
        <f t="shared" si="19"/>
        <v>#NUM!</v>
      </c>
      <c r="AE36" s="48" t="e">
        <f t="shared" si="20"/>
        <v>#NUM!</v>
      </c>
      <c r="AF36" s="48" t="e">
        <f t="shared" si="21"/>
        <v>#N/A</v>
      </c>
      <c r="AG36" s="48" t="e">
        <f t="shared" si="22"/>
        <v>#NUM!</v>
      </c>
      <c r="AH36" s="48" t="e">
        <f t="shared" si="23"/>
        <v>#NUM!</v>
      </c>
      <c r="AI36" s="48" t="e">
        <f t="shared" si="24"/>
        <v>#NUM!</v>
      </c>
      <c r="AJ36" s="48" t="e">
        <f t="shared" si="25"/>
        <v>#N/A</v>
      </c>
    </row>
    <row r="37" spans="1:36" ht="12.95" customHeight="1" x14ac:dyDescent="0.15">
      <c r="A37" s="47"/>
      <c r="B37" s="99"/>
      <c r="C37" s="99"/>
      <c r="D37" s="47"/>
      <c r="E37" s="47"/>
      <c r="F37" s="4" t="str">
        <f t="shared" si="26"/>
        <v/>
      </c>
      <c r="G37" s="47"/>
      <c r="H37" s="47"/>
      <c r="I37" s="47"/>
      <c r="K37" s="48" t="e">
        <f t="shared" si="0"/>
        <v>#NUM!</v>
      </c>
      <c r="L37" s="48" t="e">
        <f t="shared" si="1"/>
        <v>#NUM!</v>
      </c>
      <c r="M37" s="48" t="e">
        <f t="shared" si="2"/>
        <v>#NUM!</v>
      </c>
      <c r="N37" s="48" t="e">
        <f t="shared" si="3"/>
        <v>#NUM!</v>
      </c>
      <c r="O37" s="48" t="e">
        <f t="shared" si="4"/>
        <v>#NUM!</v>
      </c>
      <c r="P37" s="48" t="e">
        <f t="shared" si="5"/>
        <v>#N/A</v>
      </c>
      <c r="Q37" s="48" t="e">
        <f t="shared" si="6"/>
        <v>#NUM!</v>
      </c>
      <c r="R37" s="48" t="e">
        <f t="shared" si="7"/>
        <v>#NUM!</v>
      </c>
      <c r="S37" s="48" t="e">
        <f t="shared" si="8"/>
        <v>#NUM!</v>
      </c>
      <c r="T37" s="48" t="e">
        <f t="shared" si="9"/>
        <v>#NUM!</v>
      </c>
      <c r="U37" s="48" t="e">
        <f t="shared" si="10"/>
        <v>#N/A</v>
      </c>
      <c r="V37" s="48" t="e">
        <f t="shared" si="11"/>
        <v>#NUM!</v>
      </c>
      <c r="W37" s="48" t="e">
        <f t="shared" si="12"/>
        <v>#NUM!</v>
      </c>
      <c r="X37" s="48" t="e">
        <f t="shared" si="13"/>
        <v>#NUM!</v>
      </c>
      <c r="Y37" s="48" t="e">
        <f t="shared" si="14"/>
        <v>#NUM!</v>
      </c>
      <c r="Z37" s="48" t="e">
        <f t="shared" si="15"/>
        <v>#N/A</v>
      </c>
      <c r="AA37" s="48" t="e">
        <f t="shared" si="16"/>
        <v>#NUM!</v>
      </c>
      <c r="AB37" s="48" t="e">
        <f t="shared" si="17"/>
        <v>#NUM!</v>
      </c>
      <c r="AC37" s="48" t="e">
        <f t="shared" si="18"/>
        <v>#NUM!</v>
      </c>
      <c r="AD37" s="48" t="e">
        <f t="shared" si="19"/>
        <v>#NUM!</v>
      </c>
      <c r="AE37" s="48" t="e">
        <f t="shared" si="20"/>
        <v>#NUM!</v>
      </c>
      <c r="AF37" s="48" t="e">
        <f t="shared" si="21"/>
        <v>#N/A</v>
      </c>
      <c r="AG37" s="48" t="e">
        <f t="shared" si="22"/>
        <v>#NUM!</v>
      </c>
      <c r="AH37" s="48" t="e">
        <f t="shared" si="23"/>
        <v>#NUM!</v>
      </c>
      <c r="AI37" s="48" t="e">
        <f t="shared" si="24"/>
        <v>#NUM!</v>
      </c>
      <c r="AJ37" s="48" t="e">
        <f t="shared" si="25"/>
        <v>#N/A</v>
      </c>
    </row>
    <row r="38" spans="1:36" ht="12.95" customHeight="1" x14ac:dyDescent="0.15">
      <c r="A38" s="47"/>
      <c r="B38" s="99"/>
      <c r="C38" s="99"/>
      <c r="D38" s="47"/>
      <c r="E38" s="47"/>
      <c r="F38" s="4" t="str">
        <f t="shared" si="26"/>
        <v/>
      </c>
      <c r="G38" s="47"/>
      <c r="H38" s="47"/>
      <c r="I38" s="47"/>
      <c r="K38" s="48" t="e">
        <f t="shared" si="0"/>
        <v>#NUM!</v>
      </c>
      <c r="L38" s="48" t="e">
        <f t="shared" si="1"/>
        <v>#NUM!</v>
      </c>
      <c r="M38" s="48" t="e">
        <f t="shared" si="2"/>
        <v>#NUM!</v>
      </c>
      <c r="N38" s="48" t="e">
        <f t="shared" si="3"/>
        <v>#NUM!</v>
      </c>
      <c r="O38" s="48" t="e">
        <f t="shared" si="4"/>
        <v>#NUM!</v>
      </c>
      <c r="P38" s="48" t="e">
        <f t="shared" si="5"/>
        <v>#N/A</v>
      </c>
      <c r="Q38" s="48" t="e">
        <f t="shared" si="6"/>
        <v>#NUM!</v>
      </c>
      <c r="R38" s="48" t="e">
        <f t="shared" si="7"/>
        <v>#NUM!</v>
      </c>
      <c r="S38" s="48" t="e">
        <f t="shared" si="8"/>
        <v>#NUM!</v>
      </c>
      <c r="T38" s="48" t="e">
        <f t="shared" si="9"/>
        <v>#NUM!</v>
      </c>
      <c r="U38" s="48" t="e">
        <f t="shared" si="10"/>
        <v>#N/A</v>
      </c>
      <c r="V38" s="48" t="e">
        <f t="shared" si="11"/>
        <v>#NUM!</v>
      </c>
      <c r="W38" s="48" t="e">
        <f t="shared" si="12"/>
        <v>#NUM!</v>
      </c>
      <c r="X38" s="48" t="e">
        <f t="shared" si="13"/>
        <v>#NUM!</v>
      </c>
      <c r="Y38" s="48" t="e">
        <f t="shared" si="14"/>
        <v>#NUM!</v>
      </c>
      <c r="Z38" s="48" t="e">
        <f t="shared" si="15"/>
        <v>#N/A</v>
      </c>
      <c r="AA38" s="48" t="e">
        <f t="shared" si="16"/>
        <v>#NUM!</v>
      </c>
      <c r="AB38" s="48" t="e">
        <f t="shared" si="17"/>
        <v>#NUM!</v>
      </c>
      <c r="AC38" s="48" t="e">
        <f t="shared" si="18"/>
        <v>#NUM!</v>
      </c>
      <c r="AD38" s="48" t="e">
        <f t="shared" si="19"/>
        <v>#NUM!</v>
      </c>
      <c r="AE38" s="48" t="e">
        <f t="shared" si="20"/>
        <v>#NUM!</v>
      </c>
      <c r="AF38" s="48" t="e">
        <f t="shared" si="21"/>
        <v>#N/A</v>
      </c>
      <c r="AG38" s="48" t="e">
        <f t="shared" si="22"/>
        <v>#NUM!</v>
      </c>
      <c r="AH38" s="48" t="e">
        <f t="shared" si="23"/>
        <v>#NUM!</v>
      </c>
      <c r="AI38" s="48" t="e">
        <f t="shared" si="24"/>
        <v>#NUM!</v>
      </c>
      <c r="AJ38" s="48" t="e">
        <f t="shared" si="25"/>
        <v>#N/A</v>
      </c>
    </row>
    <row r="39" spans="1:36" ht="12.95" customHeight="1" x14ac:dyDescent="0.15">
      <c r="A39" s="47"/>
      <c r="B39" s="99"/>
      <c r="C39" s="99"/>
      <c r="D39" s="47"/>
      <c r="E39" s="47"/>
      <c r="F39" s="4" t="str">
        <f t="shared" si="26"/>
        <v/>
      </c>
      <c r="G39" s="47"/>
      <c r="H39" s="47"/>
      <c r="I39" s="47"/>
      <c r="K39" s="48" t="e">
        <f t="shared" si="0"/>
        <v>#NUM!</v>
      </c>
      <c r="L39" s="48" t="e">
        <f t="shared" si="1"/>
        <v>#NUM!</v>
      </c>
      <c r="M39" s="48" t="e">
        <f t="shared" si="2"/>
        <v>#NUM!</v>
      </c>
      <c r="N39" s="48" t="e">
        <f t="shared" si="3"/>
        <v>#NUM!</v>
      </c>
      <c r="O39" s="48" t="e">
        <f t="shared" si="4"/>
        <v>#NUM!</v>
      </c>
      <c r="P39" s="48" t="e">
        <f t="shared" si="5"/>
        <v>#N/A</v>
      </c>
      <c r="Q39" s="48" t="e">
        <f t="shared" si="6"/>
        <v>#NUM!</v>
      </c>
      <c r="R39" s="48" t="e">
        <f t="shared" si="7"/>
        <v>#NUM!</v>
      </c>
      <c r="S39" s="48" t="e">
        <f t="shared" si="8"/>
        <v>#NUM!</v>
      </c>
      <c r="T39" s="48" t="e">
        <f t="shared" si="9"/>
        <v>#NUM!</v>
      </c>
      <c r="U39" s="48" t="e">
        <f t="shared" si="10"/>
        <v>#N/A</v>
      </c>
      <c r="V39" s="48" t="e">
        <f t="shared" si="11"/>
        <v>#NUM!</v>
      </c>
      <c r="W39" s="48" t="e">
        <f t="shared" si="12"/>
        <v>#NUM!</v>
      </c>
      <c r="X39" s="48" t="e">
        <f t="shared" si="13"/>
        <v>#NUM!</v>
      </c>
      <c r="Y39" s="48" t="e">
        <f t="shared" si="14"/>
        <v>#NUM!</v>
      </c>
      <c r="Z39" s="48" t="e">
        <f t="shared" si="15"/>
        <v>#N/A</v>
      </c>
      <c r="AA39" s="48" t="e">
        <f t="shared" si="16"/>
        <v>#NUM!</v>
      </c>
      <c r="AB39" s="48" t="e">
        <f t="shared" si="17"/>
        <v>#NUM!</v>
      </c>
      <c r="AC39" s="48" t="e">
        <f t="shared" si="18"/>
        <v>#NUM!</v>
      </c>
      <c r="AD39" s="48" t="e">
        <f t="shared" si="19"/>
        <v>#NUM!</v>
      </c>
      <c r="AE39" s="48" t="e">
        <f t="shared" si="20"/>
        <v>#NUM!</v>
      </c>
      <c r="AF39" s="48" t="e">
        <f t="shared" si="21"/>
        <v>#N/A</v>
      </c>
      <c r="AG39" s="48" t="e">
        <f t="shared" si="22"/>
        <v>#NUM!</v>
      </c>
      <c r="AH39" s="48" t="e">
        <f t="shared" si="23"/>
        <v>#NUM!</v>
      </c>
      <c r="AI39" s="48" t="e">
        <f t="shared" si="24"/>
        <v>#NUM!</v>
      </c>
      <c r="AJ39" s="48" t="e">
        <f t="shared" si="25"/>
        <v>#N/A</v>
      </c>
    </row>
    <row r="40" spans="1:36" ht="12.95" customHeight="1" x14ac:dyDescent="0.15">
      <c r="A40" s="47"/>
      <c r="B40" s="99"/>
      <c r="C40" s="99"/>
      <c r="D40" s="47"/>
      <c r="E40" s="47"/>
      <c r="F40" s="4" t="str">
        <f t="shared" si="26"/>
        <v/>
      </c>
      <c r="G40" s="47"/>
      <c r="H40" s="47"/>
      <c r="I40" s="47"/>
      <c r="K40" s="48" t="e">
        <f t="shared" si="0"/>
        <v>#NUM!</v>
      </c>
      <c r="L40" s="48" t="e">
        <f t="shared" si="1"/>
        <v>#NUM!</v>
      </c>
      <c r="M40" s="48" t="e">
        <f t="shared" si="2"/>
        <v>#NUM!</v>
      </c>
      <c r="N40" s="48" t="e">
        <f t="shared" si="3"/>
        <v>#NUM!</v>
      </c>
      <c r="O40" s="48" t="e">
        <f t="shared" si="4"/>
        <v>#NUM!</v>
      </c>
      <c r="P40" s="48" t="e">
        <f t="shared" si="5"/>
        <v>#N/A</v>
      </c>
      <c r="Q40" s="48" t="e">
        <f t="shared" si="6"/>
        <v>#NUM!</v>
      </c>
      <c r="R40" s="48" t="e">
        <f t="shared" si="7"/>
        <v>#NUM!</v>
      </c>
      <c r="S40" s="48" t="e">
        <f t="shared" si="8"/>
        <v>#NUM!</v>
      </c>
      <c r="T40" s="48" t="e">
        <f t="shared" si="9"/>
        <v>#NUM!</v>
      </c>
      <c r="U40" s="48" t="e">
        <f t="shared" si="10"/>
        <v>#N/A</v>
      </c>
      <c r="V40" s="48" t="e">
        <f t="shared" si="11"/>
        <v>#NUM!</v>
      </c>
      <c r="W40" s="48" t="e">
        <f t="shared" si="12"/>
        <v>#NUM!</v>
      </c>
      <c r="X40" s="48" t="e">
        <f t="shared" si="13"/>
        <v>#NUM!</v>
      </c>
      <c r="Y40" s="48" t="e">
        <f t="shared" si="14"/>
        <v>#NUM!</v>
      </c>
      <c r="Z40" s="48" t="e">
        <f t="shared" si="15"/>
        <v>#N/A</v>
      </c>
      <c r="AA40" s="48" t="e">
        <f t="shared" si="16"/>
        <v>#NUM!</v>
      </c>
      <c r="AB40" s="48" t="e">
        <f t="shared" si="17"/>
        <v>#NUM!</v>
      </c>
      <c r="AC40" s="48" t="e">
        <f t="shared" si="18"/>
        <v>#NUM!</v>
      </c>
      <c r="AD40" s="48" t="e">
        <f t="shared" si="19"/>
        <v>#NUM!</v>
      </c>
      <c r="AE40" s="48" t="e">
        <f t="shared" si="20"/>
        <v>#NUM!</v>
      </c>
      <c r="AF40" s="48" t="e">
        <f t="shared" si="21"/>
        <v>#N/A</v>
      </c>
      <c r="AG40" s="48" t="e">
        <f t="shared" si="22"/>
        <v>#NUM!</v>
      </c>
      <c r="AH40" s="48" t="e">
        <f t="shared" si="23"/>
        <v>#NUM!</v>
      </c>
      <c r="AI40" s="48" t="e">
        <f t="shared" si="24"/>
        <v>#NUM!</v>
      </c>
      <c r="AJ40" s="48" t="e">
        <f t="shared" si="25"/>
        <v>#N/A</v>
      </c>
    </row>
    <row r="41" spans="1:36" ht="12.95" customHeight="1" x14ac:dyDescent="0.15">
      <c r="A41" s="47"/>
      <c r="B41" s="99"/>
      <c r="C41" s="99"/>
      <c r="D41" s="41"/>
      <c r="E41" s="41"/>
      <c r="F41" s="4" t="str">
        <f t="shared" si="26"/>
        <v/>
      </c>
      <c r="G41" s="47"/>
      <c r="H41" s="47"/>
      <c r="I41" s="47"/>
      <c r="K41" s="48" t="e">
        <f t="shared" si="0"/>
        <v>#NUM!</v>
      </c>
      <c r="L41" s="48" t="e">
        <f t="shared" si="1"/>
        <v>#NUM!</v>
      </c>
      <c r="M41" s="48" t="e">
        <f t="shared" si="2"/>
        <v>#NUM!</v>
      </c>
      <c r="N41" s="48" t="e">
        <f t="shared" si="3"/>
        <v>#NUM!</v>
      </c>
      <c r="O41" s="48" t="e">
        <f t="shared" si="4"/>
        <v>#NUM!</v>
      </c>
      <c r="P41" s="48" t="e">
        <f t="shared" si="5"/>
        <v>#N/A</v>
      </c>
      <c r="Q41" s="48" t="e">
        <f t="shared" si="6"/>
        <v>#NUM!</v>
      </c>
      <c r="R41" s="48" t="e">
        <f t="shared" si="7"/>
        <v>#NUM!</v>
      </c>
      <c r="S41" s="48" t="e">
        <f t="shared" si="8"/>
        <v>#NUM!</v>
      </c>
      <c r="T41" s="48" t="e">
        <f t="shared" si="9"/>
        <v>#NUM!</v>
      </c>
      <c r="U41" s="48" t="e">
        <f t="shared" si="10"/>
        <v>#N/A</v>
      </c>
      <c r="V41" s="48" t="e">
        <f t="shared" si="11"/>
        <v>#NUM!</v>
      </c>
      <c r="W41" s="48" t="e">
        <f t="shared" si="12"/>
        <v>#NUM!</v>
      </c>
      <c r="X41" s="48" t="e">
        <f t="shared" si="13"/>
        <v>#NUM!</v>
      </c>
      <c r="Y41" s="48" t="e">
        <f t="shared" si="14"/>
        <v>#NUM!</v>
      </c>
      <c r="Z41" s="48" t="e">
        <f t="shared" si="15"/>
        <v>#N/A</v>
      </c>
      <c r="AA41" s="48" t="e">
        <f t="shared" si="16"/>
        <v>#NUM!</v>
      </c>
      <c r="AB41" s="48" t="e">
        <f t="shared" si="17"/>
        <v>#NUM!</v>
      </c>
      <c r="AC41" s="48" t="e">
        <f t="shared" si="18"/>
        <v>#NUM!</v>
      </c>
      <c r="AD41" s="48" t="e">
        <f t="shared" si="19"/>
        <v>#NUM!</v>
      </c>
      <c r="AE41" s="48" t="e">
        <f t="shared" si="20"/>
        <v>#NUM!</v>
      </c>
      <c r="AF41" s="48" t="e">
        <f t="shared" si="21"/>
        <v>#N/A</v>
      </c>
      <c r="AG41" s="48" t="e">
        <f t="shared" si="22"/>
        <v>#NUM!</v>
      </c>
      <c r="AH41" s="48" t="e">
        <f t="shared" si="23"/>
        <v>#NUM!</v>
      </c>
      <c r="AI41" s="48" t="e">
        <f t="shared" si="24"/>
        <v>#NUM!</v>
      </c>
      <c r="AJ41" s="48" t="e">
        <f t="shared" si="25"/>
        <v>#N/A</v>
      </c>
    </row>
    <row r="42" spans="1:36" ht="12.95" customHeight="1" x14ac:dyDescent="0.15">
      <c r="A42" s="47"/>
      <c r="B42" s="99"/>
      <c r="C42" s="99"/>
      <c r="D42" s="41"/>
      <c r="E42" s="41"/>
      <c r="F42" s="4" t="str">
        <f t="shared" si="26"/>
        <v/>
      </c>
      <c r="G42" s="47"/>
      <c r="H42" s="47"/>
      <c r="I42" s="47"/>
      <c r="K42" s="48" t="e">
        <f t="shared" si="0"/>
        <v>#NUM!</v>
      </c>
      <c r="L42" s="48" t="e">
        <f t="shared" si="1"/>
        <v>#NUM!</v>
      </c>
      <c r="M42" s="48" t="e">
        <f t="shared" si="2"/>
        <v>#NUM!</v>
      </c>
      <c r="N42" s="48" t="e">
        <f t="shared" si="3"/>
        <v>#NUM!</v>
      </c>
      <c r="O42" s="48" t="e">
        <f t="shared" si="4"/>
        <v>#NUM!</v>
      </c>
      <c r="P42" s="48" t="e">
        <f t="shared" si="5"/>
        <v>#N/A</v>
      </c>
      <c r="Q42" s="48" t="e">
        <f t="shared" si="6"/>
        <v>#NUM!</v>
      </c>
      <c r="R42" s="48" t="e">
        <f t="shared" si="7"/>
        <v>#NUM!</v>
      </c>
      <c r="S42" s="48" t="e">
        <f t="shared" si="8"/>
        <v>#NUM!</v>
      </c>
      <c r="T42" s="48" t="e">
        <f t="shared" si="9"/>
        <v>#NUM!</v>
      </c>
      <c r="U42" s="48" t="e">
        <f t="shared" si="10"/>
        <v>#N/A</v>
      </c>
      <c r="V42" s="48" t="e">
        <f t="shared" si="11"/>
        <v>#NUM!</v>
      </c>
      <c r="W42" s="48" t="e">
        <f t="shared" si="12"/>
        <v>#NUM!</v>
      </c>
      <c r="X42" s="48" t="e">
        <f t="shared" si="13"/>
        <v>#NUM!</v>
      </c>
      <c r="Y42" s="48" t="e">
        <f t="shared" si="14"/>
        <v>#NUM!</v>
      </c>
      <c r="Z42" s="48" t="e">
        <f t="shared" si="15"/>
        <v>#N/A</v>
      </c>
      <c r="AA42" s="48" t="e">
        <f t="shared" si="16"/>
        <v>#NUM!</v>
      </c>
      <c r="AB42" s="48" t="e">
        <f t="shared" si="17"/>
        <v>#NUM!</v>
      </c>
      <c r="AC42" s="48" t="e">
        <f t="shared" si="18"/>
        <v>#NUM!</v>
      </c>
      <c r="AD42" s="48" t="e">
        <f t="shared" si="19"/>
        <v>#NUM!</v>
      </c>
      <c r="AE42" s="48" t="e">
        <f t="shared" si="20"/>
        <v>#NUM!</v>
      </c>
      <c r="AF42" s="48" t="e">
        <f t="shared" si="21"/>
        <v>#N/A</v>
      </c>
      <c r="AG42" s="48" t="e">
        <f t="shared" si="22"/>
        <v>#NUM!</v>
      </c>
      <c r="AH42" s="48" t="e">
        <f t="shared" si="23"/>
        <v>#NUM!</v>
      </c>
      <c r="AI42" s="48" t="e">
        <f t="shared" si="24"/>
        <v>#NUM!</v>
      </c>
      <c r="AJ42" s="48" t="e">
        <f t="shared" si="25"/>
        <v>#N/A</v>
      </c>
    </row>
    <row r="43" spans="1:36" ht="12.95" customHeight="1" x14ac:dyDescent="0.15">
      <c r="A43" s="47"/>
      <c r="B43" s="99"/>
      <c r="C43" s="99"/>
      <c r="D43" s="41"/>
      <c r="E43" s="41"/>
      <c r="F43" s="4" t="str">
        <f t="shared" si="26"/>
        <v/>
      </c>
      <c r="G43" s="47"/>
      <c r="H43" s="47"/>
      <c r="I43" s="47"/>
      <c r="K43" s="48" t="e">
        <f t="shared" si="0"/>
        <v>#NUM!</v>
      </c>
      <c r="L43" s="48" t="e">
        <f t="shared" si="1"/>
        <v>#NUM!</v>
      </c>
      <c r="M43" s="48" t="e">
        <f t="shared" si="2"/>
        <v>#NUM!</v>
      </c>
      <c r="N43" s="48" t="e">
        <f t="shared" si="3"/>
        <v>#NUM!</v>
      </c>
      <c r="O43" s="48" t="e">
        <f t="shared" si="4"/>
        <v>#NUM!</v>
      </c>
      <c r="P43" s="48" t="e">
        <f t="shared" si="5"/>
        <v>#N/A</v>
      </c>
      <c r="Q43" s="48" t="e">
        <f t="shared" si="6"/>
        <v>#NUM!</v>
      </c>
      <c r="R43" s="48" t="e">
        <f t="shared" si="7"/>
        <v>#NUM!</v>
      </c>
      <c r="S43" s="48" t="e">
        <f t="shared" si="8"/>
        <v>#NUM!</v>
      </c>
      <c r="T43" s="48" t="e">
        <f t="shared" si="9"/>
        <v>#NUM!</v>
      </c>
      <c r="U43" s="48" t="e">
        <f t="shared" si="10"/>
        <v>#N/A</v>
      </c>
      <c r="V43" s="48" t="e">
        <f t="shared" si="11"/>
        <v>#NUM!</v>
      </c>
      <c r="W43" s="48" t="e">
        <f t="shared" si="12"/>
        <v>#NUM!</v>
      </c>
      <c r="X43" s="48" t="e">
        <f t="shared" si="13"/>
        <v>#NUM!</v>
      </c>
      <c r="Y43" s="48" t="e">
        <f t="shared" si="14"/>
        <v>#NUM!</v>
      </c>
      <c r="Z43" s="48" t="e">
        <f t="shared" si="15"/>
        <v>#N/A</v>
      </c>
      <c r="AA43" s="48" t="e">
        <f t="shared" si="16"/>
        <v>#NUM!</v>
      </c>
      <c r="AB43" s="48" t="e">
        <f t="shared" si="17"/>
        <v>#NUM!</v>
      </c>
      <c r="AC43" s="48" t="e">
        <f t="shared" si="18"/>
        <v>#NUM!</v>
      </c>
      <c r="AD43" s="48" t="e">
        <f t="shared" si="19"/>
        <v>#NUM!</v>
      </c>
      <c r="AE43" s="48" t="e">
        <f t="shared" si="20"/>
        <v>#NUM!</v>
      </c>
      <c r="AF43" s="48" t="e">
        <f t="shared" si="21"/>
        <v>#N/A</v>
      </c>
      <c r="AG43" s="48" t="e">
        <f t="shared" si="22"/>
        <v>#NUM!</v>
      </c>
      <c r="AH43" s="48" t="e">
        <f t="shared" si="23"/>
        <v>#NUM!</v>
      </c>
      <c r="AI43" s="48" t="e">
        <f t="shared" si="24"/>
        <v>#NUM!</v>
      </c>
      <c r="AJ43" s="48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47" t="s">
        <v>18</v>
      </c>
      <c r="D46" s="47" t="s">
        <v>19</v>
      </c>
      <c r="E46" s="47" t="s">
        <v>20</v>
      </c>
      <c r="F46" s="11"/>
      <c r="G46" s="5" t="s">
        <v>21</v>
      </c>
      <c r="H46" s="13"/>
      <c r="I46" s="111" t="str">
        <f>"調査対象地内でプロットは3箇所設置しているため、合計材積は300m2(0.03ha)での値である。そのため、haあたりのスギ立枯木材積合計(推定値)は、"&amp;G50&amp;"m3として取り扱う。"</f>
        <v>調査対象地内でプロットは3箇所設置しているため、合計材積は300m2(0.03ha)での値である。そのため、haあたりのスギ立枯木材積合計(推定値)は、4.3m3として取り扱う。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1</v>
      </c>
      <c r="D47" s="15">
        <f>COUNTIF(G4:G43,"*下層*")</f>
        <v>0</v>
      </c>
      <c r="E47" s="15">
        <f>COUNTA(A4:A43)</f>
        <v>1</v>
      </c>
      <c r="F47" s="11"/>
      <c r="G47" s="16">
        <f>ROUND(C47*33.3,0)</f>
        <v>33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ROUND(SUMIF(G4:G43,"&lt;&gt;*下層*",E4:E43)/C47,0)</f>
        <v>13</v>
      </c>
      <c r="D48" s="15" t="str">
        <f>IF(D47&gt;0,ROUND(SUMIF(G4:G43,"*下層*",E4:E43)/D47,0),"")</f>
        <v/>
      </c>
      <c r="E48" s="15">
        <f>ROUND(SUM(E4:E43)/E47,0)</f>
        <v>13</v>
      </c>
      <c r="F48" s="14"/>
      <c r="G48" s="16">
        <f>C48</f>
        <v>13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ROUND(SUMIF(G4:G43,"&lt;&gt;*下層*",D4:D43)/C47,0)</f>
        <v>16</v>
      </c>
      <c r="D49" s="15" t="str">
        <f>IF(D47&gt;0,ROUND(SUMIF(G4:G43,"*下層*",D4:D43)/D47,0),"")</f>
        <v/>
      </c>
      <c r="E49" s="15">
        <f>ROUND(SUM(D4:D43)/E47,0)</f>
        <v>16</v>
      </c>
      <c r="F49" s="14"/>
      <c r="G49" s="16">
        <f>C49</f>
        <v>16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0.13</v>
      </c>
      <c r="D50" s="17">
        <f>SUMIF(G4:G43,"*下層*",F4:F43)</f>
        <v>0</v>
      </c>
      <c r="E50" s="4">
        <f>SUM(F4:F43)</f>
        <v>0.13</v>
      </c>
      <c r="F50" s="14"/>
      <c r="G50" s="18">
        <f>ROUND(C50*33.3,1)</f>
        <v>4.3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形状比＝81、Sr＝134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47" t="s">
        <v>18</v>
      </c>
      <c r="D53" s="47" t="s">
        <v>19</v>
      </c>
      <c r="E53" s="47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1</v>
      </c>
      <c r="D54" s="15">
        <f>COUNTIF(H4:H43,"▲")</f>
        <v>0</v>
      </c>
      <c r="E54" s="15">
        <f>COUNTA(H4:H43)</f>
        <v>1</v>
      </c>
      <c r="F54" s="11"/>
      <c r="G54" s="16">
        <f>ROUND(C54*33.3,0)</f>
        <v>33</v>
      </c>
      <c r="H54" s="13"/>
      <c r="I54" s="112"/>
      <c r="K54" s="42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IF(C54&gt;0,ROUND(SUMIF(H18:H43,"○",E18:E43)/C54,0),"")</f>
        <v>0</v>
      </c>
      <c r="D55" s="15" t="str">
        <f>IF(D54&gt;0,ROUND(SUMIF(H18:H43,"▲",E18:E43)/D54,0),"")</f>
        <v/>
      </c>
      <c r="E55" s="15">
        <f>ROUND(SUMIF(H4:H43,"*",E4:E43)/E54,0)</f>
        <v>13</v>
      </c>
      <c r="F55" s="14"/>
      <c r="G55" s="16">
        <f>C55</f>
        <v>0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IF(C54&gt;0,ROUND(SUMIF(H18:H43,"○",D18:D43)/C54,0),"")</f>
        <v>0</v>
      </c>
      <c r="D56" s="15" t="str">
        <f>IF(D54&gt;0,ROUND(SUMIF(H18:H43,"▲",D18:D43)/D54,0),"")</f>
        <v/>
      </c>
      <c r="E56" s="15">
        <f>ROUND(SUMIF(H4:H43,"*",D4:D43)/E54,0)</f>
        <v>16</v>
      </c>
      <c r="F56" s="14"/>
      <c r="G56" s="16">
        <f>C56</f>
        <v>0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0.13</v>
      </c>
      <c r="D57" s="17">
        <f>SUMIF(H18:H43,"▲",F18:F43)</f>
        <v>0</v>
      </c>
      <c r="E57" s="17">
        <f>SUM(C57:D57)</f>
        <v>0.13</v>
      </c>
      <c r="F57" s="14"/>
      <c r="G57" s="20">
        <f>ROUND(C57*33.3,1)</f>
        <v>4.3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3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47" t="s">
        <v>18</v>
      </c>
      <c r="D60" s="47" t="s">
        <v>19</v>
      </c>
      <c r="E60" s="47" t="s">
        <v>20</v>
      </c>
      <c r="F60" s="11"/>
      <c r="G60" s="14"/>
      <c r="H60" s="11"/>
      <c r="I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100</v>
      </c>
      <c r="D61" s="21" t="str">
        <f>IF(D47&gt;0,ROUND(D54/D47*100,1),"")</f>
        <v/>
      </c>
      <c r="E61" s="21">
        <f>ROUND(E54/E47*100,1)</f>
        <v>100</v>
      </c>
      <c r="F61" s="11"/>
      <c r="G61" s="14"/>
      <c r="H61" s="11"/>
      <c r="I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100</v>
      </c>
      <c r="D62" s="21" t="str">
        <f>IF(D47&gt;0,ROUND(D57/D50*100,1),"")</f>
        <v/>
      </c>
      <c r="E62" s="21">
        <f>ROUND(E57/E50*100,1)</f>
        <v>100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47" t="s">
        <v>18</v>
      </c>
      <c r="D65" s="47" t="s">
        <v>19</v>
      </c>
      <c r="E65" s="47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0</v>
      </c>
      <c r="D66" s="15">
        <f>D47-D54</f>
        <v>0</v>
      </c>
      <c r="E66" s="15">
        <f>SUM(C66:D66)</f>
        <v>0</v>
      </c>
      <c r="F66" s="11"/>
      <c r="G66" s="16">
        <f>C66*100</f>
        <v>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 t="str">
        <f>IF(C66&gt;0,ROUND(SUMIFS(E18:E43,G18:G43,"&lt;&gt;*下層*",H18:H43,"")/C66,0),"")</f>
        <v/>
      </c>
      <c r="D67" s="15" t="str">
        <f>IF(D66&gt;0,ROUND(SUMIFS(E18:E43,G18:G43,"*下層*",H18:H43,"")/D66,0),"")</f>
        <v/>
      </c>
      <c r="E67" s="15" t="str">
        <f>IF(E66&gt;0,ROUND(SUMIF(H18:H43,"",E18:E43)/E66,0),"")</f>
        <v/>
      </c>
      <c r="F67" s="14"/>
      <c r="G67" s="16" t="str">
        <f>C67</f>
        <v/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 t="str">
        <f>IF(C66&gt;0,ROUND(SUMIFS(D18:D43,G18:G43,"&lt;&gt;*下層*",H18:H43,"")/C66,0),"")</f>
        <v/>
      </c>
      <c r="D68" s="15" t="str">
        <f>IF(D66&gt;0,ROUND(SUMIFS(D18:D43,G18:G43,"*下層*",H18:H43,"")/D66,0),"")</f>
        <v/>
      </c>
      <c r="E68" s="15" t="str">
        <f>IF(E66&gt;0,ROUND(SUMIF(H18:H43,"",D18:D43)/E66,0),"")</f>
        <v/>
      </c>
      <c r="F68" s="14"/>
      <c r="G68" s="16" t="str">
        <f>C68</f>
        <v/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0</v>
      </c>
      <c r="D69" s="17" t="str">
        <f>IF(D66&gt;0,D50-D57,"")</f>
        <v/>
      </c>
      <c r="E69" s="4">
        <f>SUM(C69:D69)</f>
        <v>0</v>
      </c>
      <c r="F69" s="14"/>
      <c r="G69" s="18">
        <f>C69*100</f>
        <v>0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8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543" priority="16" stopIfTrue="1">
      <formula>AND(($H4="スギ"),(#REF!&lt;12))</formula>
    </cfRule>
  </conditionalFormatting>
  <conditionalFormatting sqref="L4:L43">
    <cfRule type="expression" dxfId="542" priority="15" stopIfTrue="1">
      <formula>AND(($H4="スギ"),(#REF!&lt;22),(#REF!&gt;=12))</formula>
    </cfRule>
  </conditionalFormatting>
  <conditionalFormatting sqref="M4:M43">
    <cfRule type="expression" dxfId="541" priority="14" stopIfTrue="1">
      <formula>AND(($H4="スギ"),(#REF!&lt;32),(#REF!&gt;=22))</formula>
    </cfRule>
  </conditionalFormatting>
  <conditionalFormatting sqref="N4:N43">
    <cfRule type="expression" dxfId="540" priority="13" stopIfTrue="1">
      <formula>AND(($H4="スギ"),(#REF!&lt;42),(#REF!&gt;=32))</formula>
    </cfRule>
  </conditionalFormatting>
  <conditionalFormatting sqref="U4:U43 Z4:AF43 AJ4:AJ43 O4:P43">
    <cfRule type="expression" dxfId="539" priority="12" stopIfTrue="1">
      <formula>AND(($H4="スギ"),(#REF!&gt;=42))</formula>
    </cfRule>
  </conditionalFormatting>
  <conditionalFormatting sqref="Q4:Q43 AA4:AA43">
    <cfRule type="expression" dxfId="538" priority="11" stopIfTrue="1">
      <formula>AND(($H4="ヒノキ"),(#REF!&lt;12))</formula>
    </cfRule>
  </conditionalFormatting>
  <conditionalFormatting sqref="R4:R43 AB4:AE43">
    <cfRule type="expression" dxfId="537" priority="10" stopIfTrue="1">
      <formula>AND(($H4="ヒノキ"),(#REF!&lt;22),(#REF!&gt;=12))</formula>
    </cfRule>
  </conditionalFormatting>
  <conditionalFormatting sqref="S4:S43">
    <cfRule type="expression" dxfId="536" priority="9" stopIfTrue="1">
      <formula>AND(($H4="ヒノキ"),(#REF!&lt;32),(#REF!&gt;=22))</formula>
    </cfRule>
  </conditionalFormatting>
  <conditionalFormatting sqref="T4:U43 Z4:AF43 AJ4:AJ43">
    <cfRule type="expression" dxfId="535" priority="8" stopIfTrue="1">
      <formula>AND(($H4="ヒノキ"),(#REF!&gt;=32))</formula>
    </cfRule>
  </conditionalFormatting>
  <conditionalFormatting sqref="V4:V43 AA4:AA43">
    <cfRule type="expression" dxfId="534" priority="7" stopIfTrue="1">
      <formula>AND(($H4="アカマツ"),(#REF!&lt;12))</formula>
    </cfRule>
  </conditionalFormatting>
  <conditionalFormatting sqref="W4:W43 AB4:AB43">
    <cfRule type="expression" dxfId="533" priority="6" stopIfTrue="1">
      <formula>AND(($H4="アカマツ"),(#REF!&lt;22),(#REF!&gt;=12))</formula>
    </cfRule>
  </conditionalFormatting>
  <conditionalFormatting sqref="X4:X43 AC4:AC43">
    <cfRule type="expression" dxfId="532" priority="5" stopIfTrue="1">
      <formula>AND(($H4="アカマツ"),(#REF!&lt;42),(#REF!&gt;=22))</formula>
    </cfRule>
  </conditionalFormatting>
  <conditionalFormatting sqref="Y4:AF43 AJ4:AJ43">
    <cfRule type="expression" dxfId="531" priority="4" stopIfTrue="1">
      <formula>AND(($H4="アカマツ"),(#REF!&gt;=42))</formula>
    </cfRule>
  </conditionalFormatting>
  <conditionalFormatting sqref="AG4:AG43">
    <cfRule type="expression" dxfId="530" priority="3" stopIfTrue="1">
      <formula>AND(($H4&lt;&gt;"スギ"),($H4&lt;&gt;"ヒノキ"),($H4&lt;&gt;"アカマツ"),(#REF!&lt;12))</formula>
    </cfRule>
  </conditionalFormatting>
  <conditionalFormatting sqref="AH4:AH43">
    <cfRule type="expression" dxfId="529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528" priority="1" stopIfTrue="1">
      <formula>AND(($H4&lt;&gt;"スギ"),($H4&lt;&gt;"ヒノキ"),($H4&lt;&gt;"アカマツ"),(#REF!&gt;=42))</formula>
    </cfRule>
  </conditionalFormatting>
  <printOptions horizontalCentered="1" verticalCentered="1"/>
  <pageMargins left="0.78740157480314965" right="0.51181102362204722" top="0.74803149606299213" bottom="0.74803149606299213" header="0.31496062992125984" footer="0.31496062992125984"/>
  <pageSetup paperSize="9" scale="80" orientation="portrait" blackAndWhite="1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0000"/>
  </sheetPr>
  <dimension ref="A1:AJ120"/>
  <sheetViews>
    <sheetView showGridLines="0" view="pageBreakPreview" topLeftCell="A28" zoomScaleNormal="85" zoomScaleSheetLayoutView="100" workbookViewId="0">
      <selection activeCell="I46" sqref="I46:I61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522</v>
      </c>
      <c r="B2" s="100"/>
      <c r="C2" s="100"/>
      <c r="D2" s="100"/>
      <c r="E2" s="100"/>
      <c r="F2" s="100"/>
      <c r="G2" s="100"/>
      <c r="H2" s="101" t="s">
        <v>340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79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8">
        <v>0</v>
      </c>
      <c r="L3" s="78">
        <v>12</v>
      </c>
      <c r="M3" s="78">
        <v>22</v>
      </c>
      <c r="N3" s="78">
        <v>32</v>
      </c>
      <c r="O3" s="78">
        <v>42</v>
      </c>
      <c r="P3" s="78" t="s">
        <v>14</v>
      </c>
      <c r="Q3" s="78">
        <v>0</v>
      </c>
      <c r="R3" s="78">
        <v>12</v>
      </c>
      <c r="S3" s="78">
        <v>22</v>
      </c>
      <c r="T3" s="78">
        <v>32</v>
      </c>
      <c r="U3" s="78" t="s">
        <v>14</v>
      </c>
      <c r="V3" s="78">
        <v>0</v>
      </c>
      <c r="W3" s="78">
        <v>12</v>
      </c>
      <c r="X3" s="78">
        <v>22</v>
      </c>
      <c r="Y3" s="78">
        <v>42</v>
      </c>
      <c r="Z3" s="78" t="s">
        <v>14</v>
      </c>
      <c r="AA3" s="78">
        <v>0</v>
      </c>
      <c r="AB3" s="78">
        <v>12</v>
      </c>
      <c r="AC3" s="78">
        <v>22</v>
      </c>
      <c r="AD3" s="78">
        <v>32</v>
      </c>
      <c r="AE3" s="78">
        <v>42</v>
      </c>
      <c r="AF3" s="78" t="s">
        <v>14</v>
      </c>
      <c r="AG3" s="78">
        <v>0</v>
      </c>
      <c r="AH3" s="78">
        <v>12</v>
      </c>
      <c r="AI3" s="78">
        <v>42</v>
      </c>
      <c r="AJ3" s="78" t="s">
        <v>14</v>
      </c>
    </row>
    <row r="4" spans="1:36" ht="12.95" customHeight="1" x14ac:dyDescent="0.15">
      <c r="A4" s="77">
        <v>701</v>
      </c>
      <c r="B4" s="99" t="s">
        <v>39</v>
      </c>
      <c r="C4" s="99"/>
      <c r="D4" s="77">
        <v>22</v>
      </c>
      <c r="E4" s="77">
        <v>19</v>
      </c>
      <c r="F4" s="4">
        <f t="shared" ref="F4:F43" si="0">IF(D4&gt;0,IF(B4="スギ",P4,IF(B4="ヒノキ",U4,IF(B4="アカマツ",Z4,IF(B4="カラマツ",AF4,AJ4)))),"")</f>
        <v>0.35</v>
      </c>
      <c r="G4" s="5"/>
      <c r="H4" s="77"/>
      <c r="I4" s="77" t="s">
        <v>38</v>
      </c>
      <c r="J4" s="1" t="s">
        <v>15</v>
      </c>
      <c r="K4" s="78">
        <f t="shared" ref="K4:K43" si="1">IF(ROUND(10^(-5+0.8769+1.7454*LOG(D4)+1.014*LOG(E4)),2)&gt;=0.01,ROUND(10^(-5+0.8769+1.7454*LOG(D4)+1.014*LOG(E4)),2),ROUND(10^(-5+0.8769+1.7454*LOG(D4)+1.014*LOG(E4)),3))</f>
        <v>0.33</v>
      </c>
      <c r="L4" s="78">
        <f t="shared" ref="L4:L43" si="2">ROUND(10^(-5+0.73504+1.83346*LOG(D4)+1.06569*LOG(E4)),2)</f>
        <v>0.36</v>
      </c>
      <c r="M4" s="78">
        <f t="shared" ref="M4:M43" si="3">ROUND(10^(-5+0.71514+1.74357*LOG(D4)+1.17719*LOG(E4)),2)</f>
        <v>0.36</v>
      </c>
      <c r="N4" s="78">
        <f t="shared" ref="N4:N43" si="4">ROUND(10^(-5+0.82956+1.76381*LOG(D4)+1.06412*LOG(E4)),2)</f>
        <v>0.36</v>
      </c>
      <c r="O4" s="78">
        <f t="shared" ref="O4:O43" si="5">ROUND(10^(-5+0.88226+1.79204*LOG(D4)+0.99303*LOG(E4)),2)</f>
        <v>0.36</v>
      </c>
      <c r="P4" s="78">
        <f>HLOOKUP($D4,K$3:O$43,MATCH($A4,$A$3:$A$43,0),1)</f>
        <v>0.36</v>
      </c>
      <c r="Q4" s="78">
        <f t="shared" ref="Q4:Q43" si="6">IF(ROUND(10^(1.810672*LOG(D4)+0.982833*LOG(E4)-4.173533),2)&gt;=0.01,ROUND(10^(1.810672*LOG(D4)+0.982833*LOG(E4)-4.173533),2),ROUND(10^(1.810672*LOG(D4)+0.982833*LOG(E4)-4.173533),3))</f>
        <v>0.33</v>
      </c>
      <c r="R4" s="78">
        <f t="shared" ref="R4:R43" si="7">ROUND(10^(1.905709*LOG(D4)+1.011385*LOG(E4)-4.293729),2)</f>
        <v>0.36</v>
      </c>
      <c r="S4" s="78">
        <f t="shared" ref="S4:S43" si="8">ROUND(10^(1.771888*LOG(D4)+1.138415*LOG(E4)-4.271259),2)</f>
        <v>0.37</v>
      </c>
      <c r="T4" s="78">
        <f t="shared" ref="T4:T43" si="9">ROUND(10^(1.671519*LOG(D4)+1.363617*LOG(E4)-4.404407),2)</f>
        <v>0.38</v>
      </c>
      <c r="U4" s="78">
        <f t="shared" ref="U4:U43" si="10">HLOOKUP($D4,Q$3:T$43,MATCH($A4,$A$3:$A$43,0),1)</f>
        <v>0.37</v>
      </c>
      <c r="V4" s="78">
        <f t="shared" ref="V4:V43" si="11">IF(ROUND(10^(-4.249503+1.946501*LOG(D4)+0.942682*LOG(E4)),2)&gt;=0.01,ROUND(10^(-4.249503+1.946501*LOG(D4)+0.942682*LOG(E4)),2),ROUND(10^(-4.249503+1.946501*LOG(D4)+0.942682*LOG(E4)),3))</f>
        <v>0.37</v>
      </c>
      <c r="W4" s="78">
        <f t="shared" ref="W4:W43" si="12">ROUND(10^(-4.155639+1.847898*LOG(D4)+0.951955*LOG(E4)),2)</f>
        <v>0.35</v>
      </c>
      <c r="X4" s="78">
        <f t="shared" ref="X4:X43" si="13">ROUND(10^(-4.194535+1.804172*LOG(D4)+1.034248*LOG(E4)),2)</f>
        <v>0.35</v>
      </c>
      <c r="Y4" s="78">
        <f t="shared" ref="Y4:Y43" si="14">ROUND(10^(-4.42347+2.006485*LOG(D4)+0.967757*LOG(E4)),2)</f>
        <v>0.32</v>
      </c>
      <c r="Z4" s="78">
        <f t="shared" ref="Z4:Z43" si="15">HLOOKUP($D4,V$3:Y$43,MATCH($A4,$A$3:$A$43,0),1)</f>
        <v>0.35</v>
      </c>
      <c r="AA4" s="78">
        <f t="shared" ref="AA4:AA43" si="16">IF(ROUND(10^(1.80389*LOG(D4)+0.962587*LOG(E4)-4.155099),2)&gt;=0.01,ROUND(10^(1.80389*LOG(D4)+0.962587*LOG(E4)-4.155099),2),ROUND(10^(1.80389*LOG(D4)+0.962587*LOG(E4)-4.155099),3))</f>
        <v>0.31</v>
      </c>
      <c r="AB4" s="78">
        <f t="shared" ref="AB4:AB43" si="17">ROUND(10^(1.979213*LOG(D4)+0.998347*LOG(E4)-4.369281),2)</f>
        <v>0.37</v>
      </c>
      <c r="AC4" s="78">
        <f t="shared" ref="AC4:AC43" si="18">ROUND(10^(1.904401*LOG(D4)+1.062478*LOG(E4)-4.348104),2)</f>
        <v>0.37</v>
      </c>
      <c r="AD4" s="78">
        <f t="shared" ref="AD4:AD43" si="19">ROUND(10^(1.640825*LOG(D4)+1.080387*LOG(E4)-3.976731),2)</f>
        <v>0.41</v>
      </c>
      <c r="AE4" s="78">
        <f t="shared" ref="AE4:AE43" si="20">ROUND(10^(1.90887*LOG(D4)+1.088002*LOG(E4)-4.431495),2)</f>
        <v>0.33</v>
      </c>
      <c r="AF4" s="78">
        <f t="shared" ref="AF4:AF43" si="21">HLOOKUP($D4,AA$3:AE$43,MATCH($A4,$A$3:$A$43,0),1)</f>
        <v>0.37</v>
      </c>
      <c r="AG4" s="78">
        <f t="shared" ref="AG4:AG43" si="22">IF(ROUND(10^(1.94019664*LOG(D4)+0.84689666*LOG(E4)-4.20067295),2)&gt;=0.01,ROUND(10^(1.94019664*LOG(D4)+0.84689666*LOG(E4)-4.20067295),2),ROUND(10^(1.94019664*LOG(D4)+0.84689666*LOG(E4)-4.20067295),3))</f>
        <v>0.31</v>
      </c>
      <c r="AH4" s="78">
        <f t="shared" ref="AH4:AH43" si="23">ROUND(10^(1.93813902*LOG(D4)+0.96697002*LOG(E4)-4.32216295),2)</f>
        <v>0.33</v>
      </c>
      <c r="AI4" s="78">
        <f t="shared" ref="AI4:AI43" si="24">ROUND(10^(1.82464098*LOG(D4)+0.97625989*LOG(E4)-4.15096808),2)</f>
        <v>0.35</v>
      </c>
      <c r="AJ4" s="78">
        <f t="shared" ref="AJ4:AJ43" si="25">HLOOKUP($D4,AG$3:AI$43,MATCH($A4,$A$3:$A$43,0),1)</f>
        <v>0.33</v>
      </c>
    </row>
    <row r="5" spans="1:36" ht="12.95" customHeight="1" x14ac:dyDescent="0.15">
      <c r="A5" s="77">
        <v>702</v>
      </c>
      <c r="B5" s="99" t="s">
        <v>39</v>
      </c>
      <c r="C5" s="99"/>
      <c r="D5" s="77">
        <v>30</v>
      </c>
      <c r="E5" s="77">
        <v>19</v>
      </c>
      <c r="F5" s="4">
        <f t="shared" si="0"/>
        <v>0.62</v>
      </c>
      <c r="G5" s="5" t="s">
        <v>365</v>
      </c>
      <c r="H5" s="77"/>
      <c r="I5" s="77"/>
      <c r="J5" s="1" t="s">
        <v>15</v>
      </c>
      <c r="K5" s="78">
        <f t="shared" si="1"/>
        <v>0.56000000000000005</v>
      </c>
      <c r="L5" s="78">
        <f t="shared" si="2"/>
        <v>0.64</v>
      </c>
      <c r="M5" s="78">
        <f t="shared" si="3"/>
        <v>0.63</v>
      </c>
      <c r="N5" s="78">
        <f t="shared" si="4"/>
        <v>0.62</v>
      </c>
      <c r="O5" s="78">
        <f t="shared" si="5"/>
        <v>0.63</v>
      </c>
      <c r="P5" s="78">
        <f t="shared" ref="P5:P43" si="26">HLOOKUP($D5,K$3:O$43,MATCH(A5,$A$3:$A$43,0),1)</f>
        <v>0.63</v>
      </c>
      <c r="Q5" s="78">
        <f t="shared" si="6"/>
        <v>0.56999999999999995</v>
      </c>
      <c r="R5" s="78">
        <f t="shared" si="7"/>
        <v>0.65</v>
      </c>
      <c r="S5" s="78">
        <f t="shared" si="8"/>
        <v>0.63</v>
      </c>
      <c r="T5" s="78">
        <f t="shared" si="9"/>
        <v>0.64</v>
      </c>
      <c r="U5" s="78">
        <f t="shared" si="10"/>
        <v>0.63</v>
      </c>
      <c r="V5" s="78">
        <f t="shared" si="11"/>
        <v>0.68</v>
      </c>
      <c r="W5" s="78">
        <f t="shared" si="12"/>
        <v>0.62</v>
      </c>
      <c r="X5" s="78">
        <f t="shared" si="13"/>
        <v>0.62</v>
      </c>
      <c r="Y5" s="78">
        <f t="shared" si="14"/>
        <v>0.6</v>
      </c>
      <c r="Z5" s="78">
        <f t="shared" si="15"/>
        <v>0.62</v>
      </c>
      <c r="AA5" s="78">
        <f t="shared" si="16"/>
        <v>0.55000000000000004</v>
      </c>
      <c r="AB5" s="78">
        <f t="shared" si="17"/>
        <v>0.68</v>
      </c>
      <c r="AC5" s="78">
        <f t="shared" si="18"/>
        <v>0.67</v>
      </c>
      <c r="AD5" s="78">
        <f t="shared" si="19"/>
        <v>0.67</v>
      </c>
      <c r="AE5" s="78">
        <f t="shared" si="20"/>
        <v>0.6</v>
      </c>
      <c r="AF5" s="78">
        <f t="shared" si="21"/>
        <v>0.67</v>
      </c>
      <c r="AG5" s="78">
        <f t="shared" si="22"/>
        <v>0.56000000000000005</v>
      </c>
      <c r="AH5" s="78">
        <f t="shared" si="23"/>
        <v>0.6</v>
      </c>
      <c r="AI5" s="78">
        <f t="shared" si="24"/>
        <v>0.62</v>
      </c>
      <c r="AJ5" s="78">
        <f t="shared" si="25"/>
        <v>0.6</v>
      </c>
    </row>
    <row r="6" spans="1:36" ht="12.95" customHeight="1" x14ac:dyDescent="0.15">
      <c r="A6" s="82">
        <v>703</v>
      </c>
      <c r="B6" s="99" t="s">
        <v>39</v>
      </c>
      <c r="C6" s="99"/>
      <c r="D6" s="77">
        <v>22</v>
      </c>
      <c r="E6" s="77">
        <v>20</v>
      </c>
      <c r="F6" s="4">
        <f t="shared" si="0"/>
        <v>0.37</v>
      </c>
      <c r="G6" s="5" t="s">
        <v>366</v>
      </c>
      <c r="H6" s="77" t="s">
        <v>367</v>
      </c>
      <c r="I6" s="5" t="s">
        <v>366</v>
      </c>
      <c r="J6" s="1" t="s">
        <v>15</v>
      </c>
      <c r="K6" s="78">
        <f t="shared" si="1"/>
        <v>0.35</v>
      </c>
      <c r="L6" s="78">
        <f t="shared" si="2"/>
        <v>0.38</v>
      </c>
      <c r="M6" s="78">
        <f t="shared" si="3"/>
        <v>0.39</v>
      </c>
      <c r="N6" s="78">
        <f t="shared" si="4"/>
        <v>0.38</v>
      </c>
      <c r="O6" s="78">
        <f t="shared" si="5"/>
        <v>0.38</v>
      </c>
      <c r="P6" s="78">
        <f t="shared" si="26"/>
        <v>0.39</v>
      </c>
      <c r="Q6" s="78">
        <f t="shared" si="6"/>
        <v>0.34</v>
      </c>
      <c r="R6" s="78">
        <f t="shared" si="7"/>
        <v>0.38</v>
      </c>
      <c r="S6" s="78">
        <f t="shared" si="8"/>
        <v>0.39</v>
      </c>
      <c r="T6" s="78">
        <f t="shared" si="9"/>
        <v>0.41</v>
      </c>
      <c r="U6" s="78">
        <f t="shared" si="10"/>
        <v>0.39</v>
      </c>
      <c r="V6" s="78">
        <f t="shared" si="11"/>
        <v>0.39</v>
      </c>
      <c r="W6" s="78">
        <f t="shared" si="12"/>
        <v>0.37</v>
      </c>
      <c r="X6" s="78">
        <f t="shared" si="13"/>
        <v>0.37</v>
      </c>
      <c r="Y6" s="78">
        <f t="shared" si="14"/>
        <v>0.34</v>
      </c>
      <c r="Z6" s="78">
        <f t="shared" si="15"/>
        <v>0.37</v>
      </c>
      <c r="AA6" s="78">
        <f t="shared" si="16"/>
        <v>0.33</v>
      </c>
      <c r="AB6" s="78">
        <f t="shared" si="17"/>
        <v>0.39</v>
      </c>
      <c r="AC6" s="78">
        <f t="shared" si="18"/>
        <v>0.39</v>
      </c>
      <c r="AD6" s="78">
        <f t="shared" si="19"/>
        <v>0.43</v>
      </c>
      <c r="AE6" s="78">
        <f t="shared" si="20"/>
        <v>0.35</v>
      </c>
      <c r="AF6" s="78">
        <f t="shared" si="21"/>
        <v>0.39</v>
      </c>
      <c r="AG6" s="78">
        <f t="shared" si="22"/>
        <v>0.32</v>
      </c>
      <c r="AH6" s="78">
        <f t="shared" si="23"/>
        <v>0.34</v>
      </c>
      <c r="AI6" s="78">
        <f t="shared" si="24"/>
        <v>0.37</v>
      </c>
      <c r="AJ6" s="78">
        <f t="shared" si="25"/>
        <v>0.34</v>
      </c>
    </row>
    <row r="7" spans="1:36" ht="12.95" customHeight="1" x14ac:dyDescent="0.15">
      <c r="A7" s="82">
        <v>704</v>
      </c>
      <c r="B7" s="99" t="s">
        <v>39</v>
      </c>
      <c r="C7" s="99"/>
      <c r="D7" s="77">
        <v>28</v>
      </c>
      <c r="E7" s="77">
        <v>20</v>
      </c>
      <c r="F7" s="4">
        <f t="shared" si="0"/>
        <v>0.57999999999999996</v>
      </c>
      <c r="G7" s="5"/>
      <c r="H7" s="77"/>
      <c r="I7" s="77"/>
      <c r="J7" s="1" t="s">
        <v>15</v>
      </c>
      <c r="K7" s="78">
        <f t="shared" si="1"/>
        <v>0.53</v>
      </c>
      <c r="L7" s="78">
        <f t="shared" si="2"/>
        <v>0.6</v>
      </c>
      <c r="M7" s="78">
        <f t="shared" si="3"/>
        <v>0.59</v>
      </c>
      <c r="N7" s="78">
        <f t="shared" si="4"/>
        <v>0.57999999999999996</v>
      </c>
      <c r="O7" s="78">
        <f t="shared" si="5"/>
        <v>0.59</v>
      </c>
      <c r="P7" s="78">
        <f t="shared" si="26"/>
        <v>0.59</v>
      </c>
      <c r="Q7" s="78">
        <f t="shared" si="6"/>
        <v>0.53</v>
      </c>
      <c r="R7" s="78">
        <f t="shared" si="7"/>
        <v>0.6</v>
      </c>
      <c r="S7" s="78">
        <f t="shared" si="8"/>
        <v>0.59</v>
      </c>
      <c r="T7" s="78">
        <f t="shared" si="9"/>
        <v>0.61</v>
      </c>
      <c r="U7" s="78">
        <f t="shared" si="10"/>
        <v>0.59</v>
      </c>
      <c r="V7" s="78">
        <f t="shared" si="11"/>
        <v>0.62</v>
      </c>
      <c r="W7" s="78">
        <f t="shared" si="12"/>
        <v>0.56999999999999995</v>
      </c>
      <c r="X7" s="78">
        <f t="shared" si="13"/>
        <v>0.57999999999999996</v>
      </c>
      <c r="Y7" s="78">
        <f t="shared" si="14"/>
        <v>0.55000000000000004</v>
      </c>
      <c r="Z7" s="78">
        <f t="shared" si="15"/>
        <v>0.57999999999999996</v>
      </c>
      <c r="AA7" s="78">
        <f t="shared" si="16"/>
        <v>0.51</v>
      </c>
      <c r="AB7" s="78">
        <f t="shared" si="17"/>
        <v>0.62</v>
      </c>
      <c r="AC7" s="78">
        <f t="shared" si="18"/>
        <v>0.62</v>
      </c>
      <c r="AD7" s="78">
        <f t="shared" si="19"/>
        <v>0.64</v>
      </c>
      <c r="AE7" s="78">
        <f t="shared" si="20"/>
        <v>0.56000000000000005</v>
      </c>
      <c r="AF7" s="78">
        <f t="shared" si="21"/>
        <v>0.62</v>
      </c>
      <c r="AG7" s="78">
        <f t="shared" si="22"/>
        <v>0.51</v>
      </c>
      <c r="AH7" s="78">
        <f t="shared" si="23"/>
        <v>0.55000000000000004</v>
      </c>
      <c r="AI7" s="78">
        <f t="shared" si="24"/>
        <v>0.57999999999999996</v>
      </c>
      <c r="AJ7" s="78">
        <f t="shared" si="25"/>
        <v>0.55000000000000004</v>
      </c>
    </row>
    <row r="8" spans="1:36" ht="12.95" customHeight="1" x14ac:dyDescent="0.15">
      <c r="A8" s="82">
        <v>705</v>
      </c>
      <c r="B8" s="99" t="s">
        <v>39</v>
      </c>
      <c r="C8" s="99"/>
      <c r="D8" s="77">
        <v>14</v>
      </c>
      <c r="E8" s="77">
        <v>17</v>
      </c>
      <c r="F8" s="4">
        <f t="shared" si="0"/>
        <v>0.14000000000000001</v>
      </c>
      <c r="G8" s="5" t="s">
        <v>366</v>
      </c>
      <c r="H8" s="77" t="s">
        <v>367</v>
      </c>
      <c r="I8" s="77" t="s">
        <v>366</v>
      </c>
      <c r="J8" s="1" t="s">
        <v>15</v>
      </c>
      <c r="K8" s="78">
        <f t="shared" si="1"/>
        <v>0.13</v>
      </c>
      <c r="L8" s="78">
        <f t="shared" si="2"/>
        <v>0.14000000000000001</v>
      </c>
      <c r="M8" s="78">
        <f t="shared" si="3"/>
        <v>0.15</v>
      </c>
      <c r="N8" s="78">
        <f t="shared" si="4"/>
        <v>0.14000000000000001</v>
      </c>
      <c r="O8" s="78">
        <f t="shared" si="5"/>
        <v>0.14000000000000001</v>
      </c>
      <c r="P8" s="78">
        <f t="shared" si="26"/>
        <v>0.14000000000000001</v>
      </c>
      <c r="Q8" s="78">
        <f t="shared" si="6"/>
        <v>0.13</v>
      </c>
      <c r="R8" s="78">
        <f t="shared" si="7"/>
        <v>0.14000000000000001</v>
      </c>
      <c r="S8" s="78">
        <f t="shared" si="8"/>
        <v>0.14000000000000001</v>
      </c>
      <c r="T8" s="78">
        <f t="shared" si="9"/>
        <v>0.15</v>
      </c>
      <c r="U8" s="78">
        <f t="shared" si="10"/>
        <v>0.14000000000000001</v>
      </c>
      <c r="V8" s="78">
        <f t="shared" si="11"/>
        <v>0.14000000000000001</v>
      </c>
      <c r="W8" s="78">
        <f t="shared" si="12"/>
        <v>0.14000000000000001</v>
      </c>
      <c r="X8" s="78">
        <f t="shared" si="13"/>
        <v>0.14000000000000001</v>
      </c>
      <c r="Y8" s="78">
        <f t="shared" si="14"/>
        <v>0.12</v>
      </c>
      <c r="Z8" s="78">
        <f t="shared" si="15"/>
        <v>0.14000000000000001</v>
      </c>
      <c r="AA8" s="78">
        <f t="shared" si="16"/>
        <v>0.12</v>
      </c>
      <c r="AB8" s="78">
        <f t="shared" si="17"/>
        <v>0.13</v>
      </c>
      <c r="AC8" s="78">
        <f t="shared" si="18"/>
        <v>0.14000000000000001</v>
      </c>
      <c r="AD8" s="78">
        <f t="shared" si="19"/>
        <v>0.17</v>
      </c>
      <c r="AE8" s="78">
        <f t="shared" si="20"/>
        <v>0.12</v>
      </c>
      <c r="AF8" s="78">
        <f t="shared" si="21"/>
        <v>0.13</v>
      </c>
      <c r="AG8" s="78">
        <f t="shared" si="22"/>
        <v>0.12</v>
      </c>
      <c r="AH8" s="78">
        <f t="shared" si="23"/>
        <v>0.12</v>
      </c>
      <c r="AI8" s="78">
        <f t="shared" si="24"/>
        <v>0.14000000000000001</v>
      </c>
      <c r="AJ8" s="78">
        <f t="shared" si="25"/>
        <v>0.12</v>
      </c>
    </row>
    <row r="9" spans="1:36" ht="12.95" customHeight="1" x14ac:dyDescent="0.15">
      <c r="A9" s="82">
        <v>706</v>
      </c>
      <c r="B9" s="99" t="s">
        <v>39</v>
      </c>
      <c r="C9" s="99"/>
      <c r="D9" s="77">
        <v>20</v>
      </c>
      <c r="E9" s="77">
        <v>19</v>
      </c>
      <c r="F9" s="4">
        <f t="shared" si="0"/>
        <v>0.28999999999999998</v>
      </c>
      <c r="G9" s="5"/>
      <c r="H9" s="77"/>
      <c r="I9" s="77"/>
      <c r="J9" s="1" t="s">
        <v>15</v>
      </c>
      <c r="K9" s="78">
        <f t="shared" si="1"/>
        <v>0.28000000000000003</v>
      </c>
      <c r="L9" s="78">
        <f t="shared" si="2"/>
        <v>0.3</v>
      </c>
      <c r="M9" s="78">
        <f t="shared" si="3"/>
        <v>0.31</v>
      </c>
      <c r="N9" s="78">
        <f t="shared" si="4"/>
        <v>0.31</v>
      </c>
      <c r="O9" s="78">
        <f t="shared" si="5"/>
        <v>0.3</v>
      </c>
      <c r="P9" s="78">
        <f t="shared" si="26"/>
        <v>0.3</v>
      </c>
      <c r="Q9" s="78">
        <f t="shared" si="6"/>
        <v>0.27</v>
      </c>
      <c r="R9" s="78">
        <f t="shared" si="7"/>
        <v>0.3</v>
      </c>
      <c r="S9" s="78">
        <f t="shared" si="8"/>
        <v>0.31</v>
      </c>
      <c r="T9" s="78">
        <f t="shared" si="9"/>
        <v>0.33</v>
      </c>
      <c r="U9" s="78">
        <f t="shared" si="10"/>
        <v>0.3</v>
      </c>
      <c r="V9" s="78">
        <f t="shared" si="11"/>
        <v>0.31</v>
      </c>
      <c r="W9" s="78">
        <f t="shared" si="12"/>
        <v>0.28999999999999998</v>
      </c>
      <c r="X9" s="78">
        <f t="shared" si="13"/>
        <v>0.3</v>
      </c>
      <c r="Y9" s="78">
        <f t="shared" si="14"/>
        <v>0.27</v>
      </c>
      <c r="Z9" s="78">
        <f t="shared" si="15"/>
        <v>0.28999999999999998</v>
      </c>
      <c r="AA9" s="78">
        <f t="shared" si="16"/>
        <v>0.26</v>
      </c>
      <c r="AB9" s="78">
        <f t="shared" si="17"/>
        <v>0.3</v>
      </c>
      <c r="AC9" s="78">
        <f t="shared" si="18"/>
        <v>0.31</v>
      </c>
      <c r="AD9" s="78">
        <f t="shared" si="19"/>
        <v>0.35</v>
      </c>
      <c r="AE9" s="78">
        <f t="shared" si="20"/>
        <v>0.28000000000000003</v>
      </c>
      <c r="AF9" s="78">
        <f t="shared" si="21"/>
        <v>0.3</v>
      </c>
      <c r="AG9" s="78">
        <f t="shared" si="22"/>
        <v>0.26</v>
      </c>
      <c r="AH9" s="78">
        <f t="shared" si="23"/>
        <v>0.27</v>
      </c>
      <c r="AI9" s="78">
        <f t="shared" si="24"/>
        <v>0.3</v>
      </c>
      <c r="AJ9" s="78">
        <f t="shared" si="25"/>
        <v>0.27</v>
      </c>
    </row>
    <row r="10" spans="1:36" ht="12.95" customHeight="1" x14ac:dyDescent="0.15">
      <c r="A10" s="82">
        <v>707</v>
      </c>
      <c r="B10" s="99" t="s">
        <v>39</v>
      </c>
      <c r="C10" s="99"/>
      <c r="D10" s="77">
        <v>16</v>
      </c>
      <c r="E10" s="77">
        <v>18</v>
      </c>
      <c r="F10" s="4">
        <f t="shared" si="0"/>
        <v>0.18</v>
      </c>
      <c r="G10" s="5" t="s">
        <v>365</v>
      </c>
      <c r="H10" s="77" t="s">
        <v>368</v>
      </c>
      <c r="I10" s="5" t="s">
        <v>365</v>
      </c>
      <c r="J10" s="1" t="s">
        <v>15</v>
      </c>
      <c r="K10" s="78">
        <f t="shared" si="1"/>
        <v>0.18</v>
      </c>
      <c r="L10" s="78">
        <f t="shared" si="2"/>
        <v>0.19</v>
      </c>
      <c r="M10" s="78">
        <f t="shared" si="3"/>
        <v>0.2</v>
      </c>
      <c r="N10" s="78">
        <f t="shared" si="4"/>
        <v>0.19</v>
      </c>
      <c r="O10" s="78">
        <f t="shared" si="5"/>
        <v>0.19</v>
      </c>
      <c r="P10" s="78">
        <f t="shared" si="26"/>
        <v>0.19</v>
      </c>
      <c r="Q10" s="78">
        <f t="shared" si="6"/>
        <v>0.17</v>
      </c>
      <c r="R10" s="78">
        <f t="shared" si="7"/>
        <v>0.19</v>
      </c>
      <c r="S10" s="78">
        <f t="shared" si="8"/>
        <v>0.2</v>
      </c>
      <c r="T10" s="78">
        <f t="shared" si="9"/>
        <v>0.21</v>
      </c>
      <c r="U10" s="78">
        <f t="shared" si="10"/>
        <v>0.19</v>
      </c>
      <c r="V10" s="78">
        <f t="shared" si="11"/>
        <v>0.19</v>
      </c>
      <c r="W10" s="78">
        <f t="shared" si="12"/>
        <v>0.18</v>
      </c>
      <c r="X10" s="78">
        <f t="shared" si="13"/>
        <v>0.19</v>
      </c>
      <c r="Y10" s="78">
        <f t="shared" si="14"/>
        <v>0.16</v>
      </c>
      <c r="Z10" s="78">
        <f t="shared" si="15"/>
        <v>0.18</v>
      </c>
      <c r="AA10" s="78">
        <f t="shared" si="16"/>
        <v>0.17</v>
      </c>
      <c r="AB10" s="78">
        <f t="shared" si="17"/>
        <v>0.18</v>
      </c>
      <c r="AC10" s="78">
        <f t="shared" si="18"/>
        <v>0.19</v>
      </c>
      <c r="AD10" s="78">
        <f t="shared" si="19"/>
        <v>0.23</v>
      </c>
      <c r="AE10" s="78">
        <f t="shared" si="20"/>
        <v>0.17</v>
      </c>
      <c r="AF10" s="78">
        <f t="shared" si="21"/>
        <v>0.18</v>
      </c>
      <c r="AG10" s="78">
        <f t="shared" si="22"/>
        <v>0.16</v>
      </c>
      <c r="AH10" s="78">
        <f t="shared" si="23"/>
        <v>0.17</v>
      </c>
      <c r="AI10" s="78">
        <f t="shared" si="24"/>
        <v>0.19</v>
      </c>
      <c r="AJ10" s="78">
        <f t="shared" si="25"/>
        <v>0.17</v>
      </c>
    </row>
    <row r="11" spans="1:36" ht="12.95" customHeight="1" x14ac:dyDescent="0.15">
      <c r="A11" s="82">
        <v>708</v>
      </c>
      <c r="B11" s="99" t="s">
        <v>39</v>
      </c>
      <c r="C11" s="99"/>
      <c r="D11" s="77">
        <v>18</v>
      </c>
      <c r="E11" s="77">
        <v>19</v>
      </c>
      <c r="F11" s="4">
        <f t="shared" si="0"/>
        <v>0.24</v>
      </c>
      <c r="G11" s="5" t="s">
        <v>366</v>
      </c>
      <c r="H11" s="77"/>
      <c r="I11" s="77"/>
      <c r="J11" s="1" t="s">
        <v>15</v>
      </c>
      <c r="K11" s="78">
        <f t="shared" si="1"/>
        <v>0.23</v>
      </c>
      <c r="L11" s="78">
        <f t="shared" si="2"/>
        <v>0.25</v>
      </c>
      <c r="M11" s="78">
        <f t="shared" si="3"/>
        <v>0.26</v>
      </c>
      <c r="N11" s="78">
        <f t="shared" si="4"/>
        <v>0.25</v>
      </c>
      <c r="O11" s="78">
        <f t="shared" si="5"/>
        <v>0.25</v>
      </c>
      <c r="P11" s="78">
        <f t="shared" si="26"/>
        <v>0.25</v>
      </c>
      <c r="Q11" s="78">
        <f t="shared" si="6"/>
        <v>0.23</v>
      </c>
      <c r="R11" s="78">
        <f t="shared" si="7"/>
        <v>0.25</v>
      </c>
      <c r="S11" s="78">
        <f t="shared" si="8"/>
        <v>0.26</v>
      </c>
      <c r="T11" s="78">
        <f t="shared" si="9"/>
        <v>0.27</v>
      </c>
      <c r="U11" s="78">
        <f t="shared" si="10"/>
        <v>0.25</v>
      </c>
      <c r="V11" s="78">
        <f t="shared" si="11"/>
        <v>0.25</v>
      </c>
      <c r="W11" s="78">
        <f t="shared" si="12"/>
        <v>0.24</v>
      </c>
      <c r="X11" s="78">
        <f t="shared" si="13"/>
        <v>0.25</v>
      </c>
      <c r="Y11" s="78">
        <f t="shared" si="14"/>
        <v>0.22</v>
      </c>
      <c r="Z11" s="78">
        <f t="shared" si="15"/>
        <v>0.24</v>
      </c>
      <c r="AA11" s="78">
        <f t="shared" si="16"/>
        <v>0.22</v>
      </c>
      <c r="AB11" s="78">
        <f t="shared" si="17"/>
        <v>0.25</v>
      </c>
      <c r="AC11" s="78">
        <f t="shared" si="18"/>
        <v>0.25</v>
      </c>
      <c r="AD11" s="78">
        <f t="shared" si="19"/>
        <v>0.28999999999999998</v>
      </c>
      <c r="AE11" s="78">
        <f t="shared" si="20"/>
        <v>0.23</v>
      </c>
      <c r="AF11" s="78">
        <f t="shared" si="21"/>
        <v>0.25</v>
      </c>
      <c r="AG11" s="78">
        <f t="shared" si="22"/>
        <v>0.21</v>
      </c>
      <c r="AH11" s="78">
        <f t="shared" si="23"/>
        <v>0.22</v>
      </c>
      <c r="AI11" s="78">
        <f t="shared" si="24"/>
        <v>0.24</v>
      </c>
      <c r="AJ11" s="78">
        <f t="shared" si="25"/>
        <v>0.22</v>
      </c>
    </row>
    <row r="12" spans="1:36" ht="12.95" customHeight="1" x14ac:dyDescent="0.15">
      <c r="A12" s="82">
        <v>709</v>
      </c>
      <c r="B12" s="99" t="s">
        <v>50</v>
      </c>
      <c r="C12" s="99"/>
      <c r="D12" s="77">
        <v>20</v>
      </c>
      <c r="E12" s="77">
        <v>19</v>
      </c>
      <c r="F12" s="4">
        <f t="shared" si="0"/>
        <v>0.27</v>
      </c>
      <c r="G12" s="5"/>
      <c r="H12" s="77"/>
      <c r="I12" s="5"/>
      <c r="J12" s="1" t="s">
        <v>15</v>
      </c>
      <c r="K12" s="78">
        <f t="shared" si="1"/>
        <v>0.28000000000000003</v>
      </c>
      <c r="L12" s="78">
        <f t="shared" si="2"/>
        <v>0.3</v>
      </c>
      <c r="M12" s="78">
        <f t="shared" si="3"/>
        <v>0.31</v>
      </c>
      <c r="N12" s="78">
        <f t="shared" si="4"/>
        <v>0.31</v>
      </c>
      <c r="O12" s="78">
        <f t="shared" si="5"/>
        <v>0.3</v>
      </c>
      <c r="P12" s="78">
        <f t="shared" si="26"/>
        <v>0.3</v>
      </c>
      <c r="Q12" s="78">
        <f t="shared" si="6"/>
        <v>0.27</v>
      </c>
      <c r="R12" s="78">
        <f t="shared" si="7"/>
        <v>0.3</v>
      </c>
      <c r="S12" s="78">
        <f t="shared" si="8"/>
        <v>0.31</v>
      </c>
      <c r="T12" s="78">
        <f t="shared" si="9"/>
        <v>0.33</v>
      </c>
      <c r="U12" s="78">
        <f t="shared" si="10"/>
        <v>0.3</v>
      </c>
      <c r="V12" s="78">
        <f t="shared" si="11"/>
        <v>0.31</v>
      </c>
      <c r="W12" s="78">
        <f t="shared" si="12"/>
        <v>0.28999999999999998</v>
      </c>
      <c r="X12" s="78">
        <f t="shared" si="13"/>
        <v>0.3</v>
      </c>
      <c r="Y12" s="78">
        <f t="shared" si="14"/>
        <v>0.27</v>
      </c>
      <c r="Z12" s="78">
        <f t="shared" si="15"/>
        <v>0.28999999999999998</v>
      </c>
      <c r="AA12" s="78">
        <f t="shared" si="16"/>
        <v>0.26</v>
      </c>
      <c r="AB12" s="78">
        <f t="shared" si="17"/>
        <v>0.3</v>
      </c>
      <c r="AC12" s="78">
        <f t="shared" si="18"/>
        <v>0.31</v>
      </c>
      <c r="AD12" s="78">
        <f t="shared" si="19"/>
        <v>0.35</v>
      </c>
      <c r="AE12" s="78">
        <f t="shared" si="20"/>
        <v>0.28000000000000003</v>
      </c>
      <c r="AF12" s="78">
        <f t="shared" si="21"/>
        <v>0.3</v>
      </c>
      <c r="AG12" s="78">
        <f t="shared" si="22"/>
        <v>0.26</v>
      </c>
      <c r="AH12" s="78">
        <f t="shared" si="23"/>
        <v>0.27</v>
      </c>
      <c r="AI12" s="78">
        <f t="shared" si="24"/>
        <v>0.3</v>
      </c>
      <c r="AJ12" s="78">
        <f t="shared" si="25"/>
        <v>0.27</v>
      </c>
    </row>
    <row r="13" spans="1:36" ht="12.95" customHeight="1" x14ac:dyDescent="0.15">
      <c r="A13" s="82">
        <v>710</v>
      </c>
      <c r="B13" s="99" t="s">
        <v>50</v>
      </c>
      <c r="C13" s="99"/>
      <c r="D13" s="77">
        <v>20</v>
      </c>
      <c r="E13" s="77">
        <v>16</v>
      </c>
      <c r="F13" s="4">
        <f t="shared" si="0"/>
        <v>0.23</v>
      </c>
      <c r="G13" s="5"/>
      <c r="H13" s="77"/>
      <c r="I13" s="5"/>
      <c r="J13" s="1" t="s">
        <v>15</v>
      </c>
      <c r="K13" s="78">
        <f t="shared" si="1"/>
        <v>0.23</v>
      </c>
      <c r="L13" s="78">
        <f t="shared" si="2"/>
        <v>0.25</v>
      </c>
      <c r="M13" s="78">
        <f t="shared" si="3"/>
        <v>0.25</v>
      </c>
      <c r="N13" s="78">
        <f t="shared" si="4"/>
        <v>0.25</v>
      </c>
      <c r="O13" s="78">
        <f t="shared" si="5"/>
        <v>0.26</v>
      </c>
      <c r="P13" s="78">
        <f t="shared" si="26"/>
        <v>0.25</v>
      </c>
      <c r="Q13" s="78">
        <f t="shared" si="6"/>
        <v>0.23</v>
      </c>
      <c r="R13" s="78">
        <f t="shared" si="7"/>
        <v>0.25</v>
      </c>
      <c r="S13" s="78">
        <f t="shared" si="8"/>
        <v>0.25</v>
      </c>
      <c r="T13" s="78">
        <f t="shared" si="9"/>
        <v>0.26</v>
      </c>
      <c r="U13" s="78">
        <f t="shared" si="10"/>
        <v>0.25</v>
      </c>
      <c r="V13" s="78">
        <f t="shared" si="11"/>
        <v>0.26</v>
      </c>
      <c r="W13" s="78">
        <f t="shared" si="12"/>
        <v>0.25</v>
      </c>
      <c r="X13" s="78">
        <f t="shared" si="13"/>
        <v>0.25</v>
      </c>
      <c r="Y13" s="78">
        <f t="shared" si="14"/>
        <v>0.23</v>
      </c>
      <c r="Z13" s="78">
        <f t="shared" si="15"/>
        <v>0.25</v>
      </c>
      <c r="AA13" s="78">
        <f t="shared" si="16"/>
        <v>0.22</v>
      </c>
      <c r="AB13" s="78">
        <f t="shared" si="17"/>
        <v>0.26</v>
      </c>
      <c r="AC13" s="78">
        <f t="shared" si="18"/>
        <v>0.26</v>
      </c>
      <c r="AD13" s="78">
        <f t="shared" si="19"/>
        <v>0.28999999999999998</v>
      </c>
      <c r="AE13" s="78">
        <f t="shared" si="20"/>
        <v>0.23</v>
      </c>
      <c r="AF13" s="78">
        <f t="shared" si="21"/>
        <v>0.26</v>
      </c>
      <c r="AG13" s="78">
        <f t="shared" si="22"/>
        <v>0.22</v>
      </c>
      <c r="AH13" s="78">
        <f t="shared" si="23"/>
        <v>0.23</v>
      </c>
      <c r="AI13" s="78">
        <f t="shared" si="24"/>
        <v>0.25</v>
      </c>
      <c r="AJ13" s="78">
        <f t="shared" si="25"/>
        <v>0.23</v>
      </c>
    </row>
    <row r="14" spans="1:36" ht="12.95" customHeight="1" x14ac:dyDescent="0.15">
      <c r="A14" s="77"/>
      <c r="B14" s="99"/>
      <c r="C14" s="99"/>
      <c r="D14" s="77"/>
      <c r="E14" s="77"/>
      <c r="F14" s="4" t="str">
        <f t="shared" si="0"/>
        <v/>
      </c>
      <c r="G14" s="5"/>
      <c r="H14" s="77"/>
      <c r="I14" s="77"/>
      <c r="J14" s="1" t="s">
        <v>15</v>
      </c>
      <c r="K14" s="78" t="e">
        <f t="shared" si="1"/>
        <v>#NUM!</v>
      </c>
      <c r="L14" s="78" t="e">
        <f t="shared" si="2"/>
        <v>#NUM!</v>
      </c>
      <c r="M14" s="78" t="e">
        <f t="shared" si="3"/>
        <v>#NUM!</v>
      </c>
      <c r="N14" s="78" t="e">
        <f t="shared" si="4"/>
        <v>#NUM!</v>
      </c>
      <c r="O14" s="78" t="e">
        <f t="shared" si="5"/>
        <v>#NUM!</v>
      </c>
      <c r="P14" s="78" t="e">
        <f t="shared" si="26"/>
        <v>#N/A</v>
      </c>
      <c r="Q14" s="78" t="e">
        <f t="shared" si="6"/>
        <v>#NUM!</v>
      </c>
      <c r="R14" s="78" t="e">
        <f t="shared" si="7"/>
        <v>#NUM!</v>
      </c>
      <c r="S14" s="78" t="e">
        <f t="shared" si="8"/>
        <v>#NUM!</v>
      </c>
      <c r="T14" s="78" t="e">
        <f t="shared" si="9"/>
        <v>#NUM!</v>
      </c>
      <c r="U14" s="78" t="e">
        <f t="shared" si="10"/>
        <v>#N/A</v>
      </c>
      <c r="V14" s="78" t="e">
        <f t="shared" si="11"/>
        <v>#NUM!</v>
      </c>
      <c r="W14" s="78" t="e">
        <f t="shared" si="12"/>
        <v>#NUM!</v>
      </c>
      <c r="X14" s="78" t="e">
        <f t="shared" si="13"/>
        <v>#NUM!</v>
      </c>
      <c r="Y14" s="78" t="e">
        <f t="shared" si="14"/>
        <v>#NUM!</v>
      </c>
      <c r="Z14" s="78" t="e">
        <f t="shared" si="15"/>
        <v>#N/A</v>
      </c>
      <c r="AA14" s="78" t="e">
        <f t="shared" si="16"/>
        <v>#NUM!</v>
      </c>
      <c r="AB14" s="78" t="e">
        <f t="shared" si="17"/>
        <v>#NUM!</v>
      </c>
      <c r="AC14" s="78" t="e">
        <f t="shared" si="18"/>
        <v>#NUM!</v>
      </c>
      <c r="AD14" s="78" t="e">
        <f t="shared" si="19"/>
        <v>#NUM!</v>
      </c>
      <c r="AE14" s="78" t="e">
        <f t="shared" si="20"/>
        <v>#NUM!</v>
      </c>
      <c r="AF14" s="78" t="e">
        <f t="shared" si="21"/>
        <v>#N/A</v>
      </c>
      <c r="AG14" s="78" t="e">
        <f t="shared" si="22"/>
        <v>#NUM!</v>
      </c>
      <c r="AH14" s="78" t="e">
        <f t="shared" si="23"/>
        <v>#NUM!</v>
      </c>
      <c r="AI14" s="78" t="e">
        <f t="shared" si="24"/>
        <v>#NUM!</v>
      </c>
      <c r="AJ14" s="78" t="e">
        <f t="shared" si="25"/>
        <v>#N/A</v>
      </c>
    </row>
    <row r="15" spans="1:36" ht="12.95" customHeight="1" x14ac:dyDescent="0.15">
      <c r="A15" s="77"/>
      <c r="B15" s="99"/>
      <c r="C15" s="99"/>
      <c r="D15" s="77"/>
      <c r="E15" s="77"/>
      <c r="F15" s="4" t="str">
        <f t="shared" si="0"/>
        <v/>
      </c>
      <c r="G15" s="5"/>
      <c r="H15" s="77"/>
      <c r="I15" s="5"/>
      <c r="J15" s="1" t="s">
        <v>15</v>
      </c>
      <c r="K15" s="78" t="e">
        <f t="shared" si="1"/>
        <v>#NUM!</v>
      </c>
      <c r="L15" s="78" t="e">
        <f t="shared" si="2"/>
        <v>#NUM!</v>
      </c>
      <c r="M15" s="78" t="e">
        <f t="shared" si="3"/>
        <v>#NUM!</v>
      </c>
      <c r="N15" s="78" t="e">
        <f t="shared" si="4"/>
        <v>#NUM!</v>
      </c>
      <c r="O15" s="78" t="e">
        <f t="shared" si="5"/>
        <v>#NUM!</v>
      </c>
      <c r="P15" s="78" t="e">
        <f t="shared" si="26"/>
        <v>#N/A</v>
      </c>
      <c r="Q15" s="78" t="e">
        <f t="shared" si="6"/>
        <v>#NUM!</v>
      </c>
      <c r="R15" s="78" t="e">
        <f t="shared" si="7"/>
        <v>#NUM!</v>
      </c>
      <c r="S15" s="78" t="e">
        <f t="shared" si="8"/>
        <v>#NUM!</v>
      </c>
      <c r="T15" s="78" t="e">
        <f t="shared" si="9"/>
        <v>#NUM!</v>
      </c>
      <c r="U15" s="78" t="e">
        <f t="shared" si="10"/>
        <v>#N/A</v>
      </c>
      <c r="V15" s="78" t="e">
        <f t="shared" si="11"/>
        <v>#NUM!</v>
      </c>
      <c r="W15" s="78" t="e">
        <f t="shared" si="12"/>
        <v>#NUM!</v>
      </c>
      <c r="X15" s="78" t="e">
        <f t="shared" si="13"/>
        <v>#NUM!</v>
      </c>
      <c r="Y15" s="78" t="e">
        <f t="shared" si="14"/>
        <v>#NUM!</v>
      </c>
      <c r="Z15" s="78" t="e">
        <f t="shared" si="15"/>
        <v>#N/A</v>
      </c>
      <c r="AA15" s="78" t="e">
        <f t="shared" si="16"/>
        <v>#NUM!</v>
      </c>
      <c r="AB15" s="78" t="e">
        <f t="shared" si="17"/>
        <v>#NUM!</v>
      </c>
      <c r="AC15" s="78" t="e">
        <f t="shared" si="18"/>
        <v>#NUM!</v>
      </c>
      <c r="AD15" s="78" t="e">
        <f t="shared" si="19"/>
        <v>#NUM!</v>
      </c>
      <c r="AE15" s="78" t="e">
        <f t="shared" si="20"/>
        <v>#NUM!</v>
      </c>
      <c r="AF15" s="78" t="e">
        <f t="shared" si="21"/>
        <v>#N/A</v>
      </c>
      <c r="AG15" s="78" t="e">
        <f t="shared" si="22"/>
        <v>#NUM!</v>
      </c>
      <c r="AH15" s="78" t="e">
        <f t="shared" si="23"/>
        <v>#NUM!</v>
      </c>
      <c r="AI15" s="78" t="e">
        <f t="shared" si="24"/>
        <v>#NUM!</v>
      </c>
      <c r="AJ15" s="78" t="e">
        <f t="shared" si="25"/>
        <v>#N/A</v>
      </c>
    </row>
    <row r="16" spans="1:36" ht="12.95" customHeight="1" x14ac:dyDescent="0.15">
      <c r="A16" s="77"/>
      <c r="B16" s="99"/>
      <c r="C16" s="99"/>
      <c r="D16" s="77"/>
      <c r="E16" s="77"/>
      <c r="F16" s="4" t="str">
        <f t="shared" si="0"/>
        <v/>
      </c>
      <c r="G16" s="5"/>
      <c r="H16" s="77"/>
      <c r="I16" s="77"/>
      <c r="J16" s="1" t="s">
        <v>15</v>
      </c>
      <c r="K16" s="78" t="e">
        <f t="shared" si="1"/>
        <v>#NUM!</v>
      </c>
      <c r="L16" s="78" t="e">
        <f t="shared" si="2"/>
        <v>#NUM!</v>
      </c>
      <c r="M16" s="78" t="e">
        <f t="shared" si="3"/>
        <v>#NUM!</v>
      </c>
      <c r="N16" s="78" t="e">
        <f t="shared" si="4"/>
        <v>#NUM!</v>
      </c>
      <c r="O16" s="78" t="e">
        <f t="shared" si="5"/>
        <v>#NUM!</v>
      </c>
      <c r="P16" s="78" t="e">
        <f t="shared" si="26"/>
        <v>#N/A</v>
      </c>
      <c r="Q16" s="78" t="e">
        <f t="shared" si="6"/>
        <v>#NUM!</v>
      </c>
      <c r="R16" s="78" t="e">
        <f t="shared" si="7"/>
        <v>#NUM!</v>
      </c>
      <c r="S16" s="78" t="e">
        <f t="shared" si="8"/>
        <v>#NUM!</v>
      </c>
      <c r="T16" s="78" t="e">
        <f t="shared" si="9"/>
        <v>#NUM!</v>
      </c>
      <c r="U16" s="78" t="e">
        <f t="shared" si="10"/>
        <v>#N/A</v>
      </c>
      <c r="V16" s="78" t="e">
        <f t="shared" si="11"/>
        <v>#NUM!</v>
      </c>
      <c r="W16" s="78" t="e">
        <f t="shared" si="12"/>
        <v>#NUM!</v>
      </c>
      <c r="X16" s="78" t="e">
        <f t="shared" si="13"/>
        <v>#NUM!</v>
      </c>
      <c r="Y16" s="78" t="e">
        <f t="shared" si="14"/>
        <v>#NUM!</v>
      </c>
      <c r="Z16" s="78" t="e">
        <f t="shared" si="15"/>
        <v>#N/A</v>
      </c>
      <c r="AA16" s="78" t="e">
        <f t="shared" si="16"/>
        <v>#NUM!</v>
      </c>
      <c r="AB16" s="78" t="e">
        <f t="shared" si="17"/>
        <v>#NUM!</v>
      </c>
      <c r="AC16" s="78" t="e">
        <f t="shared" si="18"/>
        <v>#NUM!</v>
      </c>
      <c r="AD16" s="78" t="e">
        <f t="shared" si="19"/>
        <v>#NUM!</v>
      </c>
      <c r="AE16" s="78" t="e">
        <f t="shared" si="20"/>
        <v>#NUM!</v>
      </c>
      <c r="AF16" s="78" t="e">
        <f t="shared" si="21"/>
        <v>#N/A</v>
      </c>
      <c r="AG16" s="78" t="e">
        <f t="shared" si="22"/>
        <v>#NUM!</v>
      </c>
      <c r="AH16" s="78" t="e">
        <f t="shared" si="23"/>
        <v>#NUM!</v>
      </c>
      <c r="AI16" s="78" t="e">
        <f t="shared" si="24"/>
        <v>#NUM!</v>
      </c>
      <c r="AJ16" s="78" t="e">
        <f t="shared" si="25"/>
        <v>#N/A</v>
      </c>
    </row>
    <row r="17" spans="1:36" ht="12.95" customHeight="1" x14ac:dyDescent="0.15">
      <c r="A17" s="77"/>
      <c r="B17" s="99"/>
      <c r="C17" s="99"/>
      <c r="D17" s="77"/>
      <c r="E17" s="77"/>
      <c r="F17" s="4" t="str">
        <f t="shared" si="0"/>
        <v/>
      </c>
      <c r="G17" s="5"/>
      <c r="H17" s="77"/>
      <c r="I17" s="77"/>
      <c r="J17" s="1" t="s">
        <v>15</v>
      </c>
      <c r="K17" s="78" t="e">
        <f t="shared" si="1"/>
        <v>#NUM!</v>
      </c>
      <c r="L17" s="78" t="e">
        <f t="shared" si="2"/>
        <v>#NUM!</v>
      </c>
      <c r="M17" s="78" t="e">
        <f t="shared" si="3"/>
        <v>#NUM!</v>
      </c>
      <c r="N17" s="78" t="e">
        <f t="shared" si="4"/>
        <v>#NUM!</v>
      </c>
      <c r="O17" s="78" t="e">
        <f t="shared" si="5"/>
        <v>#NUM!</v>
      </c>
      <c r="P17" s="78" t="e">
        <f t="shared" si="26"/>
        <v>#N/A</v>
      </c>
      <c r="Q17" s="78" t="e">
        <f t="shared" si="6"/>
        <v>#NUM!</v>
      </c>
      <c r="R17" s="78" t="e">
        <f t="shared" si="7"/>
        <v>#NUM!</v>
      </c>
      <c r="S17" s="78" t="e">
        <f t="shared" si="8"/>
        <v>#NUM!</v>
      </c>
      <c r="T17" s="78" t="e">
        <f t="shared" si="9"/>
        <v>#NUM!</v>
      </c>
      <c r="U17" s="78" t="e">
        <f t="shared" si="10"/>
        <v>#N/A</v>
      </c>
      <c r="V17" s="78" t="e">
        <f t="shared" si="11"/>
        <v>#NUM!</v>
      </c>
      <c r="W17" s="78" t="e">
        <f t="shared" si="12"/>
        <v>#NUM!</v>
      </c>
      <c r="X17" s="78" t="e">
        <f t="shared" si="13"/>
        <v>#NUM!</v>
      </c>
      <c r="Y17" s="78" t="e">
        <f t="shared" si="14"/>
        <v>#NUM!</v>
      </c>
      <c r="Z17" s="78" t="e">
        <f t="shared" si="15"/>
        <v>#N/A</v>
      </c>
      <c r="AA17" s="78" t="e">
        <f t="shared" si="16"/>
        <v>#NUM!</v>
      </c>
      <c r="AB17" s="78" t="e">
        <f t="shared" si="17"/>
        <v>#NUM!</v>
      </c>
      <c r="AC17" s="78" t="e">
        <f t="shared" si="18"/>
        <v>#NUM!</v>
      </c>
      <c r="AD17" s="78" t="e">
        <f t="shared" si="19"/>
        <v>#NUM!</v>
      </c>
      <c r="AE17" s="78" t="e">
        <f t="shared" si="20"/>
        <v>#NUM!</v>
      </c>
      <c r="AF17" s="78" t="e">
        <f t="shared" si="21"/>
        <v>#N/A</v>
      </c>
      <c r="AG17" s="78" t="e">
        <f t="shared" si="22"/>
        <v>#NUM!</v>
      </c>
      <c r="AH17" s="78" t="e">
        <f t="shared" si="23"/>
        <v>#NUM!</v>
      </c>
      <c r="AI17" s="78" t="e">
        <f t="shared" si="24"/>
        <v>#NUM!</v>
      </c>
      <c r="AJ17" s="78" t="e">
        <f t="shared" si="25"/>
        <v>#N/A</v>
      </c>
    </row>
    <row r="18" spans="1:36" ht="12.95" customHeight="1" x14ac:dyDescent="0.15">
      <c r="A18" s="77"/>
      <c r="B18" s="99"/>
      <c r="C18" s="99"/>
      <c r="D18" s="77"/>
      <c r="E18" s="77"/>
      <c r="F18" s="4" t="str">
        <f t="shared" si="0"/>
        <v/>
      </c>
      <c r="G18" s="5"/>
      <c r="H18" s="77"/>
      <c r="I18" s="77"/>
      <c r="J18" s="1" t="s">
        <v>15</v>
      </c>
      <c r="K18" s="78" t="e">
        <f t="shared" si="1"/>
        <v>#NUM!</v>
      </c>
      <c r="L18" s="78" t="e">
        <f t="shared" si="2"/>
        <v>#NUM!</v>
      </c>
      <c r="M18" s="78" t="e">
        <f t="shared" si="3"/>
        <v>#NUM!</v>
      </c>
      <c r="N18" s="78" t="e">
        <f t="shared" si="4"/>
        <v>#NUM!</v>
      </c>
      <c r="O18" s="78" t="e">
        <f t="shared" si="5"/>
        <v>#NUM!</v>
      </c>
      <c r="P18" s="78" t="e">
        <f t="shared" si="26"/>
        <v>#N/A</v>
      </c>
      <c r="Q18" s="78" t="e">
        <f t="shared" si="6"/>
        <v>#NUM!</v>
      </c>
      <c r="R18" s="78" t="e">
        <f t="shared" si="7"/>
        <v>#NUM!</v>
      </c>
      <c r="S18" s="78" t="e">
        <f t="shared" si="8"/>
        <v>#NUM!</v>
      </c>
      <c r="T18" s="78" t="e">
        <f t="shared" si="9"/>
        <v>#NUM!</v>
      </c>
      <c r="U18" s="78" t="e">
        <f t="shared" si="10"/>
        <v>#N/A</v>
      </c>
      <c r="V18" s="78" t="e">
        <f t="shared" si="11"/>
        <v>#NUM!</v>
      </c>
      <c r="W18" s="78" t="e">
        <f t="shared" si="12"/>
        <v>#NUM!</v>
      </c>
      <c r="X18" s="78" t="e">
        <f t="shared" si="13"/>
        <v>#NUM!</v>
      </c>
      <c r="Y18" s="78" t="e">
        <f t="shared" si="14"/>
        <v>#NUM!</v>
      </c>
      <c r="Z18" s="78" t="e">
        <f t="shared" si="15"/>
        <v>#N/A</v>
      </c>
      <c r="AA18" s="78" t="e">
        <f t="shared" si="16"/>
        <v>#NUM!</v>
      </c>
      <c r="AB18" s="78" t="e">
        <f t="shared" si="17"/>
        <v>#NUM!</v>
      </c>
      <c r="AC18" s="78" t="e">
        <f t="shared" si="18"/>
        <v>#NUM!</v>
      </c>
      <c r="AD18" s="78" t="e">
        <f t="shared" si="19"/>
        <v>#NUM!</v>
      </c>
      <c r="AE18" s="78" t="e">
        <f t="shared" si="20"/>
        <v>#NUM!</v>
      </c>
      <c r="AF18" s="78" t="e">
        <f t="shared" si="21"/>
        <v>#N/A</v>
      </c>
      <c r="AG18" s="78" t="e">
        <f t="shared" si="22"/>
        <v>#NUM!</v>
      </c>
      <c r="AH18" s="78" t="e">
        <f t="shared" si="23"/>
        <v>#NUM!</v>
      </c>
      <c r="AI18" s="78" t="e">
        <f t="shared" si="24"/>
        <v>#NUM!</v>
      </c>
      <c r="AJ18" s="78" t="e">
        <f t="shared" si="25"/>
        <v>#N/A</v>
      </c>
    </row>
    <row r="19" spans="1:36" ht="12.95" customHeight="1" x14ac:dyDescent="0.15">
      <c r="A19" s="77"/>
      <c r="B19" s="99"/>
      <c r="C19" s="99"/>
      <c r="D19" s="77"/>
      <c r="E19" s="77"/>
      <c r="F19" s="4" t="str">
        <f t="shared" si="0"/>
        <v/>
      </c>
      <c r="G19" s="5"/>
      <c r="H19" s="77"/>
      <c r="I19" s="77"/>
      <c r="J19" s="1" t="s">
        <v>15</v>
      </c>
      <c r="K19" s="78" t="e">
        <f t="shared" si="1"/>
        <v>#NUM!</v>
      </c>
      <c r="L19" s="78" t="e">
        <f t="shared" si="2"/>
        <v>#NUM!</v>
      </c>
      <c r="M19" s="78" t="e">
        <f t="shared" si="3"/>
        <v>#NUM!</v>
      </c>
      <c r="N19" s="78" t="e">
        <f t="shared" si="4"/>
        <v>#NUM!</v>
      </c>
      <c r="O19" s="78" t="e">
        <f t="shared" si="5"/>
        <v>#NUM!</v>
      </c>
      <c r="P19" s="78" t="e">
        <f t="shared" si="26"/>
        <v>#N/A</v>
      </c>
      <c r="Q19" s="78" t="e">
        <f t="shared" si="6"/>
        <v>#NUM!</v>
      </c>
      <c r="R19" s="78" t="e">
        <f t="shared" si="7"/>
        <v>#NUM!</v>
      </c>
      <c r="S19" s="78" t="e">
        <f t="shared" si="8"/>
        <v>#NUM!</v>
      </c>
      <c r="T19" s="78" t="e">
        <f t="shared" si="9"/>
        <v>#NUM!</v>
      </c>
      <c r="U19" s="78" t="e">
        <f t="shared" si="10"/>
        <v>#N/A</v>
      </c>
      <c r="V19" s="78" t="e">
        <f t="shared" si="11"/>
        <v>#NUM!</v>
      </c>
      <c r="W19" s="78" t="e">
        <f t="shared" si="12"/>
        <v>#NUM!</v>
      </c>
      <c r="X19" s="78" t="e">
        <f t="shared" si="13"/>
        <v>#NUM!</v>
      </c>
      <c r="Y19" s="78" t="e">
        <f t="shared" si="14"/>
        <v>#NUM!</v>
      </c>
      <c r="Z19" s="78" t="e">
        <f t="shared" si="15"/>
        <v>#N/A</v>
      </c>
      <c r="AA19" s="78" t="e">
        <f t="shared" si="16"/>
        <v>#NUM!</v>
      </c>
      <c r="AB19" s="78" t="e">
        <f t="shared" si="17"/>
        <v>#NUM!</v>
      </c>
      <c r="AC19" s="78" t="e">
        <f t="shared" si="18"/>
        <v>#NUM!</v>
      </c>
      <c r="AD19" s="78" t="e">
        <f t="shared" si="19"/>
        <v>#NUM!</v>
      </c>
      <c r="AE19" s="78" t="e">
        <f t="shared" si="20"/>
        <v>#NUM!</v>
      </c>
      <c r="AF19" s="78" t="e">
        <f t="shared" si="21"/>
        <v>#N/A</v>
      </c>
      <c r="AG19" s="78" t="e">
        <f t="shared" si="22"/>
        <v>#NUM!</v>
      </c>
      <c r="AH19" s="78" t="e">
        <f t="shared" si="23"/>
        <v>#NUM!</v>
      </c>
      <c r="AI19" s="78" t="e">
        <f t="shared" si="24"/>
        <v>#NUM!</v>
      </c>
      <c r="AJ19" s="78" t="e">
        <f t="shared" si="25"/>
        <v>#N/A</v>
      </c>
    </row>
    <row r="20" spans="1:36" ht="12.95" customHeight="1" x14ac:dyDescent="0.15">
      <c r="A20" s="77"/>
      <c r="B20" s="99"/>
      <c r="C20" s="99"/>
      <c r="D20" s="77"/>
      <c r="E20" s="77"/>
      <c r="F20" s="4" t="str">
        <f t="shared" si="0"/>
        <v/>
      </c>
      <c r="G20" s="5"/>
      <c r="H20" s="77"/>
      <c r="I20" s="77"/>
      <c r="J20" s="1" t="s">
        <v>15</v>
      </c>
      <c r="K20" s="78" t="e">
        <f t="shared" si="1"/>
        <v>#NUM!</v>
      </c>
      <c r="L20" s="78" t="e">
        <f t="shared" si="2"/>
        <v>#NUM!</v>
      </c>
      <c r="M20" s="78" t="e">
        <f t="shared" si="3"/>
        <v>#NUM!</v>
      </c>
      <c r="N20" s="78" t="e">
        <f t="shared" si="4"/>
        <v>#NUM!</v>
      </c>
      <c r="O20" s="78" t="e">
        <f t="shared" si="5"/>
        <v>#NUM!</v>
      </c>
      <c r="P20" s="78" t="e">
        <f t="shared" si="26"/>
        <v>#N/A</v>
      </c>
      <c r="Q20" s="78" t="e">
        <f t="shared" si="6"/>
        <v>#NUM!</v>
      </c>
      <c r="R20" s="78" t="e">
        <f t="shared" si="7"/>
        <v>#NUM!</v>
      </c>
      <c r="S20" s="78" t="e">
        <f t="shared" si="8"/>
        <v>#NUM!</v>
      </c>
      <c r="T20" s="78" t="e">
        <f t="shared" si="9"/>
        <v>#NUM!</v>
      </c>
      <c r="U20" s="78" t="e">
        <f t="shared" si="10"/>
        <v>#N/A</v>
      </c>
      <c r="V20" s="78" t="e">
        <f t="shared" si="11"/>
        <v>#NUM!</v>
      </c>
      <c r="W20" s="78" t="e">
        <f t="shared" si="12"/>
        <v>#NUM!</v>
      </c>
      <c r="X20" s="78" t="e">
        <f t="shared" si="13"/>
        <v>#NUM!</v>
      </c>
      <c r="Y20" s="78" t="e">
        <f t="shared" si="14"/>
        <v>#NUM!</v>
      </c>
      <c r="Z20" s="78" t="e">
        <f t="shared" si="15"/>
        <v>#N/A</v>
      </c>
      <c r="AA20" s="78" t="e">
        <f t="shared" si="16"/>
        <v>#NUM!</v>
      </c>
      <c r="AB20" s="78" t="e">
        <f t="shared" si="17"/>
        <v>#NUM!</v>
      </c>
      <c r="AC20" s="78" t="e">
        <f t="shared" si="18"/>
        <v>#NUM!</v>
      </c>
      <c r="AD20" s="78" t="e">
        <f t="shared" si="19"/>
        <v>#NUM!</v>
      </c>
      <c r="AE20" s="78" t="e">
        <f t="shared" si="20"/>
        <v>#NUM!</v>
      </c>
      <c r="AF20" s="78" t="e">
        <f t="shared" si="21"/>
        <v>#N/A</v>
      </c>
      <c r="AG20" s="78" t="e">
        <f t="shared" si="22"/>
        <v>#NUM!</v>
      </c>
      <c r="AH20" s="78" t="e">
        <f t="shared" si="23"/>
        <v>#NUM!</v>
      </c>
      <c r="AI20" s="78" t="e">
        <f t="shared" si="24"/>
        <v>#NUM!</v>
      </c>
      <c r="AJ20" s="78" t="e">
        <f t="shared" si="25"/>
        <v>#N/A</v>
      </c>
    </row>
    <row r="21" spans="1:36" ht="12.95" customHeight="1" x14ac:dyDescent="0.15">
      <c r="A21" s="77"/>
      <c r="B21" s="99"/>
      <c r="C21" s="99"/>
      <c r="D21" s="77"/>
      <c r="E21" s="77"/>
      <c r="F21" s="4" t="str">
        <f t="shared" si="0"/>
        <v/>
      </c>
      <c r="G21" s="5"/>
      <c r="H21" s="77"/>
      <c r="I21" s="77"/>
      <c r="J21" s="1" t="s">
        <v>15</v>
      </c>
      <c r="K21" s="78" t="e">
        <f t="shared" si="1"/>
        <v>#NUM!</v>
      </c>
      <c r="L21" s="78" t="e">
        <f t="shared" si="2"/>
        <v>#NUM!</v>
      </c>
      <c r="M21" s="78" t="e">
        <f t="shared" si="3"/>
        <v>#NUM!</v>
      </c>
      <c r="N21" s="78" t="e">
        <f t="shared" si="4"/>
        <v>#NUM!</v>
      </c>
      <c r="O21" s="78" t="e">
        <f t="shared" si="5"/>
        <v>#NUM!</v>
      </c>
      <c r="P21" s="78" t="e">
        <f t="shared" si="26"/>
        <v>#N/A</v>
      </c>
      <c r="Q21" s="78" t="e">
        <f t="shared" si="6"/>
        <v>#NUM!</v>
      </c>
      <c r="R21" s="78" t="e">
        <f t="shared" si="7"/>
        <v>#NUM!</v>
      </c>
      <c r="S21" s="78" t="e">
        <f t="shared" si="8"/>
        <v>#NUM!</v>
      </c>
      <c r="T21" s="78" t="e">
        <f t="shared" si="9"/>
        <v>#NUM!</v>
      </c>
      <c r="U21" s="78" t="e">
        <f t="shared" si="10"/>
        <v>#N/A</v>
      </c>
      <c r="V21" s="78" t="e">
        <f t="shared" si="11"/>
        <v>#NUM!</v>
      </c>
      <c r="W21" s="78" t="e">
        <f t="shared" si="12"/>
        <v>#NUM!</v>
      </c>
      <c r="X21" s="78" t="e">
        <f t="shared" si="13"/>
        <v>#NUM!</v>
      </c>
      <c r="Y21" s="78" t="e">
        <f t="shared" si="14"/>
        <v>#NUM!</v>
      </c>
      <c r="Z21" s="78" t="e">
        <f t="shared" si="15"/>
        <v>#N/A</v>
      </c>
      <c r="AA21" s="78" t="e">
        <f t="shared" si="16"/>
        <v>#NUM!</v>
      </c>
      <c r="AB21" s="78" t="e">
        <f t="shared" si="17"/>
        <v>#NUM!</v>
      </c>
      <c r="AC21" s="78" t="e">
        <f t="shared" si="18"/>
        <v>#NUM!</v>
      </c>
      <c r="AD21" s="78" t="e">
        <f t="shared" si="19"/>
        <v>#NUM!</v>
      </c>
      <c r="AE21" s="78" t="e">
        <f t="shared" si="20"/>
        <v>#NUM!</v>
      </c>
      <c r="AF21" s="78" t="e">
        <f t="shared" si="21"/>
        <v>#N/A</v>
      </c>
      <c r="AG21" s="78" t="e">
        <f t="shared" si="22"/>
        <v>#NUM!</v>
      </c>
      <c r="AH21" s="78" t="e">
        <f t="shared" si="23"/>
        <v>#NUM!</v>
      </c>
      <c r="AI21" s="78" t="e">
        <f t="shared" si="24"/>
        <v>#NUM!</v>
      </c>
      <c r="AJ21" s="78" t="e">
        <f t="shared" si="25"/>
        <v>#N/A</v>
      </c>
    </row>
    <row r="22" spans="1:36" ht="12.95" customHeight="1" x14ac:dyDescent="0.15">
      <c r="A22" s="77"/>
      <c r="B22" s="99"/>
      <c r="C22" s="99"/>
      <c r="D22" s="77"/>
      <c r="E22" s="77"/>
      <c r="F22" s="4" t="str">
        <f t="shared" si="0"/>
        <v/>
      </c>
      <c r="G22" s="5"/>
      <c r="H22" s="77"/>
      <c r="I22" s="77"/>
      <c r="J22" s="1" t="s">
        <v>15</v>
      </c>
      <c r="K22" s="78" t="e">
        <f t="shared" si="1"/>
        <v>#NUM!</v>
      </c>
      <c r="L22" s="78" t="e">
        <f t="shared" si="2"/>
        <v>#NUM!</v>
      </c>
      <c r="M22" s="78" t="e">
        <f t="shared" si="3"/>
        <v>#NUM!</v>
      </c>
      <c r="N22" s="78" t="e">
        <f t="shared" si="4"/>
        <v>#NUM!</v>
      </c>
      <c r="O22" s="78" t="e">
        <f t="shared" si="5"/>
        <v>#NUM!</v>
      </c>
      <c r="P22" s="78" t="e">
        <f t="shared" si="26"/>
        <v>#N/A</v>
      </c>
      <c r="Q22" s="78" t="e">
        <f t="shared" si="6"/>
        <v>#NUM!</v>
      </c>
      <c r="R22" s="78" t="e">
        <f t="shared" si="7"/>
        <v>#NUM!</v>
      </c>
      <c r="S22" s="78" t="e">
        <f t="shared" si="8"/>
        <v>#NUM!</v>
      </c>
      <c r="T22" s="78" t="e">
        <f t="shared" si="9"/>
        <v>#NUM!</v>
      </c>
      <c r="U22" s="78" t="e">
        <f t="shared" si="10"/>
        <v>#N/A</v>
      </c>
      <c r="V22" s="78" t="e">
        <f t="shared" si="11"/>
        <v>#NUM!</v>
      </c>
      <c r="W22" s="78" t="e">
        <f t="shared" si="12"/>
        <v>#NUM!</v>
      </c>
      <c r="X22" s="78" t="e">
        <f t="shared" si="13"/>
        <v>#NUM!</v>
      </c>
      <c r="Y22" s="78" t="e">
        <f t="shared" si="14"/>
        <v>#NUM!</v>
      </c>
      <c r="Z22" s="78" t="e">
        <f t="shared" si="15"/>
        <v>#N/A</v>
      </c>
      <c r="AA22" s="78" t="e">
        <f t="shared" si="16"/>
        <v>#NUM!</v>
      </c>
      <c r="AB22" s="78" t="e">
        <f t="shared" si="17"/>
        <v>#NUM!</v>
      </c>
      <c r="AC22" s="78" t="e">
        <f t="shared" si="18"/>
        <v>#NUM!</v>
      </c>
      <c r="AD22" s="78" t="e">
        <f t="shared" si="19"/>
        <v>#NUM!</v>
      </c>
      <c r="AE22" s="78" t="e">
        <f t="shared" si="20"/>
        <v>#NUM!</v>
      </c>
      <c r="AF22" s="78" t="e">
        <f t="shared" si="21"/>
        <v>#N/A</v>
      </c>
      <c r="AG22" s="78" t="e">
        <f t="shared" si="22"/>
        <v>#NUM!</v>
      </c>
      <c r="AH22" s="78" t="e">
        <f t="shared" si="23"/>
        <v>#NUM!</v>
      </c>
      <c r="AI22" s="78" t="e">
        <f t="shared" si="24"/>
        <v>#NUM!</v>
      </c>
      <c r="AJ22" s="78" t="e">
        <f t="shared" si="25"/>
        <v>#N/A</v>
      </c>
    </row>
    <row r="23" spans="1:36" ht="12.95" customHeight="1" x14ac:dyDescent="0.15">
      <c r="A23" s="77"/>
      <c r="B23" s="99"/>
      <c r="C23" s="99"/>
      <c r="D23" s="77"/>
      <c r="E23" s="77"/>
      <c r="F23" s="4" t="str">
        <f t="shared" si="0"/>
        <v/>
      </c>
      <c r="G23" s="5"/>
      <c r="H23" s="77"/>
      <c r="I23" s="77"/>
      <c r="J23" s="1" t="s">
        <v>15</v>
      </c>
      <c r="K23" s="78" t="e">
        <f t="shared" si="1"/>
        <v>#NUM!</v>
      </c>
      <c r="L23" s="78" t="e">
        <f t="shared" si="2"/>
        <v>#NUM!</v>
      </c>
      <c r="M23" s="78" t="e">
        <f t="shared" si="3"/>
        <v>#NUM!</v>
      </c>
      <c r="N23" s="78" t="e">
        <f t="shared" si="4"/>
        <v>#NUM!</v>
      </c>
      <c r="O23" s="78" t="e">
        <f t="shared" si="5"/>
        <v>#NUM!</v>
      </c>
      <c r="P23" s="78" t="e">
        <f t="shared" si="26"/>
        <v>#N/A</v>
      </c>
      <c r="Q23" s="78" t="e">
        <f t="shared" si="6"/>
        <v>#NUM!</v>
      </c>
      <c r="R23" s="78" t="e">
        <f t="shared" si="7"/>
        <v>#NUM!</v>
      </c>
      <c r="S23" s="78" t="e">
        <f t="shared" si="8"/>
        <v>#NUM!</v>
      </c>
      <c r="T23" s="78" t="e">
        <f t="shared" si="9"/>
        <v>#NUM!</v>
      </c>
      <c r="U23" s="78" t="e">
        <f t="shared" si="10"/>
        <v>#N/A</v>
      </c>
      <c r="V23" s="78" t="e">
        <f t="shared" si="11"/>
        <v>#NUM!</v>
      </c>
      <c r="W23" s="78" t="e">
        <f t="shared" si="12"/>
        <v>#NUM!</v>
      </c>
      <c r="X23" s="78" t="e">
        <f t="shared" si="13"/>
        <v>#NUM!</v>
      </c>
      <c r="Y23" s="78" t="e">
        <f t="shared" si="14"/>
        <v>#NUM!</v>
      </c>
      <c r="Z23" s="78" t="e">
        <f t="shared" si="15"/>
        <v>#N/A</v>
      </c>
      <c r="AA23" s="78" t="e">
        <f t="shared" si="16"/>
        <v>#NUM!</v>
      </c>
      <c r="AB23" s="78" t="e">
        <f t="shared" si="17"/>
        <v>#NUM!</v>
      </c>
      <c r="AC23" s="78" t="e">
        <f t="shared" si="18"/>
        <v>#NUM!</v>
      </c>
      <c r="AD23" s="78" t="e">
        <f t="shared" si="19"/>
        <v>#NUM!</v>
      </c>
      <c r="AE23" s="78" t="e">
        <f t="shared" si="20"/>
        <v>#NUM!</v>
      </c>
      <c r="AF23" s="78" t="e">
        <f t="shared" si="21"/>
        <v>#N/A</v>
      </c>
      <c r="AG23" s="78" t="e">
        <f t="shared" si="22"/>
        <v>#NUM!</v>
      </c>
      <c r="AH23" s="78" t="e">
        <f t="shared" si="23"/>
        <v>#NUM!</v>
      </c>
      <c r="AI23" s="78" t="e">
        <f t="shared" si="24"/>
        <v>#NUM!</v>
      </c>
      <c r="AJ23" s="78" t="e">
        <f t="shared" si="25"/>
        <v>#N/A</v>
      </c>
    </row>
    <row r="24" spans="1:36" ht="12.95" customHeight="1" x14ac:dyDescent="0.15">
      <c r="A24" s="77"/>
      <c r="B24" s="99"/>
      <c r="C24" s="99"/>
      <c r="D24" s="77"/>
      <c r="E24" s="77"/>
      <c r="F24" s="4" t="str">
        <f t="shared" si="0"/>
        <v/>
      </c>
      <c r="G24" s="5"/>
      <c r="H24" s="77"/>
      <c r="I24" s="77"/>
      <c r="J24" s="1" t="s">
        <v>15</v>
      </c>
      <c r="K24" s="78" t="e">
        <f t="shared" si="1"/>
        <v>#NUM!</v>
      </c>
      <c r="L24" s="78" t="e">
        <f t="shared" si="2"/>
        <v>#NUM!</v>
      </c>
      <c r="M24" s="78" t="e">
        <f t="shared" si="3"/>
        <v>#NUM!</v>
      </c>
      <c r="N24" s="78" t="e">
        <f t="shared" si="4"/>
        <v>#NUM!</v>
      </c>
      <c r="O24" s="78" t="e">
        <f t="shared" si="5"/>
        <v>#NUM!</v>
      </c>
      <c r="P24" s="78" t="e">
        <f t="shared" si="26"/>
        <v>#N/A</v>
      </c>
      <c r="Q24" s="78" t="e">
        <f t="shared" si="6"/>
        <v>#NUM!</v>
      </c>
      <c r="R24" s="78" t="e">
        <f t="shared" si="7"/>
        <v>#NUM!</v>
      </c>
      <c r="S24" s="78" t="e">
        <f t="shared" si="8"/>
        <v>#NUM!</v>
      </c>
      <c r="T24" s="78" t="e">
        <f t="shared" si="9"/>
        <v>#NUM!</v>
      </c>
      <c r="U24" s="78" t="e">
        <f t="shared" si="10"/>
        <v>#N/A</v>
      </c>
      <c r="V24" s="78" t="e">
        <f t="shared" si="11"/>
        <v>#NUM!</v>
      </c>
      <c r="W24" s="78" t="e">
        <f t="shared" si="12"/>
        <v>#NUM!</v>
      </c>
      <c r="X24" s="78" t="e">
        <f t="shared" si="13"/>
        <v>#NUM!</v>
      </c>
      <c r="Y24" s="78" t="e">
        <f t="shared" si="14"/>
        <v>#NUM!</v>
      </c>
      <c r="Z24" s="78" t="e">
        <f t="shared" si="15"/>
        <v>#N/A</v>
      </c>
      <c r="AA24" s="78" t="e">
        <f t="shared" si="16"/>
        <v>#NUM!</v>
      </c>
      <c r="AB24" s="78" t="e">
        <f t="shared" si="17"/>
        <v>#NUM!</v>
      </c>
      <c r="AC24" s="78" t="e">
        <f t="shared" si="18"/>
        <v>#NUM!</v>
      </c>
      <c r="AD24" s="78" t="e">
        <f t="shared" si="19"/>
        <v>#NUM!</v>
      </c>
      <c r="AE24" s="78" t="e">
        <f t="shared" si="20"/>
        <v>#NUM!</v>
      </c>
      <c r="AF24" s="78" t="e">
        <f t="shared" si="21"/>
        <v>#N/A</v>
      </c>
      <c r="AG24" s="78" t="e">
        <f t="shared" si="22"/>
        <v>#NUM!</v>
      </c>
      <c r="AH24" s="78" t="e">
        <f t="shared" si="23"/>
        <v>#NUM!</v>
      </c>
      <c r="AI24" s="78" t="e">
        <f t="shared" si="24"/>
        <v>#NUM!</v>
      </c>
      <c r="AJ24" s="78" t="e">
        <f t="shared" si="25"/>
        <v>#N/A</v>
      </c>
    </row>
    <row r="25" spans="1:36" ht="12.95" customHeight="1" x14ac:dyDescent="0.15">
      <c r="A25" s="77"/>
      <c r="B25" s="99"/>
      <c r="C25" s="99"/>
      <c r="D25" s="77"/>
      <c r="E25" s="77"/>
      <c r="F25" s="4" t="str">
        <f t="shared" si="0"/>
        <v/>
      </c>
      <c r="G25" s="5"/>
      <c r="H25" s="77"/>
      <c r="I25" s="77"/>
      <c r="J25" s="1" t="s">
        <v>15</v>
      </c>
      <c r="K25" s="78" t="e">
        <f t="shared" si="1"/>
        <v>#NUM!</v>
      </c>
      <c r="L25" s="78" t="e">
        <f t="shared" si="2"/>
        <v>#NUM!</v>
      </c>
      <c r="M25" s="78" t="e">
        <f t="shared" si="3"/>
        <v>#NUM!</v>
      </c>
      <c r="N25" s="78" t="e">
        <f t="shared" si="4"/>
        <v>#NUM!</v>
      </c>
      <c r="O25" s="78" t="e">
        <f t="shared" si="5"/>
        <v>#NUM!</v>
      </c>
      <c r="P25" s="78" t="e">
        <f t="shared" si="26"/>
        <v>#N/A</v>
      </c>
      <c r="Q25" s="78" t="e">
        <f t="shared" si="6"/>
        <v>#NUM!</v>
      </c>
      <c r="R25" s="78" t="e">
        <f t="shared" si="7"/>
        <v>#NUM!</v>
      </c>
      <c r="S25" s="78" t="e">
        <f t="shared" si="8"/>
        <v>#NUM!</v>
      </c>
      <c r="T25" s="78" t="e">
        <f t="shared" si="9"/>
        <v>#NUM!</v>
      </c>
      <c r="U25" s="78" t="e">
        <f t="shared" si="10"/>
        <v>#N/A</v>
      </c>
      <c r="V25" s="78" t="e">
        <f t="shared" si="11"/>
        <v>#NUM!</v>
      </c>
      <c r="W25" s="78" t="e">
        <f t="shared" si="12"/>
        <v>#NUM!</v>
      </c>
      <c r="X25" s="78" t="e">
        <f t="shared" si="13"/>
        <v>#NUM!</v>
      </c>
      <c r="Y25" s="78" t="e">
        <f t="shared" si="14"/>
        <v>#NUM!</v>
      </c>
      <c r="Z25" s="78" t="e">
        <f t="shared" si="15"/>
        <v>#N/A</v>
      </c>
      <c r="AA25" s="78" t="e">
        <f t="shared" si="16"/>
        <v>#NUM!</v>
      </c>
      <c r="AB25" s="78" t="e">
        <f t="shared" si="17"/>
        <v>#NUM!</v>
      </c>
      <c r="AC25" s="78" t="e">
        <f t="shared" si="18"/>
        <v>#NUM!</v>
      </c>
      <c r="AD25" s="78" t="e">
        <f t="shared" si="19"/>
        <v>#NUM!</v>
      </c>
      <c r="AE25" s="78" t="e">
        <f t="shared" si="20"/>
        <v>#NUM!</v>
      </c>
      <c r="AF25" s="78" t="e">
        <f t="shared" si="21"/>
        <v>#N/A</v>
      </c>
      <c r="AG25" s="78" t="e">
        <f t="shared" si="22"/>
        <v>#NUM!</v>
      </c>
      <c r="AH25" s="78" t="e">
        <f t="shared" si="23"/>
        <v>#NUM!</v>
      </c>
      <c r="AI25" s="78" t="e">
        <f t="shared" si="24"/>
        <v>#NUM!</v>
      </c>
      <c r="AJ25" s="78" t="e">
        <f t="shared" si="25"/>
        <v>#N/A</v>
      </c>
    </row>
    <row r="26" spans="1:36" ht="12.95" customHeight="1" x14ac:dyDescent="0.15">
      <c r="A26" s="77"/>
      <c r="B26" s="99"/>
      <c r="C26" s="99"/>
      <c r="D26" s="77"/>
      <c r="E26" s="77"/>
      <c r="F26" s="4" t="str">
        <f t="shared" si="0"/>
        <v/>
      </c>
      <c r="G26" s="5"/>
      <c r="H26" s="77"/>
      <c r="I26" s="77"/>
      <c r="J26" s="1" t="s">
        <v>15</v>
      </c>
      <c r="K26" s="78" t="e">
        <f t="shared" si="1"/>
        <v>#NUM!</v>
      </c>
      <c r="L26" s="78" t="e">
        <f t="shared" si="2"/>
        <v>#NUM!</v>
      </c>
      <c r="M26" s="78" t="e">
        <f t="shared" si="3"/>
        <v>#NUM!</v>
      </c>
      <c r="N26" s="78" t="e">
        <f t="shared" si="4"/>
        <v>#NUM!</v>
      </c>
      <c r="O26" s="78" t="e">
        <f t="shared" si="5"/>
        <v>#NUM!</v>
      </c>
      <c r="P26" s="78" t="e">
        <f t="shared" si="26"/>
        <v>#N/A</v>
      </c>
      <c r="Q26" s="78" t="e">
        <f t="shared" si="6"/>
        <v>#NUM!</v>
      </c>
      <c r="R26" s="78" t="e">
        <f t="shared" si="7"/>
        <v>#NUM!</v>
      </c>
      <c r="S26" s="78" t="e">
        <f t="shared" si="8"/>
        <v>#NUM!</v>
      </c>
      <c r="T26" s="78" t="e">
        <f t="shared" si="9"/>
        <v>#NUM!</v>
      </c>
      <c r="U26" s="78" t="e">
        <f t="shared" si="10"/>
        <v>#N/A</v>
      </c>
      <c r="V26" s="78" t="e">
        <f t="shared" si="11"/>
        <v>#NUM!</v>
      </c>
      <c r="W26" s="78" t="e">
        <f t="shared" si="12"/>
        <v>#NUM!</v>
      </c>
      <c r="X26" s="78" t="e">
        <f t="shared" si="13"/>
        <v>#NUM!</v>
      </c>
      <c r="Y26" s="78" t="e">
        <f t="shared" si="14"/>
        <v>#NUM!</v>
      </c>
      <c r="Z26" s="78" t="e">
        <f t="shared" si="15"/>
        <v>#N/A</v>
      </c>
      <c r="AA26" s="78" t="e">
        <f t="shared" si="16"/>
        <v>#NUM!</v>
      </c>
      <c r="AB26" s="78" t="e">
        <f t="shared" si="17"/>
        <v>#NUM!</v>
      </c>
      <c r="AC26" s="78" t="e">
        <f t="shared" si="18"/>
        <v>#NUM!</v>
      </c>
      <c r="AD26" s="78" t="e">
        <f t="shared" si="19"/>
        <v>#NUM!</v>
      </c>
      <c r="AE26" s="78" t="e">
        <f t="shared" si="20"/>
        <v>#NUM!</v>
      </c>
      <c r="AF26" s="78" t="e">
        <f t="shared" si="21"/>
        <v>#N/A</v>
      </c>
      <c r="AG26" s="78" t="e">
        <f t="shared" si="22"/>
        <v>#NUM!</v>
      </c>
      <c r="AH26" s="78" t="e">
        <f t="shared" si="23"/>
        <v>#NUM!</v>
      </c>
      <c r="AI26" s="78" t="e">
        <f t="shared" si="24"/>
        <v>#NUM!</v>
      </c>
      <c r="AJ26" s="78" t="e">
        <f t="shared" si="25"/>
        <v>#N/A</v>
      </c>
    </row>
    <row r="27" spans="1:36" ht="12.95" customHeight="1" x14ac:dyDescent="0.15">
      <c r="A27" s="77"/>
      <c r="B27" s="99"/>
      <c r="C27" s="99"/>
      <c r="D27" s="77"/>
      <c r="E27" s="77"/>
      <c r="F27" s="4" t="str">
        <f t="shared" si="0"/>
        <v/>
      </c>
      <c r="G27" s="26"/>
      <c r="H27" s="77"/>
      <c r="I27" s="77"/>
      <c r="J27" s="1" t="s">
        <v>15</v>
      </c>
      <c r="K27" s="78" t="e">
        <f t="shared" si="1"/>
        <v>#NUM!</v>
      </c>
      <c r="L27" s="78" t="e">
        <f t="shared" si="2"/>
        <v>#NUM!</v>
      </c>
      <c r="M27" s="78" t="e">
        <f t="shared" si="3"/>
        <v>#NUM!</v>
      </c>
      <c r="N27" s="78" t="e">
        <f t="shared" si="4"/>
        <v>#NUM!</v>
      </c>
      <c r="O27" s="78" t="e">
        <f t="shared" si="5"/>
        <v>#NUM!</v>
      </c>
      <c r="P27" s="78" t="e">
        <f t="shared" si="26"/>
        <v>#N/A</v>
      </c>
      <c r="Q27" s="78" t="e">
        <f t="shared" si="6"/>
        <v>#NUM!</v>
      </c>
      <c r="R27" s="78" t="e">
        <f t="shared" si="7"/>
        <v>#NUM!</v>
      </c>
      <c r="S27" s="78" t="e">
        <f t="shared" si="8"/>
        <v>#NUM!</v>
      </c>
      <c r="T27" s="78" t="e">
        <f t="shared" si="9"/>
        <v>#NUM!</v>
      </c>
      <c r="U27" s="78" t="e">
        <f t="shared" si="10"/>
        <v>#N/A</v>
      </c>
      <c r="V27" s="78" t="e">
        <f t="shared" si="11"/>
        <v>#NUM!</v>
      </c>
      <c r="W27" s="78" t="e">
        <f t="shared" si="12"/>
        <v>#NUM!</v>
      </c>
      <c r="X27" s="78" t="e">
        <f t="shared" si="13"/>
        <v>#NUM!</v>
      </c>
      <c r="Y27" s="78" t="e">
        <f t="shared" si="14"/>
        <v>#NUM!</v>
      </c>
      <c r="Z27" s="78" t="e">
        <f t="shared" si="15"/>
        <v>#N/A</v>
      </c>
      <c r="AA27" s="78" t="e">
        <f t="shared" si="16"/>
        <v>#NUM!</v>
      </c>
      <c r="AB27" s="78" t="e">
        <f t="shared" si="17"/>
        <v>#NUM!</v>
      </c>
      <c r="AC27" s="78" t="e">
        <f t="shared" si="18"/>
        <v>#NUM!</v>
      </c>
      <c r="AD27" s="78" t="e">
        <f t="shared" si="19"/>
        <v>#NUM!</v>
      </c>
      <c r="AE27" s="78" t="e">
        <f t="shared" si="20"/>
        <v>#NUM!</v>
      </c>
      <c r="AF27" s="78" t="e">
        <f t="shared" si="21"/>
        <v>#N/A</v>
      </c>
      <c r="AG27" s="78" t="e">
        <f t="shared" si="22"/>
        <v>#NUM!</v>
      </c>
      <c r="AH27" s="78" t="e">
        <f t="shared" si="23"/>
        <v>#NUM!</v>
      </c>
      <c r="AI27" s="78" t="e">
        <f t="shared" si="24"/>
        <v>#NUM!</v>
      </c>
      <c r="AJ27" s="78" t="e">
        <f t="shared" si="25"/>
        <v>#N/A</v>
      </c>
    </row>
    <row r="28" spans="1:36" ht="12.95" customHeight="1" x14ac:dyDescent="0.15">
      <c r="A28" s="77"/>
      <c r="B28" s="99"/>
      <c r="C28" s="99"/>
      <c r="D28" s="77"/>
      <c r="E28" s="77"/>
      <c r="F28" s="4" t="str">
        <f t="shared" si="0"/>
        <v/>
      </c>
      <c r="G28" s="26"/>
      <c r="H28" s="77"/>
      <c r="I28" s="77"/>
      <c r="J28" s="1" t="s">
        <v>15</v>
      </c>
      <c r="K28" s="78" t="e">
        <f t="shared" si="1"/>
        <v>#NUM!</v>
      </c>
      <c r="L28" s="78" t="e">
        <f t="shared" si="2"/>
        <v>#NUM!</v>
      </c>
      <c r="M28" s="78" t="e">
        <f t="shared" si="3"/>
        <v>#NUM!</v>
      </c>
      <c r="N28" s="8" t="e">
        <f t="shared" si="4"/>
        <v>#NUM!</v>
      </c>
      <c r="O28" s="78" t="e">
        <f t="shared" si="5"/>
        <v>#NUM!</v>
      </c>
      <c r="P28" s="78" t="e">
        <f t="shared" si="26"/>
        <v>#N/A</v>
      </c>
      <c r="Q28" s="78" t="e">
        <f t="shared" si="6"/>
        <v>#NUM!</v>
      </c>
      <c r="R28" s="78" t="e">
        <f t="shared" si="7"/>
        <v>#NUM!</v>
      </c>
      <c r="S28" s="78" t="e">
        <f t="shared" si="8"/>
        <v>#NUM!</v>
      </c>
      <c r="T28" s="78" t="e">
        <f t="shared" si="9"/>
        <v>#NUM!</v>
      </c>
      <c r="U28" s="78" t="e">
        <f t="shared" si="10"/>
        <v>#N/A</v>
      </c>
      <c r="V28" s="78" t="e">
        <f t="shared" si="11"/>
        <v>#NUM!</v>
      </c>
      <c r="W28" s="78" t="e">
        <f t="shared" si="12"/>
        <v>#NUM!</v>
      </c>
      <c r="X28" s="78" t="e">
        <f t="shared" si="13"/>
        <v>#NUM!</v>
      </c>
      <c r="Y28" s="78" t="e">
        <f t="shared" si="14"/>
        <v>#NUM!</v>
      </c>
      <c r="Z28" s="78" t="e">
        <f t="shared" si="15"/>
        <v>#N/A</v>
      </c>
      <c r="AA28" s="78" t="e">
        <f t="shared" si="16"/>
        <v>#NUM!</v>
      </c>
      <c r="AB28" s="78" t="e">
        <f t="shared" si="17"/>
        <v>#NUM!</v>
      </c>
      <c r="AC28" s="78" t="e">
        <f t="shared" si="18"/>
        <v>#NUM!</v>
      </c>
      <c r="AD28" s="78" t="e">
        <f t="shared" si="19"/>
        <v>#NUM!</v>
      </c>
      <c r="AE28" s="78" t="e">
        <f t="shared" si="20"/>
        <v>#NUM!</v>
      </c>
      <c r="AF28" s="78" t="e">
        <f t="shared" si="21"/>
        <v>#N/A</v>
      </c>
      <c r="AG28" s="78" t="e">
        <f t="shared" si="22"/>
        <v>#NUM!</v>
      </c>
      <c r="AH28" s="78" t="e">
        <f t="shared" si="23"/>
        <v>#NUM!</v>
      </c>
      <c r="AI28" s="78" t="e">
        <f t="shared" si="24"/>
        <v>#NUM!</v>
      </c>
      <c r="AJ28" s="78" t="e">
        <f t="shared" si="25"/>
        <v>#N/A</v>
      </c>
    </row>
    <row r="29" spans="1:36" ht="12.95" customHeight="1" x14ac:dyDescent="0.15">
      <c r="A29" s="77"/>
      <c r="B29" s="99"/>
      <c r="C29" s="99"/>
      <c r="D29" s="77"/>
      <c r="E29" s="77"/>
      <c r="F29" s="4" t="str">
        <f t="shared" si="0"/>
        <v/>
      </c>
      <c r="G29" s="26"/>
      <c r="H29" s="77"/>
      <c r="I29" s="77"/>
      <c r="J29" s="1" t="s">
        <v>15</v>
      </c>
      <c r="K29" s="78" t="e">
        <f t="shared" si="1"/>
        <v>#NUM!</v>
      </c>
      <c r="L29" s="78" t="e">
        <f t="shared" si="2"/>
        <v>#NUM!</v>
      </c>
      <c r="M29" s="78" t="e">
        <f t="shared" si="3"/>
        <v>#NUM!</v>
      </c>
      <c r="N29" s="78" t="e">
        <f t="shared" si="4"/>
        <v>#NUM!</v>
      </c>
      <c r="O29" s="78" t="e">
        <f t="shared" si="5"/>
        <v>#NUM!</v>
      </c>
      <c r="P29" s="78" t="e">
        <f t="shared" si="26"/>
        <v>#N/A</v>
      </c>
      <c r="Q29" s="78" t="e">
        <f t="shared" si="6"/>
        <v>#NUM!</v>
      </c>
      <c r="R29" s="78" t="e">
        <f t="shared" si="7"/>
        <v>#NUM!</v>
      </c>
      <c r="S29" s="78" t="e">
        <f t="shared" si="8"/>
        <v>#NUM!</v>
      </c>
      <c r="T29" s="78" t="e">
        <f t="shared" si="9"/>
        <v>#NUM!</v>
      </c>
      <c r="U29" s="78" t="e">
        <f t="shared" si="10"/>
        <v>#N/A</v>
      </c>
      <c r="V29" s="78" t="e">
        <f t="shared" si="11"/>
        <v>#NUM!</v>
      </c>
      <c r="W29" s="78" t="e">
        <f t="shared" si="12"/>
        <v>#NUM!</v>
      </c>
      <c r="X29" s="78" t="e">
        <f t="shared" si="13"/>
        <v>#NUM!</v>
      </c>
      <c r="Y29" s="78" t="e">
        <f t="shared" si="14"/>
        <v>#NUM!</v>
      </c>
      <c r="Z29" s="78" t="e">
        <f t="shared" si="15"/>
        <v>#N/A</v>
      </c>
      <c r="AA29" s="78" t="e">
        <f t="shared" si="16"/>
        <v>#NUM!</v>
      </c>
      <c r="AB29" s="78" t="e">
        <f t="shared" si="17"/>
        <v>#NUM!</v>
      </c>
      <c r="AC29" s="78" t="e">
        <f t="shared" si="18"/>
        <v>#NUM!</v>
      </c>
      <c r="AD29" s="78" t="e">
        <f t="shared" si="19"/>
        <v>#NUM!</v>
      </c>
      <c r="AE29" s="78" t="e">
        <f t="shared" si="20"/>
        <v>#NUM!</v>
      </c>
      <c r="AF29" s="78" t="e">
        <f t="shared" si="21"/>
        <v>#N/A</v>
      </c>
      <c r="AG29" s="78" t="e">
        <f t="shared" si="22"/>
        <v>#NUM!</v>
      </c>
      <c r="AH29" s="78" t="e">
        <f t="shared" si="23"/>
        <v>#NUM!</v>
      </c>
      <c r="AI29" s="78" t="e">
        <f t="shared" si="24"/>
        <v>#NUM!</v>
      </c>
      <c r="AJ29" s="78" t="e">
        <f t="shared" si="25"/>
        <v>#N/A</v>
      </c>
    </row>
    <row r="30" spans="1:36" ht="12.95" customHeight="1" x14ac:dyDescent="0.15">
      <c r="A30" s="77"/>
      <c r="B30" s="99"/>
      <c r="C30" s="99"/>
      <c r="D30" s="77"/>
      <c r="E30" s="77"/>
      <c r="F30" s="4" t="str">
        <f t="shared" si="0"/>
        <v/>
      </c>
      <c r="G30" s="26"/>
      <c r="H30" s="77"/>
      <c r="I30" s="77"/>
      <c r="J30" s="1" t="s">
        <v>15</v>
      </c>
      <c r="K30" s="78" t="e">
        <f t="shared" si="1"/>
        <v>#NUM!</v>
      </c>
      <c r="L30" s="78" t="e">
        <f t="shared" si="2"/>
        <v>#NUM!</v>
      </c>
      <c r="M30" s="78" t="e">
        <f t="shared" si="3"/>
        <v>#NUM!</v>
      </c>
      <c r="N30" s="78" t="e">
        <f t="shared" si="4"/>
        <v>#NUM!</v>
      </c>
      <c r="O30" s="78" t="e">
        <f t="shared" si="5"/>
        <v>#NUM!</v>
      </c>
      <c r="P30" s="78" t="e">
        <f t="shared" si="26"/>
        <v>#N/A</v>
      </c>
      <c r="Q30" s="78" t="e">
        <f t="shared" si="6"/>
        <v>#NUM!</v>
      </c>
      <c r="R30" s="78" t="e">
        <f t="shared" si="7"/>
        <v>#NUM!</v>
      </c>
      <c r="S30" s="78" t="e">
        <f t="shared" si="8"/>
        <v>#NUM!</v>
      </c>
      <c r="T30" s="78" t="e">
        <f t="shared" si="9"/>
        <v>#NUM!</v>
      </c>
      <c r="U30" s="78" t="e">
        <f t="shared" si="10"/>
        <v>#N/A</v>
      </c>
      <c r="V30" s="78" t="e">
        <f t="shared" si="11"/>
        <v>#NUM!</v>
      </c>
      <c r="W30" s="78" t="e">
        <f t="shared" si="12"/>
        <v>#NUM!</v>
      </c>
      <c r="X30" s="78" t="e">
        <f t="shared" si="13"/>
        <v>#NUM!</v>
      </c>
      <c r="Y30" s="78" t="e">
        <f t="shared" si="14"/>
        <v>#NUM!</v>
      </c>
      <c r="Z30" s="78" t="e">
        <f t="shared" si="15"/>
        <v>#N/A</v>
      </c>
      <c r="AA30" s="78" t="e">
        <f t="shared" si="16"/>
        <v>#NUM!</v>
      </c>
      <c r="AB30" s="78" t="e">
        <f t="shared" si="17"/>
        <v>#NUM!</v>
      </c>
      <c r="AC30" s="78" t="e">
        <f t="shared" si="18"/>
        <v>#NUM!</v>
      </c>
      <c r="AD30" s="78" t="e">
        <f t="shared" si="19"/>
        <v>#NUM!</v>
      </c>
      <c r="AE30" s="78" t="e">
        <f t="shared" si="20"/>
        <v>#NUM!</v>
      </c>
      <c r="AF30" s="78" t="e">
        <f t="shared" si="21"/>
        <v>#N/A</v>
      </c>
      <c r="AG30" s="78" t="e">
        <f t="shared" si="22"/>
        <v>#NUM!</v>
      </c>
      <c r="AH30" s="78" t="e">
        <f t="shared" si="23"/>
        <v>#NUM!</v>
      </c>
      <c r="AI30" s="78" t="e">
        <f t="shared" si="24"/>
        <v>#NUM!</v>
      </c>
      <c r="AJ30" s="78" t="e">
        <f t="shared" si="25"/>
        <v>#N/A</v>
      </c>
    </row>
    <row r="31" spans="1:36" ht="12.95" customHeight="1" x14ac:dyDescent="0.15">
      <c r="A31" s="77"/>
      <c r="B31" s="99"/>
      <c r="C31" s="99"/>
      <c r="D31" s="77"/>
      <c r="E31" s="77"/>
      <c r="F31" s="4" t="str">
        <f t="shared" si="0"/>
        <v/>
      </c>
      <c r="G31" s="26"/>
      <c r="H31" s="77"/>
      <c r="I31" s="77"/>
      <c r="J31" s="1" t="s">
        <v>15</v>
      </c>
      <c r="K31" s="78" t="e">
        <f t="shared" si="1"/>
        <v>#NUM!</v>
      </c>
      <c r="L31" s="78" t="e">
        <f t="shared" si="2"/>
        <v>#NUM!</v>
      </c>
      <c r="M31" s="78" t="e">
        <f t="shared" si="3"/>
        <v>#NUM!</v>
      </c>
      <c r="N31" s="78" t="e">
        <f t="shared" si="4"/>
        <v>#NUM!</v>
      </c>
      <c r="O31" s="78" t="e">
        <f t="shared" si="5"/>
        <v>#NUM!</v>
      </c>
      <c r="P31" s="78" t="e">
        <f t="shared" si="26"/>
        <v>#N/A</v>
      </c>
      <c r="Q31" s="78" t="e">
        <f t="shared" si="6"/>
        <v>#NUM!</v>
      </c>
      <c r="R31" s="78" t="e">
        <f t="shared" si="7"/>
        <v>#NUM!</v>
      </c>
      <c r="S31" s="78" t="e">
        <f t="shared" si="8"/>
        <v>#NUM!</v>
      </c>
      <c r="T31" s="78" t="e">
        <f t="shared" si="9"/>
        <v>#NUM!</v>
      </c>
      <c r="U31" s="78" t="e">
        <f t="shared" si="10"/>
        <v>#N/A</v>
      </c>
      <c r="V31" s="78" t="e">
        <f t="shared" si="11"/>
        <v>#NUM!</v>
      </c>
      <c r="W31" s="78" t="e">
        <f t="shared" si="12"/>
        <v>#NUM!</v>
      </c>
      <c r="X31" s="78" t="e">
        <f t="shared" si="13"/>
        <v>#NUM!</v>
      </c>
      <c r="Y31" s="78" t="e">
        <f t="shared" si="14"/>
        <v>#NUM!</v>
      </c>
      <c r="Z31" s="78" t="e">
        <f t="shared" si="15"/>
        <v>#N/A</v>
      </c>
      <c r="AA31" s="78" t="e">
        <f t="shared" si="16"/>
        <v>#NUM!</v>
      </c>
      <c r="AB31" s="78" t="e">
        <f t="shared" si="17"/>
        <v>#NUM!</v>
      </c>
      <c r="AC31" s="78" t="e">
        <f t="shared" si="18"/>
        <v>#NUM!</v>
      </c>
      <c r="AD31" s="78" t="e">
        <f t="shared" si="19"/>
        <v>#NUM!</v>
      </c>
      <c r="AE31" s="78" t="e">
        <f t="shared" si="20"/>
        <v>#NUM!</v>
      </c>
      <c r="AF31" s="78" t="e">
        <f t="shared" si="21"/>
        <v>#N/A</v>
      </c>
      <c r="AG31" s="78" t="e">
        <f t="shared" si="22"/>
        <v>#NUM!</v>
      </c>
      <c r="AH31" s="78" t="e">
        <f t="shared" si="23"/>
        <v>#NUM!</v>
      </c>
      <c r="AI31" s="78" t="e">
        <f t="shared" si="24"/>
        <v>#NUM!</v>
      </c>
      <c r="AJ31" s="78" t="e">
        <f t="shared" si="25"/>
        <v>#N/A</v>
      </c>
    </row>
    <row r="32" spans="1:36" ht="12.95" customHeight="1" x14ac:dyDescent="0.15">
      <c r="A32" s="77"/>
      <c r="B32" s="99"/>
      <c r="C32" s="99"/>
      <c r="D32" s="77"/>
      <c r="E32" s="77"/>
      <c r="F32" s="4" t="str">
        <f t="shared" si="0"/>
        <v/>
      </c>
      <c r="G32" s="77"/>
      <c r="H32" s="77"/>
      <c r="I32" s="77"/>
      <c r="J32" s="1" t="s">
        <v>15</v>
      </c>
      <c r="K32" s="78" t="e">
        <f t="shared" si="1"/>
        <v>#NUM!</v>
      </c>
      <c r="L32" s="78" t="e">
        <f t="shared" si="2"/>
        <v>#NUM!</v>
      </c>
      <c r="M32" s="78" t="e">
        <f t="shared" si="3"/>
        <v>#NUM!</v>
      </c>
      <c r="N32" s="78" t="e">
        <f t="shared" si="4"/>
        <v>#NUM!</v>
      </c>
      <c r="O32" s="78" t="e">
        <f t="shared" si="5"/>
        <v>#NUM!</v>
      </c>
      <c r="P32" s="78" t="e">
        <f t="shared" si="26"/>
        <v>#N/A</v>
      </c>
      <c r="Q32" s="78" t="e">
        <f t="shared" si="6"/>
        <v>#NUM!</v>
      </c>
      <c r="R32" s="78" t="e">
        <f t="shared" si="7"/>
        <v>#NUM!</v>
      </c>
      <c r="S32" s="78" t="e">
        <f t="shared" si="8"/>
        <v>#NUM!</v>
      </c>
      <c r="T32" s="78" t="e">
        <f t="shared" si="9"/>
        <v>#NUM!</v>
      </c>
      <c r="U32" s="78" t="e">
        <f t="shared" si="10"/>
        <v>#N/A</v>
      </c>
      <c r="V32" s="78" t="e">
        <f t="shared" si="11"/>
        <v>#NUM!</v>
      </c>
      <c r="W32" s="78" t="e">
        <f t="shared" si="12"/>
        <v>#NUM!</v>
      </c>
      <c r="X32" s="78" t="e">
        <f t="shared" si="13"/>
        <v>#NUM!</v>
      </c>
      <c r="Y32" s="78" t="e">
        <f t="shared" si="14"/>
        <v>#NUM!</v>
      </c>
      <c r="Z32" s="78" t="e">
        <f t="shared" si="15"/>
        <v>#N/A</v>
      </c>
      <c r="AA32" s="78" t="e">
        <f t="shared" si="16"/>
        <v>#NUM!</v>
      </c>
      <c r="AB32" s="78" t="e">
        <f t="shared" si="17"/>
        <v>#NUM!</v>
      </c>
      <c r="AC32" s="78" t="e">
        <f t="shared" si="18"/>
        <v>#NUM!</v>
      </c>
      <c r="AD32" s="78" t="e">
        <f t="shared" si="19"/>
        <v>#NUM!</v>
      </c>
      <c r="AE32" s="78" t="e">
        <f t="shared" si="20"/>
        <v>#NUM!</v>
      </c>
      <c r="AF32" s="78" t="e">
        <f t="shared" si="21"/>
        <v>#N/A</v>
      </c>
      <c r="AG32" s="78" t="e">
        <f t="shared" si="22"/>
        <v>#NUM!</v>
      </c>
      <c r="AH32" s="78" t="e">
        <f t="shared" si="23"/>
        <v>#NUM!</v>
      </c>
      <c r="AI32" s="78" t="e">
        <f t="shared" si="24"/>
        <v>#NUM!</v>
      </c>
      <c r="AJ32" s="78" t="e">
        <f t="shared" si="25"/>
        <v>#N/A</v>
      </c>
    </row>
    <row r="33" spans="1:36" ht="12.95" customHeight="1" x14ac:dyDescent="0.15">
      <c r="A33" s="77"/>
      <c r="B33" s="99"/>
      <c r="C33" s="99"/>
      <c r="D33" s="77"/>
      <c r="E33" s="77"/>
      <c r="F33" s="4" t="str">
        <f t="shared" si="0"/>
        <v/>
      </c>
      <c r="G33" s="77"/>
      <c r="H33" s="77"/>
      <c r="I33" s="77"/>
      <c r="J33" s="1" t="s">
        <v>15</v>
      </c>
      <c r="K33" s="78" t="e">
        <f t="shared" si="1"/>
        <v>#NUM!</v>
      </c>
      <c r="L33" s="78" t="e">
        <f t="shared" si="2"/>
        <v>#NUM!</v>
      </c>
      <c r="M33" s="78" t="e">
        <f t="shared" si="3"/>
        <v>#NUM!</v>
      </c>
      <c r="N33" s="78" t="e">
        <f t="shared" si="4"/>
        <v>#NUM!</v>
      </c>
      <c r="O33" s="78" t="e">
        <f t="shared" si="5"/>
        <v>#NUM!</v>
      </c>
      <c r="P33" s="78" t="e">
        <f t="shared" si="26"/>
        <v>#N/A</v>
      </c>
      <c r="Q33" s="78" t="e">
        <f t="shared" si="6"/>
        <v>#NUM!</v>
      </c>
      <c r="R33" s="78" t="e">
        <f t="shared" si="7"/>
        <v>#NUM!</v>
      </c>
      <c r="S33" s="78" t="e">
        <f t="shared" si="8"/>
        <v>#NUM!</v>
      </c>
      <c r="T33" s="78" t="e">
        <f t="shared" si="9"/>
        <v>#NUM!</v>
      </c>
      <c r="U33" s="78" t="e">
        <f t="shared" si="10"/>
        <v>#N/A</v>
      </c>
      <c r="V33" s="78" t="e">
        <f t="shared" si="11"/>
        <v>#NUM!</v>
      </c>
      <c r="W33" s="78" t="e">
        <f t="shared" si="12"/>
        <v>#NUM!</v>
      </c>
      <c r="X33" s="78" t="e">
        <f t="shared" si="13"/>
        <v>#NUM!</v>
      </c>
      <c r="Y33" s="78" t="e">
        <f t="shared" si="14"/>
        <v>#NUM!</v>
      </c>
      <c r="Z33" s="78" t="e">
        <f t="shared" si="15"/>
        <v>#N/A</v>
      </c>
      <c r="AA33" s="78" t="e">
        <f t="shared" si="16"/>
        <v>#NUM!</v>
      </c>
      <c r="AB33" s="78" t="e">
        <f t="shared" si="17"/>
        <v>#NUM!</v>
      </c>
      <c r="AC33" s="78" t="e">
        <f t="shared" si="18"/>
        <v>#NUM!</v>
      </c>
      <c r="AD33" s="78" t="e">
        <f t="shared" si="19"/>
        <v>#NUM!</v>
      </c>
      <c r="AE33" s="78" t="e">
        <f t="shared" si="20"/>
        <v>#NUM!</v>
      </c>
      <c r="AF33" s="78" t="e">
        <f t="shared" si="21"/>
        <v>#N/A</v>
      </c>
      <c r="AG33" s="78" t="e">
        <f t="shared" si="22"/>
        <v>#NUM!</v>
      </c>
      <c r="AH33" s="78" t="e">
        <f t="shared" si="23"/>
        <v>#NUM!</v>
      </c>
      <c r="AI33" s="78" t="e">
        <f t="shared" si="24"/>
        <v>#NUM!</v>
      </c>
      <c r="AJ33" s="78" t="e">
        <f t="shared" si="25"/>
        <v>#N/A</v>
      </c>
    </row>
    <row r="34" spans="1:36" ht="12.95" customHeight="1" x14ac:dyDescent="0.15">
      <c r="A34" s="77"/>
      <c r="B34" s="99"/>
      <c r="C34" s="99"/>
      <c r="D34" s="77"/>
      <c r="E34" s="77"/>
      <c r="F34" s="4" t="str">
        <f t="shared" si="0"/>
        <v/>
      </c>
      <c r="G34" s="77"/>
      <c r="H34" s="77"/>
      <c r="I34" s="77"/>
      <c r="K34" s="78" t="e">
        <f t="shared" si="1"/>
        <v>#NUM!</v>
      </c>
      <c r="L34" s="78" t="e">
        <f t="shared" si="2"/>
        <v>#NUM!</v>
      </c>
      <c r="M34" s="78" t="e">
        <f t="shared" si="3"/>
        <v>#NUM!</v>
      </c>
      <c r="N34" s="78" t="e">
        <f t="shared" si="4"/>
        <v>#NUM!</v>
      </c>
      <c r="O34" s="78" t="e">
        <f t="shared" si="5"/>
        <v>#NUM!</v>
      </c>
      <c r="P34" s="78" t="e">
        <f t="shared" si="26"/>
        <v>#N/A</v>
      </c>
      <c r="Q34" s="78" t="e">
        <f t="shared" si="6"/>
        <v>#NUM!</v>
      </c>
      <c r="R34" s="78" t="e">
        <f t="shared" si="7"/>
        <v>#NUM!</v>
      </c>
      <c r="S34" s="78" t="e">
        <f t="shared" si="8"/>
        <v>#NUM!</v>
      </c>
      <c r="T34" s="78" t="e">
        <f t="shared" si="9"/>
        <v>#NUM!</v>
      </c>
      <c r="U34" s="78" t="e">
        <f t="shared" si="10"/>
        <v>#N/A</v>
      </c>
      <c r="V34" s="78" t="e">
        <f t="shared" si="11"/>
        <v>#NUM!</v>
      </c>
      <c r="W34" s="78" t="e">
        <f t="shared" si="12"/>
        <v>#NUM!</v>
      </c>
      <c r="X34" s="78" t="e">
        <f t="shared" si="13"/>
        <v>#NUM!</v>
      </c>
      <c r="Y34" s="78" t="e">
        <f t="shared" si="14"/>
        <v>#NUM!</v>
      </c>
      <c r="Z34" s="78" t="e">
        <f t="shared" si="15"/>
        <v>#N/A</v>
      </c>
      <c r="AA34" s="78" t="e">
        <f t="shared" si="16"/>
        <v>#NUM!</v>
      </c>
      <c r="AB34" s="78" t="e">
        <f t="shared" si="17"/>
        <v>#NUM!</v>
      </c>
      <c r="AC34" s="78" t="e">
        <f t="shared" si="18"/>
        <v>#NUM!</v>
      </c>
      <c r="AD34" s="78" t="e">
        <f t="shared" si="19"/>
        <v>#NUM!</v>
      </c>
      <c r="AE34" s="78" t="e">
        <f t="shared" si="20"/>
        <v>#NUM!</v>
      </c>
      <c r="AF34" s="78" t="e">
        <f t="shared" si="21"/>
        <v>#N/A</v>
      </c>
      <c r="AG34" s="78" t="e">
        <f t="shared" si="22"/>
        <v>#NUM!</v>
      </c>
      <c r="AH34" s="78" t="e">
        <f t="shared" si="23"/>
        <v>#NUM!</v>
      </c>
      <c r="AI34" s="78" t="e">
        <f t="shared" si="24"/>
        <v>#NUM!</v>
      </c>
      <c r="AJ34" s="78" t="e">
        <f t="shared" si="25"/>
        <v>#N/A</v>
      </c>
    </row>
    <row r="35" spans="1:36" ht="12.95" customHeight="1" x14ac:dyDescent="0.15">
      <c r="A35" s="77"/>
      <c r="B35" s="99"/>
      <c r="C35" s="99"/>
      <c r="D35" s="77"/>
      <c r="E35" s="77"/>
      <c r="F35" s="4" t="str">
        <f t="shared" si="0"/>
        <v/>
      </c>
      <c r="G35" s="77"/>
      <c r="H35" s="77"/>
      <c r="I35" s="77"/>
      <c r="K35" s="78" t="e">
        <f t="shared" si="1"/>
        <v>#NUM!</v>
      </c>
      <c r="L35" s="78" t="e">
        <f t="shared" si="2"/>
        <v>#NUM!</v>
      </c>
      <c r="M35" s="78" t="e">
        <f t="shared" si="3"/>
        <v>#NUM!</v>
      </c>
      <c r="N35" s="78" t="e">
        <f t="shared" si="4"/>
        <v>#NUM!</v>
      </c>
      <c r="O35" s="78" t="e">
        <f t="shared" si="5"/>
        <v>#NUM!</v>
      </c>
      <c r="P35" s="78" t="e">
        <f t="shared" si="26"/>
        <v>#N/A</v>
      </c>
      <c r="Q35" s="78" t="e">
        <f t="shared" si="6"/>
        <v>#NUM!</v>
      </c>
      <c r="R35" s="78" t="e">
        <f t="shared" si="7"/>
        <v>#NUM!</v>
      </c>
      <c r="S35" s="78" t="e">
        <f t="shared" si="8"/>
        <v>#NUM!</v>
      </c>
      <c r="T35" s="78" t="e">
        <f t="shared" si="9"/>
        <v>#NUM!</v>
      </c>
      <c r="U35" s="78" t="e">
        <f t="shared" si="10"/>
        <v>#N/A</v>
      </c>
      <c r="V35" s="78" t="e">
        <f t="shared" si="11"/>
        <v>#NUM!</v>
      </c>
      <c r="W35" s="78" t="e">
        <f t="shared" si="12"/>
        <v>#NUM!</v>
      </c>
      <c r="X35" s="78" t="e">
        <f t="shared" si="13"/>
        <v>#NUM!</v>
      </c>
      <c r="Y35" s="78" t="e">
        <f t="shared" si="14"/>
        <v>#NUM!</v>
      </c>
      <c r="Z35" s="78" t="e">
        <f t="shared" si="15"/>
        <v>#N/A</v>
      </c>
      <c r="AA35" s="78" t="e">
        <f t="shared" si="16"/>
        <v>#NUM!</v>
      </c>
      <c r="AB35" s="78" t="e">
        <f t="shared" si="17"/>
        <v>#NUM!</v>
      </c>
      <c r="AC35" s="78" t="e">
        <f t="shared" si="18"/>
        <v>#NUM!</v>
      </c>
      <c r="AD35" s="78" t="e">
        <f t="shared" si="19"/>
        <v>#NUM!</v>
      </c>
      <c r="AE35" s="78" t="e">
        <f t="shared" si="20"/>
        <v>#NUM!</v>
      </c>
      <c r="AF35" s="78" t="e">
        <f t="shared" si="21"/>
        <v>#N/A</v>
      </c>
      <c r="AG35" s="78" t="e">
        <f t="shared" si="22"/>
        <v>#NUM!</v>
      </c>
      <c r="AH35" s="78" t="e">
        <f t="shared" si="23"/>
        <v>#NUM!</v>
      </c>
      <c r="AI35" s="78" t="e">
        <f t="shared" si="24"/>
        <v>#NUM!</v>
      </c>
      <c r="AJ35" s="78" t="e">
        <f t="shared" si="25"/>
        <v>#N/A</v>
      </c>
    </row>
    <row r="36" spans="1:36" ht="12.95" customHeight="1" x14ac:dyDescent="0.15">
      <c r="A36" s="77"/>
      <c r="B36" s="99"/>
      <c r="C36" s="99"/>
      <c r="D36" s="77"/>
      <c r="E36" s="77"/>
      <c r="F36" s="4" t="str">
        <f t="shared" si="0"/>
        <v/>
      </c>
      <c r="G36" s="77"/>
      <c r="H36" s="77"/>
      <c r="I36" s="77"/>
      <c r="K36" s="78" t="e">
        <f t="shared" si="1"/>
        <v>#NUM!</v>
      </c>
      <c r="L36" s="78" t="e">
        <f t="shared" si="2"/>
        <v>#NUM!</v>
      </c>
      <c r="M36" s="78" t="e">
        <f t="shared" si="3"/>
        <v>#NUM!</v>
      </c>
      <c r="N36" s="78" t="e">
        <f t="shared" si="4"/>
        <v>#NUM!</v>
      </c>
      <c r="O36" s="78" t="e">
        <f t="shared" si="5"/>
        <v>#NUM!</v>
      </c>
      <c r="P36" s="78" t="e">
        <f t="shared" si="26"/>
        <v>#N/A</v>
      </c>
      <c r="Q36" s="78" t="e">
        <f t="shared" si="6"/>
        <v>#NUM!</v>
      </c>
      <c r="R36" s="78" t="e">
        <f t="shared" si="7"/>
        <v>#NUM!</v>
      </c>
      <c r="S36" s="78" t="e">
        <f t="shared" si="8"/>
        <v>#NUM!</v>
      </c>
      <c r="T36" s="78" t="e">
        <f t="shared" si="9"/>
        <v>#NUM!</v>
      </c>
      <c r="U36" s="78" t="e">
        <f t="shared" si="10"/>
        <v>#N/A</v>
      </c>
      <c r="V36" s="78" t="e">
        <f t="shared" si="11"/>
        <v>#NUM!</v>
      </c>
      <c r="W36" s="78" t="e">
        <f t="shared" si="12"/>
        <v>#NUM!</v>
      </c>
      <c r="X36" s="78" t="e">
        <f t="shared" si="13"/>
        <v>#NUM!</v>
      </c>
      <c r="Y36" s="78" t="e">
        <f t="shared" si="14"/>
        <v>#NUM!</v>
      </c>
      <c r="Z36" s="78" t="e">
        <f t="shared" si="15"/>
        <v>#N/A</v>
      </c>
      <c r="AA36" s="78" t="e">
        <f t="shared" si="16"/>
        <v>#NUM!</v>
      </c>
      <c r="AB36" s="78" t="e">
        <f t="shared" si="17"/>
        <v>#NUM!</v>
      </c>
      <c r="AC36" s="78" t="e">
        <f t="shared" si="18"/>
        <v>#NUM!</v>
      </c>
      <c r="AD36" s="78" t="e">
        <f t="shared" si="19"/>
        <v>#NUM!</v>
      </c>
      <c r="AE36" s="78" t="e">
        <f t="shared" si="20"/>
        <v>#NUM!</v>
      </c>
      <c r="AF36" s="78" t="e">
        <f t="shared" si="21"/>
        <v>#N/A</v>
      </c>
      <c r="AG36" s="78" t="e">
        <f t="shared" si="22"/>
        <v>#NUM!</v>
      </c>
      <c r="AH36" s="78" t="e">
        <f t="shared" si="23"/>
        <v>#NUM!</v>
      </c>
      <c r="AI36" s="78" t="e">
        <f t="shared" si="24"/>
        <v>#NUM!</v>
      </c>
      <c r="AJ36" s="78" t="e">
        <f t="shared" si="25"/>
        <v>#N/A</v>
      </c>
    </row>
    <row r="37" spans="1:36" ht="12.95" customHeight="1" x14ac:dyDescent="0.15">
      <c r="A37" s="77"/>
      <c r="B37" s="99"/>
      <c r="C37" s="99"/>
      <c r="D37" s="77"/>
      <c r="E37" s="77"/>
      <c r="F37" s="4" t="str">
        <f t="shared" si="0"/>
        <v/>
      </c>
      <c r="G37" s="77"/>
      <c r="H37" s="77"/>
      <c r="I37" s="77"/>
      <c r="K37" s="78" t="e">
        <f t="shared" si="1"/>
        <v>#NUM!</v>
      </c>
      <c r="L37" s="78" t="e">
        <f t="shared" si="2"/>
        <v>#NUM!</v>
      </c>
      <c r="M37" s="78" t="e">
        <f t="shared" si="3"/>
        <v>#NUM!</v>
      </c>
      <c r="N37" s="78" t="e">
        <f t="shared" si="4"/>
        <v>#NUM!</v>
      </c>
      <c r="O37" s="78" t="e">
        <f t="shared" si="5"/>
        <v>#NUM!</v>
      </c>
      <c r="P37" s="78" t="e">
        <f t="shared" si="26"/>
        <v>#N/A</v>
      </c>
      <c r="Q37" s="78" t="e">
        <f t="shared" si="6"/>
        <v>#NUM!</v>
      </c>
      <c r="R37" s="78" t="e">
        <f t="shared" si="7"/>
        <v>#NUM!</v>
      </c>
      <c r="S37" s="78" t="e">
        <f t="shared" si="8"/>
        <v>#NUM!</v>
      </c>
      <c r="T37" s="78" t="e">
        <f t="shared" si="9"/>
        <v>#NUM!</v>
      </c>
      <c r="U37" s="78" t="e">
        <f t="shared" si="10"/>
        <v>#N/A</v>
      </c>
      <c r="V37" s="78" t="e">
        <f t="shared" si="11"/>
        <v>#NUM!</v>
      </c>
      <c r="W37" s="78" t="e">
        <f t="shared" si="12"/>
        <v>#NUM!</v>
      </c>
      <c r="X37" s="78" t="e">
        <f t="shared" si="13"/>
        <v>#NUM!</v>
      </c>
      <c r="Y37" s="78" t="e">
        <f t="shared" si="14"/>
        <v>#NUM!</v>
      </c>
      <c r="Z37" s="78" t="e">
        <f t="shared" si="15"/>
        <v>#N/A</v>
      </c>
      <c r="AA37" s="78" t="e">
        <f t="shared" si="16"/>
        <v>#NUM!</v>
      </c>
      <c r="AB37" s="78" t="e">
        <f t="shared" si="17"/>
        <v>#NUM!</v>
      </c>
      <c r="AC37" s="78" t="e">
        <f t="shared" si="18"/>
        <v>#NUM!</v>
      </c>
      <c r="AD37" s="78" t="e">
        <f t="shared" si="19"/>
        <v>#NUM!</v>
      </c>
      <c r="AE37" s="78" t="e">
        <f t="shared" si="20"/>
        <v>#NUM!</v>
      </c>
      <c r="AF37" s="78" t="e">
        <f t="shared" si="21"/>
        <v>#N/A</v>
      </c>
      <c r="AG37" s="78" t="e">
        <f t="shared" si="22"/>
        <v>#NUM!</v>
      </c>
      <c r="AH37" s="78" t="e">
        <f t="shared" si="23"/>
        <v>#NUM!</v>
      </c>
      <c r="AI37" s="78" t="e">
        <f t="shared" si="24"/>
        <v>#NUM!</v>
      </c>
      <c r="AJ37" s="78" t="e">
        <f t="shared" si="25"/>
        <v>#N/A</v>
      </c>
    </row>
    <row r="38" spans="1:36" ht="12.95" customHeight="1" x14ac:dyDescent="0.15">
      <c r="A38" s="77"/>
      <c r="B38" s="99"/>
      <c r="C38" s="99"/>
      <c r="D38" s="77"/>
      <c r="E38" s="77"/>
      <c r="F38" s="4" t="str">
        <f t="shared" si="0"/>
        <v/>
      </c>
      <c r="G38" s="77"/>
      <c r="H38" s="77"/>
      <c r="I38" s="77"/>
      <c r="K38" s="78" t="e">
        <f t="shared" si="1"/>
        <v>#NUM!</v>
      </c>
      <c r="L38" s="78" t="e">
        <f t="shared" si="2"/>
        <v>#NUM!</v>
      </c>
      <c r="M38" s="78" t="e">
        <f t="shared" si="3"/>
        <v>#NUM!</v>
      </c>
      <c r="N38" s="78" t="e">
        <f t="shared" si="4"/>
        <v>#NUM!</v>
      </c>
      <c r="O38" s="78" t="e">
        <f t="shared" si="5"/>
        <v>#NUM!</v>
      </c>
      <c r="P38" s="78" t="e">
        <f t="shared" si="26"/>
        <v>#N/A</v>
      </c>
      <c r="Q38" s="78" t="e">
        <f t="shared" si="6"/>
        <v>#NUM!</v>
      </c>
      <c r="R38" s="78" t="e">
        <f t="shared" si="7"/>
        <v>#NUM!</v>
      </c>
      <c r="S38" s="78" t="e">
        <f t="shared" si="8"/>
        <v>#NUM!</v>
      </c>
      <c r="T38" s="78" t="e">
        <f t="shared" si="9"/>
        <v>#NUM!</v>
      </c>
      <c r="U38" s="78" t="e">
        <f t="shared" si="10"/>
        <v>#N/A</v>
      </c>
      <c r="V38" s="78" t="e">
        <f t="shared" si="11"/>
        <v>#NUM!</v>
      </c>
      <c r="W38" s="78" t="e">
        <f t="shared" si="12"/>
        <v>#NUM!</v>
      </c>
      <c r="X38" s="78" t="e">
        <f t="shared" si="13"/>
        <v>#NUM!</v>
      </c>
      <c r="Y38" s="78" t="e">
        <f t="shared" si="14"/>
        <v>#NUM!</v>
      </c>
      <c r="Z38" s="78" t="e">
        <f t="shared" si="15"/>
        <v>#N/A</v>
      </c>
      <c r="AA38" s="78" t="e">
        <f t="shared" si="16"/>
        <v>#NUM!</v>
      </c>
      <c r="AB38" s="78" t="e">
        <f t="shared" si="17"/>
        <v>#NUM!</v>
      </c>
      <c r="AC38" s="78" t="e">
        <f t="shared" si="18"/>
        <v>#NUM!</v>
      </c>
      <c r="AD38" s="78" t="e">
        <f t="shared" si="19"/>
        <v>#NUM!</v>
      </c>
      <c r="AE38" s="78" t="e">
        <f t="shared" si="20"/>
        <v>#NUM!</v>
      </c>
      <c r="AF38" s="78" t="e">
        <f t="shared" si="21"/>
        <v>#N/A</v>
      </c>
      <c r="AG38" s="78" t="e">
        <f t="shared" si="22"/>
        <v>#NUM!</v>
      </c>
      <c r="AH38" s="78" t="e">
        <f t="shared" si="23"/>
        <v>#NUM!</v>
      </c>
      <c r="AI38" s="78" t="e">
        <f t="shared" si="24"/>
        <v>#NUM!</v>
      </c>
      <c r="AJ38" s="78" t="e">
        <f t="shared" si="25"/>
        <v>#N/A</v>
      </c>
    </row>
    <row r="39" spans="1:36" ht="12.95" customHeight="1" x14ac:dyDescent="0.15">
      <c r="A39" s="77"/>
      <c r="B39" s="99"/>
      <c r="C39" s="99"/>
      <c r="D39" s="77"/>
      <c r="E39" s="77"/>
      <c r="F39" s="4" t="str">
        <f t="shared" si="0"/>
        <v/>
      </c>
      <c r="G39" s="77"/>
      <c r="H39" s="77"/>
      <c r="I39" s="77"/>
      <c r="K39" s="78" t="e">
        <f t="shared" si="1"/>
        <v>#NUM!</v>
      </c>
      <c r="L39" s="78" t="e">
        <f t="shared" si="2"/>
        <v>#NUM!</v>
      </c>
      <c r="M39" s="78" t="e">
        <f t="shared" si="3"/>
        <v>#NUM!</v>
      </c>
      <c r="N39" s="78" t="e">
        <f t="shared" si="4"/>
        <v>#NUM!</v>
      </c>
      <c r="O39" s="78" t="e">
        <f t="shared" si="5"/>
        <v>#NUM!</v>
      </c>
      <c r="P39" s="78" t="e">
        <f t="shared" si="26"/>
        <v>#N/A</v>
      </c>
      <c r="Q39" s="78" t="e">
        <f t="shared" si="6"/>
        <v>#NUM!</v>
      </c>
      <c r="R39" s="78" t="e">
        <f t="shared" si="7"/>
        <v>#NUM!</v>
      </c>
      <c r="S39" s="78" t="e">
        <f t="shared" si="8"/>
        <v>#NUM!</v>
      </c>
      <c r="T39" s="78" t="e">
        <f t="shared" si="9"/>
        <v>#NUM!</v>
      </c>
      <c r="U39" s="78" t="e">
        <f t="shared" si="10"/>
        <v>#N/A</v>
      </c>
      <c r="V39" s="78" t="e">
        <f t="shared" si="11"/>
        <v>#NUM!</v>
      </c>
      <c r="W39" s="78" t="e">
        <f t="shared" si="12"/>
        <v>#NUM!</v>
      </c>
      <c r="X39" s="78" t="e">
        <f t="shared" si="13"/>
        <v>#NUM!</v>
      </c>
      <c r="Y39" s="78" t="e">
        <f t="shared" si="14"/>
        <v>#NUM!</v>
      </c>
      <c r="Z39" s="78" t="e">
        <f t="shared" si="15"/>
        <v>#N/A</v>
      </c>
      <c r="AA39" s="78" t="e">
        <f t="shared" si="16"/>
        <v>#NUM!</v>
      </c>
      <c r="AB39" s="78" t="e">
        <f t="shared" si="17"/>
        <v>#NUM!</v>
      </c>
      <c r="AC39" s="78" t="e">
        <f t="shared" si="18"/>
        <v>#NUM!</v>
      </c>
      <c r="AD39" s="78" t="e">
        <f t="shared" si="19"/>
        <v>#NUM!</v>
      </c>
      <c r="AE39" s="78" t="e">
        <f t="shared" si="20"/>
        <v>#NUM!</v>
      </c>
      <c r="AF39" s="78" t="e">
        <f t="shared" si="21"/>
        <v>#N/A</v>
      </c>
      <c r="AG39" s="78" t="e">
        <f t="shared" si="22"/>
        <v>#NUM!</v>
      </c>
      <c r="AH39" s="78" t="e">
        <f t="shared" si="23"/>
        <v>#NUM!</v>
      </c>
      <c r="AI39" s="78" t="e">
        <f t="shared" si="24"/>
        <v>#NUM!</v>
      </c>
      <c r="AJ39" s="78" t="e">
        <f t="shared" si="25"/>
        <v>#N/A</v>
      </c>
    </row>
    <row r="40" spans="1:36" ht="12.95" customHeight="1" x14ac:dyDescent="0.15">
      <c r="A40" s="77"/>
      <c r="B40" s="99"/>
      <c r="C40" s="99"/>
      <c r="D40" s="77"/>
      <c r="E40" s="77"/>
      <c r="F40" s="4" t="str">
        <f t="shared" si="0"/>
        <v/>
      </c>
      <c r="G40" s="77"/>
      <c r="H40" s="77"/>
      <c r="I40" s="77"/>
      <c r="K40" s="78" t="e">
        <f t="shared" si="1"/>
        <v>#NUM!</v>
      </c>
      <c r="L40" s="78" t="e">
        <f t="shared" si="2"/>
        <v>#NUM!</v>
      </c>
      <c r="M40" s="78" t="e">
        <f t="shared" si="3"/>
        <v>#NUM!</v>
      </c>
      <c r="N40" s="78" t="e">
        <f t="shared" si="4"/>
        <v>#NUM!</v>
      </c>
      <c r="O40" s="78" t="e">
        <f t="shared" si="5"/>
        <v>#NUM!</v>
      </c>
      <c r="P40" s="78" t="e">
        <f t="shared" si="26"/>
        <v>#N/A</v>
      </c>
      <c r="Q40" s="78" t="e">
        <f t="shared" si="6"/>
        <v>#NUM!</v>
      </c>
      <c r="R40" s="78" t="e">
        <f t="shared" si="7"/>
        <v>#NUM!</v>
      </c>
      <c r="S40" s="78" t="e">
        <f t="shared" si="8"/>
        <v>#NUM!</v>
      </c>
      <c r="T40" s="78" t="e">
        <f t="shared" si="9"/>
        <v>#NUM!</v>
      </c>
      <c r="U40" s="78" t="e">
        <f t="shared" si="10"/>
        <v>#N/A</v>
      </c>
      <c r="V40" s="78" t="e">
        <f t="shared" si="11"/>
        <v>#NUM!</v>
      </c>
      <c r="W40" s="78" t="e">
        <f t="shared" si="12"/>
        <v>#NUM!</v>
      </c>
      <c r="X40" s="78" t="e">
        <f t="shared" si="13"/>
        <v>#NUM!</v>
      </c>
      <c r="Y40" s="78" t="e">
        <f t="shared" si="14"/>
        <v>#NUM!</v>
      </c>
      <c r="Z40" s="78" t="e">
        <f t="shared" si="15"/>
        <v>#N/A</v>
      </c>
      <c r="AA40" s="78" t="e">
        <f t="shared" si="16"/>
        <v>#NUM!</v>
      </c>
      <c r="AB40" s="78" t="e">
        <f t="shared" si="17"/>
        <v>#NUM!</v>
      </c>
      <c r="AC40" s="78" t="e">
        <f t="shared" si="18"/>
        <v>#NUM!</v>
      </c>
      <c r="AD40" s="78" t="e">
        <f t="shared" si="19"/>
        <v>#NUM!</v>
      </c>
      <c r="AE40" s="78" t="e">
        <f t="shared" si="20"/>
        <v>#NUM!</v>
      </c>
      <c r="AF40" s="78" t="e">
        <f t="shared" si="21"/>
        <v>#N/A</v>
      </c>
      <c r="AG40" s="78" t="e">
        <f t="shared" si="22"/>
        <v>#NUM!</v>
      </c>
      <c r="AH40" s="78" t="e">
        <f t="shared" si="23"/>
        <v>#NUM!</v>
      </c>
      <c r="AI40" s="78" t="e">
        <f t="shared" si="24"/>
        <v>#NUM!</v>
      </c>
      <c r="AJ40" s="78" t="e">
        <f t="shared" si="25"/>
        <v>#N/A</v>
      </c>
    </row>
    <row r="41" spans="1:36" ht="12.95" customHeight="1" x14ac:dyDescent="0.15">
      <c r="A41" s="77"/>
      <c r="B41" s="99"/>
      <c r="C41" s="99"/>
      <c r="D41" s="77"/>
      <c r="E41" s="77"/>
      <c r="F41" s="4" t="str">
        <f t="shared" si="0"/>
        <v/>
      </c>
      <c r="G41" s="77"/>
      <c r="H41" s="77"/>
      <c r="I41" s="77"/>
      <c r="K41" s="78" t="e">
        <f t="shared" si="1"/>
        <v>#NUM!</v>
      </c>
      <c r="L41" s="78" t="e">
        <f t="shared" si="2"/>
        <v>#NUM!</v>
      </c>
      <c r="M41" s="78" t="e">
        <f t="shared" si="3"/>
        <v>#NUM!</v>
      </c>
      <c r="N41" s="78" t="e">
        <f t="shared" si="4"/>
        <v>#NUM!</v>
      </c>
      <c r="O41" s="78" t="e">
        <f t="shared" si="5"/>
        <v>#NUM!</v>
      </c>
      <c r="P41" s="78" t="e">
        <f t="shared" si="26"/>
        <v>#N/A</v>
      </c>
      <c r="Q41" s="78" t="e">
        <f t="shared" si="6"/>
        <v>#NUM!</v>
      </c>
      <c r="R41" s="78" t="e">
        <f t="shared" si="7"/>
        <v>#NUM!</v>
      </c>
      <c r="S41" s="78" t="e">
        <f t="shared" si="8"/>
        <v>#NUM!</v>
      </c>
      <c r="T41" s="78" t="e">
        <f t="shared" si="9"/>
        <v>#NUM!</v>
      </c>
      <c r="U41" s="78" t="e">
        <f t="shared" si="10"/>
        <v>#N/A</v>
      </c>
      <c r="V41" s="78" t="e">
        <f t="shared" si="11"/>
        <v>#NUM!</v>
      </c>
      <c r="W41" s="78" t="e">
        <f t="shared" si="12"/>
        <v>#NUM!</v>
      </c>
      <c r="X41" s="78" t="e">
        <f t="shared" si="13"/>
        <v>#NUM!</v>
      </c>
      <c r="Y41" s="78" t="e">
        <f t="shared" si="14"/>
        <v>#NUM!</v>
      </c>
      <c r="Z41" s="78" t="e">
        <f t="shared" si="15"/>
        <v>#N/A</v>
      </c>
      <c r="AA41" s="78" t="e">
        <f t="shared" si="16"/>
        <v>#NUM!</v>
      </c>
      <c r="AB41" s="78" t="e">
        <f t="shared" si="17"/>
        <v>#NUM!</v>
      </c>
      <c r="AC41" s="78" t="e">
        <f t="shared" si="18"/>
        <v>#NUM!</v>
      </c>
      <c r="AD41" s="78" t="e">
        <f t="shared" si="19"/>
        <v>#NUM!</v>
      </c>
      <c r="AE41" s="78" t="e">
        <f t="shared" si="20"/>
        <v>#NUM!</v>
      </c>
      <c r="AF41" s="78" t="e">
        <f t="shared" si="21"/>
        <v>#N/A</v>
      </c>
      <c r="AG41" s="78" t="e">
        <f t="shared" si="22"/>
        <v>#NUM!</v>
      </c>
      <c r="AH41" s="78" t="e">
        <f t="shared" si="23"/>
        <v>#NUM!</v>
      </c>
      <c r="AI41" s="78" t="e">
        <f t="shared" si="24"/>
        <v>#NUM!</v>
      </c>
      <c r="AJ41" s="78" t="e">
        <f t="shared" si="25"/>
        <v>#N/A</v>
      </c>
    </row>
    <row r="42" spans="1:36" ht="12.95" customHeight="1" x14ac:dyDescent="0.15">
      <c r="A42" s="77"/>
      <c r="B42" s="99"/>
      <c r="C42" s="99"/>
      <c r="D42" s="77"/>
      <c r="E42" s="77"/>
      <c r="F42" s="4" t="str">
        <f t="shared" si="0"/>
        <v/>
      </c>
      <c r="G42" s="77"/>
      <c r="H42" s="77"/>
      <c r="I42" s="77"/>
      <c r="K42" s="78" t="e">
        <f t="shared" si="1"/>
        <v>#NUM!</v>
      </c>
      <c r="L42" s="78" t="e">
        <f t="shared" si="2"/>
        <v>#NUM!</v>
      </c>
      <c r="M42" s="78" t="e">
        <f t="shared" si="3"/>
        <v>#NUM!</v>
      </c>
      <c r="N42" s="78" t="e">
        <f t="shared" si="4"/>
        <v>#NUM!</v>
      </c>
      <c r="O42" s="78" t="e">
        <f t="shared" si="5"/>
        <v>#NUM!</v>
      </c>
      <c r="P42" s="78" t="e">
        <f t="shared" si="26"/>
        <v>#N/A</v>
      </c>
      <c r="Q42" s="78" t="e">
        <f t="shared" si="6"/>
        <v>#NUM!</v>
      </c>
      <c r="R42" s="78" t="e">
        <f t="shared" si="7"/>
        <v>#NUM!</v>
      </c>
      <c r="S42" s="78" t="e">
        <f t="shared" si="8"/>
        <v>#NUM!</v>
      </c>
      <c r="T42" s="78" t="e">
        <f t="shared" si="9"/>
        <v>#NUM!</v>
      </c>
      <c r="U42" s="78" t="e">
        <f t="shared" si="10"/>
        <v>#N/A</v>
      </c>
      <c r="V42" s="78" t="e">
        <f t="shared" si="11"/>
        <v>#NUM!</v>
      </c>
      <c r="W42" s="78" t="e">
        <f t="shared" si="12"/>
        <v>#NUM!</v>
      </c>
      <c r="X42" s="78" t="e">
        <f t="shared" si="13"/>
        <v>#NUM!</v>
      </c>
      <c r="Y42" s="78" t="e">
        <f t="shared" si="14"/>
        <v>#NUM!</v>
      </c>
      <c r="Z42" s="78" t="e">
        <f t="shared" si="15"/>
        <v>#N/A</v>
      </c>
      <c r="AA42" s="78" t="e">
        <f t="shared" si="16"/>
        <v>#NUM!</v>
      </c>
      <c r="AB42" s="78" t="e">
        <f t="shared" si="17"/>
        <v>#NUM!</v>
      </c>
      <c r="AC42" s="78" t="e">
        <f t="shared" si="18"/>
        <v>#NUM!</v>
      </c>
      <c r="AD42" s="78" t="e">
        <f t="shared" si="19"/>
        <v>#NUM!</v>
      </c>
      <c r="AE42" s="78" t="e">
        <f t="shared" si="20"/>
        <v>#NUM!</v>
      </c>
      <c r="AF42" s="78" t="e">
        <f t="shared" si="21"/>
        <v>#N/A</v>
      </c>
      <c r="AG42" s="78" t="e">
        <f t="shared" si="22"/>
        <v>#NUM!</v>
      </c>
      <c r="AH42" s="78" t="e">
        <f t="shared" si="23"/>
        <v>#NUM!</v>
      </c>
      <c r="AI42" s="78" t="e">
        <f t="shared" si="24"/>
        <v>#NUM!</v>
      </c>
      <c r="AJ42" s="78" t="e">
        <f t="shared" si="25"/>
        <v>#N/A</v>
      </c>
    </row>
    <row r="43" spans="1:36" ht="12.95" customHeight="1" x14ac:dyDescent="0.15">
      <c r="A43" s="77"/>
      <c r="B43" s="99"/>
      <c r="C43" s="99"/>
      <c r="D43" s="77"/>
      <c r="E43" s="77"/>
      <c r="F43" s="4" t="str">
        <f t="shared" si="0"/>
        <v/>
      </c>
      <c r="G43" s="77"/>
      <c r="H43" s="77"/>
      <c r="I43" s="77"/>
      <c r="K43" s="78" t="e">
        <f t="shared" si="1"/>
        <v>#NUM!</v>
      </c>
      <c r="L43" s="78" t="e">
        <f t="shared" si="2"/>
        <v>#NUM!</v>
      </c>
      <c r="M43" s="78" t="e">
        <f t="shared" si="3"/>
        <v>#NUM!</v>
      </c>
      <c r="N43" s="78" t="e">
        <f t="shared" si="4"/>
        <v>#NUM!</v>
      </c>
      <c r="O43" s="78" t="e">
        <f t="shared" si="5"/>
        <v>#NUM!</v>
      </c>
      <c r="P43" s="78" t="e">
        <f t="shared" si="26"/>
        <v>#N/A</v>
      </c>
      <c r="Q43" s="78" t="e">
        <f t="shared" si="6"/>
        <v>#NUM!</v>
      </c>
      <c r="R43" s="78" t="e">
        <f t="shared" si="7"/>
        <v>#NUM!</v>
      </c>
      <c r="S43" s="78" t="e">
        <f t="shared" si="8"/>
        <v>#NUM!</v>
      </c>
      <c r="T43" s="78" t="e">
        <f t="shared" si="9"/>
        <v>#NUM!</v>
      </c>
      <c r="U43" s="78" t="e">
        <f t="shared" si="10"/>
        <v>#N/A</v>
      </c>
      <c r="V43" s="78" t="e">
        <f t="shared" si="11"/>
        <v>#NUM!</v>
      </c>
      <c r="W43" s="78" t="e">
        <f t="shared" si="12"/>
        <v>#NUM!</v>
      </c>
      <c r="X43" s="78" t="e">
        <f t="shared" si="13"/>
        <v>#NUM!</v>
      </c>
      <c r="Y43" s="78" t="e">
        <f t="shared" si="14"/>
        <v>#NUM!</v>
      </c>
      <c r="Z43" s="78" t="e">
        <f t="shared" si="15"/>
        <v>#N/A</v>
      </c>
      <c r="AA43" s="78" t="e">
        <f t="shared" si="16"/>
        <v>#NUM!</v>
      </c>
      <c r="AB43" s="78" t="e">
        <f t="shared" si="17"/>
        <v>#NUM!</v>
      </c>
      <c r="AC43" s="78" t="e">
        <f t="shared" si="18"/>
        <v>#NUM!</v>
      </c>
      <c r="AD43" s="78" t="e">
        <f t="shared" si="19"/>
        <v>#NUM!</v>
      </c>
      <c r="AE43" s="78" t="e">
        <f t="shared" si="20"/>
        <v>#NUM!</v>
      </c>
      <c r="AF43" s="78" t="e">
        <f t="shared" si="21"/>
        <v>#N/A</v>
      </c>
      <c r="AG43" s="78" t="e">
        <f t="shared" si="22"/>
        <v>#NUM!</v>
      </c>
      <c r="AH43" s="78" t="e">
        <f t="shared" si="23"/>
        <v>#NUM!</v>
      </c>
      <c r="AI43" s="78" t="e">
        <f t="shared" si="24"/>
        <v>#NUM!</v>
      </c>
      <c r="AJ43" s="78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77" t="s">
        <v>18</v>
      </c>
      <c r="D46" s="77" t="s">
        <v>19</v>
      </c>
      <c r="E46" s="77" t="s">
        <v>20</v>
      </c>
      <c r="F46" s="11"/>
      <c r="G46" s="5" t="s">
        <v>21</v>
      </c>
      <c r="H46" s="13"/>
      <c r="I46" s="111" t="s">
        <v>369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10</v>
      </c>
      <c r="D47" s="15">
        <f>COUNTIF(G4:G43,"*下層*")</f>
        <v>0</v>
      </c>
      <c r="E47" s="15">
        <f>COUNTA(A4:A43)</f>
        <v>10</v>
      </c>
      <c r="F47" s="11"/>
      <c r="G47" s="16">
        <f>C47*100</f>
        <v>1000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19</v>
      </c>
      <c r="D48" s="15" t="str">
        <f>IF(D47&gt;0,ROUND(SUMIF(G4:G43,"*下層*",E4:E43)/D47,0),"")</f>
        <v/>
      </c>
      <c r="E48" s="15">
        <f>ROUND(SUM(E4:E43)/E47,0)</f>
        <v>19</v>
      </c>
      <c r="F48" s="14"/>
      <c r="G48" s="16">
        <f>C48</f>
        <v>19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21</v>
      </c>
      <c r="D49" s="15" t="str">
        <f>IF(D47&gt;0,ROUND(SUMIF(G4:G43,"*下層*",D4:D43)/D47,0),"")</f>
        <v/>
      </c>
      <c r="E49" s="15">
        <f>ROUND(SUM(D4:D43)/E47,0)</f>
        <v>21</v>
      </c>
      <c r="F49" s="14"/>
      <c r="G49" s="16">
        <f>C49</f>
        <v>21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3.2700000000000005</v>
      </c>
      <c r="D50" s="17">
        <f>SUMIF(G4:G43,"*下層*",F4:F43)</f>
        <v>0</v>
      </c>
      <c r="E50" s="4">
        <f>SUM(F4:F43)</f>
        <v>3.2700000000000005</v>
      </c>
      <c r="F50" s="14"/>
      <c r="G50" s="18">
        <f>C50*100</f>
        <v>327.00000000000006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形状比＝90、Sr＝17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77" t="s">
        <v>18</v>
      </c>
      <c r="D53" s="77" t="s">
        <v>19</v>
      </c>
      <c r="E53" s="77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3</v>
      </c>
      <c r="D54" s="15">
        <f>COUNTIF(H4:H43,"▲")</f>
        <v>0</v>
      </c>
      <c r="E54" s="15">
        <f>COUNTA(H4:H43)</f>
        <v>3</v>
      </c>
      <c r="F54" s="11"/>
      <c r="G54" s="16">
        <f>C54*100</f>
        <v>300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18</v>
      </c>
      <c r="D55" s="15" t="str">
        <f>IF(D54&gt;0,ROUND(SUMIF(H4:H43,"▲",E4:E43)/D54,0),"")</f>
        <v/>
      </c>
      <c r="E55" s="15">
        <f>ROUND(SUMIF(H4:H43,"*",E4:E43)/E54,0)</f>
        <v>18</v>
      </c>
      <c r="F55" s="14"/>
      <c r="G55" s="16">
        <f>C55</f>
        <v>18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17</v>
      </c>
      <c r="D56" s="15" t="str">
        <f>IF(D54&gt;0,ROUND(SUMIF(H4:H43,"▲",D4:D43)/D54,0),"")</f>
        <v/>
      </c>
      <c r="E56" s="15">
        <f>ROUND(SUMIF(H4:H43,"*",D4:D43)/E54,0)</f>
        <v>17</v>
      </c>
      <c r="F56" s="14"/>
      <c r="G56" s="16">
        <f>C56</f>
        <v>17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0.69</v>
      </c>
      <c r="D57" s="17">
        <f>SUMIF(H4:H43,"▲",F4:F43)</f>
        <v>0</v>
      </c>
      <c r="E57" s="17">
        <f>SUM(C57:D57)</f>
        <v>0.69</v>
      </c>
      <c r="F57" s="14"/>
      <c r="G57" s="20">
        <f>C57*100</f>
        <v>69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77" t="s">
        <v>18</v>
      </c>
      <c r="D60" s="77" t="s">
        <v>19</v>
      </c>
      <c r="E60" s="77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30</v>
      </c>
      <c r="D61" s="21" t="str">
        <f>IF(D47&gt;0,ROUND(D54/D47*100,1),"")</f>
        <v/>
      </c>
      <c r="E61" s="21">
        <f>ROUND(E54/E47*100,1)</f>
        <v>30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21.1</v>
      </c>
      <c r="D62" s="21" t="str">
        <f>IF(D47&gt;0,ROUND(D57/D50*100,1),"")</f>
        <v/>
      </c>
      <c r="E62" s="21">
        <f>ROUND(E57/E50*100,1)</f>
        <v>21.1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77" t="s">
        <v>18</v>
      </c>
      <c r="D65" s="77" t="s">
        <v>19</v>
      </c>
      <c r="E65" s="77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7</v>
      </c>
      <c r="D66" s="15">
        <f>D47-D54</f>
        <v>0</v>
      </c>
      <c r="E66" s="15">
        <f>SUM(C66:D66)</f>
        <v>7</v>
      </c>
      <c r="F66" s="11"/>
      <c r="G66" s="16">
        <f>C66*100</f>
        <v>700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19</v>
      </c>
      <c r="D67" s="15" t="str">
        <f>IF(D66&gt;0,ROUND(SUMIFS(E4:E43,G7:G43,"*下層*",H4:H43,"")/D66,0),"")</f>
        <v/>
      </c>
      <c r="E67" s="15">
        <f>IF(E66&gt;0,ROUND(SUMIF(H4:H43,"",E4:E43)/E66,0),"")</f>
        <v>19</v>
      </c>
      <c r="F67" s="14"/>
      <c r="G67" s="16">
        <f>C67</f>
        <v>19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23</v>
      </c>
      <c r="D68" s="15" t="str">
        <f>IF(D66&gt;0,ROUND(SUMIFS(D4:D43,G7:G43,"*下層*",H4:H43,"")/D66,0),"")</f>
        <v/>
      </c>
      <c r="E68" s="15">
        <f>IF(E66&gt;0,ROUND(SUMIF(H4:H43,"",D4:D43)/E66,0),"")</f>
        <v>23</v>
      </c>
      <c r="F68" s="14"/>
      <c r="G68" s="16">
        <f>C68</f>
        <v>23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2.5800000000000005</v>
      </c>
      <c r="D69" s="17" t="str">
        <f>IF(D66&gt;0,D50-D57,"")</f>
        <v/>
      </c>
      <c r="E69" s="4">
        <f>SUM(C69:D69)</f>
        <v>2.5800000000000005</v>
      </c>
      <c r="F69" s="14"/>
      <c r="G69" s="18">
        <f>C69*100</f>
        <v>258.00000000000006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形状比＝83、Sr＝20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2E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527" priority="16" stopIfTrue="1">
      <formula>AND(($H4="スギ"),(#REF!&lt;12))</formula>
    </cfRule>
  </conditionalFormatting>
  <conditionalFormatting sqref="L4:L43">
    <cfRule type="expression" dxfId="526" priority="15" stopIfTrue="1">
      <formula>AND(($H4="スギ"),(#REF!&lt;22),(#REF!&gt;=12))</formula>
    </cfRule>
  </conditionalFormatting>
  <conditionalFormatting sqref="M4:M43">
    <cfRule type="expression" dxfId="525" priority="14" stopIfTrue="1">
      <formula>AND(($H4="スギ"),(#REF!&lt;32),(#REF!&gt;=22))</formula>
    </cfRule>
  </conditionalFormatting>
  <conditionalFormatting sqref="N4:N43">
    <cfRule type="expression" dxfId="524" priority="13" stopIfTrue="1">
      <formula>AND(($H4="スギ"),(#REF!&lt;42),(#REF!&gt;=32))</formula>
    </cfRule>
  </conditionalFormatting>
  <conditionalFormatting sqref="U4:U43 Z4:AF43 AJ4:AJ43 O4:P43">
    <cfRule type="expression" dxfId="523" priority="12" stopIfTrue="1">
      <formula>AND(($H4="スギ"),(#REF!&gt;=42))</formula>
    </cfRule>
  </conditionalFormatting>
  <conditionalFormatting sqref="Q4:Q43 AA4:AA43">
    <cfRule type="expression" dxfId="522" priority="11" stopIfTrue="1">
      <formula>AND(($H4="ヒノキ"),(#REF!&lt;12))</formula>
    </cfRule>
  </conditionalFormatting>
  <conditionalFormatting sqref="R4:R43 AB4:AE43">
    <cfRule type="expression" dxfId="521" priority="10" stopIfTrue="1">
      <formula>AND(($H4="ヒノキ"),(#REF!&lt;22),(#REF!&gt;=12))</formula>
    </cfRule>
  </conditionalFormatting>
  <conditionalFormatting sqref="S4:S43">
    <cfRule type="expression" dxfId="520" priority="9" stopIfTrue="1">
      <formula>AND(($H4="ヒノキ"),(#REF!&lt;32),(#REF!&gt;=22))</formula>
    </cfRule>
  </conditionalFormatting>
  <conditionalFormatting sqref="T4:U43 Z4:AF43 AJ4:AJ43">
    <cfRule type="expression" dxfId="519" priority="8" stopIfTrue="1">
      <formula>AND(($H4="ヒノキ"),(#REF!&gt;=32))</formula>
    </cfRule>
  </conditionalFormatting>
  <conditionalFormatting sqref="V4:V43 AA4:AA43">
    <cfRule type="expression" dxfId="518" priority="7" stopIfTrue="1">
      <formula>AND(($H4="アカマツ"),(#REF!&lt;12))</formula>
    </cfRule>
  </conditionalFormatting>
  <conditionalFormatting sqref="W4:W43 AB4:AB43">
    <cfRule type="expression" dxfId="517" priority="6" stopIfTrue="1">
      <formula>AND(($H4="アカマツ"),(#REF!&lt;22),(#REF!&gt;=12))</formula>
    </cfRule>
  </conditionalFormatting>
  <conditionalFormatting sqref="X4:X43 AC4:AC43">
    <cfRule type="expression" dxfId="516" priority="5" stopIfTrue="1">
      <formula>AND(($H4="アカマツ"),(#REF!&lt;42),(#REF!&gt;=22))</formula>
    </cfRule>
  </conditionalFormatting>
  <conditionalFormatting sqref="Y4:AF43 AJ4:AJ43">
    <cfRule type="expression" dxfId="515" priority="4" stopIfTrue="1">
      <formula>AND(($H4="アカマツ"),(#REF!&gt;=42))</formula>
    </cfRule>
  </conditionalFormatting>
  <conditionalFormatting sqref="AG4:AG43">
    <cfRule type="expression" dxfId="514" priority="3" stopIfTrue="1">
      <formula>AND(($H4&lt;&gt;"スギ"),($H4&lt;&gt;"ヒノキ"),($H4&lt;&gt;"アカマツ"),(#REF!&lt;12))</formula>
    </cfRule>
  </conditionalFormatting>
  <conditionalFormatting sqref="AH4:AH43">
    <cfRule type="expression" dxfId="513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512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7030A0"/>
  </sheetPr>
  <dimension ref="A1:AJ120"/>
  <sheetViews>
    <sheetView showGridLines="0" view="pageBreakPreview" topLeftCell="A22" zoomScaleNormal="85" zoomScaleSheetLayoutView="100" workbookViewId="0">
      <selection activeCell="I46" sqref="I46:I61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547</v>
      </c>
      <c r="B2" s="100"/>
      <c r="C2" s="100"/>
      <c r="D2" s="100"/>
      <c r="E2" s="100"/>
      <c r="F2" s="100"/>
      <c r="G2" s="100"/>
      <c r="H2" s="101" t="s">
        <v>340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79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8">
        <v>0</v>
      </c>
      <c r="L3" s="78">
        <v>12</v>
      </c>
      <c r="M3" s="78">
        <v>22</v>
      </c>
      <c r="N3" s="78">
        <v>32</v>
      </c>
      <c r="O3" s="78">
        <v>42</v>
      </c>
      <c r="P3" s="78" t="s">
        <v>14</v>
      </c>
      <c r="Q3" s="78">
        <v>0</v>
      </c>
      <c r="R3" s="78">
        <v>12</v>
      </c>
      <c r="S3" s="78">
        <v>22</v>
      </c>
      <c r="T3" s="78">
        <v>32</v>
      </c>
      <c r="U3" s="78" t="s">
        <v>14</v>
      </c>
      <c r="V3" s="78">
        <v>0</v>
      </c>
      <c r="W3" s="78">
        <v>12</v>
      </c>
      <c r="X3" s="78">
        <v>22</v>
      </c>
      <c r="Y3" s="78">
        <v>42</v>
      </c>
      <c r="Z3" s="78" t="s">
        <v>14</v>
      </c>
      <c r="AA3" s="78">
        <v>0</v>
      </c>
      <c r="AB3" s="78">
        <v>12</v>
      </c>
      <c r="AC3" s="78">
        <v>22</v>
      </c>
      <c r="AD3" s="78">
        <v>32</v>
      </c>
      <c r="AE3" s="78">
        <v>42</v>
      </c>
      <c r="AF3" s="78" t="s">
        <v>14</v>
      </c>
      <c r="AG3" s="78">
        <v>0</v>
      </c>
      <c r="AH3" s="78">
        <v>12</v>
      </c>
      <c r="AI3" s="78">
        <v>42</v>
      </c>
      <c r="AJ3" s="78" t="s">
        <v>14</v>
      </c>
    </row>
    <row r="4" spans="1:36" ht="12.95" customHeight="1" x14ac:dyDescent="0.15">
      <c r="A4" s="77">
        <v>711</v>
      </c>
      <c r="B4" s="99" t="s">
        <v>39</v>
      </c>
      <c r="C4" s="99"/>
      <c r="D4" s="77">
        <v>26</v>
      </c>
      <c r="E4" s="77">
        <v>16</v>
      </c>
      <c r="F4" s="4">
        <f t="shared" ref="F4:F43" si="0">IF(D4&gt;0,IF(B4="スギ",P4,IF(B4="ヒノキ",U4,IF(B4="アカマツ",Z4,IF(B4="カラマツ",AF4,AJ4)))),"")</f>
        <v>0.4</v>
      </c>
      <c r="G4" s="5"/>
      <c r="H4" s="77"/>
      <c r="I4" s="77" t="s">
        <v>38</v>
      </c>
      <c r="J4" s="1" t="s">
        <v>15</v>
      </c>
      <c r="K4" s="78">
        <f t="shared" ref="K4:K43" si="1">IF(ROUND(10^(-5+0.8769+1.7454*LOG(D4)+1.014*LOG(E4)),2)&gt;=0.01,ROUND(10^(-5+0.8769+1.7454*LOG(D4)+1.014*LOG(E4)),2),ROUND(10^(-5+0.8769+1.7454*LOG(D4)+1.014*LOG(E4)),3))</f>
        <v>0.37</v>
      </c>
      <c r="L4" s="78">
        <f t="shared" ref="L4:L43" si="2">ROUND(10^(-5+0.73504+1.83346*LOG(D4)+1.06569*LOG(E4)),2)</f>
        <v>0.41</v>
      </c>
      <c r="M4" s="78">
        <f t="shared" ref="M4:M43" si="3">ROUND(10^(-5+0.71514+1.74357*LOG(D4)+1.17719*LOG(E4)),2)</f>
        <v>0.4</v>
      </c>
      <c r="N4" s="78">
        <f t="shared" ref="N4:N43" si="4">ROUND(10^(-5+0.82956+1.76381*LOG(D4)+1.06412*LOG(E4)),2)</f>
        <v>0.4</v>
      </c>
      <c r="O4" s="78">
        <f t="shared" ref="O4:O43" si="5">ROUND(10^(-5+0.88226+1.79204*LOG(D4)+0.99303*LOG(E4)),2)</f>
        <v>0.41</v>
      </c>
      <c r="P4" s="78">
        <f>HLOOKUP($D4,K$3:O$43,MATCH($A4,$A$3:$A$43,0),1)</f>
        <v>0.4</v>
      </c>
      <c r="Q4" s="78">
        <f t="shared" ref="Q4:Q43" si="6">IF(ROUND(10^(1.810672*LOG(D4)+0.982833*LOG(E4)-4.173533),2)&gt;=0.01,ROUND(10^(1.810672*LOG(D4)+0.982833*LOG(E4)-4.173533),2),ROUND(10^(1.810672*LOG(D4)+0.982833*LOG(E4)-4.173533),3))</f>
        <v>0.37</v>
      </c>
      <c r="R4" s="78">
        <f t="shared" ref="R4:R43" si="7">ROUND(10^(1.905709*LOG(D4)+1.011385*LOG(E4)-4.293729),2)</f>
        <v>0.42</v>
      </c>
      <c r="S4" s="78">
        <f t="shared" ref="S4:S43" si="8">ROUND(10^(1.771888*LOG(D4)+1.138415*LOG(E4)-4.271259),2)</f>
        <v>0.4</v>
      </c>
      <c r="T4" s="78">
        <f t="shared" ref="T4:T43" si="9">ROUND(10^(1.671519*LOG(D4)+1.363617*LOG(E4)-4.404407),2)</f>
        <v>0.4</v>
      </c>
      <c r="U4" s="78">
        <f t="shared" ref="U4:U43" si="10">HLOOKUP($D4,Q$3:T$43,MATCH($A4,$A$3:$A$43,0),1)</f>
        <v>0.4</v>
      </c>
      <c r="V4" s="78">
        <f t="shared" ref="V4:V43" si="11">IF(ROUND(10^(-4.249503+1.946501*LOG(D4)+0.942682*LOG(E4)),2)&gt;=0.01,ROUND(10^(-4.249503+1.946501*LOG(D4)+0.942682*LOG(E4)),2),ROUND(10^(-4.249503+1.946501*LOG(D4)+0.942682*LOG(E4)),3))</f>
        <v>0.44</v>
      </c>
      <c r="W4" s="78">
        <f t="shared" ref="W4:W43" si="12">ROUND(10^(-4.155639+1.847898*LOG(D4)+0.951955*LOG(E4)),2)</f>
        <v>0.4</v>
      </c>
      <c r="X4" s="78">
        <f t="shared" ref="X4:X43" si="13">ROUND(10^(-4.194535+1.804172*LOG(D4)+1.034248*LOG(E4)),2)</f>
        <v>0.4</v>
      </c>
      <c r="Y4" s="78">
        <f t="shared" ref="Y4:Y43" si="14">ROUND(10^(-4.42347+2.006485*LOG(D4)+0.967757*LOG(E4)),2)</f>
        <v>0.38</v>
      </c>
      <c r="Z4" s="78">
        <f t="shared" ref="Z4:Z43" si="15">HLOOKUP($D4,V$3:Y$43,MATCH($A4,$A$3:$A$43,0),1)</f>
        <v>0.4</v>
      </c>
      <c r="AA4" s="78">
        <f t="shared" ref="AA4:AA43" si="16">IF(ROUND(10^(1.80389*LOG(D4)+0.962587*LOG(E4)-4.155099),2)&gt;=0.01,ROUND(10^(1.80389*LOG(D4)+0.962587*LOG(E4)-4.155099),2),ROUND(10^(1.80389*LOG(D4)+0.962587*LOG(E4)-4.155099),3))</f>
        <v>0.36</v>
      </c>
      <c r="AB4" s="78">
        <f t="shared" ref="AB4:AB43" si="17">ROUND(10^(1.979213*LOG(D4)+0.998347*LOG(E4)-4.369281),2)</f>
        <v>0.43</v>
      </c>
      <c r="AC4" s="78">
        <f t="shared" ref="AC4:AC43" si="18">ROUND(10^(1.904401*LOG(D4)+1.062478*LOG(E4)-4.348104),2)</f>
        <v>0.42</v>
      </c>
      <c r="AD4" s="78">
        <f t="shared" ref="AD4:AD43" si="19">ROUND(10^(1.640825*LOG(D4)+1.080387*LOG(E4)-3.976731),2)</f>
        <v>0.44</v>
      </c>
      <c r="AE4" s="78">
        <f t="shared" ref="AE4:AE43" si="20">ROUND(10^(1.90887*LOG(D4)+1.088002*LOG(E4)-4.431495),2)</f>
        <v>0.38</v>
      </c>
      <c r="AF4" s="78">
        <f t="shared" ref="AF4:AF43" si="21">HLOOKUP($D4,AA$3:AE$43,MATCH($A4,$A$3:$A$43,0),1)</f>
        <v>0.42</v>
      </c>
      <c r="AG4" s="78">
        <f t="shared" ref="AG4:AG43" si="22">IF(ROUND(10^(1.94019664*LOG(D4)+0.84689666*LOG(E4)-4.20067295),2)&gt;=0.01,ROUND(10^(1.94019664*LOG(D4)+0.84689666*LOG(E4)-4.20067295),2),ROUND(10^(1.94019664*LOG(D4)+0.84689666*LOG(E4)-4.20067295),3))</f>
        <v>0.37</v>
      </c>
      <c r="AH4" s="78">
        <f t="shared" ref="AH4:AH43" si="23">ROUND(10^(1.93813902*LOG(D4)+0.96697002*LOG(E4)-4.32216295),2)</f>
        <v>0.38</v>
      </c>
      <c r="AI4" s="78">
        <f t="shared" ref="AI4:AI43" si="24">ROUND(10^(1.82464098*LOG(D4)+0.97625989*LOG(E4)-4.15096808),2)</f>
        <v>0.4</v>
      </c>
      <c r="AJ4" s="78">
        <f t="shared" ref="AJ4:AJ43" si="25">HLOOKUP($D4,AG$3:AI$43,MATCH($A4,$A$3:$A$43,0),1)</f>
        <v>0.38</v>
      </c>
    </row>
    <row r="5" spans="1:36" ht="12.95" customHeight="1" x14ac:dyDescent="0.15">
      <c r="A5" s="77">
        <v>712</v>
      </c>
      <c r="B5" s="99" t="s">
        <v>39</v>
      </c>
      <c r="C5" s="99"/>
      <c r="D5" s="77">
        <v>20</v>
      </c>
      <c r="E5" s="77">
        <v>15</v>
      </c>
      <c r="F5" s="4">
        <f t="shared" si="0"/>
        <v>0.23</v>
      </c>
      <c r="G5" s="5"/>
      <c r="H5" s="77"/>
      <c r="I5" s="77"/>
      <c r="J5" s="1" t="s">
        <v>15</v>
      </c>
      <c r="K5" s="78">
        <f t="shared" si="1"/>
        <v>0.22</v>
      </c>
      <c r="L5" s="78">
        <f t="shared" si="2"/>
        <v>0.24</v>
      </c>
      <c r="M5" s="78">
        <f t="shared" si="3"/>
        <v>0.23</v>
      </c>
      <c r="N5" s="78">
        <f t="shared" si="4"/>
        <v>0.24</v>
      </c>
      <c r="O5" s="78">
        <f t="shared" si="5"/>
        <v>0.24</v>
      </c>
      <c r="P5" s="78">
        <f t="shared" ref="P5:P43" si="26">HLOOKUP($D5,K$3:O$43,MATCH(A5,$A$3:$A$43,0),1)</f>
        <v>0.24</v>
      </c>
      <c r="Q5" s="78">
        <f t="shared" si="6"/>
        <v>0.22</v>
      </c>
      <c r="R5" s="78">
        <f t="shared" si="7"/>
        <v>0.24</v>
      </c>
      <c r="S5" s="78">
        <f t="shared" si="8"/>
        <v>0.24</v>
      </c>
      <c r="T5" s="78">
        <f t="shared" si="9"/>
        <v>0.24</v>
      </c>
      <c r="U5" s="78">
        <f t="shared" si="10"/>
        <v>0.24</v>
      </c>
      <c r="V5" s="78">
        <f t="shared" si="11"/>
        <v>0.25</v>
      </c>
      <c r="W5" s="78">
        <f t="shared" si="12"/>
        <v>0.23</v>
      </c>
      <c r="X5" s="78">
        <f t="shared" si="13"/>
        <v>0.23</v>
      </c>
      <c r="Y5" s="78">
        <f t="shared" si="14"/>
        <v>0.21</v>
      </c>
      <c r="Z5" s="78">
        <f t="shared" si="15"/>
        <v>0.23</v>
      </c>
      <c r="AA5" s="78">
        <f t="shared" si="16"/>
        <v>0.21</v>
      </c>
      <c r="AB5" s="78">
        <f t="shared" si="17"/>
        <v>0.24</v>
      </c>
      <c r="AC5" s="78">
        <f t="shared" si="18"/>
        <v>0.24</v>
      </c>
      <c r="AD5" s="78">
        <f t="shared" si="19"/>
        <v>0.27</v>
      </c>
      <c r="AE5" s="78">
        <f t="shared" si="20"/>
        <v>0.21</v>
      </c>
      <c r="AF5" s="78">
        <f t="shared" si="21"/>
        <v>0.24</v>
      </c>
      <c r="AG5" s="78">
        <f t="shared" si="22"/>
        <v>0.21</v>
      </c>
      <c r="AH5" s="78">
        <f t="shared" si="23"/>
        <v>0.22</v>
      </c>
      <c r="AI5" s="78">
        <f t="shared" si="24"/>
        <v>0.24</v>
      </c>
      <c r="AJ5" s="78">
        <f t="shared" si="25"/>
        <v>0.22</v>
      </c>
    </row>
    <row r="6" spans="1:36" ht="12.95" customHeight="1" x14ac:dyDescent="0.15">
      <c r="A6" s="82">
        <v>713</v>
      </c>
      <c r="B6" s="99" t="s">
        <v>39</v>
      </c>
      <c r="C6" s="99"/>
      <c r="D6" s="77">
        <v>16</v>
      </c>
      <c r="E6" s="77">
        <v>12</v>
      </c>
      <c r="F6" s="4">
        <f t="shared" si="0"/>
        <v>0.12</v>
      </c>
      <c r="G6" s="5" t="s">
        <v>365</v>
      </c>
      <c r="H6" s="77" t="s">
        <v>371</v>
      </c>
      <c r="I6" s="5" t="s">
        <v>365</v>
      </c>
      <c r="J6" s="1" t="s">
        <v>15</v>
      </c>
      <c r="K6" s="78">
        <f t="shared" si="1"/>
        <v>0.12</v>
      </c>
      <c r="L6" s="78">
        <f t="shared" si="2"/>
        <v>0.12</v>
      </c>
      <c r="M6" s="78">
        <f t="shared" si="3"/>
        <v>0.12</v>
      </c>
      <c r="N6" s="78">
        <f t="shared" si="4"/>
        <v>0.13</v>
      </c>
      <c r="O6" s="78">
        <f t="shared" si="5"/>
        <v>0.13</v>
      </c>
      <c r="P6" s="78">
        <f t="shared" si="26"/>
        <v>0.12</v>
      </c>
      <c r="Q6" s="78">
        <f t="shared" si="6"/>
        <v>0.12</v>
      </c>
      <c r="R6" s="78">
        <f t="shared" si="7"/>
        <v>0.12</v>
      </c>
      <c r="S6" s="78">
        <f t="shared" si="8"/>
        <v>0.12</v>
      </c>
      <c r="T6" s="78">
        <f t="shared" si="9"/>
        <v>0.12</v>
      </c>
      <c r="U6" s="78">
        <f t="shared" si="10"/>
        <v>0.12</v>
      </c>
      <c r="V6" s="78">
        <f t="shared" si="11"/>
        <v>0.13</v>
      </c>
      <c r="W6" s="78">
        <f t="shared" si="12"/>
        <v>0.12</v>
      </c>
      <c r="X6" s="78">
        <f t="shared" si="13"/>
        <v>0.12</v>
      </c>
      <c r="Y6" s="78">
        <f t="shared" si="14"/>
        <v>0.11</v>
      </c>
      <c r="Z6" s="78">
        <f t="shared" si="15"/>
        <v>0.12</v>
      </c>
      <c r="AA6" s="78">
        <f t="shared" si="16"/>
        <v>0.11</v>
      </c>
      <c r="AB6" s="78">
        <f t="shared" si="17"/>
        <v>0.12</v>
      </c>
      <c r="AC6" s="78">
        <f t="shared" si="18"/>
        <v>0.12</v>
      </c>
      <c r="AD6" s="78">
        <f t="shared" si="19"/>
        <v>0.15</v>
      </c>
      <c r="AE6" s="78">
        <f t="shared" si="20"/>
        <v>0.11</v>
      </c>
      <c r="AF6" s="78">
        <f t="shared" si="21"/>
        <v>0.12</v>
      </c>
      <c r="AG6" s="78">
        <f t="shared" si="22"/>
        <v>0.11</v>
      </c>
      <c r="AH6" s="78">
        <f t="shared" si="23"/>
        <v>0.11</v>
      </c>
      <c r="AI6" s="78">
        <f t="shared" si="24"/>
        <v>0.13</v>
      </c>
      <c r="AJ6" s="78">
        <f t="shared" si="25"/>
        <v>0.11</v>
      </c>
    </row>
    <row r="7" spans="1:36" ht="12.95" customHeight="1" x14ac:dyDescent="0.15">
      <c r="A7" s="82">
        <v>714</v>
      </c>
      <c r="B7" s="99" t="s">
        <v>39</v>
      </c>
      <c r="C7" s="99"/>
      <c r="D7" s="77">
        <v>22</v>
      </c>
      <c r="E7" s="77">
        <v>14</v>
      </c>
      <c r="F7" s="4">
        <f t="shared" si="0"/>
        <v>0.26</v>
      </c>
      <c r="G7" s="5" t="s">
        <v>365</v>
      </c>
      <c r="H7" s="77" t="s">
        <v>367</v>
      </c>
      <c r="I7" s="77" t="s">
        <v>365</v>
      </c>
      <c r="J7" s="1" t="s">
        <v>15</v>
      </c>
      <c r="K7" s="78">
        <f t="shared" si="1"/>
        <v>0.24</v>
      </c>
      <c r="L7" s="78">
        <f t="shared" si="2"/>
        <v>0.26</v>
      </c>
      <c r="M7" s="78">
        <f t="shared" si="3"/>
        <v>0.25</v>
      </c>
      <c r="N7" s="78">
        <f t="shared" si="4"/>
        <v>0.26</v>
      </c>
      <c r="O7" s="78">
        <f t="shared" si="5"/>
        <v>0.27</v>
      </c>
      <c r="P7" s="78">
        <f t="shared" si="26"/>
        <v>0.25</v>
      </c>
      <c r="Q7" s="78">
        <f t="shared" si="6"/>
        <v>0.24</v>
      </c>
      <c r="R7" s="78">
        <f t="shared" si="7"/>
        <v>0.27</v>
      </c>
      <c r="S7" s="78">
        <f t="shared" si="8"/>
        <v>0.26</v>
      </c>
      <c r="T7" s="78">
        <f t="shared" si="9"/>
        <v>0.25</v>
      </c>
      <c r="U7" s="78">
        <f t="shared" si="10"/>
        <v>0.26</v>
      </c>
      <c r="V7" s="78">
        <f t="shared" si="11"/>
        <v>0.28000000000000003</v>
      </c>
      <c r="W7" s="78">
        <f t="shared" si="12"/>
        <v>0.26</v>
      </c>
      <c r="X7" s="78">
        <f t="shared" si="13"/>
        <v>0.26</v>
      </c>
      <c r="Y7" s="78">
        <f t="shared" si="14"/>
        <v>0.24</v>
      </c>
      <c r="Z7" s="78">
        <f t="shared" si="15"/>
        <v>0.26</v>
      </c>
      <c r="AA7" s="78">
        <f t="shared" si="16"/>
        <v>0.23</v>
      </c>
      <c r="AB7" s="78">
        <f t="shared" si="17"/>
        <v>0.27</v>
      </c>
      <c r="AC7" s="78">
        <f t="shared" si="18"/>
        <v>0.27</v>
      </c>
      <c r="AD7" s="78">
        <f t="shared" si="19"/>
        <v>0.28999999999999998</v>
      </c>
      <c r="AE7" s="78">
        <f t="shared" si="20"/>
        <v>0.24</v>
      </c>
      <c r="AF7" s="78">
        <f t="shared" si="21"/>
        <v>0.27</v>
      </c>
      <c r="AG7" s="78">
        <f t="shared" si="22"/>
        <v>0.24</v>
      </c>
      <c r="AH7" s="78">
        <f t="shared" si="23"/>
        <v>0.24</v>
      </c>
      <c r="AI7" s="78">
        <f t="shared" si="24"/>
        <v>0.26</v>
      </c>
      <c r="AJ7" s="78">
        <f t="shared" si="25"/>
        <v>0.24</v>
      </c>
    </row>
    <row r="8" spans="1:36" ht="12.95" customHeight="1" x14ac:dyDescent="0.15">
      <c r="A8" s="82">
        <v>715</v>
      </c>
      <c r="B8" s="99" t="s">
        <v>39</v>
      </c>
      <c r="C8" s="99"/>
      <c r="D8" s="77">
        <v>8</v>
      </c>
      <c r="E8" s="77">
        <v>8</v>
      </c>
      <c r="F8" s="4">
        <f t="shared" si="0"/>
        <v>0.02</v>
      </c>
      <c r="G8" s="5" t="s">
        <v>366</v>
      </c>
      <c r="H8" s="77" t="s">
        <v>368</v>
      </c>
      <c r="I8" s="77" t="s">
        <v>366</v>
      </c>
      <c r="J8" s="1" t="s">
        <v>15</v>
      </c>
      <c r="K8" s="78">
        <f t="shared" si="1"/>
        <v>0.02</v>
      </c>
      <c r="L8" s="78">
        <f t="shared" si="2"/>
        <v>0.02</v>
      </c>
      <c r="M8" s="78">
        <f t="shared" si="3"/>
        <v>0.02</v>
      </c>
      <c r="N8" s="78">
        <f t="shared" si="4"/>
        <v>0.02</v>
      </c>
      <c r="O8" s="78">
        <f t="shared" si="5"/>
        <v>0.02</v>
      </c>
      <c r="P8" s="78">
        <f t="shared" si="26"/>
        <v>0.02</v>
      </c>
      <c r="Q8" s="78">
        <f t="shared" si="6"/>
        <v>0.02</v>
      </c>
      <c r="R8" s="78">
        <f t="shared" si="7"/>
        <v>0.02</v>
      </c>
      <c r="S8" s="78">
        <f t="shared" si="8"/>
        <v>0.02</v>
      </c>
      <c r="T8" s="78">
        <f t="shared" si="9"/>
        <v>0.02</v>
      </c>
      <c r="U8" s="78">
        <f t="shared" si="10"/>
        <v>0.02</v>
      </c>
      <c r="V8" s="78">
        <f t="shared" si="11"/>
        <v>0.02</v>
      </c>
      <c r="W8" s="78">
        <f t="shared" si="12"/>
        <v>0.02</v>
      </c>
      <c r="X8" s="78">
        <f t="shared" si="13"/>
        <v>0.02</v>
      </c>
      <c r="Y8" s="78">
        <f t="shared" si="14"/>
        <v>0.02</v>
      </c>
      <c r="Z8" s="78">
        <f t="shared" si="15"/>
        <v>0.02</v>
      </c>
      <c r="AA8" s="78">
        <f t="shared" si="16"/>
        <v>0.02</v>
      </c>
      <c r="AB8" s="78">
        <f t="shared" si="17"/>
        <v>0.02</v>
      </c>
      <c r="AC8" s="78">
        <f t="shared" si="18"/>
        <v>0.02</v>
      </c>
      <c r="AD8" s="78">
        <f t="shared" si="19"/>
        <v>0.03</v>
      </c>
      <c r="AE8" s="78">
        <f t="shared" si="20"/>
        <v>0.02</v>
      </c>
      <c r="AF8" s="78">
        <f t="shared" si="21"/>
        <v>0.02</v>
      </c>
      <c r="AG8" s="78">
        <f t="shared" si="22"/>
        <v>0.02</v>
      </c>
      <c r="AH8" s="78">
        <f t="shared" si="23"/>
        <v>0.02</v>
      </c>
      <c r="AI8" s="78">
        <f t="shared" si="24"/>
        <v>0.02</v>
      </c>
      <c r="AJ8" s="78">
        <f t="shared" si="25"/>
        <v>0.02</v>
      </c>
    </row>
    <row r="9" spans="1:36" ht="12.95" customHeight="1" x14ac:dyDescent="0.15">
      <c r="A9" s="82">
        <v>716</v>
      </c>
      <c r="B9" s="99" t="s">
        <v>39</v>
      </c>
      <c r="C9" s="99"/>
      <c r="D9" s="77">
        <v>16</v>
      </c>
      <c r="E9" s="77">
        <v>10</v>
      </c>
      <c r="F9" s="4">
        <f t="shared" si="0"/>
        <v>0.11</v>
      </c>
      <c r="G9" s="5"/>
      <c r="H9" s="77"/>
      <c r="I9" s="77"/>
      <c r="J9" s="1" t="s">
        <v>15</v>
      </c>
      <c r="K9" s="78">
        <f t="shared" si="1"/>
        <v>0.1</v>
      </c>
      <c r="L9" s="78">
        <f t="shared" si="2"/>
        <v>0.1</v>
      </c>
      <c r="M9" s="78">
        <f t="shared" si="3"/>
        <v>0.1</v>
      </c>
      <c r="N9" s="78">
        <f t="shared" si="4"/>
        <v>0.1</v>
      </c>
      <c r="O9" s="78">
        <f t="shared" si="5"/>
        <v>0.11</v>
      </c>
      <c r="P9" s="78">
        <f t="shared" si="26"/>
        <v>0.1</v>
      </c>
      <c r="Q9" s="78">
        <f t="shared" si="6"/>
        <v>0.1</v>
      </c>
      <c r="R9" s="78">
        <f t="shared" si="7"/>
        <v>0.1</v>
      </c>
      <c r="S9" s="78">
        <f t="shared" si="8"/>
        <v>0.1</v>
      </c>
      <c r="T9" s="78">
        <f t="shared" si="9"/>
        <v>0.09</v>
      </c>
      <c r="U9" s="78">
        <f t="shared" si="10"/>
        <v>0.1</v>
      </c>
      <c r="V9" s="78">
        <f t="shared" si="11"/>
        <v>0.11</v>
      </c>
      <c r="W9" s="78">
        <f t="shared" si="12"/>
        <v>0.11</v>
      </c>
      <c r="X9" s="78">
        <f t="shared" si="13"/>
        <v>0.1</v>
      </c>
      <c r="Y9" s="78">
        <f t="shared" si="14"/>
        <v>0.09</v>
      </c>
      <c r="Z9" s="78">
        <f t="shared" si="15"/>
        <v>0.11</v>
      </c>
      <c r="AA9" s="78">
        <f t="shared" si="16"/>
        <v>0.1</v>
      </c>
      <c r="AB9" s="78">
        <f t="shared" si="17"/>
        <v>0.1</v>
      </c>
      <c r="AC9" s="78">
        <f t="shared" si="18"/>
        <v>0.1</v>
      </c>
      <c r="AD9" s="78">
        <f t="shared" si="19"/>
        <v>0.12</v>
      </c>
      <c r="AE9" s="78">
        <f t="shared" si="20"/>
        <v>0.09</v>
      </c>
      <c r="AF9" s="78">
        <f t="shared" si="21"/>
        <v>0.1</v>
      </c>
      <c r="AG9" s="78">
        <f t="shared" si="22"/>
        <v>0.1</v>
      </c>
      <c r="AH9" s="78">
        <f t="shared" si="23"/>
        <v>0.1</v>
      </c>
      <c r="AI9" s="78">
        <f t="shared" si="24"/>
        <v>0.11</v>
      </c>
      <c r="AJ9" s="78">
        <f t="shared" si="25"/>
        <v>0.1</v>
      </c>
    </row>
    <row r="10" spans="1:36" ht="12.95" customHeight="1" x14ac:dyDescent="0.15">
      <c r="A10" s="82">
        <v>717</v>
      </c>
      <c r="B10" s="99" t="s">
        <v>39</v>
      </c>
      <c r="C10" s="99"/>
      <c r="D10" s="77">
        <v>12</v>
      </c>
      <c r="E10" s="77">
        <v>9</v>
      </c>
      <c r="F10" s="4">
        <f t="shared" si="0"/>
        <v>0.06</v>
      </c>
      <c r="G10" s="5" t="s">
        <v>366</v>
      </c>
      <c r="H10" s="77" t="s">
        <v>367</v>
      </c>
      <c r="I10" s="5" t="s">
        <v>366</v>
      </c>
      <c r="J10" s="1" t="s">
        <v>15</v>
      </c>
      <c r="K10" s="78">
        <f t="shared" si="1"/>
        <v>0.05</v>
      </c>
      <c r="L10" s="78">
        <f t="shared" si="2"/>
        <v>0.05</v>
      </c>
      <c r="M10" s="78">
        <f t="shared" si="3"/>
        <v>0.05</v>
      </c>
      <c r="N10" s="78">
        <f t="shared" si="4"/>
        <v>0.06</v>
      </c>
      <c r="O10" s="78">
        <f t="shared" si="5"/>
        <v>0.06</v>
      </c>
      <c r="P10" s="78">
        <f t="shared" si="26"/>
        <v>0.05</v>
      </c>
      <c r="Q10" s="78">
        <f t="shared" si="6"/>
        <v>0.05</v>
      </c>
      <c r="R10" s="78">
        <f t="shared" si="7"/>
        <v>0.05</v>
      </c>
      <c r="S10" s="78">
        <f t="shared" si="8"/>
        <v>0.05</v>
      </c>
      <c r="T10" s="78">
        <f t="shared" si="9"/>
        <v>0.05</v>
      </c>
      <c r="U10" s="78">
        <f t="shared" si="10"/>
        <v>0.05</v>
      </c>
      <c r="V10" s="78">
        <f t="shared" si="11"/>
        <v>0.06</v>
      </c>
      <c r="W10" s="78">
        <f t="shared" si="12"/>
        <v>0.06</v>
      </c>
      <c r="X10" s="78">
        <f t="shared" si="13"/>
        <v>0.05</v>
      </c>
      <c r="Y10" s="78">
        <f t="shared" si="14"/>
        <v>0.05</v>
      </c>
      <c r="Z10" s="78">
        <f t="shared" si="15"/>
        <v>0.06</v>
      </c>
      <c r="AA10" s="78">
        <f t="shared" si="16"/>
        <v>0.05</v>
      </c>
      <c r="AB10" s="78">
        <f t="shared" si="17"/>
        <v>0.05</v>
      </c>
      <c r="AC10" s="78">
        <f t="shared" si="18"/>
        <v>0.05</v>
      </c>
      <c r="AD10" s="78">
        <f t="shared" si="19"/>
        <v>7.0000000000000007E-2</v>
      </c>
      <c r="AE10" s="78">
        <f t="shared" si="20"/>
        <v>0.05</v>
      </c>
      <c r="AF10" s="78">
        <f t="shared" si="21"/>
        <v>0.05</v>
      </c>
      <c r="AG10" s="78">
        <f t="shared" si="22"/>
        <v>0.05</v>
      </c>
      <c r="AH10" s="78">
        <f t="shared" si="23"/>
        <v>0.05</v>
      </c>
      <c r="AI10" s="78">
        <f t="shared" si="24"/>
        <v>0.06</v>
      </c>
      <c r="AJ10" s="78">
        <f t="shared" si="25"/>
        <v>0.05</v>
      </c>
    </row>
    <row r="11" spans="1:36" ht="12.95" customHeight="1" x14ac:dyDescent="0.15">
      <c r="A11" s="82">
        <v>718</v>
      </c>
      <c r="B11" s="99" t="s">
        <v>39</v>
      </c>
      <c r="C11" s="99"/>
      <c r="D11" s="77">
        <v>28</v>
      </c>
      <c r="E11" s="77">
        <v>16</v>
      </c>
      <c r="F11" s="4">
        <f t="shared" si="0"/>
        <v>0.46</v>
      </c>
      <c r="G11" s="5"/>
      <c r="H11" s="77"/>
      <c r="I11" s="77"/>
      <c r="J11" s="1" t="s">
        <v>15</v>
      </c>
      <c r="K11" s="78">
        <f t="shared" si="1"/>
        <v>0.42</v>
      </c>
      <c r="L11" s="78">
        <f t="shared" si="2"/>
        <v>0.47</v>
      </c>
      <c r="M11" s="78">
        <f t="shared" si="3"/>
        <v>0.45</v>
      </c>
      <c r="N11" s="78">
        <f t="shared" si="4"/>
        <v>0.46</v>
      </c>
      <c r="O11" s="78">
        <f t="shared" si="5"/>
        <v>0.47</v>
      </c>
      <c r="P11" s="78">
        <f t="shared" si="26"/>
        <v>0.45</v>
      </c>
      <c r="Q11" s="78">
        <f t="shared" si="6"/>
        <v>0.43</v>
      </c>
      <c r="R11" s="78">
        <f t="shared" si="7"/>
        <v>0.48</v>
      </c>
      <c r="S11" s="78">
        <f t="shared" si="8"/>
        <v>0.46</v>
      </c>
      <c r="T11" s="78">
        <f t="shared" si="9"/>
        <v>0.45</v>
      </c>
      <c r="U11" s="78">
        <f t="shared" si="10"/>
        <v>0.46</v>
      </c>
      <c r="V11" s="78">
        <f t="shared" si="11"/>
        <v>0.5</v>
      </c>
      <c r="W11" s="78">
        <f t="shared" si="12"/>
        <v>0.46</v>
      </c>
      <c r="X11" s="78">
        <f t="shared" si="13"/>
        <v>0.46</v>
      </c>
      <c r="Y11" s="78">
        <f t="shared" si="14"/>
        <v>0.44</v>
      </c>
      <c r="Z11" s="78">
        <f t="shared" si="15"/>
        <v>0.46</v>
      </c>
      <c r="AA11" s="78">
        <f t="shared" si="16"/>
        <v>0.41</v>
      </c>
      <c r="AB11" s="78">
        <f t="shared" si="17"/>
        <v>0.5</v>
      </c>
      <c r="AC11" s="78">
        <f t="shared" si="18"/>
        <v>0.49</v>
      </c>
      <c r="AD11" s="78">
        <f t="shared" si="19"/>
        <v>0.5</v>
      </c>
      <c r="AE11" s="78">
        <f t="shared" si="20"/>
        <v>0.44</v>
      </c>
      <c r="AF11" s="78">
        <f t="shared" si="21"/>
        <v>0.49</v>
      </c>
      <c r="AG11" s="78">
        <f t="shared" si="22"/>
        <v>0.42</v>
      </c>
      <c r="AH11" s="78">
        <f t="shared" si="23"/>
        <v>0.44</v>
      </c>
      <c r="AI11" s="78">
        <f t="shared" si="24"/>
        <v>0.46</v>
      </c>
      <c r="AJ11" s="78">
        <f t="shared" si="25"/>
        <v>0.44</v>
      </c>
    </row>
    <row r="12" spans="1:36" ht="12.95" customHeight="1" x14ac:dyDescent="0.15">
      <c r="A12" s="82">
        <v>719</v>
      </c>
      <c r="B12" s="99" t="s">
        <v>39</v>
      </c>
      <c r="C12" s="99"/>
      <c r="D12" s="77">
        <v>22</v>
      </c>
      <c r="E12" s="77">
        <v>16</v>
      </c>
      <c r="F12" s="4">
        <f t="shared" si="0"/>
        <v>0.3</v>
      </c>
      <c r="G12" s="5"/>
      <c r="H12" s="77"/>
      <c r="I12" s="5"/>
      <c r="J12" s="1" t="s">
        <v>15</v>
      </c>
      <c r="K12" s="78">
        <f t="shared" si="1"/>
        <v>0.28000000000000003</v>
      </c>
      <c r="L12" s="78">
        <f t="shared" si="2"/>
        <v>0.3</v>
      </c>
      <c r="M12" s="78">
        <f t="shared" si="3"/>
        <v>0.3</v>
      </c>
      <c r="N12" s="78">
        <f t="shared" si="4"/>
        <v>0.3</v>
      </c>
      <c r="O12" s="78">
        <f t="shared" si="5"/>
        <v>0.3</v>
      </c>
      <c r="P12" s="78">
        <f t="shared" si="26"/>
        <v>0.3</v>
      </c>
      <c r="Q12" s="78">
        <f t="shared" si="6"/>
        <v>0.28000000000000003</v>
      </c>
      <c r="R12" s="78">
        <f t="shared" si="7"/>
        <v>0.3</v>
      </c>
      <c r="S12" s="78">
        <f t="shared" si="8"/>
        <v>0.3</v>
      </c>
      <c r="T12" s="78">
        <f t="shared" si="9"/>
        <v>0.3</v>
      </c>
      <c r="U12" s="78">
        <f t="shared" si="10"/>
        <v>0.3</v>
      </c>
      <c r="V12" s="78">
        <f t="shared" si="11"/>
        <v>0.32</v>
      </c>
      <c r="W12" s="78">
        <f t="shared" si="12"/>
        <v>0.3</v>
      </c>
      <c r="X12" s="78">
        <f t="shared" si="13"/>
        <v>0.3</v>
      </c>
      <c r="Y12" s="78">
        <f t="shared" si="14"/>
        <v>0.27</v>
      </c>
      <c r="Z12" s="78">
        <f t="shared" si="15"/>
        <v>0.3</v>
      </c>
      <c r="AA12" s="78">
        <f t="shared" si="16"/>
        <v>0.27</v>
      </c>
      <c r="AB12" s="78">
        <f t="shared" si="17"/>
        <v>0.31</v>
      </c>
      <c r="AC12" s="78">
        <f t="shared" si="18"/>
        <v>0.31</v>
      </c>
      <c r="AD12" s="78">
        <f t="shared" si="19"/>
        <v>0.34</v>
      </c>
      <c r="AE12" s="78">
        <f t="shared" si="20"/>
        <v>0.28000000000000003</v>
      </c>
      <c r="AF12" s="78">
        <f t="shared" si="21"/>
        <v>0.31</v>
      </c>
      <c r="AG12" s="78">
        <f t="shared" si="22"/>
        <v>0.27</v>
      </c>
      <c r="AH12" s="78">
        <f t="shared" si="23"/>
        <v>0.28000000000000003</v>
      </c>
      <c r="AI12" s="78">
        <f t="shared" si="24"/>
        <v>0.3</v>
      </c>
      <c r="AJ12" s="78">
        <f t="shared" si="25"/>
        <v>0.28000000000000003</v>
      </c>
    </row>
    <row r="13" spans="1:36" ht="12.95" customHeight="1" x14ac:dyDescent="0.15">
      <c r="A13" s="82">
        <v>720</v>
      </c>
      <c r="B13" s="99" t="s">
        <v>39</v>
      </c>
      <c r="C13" s="99"/>
      <c r="D13" s="77">
        <v>32</v>
      </c>
      <c r="E13" s="77">
        <v>18</v>
      </c>
      <c r="F13" s="4">
        <f t="shared" si="0"/>
        <v>0.66</v>
      </c>
      <c r="G13" s="5"/>
      <c r="H13" s="77"/>
      <c r="I13" s="5"/>
      <c r="J13" s="1" t="s">
        <v>15</v>
      </c>
      <c r="K13" s="78">
        <f t="shared" si="1"/>
        <v>0.6</v>
      </c>
      <c r="L13" s="78">
        <f t="shared" si="2"/>
        <v>0.68</v>
      </c>
      <c r="M13" s="78">
        <f t="shared" si="3"/>
        <v>0.66</v>
      </c>
      <c r="N13" s="78">
        <f t="shared" si="4"/>
        <v>0.66</v>
      </c>
      <c r="O13" s="78">
        <f t="shared" si="5"/>
        <v>0.67</v>
      </c>
      <c r="P13" s="78">
        <f t="shared" si="26"/>
        <v>0.66</v>
      </c>
      <c r="Q13" s="78">
        <f t="shared" si="6"/>
        <v>0.61</v>
      </c>
      <c r="R13" s="78">
        <f t="shared" si="7"/>
        <v>0.7</v>
      </c>
      <c r="S13" s="78">
        <f t="shared" si="8"/>
        <v>0.67</v>
      </c>
      <c r="T13" s="78">
        <f t="shared" si="9"/>
        <v>0.67</v>
      </c>
      <c r="U13" s="78">
        <f t="shared" si="10"/>
        <v>0.67</v>
      </c>
      <c r="V13" s="78">
        <f t="shared" si="11"/>
        <v>0.73</v>
      </c>
      <c r="W13" s="78">
        <f t="shared" si="12"/>
        <v>0.66</v>
      </c>
      <c r="X13" s="78">
        <f t="shared" si="13"/>
        <v>0.66</v>
      </c>
      <c r="Y13" s="78">
        <f t="shared" si="14"/>
        <v>0.65</v>
      </c>
      <c r="Z13" s="78">
        <f t="shared" si="15"/>
        <v>0.66</v>
      </c>
      <c r="AA13" s="78">
        <f t="shared" si="16"/>
        <v>0.59</v>
      </c>
      <c r="AB13" s="78">
        <f t="shared" si="17"/>
        <v>0.73</v>
      </c>
      <c r="AC13" s="78">
        <f t="shared" si="18"/>
        <v>0.71</v>
      </c>
      <c r="AD13" s="78">
        <f t="shared" si="19"/>
        <v>0.71</v>
      </c>
      <c r="AE13" s="78">
        <f t="shared" si="20"/>
        <v>0.64</v>
      </c>
      <c r="AF13" s="78">
        <f t="shared" si="21"/>
        <v>0.71</v>
      </c>
      <c r="AG13" s="78">
        <f t="shared" si="22"/>
        <v>0.61</v>
      </c>
      <c r="AH13" s="78">
        <f t="shared" si="23"/>
        <v>0.64</v>
      </c>
      <c r="AI13" s="78">
        <f t="shared" si="24"/>
        <v>0.66</v>
      </c>
      <c r="AJ13" s="78">
        <f t="shared" si="25"/>
        <v>0.64</v>
      </c>
    </row>
    <row r="14" spans="1:36" ht="12.95" customHeight="1" x14ac:dyDescent="0.15">
      <c r="A14" s="82">
        <v>721</v>
      </c>
      <c r="B14" s="99" t="s">
        <v>370</v>
      </c>
      <c r="C14" s="99"/>
      <c r="D14" s="77">
        <v>20</v>
      </c>
      <c r="E14" s="77">
        <v>14</v>
      </c>
      <c r="F14" s="4">
        <f t="shared" si="0"/>
        <v>0.2</v>
      </c>
      <c r="G14" s="5"/>
      <c r="H14" s="77"/>
      <c r="I14" s="77"/>
      <c r="J14" s="1" t="s">
        <v>15</v>
      </c>
      <c r="K14" s="78">
        <f t="shared" si="1"/>
        <v>0.2</v>
      </c>
      <c r="L14" s="78">
        <f t="shared" si="2"/>
        <v>0.22</v>
      </c>
      <c r="M14" s="78">
        <f t="shared" si="3"/>
        <v>0.22</v>
      </c>
      <c r="N14" s="78">
        <f t="shared" si="4"/>
        <v>0.22</v>
      </c>
      <c r="O14" s="78">
        <f t="shared" si="5"/>
        <v>0.22</v>
      </c>
      <c r="P14" s="78">
        <f t="shared" si="26"/>
        <v>0.22</v>
      </c>
      <c r="Q14" s="78">
        <f t="shared" si="6"/>
        <v>0.2</v>
      </c>
      <c r="R14" s="78">
        <f t="shared" si="7"/>
        <v>0.22</v>
      </c>
      <c r="S14" s="78">
        <f t="shared" si="8"/>
        <v>0.22</v>
      </c>
      <c r="T14" s="78">
        <f t="shared" si="9"/>
        <v>0.22</v>
      </c>
      <c r="U14" s="78">
        <f t="shared" si="10"/>
        <v>0.22</v>
      </c>
      <c r="V14" s="78">
        <f t="shared" si="11"/>
        <v>0.23</v>
      </c>
      <c r="W14" s="78">
        <f t="shared" si="12"/>
        <v>0.22</v>
      </c>
      <c r="X14" s="78">
        <f t="shared" si="13"/>
        <v>0.22</v>
      </c>
      <c r="Y14" s="78">
        <f t="shared" si="14"/>
        <v>0.2</v>
      </c>
      <c r="Z14" s="78">
        <f t="shared" si="15"/>
        <v>0.22</v>
      </c>
      <c r="AA14" s="78">
        <f t="shared" si="16"/>
        <v>0.2</v>
      </c>
      <c r="AB14" s="78">
        <f t="shared" si="17"/>
        <v>0.22</v>
      </c>
      <c r="AC14" s="78">
        <f t="shared" si="18"/>
        <v>0.22</v>
      </c>
      <c r="AD14" s="78">
        <f t="shared" si="19"/>
        <v>0.25</v>
      </c>
      <c r="AE14" s="78">
        <f t="shared" si="20"/>
        <v>0.2</v>
      </c>
      <c r="AF14" s="78">
        <f t="shared" si="21"/>
        <v>0.22</v>
      </c>
      <c r="AG14" s="78">
        <f t="shared" si="22"/>
        <v>0.2</v>
      </c>
      <c r="AH14" s="78">
        <f t="shared" si="23"/>
        <v>0.2</v>
      </c>
      <c r="AI14" s="78">
        <f t="shared" si="24"/>
        <v>0.22</v>
      </c>
      <c r="AJ14" s="78">
        <f t="shared" si="25"/>
        <v>0.2</v>
      </c>
    </row>
    <row r="15" spans="1:36" ht="12.95" customHeight="1" x14ac:dyDescent="0.15">
      <c r="A15" s="77"/>
      <c r="B15" s="99"/>
      <c r="C15" s="99"/>
      <c r="D15" s="77"/>
      <c r="E15" s="77"/>
      <c r="F15" s="4" t="str">
        <f t="shared" si="0"/>
        <v/>
      </c>
      <c r="G15" s="5"/>
      <c r="H15" s="77"/>
      <c r="I15" s="5"/>
      <c r="J15" s="1" t="s">
        <v>15</v>
      </c>
      <c r="K15" s="78" t="e">
        <f t="shared" si="1"/>
        <v>#NUM!</v>
      </c>
      <c r="L15" s="78" t="e">
        <f t="shared" si="2"/>
        <v>#NUM!</v>
      </c>
      <c r="M15" s="78" t="e">
        <f t="shared" si="3"/>
        <v>#NUM!</v>
      </c>
      <c r="N15" s="78" t="e">
        <f t="shared" si="4"/>
        <v>#NUM!</v>
      </c>
      <c r="O15" s="78" t="e">
        <f t="shared" si="5"/>
        <v>#NUM!</v>
      </c>
      <c r="P15" s="78" t="e">
        <f t="shared" si="26"/>
        <v>#N/A</v>
      </c>
      <c r="Q15" s="78" t="e">
        <f t="shared" si="6"/>
        <v>#NUM!</v>
      </c>
      <c r="R15" s="78" t="e">
        <f t="shared" si="7"/>
        <v>#NUM!</v>
      </c>
      <c r="S15" s="78" t="e">
        <f t="shared" si="8"/>
        <v>#NUM!</v>
      </c>
      <c r="T15" s="78" t="e">
        <f t="shared" si="9"/>
        <v>#NUM!</v>
      </c>
      <c r="U15" s="78" t="e">
        <f t="shared" si="10"/>
        <v>#N/A</v>
      </c>
      <c r="V15" s="78" t="e">
        <f t="shared" si="11"/>
        <v>#NUM!</v>
      </c>
      <c r="W15" s="78" t="e">
        <f t="shared" si="12"/>
        <v>#NUM!</v>
      </c>
      <c r="X15" s="78" t="e">
        <f t="shared" si="13"/>
        <v>#NUM!</v>
      </c>
      <c r="Y15" s="78" t="e">
        <f t="shared" si="14"/>
        <v>#NUM!</v>
      </c>
      <c r="Z15" s="78" t="e">
        <f t="shared" si="15"/>
        <v>#N/A</v>
      </c>
      <c r="AA15" s="78" t="e">
        <f t="shared" si="16"/>
        <v>#NUM!</v>
      </c>
      <c r="AB15" s="78" t="e">
        <f t="shared" si="17"/>
        <v>#NUM!</v>
      </c>
      <c r="AC15" s="78" t="e">
        <f t="shared" si="18"/>
        <v>#NUM!</v>
      </c>
      <c r="AD15" s="78" t="e">
        <f t="shared" si="19"/>
        <v>#NUM!</v>
      </c>
      <c r="AE15" s="78" t="e">
        <f t="shared" si="20"/>
        <v>#NUM!</v>
      </c>
      <c r="AF15" s="78" t="e">
        <f t="shared" si="21"/>
        <v>#N/A</v>
      </c>
      <c r="AG15" s="78" t="e">
        <f t="shared" si="22"/>
        <v>#NUM!</v>
      </c>
      <c r="AH15" s="78" t="e">
        <f t="shared" si="23"/>
        <v>#NUM!</v>
      </c>
      <c r="AI15" s="78" t="e">
        <f t="shared" si="24"/>
        <v>#NUM!</v>
      </c>
      <c r="AJ15" s="78" t="e">
        <f t="shared" si="25"/>
        <v>#N/A</v>
      </c>
    </row>
    <row r="16" spans="1:36" ht="12.95" customHeight="1" x14ac:dyDescent="0.15">
      <c r="A16" s="77"/>
      <c r="B16" s="99"/>
      <c r="C16" s="99"/>
      <c r="D16" s="77"/>
      <c r="E16" s="77"/>
      <c r="F16" s="4" t="str">
        <f t="shared" si="0"/>
        <v/>
      </c>
      <c r="G16" s="5"/>
      <c r="H16" s="77"/>
      <c r="I16" s="77"/>
      <c r="J16" s="1" t="s">
        <v>15</v>
      </c>
      <c r="K16" s="78" t="e">
        <f t="shared" si="1"/>
        <v>#NUM!</v>
      </c>
      <c r="L16" s="78" t="e">
        <f t="shared" si="2"/>
        <v>#NUM!</v>
      </c>
      <c r="M16" s="78" t="e">
        <f t="shared" si="3"/>
        <v>#NUM!</v>
      </c>
      <c r="N16" s="78" t="e">
        <f t="shared" si="4"/>
        <v>#NUM!</v>
      </c>
      <c r="O16" s="78" t="e">
        <f t="shared" si="5"/>
        <v>#NUM!</v>
      </c>
      <c r="P16" s="78" t="e">
        <f t="shared" si="26"/>
        <v>#N/A</v>
      </c>
      <c r="Q16" s="78" t="e">
        <f t="shared" si="6"/>
        <v>#NUM!</v>
      </c>
      <c r="R16" s="78" t="e">
        <f t="shared" si="7"/>
        <v>#NUM!</v>
      </c>
      <c r="S16" s="78" t="e">
        <f t="shared" si="8"/>
        <v>#NUM!</v>
      </c>
      <c r="T16" s="78" t="e">
        <f t="shared" si="9"/>
        <v>#NUM!</v>
      </c>
      <c r="U16" s="78" t="e">
        <f t="shared" si="10"/>
        <v>#N/A</v>
      </c>
      <c r="V16" s="78" t="e">
        <f t="shared" si="11"/>
        <v>#NUM!</v>
      </c>
      <c r="W16" s="78" t="e">
        <f t="shared" si="12"/>
        <v>#NUM!</v>
      </c>
      <c r="X16" s="78" t="e">
        <f t="shared" si="13"/>
        <v>#NUM!</v>
      </c>
      <c r="Y16" s="78" t="e">
        <f t="shared" si="14"/>
        <v>#NUM!</v>
      </c>
      <c r="Z16" s="78" t="e">
        <f t="shared" si="15"/>
        <v>#N/A</v>
      </c>
      <c r="AA16" s="78" t="e">
        <f t="shared" si="16"/>
        <v>#NUM!</v>
      </c>
      <c r="AB16" s="78" t="e">
        <f t="shared" si="17"/>
        <v>#NUM!</v>
      </c>
      <c r="AC16" s="78" t="e">
        <f t="shared" si="18"/>
        <v>#NUM!</v>
      </c>
      <c r="AD16" s="78" t="e">
        <f t="shared" si="19"/>
        <v>#NUM!</v>
      </c>
      <c r="AE16" s="78" t="e">
        <f t="shared" si="20"/>
        <v>#NUM!</v>
      </c>
      <c r="AF16" s="78" t="e">
        <f t="shared" si="21"/>
        <v>#N/A</v>
      </c>
      <c r="AG16" s="78" t="e">
        <f t="shared" si="22"/>
        <v>#NUM!</v>
      </c>
      <c r="AH16" s="78" t="e">
        <f t="shared" si="23"/>
        <v>#NUM!</v>
      </c>
      <c r="AI16" s="78" t="e">
        <f t="shared" si="24"/>
        <v>#NUM!</v>
      </c>
      <c r="AJ16" s="78" t="e">
        <f t="shared" si="25"/>
        <v>#N/A</v>
      </c>
    </row>
    <row r="17" spans="1:36" ht="12.95" customHeight="1" x14ac:dyDescent="0.15">
      <c r="A17" s="77"/>
      <c r="B17" s="99"/>
      <c r="C17" s="99"/>
      <c r="D17" s="77"/>
      <c r="E17" s="77"/>
      <c r="F17" s="4" t="str">
        <f t="shared" si="0"/>
        <v/>
      </c>
      <c r="G17" s="5"/>
      <c r="H17" s="77"/>
      <c r="I17" s="77"/>
      <c r="J17" s="1" t="s">
        <v>15</v>
      </c>
      <c r="K17" s="78" t="e">
        <f t="shared" si="1"/>
        <v>#NUM!</v>
      </c>
      <c r="L17" s="78" t="e">
        <f t="shared" si="2"/>
        <v>#NUM!</v>
      </c>
      <c r="M17" s="78" t="e">
        <f t="shared" si="3"/>
        <v>#NUM!</v>
      </c>
      <c r="N17" s="78" t="e">
        <f t="shared" si="4"/>
        <v>#NUM!</v>
      </c>
      <c r="O17" s="78" t="e">
        <f t="shared" si="5"/>
        <v>#NUM!</v>
      </c>
      <c r="P17" s="78" t="e">
        <f t="shared" si="26"/>
        <v>#N/A</v>
      </c>
      <c r="Q17" s="78" t="e">
        <f t="shared" si="6"/>
        <v>#NUM!</v>
      </c>
      <c r="R17" s="78" t="e">
        <f t="shared" si="7"/>
        <v>#NUM!</v>
      </c>
      <c r="S17" s="78" t="e">
        <f t="shared" si="8"/>
        <v>#NUM!</v>
      </c>
      <c r="T17" s="78" t="e">
        <f t="shared" si="9"/>
        <v>#NUM!</v>
      </c>
      <c r="U17" s="78" t="e">
        <f t="shared" si="10"/>
        <v>#N/A</v>
      </c>
      <c r="V17" s="78" t="e">
        <f t="shared" si="11"/>
        <v>#NUM!</v>
      </c>
      <c r="W17" s="78" t="e">
        <f t="shared" si="12"/>
        <v>#NUM!</v>
      </c>
      <c r="X17" s="78" t="e">
        <f t="shared" si="13"/>
        <v>#NUM!</v>
      </c>
      <c r="Y17" s="78" t="e">
        <f t="shared" si="14"/>
        <v>#NUM!</v>
      </c>
      <c r="Z17" s="78" t="e">
        <f t="shared" si="15"/>
        <v>#N/A</v>
      </c>
      <c r="AA17" s="78" t="e">
        <f t="shared" si="16"/>
        <v>#NUM!</v>
      </c>
      <c r="AB17" s="78" t="e">
        <f t="shared" si="17"/>
        <v>#NUM!</v>
      </c>
      <c r="AC17" s="78" t="e">
        <f t="shared" si="18"/>
        <v>#NUM!</v>
      </c>
      <c r="AD17" s="78" t="e">
        <f t="shared" si="19"/>
        <v>#NUM!</v>
      </c>
      <c r="AE17" s="78" t="e">
        <f t="shared" si="20"/>
        <v>#NUM!</v>
      </c>
      <c r="AF17" s="78" t="e">
        <f t="shared" si="21"/>
        <v>#N/A</v>
      </c>
      <c r="AG17" s="78" t="e">
        <f t="shared" si="22"/>
        <v>#NUM!</v>
      </c>
      <c r="AH17" s="78" t="e">
        <f t="shared" si="23"/>
        <v>#NUM!</v>
      </c>
      <c r="AI17" s="78" t="e">
        <f t="shared" si="24"/>
        <v>#NUM!</v>
      </c>
      <c r="AJ17" s="78" t="e">
        <f t="shared" si="25"/>
        <v>#N/A</v>
      </c>
    </row>
    <row r="18" spans="1:36" ht="12.95" customHeight="1" x14ac:dyDescent="0.15">
      <c r="A18" s="77"/>
      <c r="B18" s="99"/>
      <c r="C18" s="99"/>
      <c r="D18" s="77"/>
      <c r="E18" s="77"/>
      <c r="F18" s="4" t="str">
        <f t="shared" si="0"/>
        <v/>
      </c>
      <c r="G18" s="5"/>
      <c r="H18" s="77"/>
      <c r="I18" s="77"/>
      <c r="J18" s="1" t="s">
        <v>15</v>
      </c>
      <c r="K18" s="78" t="e">
        <f t="shared" si="1"/>
        <v>#NUM!</v>
      </c>
      <c r="L18" s="78" t="e">
        <f t="shared" si="2"/>
        <v>#NUM!</v>
      </c>
      <c r="M18" s="78" t="e">
        <f t="shared" si="3"/>
        <v>#NUM!</v>
      </c>
      <c r="N18" s="78" t="e">
        <f t="shared" si="4"/>
        <v>#NUM!</v>
      </c>
      <c r="O18" s="78" t="e">
        <f t="shared" si="5"/>
        <v>#NUM!</v>
      </c>
      <c r="P18" s="78" t="e">
        <f t="shared" si="26"/>
        <v>#N/A</v>
      </c>
      <c r="Q18" s="78" t="e">
        <f t="shared" si="6"/>
        <v>#NUM!</v>
      </c>
      <c r="R18" s="78" t="e">
        <f t="shared" si="7"/>
        <v>#NUM!</v>
      </c>
      <c r="S18" s="78" t="e">
        <f t="shared" si="8"/>
        <v>#NUM!</v>
      </c>
      <c r="T18" s="78" t="e">
        <f t="shared" si="9"/>
        <v>#NUM!</v>
      </c>
      <c r="U18" s="78" t="e">
        <f t="shared" si="10"/>
        <v>#N/A</v>
      </c>
      <c r="V18" s="78" t="e">
        <f t="shared" si="11"/>
        <v>#NUM!</v>
      </c>
      <c r="W18" s="78" t="e">
        <f t="shared" si="12"/>
        <v>#NUM!</v>
      </c>
      <c r="X18" s="78" t="e">
        <f t="shared" si="13"/>
        <v>#NUM!</v>
      </c>
      <c r="Y18" s="78" t="e">
        <f t="shared" si="14"/>
        <v>#NUM!</v>
      </c>
      <c r="Z18" s="78" t="e">
        <f t="shared" si="15"/>
        <v>#N/A</v>
      </c>
      <c r="AA18" s="78" t="e">
        <f t="shared" si="16"/>
        <v>#NUM!</v>
      </c>
      <c r="AB18" s="78" t="e">
        <f t="shared" si="17"/>
        <v>#NUM!</v>
      </c>
      <c r="AC18" s="78" t="e">
        <f t="shared" si="18"/>
        <v>#NUM!</v>
      </c>
      <c r="AD18" s="78" t="e">
        <f t="shared" si="19"/>
        <v>#NUM!</v>
      </c>
      <c r="AE18" s="78" t="e">
        <f t="shared" si="20"/>
        <v>#NUM!</v>
      </c>
      <c r="AF18" s="78" t="e">
        <f t="shared" si="21"/>
        <v>#N/A</v>
      </c>
      <c r="AG18" s="78" t="e">
        <f t="shared" si="22"/>
        <v>#NUM!</v>
      </c>
      <c r="AH18" s="78" t="e">
        <f t="shared" si="23"/>
        <v>#NUM!</v>
      </c>
      <c r="AI18" s="78" t="e">
        <f t="shared" si="24"/>
        <v>#NUM!</v>
      </c>
      <c r="AJ18" s="78" t="e">
        <f t="shared" si="25"/>
        <v>#N/A</v>
      </c>
    </row>
    <row r="19" spans="1:36" ht="12.95" customHeight="1" x14ac:dyDescent="0.15">
      <c r="A19" s="77"/>
      <c r="B19" s="99"/>
      <c r="C19" s="99"/>
      <c r="D19" s="77"/>
      <c r="E19" s="77"/>
      <c r="F19" s="4" t="str">
        <f t="shared" si="0"/>
        <v/>
      </c>
      <c r="G19" s="5"/>
      <c r="H19" s="77"/>
      <c r="I19" s="77"/>
      <c r="J19" s="1" t="s">
        <v>15</v>
      </c>
      <c r="K19" s="78" t="e">
        <f t="shared" si="1"/>
        <v>#NUM!</v>
      </c>
      <c r="L19" s="78" t="e">
        <f t="shared" si="2"/>
        <v>#NUM!</v>
      </c>
      <c r="M19" s="78" t="e">
        <f t="shared" si="3"/>
        <v>#NUM!</v>
      </c>
      <c r="N19" s="78" t="e">
        <f t="shared" si="4"/>
        <v>#NUM!</v>
      </c>
      <c r="O19" s="78" t="e">
        <f t="shared" si="5"/>
        <v>#NUM!</v>
      </c>
      <c r="P19" s="78" t="e">
        <f t="shared" si="26"/>
        <v>#N/A</v>
      </c>
      <c r="Q19" s="78" t="e">
        <f t="shared" si="6"/>
        <v>#NUM!</v>
      </c>
      <c r="R19" s="78" t="e">
        <f t="shared" si="7"/>
        <v>#NUM!</v>
      </c>
      <c r="S19" s="78" t="e">
        <f t="shared" si="8"/>
        <v>#NUM!</v>
      </c>
      <c r="T19" s="78" t="e">
        <f t="shared" si="9"/>
        <v>#NUM!</v>
      </c>
      <c r="U19" s="78" t="e">
        <f t="shared" si="10"/>
        <v>#N/A</v>
      </c>
      <c r="V19" s="78" t="e">
        <f t="shared" si="11"/>
        <v>#NUM!</v>
      </c>
      <c r="W19" s="78" t="e">
        <f t="shared" si="12"/>
        <v>#NUM!</v>
      </c>
      <c r="X19" s="78" t="e">
        <f t="shared" si="13"/>
        <v>#NUM!</v>
      </c>
      <c r="Y19" s="78" t="e">
        <f t="shared" si="14"/>
        <v>#NUM!</v>
      </c>
      <c r="Z19" s="78" t="e">
        <f t="shared" si="15"/>
        <v>#N/A</v>
      </c>
      <c r="AA19" s="78" t="e">
        <f t="shared" si="16"/>
        <v>#NUM!</v>
      </c>
      <c r="AB19" s="78" t="e">
        <f t="shared" si="17"/>
        <v>#NUM!</v>
      </c>
      <c r="AC19" s="78" t="e">
        <f t="shared" si="18"/>
        <v>#NUM!</v>
      </c>
      <c r="AD19" s="78" t="e">
        <f t="shared" si="19"/>
        <v>#NUM!</v>
      </c>
      <c r="AE19" s="78" t="e">
        <f t="shared" si="20"/>
        <v>#NUM!</v>
      </c>
      <c r="AF19" s="78" t="e">
        <f t="shared" si="21"/>
        <v>#N/A</v>
      </c>
      <c r="AG19" s="78" t="e">
        <f t="shared" si="22"/>
        <v>#NUM!</v>
      </c>
      <c r="AH19" s="78" t="e">
        <f t="shared" si="23"/>
        <v>#NUM!</v>
      </c>
      <c r="AI19" s="78" t="e">
        <f t="shared" si="24"/>
        <v>#NUM!</v>
      </c>
      <c r="AJ19" s="78" t="e">
        <f t="shared" si="25"/>
        <v>#N/A</v>
      </c>
    </row>
    <row r="20" spans="1:36" ht="12.95" customHeight="1" x14ac:dyDescent="0.15">
      <c r="A20" s="77"/>
      <c r="B20" s="99"/>
      <c r="C20" s="99"/>
      <c r="D20" s="77"/>
      <c r="E20" s="77"/>
      <c r="F20" s="4" t="str">
        <f t="shared" si="0"/>
        <v/>
      </c>
      <c r="G20" s="5"/>
      <c r="H20" s="77"/>
      <c r="I20" s="77"/>
      <c r="J20" s="1" t="s">
        <v>15</v>
      </c>
      <c r="K20" s="78" t="e">
        <f t="shared" si="1"/>
        <v>#NUM!</v>
      </c>
      <c r="L20" s="78" t="e">
        <f t="shared" si="2"/>
        <v>#NUM!</v>
      </c>
      <c r="M20" s="78" t="e">
        <f t="shared" si="3"/>
        <v>#NUM!</v>
      </c>
      <c r="N20" s="78" t="e">
        <f t="shared" si="4"/>
        <v>#NUM!</v>
      </c>
      <c r="O20" s="78" t="e">
        <f t="shared" si="5"/>
        <v>#NUM!</v>
      </c>
      <c r="P20" s="78" t="e">
        <f t="shared" si="26"/>
        <v>#N/A</v>
      </c>
      <c r="Q20" s="78" t="e">
        <f t="shared" si="6"/>
        <v>#NUM!</v>
      </c>
      <c r="R20" s="78" t="e">
        <f t="shared" si="7"/>
        <v>#NUM!</v>
      </c>
      <c r="S20" s="78" t="e">
        <f t="shared" si="8"/>
        <v>#NUM!</v>
      </c>
      <c r="T20" s="78" t="e">
        <f t="shared" si="9"/>
        <v>#NUM!</v>
      </c>
      <c r="U20" s="78" t="e">
        <f t="shared" si="10"/>
        <v>#N/A</v>
      </c>
      <c r="V20" s="78" t="e">
        <f t="shared" si="11"/>
        <v>#NUM!</v>
      </c>
      <c r="W20" s="78" t="e">
        <f t="shared" si="12"/>
        <v>#NUM!</v>
      </c>
      <c r="X20" s="78" t="e">
        <f t="shared" si="13"/>
        <v>#NUM!</v>
      </c>
      <c r="Y20" s="78" t="e">
        <f t="shared" si="14"/>
        <v>#NUM!</v>
      </c>
      <c r="Z20" s="78" t="e">
        <f t="shared" si="15"/>
        <v>#N/A</v>
      </c>
      <c r="AA20" s="78" t="e">
        <f t="shared" si="16"/>
        <v>#NUM!</v>
      </c>
      <c r="AB20" s="78" t="e">
        <f t="shared" si="17"/>
        <v>#NUM!</v>
      </c>
      <c r="AC20" s="78" t="e">
        <f t="shared" si="18"/>
        <v>#NUM!</v>
      </c>
      <c r="AD20" s="78" t="e">
        <f t="shared" si="19"/>
        <v>#NUM!</v>
      </c>
      <c r="AE20" s="78" t="e">
        <f t="shared" si="20"/>
        <v>#NUM!</v>
      </c>
      <c r="AF20" s="78" t="e">
        <f t="shared" si="21"/>
        <v>#N/A</v>
      </c>
      <c r="AG20" s="78" t="e">
        <f t="shared" si="22"/>
        <v>#NUM!</v>
      </c>
      <c r="AH20" s="78" t="e">
        <f t="shared" si="23"/>
        <v>#NUM!</v>
      </c>
      <c r="AI20" s="78" t="e">
        <f t="shared" si="24"/>
        <v>#NUM!</v>
      </c>
      <c r="AJ20" s="78" t="e">
        <f t="shared" si="25"/>
        <v>#N/A</v>
      </c>
    </row>
    <row r="21" spans="1:36" ht="12.95" customHeight="1" x14ac:dyDescent="0.15">
      <c r="A21" s="77"/>
      <c r="B21" s="99"/>
      <c r="C21" s="99"/>
      <c r="D21" s="77"/>
      <c r="E21" s="77"/>
      <c r="F21" s="4" t="str">
        <f t="shared" si="0"/>
        <v/>
      </c>
      <c r="G21" s="5"/>
      <c r="H21" s="77"/>
      <c r="I21" s="77"/>
      <c r="J21" s="1" t="s">
        <v>15</v>
      </c>
      <c r="K21" s="78" t="e">
        <f t="shared" si="1"/>
        <v>#NUM!</v>
      </c>
      <c r="L21" s="78" t="e">
        <f t="shared" si="2"/>
        <v>#NUM!</v>
      </c>
      <c r="M21" s="78" t="e">
        <f t="shared" si="3"/>
        <v>#NUM!</v>
      </c>
      <c r="N21" s="78" t="e">
        <f t="shared" si="4"/>
        <v>#NUM!</v>
      </c>
      <c r="O21" s="78" t="e">
        <f t="shared" si="5"/>
        <v>#NUM!</v>
      </c>
      <c r="P21" s="78" t="e">
        <f t="shared" si="26"/>
        <v>#N/A</v>
      </c>
      <c r="Q21" s="78" t="e">
        <f t="shared" si="6"/>
        <v>#NUM!</v>
      </c>
      <c r="R21" s="78" t="e">
        <f t="shared" si="7"/>
        <v>#NUM!</v>
      </c>
      <c r="S21" s="78" t="e">
        <f t="shared" si="8"/>
        <v>#NUM!</v>
      </c>
      <c r="T21" s="78" t="e">
        <f t="shared" si="9"/>
        <v>#NUM!</v>
      </c>
      <c r="U21" s="78" t="e">
        <f t="shared" si="10"/>
        <v>#N/A</v>
      </c>
      <c r="V21" s="78" t="e">
        <f t="shared" si="11"/>
        <v>#NUM!</v>
      </c>
      <c r="W21" s="78" t="e">
        <f t="shared" si="12"/>
        <v>#NUM!</v>
      </c>
      <c r="X21" s="78" t="e">
        <f t="shared" si="13"/>
        <v>#NUM!</v>
      </c>
      <c r="Y21" s="78" t="e">
        <f t="shared" si="14"/>
        <v>#NUM!</v>
      </c>
      <c r="Z21" s="78" t="e">
        <f t="shared" si="15"/>
        <v>#N/A</v>
      </c>
      <c r="AA21" s="78" t="e">
        <f t="shared" si="16"/>
        <v>#NUM!</v>
      </c>
      <c r="AB21" s="78" t="e">
        <f t="shared" si="17"/>
        <v>#NUM!</v>
      </c>
      <c r="AC21" s="78" t="e">
        <f t="shared" si="18"/>
        <v>#NUM!</v>
      </c>
      <c r="AD21" s="78" t="e">
        <f t="shared" si="19"/>
        <v>#NUM!</v>
      </c>
      <c r="AE21" s="78" t="e">
        <f t="shared" si="20"/>
        <v>#NUM!</v>
      </c>
      <c r="AF21" s="78" t="e">
        <f t="shared" si="21"/>
        <v>#N/A</v>
      </c>
      <c r="AG21" s="78" t="e">
        <f t="shared" si="22"/>
        <v>#NUM!</v>
      </c>
      <c r="AH21" s="78" t="e">
        <f t="shared" si="23"/>
        <v>#NUM!</v>
      </c>
      <c r="AI21" s="78" t="e">
        <f t="shared" si="24"/>
        <v>#NUM!</v>
      </c>
      <c r="AJ21" s="78" t="e">
        <f t="shared" si="25"/>
        <v>#N/A</v>
      </c>
    </row>
    <row r="22" spans="1:36" ht="12.95" customHeight="1" x14ac:dyDescent="0.15">
      <c r="A22" s="77"/>
      <c r="B22" s="99"/>
      <c r="C22" s="99"/>
      <c r="D22" s="77"/>
      <c r="E22" s="77"/>
      <c r="F22" s="4" t="str">
        <f t="shared" si="0"/>
        <v/>
      </c>
      <c r="G22" s="5"/>
      <c r="H22" s="77"/>
      <c r="I22" s="77"/>
      <c r="J22" s="1" t="s">
        <v>15</v>
      </c>
      <c r="K22" s="78" t="e">
        <f t="shared" si="1"/>
        <v>#NUM!</v>
      </c>
      <c r="L22" s="78" t="e">
        <f t="shared" si="2"/>
        <v>#NUM!</v>
      </c>
      <c r="M22" s="78" t="e">
        <f t="shared" si="3"/>
        <v>#NUM!</v>
      </c>
      <c r="N22" s="78" t="e">
        <f t="shared" si="4"/>
        <v>#NUM!</v>
      </c>
      <c r="O22" s="78" t="e">
        <f t="shared" si="5"/>
        <v>#NUM!</v>
      </c>
      <c r="P22" s="78" t="e">
        <f t="shared" si="26"/>
        <v>#N/A</v>
      </c>
      <c r="Q22" s="78" t="e">
        <f t="shared" si="6"/>
        <v>#NUM!</v>
      </c>
      <c r="R22" s="78" t="e">
        <f t="shared" si="7"/>
        <v>#NUM!</v>
      </c>
      <c r="S22" s="78" t="e">
        <f t="shared" si="8"/>
        <v>#NUM!</v>
      </c>
      <c r="T22" s="78" t="e">
        <f t="shared" si="9"/>
        <v>#NUM!</v>
      </c>
      <c r="U22" s="78" t="e">
        <f t="shared" si="10"/>
        <v>#N/A</v>
      </c>
      <c r="V22" s="78" t="e">
        <f t="shared" si="11"/>
        <v>#NUM!</v>
      </c>
      <c r="W22" s="78" t="e">
        <f t="shared" si="12"/>
        <v>#NUM!</v>
      </c>
      <c r="X22" s="78" t="e">
        <f t="shared" si="13"/>
        <v>#NUM!</v>
      </c>
      <c r="Y22" s="78" t="e">
        <f t="shared" si="14"/>
        <v>#NUM!</v>
      </c>
      <c r="Z22" s="78" t="e">
        <f t="shared" si="15"/>
        <v>#N/A</v>
      </c>
      <c r="AA22" s="78" t="e">
        <f t="shared" si="16"/>
        <v>#NUM!</v>
      </c>
      <c r="AB22" s="78" t="e">
        <f t="shared" si="17"/>
        <v>#NUM!</v>
      </c>
      <c r="AC22" s="78" t="e">
        <f t="shared" si="18"/>
        <v>#NUM!</v>
      </c>
      <c r="AD22" s="78" t="e">
        <f t="shared" si="19"/>
        <v>#NUM!</v>
      </c>
      <c r="AE22" s="78" t="e">
        <f t="shared" si="20"/>
        <v>#NUM!</v>
      </c>
      <c r="AF22" s="78" t="e">
        <f t="shared" si="21"/>
        <v>#N/A</v>
      </c>
      <c r="AG22" s="78" t="e">
        <f t="shared" si="22"/>
        <v>#NUM!</v>
      </c>
      <c r="AH22" s="78" t="e">
        <f t="shared" si="23"/>
        <v>#NUM!</v>
      </c>
      <c r="AI22" s="78" t="e">
        <f t="shared" si="24"/>
        <v>#NUM!</v>
      </c>
      <c r="AJ22" s="78" t="e">
        <f t="shared" si="25"/>
        <v>#N/A</v>
      </c>
    </row>
    <row r="23" spans="1:36" ht="12.95" customHeight="1" x14ac:dyDescent="0.15">
      <c r="A23" s="77"/>
      <c r="B23" s="99"/>
      <c r="C23" s="99"/>
      <c r="D23" s="77"/>
      <c r="E23" s="77"/>
      <c r="F23" s="4" t="str">
        <f t="shared" si="0"/>
        <v/>
      </c>
      <c r="G23" s="5"/>
      <c r="H23" s="77"/>
      <c r="I23" s="77"/>
      <c r="J23" s="1" t="s">
        <v>15</v>
      </c>
      <c r="K23" s="78" t="e">
        <f t="shared" si="1"/>
        <v>#NUM!</v>
      </c>
      <c r="L23" s="78" t="e">
        <f t="shared" si="2"/>
        <v>#NUM!</v>
      </c>
      <c r="M23" s="78" t="e">
        <f t="shared" si="3"/>
        <v>#NUM!</v>
      </c>
      <c r="N23" s="78" t="e">
        <f t="shared" si="4"/>
        <v>#NUM!</v>
      </c>
      <c r="O23" s="78" t="e">
        <f t="shared" si="5"/>
        <v>#NUM!</v>
      </c>
      <c r="P23" s="78" t="e">
        <f t="shared" si="26"/>
        <v>#N/A</v>
      </c>
      <c r="Q23" s="78" t="e">
        <f t="shared" si="6"/>
        <v>#NUM!</v>
      </c>
      <c r="R23" s="78" t="e">
        <f t="shared" si="7"/>
        <v>#NUM!</v>
      </c>
      <c r="S23" s="78" t="e">
        <f t="shared" si="8"/>
        <v>#NUM!</v>
      </c>
      <c r="T23" s="78" t="e">
        <f t="shared" si="9"/>
        <v>#NUM!</v>
      </c>
      <c r="U23" s="78" t="e">
        <f t="shared" si="10"/>
        <v>#N/A</v>
      </c>
      <c r="V23" s="78" t="e">
        <f t="shared" si="11"/>
        <v>#NUM!</v>
      </c>
      <c r="W23" s="78" t="e">
        <f t="shared" si="12"/>
        <v>#NUM!</v>
      </c>
      <c r="X23" s="78" t="e">
        <f t="shared" si="13"/>
        <v>#NUM!</v>
      </c>
      <c r="Y23" s="78" t="e">
        <f t="shared" si="14"/>
        <v>#NUM!</v>
      </c>
      <c r="Z23" s="78" t="e">
        <f t="shared" si="15"/>
        <v>#N/A</v>
      </c>
      <c r="AA23" s="78" t="e">
        <f t="shared" si="16"/>
        <v>#NUM!</v>
      </c>
      <c r="AB23" s="78" t="e">
        <f t="shared" si="17"/>
        <v>#NUM!</v>
      </c>
      <c r="AC23" s="78" t="e">
        <f t="shared" si="18"/>
        <v>#NUM!</v>
      </c>
      <c r="AD23" s="78" t="e">
        <f t="shared" si="19"/>
        <v>#NUM!</v>
      </c>
      <c r="AE23" s="78" t="e">
        <f t="shared" si="20"/>
        <v>#NUM!</v>
      </c>
      <c r="AF23" s="78" t="e">
        <f t="shared" si="21"/>
        <v>#N/A</v>
      </c>
      <c r="AG23" s="78" t="e">
        <f t="shared" si="22"/>
        <v>#NUM!</v>
      </c>
      <c r="AH23" s="78" t="e">
        <f t="shared" si="23"/>
        <v>#NUM!</v>
      </c>
      <c r="AI23" s="78" t="e">
        <f t="shared" si="24"/>
        <v>#NUM!</v>
      </c>
      <c r="AJ23" s="78" t="e">
        <f t="shared" si="25"/>
        <v>#N/A</v>
      </c>
    </row>
    <row r="24" spans="1:36" ht="12.95" customHeight="1" x14ac:dyDescent="0.15">
      <c r="A24" s="77"/>
      <c r="B24" s="99"/>
      <c r="C24" s="99"/>
      <c r="D24" s="77"/>
      <c r="E24" s="77"/>
      <c r="F24" s="4" t="str">
        <f t="shared" si="0"/>
        <v/>
      </c>
      <c r="G24" s="5"/>
      <c r="H24" s="77"/>
      <c r="I24" s="77"/>
      <c r="J24" s="1" t="s">
        <v>15</v>
      </c>
      <c r="K24" s="78" t="e">
        <f t="shared" si="1"/>
        <v>#NUM!</v>
      </c>
      <c r="L24" s="78" t="e">
        <f t="shared" si="2"/>
        <v>#NUM!</v>
      </c>
      <c r="M24" s="78" t="e">
        <f t="shared" si="3"/>
        <v>#NUM!</v>
      </c>
      <c r="N24" s="78" t="e">
        <f t="shared" si="4"/>
        <v>#NUM!</v>
      </c>
      <c r="O24" s="78" t="e">
        <f t="shared" si="5"/>
        <v>#NUM!</v>
      </c>
      <c r="P24" s="78" t="e">
        <f t="shared" si="26"/>
        <v>#N/A</v>
      </c>
      <c r="Q24" s="78" t="e">
        <f t="shared" si="6"/>
        <v>#NUM!</v>
      </c>
      <c r="R24" s="78" t="e">
        <f t="shared" si="7"/>
        <v>#NUM!</v>
      </c>
      <c r="S24" s="78" t="e">
        <f t="shared" si="8"/>
        <v>#NUM!</v>
      </c>
      <c r="T24" s="78" t="e">
        <f t="shared" si="9"/>
        <v>#NUM!</v>
      </c>
      <c r="U24" s="78" t="e">
        <f t="shared" si="10"/>
        <v>#N/A</v>
      </c>
      <c r="V24" s="78" t="e">
        <f t="shared" si="11"/>
        <v>#NUM!</v>
      </c>
      <c r="W24" s="78" t="e">
        <f t="shared" si="12"/>
        <v>#NUM!</v>
      </c>
      <c r="X24" s="78" t="e">
        <f t="shared" si="13"/>
        <v>#NUM!</v>
      </c>
      <c r="Y24" s="78" t="e">
        <f t="shared" si="14"/>
        <v>#NUM!</v>
      </c>
      <c r="Z24" s="78" t="e">
        <f t="shared" si="15"/>
        <v>#N/A</v>
      </c>
      <c r="AA24" s="78" t="e">
        <f t="shared" si="16"/>
        <v>#NUM!</v>
      </c>
      <c r="AB24" s="78" t="e">
        <f t="shared" si="17"/>
        <v>#NUM!</v>
      </c>
      <c r="AC24" s="78" t="e">
        <f t="shared" si="18"/>
        <v>#NUM!</v>
      </c>
      <c r="AD24" s="78" t="e">
        <f t="shared" si="19"/>
        <v>#NUM!</v>
      </c>
      <c r="AE24" s="78" t="e">
        <f t="shared" si="20"/>
        <v>#NUM!</v>
      </c>
      <c r="AF24" s="78" t="e">
        <f t="shared" si="21"/>
        <v>#N/A</v>
      </c>
      <c r="AG24" s="78" t="e">
        <f t="shared" si="22"/>
        <v>#NUM!</v>
      </c>
      <c r="AH24" s="78" t="e">
        <f t="shared" si="23"/>
        <v>#NUM!</v>
      </c>
      <c r="AI24" s="78" t="e">
        <f t="shared" si="24"/>
        <v>#NUM!</v>
      </c>
      <c r="AJ24" s="78" t="e">
        <f t="shared" si="25"/>
        <v>#N/A</v>
      </c>
    </row>
    <row r="25" spans="1:36" ht="12.95" customHeight="1" x14ac:dyDescent="0.15">
      <c r="A25" s="77"/>
      <c r="B25" s="99"/>
      <c r="C25" s="99"/>
      <c r="D25" s="77"/>
      <c r="E25" s="77"/>
      <c r="F25" s="4" t="str">
        <f t="shared" si="0"/>
        <v/>
      </c>
      <c r="G25" s="5"/>
      <c r="H25" s="77"/>
      <c r="I25" s="77"/>
      <c r="J25" s="1" t="s">
        <v>15</v>
      </c>
      <c r="K25" s="78" t="e">
        <f t="shared" si="1"/>
        <v>#NUM!</v>
      </c>
      <c r="L25" s="78" t="e">
        <f t="shared" si="2"/>
        <v>#NUM!</v>
      </c>
      <c r="M25" s="78" t="e">
        <f t="shared" si="3"/>
        <v>#NUM!</v>
      </c>
      <c r="N25" s="78" t="e">
        <f t="shared" si="4"/>
        <v>#NUM!</v>
      </c>
      <c r="O25" s="78" t="e">
        <f t="shared" si="5"/>
        <v>#NUM!</v>
      </c>
      <c r="P25" s="78" t="e">
        <f t="shared" si="26"/>
        <v>#N/A</v>
      </c>
      <c r="Q25" s="78" t="e">
        <f t="shared" si="6"/>
        <v>#NUM!</v>
      </c>
      <c r="R25" s="78" t="e">
        <f t="shared" si="7"/>
        <v>#NUM!</v>
      </c>
      <c r="S25" s="78" t="e">
        <f t="shared" si="8"/>
        <v>#NUM!</v>
      </c>
      <c r="T25" s="78" t="e">
        <f t="shared" si="9"/>
        <v>#NUM!</v>
      </c>
      <c r="U25" s="78" t="e">
        <f t="shared" si="10"/>
        <v>#N/A</v>
      </c>
      <c r="V25" s="78" t="e">
        <f t="shared" si="11"/>
        <v>#NUM!</v>
      </c>
      <c r="W25" s="78" t="e">
        <f t="shared" si="12"/>
        <v>#NUM!</v>
      </c>
      <c r="X25" s="78" t="e">
        <f t="shared" si="13"/>
        <v>#NUM!</v>
      </c>
      <c r="Y25" s="78" t="e">
        <f t="shared" si="14"/>
        <v>#NUM!</v>
      </c>
      <c r="Z25" s="78" t="e">
        <f t="shared" si="15"/>
        <v>#N/A</v>
      </c>
      <c r="AA25" s="78" t="e">
        <f t="shared" si="16"/>
        <v>#NUM!</v>
      </c>
      <c r="AB25" s="78" t="e">
        <f t="shared" si="17"/>
        <v>#NUM!</v>
      </c>
      <c r="AC25" s="78" t="e">
        <f t="shared" si="18"/>
        <v>#NUM!</v>
      </c>
      <c r="AD25" s="78" t="e">
        <f t="shared" si="19"/>
        <v>#NUM!</v>
      </c>
      <c r="AE25" s="78" t="e">
        <f t="shared" si="20"/>
        <v>#NUM!</v>
      </c>
      <c r="AF25" s="78" t="e">
        <f t="shared" si="21"/>
        <v>#N/A</v>
      </c>
      <c r="AG25" s="78" t="e">
        <f t="shared" si="22"/>
        <v>#NUM!</v>
      </c>
      <c r="AH25" s="78" t="e">
        <f t="shared" si="23"/>
        <v>#NUM!</v>
      </c>
      <c r="AI25" s="78" t="e">
        <f t="shared" si="24"/>
        <v>#NUM!</v>
      </c>
      <c r="AJ25" s="78" t="e">
        <f t="shared" si="25"/>
        <v>#N/A</v>
      </c>
    </row>
    <row r="26" spans="1:36" ht="12.95" customHeight="1" x14ac:dyDescent="0.15">
      <c r="A26" s="77"/>
      <c r="B26" s="99"/>
      <c r="C26" s="99"/>
      <c r="D26" s="77"/>
      <c r="E26" s="77"/>
      <c r="F26" s="4" t="str">
        <f t="shared" si="0"/>
        <v/>
      </c>
      <c r="G26" s="5"/>
      <c r="H26" s="77"/>
      <c r="I26" s="77"/>
      <c r="J26" s="1" t="s">
        <v>15</v>
      </c>
      <c r="K26" s="78" t="e">
        <f t="shared" si="1"/>
        <v>#NUM!</v>
      </c>
      <c r="L26" s="78" t="e">
        <f t="shared" si="2"/>
        <v>#NUM!</v>
      </c>
      <c r="M26" s="78" t="e">
        <f t="shared" si="3"/>
        <v>#NUM!</v>
      </c>
      <c r="N26" s="78" t="e">
        <f t="shared" si="4"/>
        <v>#NUM!</v>
      </c>
      <c r="O26" s="78" t="e">
        <f t="shared" si="5"/>
        <v>#NUM!</v>
      </c>
      <c r="P26" s="78" t="e">
        <f t="shared" si="26"/>
        <v>#N/A</v>
      </c>
      <c r="Q26" s="78" t="e">
        <f t="shared" si="6"/>
        <v>#NUM!</v>
      </c>
      <c r="R26" s="78" t="e">
        <f t="shared" si="7"/>
        <v>#NUM!</v>
      </c>
      <c r="S26" s="78" t="e">
        <f t="shared" si="8"/>
        <v>#NUM!</v>
      </c>
      <c r="T26" s="78" t="e">
        <f t="shared" si="9"/>
        <v>#NUM!</v>
      </c>
      <c r="U26" s="78" t="e">
        <f t="shared" si="10"/>
        <v>#N/A</v>
      </c>
      <c r="V26" s="78" t="e">
        <f t="shared" si="11"/>
        <v>#NUM!</v>
      </c>
      <c r="W26" s="78" t="e">
        <f t="shared" si="12"/>
        <v>#NUM!</v>
      </c>
      <c r="X26" s="78" t="e">
        <f t="shared" si="13"/>
        <v>#NUM!</v>
      </c>
      <c r="Y26" s="78" t="e">
        <f t="shared" si="14"/>
        <v>#NUM!</v>
      </c>
      <c r="Z26" s="78" t="e">
        <f t="shared" si="15"/>
        <v>#N/A</v>
      </c>
      <c r="AA26" s="78" t="e">
        <f t="shared" si="16"/>
        <v>#NUM!</v>
      </c>
      <c r="AB26" s="78" t="e">
        <f t="shared" si="17"/>
        <v>#NUM!</v>
      </c>
      <c r="AC26" s="78" t="e">
        <f t="shared" si="18"/>
        <v>#NUM!</v>
      </c>
      <c r="AD26" s="78" t="e">
        <f t="shared" si="19"/>
        <v>#NUM!</v>
      </c>
      <c r="AE26" s="78" t="e">
        <f t="shared" si="20"/>
        <v>#NUM!</v>
      </c>
      <c r="AF26" s="78" t="e">
        <f t="shared" si="21"/>
        <v>#N/A</v>
      </c>
      <c r="AG26" s="78" t="e">
        <f t="shared" si="22"/>
        <v>#NUM!</v>
      </c>
      <c r="AH26" s="78" t="e">
        <f t="shared" si="23"/>
        <v>#NUM!</v>
      </c>
      <c r="AI26" s="78" t="e">
        <f t="shared" si="24"/>
        <v>#NUM!</v>
      </c>
      <c r="AJ26" s="78" t="e">
        <f t="shared" si="25"/>
        <v>#N/A</v>
      </c>
    </row>
    <row r="27" spans="1:36" ht="12.95" customHeight="1" x14ac:dyDescent="0.15">
      <c r="A27" s="77"/>
      <c r="B27" s="99"/>
      <c r="C27" s="99"/>
      <c r="D27" s="77"/>
      <c r="E27" s="77"/>
      <c r="F27" s="4" t="str">
        <f t="shared" si="0"/>
        <v/>
      </c>
      <c r="G27" s="26"/>
      <c r="H27" s="77"/>
      <c r="I27" s="77"/>
      <c r="J27" s="1" t="s">
        <v>15</v>
      </c>
      <c r="K27" s="78" t="e">
        <f t="shared" si="1"/>
        <v>#NUM!</v>
      </c>
      <c r="L27" s="78" t="e">
        <f t="shared" si="2"/>
        <v>#NUM!</v>
      </c>
      <c r="M27" s="78" t="e">
        <f t="shared" si="3"/>
        <v>#NUM!</v>
      </c>
      <c r="N27" s="78" t="e">
        <f t="shared" si="4"/>
        <v>#NUM!</v>
      </c>
      <c r="O27" s="78" t="e">
        <f t="shared" si="5"/>
        <v>#NUM!</v>
      </c>
      <c r="P27" s="78" t="e">
        <f t="shared" si="26"/>
        <v>#N/A</v>
      </c>
      <c r="Q27" s="78" t="e">
        <f t="shared" si="6"/>
        <v>#NUM!</v>
      </c>
      <c r="R27" s="78" t="e">
        <f t="shared" si="7"/>
        <v>#NUM!</v>
      </c>
      <c r="S27" s="78" t="e">
        <f t="shared" si="8"/>
        <v>#NUM!</v>
      </c>
      <c r="T27" s="78" t="e">
        <f t="shared" si="9"/>
        <v>#NUM!</v>
      </c>
      <c r="U27" s="78" t="e">
        <f t="shared" si="10"/>
        <v>#N/A</v>
      </c>
      <c r="V27" s="78" t="e">
        <f t="shared" si="11"/>
        <v>#NUM!</v>
      </c>
      <c r="W27" s="78" t="e">
        <f t="shared" si="12"/>
        <v>#NUM!</v>
      </c>
      <c r="X27" s="78" t="e">
        <f t="shared" si="13"/>
        <v>#NUM!</v>
      </c>
      <c r="Y27" s="78" t="e">
        <f t="shared" si="14"/>
        <v>#NUM!</v>
      </c>
      <c r="Z27" s="78" t="e">
        <f t="shared" si="15"/>
        <v>#N/A</v>
      </c>
      <c r="AA27" s="78" t="e">
        <f t="shared" si="16"/>
        <v>#NUM!</v>
      </c>
      <c r="AB27" s="78" t="e">
        <f t="shared" si="17"/>
        <v>#NUM!</v>
      </c>
      <c r="AC27" s="78" t="e">
        <f t="shared" si="18"/>
        <v>#NUM!</v>
      </c>
      <c r="AD27" s="78" t="e">
        <f t="shared" si="19"/>
        <v>#NUM!</v>
      </c>
      <c r="AE27" s="78" t="e">
        <f t="shared" si="20"/>
        <v>#NUM!</v>
      </c>
      <c r="AF27" s="78" t="e">
        <f t="shared" si="21"/>
        <v>#N/A</v>
      </c>
      <c r="AG27" s="78" t="e">
        <f t="shared" si="22"/>
        <v>#NUM!</v>
      </c>
      <c r="AH27" s="78" t="e">
        <f t="shared" si="23"/>
        <v>#NUM!</v>
      </c>
      <c r="AI27" s="78" t="e">
        <f t="shared" si="24"/>
        <v>#NUM!</v>
      </c>
      <c r="AJ27" s="78" t="e">
        <f t="shared" si="25"/>
        <v>#N/A</v>
      </c>
    </row>
    <row r="28" spans="1:36" ht="12.95" customHeight="1" x14ac:dyDescent="0.15">
      <c r="A28" s="77"/>
      <c r="B28" s="99"/>
      <c r="C28" s="99"/>
      <c r="D28" s="77"/>
      <c r="E28" s="77"/>
      <c r="F28" s="4" t="str">
        <f t="shared" si="0"/>
        <v/>
      </c>
      <c r="G28" s="26"/>
      <c r="H28" s="77"/>
      <c r="I28" s="77"/>
      <c r="J28" s="1" t="s">
        <v>15</v>
      </c>
      <c r="K28" s="78" t="e">
        <f t="shared" si="1"/>
        <v>#NUM!</v>
      </c>
      <c r="L28" s="78" t="e">
        <f t="shared" si="2"/>
        <v>#NUM!</v>
      </c>
      <c r="M28" s="78" t="e">
        <f t="shared" si="3"/>
        <v>#NUM!</v>
      </c>
      <c r="N28" s="8" t="e">
        <f t="shared" si="4"/>
        <v>#NUM!</v>
      </c>
      <c r="O28" s="78" t="e">
        <f t="shared" si="5"/>
        <v>#NUM!</v>
      </c>
      <c r="P28" s="78" t="e">
        <f t="shared" si="26"/>
        <v>#N/A</v>
      </c>
      <c r="Q28" s="78" t="e">
        <f t="shared" si="6"/>
        <v>#NUM!</v>
      </c>
      <c r="R28" s="78" t="e">
        <f t="shared" si="7"/>
        <v>#NUM!</v>
      </c>
      <c r="S28" s="78" t="e">
        <f t="shared" si="8"/>
        <v>#NUM!</v>
      </c>
      <c r="T28" s="78" t="e">
        <f t="shared" si="9"/>
        <v>#NUM!</v>
      </c>
      <c r="U28" s="78" t="e">
        <f t="shared" si="10"/>
        <v>#N/A</v>
      </c>
      <c r="V28" s="78" t="e">
        <f t="shared" si="11"/>
        <v>#NUM!</v>
      </c>
      <c r="W28" s="78" t="e">
        <f t="shared" si="12"/>
        <v>#NUM!</v>
      </c>
      <c r="X28" s="78" t="e">
        <f t="shared" si="13"/>
        <v>#NUM!</v>
      </c>
      <c r="Y28" s="78" t="e">
        <f t="shared" si="14"/>
        <v>#NUM!</v>
      </c>
      <c r="Z28" s="78" t="e">
        <f t="shared" si="15"/>
        <v>#N/A</v>
      </c>
      <c r="AA28" s="78" t="e">
        <f t="shared" si="16"/>
        <v>#NUM!</v>
      </c>
      <c r="AB28" s="78" t="e">
        <f t="shared" si="17"/>
        <v>#NUM!</v>
      </c>
      <c r="AC28" s="78" t="e">
        <f t="shared" si="18"/>
        <v>#NUM!</v>
      </c>
      <c r="AD28" s="78" t="e">
        <f t="shared" si="19"/>
        <v>#NUM!</v>
      </c>
      <c r="AE28" s="78" t="e">
        <f t="shared" si="20"/>
        <v>#NUM!</v>
      </c>
      <c r="AF28" s="78" t="e">
        <f t="shared" si="21"/>
        <v>#N/A</v>
      </c>
      <c r="AG28" s="78" t="e">
        <f t="shared" si="22"/>
        <v>#NUM!</v>
      </c>
      <c r="AH28" s="78" t="e">
        <f t="shared" si="23"/>
        <v>#NUM!</v>
      </c>
      <c r="AI28" s="78" t="e">
        <f t="shared" si="24"/>
        <v>#NUM!</v>
      </c>
      <c r="AJ28" s="78" t="e">
        <f t="shared" si="25"/>
        <v>#N/A</v>
      </c>
    </row>
    <row r="29" spans="1:36" ht="12.95" customHeight="1" x14ac:dyDescent="0.15">
      <c r="A29" s="77"/>
      <c r="B29" s="99"/>
      <c r="C29" s="99"/>
      <c r="D29" s="77"/>
      <c r="E29" s="77"/>
      <c r="F29" s="4" t="str">
        <f t="shared" si="0"/>
        <v/>
      </c>
      <c r="G29" s="26"/>
      <c r="H29" s="77"/>
      <c r="I29" s="77"/>
      <c r="J29" s="1" t="s">
        <v>15</v>
      </c>
      <c r="K29" s="78" t="e">
        <f t="shared" si="1"/>
        <v>#NUM!</v>
      </c>
      <c r="L29" s="78" t="e">
        <f t="shared" si="2"/>
        <v>#NUM!</v>
      </c>
      <c r="M29" s="78" t="e">
        <f t="shared" si="3"/>
        <v>#NUM!</v>
      </c>
      <c r="N29" s="78" t="e">
        <f t="shared" si="4"/>
        <v>#NUM!</v>
      </c>
      <c r="O29" s="78" t="e">
        <f t="shared" si="5"/>
        <v>#NUM!</v>
      </c>
      <c r="P29" s="78" t="e">
        <f t="shared" si="26"/>
        <v>#N/A</v>
      </c>
      <c r="Q29" s="78" t="e">
        <f t="shared" si="6"/>
        <v>#NUM!</v>
      </c>
      <c r="R29" s="78" t="e">
        <f t="shared" si="7"/>
        <v>#NUM!</v>
      </c>
      <c r="S29" s="78" t="e">
        <f t="shared" si="8"/>
        <v>#NUM!</v>
      </c>
      <c r="T29" s="78" t="e">
        <f t="shared" si="9"/>
        <v>#NUM!</v>
      </c>
      <c r="U29" s="78" t="e">
        <f t="shared" si="10"/>
        <v>#N/A</v>
      </c>
      <c r="V29" s="78" t="e">
        <f t="shared" si="11"/>
        <v>#NUM!</v>
      </c>
      <c r="W29" s="78" t="e">
        <f t="shared" si="12"/>
        <v>#NUM!</v>
      </c>
      <c r="X29" s="78" t="e">
        <f t="shared" si="13"/>
        <v>#NUM!</v>
      </c>
      <c r="Y29" s="78" t="e">
        <f t="shared" si="14"/>
        <v>#NUM!</v>
      </c>
      <c r="Z29" s="78" t="e">
        <f t="shared" si="15"/>
        <v>#N/A</v>
      </c>
      <c r="AA29" s="78" t="e">
        <f t="shared" si="16"/>
        <v>#NUM!</v>
      </c>
      <c r="AB29" s="78" t="e">
        <f t="shared" si="17"/>
        <v>#NUM!</v>
      </c>
      <c r="AC29" s="78" t="e">
        <f t="shared" si="18"/>
        <v>#NUM!</v>
      </c>
      <c r="AD29" s="78" t="e">
        <f t="shared" si="19"/>
        <v>#NUM!</v>
      </c>
      <c r="AE29" s="78" t="e">
        <f t="shared" si="20"/>
        <v>#NUM!</v>
      </c>
      <c r="AF29" s="78" t="e">
        <f t="shared" si="21"/>
        <v>#N/A</v>
      </c>
      <c r="AG29" s="78" t="e">
        <f t="shared" si="22"/>
        <v>#NUM!</v>
      </c>
      <c r="AH29" s="78" t="e">
        <f t="shared" si="23"/>
        <v>#NUM!</v>
      </c>
      <c r="AI29" s="78" t="e">
        <f t="shared" si="24"/>
        <v>#NUM!</v>
      </c>
      <c r="AJ29" s="78" t="e">
        <f t="shared" si="25"/>
        <v>#N/A</v>
      </c>
    </row>
    <row r="30" spans="1:36" ht="12.95" customHeight="1" x14ac:dyDescent="0.15">
      <c r="A30" s="77"/>
      <c r="B30" s="99"/>
      <c r="C30" s="99"/>
      <c r="D30" s="77"/>
      <c r="E30" s="77"/>
      <c r="F30" s="4" t="str">
        <f t="shared" si="0"/>
        <v/>
      </c>
      <c r="G30" s="26"/>
      <c r="H30" s="77"/>
      <c r="I30" s="77"/>
      <c r="J30" s="1" t="s">
        <v>15</v>
      </c>
      <c r="K30" s="78" t="e">
        <f t="shared" si="1"/>
        <v>#NUM!</v>
      </c>
      <c r="L30" s="78" t="e">
        <f t="shared" si="2"/>
        <v>#NUM!</v>
      </c>
      <c r="M30" s="78" t="e">
        <f t="shared" si="3"/>
        <v>#NUM!</v>
      </c>
      <c r="N30" s="78" t="e">
        <f t="shared" si="4"/>
        <v>#NUM!</v>
      </c>
      <c r="O30" s="78" t="e">
        <f t="shared" si="5"/>
        <v>#NUM!</v>
      </c>
      <c r="P30" s="78" t="e">
        <f t="shared" si="26"/>
        <v>#N/A</v>
      </c>
      <c r="Q30" s="78" t="e">
        <f t="shared" si="6"/>
        <v>#NUM!</v>
      </c>
      <c r="R30" s="78" t="e">
        <f t="shared" si="7"/>
        <v>#NUM!</v>
      </c>
      <c r="S30" s="78" t="e">
        <f t="shared" si="8"/>
        <v>#NUM!</v>
      </c>
      <c r="T30" s="78" t="e">
        <f t="shared" si="9"/>
        <v>#NUM!</v>
      </c>
      <c r="U30" s="78" t="e">
        <f t="shared" si="10"/>
        <v>#N/A</v>
      </c>
      <c r="V30" s="78" t="e">
        <f t="shared" si="11"/>
        <v>#NUM!</v>
      </c>
      <c r="W30" s="78" t="e">
        <f t="shared" si="12"/>
        <v>#NUM!</v>
      </c>
      <c r="X30" s="78" t="e">
        <f t="shared" si="13"/>
        <v>#NUM!</v>
      </c>
      <c r="Y30" s="78" t="e">
        <f t="shared" si="14"/>
        <v>#NUM!</v>
      </c>
      <c r="Z30" s="78" t="e">
        <f t="shared" si="15"/>
        <v>#N/A</v>
      </c>
      <c r="AA30" s="78" t="e">
        <f t="shared" si="16"/>
        <v>#NUM!</v>
      </c>
      <c r="AB30" s="78" t="e">
        <f t="shared" si="17"/>
        <v>#NUM!</v>
      </c>
      <c r="AC30" s="78" t="e">
        <f t="shared" si="18"/>
        <v>#NUM!</v>
      </c>
      <c r="AD30" s="78" t="e">
        <f t="shared" si="19"/>
        <v>#NUM!</v>
      </c>
      <c r="AE30" s="78" t="e">
        <f t="shared" si="20"/>
        <v>#NUM!</v>
      </c>
      <c r="AF30" s="78" t="e">
        <f t="shared" si="21"/>
        <v>#N/A</v>
      </c>
      <c r="AG30" s="78" t="e">
        <f t="shared" si="22"/>
        <v>#NUM!</v>
      </c>
      <c r="AH30" s="78" t="e">
        <f t="shared" si="23"/>
        <v>#NUM!</v>
      </c>
      <c r="AI30" s="78" t="e">
        <f t="shared" si="24"/>
        <v>#NUM!</v>
      </c>
      <c r="AJ30" s="78" t="e">
        <f t="shared" si="25"/>
        <v>#N/A</v>
      </c>
    </row>
    <row r="31" spans="1:36" ht="12.95" customHeight="1" x14ac:dyDescent="0.15">
      <c r="A31" s="77"/>
      <c r="B31" s="99"/>
      <c r="C31" s="99"/>
      <c r="D31" s="77"/>
      <c r="E31" s="77"/>
      <c r="F31" s="4" t="str">
        <f t="shared" si="0"/>
        <v/>
      </c>
      <c r="G31" s="26"/>
      <c r="H31" s="77"/>
      <c r="I31" s="77"/>
      <c r="J31" s="1" t="s">
        <v>15</v>
      </c>
      <c r="K31" s="78" t="e">
        <f t="shared" si="1"/>
        <v>#NUM!</v>
      </c>
      <c r="L31" s="78" t="e">
        <f t="shared" si="2"/>
        <v>#NUM!</v>
      </c>
      <c r="M31" s="78" t="e">
        <f t="shared" si="3"/>
        <v>#NUM!</v>
      </c>
      <c r="N31" s="78" t="e">
        <f t="shared" si="4"/>
        <v>#NUM!</v>
      </c>
      <c r="O31" s="78" t="e">
        <f t="shared" si="5"/>
        <v>#NUM!</v>
      </c>
      <c r="P31" s="78" t="e">
        <f t="shared" si="26"/>
        <v>#N/A</v>
      </c>
      <c r="Q31" s="78" t="e">
        <f t="shared" si="6"/>
        <v>#NUM!</v>
      </c>
      <c r="R31" s="78" t="e">
        <f t="shared" si="7"/>
        <v>#NUM!</v>
      </c>
      <c r="S31" s="78" t="e">
        <f t="shared" si="8"/>
        <v>#NUM!</v>
      </c>
      <c r="T31" s="78" t="e">
        <f t="shared" si="9"/>
        <v>#NUM!</v>
      </c>
      <c r="U31" s="78" t="e">
        <f t="shared" si="10"/>
        <v>#N/A</v>
      </c>
      <c r="V31" s="78" t="e">
        <f t="shared" si="11"/>
        <v>#NUM!</v>
      </c>
      <c r="W31" s="78" t="e">
        <f t="shared" si="12"/>
        <v>#NUM!</v>
      </c>
      <c r="X31" s="78" t="e">
        <f t="shared" si="13"/>
        <v>#NUM!</v>
      </c>
      <c r="Y31" s="78" t="e">
        <f t="shared" si="14"/>
        <v>#NUM!</v>
      </c>
      <c r="Z31" s="78" t="e">
        <f t="shared" si="15"/>
        <v>#N/A</v>
      </c>
      <c r="AA31" s="78" t="e">
        <f t="shared" si="16"/>
        <v>#NUM!</v>
      </c>
      <c r="AB31" s="78" t="e">
        <f t="shared" si="17"/>
        <v>#NUM!</v>
      </c>
      <c r="AC31" s="78" t="e">
        <f t="shared" si="18"/>
        <v>#NUM!</v>
      </c>
      <c r="AD31" s="78" t="e">
        <f t="shared" si="19"/>
        <v>#NUM!</v>
      </c>
      <c r="AE31" s="78" t="e">
        <f t="shared" si="20"/>
        <v>#NUM!</v>
      </c>
      <c r="AF31" s="78" t="e">
        <f t="shared" si="21"/>
        <v>#N/A</v>
      </c>
      <c r="AG31" s="78" t="e">
        <f t="shared" si="22"/>
        <v>#NUM!</v>
      </c>
      <c r="AH31" s="78" t="e">
        <f t="shared" si="23"/>
        <v>#NUM!</v>
      </c>
      <c r="AI31" s="78" t="e">
        <f t="shared" si="24"/>
        <v>#NUM!</v>
      </c>
      <c r="AJ31" s="78" t="e">
        <f t="shared" si="25"/>
        <v>#N/A</v>
      </c>
    </row>
    <row r="32" spans="1:36" ht="12.95" customHeight="1" x14ac:dyDescent="0.15">
      <c r="A32" s="77"/>
      <c r="B32" s="99"/>
      <c r="C32" s="99"/>
      <c r="D32" s="77"/>
      <c r="E32" s="77"/>
      <c r="F32" s="4" t="str">
        <f t="shared" si="0"/>
        <v/>
      </c>
      <c r="G32" s="77"/>
      <c r="H32" s="77"/>
      <c r="I32" s="77"/>
      <c r="J32" s="1" t="s">
        <v>15</v>
      </c>
      <c r="K32" s="78" t="e">
        <f t="shared" si="1"/>
        <v>#NUM!</v>
      </c>
      <c r="L32" s="78" t="e">
        <f t="shared" si="2"/>
        <v>#NUM!</v>
      </c>
      <c r="M32" s="78" t="e">
        <f t="shared" si="3"/>
        <v>#NUM!</v>
      </c>
      <c r="N32" s="78" t="e">
        <f t="shared" si="4"/>
        <v>#NUM!</v>
      </c>
      <c r="O32" s="78" t="e">
        <f t="shared" si="5"/>
        <v>#NUM!</v>
      </c>
      <c r="P32" s="78" t="e">
        <f t="shared" si="26"/>
        <v>#N/A</v>
      </c>
      <c r="Q32" s="78" t="e">
        <f t="shared" si="6"/>
        <v>#NUM!</v>
      </c>
      <c r="R32" s="78" t="e">
        <f t="shared" si="7"/>
        <v>#NUM!</v>
      </c>
      <c r="S32" s="78" t="e">
        <f t="shared" si="8"/>
        <v>#NUM!</v>
      </c>
      <c r="T32" s="78" t="e">
        <f t="shared" si="9"/>
        <v>#NUM!</v>
      </c>
      <c r="U32" s="78" t="e">
        <f t="shared" si="10"/>
        <v>#N/A</v>
      </c>
      <c r="V32" s="78" t="e">
        <f t="shared" si="11"/>
        <v>#NUM!</v>
      </c>
      <c r="W32" s="78" t="e">
        <f t="shared" si="12"/>
        <v>#NUM!</v>
      </c>
      <c r="X32" s="78" t="e">
        <f t="shared" si="13"/>
        <v>#NUM!</v>
      </c>
      <c r="Y32" s="78" t="e">
        <f t="shared" si="14"/>
        <v>#NUM!</v>
      </c>
      <c r="Z32" s="78" t="e">
        <f t="shared" si="15"/>
        <v>#N/A</v>
      </c>
      <c r="AA32" s="78" t="e">
        <f t="shared" si="16"/>
        <v>#NUM!</v>
      </c>
      <c r="AB32" s="78" t="e">
        <f t="shared" si="17"/>
        <v>#NUM!</v>
      </c>
      <c r="AC32" s="78" t="e">
        <f t="shared" si="18"/>
        <v>#NUM!</v>
      </c>
      <c r="AD32" s="78" t="e">
        <f t="shared" si="19"/>
        <v>#NUM!</v>
      </c>
      <c r="AE32" s="78" t="e">
        <f t="shared" si="20"/>
        <v>#NUM!</v>
      </c>
      <c r="AF32" s="78" t="e">
        <f t="shared" si="21"/>
        <v>#N/A</v>
      </c>
      <c r="AG32" s="78" t="e">
        <f t="shared" si="22"/>
        <v>#NUM!</v>
      </c>
      <c r="AH32" s="78" t="e">
        <f t="shared" si="23"/>
        <v>#NUM!</v>
      </c>
      <c r="AI32" s="78" t="e">
        <f t="shared" si="24"/>
        <v>#NUM!</v>
      </c>
      <c r="AJ32" s="78" t="e">
        <f t="shared" si="25"/>
        <v>#N/A</v>
      </c>
    </row>
    <row r="33" spans="1:36" ht="12.95" customHeight="1" x14ac:dyDescent="0.15">
      <c r="A33" s="77"/>
      <c r="B33" s="99"/>
      <c r="C33" s="99"/>
      <c r="D33" s="77"/>
      <c r="E33" s="77"/>
      <c r="F33" s="4" t="str">
        <f t="shared" si="0"/>
        <v/>
      </c>
      <c r="G33" s="77"/>
      <c r="H33" s="77"/>
      <c r="I33" s="77"/>
      <c r="J33" s="1" t="s">
        <v>15</v>
      </c>
      <c r="K33" s="78" t="e">
        <f t="shared" si="1"/>
        <v>#NUM!</v>
      </c>
      <c r="L33" s="78" t="e">
        <f t="shared" si="2"/>
        <v>#NUM!</v>
      </c>
      <c r="M33" s="78" t="e">
        <f t="shared" si="3"/>
        <v>#NUM!</v>
      </c>
      <c r="N33" s="78" t="e">
        <f t="shared" si="4"/>
        <v>#NUM!</v>
      </c>
      <c r="O33" s="78" t="e">
        <f t="shared" si="5"/>
        <v>#NUM!</v>
      </c>
      <c r="P33" s="78" t="e">
        <f t="shared" si="26"/>
        <v>#N/A</v>
      </c>
      <c r="Q33" s="78" t="e">
        <f t="shared" si="6"/>
        <v>#NUM!</v>
      </c>
      <c r="R33" s="78" t="e">
        <f t="shared" si="7"/>
        <v>#NUM!</v>
      </c>
      <c r="S33" s="78" t="e">
        <f t="shared" si="8"/>
        <v>#NUM!</v>
      </c>
      <c r="T33" s="78" t="e">
        <f t="shared" si="9"/>
        <v>#NUM!</v>
      </c>
      <c r="U33" s="78" t="e">
        <f t="shared" si="10"/>
        <v>#N/A</v>
      </c>
      <c r="V33" s="78" t="e">
        <f t="shared" si="11"/>
        <v>#NUM!</v>
      </c>
      <c r="W33" s="78" t="e">
        <f t="shared" si="12"/>
        <v>#NUM!</v>
      </c>
      <c r="X33" s="78" t="e">
        <f t="shared" si="13"/>
        <v>#NUM!</v>
      </c>
      <c r="Y33" s="78" t="e">
        <f t="shared" si="14"/>
        <v>#NUM!</v>
      </c>
      <c r="Z33" s="78" t="e">
        <f t="shared" si="15"/>
        <v>#N/A</v>
      </c>
      <c r="AA33" s="78" t="e">
        <f t="shared" si="16"/>
        <v>#NUM!</v>
      </c>
      <c r="AB33" s="78" t="e">
        <f t="shared" si="17"/>
        <v>#NUM!</v>
      </c>
      <c r="AC33" s="78" t="e">
        <f t="shared" si="18"/>
        <v>#NUM!</v>
      </c>
      <c r="AD33" s="78" t="e">
        <f t="shared" si="19"/>
        <v>#NUM!</v>
      </c>
      <c r="AE33" s="78" t="e">
        <f t="shared" si="20"/>
        <v>#NUM!</v>
      </c>
      <c r="AF33" s="78" t="e">
        <f t="shared" si="21"/>
        <v>#N/A</v>
      </c>
      <c r="AG33" s="78" t="e">
        <f t="shared" si="22"/>
        <v>#NUM!</v>
      </c>
      <c r="AH33" s="78" t="e">
        <f t="shared" si="23"/>
        <v>#NUM!</v>
      </c>
      <c r="AI33" s="78" t="e">
        <f t="shared" si="24"/>
        <v>#NUM!</v>
      </c>
      <c r="AJ33" s="78" t="e">
        <f t="shared" si="25"/>
        <v>#N/A</v>
      </c>
    </row>
    <row r="34" spans="1:36" ht="12.95" customHeight="1" x14ac:dyDescent="0.15">
      <c r="A34" s="77"/>
      <c r="B34" s="99"/>
      <c r="C34" s="99"/>
      <c r="D34" s="77"/>
      <c r="E34" s="77"/>
      <c r="F34" s="4" t="str">
        <f t="shared" si="0"/>
        <v/>
      </c>
      <c r="G34" s="77"/>
      <c r="H34" s="77"/>
      <c r="I34" s="77"/>
      <c r="K34" s="78" t="e">
        <f t="shared" si="1"/>
        <v>#NUM!</v>
      </c>
      <c r="L34" s="78" t="e">
        <f t="shared" si="2"/>
        <v>#NUM!</v>
      </c>
      <c r="M34" s="78" t="e">
        <f t="shared" si="3"/>
        <v>#NUM!</v>
      </c>
      <c r="N34" s="78" t="e">
        <f t="shared" si="4"/>
        <v>#NUM!</v>
      </c>
      <c r="O34" s="78" t="e">
        <f t="shared" si="5"/>
        <v>#NUM!</v>
      </c>
      <c r="P34" s="78" t="e">
        <f t="shared" si="26"/>
        <v>#N/A</v>
      </c>
      <c r="Q34" s="78" t="e">
        <f t="shared" si="6"/>
        <v>#NUM!</v>
      </c>
      <c r="R34" s="78" t="e">
        <f t="shared" si="7"/>
        <v>#NUM!</v>
      </c>
      <c r="S34" s="78" t="e">
        <f t="shared" si="8"/>
        <v>#NUM!</v>
      </c>
      <c r="T34" s="78" t="e">
        <f t="shared" si="9"/>
        <v>#NUM!</v>
      </c>
      <c r="U34" s="78" t="e">
        <f t="shared" si="10"/>
        <v>#N/A</v>
      </c>
      <c r="V34" s="78" t="e">
        <f t="shared" si="11"/>
        <v>#NUM!</v>
      </c>
      <c r="W34" s="78" t="e">
        <f t="shared" si="12"/>
        <v>#NUM!</v>
      </c>
      <c r="X34" s="78" t="e">
        <f t="shared" si="13"/>
        <v>#NUM!</v>
      </c>
      <c r="Y34" s="78" t="e">
        <f t="shared" si="14"/>
        <v>#NUM!</v>
      </c>
      <c r="Z34" s="78" t="e">
        <f t="shared" si="15"/>
        <v>#N/A</v>
      </c>
      <c r="AA34" s="78" t="e">
        <f t="shared" si="16"/>
        <v>#NUM!</v>
      </c>
      <c r="AB34" s="78" t="e">
        <f t="shared" si="17"/>
        <v>#NUM!</v>
      </c>
      <c r="AC34" s="78" t="e">
        <f t="shared" si="18"/>
        <v>#NUM!</v>
      </c>
      <c r="AD34" s="78" t="e">
        <f t="shared" si="19"/>
        <v>#NUM!</v>
      </c>
      <c r="AE34" s="78" t="e">
        <f t="shared" si="20"/>
        <v>#NUM!</v>
      </c>
      <c r="AF34" s="78" t="e">
        <f t="shared" si="21"/>
        <v>#N/A</v>
      </c>
      <c r="AG34" s="78" t="e">
        <f t="shared" si="22"/>
        <v>#NUM!</v>
      </c>
      <c r="AH34" s="78" t="e">
        <f t="shared" si="23"/>
        <v>#NUM!</v>
      </c>
      <c r="AI34" s="78" t="e">
        <f t="shared" si="24"/>
        <v>#NUM!</v>
      </c>
      <c r="AJ34" s="78" t="e">
        <f t="shared" si="25"/>
        <v>#N/A</v>
      </c>
    </row>
    <row r="35" spans="1:36" ht="12.95" customHeight="1" x14ac:dyDescent="0.15">
      <c r="A35" s="77"/>
      <c r="B35" s="99"/>
      <c r="C35" s="99"/>
      <c r="D35" s="77"/>
      <c r="E35" s="77"/>
      <c r="F35" s="4" t="str">
        <f t="shared" si="0"/>
        <v/>
      </c>
      <c r="G35" s="77"/>
      <c r="H35" s="77"/>
      <c r="I35" s="77"/>
      <c r="K35" s="78" t="e">
        <f t="shared" si="1"/>
        <v>#NUM!</v>
      </c>
      <c r="L35" s="78" t="e">
        <f t="shared" si="2"/>
        <v>#NUM!</v>
      </c>
      <c r="M35" s="78" t="e">
        <f t="shared" si="3"/>
        <v>#NUM!</v>
      </c>
      <c r="N35" s="78" t="e">
        <f t="shared" si="4"/>
        <v>#NUM!</v>
      </c>
      <c r="O35" s="78" t="e">
        <f t="shared" si="5"/>
        <v>#NUM!</v>
      </c>
      <c r="P35" s="78" t="e">
        <f t="shared" si="26"/>
        <v>#N/A</v>
      </c>
      <c r="Q35" s="78" t="e">
        <f t="shared" si="6"/>
        <v>#NUM!</v>
      </c>
      <c r="R35" s="78" t="e">
        <f t="shared" si="7"/>
        <v>#NUM!</v>
      </c>
      <c r="S35" s="78" t="e">
        <f t="shared" si="8"/>
        <v>#NUM!</v>
      </c>
      <c r="T35" s="78" t="e">
        <f t="shared" si="9"/>
        <v>#NUM!</v>
      </c>
      <c r="U35" s="78" t="e">
        <f t="shared" si="10"/>
        <v>#N/A</v>
      </c>
      <c r="V35" s="78" t="e">
        <f t="shared" si="11"/>
        <v>#NUM!</v>
      </c>
      <c r="W35" s="78" t="e">
        <f t="shared" si="12"/>
        <v>#NUM!</v>
      </c>
      <c r="X35" s="78" t="e">
        <f t="shared" si="13"/>
        <v>#NUM!</v>
      </c>
      <c r="Y35" s="78" t="e">
        <f t="shared" si="14"/>
        <v>#NUM!</v>
      </c>
      <c r="Z35" s="78" t="e">
        <f t="shared" si="15"/>
        <v>#N/A</v>
      </c>
      <c r="AA35" s="78" t="e">
        <f t="shared" si="16"/>
        <v>#NUM!</v>
      </c>
      <c r="AB35" s="78" t="e">
        <f t="shared" si="17"/>
        <v>#NUM!</v>
      </c>
      <c r="AC35" s="78" t="e">
        <f t="shared" si="18"/>
        <v>#NUM!</v>
      </c>
      <c r="AD35" s="78" t="e">
        <f t="shared" si="19"/>
        <v>#NUM!</v>
      </c>
      <c r="AE35" s="78" t="e">
        <f t="shared" si="20"/>
        <v>#NUM!</v>
      </c>
      <c r="AF35" s="78" t="e">
        <f t="shared" si="21"/>
        <v>#N/A</v>
      </c>
      <c r="AG35" s="78" t="e">
        <f t="shared" si="22"/>
        <v>#NUM!</v>
      </c>
      <c r="AH35" s="78" t="e">
        <f t="shared" si="23"/>
        <v>#NUM!</v>
      </c>
      <c r="AI35" s="78" t="e">
        <f t="shared" si="24"/>
        <v>#NUM!</v>
      </c>
      <c r="AJ35" s="78" t="e">
        <f t="shared" si="25"/>
        <v>#N/A</v>
      </c>
    </row>
    <row r="36" spans="1:36" ht="12.95" customHeight="1" x14ac:dyDescent="0.15">
      <c r="A36" s="77"/>
      <c r="B36" s="99"/>
      <c r="C36" s="99"/>
      <c r="D36" s="77"/>
      <c r="E36" s="77"/>
      <c r="F36" s="4" t="str">
        <f t="shared" si="0"/>
        <v/>
      </c>
      <c r="G36" s="77"/>
      <c r="H36" s="77"/>
      <c r="I36" s="77"/>
      <c r="K36" s="78" t="e">
        <f t="shared" si="1"/>
        <v>#NUM!</v>
      </c>
      <c r="L36" s="78" t="e">
        <f t="shared" si="2"/>
        <v>#NUM!</v>
      </c>
      <c r="M36" s="78" t="e">
        <f t="shared" si="3"/>
        <v>#NUM!</v>
      </c>
      <c r="N36" s="78" t="e">
        <f t="shared" si="4"/>
        <v>#NUM!</v>
      </c>
      <c r="O36" s="78" t="e">
        <f t="shared" si="5"/>
        <v>#NUM!</v>
      </c>
      <c r="P36" s="78" t="e">
        <f t="shared" si="26"/>
        <v>#N/A</v>
      </c>
      <c r="Q36" s="78" t="e">
        <f t="shared" si="6"/>
        <v>#NUM!</v>
      </c>
      <c r="R36" s="78" t="e">
        <f t="shared" si="7"/>
        <v>#NUM!</v>
      </c>
      <c r="S36" s="78" t="e">
        <f t="shared" si="8"/>
        <v>#NUM!</v>
      </c>
      <c r="T36" s="78" t="e">
        <f t="shared" si="9"/>
        <v>#NUM!</v>
      </c>
      <c r="U36" s="78" t="e">
        <f t="shared" si="10"/>
        <v>#N/A</v>
      </c>
      <c r="V36" s="78" t="e">
        <f t="shared" si="11"/>
        <v>#NUM!</v>
      </c>
      <c r="W36" s="78" t="e">
        <f t="shared" si="12"/>
        <v>#NUM!</v>
      </c>
      <c r="X36" s="78" t="e">
        <f t="shared" si="13"/>
        <v>#NUM!</v>
      </c>
      <c r="Y36" s="78" t="e">
        <f t="shared" si="14"/>
        <v>#NUM!</v>
      </c>
      <c r="Z36" s="78" t="e">
        <f t="shared" si="15"/>
        <v>#N/A</v>
      </c>
      <c r="AA36" s="78" t="e">
        <f t="shared" si="16"/>
        <v>#NUM!</v>
      </c>
      <c r="AB36" s="78" t="e">
        <f t="shared" si="17"/>
        <v>#NUM!</v>
      </c>
      <c r="AC36" s="78" t="e">
        <f t="shared" si="18"/>
        <v>#NUM!</v>
      </c>
      <c r="AD36" s="78" t="e">
        <f t="shared" si="19"/>
        <v>#NUM!</v>
      </c>
      <c r="AE36" s="78" t="e">
        <f t="shared" si="20"/>
        <v>#NUM!</v>
      </c>
      <c r="AF36" s="78" t="e">
        <f t="shared" si="21"/>
        <v>#N/A</v>
      </c>
      <c r="AG36" s="78" t="e">
        <f t="shared" si="22"/>
        <v>#NUM!</v>
      </c>
      <c r="AH36" s="78" t="e">
        <f t="shared" si="23"/>
        <v>#NUM!</v>
      </c>
      <c r="AI36" s="78" t="e">
        <f t="shared" si="24"/>
        <v>#NUM!</v>
      </c>
      <c r="AJ36" s="78" t="e">
        <f t="shared" si="25"/>
        <v>#N/A</v>
      </c>
    </row>
    <row r="37" spans="1:36" ht="12.95" customHeight="1" x14ac:dyDescent="0.15">
      <c r="A37" s="77"/>
      <c r="B37" s="99"/>
      <c r="C37" s="99"/>
      <c r="D37" s="77"/>
      <c r="E37" s="77"/>
      <c r="F37" s="4" t="str">
        <f t="shared" si="0"/>
        <v/>
      </c>
      <c r="G37" s="77"/>
      <c r="H37" s="77"/>
      <c r="I37" s="77"/>
      <c r="K37" s="78" t="e">
        <f t="shared" si="1"/>
        <v>#NUM!</v>
      </c>
      <c r="L37" s="78" t="e">
        <f t="shared" si="2"/>
        <v>#NUM!</v>
      </c>
      <c r="M37" s="78" t="e">
        <f t="shared" si="3"/>
        <v>#NUM!</v>
      </c>
      <c r="N37" s="78" t="e">
        <f t="shared" si="4"/>
        <v>#NUM!</v>
      </c>
      <c r="O37" s="78" t="e">
        <f t="shared" si="5"/>
        <v>#NUM!</v>
      </c>
      <c r="P37" s="78" t="e">
        <f t="shared" si="26"/>
        <v>#N/A</v>
      </c>
      <c r="Q37" s="78" t="e">
        <f t="shared" si="6"/>
        <v>#NUM!</v>
      </c>
      <c r="R37" s="78" t="e">
        <f t="shared" si="7"/>
        <v>#NUM!</v>
      </c>
      <c r="S37" s="78" t="e">
        <f t="shared" si="8"/>
        <v>#NUM!</v>
      </c>
      <c r="T37" s="78" t="e">
        <f t="shared" si="9"/>
        <v>#NUM!</v>
      </c>
      <c r="U37" s="78" t="e">
        <f t="shared" si="10"/>
        <v>#N/A</v>
      </c>
      <c r="V37" s="78" t="e">
        <f t="shared" si="11"/>
        <v>#NUM!</v>
      </c>
      <c r="W37" s="78" t="e">
        <f t="shared" si="12"/>
        <v>#NUM!</v>
      </c>
      <c r="X37" s="78" t="e">
        <f t="shared" si="13"/>
        <v>#NUM!</v>
      </c>
      <c r="Y37" s="78" t="e">
        <f t="shared" si="14"/>
        <v>#NUM!</v>
      </c>
      <c r="Z37" s="78" t="e">
        <f t="shared" si="15"/>
        <v>#N/A</v>
      </c>
      <c r="AA37" s="78" t="e">
        <f t="shared" si="16"/>
        <v>#NUM!</v>
      </c>
      <c r="AB37" s="78" t="e">
        <f t="shared" si="17"/>
        <v>#NUM!</v>
      </c>
      <c r="AC37" s="78" t="e">
        <f t="shared" si="18"/>
        <v>#NUM!</v>
      </c>
      <c r="AD37" s="78" t="e">
        <f t="shared" si="19"/>
        <v>#NUM!</v>
      </c>
      <c r="AE37" s="78" t="e">
        <f t="shared" si="20"/>
        <v>#NUM!</v>
      </c>
      <c r="AF37" s="78" t="e">
        <f t="shared" si="21"/>
        <v>#N/A</v>
      </c>
      <c r="AG37" s="78" t="e">
        <f t="shared" si="22"/>
        <v>#NUM!</v>
      </c>
      <c r="AH37" s="78" t="e">
        <f t="shared" si="23"/>
        <v>#NUM!</v>
      </c>
      <c r="AI37" s="78" t="e">
        <f t="shared" si="24"/>
        <v>#NUM!</v>
      </c>
      <c r="AJ37" s="78" t="e">
        <f t="shared" si="25"/>
        <v>#N/A</v>
      </c>
    </row>
    <row r="38" spans="1:36" ht="12.95" customHeight="1" x14ac:dyDescent="0.15">
      <c r="A38" s="77"/>
      <c r="B38" s="99"/>
      <c r="C38" s="99"/>
      <c r="D38" s="77"/>
      <c r="E38" s="77"/>
      <c r="F38" s="4" t="str">
        <f t="shared" si="0"/>
        <v/>
      </c>
      <c r="G38" s="77"/>
      <c r="H38" s="77"/>
      <c r="I38" s="77"/>
      <c r="K38" s="78" t="e">
        <f t="shared" si="1"/>
        <v>#NUM!</v>
      </c>
      <c r="L38" s="78" t="e">
        <f t="shared" si="2"/>
        <v>#NUM!</v>
      </c>
      <c r="M38" s="78" t="e">
        <f t="shared" si="3"/>
        <v>#NUM!</v>
      </c>
      <c r="N38" s="78" t="e">
        <f t="shared" si="4"/>
        <v>#NUM!</v>
      </c>
      <c r="O38" s="78" t="e">
        <f t="shared" si="5"/>
        <v>#NUM!</v>
      </c>
      <c r="P38" s="78" t="e">
        <f t="shared" si="26"/>
        <v>#N/A</v>
      </c>
      <c r="Q38" s="78" t="e">
        <f t="shared" si="6"/>
        <v>#NUM!</v>
      </c>
      <c r="R38" s="78" t="e">
        <f t="shared" si="7"/>
        <v>#NUM!</v>
      </c>
      <c r="S38" s="78" t="e">
        <f t="shared" si="8"/>
        <v>#NUM!</v>
      </c>
      <c r="T38" s="78" t="e">
        <f t="shared" si="9"/>
        <v>#NUM!</v>
      </c>
      <c r="U38" s="78" t="e">
        <f t="shared" si="10"/>
        <v>#N/A</v>
      </c>
      <c r="V38" s="78" t="e">
        <f t="shared" si="11"/>
        <v>#NUM!</v>
      </c>
      <c r="W38" s="78" t="e">
        <f t="shared" si="12"/>
        <v>#NUM!</v>
      </c>
      <c r="X38" s="78" t="e">
        <f t="shared" si="13"/>
        <v>#NUM!</v>
      </c>
      <c r="Y38" s="78" t="e">
        <f t="shared" si="14"/>
        <v>#NUM!</v>
      </c>
      <c r="Z38" s="78" t="e">
        <f t="shared" si="15"/>
        <v>#N/A</v>
      </c>
      <c r="AA38" s="78" t="e">
        <f t="shared" si="16"/>
        <v>#NUM!</v>
      </c>
      <c r="AB38" s="78" t="e">
        <f t="shared" si="17"/>
        <v>#NUM!</v>
      </c>
      <c r="AC38" s="78" t="e">
        <f t="shared" si="18"/>
        <v>#NUM!</v>
      </c>
      <c r="AD38" s="78" t="e">
        <f t="shared" si="19"/>
        <v>#NUM!</v>
      </c>
      <c r="AE38" s="78" t="e">
        <f t="shared" si="20"/>
        <v>#NUM!</v>
      </c>
      <c r="AF38" s="78" t="e">
        <f t="shared" si="21"/>
        <v>#N/A</v>
      </c>
      <c r="AG38" s="78" t="e">
        <f t="shared" si="22"/>
        <v>#NUM!</v>
      </c>
      <c r="AH38" s="78" t="e">
        <f t="shared" si="23"/>
        <v>#NUM!</v>
      </c>
      <c r="AI38" s="78" t="e">
        <f t="shared" si="24"/>
        <v>#NUM!</v>
      </c>
      <c r="AJ38" s="78" t="e">
        <f t="shared" si="25"/>
        <v>#N/A</v>
      </c>
    </row>
    <row r="39" spans="1:36" ht="12.95" customHeight="1" x14ac:dyDescent="0.15">
      <c r="A39" s="77"/>
      <c r="B39" s="99"/>
      <c r="C39" s="99"/>
      <c r="D39" s="77"/>
      <c r="E39" s="77"/>
      <c r="F39" s="4" t="str">
        <f t="shared" si="0"/>
        <v/>
      </c>
      <c r="G39" s="77"/>
      <c r="H39" s="77"/>
      <c r="I39" s="77"/>
      <c r="K39" s="78" t="e">
        <f t="shared" si="1"/>
        <v>#NUM!</v>
      </c>
      <c r="L39" s="78" t="e">
        <f t="shared" si="2"/>
        <v>#NUM!</v>
      </c>
      <c r="M39" s="78" t="e">
        <f t="shared" si="3"/>
        <v>#NUM!</v>
      </c>
      <c r="N39" s="78" t="e">
        <f t="shared" si="4"/>
        <v>#NUM!</v>
      </c>
      <c r="O39" s="78" t="e">
        <f t="shared" si="5"/>
        <v>#NUM!</v>
      </c>
      <c r="P39" s="78" t="e">
        <f t="shared" si="26"/>
        <v>#N/A</v>
      </c>
      <c r="Q39" s="78" t="e">
        <f t="shared" si="6"/>
        <v>#NUM!</v>
      </c>
      <c r="R39" s="78" t="e">
        <f t="shared" si="7"/>
        <v>#NUM!</v>
      </c>
      <c r="S39" s="78" t="e">
        <f t="shared" si="8"/>
        <v>#NUM!</v>
      </c>
      <c r="T39" s="78" t="e">
        <f t="shared" si="9"/>
        <v>#NUM!</v>
      </c>
      <c r="U39" s="78" t="e">
        <f t="shared" si="10"/>
        <v>#N/A</v>
      </c>
      <c r="V39" s="78" t="e">
        <f t="shared" si="11"/>
        <v>#NUM!</v>
      </c>
      <c r="W39" s="78" t="e">
        <f t="shared" si="12"/>
        <v>#NUM!</v>
      </c>
      <c r="X39" s="78" t="e">
        <f t="shared" si="13"/>
        <v>#NUM!</v>
      </c>
      <c r="Y39" s="78" t="e">
        <f t="shared" si="14"/>
        <v>#NUM!</v>
      </c>
      <c r="Z39" s="78" t="e">
        <f t="shared" si="15"/>
        <v>#N/A</v>
      </c>
      <c r="AA39" s="78" t="e">
        <f t="shared" si="16"/>
        <v>#NUM!</v>
      </c>
      <c r="AB39" s="78" t="e">
        <f t="shared" si="17"/>
        <v>#NUM!</v>
      </c>
      <c r="AC39" s="78" t="e">
        <f t="shared" si="18"/>
        <v>#NUM!</v>
      </c>
      <c r="AD39" s="78" t="e">
        <f t="shared" si="19"/>
        <v>#NUM!</v>
      </c>
      <c r="AE39" s="78" t="e">
        <f t="shared" si="20"/>
        <v>#NUM!</v>
      </c>
      <c r="AF39" s="78" t="e">
        <f t="shared" si="21"/>
        <v>#N/A</v>
      </c>
      <c r="AG39" s="78" t="e">
        <f t="shared" si="22"/>
        <v>#NUM!</v>
      </c>
      <c r="AH39" s="78" t="e">
        <f t="shared" si="23"/>
        <v>#NUM!</v>
      </c>
      <c r="AI39" s="78" t="e">
        <f t="shared" si="24"/>
        <v>#NUM!</v>
      </c>
      <c r="AJ39" s="78" t="e">
        <f t="shared" si="25"/>
        <v>#N/A</v>
      </c>
    </row>
    <row r="40" spans="1:36" ht="12.95" customHeight="1" x14ac:dyDescent="0.15">
      <c r="A40" s="77"/>
      <c r="B40" s="99"/>
      <c r="C40" s="99"/>
      <c r="D40" s="77"/>
      <c r="E40" s="77"/>
      <c r="F40" s="4" t="str">
        <f t="shared" si="0"/>
        <v/>
      </c>
      <c r="G40" s="77"/>
      <c r="H40" s="77"/>
      <c r="I40" s="77"/>
      <c r="K40" s="78" t="e">
        <f t="shared" si="1"/>
        <v>#NUM!</v>
      </c>
      <c r="L40" s="78" t="e">
        <f t="shared" si="2"/>
        <v>#NUM!</v>
      </c>
      <c r="M40" s="78" t="e">
        <f t="shared" si="3"/>
        <v>#NUM!</v>
      </c>
      <c r="N40" s="78" t="e">
        <f t="shared" si="4"/>
        <v>#NUM!</v>
      </c>
      <c r="O40" s="78" t="e">
        <f t="shared" si="5"/>
        <v>#NUM!</v>
      </c>
      <c r="P40" s="78" t="e">
        <f t="shared" si="26"/>
        <v>#N/A</v>
      </c>
      <c r="Q40" s="78" t="e">
        <f t="shared" si="6"/>
        <v>#NUM!</v>
      </c>
      <c r="R40" s="78" t="e">
        <f t="shared" si="7"/>
        <v>#NUM!</v>
      </c>
      <c r="S40" s="78" t="e">
        <f t="shared" si="8"/>
        <v>#NUM!</v>
      </c>
      <c r="T40" s="78" t="e">
        <f t="shared" si="9"/>
        <v>#NUM!</v>
      </c>
      <c r="U40" s="78" t="e">
        <f t="shared" si="10"/>
        <v>#N/A</v>
      </c>
      <c r="V40" s="78" t="e">
        <f t="shared" si="11"/>
        <v>#NUM!</v>
      </c>
      <c r="W40" s="78" t="e">
        <f t="shared" si="12"/>
        <v>#NUM!</v>
      </c>
      <c r="X40" s="78" t="e">
        <f t="shared" si="13"/>
        <v>#NUM!</v>
      </c>
      <c r="Y40" s="78" t="e">
        <f t="shared" si="14"/>
        <v>#NUM!</v>
      </c>
      <c r="Z40" s="78" t="e">
        <f t="shared" si="15"/>
        <v>#N/A</v>
      </c>
      <c r="AA40" s="78" t="e">
        <f t="shared" si="16"/>
        <v>#NUM!</v>
      </c>
      <c r="AB40" s="78" t="e">
        <f t="shared" si="17"/>
        <v>#NUM!</v>
      </c>
      <c r="AC40" s="78" t="e">
        <f t="shared" si="18"/>
        <v>#NUM!</v>
      </c>
      <c r="AD40" s="78" t="e">
        <f t="shared" si="19"/>
        <v>#NUM!</v>
      </c>
      <c r="AE40" s="78" t="e">
        <f t="shared" si="20"/>
        <v>#NUM!</v>
      </c>
      <c r="AF40" s="78" t="e">
        <f t="shared" si="21"/>
        <v>#N/A</v>
      </c>
      <c r="AG40" s="78" t="e">
        <f t="shared" si="22"/>
        <v>#NUM!</v>
      </c>
      <c r="AH40" s="78" t="e">
        <f t="shared" si="23"/>
        <v>#NUM!</v>
      </c>
      <c r="AI40" s="78" t="e">
        <f t="shared" si="24"/>
        <v>#NUM!</v>
      </c>
      <c r="AJ40" s="78" t="e">
        <f t="shared" si="25"/>
        <v>#N/A</v>
      </c>
    </row>
    <row r="41" spans="1:36" ht="12.95" customHeight="1" x14ac:dyDescent="0.15">
      <c r="A41" s="77"/>
      <c r="B41" s="99"/>
      <c r="C41" s="99"/>
      <c r="D41" s="77"/>
      <c r="E41" s="77"/>
      <c r="F41" s="4" t="str">
        <f t="shared" si="0"/>
        <v/>
      </c>
      <c r="G41" s="77"/>
      <c r="H41" s="77"/>
      <c r="I41" s="77"/>
      <c r="K41" s="78" t="e">
        <f t="shared" si="1"/>
        <v>#NUM!</v>
      </c>
      <c r="L41" s="78" t="e">
        <f t="shared" si="2"/>
        <v>#NUM!</v>
      </c>
      <c r="M41" s="78" t="e">
        <f t="shared" si="3"/>
        <v>#NUM!</v>
      </c>
      <c r="N41" s="78" t="e">
        <f t="shared" si="4"/>
        <v>#NUM!</v>
      </c>
      <c r="O41" s="78" t="e">
        <f t="shared" si="5"/>
        <v>#NUM!</v>
      </c>
      <c r="P41" s="78" t="e">
        <f t="shared" si="26"/>
        <v>#N/A</v>
      </c>
      <c r="Q41" s="78" t="e">
        <f t="shared" si="6"/>
        <v>#NUM!</v>
      </c>
      <c r="R41" s="78" t="e">
        <f t="shared" si="7"/>
        <v>#NUM!</v>
      </c>
      <c r="S41" s="78" t="e">
        <f t="shared" si="8"/>
        <v>#NUM!</v>
      </c>
      <c r="T41" s="78" t="e">
        <f t="shared" si="9"/>
        <v>#NUM!</v>
      </c>
      <c r="U41" s="78" t="e">
        <f t="shared" si="10"/>
        <v>#N/A</v>
      </c>
      <c r="V41" s="78" t="e">
        <f t="shared" si="11"/>
        <v>#NUM!</v>
      </c>
      <c r="W41" s="78" t="e">
        <f t="shared" si="12"/>
        <v>#NUM!</v>
      </c>
      <c r="X41" s="78" t="e">
        <f t="shared" si="13"/>
        <v>#NUM!</v>
      </c>
      <c r="Y41" s="78" t="e">
        <f t="shared" si="14"/>
        <v>#NUM!</v>
      </c>
      <c r="Z41" s="78" t="e">
        <f t="shared" si="15"/>
        <v>#N/A</v>
      </c>
      <c r="AA41" s="78" t="e">
        <f t="shared" si="16"/>
        <v>#NUM!</v>
      </c>
      <c r="AB41" s="78" t="e">
        <f t="shared" si="17"/>
        <v>#NUM!</v>
      </c>
      <c r="AC41" s="78" t="e">
        <f t="shared" si="18"/>
        <v>#NUM!</v>
      </c>
      <c r="AD41" s="78" t="e">
        <f t="shared" si="19"/>
        <v>#NUM!</v>
      </c>
      <c r="AE41" s="78" t="e">
        <f t="shared" si="20"/>
        <v>#NUM!</v>
      </c>
      <c r="AF41" s="78" t="e">
        <f t="shared" si="21"/>
        <v>#N/A</v>
      </c>
      <c r="AG41" s="78" t="e">
        <f t="shared" si="22"/>
        <v>#NUM!</v>
      </c>
      <c r="AH41" s="78" t="e">
        <f t="shared" si="23"/>
        <v>#NUM!</v>
      </c>
      <c r="AI41" s="78" t="e">
        <f t="shared" si="24"/>
        <v>#NUM!</v>
      </c>
      <c r="AJ41" s="78" t="e">
        <f t="shared" si="25"/>
        <v>#N/A</v>
      </c>
    </row>
    <row r="42" spans="1:36" ht="12.95" customHeight="1" x14ac:dyDescent="0.15">
      <c r="A42" s="77"/>
      <c r="B42" s="99"/>
      <c r="C42" s="99"/>
      <c r="D42" s="77"/>
      <c r="E42" s="77"/>
      <c r="F42" s="4" t="str">
        <f t="shared" si="0"/>
        <v/>
      </c>
      <c r="G42" s="77"/>
      <c r="H42" s="77"/>
      <c r="I42" s="77"/>
      <c r="K42" s="78" t="e">
        <f t="shared" si="1"/>
        <v>#NUM!</v>
      </c>
      <c r="L42" s="78" t="e">
        <f t="shared" si="2"/>
        <v>#NUM!</v>
      </c>
      <c r="M42" s="78" t="e">
        <f t="shared" si="3"/>
        <v>#NUM!</v>
      </c>
      <c r="N42" s="78" t="e">
        <f t="shared" si="4"/>
        <v>#NUM!</v>
      </c>
      <c r="O42" s="78" t="e">
        <f t="shared" si="5"/>
        <v>#NUM!</v>
      </c>
      <c r="P42" s="78" t="e">
        <f t="shared" si="26"/>
        <v>#N/A</v>
      </c>
      <c r="Q42" s="78" t="e">
        <f t="shared" si="6"/>
        <v>#NUM!</v>
      </c>
      <c r="R42" s="78" t="e">
        <f t="shared" si="7"/>
        <v>#NUM!</v>
      </c>
      <c r="S42" s="78" t="e">
        <f t="shared" si="8"/>
        <v>#NUM!</v>
      </c>
      <c r="T42" s="78" t="e">
        <f t="shared" si="9"/>
        <v>#NUM!</v>
      </c>
      <c r="U42" s="78" t="e">
        <f t="shared" si="10"/>
        <v>#N/A</v>
      </c>
      <c r="V42" s="78" t="e">
        <f t="shared" si="11"/>
        <v>#NUM!</v>
      </c>
      <c r="W42" s="78" t="e">
        <f t="shared" si="12"/>
        <v>#NUM!</v>
      </c>
      <c r="X42" s="78" t="e">
        <f t="shared" si="13"/>
        <v>#NUM!</v>
      </c>
      <c r="Y42" s="78" t="e">
        <f t="shared" si="14"/>
        <v>#NUM!</v>
      </c>
      <c r="Z42" s="78" t="e">
        <f t="shared" si="15"/>
        <v>#N/A</v>
      </c>
      <c r="AA42" s="78" t="e">
        <f t="shared" si="16"/>
        <v>#NUM!</v>
      </c>
      <c r="AB42" s="78" t="e">
        <f t="shared" si="17"/>
        <v>#NUM!</v>
      </c>
      <c r="AC42" s="78" t="e">
        <f t="shared" si="18"/>
        <v>#NUM!</v>
      </c>
      <c r="AD42" s="78" t="e">
        <f t="shared" si="19"/>
        <v>#NUM!</v>
      </c>
      <c r="AE42" s="78" t="e">
        <f t="shared" si="20"/>
        <v>#NUM!</v>
      </c>
      <c r="AF42" s="78" t="e">
        <f t="shared" si="21"/>
        <v>#N/A</v>
      </c>
      <c r="AG42" s="78" t="e">
        <f t="shared" si="22"/>
        <v>#NUM!</v>
      </c>
      <c r="AH42" s="78" t="e">
        <f t="shared" si="23"/>
        <v>#NUM!</v>
      </c>
      <c r="AI42" s="78" t="e">
        <f t="shared" si="24"/>
        <v>#NUM!</v>
      </c>
      <c r="AJ42" s="78" t="e">
        <f t="shared" si="25"/>
        <v>#N/A</v>
      </c>
    </row>
    <row r="43" spans="1:36" ht="12.95" customHeight="1" x14ac:dyDescent="0.15">
      <c r="A43" s="77"/>
      <c r="B43" s="99"/>
      <c r="C43" s="99"/>
      <c r="D43" s="77"/>
      <c r="E43" s="77"/>
      <c r="F43" s="4" t="str">
        <f t="shared" si="0"/>
        <v/>
      </c>
      <c r="G43" s="77"/>
      <c r="H43" s="77"/>
      <c r="I43" s="77"/>
      <c r="K43" s="78" t="e">
        <f t="shared" si="1"/>
        <v>#NUM!</v>
      </c>
      <c r="L43" s="78" t="e">
        <f t="shared" si="2"/>
        <v>#NUM!</v>
      </c>
      <c r="M43" s="78" t="e">
        <f t="shared" si="3"/>
        <v>#NUM!</v>
      </c>
      <c r="N43" s="78" t="e">
        <f t="shared" si="4"/>
        <v>#NUM!</v>
      </c>
      <c r="O43" s="78" t="e">
        <f t="shared" si="5"/>
        <v>#NUM!</v>
      </c>
      <c r="P43" s="78" t="e">
        <f t="shared" si="26"/>
        <v>#N/A</v>
      </c>
      <c r="Q43" s="78" t="e">
        <f t="shared" si="6"/>
        <v>#NUM!</v>
      </c>
      <c r="R43" s="78" t="e">
        <f t="shared" si="7"/>
        <v>#NUM!</v>
      </c>
      <c r="S43" s="78" t="e">
        <f t="shared" si="8"/>
        <v>#NUM!</v>
      </c>
      <c r="T43" s="78" t="e">
        <f t="shared" si="9"/>
        <v>#NUM!</v>
      </c>
      <c r="U43" s="78" t="e">
        <f t="shared" si="10"/>
        <v>#N/A</v>
      </c>
      <c r="V43" s="78" t="e">
        <f t="shared" si="11"/>
        <v>#NUM!</v>
      </c>
      <c r="W43" s="78" t="e">
        <f t="shared" si="12"/>
        <v>#NUM!</v>
      </c>
      <c r="X43" s="78" t="e">
        <f t="shared" si="13"/>
        <v>#NUM!</v>
      </c>
      <c r="Y43" s="78" t="e">
        <f t="shared" si="14"/>
        <v>#NUM!</v>
      </c>
      <c r="Z43" s="78" t="e">
        <f t="shared" si="15"/>
        <v>#N/A</v>
      </c>
      <c r="AA43" s="78" t="e">
        <f t="shared" si="16"/>
        <v>#NUM!</v>
      </c>
      <c r="AB43" s="78" t="e">
        <f t="shared" si="17"/>
        <v>#NUM!</v>
      </c>
      <c r="AC43" s="78" t="e">
        <f t="shared" si="18"/>
        <v>#NUM!</v>
      </c>
      <c r="AD43" s="78" t="e">
        <f t="shared" si="19"/>
        <v>#NUM!</v>
      </c>
      <c r="AE43" s="78" t="e">
        <f t="shared" si="20"/>
        <v>#NUM!</v>
      </c>
      <c r="AF43" s="78" t="e">
        <f t="shared" si="21"/>
        <v>#N/A</v>
      </c>
      <c r="AG43" s="78" t="e">
        <f t="shared" si="22"/>
        <v>#NUM!</v>
      </c>
      <c r="AH43" s="78" t="e">
        <f t="shared" si="23"/>
        <v>#NUM!</v>
      </c>
      <c r="AI43" s="78" t="e">
        <f t="shared" si="24"/>
        <v>#NUM!</v>
      </c>
      <c r="AJ43" s="78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77" t="s">
        <v>18</v>
      </c>
      <c r="D46" s="77" t="s">
        <v>19</v>
      </c>
      <c r="E46" s="77" t="s">
        <v>20</v>
      </c>
      <c r="F46" s="11"/>
      <c r="G46" s="5" t="s">
        <v>21</v>
      </c>
      <c r="H46" s="13"/>
      <c r="I46" s="111" t="s">
        <v>372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11</v>
      </c>
      <c r="D47" s="15">
        <f>COUNTIF(G4:G43,"*下層*")</f>
        <v>0</v>
      </c>
      <c r="E47" s="15">
        <f>COUNTA(A4:A43)</f>
        <v>11</v>
      </c>
      <c r="F47" s="11"/>
      <c r="G47" s="16">
        <f>C47*100</f>
        <v>1100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13</v>
      </c>
      <c r="D48" s="15" t="str">
        <f>IF(D47&gt;0,ROUND(SUMIF(G4:G43,"*下層*",E4:E43)/D47,0),"")</f>
        <v/>
      </c>
      <c r="E48" s="15">
        <f>ROUND(SUM(E4:E43)/E47,0)</f>
        <v>13</v>
      </c>
      <c r="F48" s="14"/>
      <c r="G48" s="16">
        <f>C48</f>
        <v>13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20</v>
      </c>
      <c r="D49" s="15" t="str">
        <f>IF(D47&gt;0,ROUND(SUMIF(G4:G43,"*下層*",D4:D43)/D47,0),"")</f>
        <v/>
      </c>
      <c r="E49" s="15">
        <f>ROUND(SUM(D4:D43)/E47,0)</f>
        <v>20</v>
      </c>
      <c r="F49" s="14"/>
      <c r="G49" s="16">
        <f>C49</f>
        <v>20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2.8200000000000003</v>
      </c>
      <c r="D50" s="17">
        <f>SUMIF(G4:G43,"*下層*",F4:F43)</f>
        <v>0</v>
      </c>
      <c r="E50" s="4">
        <f>SUM(F4:F43)</f>
        <v>2.8200000000000003</v>
      </c>
      <c r="F50" s="14"/>
      <c r="G50" s="18">
        <f>C50*100</f>
        <v>282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形状比＝65、Sr＝23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77" t="s">
        <v>18</v>
      </c>
      <c r="D53" s="77" t="s">
        <v>19</v>
      </c>
      <c r="E53" s="77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4</v>
      </c>
      <c r="D54" s="15">
        <f>COUNTIF(H4:H43,"▲")</f>
        <v>0</v>
      </c>
      <c r="E54" s="15">
        <f>COUNTA(H4:H43)</f>
        <v>4</v>
      </c>
      <c r="F54" s="11"/>
      <c r="G54" s="16">
        <f>C54*100</f>
        <v>400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11</v>
      </c>
      <c r="D55" s="15" t="str">
        <f>IF(D54&gt;0,ROUND(SUMIF(H4:H43,"▲",E4:E43)/D54,0),"")</f>
        <v/>
      </c>
      <c r="E55" s="15">
        <f>ROUND(SUMIF(H4:H43,"*",E4:E43)/E54,0)</f>
        <v>11</v>
      </c>
      <c r="F55" s="14"/>
      <c r="G55" s="16">
        <f>C55</f>
        <v>11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15</v>
      </c>
      <c r="D56" s="15" t="str">
        <f>IF(D54&gt;0,ROUND(SUMIF(H4:H43,"▲",D4:D43)/D54,0),"")</f>
        <v/>
      </c>
      <c r="E56" s="15">
        <f>ROUND(SUMIF(H4:H43,"*",D4:D43)/E54,0)</f>
        <v>15</v>
      </c>
      <c r="F56" s="14"/>
      <c r="G56" s="16">
        <f>C56</f>
        <v>15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0.46</v>
      </c>
      <c r="D57" s="17">
        <f>SUMIF(H4:H43,"▲",F4:F43)</f>
        <v>0</v>
      </c>
      <c r="E57" s="17">
        <f>SUM(C57:D57)</f>
        <v>0.46</v>
      </c>
      <c r="F57" s="14"/>
      <c r="G57" s="20">
        <f>C57*100</f>
        <v>46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77" t="s">
        <v>18</v>
      </c>
      <c r="D60" s="77" t="s">
        <v>19</v>
      </c>
      <c r="E60" s="77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36.4</v>
      </c>
      <c r="D61" s="21" t="str">
        <f>IF(D47&gt;0,ROUND(D54/D47*100,1),"")</f>
        <v/>
      </c>
      <c r="E61" s="21">
        <f>ROUND(E54/E47*100,1)</f>
        <v>36.4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16.3</v>
      </c>
      <c r="D62" s="21" t="str">
        <f>IF(D47&gt;0,ROUND(D57/D50*100,1),"")</f>
        <v/>
      </c>
      <c r="E62" s="21">
        <f>ROUND(E57/E50*100,1)</f>
        <v>16.3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77" t="s">
        <v>18</v>
      </c>
      <c r="D65" s="77" t="s">
        <v>19</v>
      </c>
      <c r="E65" s="77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7</v>
      </c>
      <c r="D66" s="15">
        <f>D47-D54</f>
        <v>0</v>
      </c>
      <c r="E66" s="15">
        <f>SUM(C66:D66)</f>
        <v>7</v>
      </c>
      <c r="F66" s="11"/>
      <c r="G66" s="16">
        <f>C66*100</f>
        <v>700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15</v>
      </c>
      <c r="D67" s="15" t="str">
        <f>IF(D66&gt;0,ROUND(SUMIFS(E4:E43,G7:G43,"*下層*",H4:H43,"")/D66,0),"")</f>
        <v/>
      </c>
      <c r="E67" s="15">
        <f>IF(E66&gt;0,ROUND(SUMIF(H4:H43,"",E4:E43)/E66,0),"")</f>
        <v>15</v>
      </c>
      <c r="F67" s="14"/>
      <c r="G67" s="16">
        <f>C67</f>
        <v>15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23</v>
      </c>
      <c r="D68" s="15" t="str">
        <f>IF(D66&gt;0,ROUND(SUMIFS(D4:D43,G7:G43,"*下層*",H4:H43,"")/D66,0),"")</f>
        <v/>
      </c>
      <c r="E68" s="15">
        <f>IF(E66&gt;0,ROUND(SUMIF(H4:H43,"",D4:D43)/E66,0),"")</f>
        <v>23</v>
      </c>
      <c r="F68" s="14"/>
      <c r="G68" s="16">
        <f>C68</f>
        <v>23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2.3600000000000003</v>
      </c>
      <c r="D69" s="17" t="str">
        <f>IF(D66&gt;0,D50-D57,"")</f>
        <v/>
      </c>
      <c r="E69" s="4">
        <f>SUM(C69:D69)</f>
        <v>2.3600000000000003</v>
      </c>
      <c r="F69" s="14"/>
      <c r="G69" s="18">
        <f>C69*100</f>
        <v>236.00000000000003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形状比＝65、Sr＝25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2F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511" priority="16" stopIfTrue="1">
      <formula>AND(($H4="スギ"),(#REF!&lt;12))</formula>
    </cfRule>
  </conditionalFormatting>
  <conditionalFormatting sqref="L4:L43">
    <cfRule type="expression" dxfId="510" priority="15" stopIfTrue="1">
      <formula>AND(($H4="スギ"),(#REF!&lt;22),(#REF!&gt;=12))</formula>
    </cfRule>
  </conditionalFormatting>
  <conditionalFormatting sqref="M4:M43">
    <cfRule type="expression" dxfId="509" priority="14" stopIfTrue="1">
      <formula>AND(($H4="スギ"),(#REF!&lt;32),(#REF!&gt;=22))</formula>
    </cfRule>
  </conditionalFormatting>
  <conditionalFormatting sqref="N4:N43">
    <cfRule type="expression" dxfId="508" priority="13" stopIfTrue="1">
      <formula>AND(($H4="スギ"),(#REF!&lt;42),(#REF!&gt;=32))</formula>
    </cfRule>
  </conditionalFormatting>
  <conditionalFormatting sqref="U4:U43 Z4:AF43 AJ4:AJ43 O4:P43">
    <cfRule type="expression" dxfId="507" priority="12" stopIfTrue="1">
      <formula>AND(($H4="スギ"),(#REF!&gt;=42))</formula>
    </cfRule>
  </conditionalFormatting>
  <conditionalFormatting sqref="Q4:Q43 AA4:AA43">
    <cfRule type="expression" dxfId="506" priority="11" stopIfTrue="1">
      <formula>AND(($H4="ヒノキ"),(#REF!&lt;12))</formula>
    </cfRule>
  </conditionalFormatting>
  <conditionalFormatting sqref="R4:R43 AB4:AE43">
    <cfRule type="expression" dxfId="505" priority="10" stopIfTrue="1">
      <formula>AND(($H4="ヒノキ"),(#REF!&lt;22),(#REF!&gt;=12))</formula>
    </cfRule>
  </conditionalFormatting>
  <conditionalFormatting sqref="S4:S43">
    <cfRule type="expression" dxfId="504" priority="9" stopIfTrue="1">
      <formula>AND(($H4="ヒノキ"),(#REF!&lt;32),(#REF!&gt;=22))</formula>
    </cfRule>
  </conditionalFormatting>
  <conditionalFormatting sqref="T4:U43 Z4:AF43 AJ4:AJ43">
    <cfRule type="expression" dxfId="503" priority="8" stopIfTrue="1">
      <formula>AND(($H4="ヒノキ"),(#REF!&gt;=32))</formula>
    </cfRule>
  </conditionalFormatting>
  <conditionalFormatting sqref="V4:V43 AA4:AA43">
    <cfRule type="expression" dxfId="502" priority="7" stopIfTrue="1">
      <formula>AND(($H4="アカマツ"),(#REF!&lt;12))</formula>
    </cfRule>
  </conditionalFormatting>
  <conditionalFormatting sqref="W4:W43 AB4:AB43">
    <cfRule type="expression" dxfId="501" priority="6" stopIfTrue="1">
      <formula>AND(($H4="アカマツ"),(#REF!&lt;22),(#REF!&gt;=12))</formula>
    </cfRule>
  </conditionalFormatting>
  <conditionalFormatting sqref="X4:X43 AC4:AC43">
    <cfRule type="expression" dxfId="500" priority="5" stopIfTrue="1">
      <formula>AND(($H4="アカマツ"),(#REF!&lt;42),(#REF!&gt;=22))</formula>
    </cfRule>
  </conditionalFormatting>
  <conditionalFormatting sqref="Y4:AF43 AJ4:AJ43">
    <cfRule type="expression" dxfId="499" priority="4" stopIfTrue="1">
      <formula>AND(($H4="アカマツ"),(#REF!&gt;=42))</formula>
    </cfRule>
  </conditionalFormatting>
  <conditionalFormatting sqref="AG4:AG43">
    <cfRule type="expression" dxfId="498" priority="3" stopIfTrue="1">
      <formula>AND(($H4&lt;&gt;"スギ"),($H4&lt;&gt;"ヒノキ"),($H4&lt;&gt;"アカマツ"),(#REF!&lt;12))</formula>
    </cfRule>
  </conditionalFormatting>
  <conditionalFormatting sqref="AH4:AH43">
    <cfRule type="expression" dxfId="497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496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7030A0"/>
  </sheetPr>
  <dimension ref="A1:AJ120"/>
  <sheetViews>
    <sheetView showGridLines="0" view="pageBreakPreview" topLeftCell="A25" zoomScaleNormal="85" zoomScaleSheetLayoutView="100" workbookViewId="0">
      <selection activeCell="I46" sqref="I46:I61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546</v>
      </c>
      <c r="B2" s="100"/>
      <c r="C2" s="100"/>
      <c r="D2" s="100"/>
      <c r="E2" s="100"/>
      <c r="F2" s="100"/>
      <c r="G2" s="100"/>
      <c r="H2" s="101" t="s">
        <v>340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79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8">
        <v>0</v>
      </c>
      <c r="L3" s="78">
        <v>12</v>
      </c>
      <c r="M3" s="78">
        <v>22</v>
      </c>
      <c r="N3" s="78">
        <v>32</v>
      </c>
      <c r="O3" s="78">
        <v>42</v>
      </c>
      <c r="P3" s="78" t="s">
        <v>14</v>
      </c>
      <c r="Q3" s="78">
        <v>0</v>
      </c>
      <c r="R3" s="78">
        <v>12</v>
      </c>
      <c r="S3" s="78">
        <v>22</v>
      </c>
      <c r="T3" s="78">
        <v>32</v>
      </c>
      <c r="U3" s="78" t="s">
        <v>14</v>
      </c>
      <c r="V3" s="78">
        <v>0</v>
      </c>
      <c r="W3" s="78">
        <v>12</v>
      </c>
      <c r="X3" s="78">
        <v>22</v>
      </c>
      <c r="Y3" s="78">
        <v>42</v>
      </c>
      <c r="Z3" s="78" t="s">
        <v>14</v>
      </c>
      <c r="AA3" s="78">
        <v>0</v>
      </c>
      <c r="AB3" s="78">
        <v>12</v>
      </c>
      <c r="AC3" s="78">
        <v>22</v>
      </c>
      <c r="AD3" s="78">
        <v>32</v>
      </c>
      <c r="AE3" s="78">
        <v>42</v>
      </c>
      <c r="AF3" s="78" t="s">
        <v>14</v>
      </c>
      <c r="AG3" s="78">
        <v>0</v>
      </c>
      <c r="AH3" s="78">
        <v>12</v>
      </c>
      <c r="AI3" s="78">
        <v>42</v>
      </c>
      <c r="AJ3" s="78" t="s">
        <v>14</v>
      </c>
    </row>
    <row r="4" spans="1:36" ht="12.95" customHeight="1" x14ac:dyDescent="0.15">
      <c r="A4" s="77">
        <v>731</v>
      </c>
      <c r="B4" s="99" t="s">
        <v>39</v>
      </c>
      <c r="C4" s="99"/>
      <c r="D4" s="77">
        <v>22</v>
      </c>
      <c r="E4" s="77">
        <v>19</v>
      </c>
      <c r="F4" s="4">
        <f t="shared" ref="F4:F43" si="0">IF(D4&gt;0,IF(B4="スギ",P4,IF(B4="ヒノキ",U4,IF(B4="アカマツ",Z4,IF(B4="カラマツ",AF4,AJ4)))),"")</f>
        <v>0.35</v>
      </c>
      <c r="G4" s="5"/>
      <c r="H4" s="77"/>
      <c r="I4" s="77" t="s">
        <v>38</v>
      </c>
      <c r="J4" s="1" t="s">
        <v>15</v>
      </c>
      <c r="K4" s="78">
        <f t="shared" ref="K4:K43" si="1">IF(ROUND(10^(-5+0.8769+1.7454*LOG(D4)+1.014*LOG(E4)),2)&gt;=0.01,ROUND(10^(-5+0.8769+1.7454*LOG(D4)+1.014*LOG(E4)),2),ROUND(10^(-5+0.8769+1.7454*LOG(D4)+1.014*LOG(E4)),3))</f>
        <v>0.33</v>
      </c>
      <c r="L4" s="78">
        <f t="shared" ref="L4:L43" si="2">ROUND(10^(-5+0.73504+1.83346*LOG(D4)+1.06569*LOG(E4)),2)</f>
        <v>0.36</v>
      </c>
      <c r="M4" s="78">
        <f t="shared" ref="M4:M43" si="3">ROUND(10^(-5+0.71514+1.74357*LOG(D4)+1.17719*LOG(E4)),2)</f>
        <v>0.36</v>
      </c>
      <c r="N4" s="78">
        <f t="shared" ref="N4:N43" si="4">ROUND(10^(-5+0.82956+1.76381*LOG(D4)+1.06412*LOG(E4)),2)</f>
        <v>0.36</v>
      </c>
      <c r="O4" s="78">
        <f t="shared" ref="O4:O43" si="5">ROUND(10^(-5+0.88226+1.79204*LOG(D4)+0.99303*LOG(E4)),2)</f>
        <v>0.36</v>
      </c>
      <c r="P4" s="78">
        <f>HLOOKUP($D4,K$3:O$43,MATCH($A4,$A$3:$A$43,0),1)</f>
        <v>0.36</v>
      </c>
      <c r="Q4" s="78">
        <f t="shared" ref="Q4:Q43" si="6">IF(ROUND(10^(1.810672*LOG(D4)+0.982833*LOG(E4)-4.173533),2)&gt;=0.01,ROUND(10^(1.810672*LOG(D4)+0.982833*LOG(E4)-4.173533),2),ROUND(10^(1.810672*LOG(D4)+0.982833*LOG(E4)-4.173533),3))</f>
        <v>0.33</v>
      </c>
      <c r="R4" s="78">
        <f t="shared" ref="R4:R43" si="7">ROUND(10^(1.905709*LOG(D4)+1.011385*LOG(E4)-4.293729),2)</f>
        <v>0.36</v>
      </c>
      <c r="S4" s="78">
        <f t="shared" ref="S4:S43" si="8">ROUND(10^(1.771888*LOG(D4)+1.138415*LOG(E4)-4.271259),2)</f>
        <v>0.37</v>
      </c>
      <c r="T4" s="78">
        <f t="shared" ref="T4:T43" si="9">ROUND(10^(1.671519*LOG(D4)+1.363617*LOG(E4)-4.404407),2)</f>
        <v>0.38</v>
      </c>
      <c r="U4" s="78">
        <f t="shared" ref="U4:U43" si="10">HLOOKUP($D4,Q$3:T$43,MATCH($A4,$A$3:$A$43,0),1)</f>
        <v>0.37</v>
      </c>
      <c r="V4" s="78">
        <f t="shared" ref="V4:V43" si="11">IF(ROUND(10^(-4.249503+1.946501*LOG(D4)+0.942682*LOG(E4)),2)&gt;=0.01,ROUND(10^(-4.249503+1.946501*LOG(D4)+0.942682*LOG(E4)),2),ROUND(10^(-4.249503+1.946501*LOG(D4)+0.942682*LOG(E4)),3))</f>
        <v>0.37</v>
      </c>
      <c r="W4" s="78">
        <f t="shared" ref="W4:W43" si="12">ROUND(10^(-4.155639+1.847898*LOG(D4)+0.951955*LOG(E4)),2)</f>
        <v>0.35</v>
      </c>
      <c r="X4" s="78">
        <f t="shared" ref="X4:X43" si="13">ROUND(10^(-4.194535+1.804172*LOG(D4)+1.034248*LOG(E4)),2)</f>
        <v>0.35</v>
      </c>
      <c r="Y4" s="78">
        <f t="shared" ref="Y4:Y43" si="14">ROUND(10^(-4.42347+2.006485*LOG(D4)+0.967757*LOG(E4)),2)</f>
        <v>0.32</v>
      </c>
      <c r="Z4" s="78">
        <f t="shared" ref="Z4:Z43" si="15">HLOOKUP($D4,V$3:Y$43,MATCH($A4,$A$3:$A$43,0),1)</f>
        <v>0.35</v>
      </c>
      <c r="AA4" s="78">
        <f t="shared" ref="AA4:AA43" si="16">IF(ROUND(10^(1.80389*LOG(D4)+0.962587*LOG(E4)-4.155099),2)&gt;=0.01,ROUND(10^(1.80389*LOG(D4)+0.962587*LOG(E4)-4.155099),2),ROUND(10^(1.80389*LOG(D4)+0.962587*LOG(E4)-4.155099),3))</f>
        <v>0.31</v>
      </c>
      <c r="AB4" s="78">
        <f t="shared" ref="AB4:AB43" si="17">ROUND(10^(1.979213*LOG(D4)+0.998347*LOG(E4)-4.369281),2)</f>
        <v>0.37</v>
      </c>
      <c r="AC4" s="78">
        <f t="shared" ref="AC4:AC43" si="18">ROUND(10^(1.904401*LOG(D4)+1.062478*LOG(E4)-4.348104),2)</f>
        <v>0.37</v>
      </c>
      <c r="AD4" s="78">
        <f t="shared" ref="AD4:AD43" si="19">ROUND(10^(1.640825*LOG(D4)+1.080387*LOG(E4)-3.976731),2)</f>
        <v>0.41</v>
      </c>
      <c r="AE4" s="78">
        <f t="shared" ref="AE4:AE43" si="20">ROUND(10^(1.90887*LOG(D4)+1.088002*LOG(E4)-4.431495),2)</f>
        <v>0.33</v>
      </c>
      <c r="AF4" s="78">
        <f t="shared" ref="AF4:AF43" si="21">HLOOKUP($D4,AA$3:AE$43,MATCH($A4,$A$3:$A$43,0),1)</f>
        <v>0.37</v>
      </c>
      <c r="AG4" s="78">
        <f t="shared" ref="AG4:AG43" si="22">IF(ROUND(10^(1.94019664*LOG(D4)+0.84689666*LOG(E4)-4.20067295),2)&gt;=0.01,ROUND(10^(1.94019664*LOG(D4)+0.84689666*LOG(E4)-4.20067295),2),ROUND(10^(1.94019664*LOG(D4)+0.84689666*LOG(E4)-4.20067295),3))</f>
        <v>0.31</v>
      </c>
      <c r="AH4" s="78">
        <f t="shared" ref="AH4:AH43" si="23">ROUND(10^(1.93813902*LOG(D4)+0.96697002*LOG(E4)-4.32216295),2)</f>
        <v>0.33</v>
      </c>
      <c r="AI4" s="78">
        <f t="shared" ref="AI4:AI43" si="24">ROUND(10^(1.82464098*LOG(D4)+0.97625989*LOG(E4)-4.15096808),2)</f>
        <v>0.35</v>
      </c>
      <c r="AJ4" s="78">
        <f t="shared" ref="AJ4:AJ43" si="25">HLOOKUP($D4,AG$3:AI$43,MATCH($A4,$A$3:$A$43,0),1)</f>
        <v>0.33</v>
      </c>
    </row>
    <row r="5" spans="1:36" ht="12.95" customHeight="1" x14ac:dyDescent="0.15">
      <c r="A5" s="77">
        <v>732</v>
      </c>
      <c r="B5" s="99" t="s">
        <v>39</v>
      </c>
      <c r="C5" s="99"/>
      <c r="D5" s="77">
        <v>18</v>
      </c>
      <c r="E5" s="77">
        <v>16</v>
      </c>
      <c r="F5" s="4">
        <f t="shared" si="0"/>
        <v>0.2</v>
      </c>
      <c r="G5" s="5" t="s">
        <v>366</v>
      </c>
      <c r="H5" s="77" t="s">
        <v>367</v>
      </c>
      <c r="I5" s="77" t="s">
        <v>366</v>
      </c>
      <c r="J5" s="1" t="s">
        <v>15</v>
      </c>
      <c r="K5" s="78">
        <f t="shared" si="1"/>
        <v>0.19</v>
      </c>
      <c r="L5" s="78">
        <f t="shared" si="2"/>
        <v>0.21</v>
      </c>
      <c r="M5" s="78">
        <f t="shared" si="3"/>
        <v>0.21</v>
      </c>
      <c r="N5" s="78">
        <f t="shared" si="4"/>
        <v>0.21</v>
      </c>
      <c r="O5" s="78">
        <f t="shared" si="5"/>
        <v>0.21</v>
      </c>
      <c r="P5" s="78">
        <f t="shared" ref="P5:P43" si="26">HLOOKUP($D5,K$3:O$43,MATCH(A5,$A$3:$A$43,0),1)</f>
        <v>0.21</v>
      </c>
      <c r="Q5" s="78">
        <f t="shared" si="6"/>
        <v>0.19</v>
      </c>
      <c r="R5" s="78">
        <f t="shared" si="7"/>
        <v>0.21</v>
      </c>
      <c r="S5" s="78">
        <f t="shared" si="8"/>
        <v>0.21</v>
      </c>
      <c r="T5" s="78">
        <f t="shared" si="9"/>
        <v>0.22</v>
      </c>
      <c r="U5" s="78">
        <f t="shared" si="10"/>
        <v>0.21</v>
      </c>
      <c r="V5" s="78">
        <f t="shared" si="11"/>
        <v>0.21</v>
      </c>
      <c r="W5" s="78">
        <f t="shared" si="12"/>
        <v>0.2</v>
      </c>
      <c r="X5" s="78">
        <f t="shared" si="13"/>
        <v>0.21</v>
      </c>
      <c r="Y5" s="78">
        <f t="shared" si="14"/>
        <v>0.18</v>
      </c>
      <c r="Z5" s="78">
        <f t="shared" si="15"/>
        <v>0.2</v>
      </c>
      <c r="AA5" s="78">
        <f t="shared" si="16"/>
        <v>0.19</v>
      </c>
      <c r="AB5" s="78">
        <f t="shared" si="17"/>
        <v>0.21</v>
      </c>
      <c r="AC5" s="78">
        <f t="shared" si="18"/>
        <v>0.21</v>
      </c>
      <c r="AD5" s="78">
        <f t="shared" si="19"/>
        <v>0.24</v>
      </c>
      <c r="AE5" s="78">
        <f t="shared" si="20"/>
        <v>0.19</v>
      </c>
      <c r="AF5" s="78">
        <f t="shared" si="21"/>
        <v>0.21</v>
      </c>
      <c r="AG5" s="78">
        <f t="shared" si="22"/>
        <v>0.18</v>
      </c>
      <c r="AH5" s="78">
        <f t="shared" si="23"/>
        <v>0.19</v>
      </c>
      <c r="AI5" s="78">
        <f t="shared" si="24"/>
        <v>0.21</v>
      </c>
      <c r="AJ5" s="78">
        <f t="shared" si="25"/>
        <v>0.19</v>
      </c>
    </row>
    <row r="6" spans="1:36" ht="12.95" customHeight="1" x14ac:dyDescent="0.15">
      <c r="A6" s="82">
        <v>733</v>
      </c>
      <c r="B6" s="99" t="s">
        <v>39</v>
      </c>
      <c r="C6" s="99"/>
      <c r="D6" s="77">
        <v>38</v>
      </c>
      <c r="E6" s="77">
        <v>22</v>
      </c>
      <c r="F6" s="4">
        <f t="shared" si="0"/>
        <v>1.1100000000000001</v>
      </c>
      <c r="G6" s="5"/>
      <c r="H6" s="77"/>
      <c r="I6" s="5"/>
      <c r="J6" s="1" t="s">
        <v>15</v>
      </c>
      <c r="K6" s="78">
        <f t="shared" si="1"/>
        <v>0.99</v>
      </c>
      <c r="L6" s="78">
        <f t="shared" si="2"/>
        <v>1.1499999999999999</v>
      </c>
      <c r="M6" s="78">
        <f t="shared" si="3"/>
        <v>1.1200000000000001</v>
      </c>
      <c r="N6" s="78">
        <f t="shared" si="4"/>
        <v>1.1100000000000001</v>
      </c>
      <c r="O6" s="78">
        <f t="shared" si="5"/>
        <v>1.1100000000000001</v>
      </c>
      <c r="P6" s="78">
        <f t="shared" si="26"/>
        <v>1.1100000000000001</v>
      </c>
      <c r="Q6" s="78">
        <f t="shared" si="6"/>
        <v>1.01</v>
      </c>
      <c r="R6" s="78">
        <f t="shared" si="7"/>
        <v>1.19</v>
      </c>
      <c r="S6" s="78">
        <f t="shared" si="8"/>
        <v>1.1399999999999999</v>
      </c>
      <c r="T6" s="78">
        <f t="shared" si="9"/>
        <v>1.17</v>
      </c>
      <c r="U6" s="78">
        <f t="shared" si="10"/>
        <v>1.17</v>
      </c>
      <c r="V6" s="78">
        <f t="shared" si="11"/>
        <v>1.23</v>
      </c>
      <c r="W6" s="78">
        <f t="shared" si="12"/>
        <v>1.1000000000000001</v>
      </c>
      <c r="X6" s="78">
        <f t="shared" si="13"/>
        <v>1.1100000000000001</v>
      </c>
      <c r="Y6" s="78">
        <f t="shared" si="14"/>
        <v>1.1100000000000001</v>
      </c>
      <c r="Z6" s="78">
        <f t="shared" si="15"/>
        <v>1.1100000000000001</v>
      </c>
      <c r="AA6" s="78">
        <f t="shared" si="16"/>
        <v>0.97</v>
      </c>
      <c r="AB6" s="78">
        <f t="shared" si="17"/>
        <v>1.25</v>
      </c>
      <c r="AC6" s="78">
        <f t="shared" si="18"/>
        <v>1.22</v>
      </c>
      <c r="AD6" s="78">
        <f t="shared" si="19"/>
        <v>1.1599999999999999</v>
      </c>
      <c r="AE6" s="78">
        <f t="shared" si="20"/>
        <v>1.1100000000000001</v>
      </c>
      <c r="AF6" s="78">
        <f t="shared" si="21"/>
        <v>1.1599999999999999</v>
      </c>
      <c r="AG6" s="78">
        <f t="shared" si="22"/>
        <v>1</v>
      </c>
      <c r="AH6" s="78">
        <f t="shared" si="23"/>
        <v>1.0900000000000001</v>
      </c>
      <c r="AI6" s="78">
        <f t="shared" si="24"/>
        <v>1.1000000000000001</v>
      </c>
      <c r="AJ6" s="78">
        <f t="shared" si="25"/>
        <v>1.0900000000000001</v>
      </c>
    </row>
    <row r="7" spans="1:36" ht="12.95" customHeight="1" x14ac:dyDescent="0.15">
      <c r="A7" s="82">
        <v>734</v>
      </c>
      <c r="B7" s="99" t="s">
        <v>39</v>
      </c>
      <c r="C7" s="99"/>
      <c r="D7" s="77">
        <v>20</v>
      </c>
      <c r="E7" s="77">
        <v>19</v>
      </c>
      <c r="F7" s="4">
        <f t="shared" si="0"/>
        <v>0.28999999999999998</v>
      </c>
      <c r="G7" s="5"/>
      <c r="H7" s="77"/>
      <c r="I7" s="77"/>
      <c r="J7" s="1" t="s">
        <v>15</v>
      </c>
      <c r="K7" s="78">
        <f t="shared" si="1"/>
        <v>0.28000000000000003</v>
      </c>
      <c r="L7" s="78">
        <f t="shared" si="2"/>
        <v>0.3</v>
      </c>
      <c r="M7" s="78">
        <f t="shared" si="3"/>
        <v>0.31</v>
      </c>
      <c r="N7" s="78">
        <f t="shared" si="4"/>
        <v>0.31</v>
      </c>
      <c r="O7" s="78">
        <f t="shared" si="5"/>
        <v>0.3</v>
      </c>
      <c r="P7" s="78">
        <f t="shared" si="26"/>
        <v>0.3</v>
      </c>
      <c r="Q7" s="78">
        <f t="shared" si="6"/>
        <v>0.27</v>
      </c>
      <c r="R7" s="78">
        <f t="shared" si="7"/>
        <v>0.3</v>
      </c>
      <c r="S7" s="78">
        <f t="shared" si="8"/>
        <v>0.31</v>
      </c>
      <c r="T7" s="78">
        <f t="shared" si="9"/>
        <v>0.33</v>
      </c>
      <c r="U7" s="78">
        <f t="shared" si="10"/>
        <v>0.3</v>
      </c>
      <c r="V7" s="78">
        <f t="shared" si="11"/>
        <v>0.31</v>
      </c>
      <c r="W7" s="78">
        <f t="shared" si="12"/>
        <v>0.28999999999999998</v>
      </c>
      <c r="X7" s="78">
        <f t="shared" si="13"/>
        <v>0.3</v>
      </c>
      <c r="Y7" s="78">
        <f t="shared" si="14"/>
        <v>0.27</v>
      </c>
      <c r="Z7" s="78">
        <f t="shared" si="15"/>
        <v>0.28999999999999998</v>
      </c>
      <c r="AA7" s="78">
        <f t="shared" si="16"/>
        <v>0.26</v>
      </c>
      <c r="AB7" s="78">
        <f t="shared" si="17"/>
        <v>0.3</v>
      </c>
      <c r="AC7" s="78">
        <f t="shared" si="18"/>
        <v>0.31</v>
      </c>
      <c r="AD7" s="78">
        <f t="shared" si="19"/>
        <v>0.35</v>
      </c>
      <c r="AE7" s="78">
        <f t="shared" si="20"/>
        <v>0.28000000000000003</v>
      </c>
      <c r="AF7" s="78">
        <f t="shared" si="21"/>
        <v>0.3</v>
      </c>
      <c r="AG7" s="78">
        <f t="shared" si="22"/>
        <v>0.26</v>
      </c>
      <c r="AH7" s="78">
        <f t="shared" si="23"/>
        <v>0.27</v>
      </c>
      <c r="AI7" s="78">
        <f t="shared" si="24"/>
        <v>0.3</v>
      </c>
      <c r="AJ7" s="78">
        <f t="shared" si="25"/>
        <v>0.27</v>
      </c>
    </row>
    <row r="8" spans="1:36" ht="12.95" customHeight="1" x14ac:dyDescent="0.15">
      <c r="A8" s="82">
        <v>735</v>
      </c>
      <c r="B8" s="99" t="s">
        <v>39</v>
      </c>
      <c r="C8" s="99"/>
      <c r="D8" s="77">
        <v>16</v>
      </c>
      <c r="E8" s="77">
        <v>14</v>
      </c>
      <c r="F8" s="4">
        <f t="shared" si="0"/>
        <v>0.14000000000000001</v>
      </c>
      <c r="G8" s="5" t="s">
        <v>365</v>
      </c>
      <c r="H8" s="77" t="s">
        <v>367</v>
      </c>
      <c r="I8" s="77" t="s">
        <v>365</v>
      </c>
      <c r="J8" s="1" t="s">
        <v>15</v>
      </c>
      <c r="K8" s="78">
        <f t="shared" si="1"/>
        <v>0.14000000000000001</v>
      </c>
      <c r="L8" s="78">
        <f t="shared" si="2"/>
        <v>0.15</v>
      </c>
      <c r="M8" s="78">
        <f t="shared" si="3"/>
        <v>0.15</v>
      </c>
      <c r="N8" s="78">
        <f t="shared" si="4"/>
        <v>0.15</v>
      </c>
      <c r="O8" s="78">
        <f t="shared" si="5"/>
        <v>0.15</v>
      </c>
      <c r="P8" s="78">
        <f t="shared" si="26"/>
        <v>0.15</v>
      </c>
      <c r="Q8" s="78">
        <f t="shared" si="6"/>
        <v>0.14000000000000001</v>
      </c>
      <c r="R8" s="78">
        <f t="shared" si="7"/>
        <v>0.14000000000000001</v>
      </c>
      <c r="S8" s="78">
        <f t="shared" si="8"/>
        <v>0.15</v>
      </c>
      <c r="T8" s="78">
        <f t="shared" si="9"/>
        <v>0.15</v>
      </c>
      <c r="U8" s="78">
        <f t="shared" si="10"/>
        <v>0.14000000000000001</v>
      </c>
      <c r="V8" s="78">
        <f t="shared" si="11"/>
        <v>0.15</v>
      </c>
      <c r="W8" s="78">
        <f t="shared" si="12"/>
        <v>0.14000000000000001</v>
      </c>
      <c r="X8" s="78">
        <f t="shared" si="13"/>
        <v>0.15</v>
      </c>
      <c r="Y8" s="78">
        <f t="shared" si="14"/>
        <v>0.13</v>
      </c>
      <c r="Z8" s="78">
        <f t="shared" si="15"/>
        <v>0.14000000000000001</v>
      </c>
      <c r="AA8" s="78">
        <f t="shared" si="16"/>
        <v>0.13</v>
      </c>
      <c r="AB8" s="78">
        <f t="shared" si="17"/>
        <v>0.14000000000000001</v>
      </c>
      <c r="AC8" s="78">
        <f t="shared" si="18"/>
        <v>0.15</v>
      </c>
      <c r="AD8" s="78">
        <f t="shared" si="19"/>
        <v>0.17</v>
      </c>
      <c r="AE8" s="78">
        <f t="shared" si="20"/>
        <v>0.13</v>
      </c>
      <c r="AF8" s="78">
        <f t="shared" si="21"/>
        <v>0.14000000000000001</v>
      </c>
      <c r="AG8" s="78">
        <f t="shared" si="22"/>
        <v>0.13</v>
      </c>
      <c r="AH8" s="78">
        <f t="shared" si="23"/>
        <v>0.13</v>
      </c>
      <c r="AI8" s="78">
        <f t="shared" si="24"/>
        <v>0.15</v>
      </c>
      <c r="AJ8" s="78">
        <f t="shared" si="25"/>
        <v>0.13</v>
      </c>
    </row>
    <row r="9" spans="1:36" ht="12.95" customHeight="1" x14ac:dyDescent="0.15">
      <c r="A9" s="82">
        <v>736</v>
      </c>
      <c r="B9" s="99" t="s">
        <v>39</v>
      </c>
      <c r="C9" s="99"/>
      <c r="D9" s="77">
        <v>20</v>
      </c>
      <c r="E9" s="77">
        <v>16</v>
      </c>
      <c r="F9" s="4">
        <f t="shared" si="0"/>
        <v>0.25</v>
      </c>
      <c r="G9" s="5"/>
      <c r="H9" s="77"/>
      <c r="I9" s="77"/>
      <c r="J9" s="1" t="s">
        <v>15</v>
      </c>
      <c r="K9" s="78">
        <f t="shared" si="1"/>
        <v>0.23</v>
      </c>
      <c r="L9" s="78">
        <f t="shared" si="2"/>
        <v>0.25</v>
      </c>
      <c r="M9" s="78">
        <f t="shared" si="3"/>
        <v>0.25</v>
      </c>
      <c r="N9" s="78">
        <f t="shared" si="4"/>
        <v>0.25</v>
      </c>
      <c r="O9" s="78">
        <f t="shared" si="5"/>
        <v>0.26</v>
      </c>
      <c r="P9" s="78">
        <f t="shared" si="26"/>
        <v>0.25</v>
      </c>
      <c r="Q9" s="78">
        <f t="shared" si="6"/>
        <v>0.23</v>
      </c>
      <c r="R9" s="78">
        <f t="shared" si="7"/>
        <v>0.25</v>
      </c>
      <c r="S9" s="78">
        <f t="shared" si="8"/>
        <v>0.25</v>
      </c>
      <c r="T9" s="78">
        <f t="shared" si="9"/>
        <v>0.26</v>
      </c>
      <c r="U9" s="78">
        <f t="shared" si="10"/>
        <v>0.25</v>
      </c>
      <c r="V9" s="78">
        <f t="shared" si="11"/>
        <v>0.26</v>
      </c>
      <c r="W9" s="78">
        <f t="shared" si="12"/>
        <v>0.25</v>
      </c>
      <c r="X9" s="78">
        <f t="shared" si="13"/>
        <v>0.25</v>
      </c>
      <c r="Y9" s="78">
        <f t="shared" si="14"/>
        <v>0.23</v>
      </c>
      <c r="Z9" s="78">
        <f t="shared" si="15"/>
        <v>0.25</v>
      </c>
      <c r="AA9" s="78">
        <f t="shared" si="16"/>
        <v>0.22</v>
      </c>
      <c r="AB9" s="78">
        <f t="shared" si="17"/>
        <v>0.26</v>
      </c>
      <c r="AC9" s="78">
        <f t="shared" si="18"/>
        <v>0.26</v>
      </c>
      <c r="AD9" s="78">
        <f t="shared" si="19"/>
        <v>0.28999999999999998</v>
      </c>
      <c r="AE9" s="78">
        <f t="shared" si="20"/>
        <v>0.23</v>
      </c>
      <c r="AF9" s="78">
        <f t="shared" si="21"/>
        <v>0.26</v>
      </c>
      <c r="AG9" s="78">
        <f t="shared" si="22"/>
        <v>0.22</v>
      </c>
      <c r="AH9" s="78">
        <f t="shared" si="23"/>
        <v>0.23</v>
      </c>
      <c r="AI9" s="78">
        <f t="shared" si="24"/>
        <v>0.25</v>
      </c>
      <c r="AJ9" s="78">
        <f t="shared" si="25"/>
        <v>0.23</v>
      </c>
    </row>
    <row r="10" spans="1:36" ht="12.95" customHeight="1" x14ac:dyDescent="0.15">
      <c r="A10" s="82">
        <v>737</v>
      </c>
      <c r="B10" s="99" t="s">
        <v>39</v>
      </c>
      <c r="C10" s="99"/>
      <c r="D10" s="77">
        <v>14</v>
      </c>
      <c r="E10" s="77">
        <v>13</v>
      </c>
      <c r="F10" s="4">
        <f t="shared" si="0"/>
        <v>0.11</v>
      </c>
      <c r="G10" s="5" t="s">
        <v>365</v>
      </c>
      <c r="H10" s="77" t="s">
        <v>367</v>
      </c>
      <c r="I10" s="5" t="s">
        <v>365</v>
      </c>
      <c r="J10" s="1" t="s">
        <v>15</v>
      </c>
      <c r="K10" s="78">
        <f t="shared" si="1"/>
        <v>0.1</v>
      </c>
      <c r="L10" s="78">
        <f t="shared" si="2"/>
        <v>0.11</v>
      </c>
      <c r="M10" s="78">
        <f t="shared" si="3"/>
        <v>0.11</v>
      </c>
      <c r="N10" s="78">
        <f t="shared" si="4"/>
        <v>0.11</v>
      </c>
      <c r="O10" s="78">
        <f t="shared" si="5"/>
        <v>0.11</v>
      </c>
      <c r="P10" s="78">
        <f t="shared" si="26"/>
        <v>0.11</v>
      </c>
      <c r="Q10" s="78">
        <f t="shared" si="6"/>
        <v>0.1</v>
      </c>
      <c r="R10" s="78">
        <f t="shared" si="7"/>
        <v>0.1</v>
      </c>
      <c r="S10" s="78">
        <f t="shared" si="8"/>
        <v>0.11</v>
      </c>
      <c r="T10" s="78">
        <f t="shared" si="9"/>
        <v>0.11</v>
      </c>
      <c r="U10" s="78">
        <f t="shared" si="10"/>
        <v>0.1</v>
      </c>
      <c r="V10" s="78">
        <f t="shared" si="11"/>
        <v>0.11</v>
      </c>
      <c r="W10" s="78">
        <f t="shared" si="12"/>
        <v>0.11</v>
      </c>
      <c r="X10" s="78">
        <f t="shared" si="13"/>
        <v>0.11</v>
      </c>
      <c r="Y10" s="78">
        <f t="shared" si="14"/>
        <v>0.09</v>
      </c>
      <c r="Z10" s="78">
        <f t="shared" si="15"/>
        <v>0.11</v>
      </c>
      <c r="AA10" s="78">
        <f t="shared" si="16"/>
        <v>0.1</v>
      </c>
      <c r="AB10" s="78">
        <f t="shared" si="17"/>
        <v>0.1</v>
      </c>
      <c r="AC10" s="78">
        <f t="shared" si="18"/>
        <v>0.1</v>
      </c>
      <c r="AD10" s="78">
        <f t="shared" si="19"/>
        <v>0.13</v>
      </c>
      <c r="AE10" s="78">
        <f t="shared" si="20"/>
        <v>0.09</v>
      </c>
      <c r="AF10" s="78">
        <f t="shared" si="21"/>
        <v>0.1</v>
      </c>
      <c r="AG10" s="78">
        <f t="shared" si="22"/>
        <v>0.09</v>
      </c>
      <c r="AH10" s="78">
        <f t="shared" si="23"/>
        <v>0.09</v>
      </c>
      <c r="AI10" s="78">
        <f t="shared" si="24"/>
        <v>0.11</v>
      </c>
      <c r="AJ10" s="78">
        <f t="shared" si="25"/>
        <v>0.09</v>
      </c>
    </row>
    <row r="11" spans="1:36" ht="12.95" customHeight="1" x14ac:dyDescent="0.15">
      <c r="A11" s="82">
        <v>738</v>
      </c>
      <c r="B11" s="99" t="s">
        <v>39</v>
      </c>
      <c r="C11" s="99"/>
      <c r="D11" s="77">
        <v>20</v>
      </c>
      <c r="E11" s="77">
        <v>14</v>
      </c>
      <c r="F11" s="4">
        <f t="shared" si="0"/>
        <v>0.22</v>
      </c>
      <c r="G11" s="5" t="s">
        <v>365</v>
      </c>
      <c r="H11" s="77"/>
      <c r="I11" s="77"/>
      <c r="J11" s="1" t="s">
        <v>15</v>
      </c>
      <c r="K11" s="78">
        <f t="shared" si="1"/>
        <v>0.2</v>
      </c>
      <c r="L11" s="78">
        <f t="shared" si="2"/>
        <v>0.22</v>
      </c>
      <c r="M11" s="78">
        <f t="shared" si="3"/>
        <v>0.22</v>
      </c>
      <c r="N11" s="78">
        <f t="shared" si="4"/>
        <v>0.22</v>
      </c>
      <c r="O11" s="78">
        <f t="shared" si="5"/>
        <v>0.22</v>
      </c>
      <c r="P11" s="78">
        <f t="shared" si="26"/>
        <v>0.22</v>
      </c>
      <c r="Q11" s="78">
        <f t="shared" si="6"/>
        <v>0.2</v>
      </c>
      <c r="R11" s="78">
        <f t="shared" si="7"/>
        <v>0.22</v>
      </c>
      <c r="S11" s="78">
        <f t="shared" si="8"/>
        <v>0.22</v>
      </c>
      <c r="T11" s="78">
        <f t="shared" si="9"/>
        <v>0.22</v>
      </c>
      <c r="U11" s="78">
        <f t="shared" si="10"/>
        <v>0.22</v>
      </c>
      <c r="V11" s="78">
        <f t="shared" si="11"/>
        <v>0.23</v>
      </c>
      <c r="W11" s="78">
        <f t="shared" si="12"/>
        <v>0.22</v>
      </c>
      <c r="X11" s="78">
        <f t="shared" si="13"/>
        <v>0.22</v>
      </c>
      <c r="Y11" s="78">
        <f t="shared" si="14"/>
        <v>0.2</v>
      </c>
      <c r="Z11" s="78">
        <f t="shared" si="15"/>
        <v>0.22</v>
      </c>
      <c r="AA11" s="78">
        <f t="shared" si="16"/>
        <v>0.2</v>
      </c>
      <c r="AB11" s="78">
        <f t="shared" si="17"/>
        <v>0.22</v>
      </c>
      <c r="AC11" s="78">
        <f t="shared" si="18"/>
        <v>0.22</v>
      </c>
      <c r="AD11" s="78">
        <f t="shared" si="19"/>
        <v>0.25</v>
      </c>
      <c r="AE11" s="78">
        <f t="shared" si="20"/>
        <v>0.2</v>
      </c>
      <c r="AF11" s="78">
        <f t="shared" si="21"/>
        <v>0.22</v>
      </c>
      <c r="AG11" s="78">
        <f t="shared" si="22"/>
        <v>0.2</v>
      </c>
      <c r="AH11" s="78">
        <f t="shared" si="23"/>
        <v>0.2</v>
      </c>
      <c r="AI11" s="78">
        <f t="shared" si="24"/>
        <v>0.22</v>
      </c>
      <c r="AJ11" s="78">
        <f t="shared" si="25"/>
        <v>0.2</v>
      </c>
    </row>
    <row r="12" spans="1:36" ht="12.95" customHeight="1" x14ac:dyDescent="0.15">
      <c r="A12" s="82">
        <v>739</v>
      </c>
      <c r="B12" s="99" t="s">
        <v>39</v>
      </c>
      <c r="C12" s="99"/>
      <c r="D12" s="77">
        <v>12</v>
      </c>
      <c r="E12" s="77">
        <v>12</v>
      </c>
      <c r="F12" s="4">
        <f t="shared" si="0"/>
        <v>7.0000000000000007E-2</v>
      </c>
      <c r="G12" s="5" t="s">
        <v>366</v>
      </c>
      <c r="H12" s="77"/>
      <c r="I12" s="5"/>
      <c r="J12" s="1" t="s">
        <v>15</v>
      </c>
      <c r="K12" s="78">
        <f t="shared" si="1"/>
        <v>7.0000000000000007E-2</v>
      </c>
      <c r="L12" s="78">
        <f t="shared" si="2"/>
        <v>7.0000000000000007E-2</v>
      </c>
      <c r="M12" s="78">
        <f t="shared" si="3"/>
        <v>7.0000000000000007E-2</v>
      </c>
      <c r="N12" s="78">
        <f t="shared" si="4"/>
        <v>0.08</v>
      </c>
      <c r="O12" s="78">
        <f t="shared" si="5"/>
        <v>0.08</v>
      </c>
      <c r="P12" s="78">
        <f t="shared" si="26"/>
        <v>7.0000000000000007E-2</v>
      </c>
      <c r="Q12" s="78">
        <f t="shared" si="6"/>
        <v>7.0000000000000007E-2</v>
      </c>
      <c r="R12" s="78">
        <f t="shared" si="7"/>
        <v>7.0000000000000007E-2</v>
      </c>
      <c r="S12" s="78">
        <f t="shared" si="8"/>
        <v>7.0000000000000007E-2</v>
      </c>
      <c r="T12" s="78">
        <f t="shared" si="9"/>
        <v>7.0000000000000007E-2</v>
      </c>
      <c r="U12" s="78">
        <f t="shared" si="10"/>
        <v>7.0000000000000007E-2</v>
      </c>
      <c r="V12" s="78">
        <f t="shared" si="11"/>
        <v>7.0000000000000007E-2</v>
      </c>
      <c r="W12" s="78">
        <f t="shared" si="12"/>
        <v>7.0000000000000007E-2</v>
      </c>
      <c r="X12" s="78">
        <f t="shared" si="13"/>
        <v>7.0000000000000007E-2</v>
      </c>
      <c r="Y12" s="78">
        <f t="shared" si="14"/>
        <v>0.06</v>
      </c>
      <c r="Z12" s="78">
        <f t="shared" si="15"/>
        <v>7.0000000000000007E-2</v>
      </c>
      <c r="AA12" s="78">
        <f t="shared" si="16"/>
        <v>7.0000000000000007E-2</v>
      </c>
      <c r="AB12" s="78">
        <f t="shared" si="17"/>
        <v>7.0000000000000007E-2</v>
      </c>
      <c r="AC12" s="78">
        <f t="shared" si="18"/>
        <v>7.0000000000000007E-2</v>
      </c>
      <c r="AD12" s="78">
        <f t="shared" si="19"/>
        <v>0.09</v>
      </c>
      <c r="AE12" s="78">
        <f t="shared" si="20"/>
        <v>0.06</v>
      </c>
      <c r="AF12" s="78">
        <f t="shared" si="21"/>
        <v>7.0000000000000007E-2</v>
      </c>
      <c r="AG12" s="78">
        <f t="shared" si="22"/>
        <v>0.06</v>
      </c>
      <c r="AH12" s="78">
        <f t="shared" si="23"/>
        <v>7.0000000000000007E-2</v>
      </c>
      <c r="AI12" s="78">
        <f t="shared" si="24"/>
        <v>7.0000000000000007E-2</v>
      </c>
      <c r="AJ12" s="78">
        <f t="shared" si="25"/>
        <v>7.0000000000000007E-2</v>
      </c>
    </row>
    <row r="13" spans="1:36" ht="12.95" customHeight="1" x14ac:dyDescent="0.15">
      <c r="A13" s="82">
        <v>740</v>
      </c>
      <c r="B13" s="99" t="s">
        <v>39</v>
      </c>
      <c r="C13" s="99"/>
      <c r="D13" s="77">
        <v>14</v>
      </c>
      <c r="E13" s="77">
        <v>11</v>
      </c>
      <c r="F13" s="4">
        <f t="shared" si="0"/>
        <v>0.09</v>
      </c>
      <c r="G13" s="5" t="s">
        <v>373</v>
      </c>
      <c r="H13" s="77" t="s">
        <v>374</v>
      </c>
      <c r="I13" s="5" t="s">
        <v>373</v>
      </c>
      <c r="J13" s="1" t="s">
        <v>15</v>
      </c>
      <c r="K13" s="78">
        <f t="shared" si="1"/>
        <v>0.09</v>
      </c>
      <c r="L13" s="78">
        <f t="shared" si="2"/>
        <v>0.09</v>
      </c>
      <c r="M13" s="78">
        <f t="shared" si="3"/>
        <v>0.09</v>
      </c>
      <c r="N13" s="78">
        <f t="shared" si="4"/>
        <v>0.09</v>
      </c>
      <c r="O13" s="78">
        <f t="shared" si="5"/>
        <v>0.09</v>
      </c>
      <c r="P13" s="78">
        <f t="shared" si="26"/>
        <v>0.09</v>
      </c>
      <c r="Q13" s="78">
        <f t="shared" si="6"/>
        <v>0.08</v>
      </c>
      <c r="R13" s="78">
        <f t="shared" si="7"/>
        <v>0.09</v>
      </c>
      <c r="S13" s="78">
        <f t="shared" si="8"/>
        <v>0.09</v>
      </c>
      <c r="T13" s="78">
        <f t="shared" si="9"/>
        <v>0.09</v>
      </c>
      <c r="U13" s="78">
        <f t="shared" si="10"/>
        <v>0.09</v>
      </c>
      <c r="V13" s="78">
        <f t="shared" si="11"/>
        <v>0.09</v>
      </c>
      <c r="W13" s="78">
        <f t="shared" si="12"/>
        <v>0.09</v>
      </c>
      <c r="X13" s="78">
        <f t="shared" si="13"/>
        <v>0.09</v>
      </c>
      <c r="Y13" s="78">
        <f t="shared" si="14"/>
        <v>0.08</v>
      </c>
      <c r="Z13" s="78">
        <f t="shared" si="15"/>
        <v>0.09</v>
      </c>
      <c r="AA13" s="78">
        <f t="shared" si="16"/>
        <v>0.08</v>
      </c>
      <c r="AB13" s="78">
        <f t="shared" si="17"/>
        <v>0.09</v>
      </c>
      <c r="AC13" s="78">
        <f t="shared" si="18"/>
        <v>0.09</v>
      </c>
      <c r="AD13" s="78">
        <f t="shared" si="19"/>
        <v>0.11</v>
      </c>
      <c r="AE13" s="78">
        <f t="shared" si="20"/>
        <v>0.08</v>
      </c>
      <c r="AF13" s="78">
        <f t="shared" si="21"/>
        <v>0.09</v>
      </c>
      <c r="AG13" s="78">
        <f t="shared" si="22"/>
        <v>0.08</v>
      </c>
      <c r="AH13" s="78">
        <f t="shared" si="23"/>
        <v>0.08</v>
      </c>
      <c r="AI13" s="78">
        <f t="shared" si="24"/>
        <v>0.09</v>
      </c>
      <c r="AJ13" s="78">
        <f t="shared" si="25"/>
        <v>0.08</v>
      </c>
    </row>
    <row r="14" spans="1:36" ht="12.95" customHeight="1" x14ac:dyDescent="0.15">
      <c r="A14" s="82">
        <v>741</v>
      </c>
      <c r="B14" s="99" t="s">
        <v>39</v>
      </c>
      <c r="C14" s="99"/>
      <c r="D14" s="77">
        <v>22</v>
      </c>
      <c r="E14" s="77">
        <v>16</v>
      </c>
      <c r="F14" s="4">
        <f t="shared" si="0"/>
        <v>0.3</v>
      </c>
      <c r="G14" s="5"/>
      <c r="H14" s="77"/>
      <c r="I14" s="77"/>
      <c r="J14" s="1" t="s">
        <v>15</v>
      </c>
      <c r="K14" s="78">
        <f t="shared" si="1"/>
        <v>0.28000000000000003</v>
      </c>
      <c r="L14" s="78">
        <f t="shared" si="2"/>
        <v>0.3</v>
      </c>
      <c r="M14" s="78">
        <f t="shared" si="3"/>
        <v>0.3</v>
      </c>
      <c r="N14" s="78">
        <f t="shared" si="4"/>
        <v>0.3</v>
      </c>
      <c r="O14" s="78">
        <f t="shared" si="5"/>
        <v>0.3</v>
      </c>
      <c r="P14" s="78">
        <f t="shared" si="26"/>
        <v>0.3</v>
      </c>
      <c r="Q14" s="78">
        <f t="shared" si="6"/>
        <v>0.28000000000000003</v>
      </c>
      <c r="R14" s="78">
        <f t="shared" si="7"/>
        <v>0.3</v>
      </c>
      <c r="S14" s="78">
        <f t="shared" si="8"/>
        <v>0.3</v>
      </c>
      <c r="T14" s="78">
        <f t="shared" si="9"/>
        <v>0.3</v>
      </c>
      <c r="U14" s="78">
        <f t="shared" si="10"/>
        <v>0.3</v>
      </c>
      <c r="V14" s="78">
        <f t="shared" si="11"/>
        <v>0.32</v>
      </c>
      <c r="W14" s="78">
        <f t="shared" si="12"/>
        <v>0.3</v>
      </c>
      <c r="X14" s="78">
        <f t="shared" si="13"/>
        <v>0.3</v>
      </c>
      <c r="Y14" s="78">
        <f t="shared" si="14"/>
        <v>0.27</v>
      </c>
      <c r="Z14" s="78">
        <f t="shared" si="15"/>
        <v>0.3</v>
      </c>
      <c r="AA14" s="78">
        <f t="shared" si="16"/>
        <v>0.27</v>
      </c>
      <c r="AB14" s="78">
        <f t="shared" si="17"/>
        <v>0.31</v>
      </c>
      <c r="AC14" s="78">
        <f t="shared" si="18"/>
        <v>0.31</v>
      </c>
      <c r="AD14" s="78">
        <f t="shared" si="19"/>
        <v>0.34</v>
      </c>
      <c r="AE14" s="78">
        <f t="shared" si="20"/>
        <v>0.28000000000000003</v>
      </c>
      <c r="AF14" s="78">
        <f t="shared" si="21"/>
        <v>0.31</v>
      </c>
      <c r="AG14" s="78">
        <f t="shared" si="22"/>
        <v>0.27</v>
      </c>
      <c r="AH14" s="78">
        <f t="shared" si="23"/>
        <v>0.28000000000000003</v>
      </c>
      <c r="AI14" s="78">
        <f t="shared" si="24"/>
        <v>0.3</v>
      </c>
      <c r="AJ14" s="78">
        <f t="shared" si="25"/>
        <v>0.28000000000000003</v>
      </c>
    </row>
    <row r="15" spans="1:36" ht="12.95" customHeight="1" x14ac:dyDescent="0.15">
      <c r="A15" s="82">
        <v>742</v>
      </c>
      <c r="B15" s="99" t="s">
        <v>81</v>
      </c>
      <c r="C15" s="99"/>
      <c r="D15" s="77">
        <v>10</v>
      </c>
      <c r="E15" s="77">
        <v>6</v>
      </c>
      <c r="F15" s="4">
        <f t="shared" si="0"/>
        <v>0.03</v>
      </c>
      <c r="G15" s="5"/>
      <c r="H15" s="77"/>
      <c r="I15" s="5"/>
      <c r="J15" s="1" t="s">
        <v>15</v>
      </c>
      <c r="K15" s="78">
        <f t="shared" si="1"/>
        <v>0.03</v>
      </c>
      <c r="L15" s="78">
        <f t="shared" si="2"/>
        <v>0.02</v>
      </c>
      <c r="M15" s="78">
        <f t="shared" si="3"/>
        <v>0.02</v>
      </c>
      <c r="N15" s="78">
        <f t="shared" si="4"/>
        <v>0.03</v>
      </c>
      <c r="O15" s="78">
        <f t="shared" si="5"/>
        <v>0.03</v>
      </c>
      <c r="P15" s="78">
        <f t="shared" si="26"/>
        <v>0.03</v>
      </c>
      <c r="Q15" s="78">
        <f t="shared" si="6"/>
        <v>0.03</v>
      </c>
      <c r="R15" s="78">
        <f t="shared" si="7"/>
        <v>0.03</v>
      </c>
      <c r="S15" s="78">
        <f t="shared" si="8"/>
        <v>0.02</v>
      </c>
      <c r="T15" s="78">
        <f t="shared" si="9"/>
        <v>0.02</v>
      </c>
      <c r="U15" s="78">
        <f t="shared" si="10"/>
        <v>0.03</v>
      </c>
      <c r="V15" s="78">
        <f t="shared" si="11"/>
        <v>0.03</v>
      </c>
      <c r="W15" s="78">
        <f t="shared" si="12"/>
        <v>0.03</v>
      </c>
      <c r="X15" s="78">
        <f t="shared" si="13"/>
        <v>0.03</v>
      </c>
      <c r="Y15" s="78">
        <f t="shared" si="14"/>
        <v>0.02</v>
      </c>
      <c r="Z15" s="78">
        <f t="shared" si="15"/>
        <v>0.03</v>
      </c>
      <c r="AA15" s="78">
        <f t="shared" si="16"/>
        <v>0.02</v>
      </c>
      <c r="AB15" s="78">
        <f t="shared" si="17"/>
        <v>0.02</v>
      </c>
      <c r="AC15" s="78">
        <f t="shared" si="18"/>
        <v>0.02</v>
      </c>
      <c r="AD15" s="78">
        <f t="shared" si="19"/>
        <v>0.03</v>
      </c>
      <c r="AE15" s="78">
        <f t="shared" si="20"/>
        <v>0.02</v>
      </c>
      <c r="AF15" s="78">
        <f t="shared" si="21"/>
        <v>0.02</v>
      </c>
      <c r="AG15" s="78">
        <f t="shared" si="22"/>
        <v>0.03</v>
      </c>
      <c r="AH15" s="78">
        <f t="shared" si="23"/>
        <v>0.02</v>
      </c>
      <c r="AI15" s="78">
        <f t="shared" si="24"/>
        <v>0.03</v>
      </c>
      <c r="AJ15" s="78">
        <f t="shared" si="25"/>
        <v>0.03</v>
      </c>
    </row>
    <row r="16" spans="1:36" ht="12.95" customHeight="1" x14ac:dyDescent="0.15">
      <c r="A16" s="82">
        <v>743</v>
      </c>
      <c r="B16" s="99" t="s">
        <v>133</v>
      </c>
      <c r="C16" s="99"/>
      <c r="D16" s="77">
        <v>24</v>
      </c>
      <c r="E16" s="77">
        <v>12</v>
      </c>
      <c r="F16" s="4">
        <f t="shared" si="0"/>
        <v>0.25</v>
      </c>
      <c r="G16" s="5"/>
      <c r="H16" s="77"/>
      <c r="I16" s="77"/>
      <c r="J16" s="1" t="s">
        <v>15</v>
      </c>
      <c r="K16" s="78">
        <f t="shared" si="1"/>
        <v>0.24</v>
      </c>
      <c r="L16" s="78">
        <f t="shared" si="2"/>
        <v>0.26</v>
      </c>
      <c r="M16" s="78">
        <f t="shared" si="3"/>
        <v>0.25</v>
      </c>
      <c r="N16" s="78">
        <f t="shared" si="4"/>
        <v>0.26</v>
      </c>
      <c r="O16" s="78">
        <f t="shared" si="5"/>
        <v>0.27</v>
      </c>
      <c r="P16" s="78">
        <f t="shared" si="26"/>
        <v>0.25</v>
      </c>
      <c r="Q16" s="78">
        <f t="shared" si="6"/>
        <v>0.24</v>
      </c>
      <c r="R16" s="78">
        <f t="shared" si="7"/>
        <v>0.27</v>
      </c>
      <c r="S16" s="78">
        <f t="shared" si="8"/>
        <v>0.25</v>
      </c>
      <c r="T16" s="78">
        <f t="shared" si="9"/>
        <v>0.24</v>
      </c>
      <c r="U16" s="78">
        <f t="shared" si="10"/>
        <v>0.25</v>
      </c>
      <c r="V16" s="78">
        <f t="shared" si="11"/>
        <v>0.28000000000000003</v>
      </c>
      <c r="W16" s="78">
        <f t="shared" si="12"/>
        <v>0.26</v>
      </c>
      <c r="X16" s="78">
        <f t="shared" si="13"/>
        <v>0.26</v>
      </c>
      <c r="Y16" s="78">
        <f t="shared" si="14"/>
        <v>0.25</v>
      </c>
      <c r="Z16" s="78">
        <f t="shared" si="15"/>
        <v>0.26</v>
      </c>
      <c r="AA16" s="78">
        <f t="shared" si="16"/>
        <v>0.24</v>
      </c>
      <c r="AB16" s="78">
        <f t="shared" si="17"/>
        <v>0.28000000000000003</v>
      </c>
      <c r="AC16" s="78">
        <f t="shared" si="18"/>
        <v>0.27</v>
      </c>
      <c r="AD16" s="78">
        <f t="shared" si="19"/>
        <v>0.28000000000000003</v>
      </c>
      <c r="AE16" s="78">
        <f t="shared" si="20"/>
        <v>0.24</v>
      </c>
      <c r="AF16" s="78">
        <f t="shared" si="21"/>
        <v>0.27</v>
      </c>
      <c r="AG16" s="78">
        <f t="shared" si="22"/>
        <v>0.25</v>
      </c>
      <c r="AH16" s="78">
        <f t="shared" si="23"/>
        <v>0.25</v>
      </c>
      <c r="AI16" s="78">
        <f t="shared" si="24"/>
        <v>0.26</v>
      </c>
      <c r="AJ16" s="78">
        <f t="shared" si="25"/>
        <v>0.25</v>
      </c>
    </row>
    <row r="17" spans="1:36" ht="12.95" customHeight="1" x14ac:dyDescent="0.15">
      <c r="A17" s="77"/>
      <c r="B17" s="99"/>
      <c r="C17" s="99"/>
      <c r="D17" s="77"/>
      <c r="E17" s="77"/>
      <c r="F17" s="4" t="str">
        <f t="shared" si="0"/>
        <v/>
      </c>
      <c r="G17" s="5"/>
      <c r="H17" s="77"/>
      <c r="I17" s="77"/>
      <c r="J17" s="1" t="s">
        <v>15</v>
      </c>
      <c r="K17" s="78" t="e">
        <f t="shared" si="1"/>
        <v>#NUM!</v>
      </c>
      <c r="L17" s="78" t="e">
        <f t="shared" si="2"/>
        <v>#NUM!</v>
      </c>
      <c r="M17" s="78" t="e">
        <f t="shared" si="3"/>
        <v>#NUM!</v>
      </c>
      <c r="N17" s="78" t="e">
        <f t="shared" si="4"/>
        <v>#NUM!</v>
      </c>
      <c r="O17" s="78" t="e">
        <f t="shared" si="5"/>
        <v>#NUM!</v>
      </c>
      <c r="P17" s="78" t="e">
        <f t="shared" si="26"/>
        <v>#N/A</v>
      </c>
      <c r="Q17" s="78" t="e">
        <f t="shared" si="6"/>
        <v>#NUM!</v>
      </c>
      <c r="R17" s="78" t="e">
        <f t="shared" si="7"/>
        <v>#NUM!</v>
      </c>
      <c r="S17" s="78" t="e">
        <f t="shared" si="8"/>
        <v>#NUM!</v>
      </c>
      <c r="T17" s="78" t="e">
        <f t="shared" si="9"/>
        <v>#NUM!</v>
      </c>
      <c r="U17" s="78" t="e">
        <f t="shared" si="10"/>
        <v>#N/A</v>
      </c>
      <c r="V17" s="78" t="e">
        <f t="shared" si="11"/>
        <v>#NUM!</v>
      </c>
      <c r="W17" s="78" t="e">
        <f t="shared" si="12"/>
        <v>#NUM!</v>
      </c>
      <c r="X17" s="78" t="e">
        <f t="shared" si="13"/>
        <v>#NUM!</v>
      </c>
      <c r="Y17" s="78" t="e">
        <f t="shared" si="14"/>
        <v>#NUM!</v>
      </c>
      <c r="Z17" s="78" t="e">
        <f t="shared" si="15"/>
        <v>#N/A</v>
      </c>
      <c r="AA17" s="78" t="e">
        <f t="shared" si="16"/>
        <v>#NUM!</v>
      </c>
      <c r="AB17" s="78" t="e">
        <f t="shared" si="17"/>
        <v>#NUM!</v>
      </c>
      <c r="AC17" s="78" t="e">
        <f t="shared" si="18"/>
        <v>#NUM!</v>
      </c>
      <c r="AD17" s="78" t="e">
        <f t="shared" si="19"/>
        <v>#NUM!</v>
      </c>
      <c r="AE17" s="78" t="e">
        <f t="shared" si="20"/>
        <v>#NUM!</v>
      </c>
      <c r="AF17" s="78" t="e">
        <f t="shared" si="21"/>
        <v>#N/A</v>
      </c>
      <c r="AG17" s="78" t="e">
        <f t="shared" si="22"/>
        <v>#NUM!</v>
      </c>
      <c r="AH17" s="78" t="e">
        <f t="shared" si="23"/>
        <v>#NUM!</v>
      </c>
      <c r="AI17" s="78" t="e">
        <f t="shared" si="24"/>
        <v>#NUM!</v>
      </c>
      <c r="AJ17" s="78" t="e">
        <f t="shared" si="25"/>
        <v>#N/A</v>
      </c>
    </row>
    <row r="18" spans="1:36" ht="12.95" customHeight="1" x14ac:dyDescent="0.15">
      <c r="A18" s="77"/>
      <c r="B18" s="99"/>
      <c r="C18" s="99"/>
      <c r="D18" s="77"/>
      <c r="E18" s="77"/>
      <c r="F18" s="4" t="str">
        <f t="shared" si="0"/>
        <v/>
      </c>
      <c r="G18" s="5"/>
      <c r="H18" s="77"/>
      <c r="I18" s="77"/>
      <c r="J18" s="1" t="s">
        <v>15</v>
      </c>
      <c r="K18" s="78" t="e">
        <f t="shared" si="1"/>
        <v>#NUM!</v>
      </c>
      <c r="L18" s="78" t="e">
        <f t="shared" si="2"/>
        <v>#NUM!</v>
      </c>
      <c r="M18" s="78" t="e">
        <f t="shared" si="3"/>
        <v>#NUM!</v>
      </c>
      <c r="N18" s="78" t="e">
        <f t="shared" si="4"/>
        <v>#NUM!</v>
      </c>
      <c r="O18" s="78" t="e">
        <f t="shared" si="5"/>
        <v>#NUM!</v>
      </c>
      <c r="P18" s="78" t="e">
        <f t="shared" si="26"/>
        <v>#N/A</v>
      </c>
      <c r="Q18" s="78" t="e">
        <f t="shared" si="6"/>
        <v>#NUM!</v>
      </c>
      <c r="R18" s="78" t="e">
        <f t="shared" si="7"/>
        <v>#NUM!</v>
      </c>
      <c r="S18" s="78" t="e">
        <f t="shared" si="8"/>
        <v>#NUM!</v>
      </c>
      <c r="T18" s="78" t="e">
        <f t="shared" si="9"/>
        <v>#NUM!</v>
      </c>
      <c r="U18" s="78" t="e">
        <f t="shared" si="10"/>
        <v>#N/A</v>
      </c>
      <c r="V18" s="78" t="e">
        <f t="shared" si="11"/>
        <v>#NUM!</v>
      </c>
      <c r="W18" s="78" t="e">
        <f t="shared" si="12"/>
        <v>#NUM!</v>
      </c>
      <c r="X18" s="78" t="e">
        <f t="shared" si="13"/>
        <v>#NUM!</v>
      </c>
      <c r="Y18" s="78" t="e">
        <f t="shared" si="14"/>
        <v>#NUM!</v>
      </c>
      <c r="Z18" s="78" t="e">
        <f t="shared" si="15"/>
        <v>#N/A</v>
      </c>
      <c r="AA18" s="78" t="e">
        <f t="shared" si="16"/>
        <v>#NUM!</v>
      </c>
      <c r="AB18" s="78" t="e">
        <f t="shared" si="17"/>
        <v>#NUM!</v>
      </c>
      <c r="AC18" s="78" t="e">
        <f t="shared" si="18"/>
        <v>#NUM!</v>
      </c>
      <c r="AD18" s="78" t="e">
        <f t="shared" si="19"/>
        <v>#NUM!</v>
      </c>
      <c r="AE18" s="78" t="e">
        <f t="shared" si="20"/>
        <v>#NUM!</v>
      </c>
      <c r="AF18" s="78" t="e">
        <f t="shared" si="21"/>
        <v>#N/A</v>
      </c>
      <c r="AG18" s="78" t="e">
        <f t="shared" si="22"/>
        <v>#NUM!</v>
      </c>
      <c r="AH18" s="78" t="e">
        <f t="shared" si="23"/>
        <v>#NUM!</v>
      </c>
      <c r="AI18" s="78" t="e">
        <f t="shared" si="24"/>
        <v>#NUM!</v>
      </c>
      <c r="AJ18" s="78" t="e">
        <f t="shared" si="25"/>
        <v>#N/A</v>
      </c>
    </row>
    <row r="19" spans="1:36" ht="12.95" customHeight="1" x14ac:dyDescent="0.15">
      <c r="A19" s="77"/>
      <c r="B19" s="99"/>
      <c r="C19" s="99"/>
      <c r="D19" s="77"/>
      <c r="E19" s="77"/>
      <c r="F19" s="4" t="str">
        <f t="shared" si="0"/>
        <v/>
      </c>
      <c r="G19" s="5"/>
      <c r="H19" s="77"/>
      <c r="I19" s="77"/>
      <c r="J19" s="1" t="s">
        <v>15</v>
      </c>
      <c r="K19" s="78" t="e">
        <f t="shared" si="1"/>
        <v>#NUM!</v>
      </c>
      <c r="L19" s="78" t="e">
        <f t="shared" si="2"/>
        <v>#NUM!</v>
      </c>
      <c r="M19" s="78" t="e">
        <f t="shared" si="3"/>
        <v>#NUM!</v>
      </c>
      <c r="N19" s="78" t="e">
        <f t="shared" si="4"/>
        <v>#NUM!</v>
      </c>
      <c r="O19" s="78" t="e">
        <f t="shared" si="5"/>
        <v>#NUM!</v>
      </c>
      <c r="P19" s="78" t="e">
        <f t="shared" si="26"/>
        <v>#N/A</v>
      </c>
      <c r="Q19" s="78" t="e">
        <f t="shared" si="6"/>
        <v>#NUM!</v>
      </c>
      <c r="R19" s="78" t="e">
        <f t="shared" si="7"/>
        <v>#NUM!</v>
      </c>
      <c r="S19" s="78" t="e">
        <f t="shared" si="8"/>
        <v>#NUM!</v>
      </c>
      <c r="T19" s="78" t="e">
        <f t="shared" si="9"/>
        <v>#NUM!</v>
      </c>
      <c r="U19" s="78" t="e">
        <f t="shared" si="10"/>
        <v>#N/A</v>
      </c>
      <c r="V19" s="78" t="e">
        <f t="shared" si="11"/>
        <v>#NUM!</v>
      </c>
      <c r="W19" s="78" t="e">
        <f t="shared" si="12"/>
        <v>#NUM!</v>
      </c>
      <c r="X19" s="78" t="e">
        <f t="shared" si="13"/>
        <v>#NUM!</v>
      </c>
      <c r="Y19" s="78" t="e">
        <f t="shared" si="14"/>
        <v>#NUM!</v>
      </c>
      <c r="Z19" s="78" t="e">
        <f t="shared" si="15"/>
        <v>#N/A</v>
      </c>
      <c r="AA19" s="78" t="e">
        <f t="shared" si="16"/>
        <v>#NUM!</v>
      </c>
      <c r="AB19" s="78" t="e">
        <f t="shared" si="17"/>
        <v>#NUM!</v>
      </c>
      <c r="AC19" s="78" t="e">
        <f t="shared" si="18"/>
        <v>#NUM!</v>
      </c>
      <c r="AD19" s="78" t="e">
        <f t="shared" si="19"/>
        <v>#NUM!</v>
      </c>
      <c r="AE19" s="78" t="e">
        <f t="shared" si="20"/>
        <v>#NUM!</v>
      </c>
      <c r="AF19" s="78" t="e">
        <f t="shared" si="21"/>
        <v>#N/A</v>
      </c>
      <c r="AG19" s="78" t="e">
        <f t="shared" si="22"/>
        <v>#NUM!</v>
      </c>
      <c r="AH19" s="78" t="e">
        <f t="shared" si="23"/>
        <v>#NUM!</v>
      </c>
      <c r="AI19" s="78" t="e">
        <f t="shared" si="24"/>
        <v>#NUM!</v>
      </c>
      <c r="AJ19" s="78" t="e">
        <f t="shared" si="25"/>
        <v>#N/A</v>
      </c>
    </row>
    <row r="20" spans="1:36" ht="12.95" customHeight="1" x14ac:dyDescent="0.15">
      <c r="A20" s="77"/>
      <c r="B20" s="99"/>
      <c r="C20" s="99"/>
      <c r="D20" s="77"/>
      <c r="E20" s="77"/>
      <c r="F20" s="4" t="str">
        <f t="shared" si="0"/>
        <v/>
      </c>
      <c r="G20" s="5"/>
      <c r="H20" s="77"/>
      <c r="I20" s="77"/>
      <c r="J20" s="1" t="s">
        <v>15</v>
      </c>
      <c r="K20" s="78" t="e">
        <f t="shared" si="1"/>
        <v>#NUM!</v>
      </c>
      <c r="L20" s="78" t="e">
        <f t="shared" si="2"/>
        <v>#NUM!</v>
      </c>
      <c r="M20" s="78" t="e">
        <f t="shared" si="3"/>
        <v>#NUM!</v>
      </c>
      <c r="N20" s="78" t="e">
        <f t="shared" si="4"/>
        <v>#NUM!</v>
      </c>
      <c r="O20" s="78" t="e">
        <f t="shared" si="5"/>
        <v>#NUM!</v>
      </c>
      <c r="P20" s="78" t="e">
        <f t="shared" si="26"/>
        <v>#N/A</v>
      </c>
      <c r="Q20" s="78" t="e">
        <f t="shared" si="6"/>
        <v>#NUM!</v>
      </c>
      <c r="R20" s="78" t="e">
        <f t="shared" si="7"/>
        <v>#NUM!</v>
      </c>
      <c r="S20" s="78" t="e">
        <f t="shared" si="8"/>
        <v>#NUM!</v>
      </c>
      <c r="T20" s="78" t="e">
        <f t="shared" si="9"/>
        <v>#NUM!</v>
      </c>
      <c r="U20" s="78" t="e">
        <f t="shared" si="10"/>
        <v>#N/A</v>
      </c>
      <c r="V20" s="78" t="e">
        <f t="shared" si="11"/>
        <v>#NUM!</v>
      </c>
      <c r="W20" s="78" t="e">
        <f t="shared" si="12"/>
        <v>#NUM!</v>
      </c>
      <c r="X20" s="78" t="e">
        <f t="shared" si="13"/>
        <v>#NUM!</v>
      </c>
      <c r="Y20" s="78" t="e">
        <f t="shared" si="14"/>
        <v>#NUM!</v>
      </c>
      <c r="Z20" s="78" t="e">
        <f t="shared" si="15"/>
        <v>#N/A</v>
      </c>
      <c r="AA20" s="78" t="e">
        <f t="shared" si="16"/>
        <v>#NUM!</v>
      </c>
      <c r="AB20" s="78" t="e">
        <f t="shared" si="17"/>
        <v>#NUM!</v>
      </c>
      <c r="AC20" s="78" t="e">
        <f t="shared" si="18"/>
        <v>#NUM!</v>
      </c>
      <c r="AD20" s="78" t="e">
        <f t="shared" si="19"/>
        <v>#NUM!</v>
      </c>
      <c r="AE20" s="78" t="e">
        <f t="shared" si="20"/>
        <v>#NUM!</v>
      </c>
      <c r="AF20" s="78" t="e">
        <f t="shared" si="21"/>
        <v>#N/A</v>
      </c>
      <c r="AG20" s="78" t="e">
        <f t="shared" si="22"/>
        <v>#NUM!</v>
      </c>
      <c r="AH20" s="78" t="e">
        <f t="shared" si="23"/>
        <v>#NUM!</v>
      </c>
      <c r="AI20" s="78" t="e">
        <f t="shared" si="24"/>
        <v>#NUM!</v>
      </c>
      <c r="AJ20" s="78" t="e">
        <f t="shared" si="25"/>
        <v>#N/A</v>
      </c>
    </row>
    <row r="21" spans="1:36" ht="12.95" customHeight="1" x14ac:dyDescent="0.15">
      <c r="A21" s="77"/>
      <c r="B21" s="99"/>
      <c r="C21" s="99"/>
      <c r="D21" s="77"/>
      <c r="E21" s="77"/>
      <c r="F21" s="4" t="str">
        <f t="shared" si="0"/>
        <v/>
      </c>
      <c r="G21" s="5"/>
      <c r="H21" s="77"/>
      <c r="I21" s="77"/>
      <c r="J21" s="1" t="s">
        <v>15</v>
      </c>
      <c r="K21" s="78" t="e">
        <f t="shared" si="1"/>
        <v>#NUM!</v>
      </c>
      <c r="L21" s="78" t="e">
        <f t="shared" si="2"/>
        <v>#NUM!</v>
      </c>
      <c r="M21" s="78" t="e">
        <f t="shared" si="3"/>
        <v>#NUM!</v>
      </c>
      <c r="N21" s="78" t="e">
        <f t="shared" si="4"/>
        <v>#NUM!</v>
      </c>
      <c r="O21" s="78" t="e">
        <f t="shared" si="5"/>
        <v>#NUM!</v>
      </c>
      <c r="P21" s="78" t="e">
        <f t="shared" si="26"/>
        <v>#N/A</v>
      </c>
      <c r="Q21" s="78" t="e">
        <f t="shared" si="6"/>
        <v>#NUM!</v>
      </c>
      <c r="R21" s="78" t="e">
        <f t="shared" si="7"/>
        <v>#NUM!</v>
      </c>
      <c r="S21" s="78" t="e">
        <f t="shared" si="8"/>
        <v>#NUM!</v>
      </c>
      <c r="T21" s="78" t="e">
        <f t="shared" si="9"/>
        <v>#NUM!</v>
      </c>
      <c r="U21" s="78" t="e">
        <f t="shared" si="10"/>
        <v>#N/A</v>
      </c>
      <c r="V21" s="78" t="e">
        <f t="shared" si="11"/>
        <v>#NUM!</v>
      </c>
      <c r="W21" s="78" t="e">
        <f t="shared" si="12"/>
        <v>#NUM!</v>
      </c>
      <c r="X21" s="78" t="e">
        <f t="shared" si="13"/>
        <v>#NUM!</v>
      </c>
      <c r="Y21" s="78" t="e">
        <f t="shared" si="14"/>
        <v>#NUM!</v>
      </c>
      <c r="Z21" s="78" t="e">
        <f t="shared" si="15"/>
        <v>#N/A</v>
      </c>
      <c r="AA21" s="78" t="e">
        <f t="shared" si="16"/>
        <v>#NUM!</v>
      </c>
      <c r="AB21" s="78" t="e">
        <f t="shared" si="17"/>
        <v>#NUM!</v>
      </c>
      <c r="AC21" s="78" t="e">
        <f t="shared" si="18"/>
        <v>#NUM!</v>
      </c>
      <c r="AD21" s="78" t="e">
        <f t="shared" si="19"/>
        <v>#NUM!</v>
      </c>
      <c r="AE21" s="78" t="e">
        <f t="shared" si="20"/>
        <v>#NUM!</v>
      </c>
      <c r="AF21" s="78" t="e">
        <f t="shared" si="21"/>
        <v>#N/A</v>
      </c>
      <c r="AG21" s="78" t="e">
        <f t="shared" si="22"/>
        <v>#NUM!</v>
      </c>
      <c r="AH21" s="78" t="e">
        <f t="shared" si="23"/>
        <v>#NUM!</v>
      </c>
      <c r="AI21" s="78" t="e">
        <f t="shared" si="24"/>
        <v>#NUM!</v>
      </c>
      <c r="AJ21" s="78" t="e">
        <f t="shared" si="25"/>
        <v>#N/A</v>
      </c>
    </row>
    <row r="22" spans="1:36" ht="12.95" customHeight="1" x14ac:dyDescent="0.15">
      <c r="A22" s="77"/>
      <c r="B22" s="99"/>
      <c r="C22" s="99"/>
      <c r="D22" s="77"/>
      <c r="E22" s="77"/>
      <c r="F22" s="4" t="str">
        <f t="shared" si="0"/>
        <v/>
      </c>
      <c r="G22" s="5"/>
      <c r="H22" s="77"/>
      <c r="I22" s="77"/>
      <c r="J22" s="1" t="s">
        <v>15</v>
      </c>
      <c r="K22" s="78" t="e">
        <f t="shared" si="1"/>
        <v>#NUM!</v>
      </c>
      <c r="L22" s="78" t="e">
        <f t="shared" si="2"/>
        <v>#NUM!</v>
      </c>
      <c r="M22" s="78" t="e">
        <f t="shared" si="3"/>
        <v>#NUM!</v>
      </c>
      <c r="N22" s="78" t="e">
        <f t="shared" si="4"/>
        <v>#NUM!</v>
      </c>
      <c r="O22" s="78" t="e">
        <f t="shared" si="5"/>
        <v>#NUM!</v>
      </c>
      <c r="P22" s="78" t="e">
        <f t="shared" si="26"/>
        <v>#N/A</v>
      </c>
      <c r="Q22" s="78" t="e">
        <f t="shared" si="6"/>
        <v>#NUM!</v>
      </c>
      <c r="R22" s="78" t="e">
        <f t="shared" si="7"/>
        <v>#NUM!</v>
      </c>
      <c r="S22" s="78" t="e">
        <f t="shared" si="8"/>
        <v>#NUM!</v>
      </c>
      <c r="T22" s="78" t="e">
        <f t="shared" si="9"/>
        <v>#NUM!</v>
      </c>
      <c r="U22" s="78" t="e">
        <f t="shared" si="10"/>
        <v>#N/A</v>
      </c>
      <c r="V22" s="78" t="e">
        <f t="shared" si="11"/>
        <v>#NUM!</v>
      </c>
      <c r="W22" s="78" t="e">
        <f t="shared" si="12"/>
        <v>#NUM!</v>
      </c>
      <c r="X22" s="78" t="e">
        <f t="shared" si="13"/>
        <v>#NUM!</v>
      </c>
      <c r="Y22" s="78" t="e">
        <f t="shared" si="14"/>
        <v>#NUM!</v>
      </c>
      <c r="Z22" s="78" t="e">
        <f t="shared" si="15"/>
        <v>#N/A</v>
      </c>
      <c r="AA22" s="78" t="e">
        <f t="shared" si="16"/>
        <v>#NUM!</v>
      </c>
      <c r="AB22" s="78" t="e">
        <f t="shared" si="17"/>
        <v>#NUM!</v>
      </c>
      <c r="AC22" s="78" t="e">
        <f t="shared" si="18"/>
        <v>#NUM!</v>
      </c>
      <c r="AD22" s="78" t="e">
        <f t="shared" si="19"/>
        <v>#NUM!</v>
      </c>
      <c r="AE22" s="78" t="e">
        <f t="shared" si="20"/>
        <v>#NUM!</v>
      </c>
      <c r="AF22" s="78" t="e">
        <f t="shared" si="21"/>
        <v>#N/A</v>
      </c>
      <c r="AG22" s="78" t="e">
        <f t="shared" si="22"/>
        <v>#NUM!</v>
      </c>
      <c r="AH22" s="78" t="e">
        <f t="shared" si="23"/>
        <v>#NUM!</v>
      </c>
      <c r="AI22" s="78" t="e">
        <f t="shared" si="24"/>
        <v>#NUM!</v>
      </c>
      <c r="AJ22" s="78" t="e">
        <f t="shared" si="25"/>
        <v>#N/A</v>
      </c>
    </row>
    <row r="23" spans="1:36" ht="12.95" customHeight="1" x14ac:dyDescent="0.15">
      <c r="A23" s="77"/>
      <c r="B23" s="99"/>
      <c r="C23" s="99"/>
      <c r="D23" s="77"/>
      <c r="E23" s="77"/>
      <c r="F23" s="4" t="str">
        <f t="shared" si="0"/>
        <v/>
      </c>
      <c r="G23" s="5"/>
      <c r="H23" s="77"/>
      <c r="I23" s="77"/>
      <c r="J23" s="1" t="s">
        <v>15</v>
      </c>
      <c r="K23" s="78" t="e">
        <f t="shared" si="1"/>
        <v>#NUM!</v>
      </c>
      <c r="L23" s="78" t="e">
        <f t="shared" si="2"/>
        <v>#NUM!</v>
      </c>
      <c r="M23" s="78" t="e">
        <f t="shared" si="3"/>
        <v>#NUM!</v>
      </c>
      <c r="N23" s="78" t="e">
        <f t="shared" si="4"/>
        <v>#NUM!</v>
      </c>
      <c r="O23" s="78" t="e">
        <f t="shared" si="5"/>
        <v>#NUM!</v>
      </c>
      <c r="P23" s="78" t="e">
        <f t="shared" si="26"/>
        <v>#N/A</v>
      </c>
      <c r="Q23" s="78" t="e">
        <f t="shared" si="6"/>
        <v>#NUM!</v>
      </c>
      <c r="R23" s="78" t="e">
        <f t="shared" si="7"/>
        <v>#NUM!</v>
      </c>
      <c r="S23" s="78" t="e">
        <f t="shared" si="8"/>
        <v>#NUM!</v>
      </c>
      <c r="T23" s="78" t="e">
        <f t="shared" si="9"/>
        <v>#NUM!</v>
      </c>
      <c r="U23" s="78" t="e">
        <f t="shared" si="10"/>
        <v>#N/A</v>
      </c>
      <c r="V23" s="78" t="e">
        <f t="shared" si="11"/>
        <v>#NUM!</v>
      </c>
      <c r="W23" s="78" t="e">
        <f t="shared" si="12"/>
        <v>#NUM!</v>
      </c>
      <c r="X23" s="78" t="e">
        <f t="shared" si="13"/>
        <v>#NUM!</v>
      </c>
      <c r="Y23" s="78" t="e">
        <f t="shared" si="14"/>
        <v>#NUM!</v>
      </c>
      <c r="Z23" s="78" t="e">
        <f t="shared" si="15"/>
        <v>#N/A</v>
      </c>
      <c r="AA23" s="78" t="e">
        <f t="shared" si="16"/>
        <v>#NUM!</v>
      </c>
      <c r="AB23" s="78" t="e">
        <f t="shared" si="17"/>
        <v>#NUM!</v>
      </c>
      <c r="AC23" s="78" t="e">
        <f t="shared" si="18"/>
        <v>#NUM!</v>
      </c>
      <c r="AD23" s="78" t="e">
        <f t="shared" si="19"/>
        <v>#NUM!</v>
      </c>
      <c r="AE23" s="78" t="e">
        <f t="shared" si="20"/>
        <v>#NUM!</v>
      </c>
      <c r="AF23" s="78" t="e">
        <f t="shared" si="21"/>
        <v>#N/A</v>
      </c>
      <c r="AG23" s="78" t="e">
        <f t="shared" si="22"/>
        <v>#NUM!</v>
      </c>
      <c r="AH23" s="78" t="e">
        <f t="shared" si="23"/>
        <v>#NUM!</v>
      </c>
      <c r="AI23" s="78" t="e">
        <f t="shared" si="24"/>
        <v>#NUM!</v>
      </c>
      <c r="AJ23" s="78" t="e">
        <f t="shared" si="25"/>
        <v>#N/A</v>
      </c>
    </row>
    <row r="24" spans="1:36" ht="12.95" customHeight="1" x14ac:dyDescent="0.15">
      <c r="A24" s="77"/>
      <c r="B24" s="99"/>
      <c r="C24" s="99"/>
      <c r="D24" s="77"/>
      <c r="E24" s="77"/>
      <c r="F24" s="4" t="str">
        <f t="shared" si="0"/>
        <v/>
      </c>
      <c r="G24" s="5"/>
      <c r="H24" s="77"/>
      <c r="I24" s="77"/>
      <c r="J24" s="1" t="s">
        <v>15</v>
      </c>
      <c r="K24" s="78" t="e">
        <f t="shared" si="1"/>
        <v>#NUM!</v>
      </c>
      <c r="L24" s="78" t="e">
        <f t="shared" si="2"/>
        <v>#NUM!</v>
      </c>
      <c r="M24" s="78" t="e">
        <f t="shared" si="3"/>
        <v>#NUM!</v>
      </c>
      <c r="N24" s="78" t="e">
        <f t="shared" si="4"/>
        <v>#NUM!</v>
      </c>
      <c r="O24" s="78" t="e">
        <f t="shared" si="5"/>
        <v>#NUM!</v>
      </c>
      <c r="P24" s="78" t="e">
        <f t="shared" si="26"/>
        <v>#N/A</v>
      </c>
      <c r="Q24" s="78" t="e">
        <f t="shared" si="6"/>
        <v>#NUM!</v>
      </c>
      <c r="R24" s="78" t="e">
        <f t="shared" si="7"/>
        <v>#NUM!</v>
      </c>
      <c r="S24" s="78" t="e">
        <f t="shared" si="8"/>
        <v>#NUM!</v>
      </c>
      <c r="T24" s="78" t="e">
        <f t="shared" si="9"/>
        <v>#NUM!</v>
      </c>
      <c r="U24" s="78" t="e">
        <f t="shared" si="10"/>
        <v>#N/A</v>
      </c>
      <c r="V24" s="78" t="e">
        <f t="shared" si="11"/>
        <v>#NUM!</v>
      </c>
      <c r="W24" s="78" t="e">
        <f t="shared" si="12"/>
        <v>#NUM!</v>
      </c>
      <c r="X24" s="78" t="e">
        <f t="shared" si="13"/>
        <v>#NUM!</v>
      </c>
      <c r="Y24" s="78" t="e">
        <f t="shared" si="14"/>
        <v>#NUM!</v>
      </c>
      <c r="Z24" s="78" t="e">
        <f t="shared" si="15"/>
        <v>#N/A</v>
      </c>
      <c r="AA24" s="78" t="e">
        <f t="shared" si="16"/>
        <v>#NUM!</v>
      </c>
      <c r="AB24" s="78" t="e">
        <f t="shared" si="17"/>
        <v>#NUM!</v>
      </c>
      <c r="AC24" s="78" t="e">
        <f t="shared" si="18"/>
        <v>#NUM!</v>
      </c>
      <c r="AD24" s="78" t="e">
        <f t="shared" si="19"/>
        <v>#NUM!</v>
      </c>
      <c r="AE24" s="78" t="e">
        <f t="shared" si="20"/>
        <v>#NUM!</v>
      </c>
      <c r="AF24" s="78" t="e">
        <f t="shared" si="21"/>
        <v>#N/A</v>
      </c>
      <c r="AG24" s="78" t="e">
        <f t="shared" si="22"/>
        <v>#NUM!</v>
      </c>
      <c r="AH24" s="78" t="e">
        <f t="shared" si="23"/>
        <v>#NUM!</v>
      </c>
      <c r="AI24" s="78" t="e">
        <f t="shared" si="24"/>
        <v>#NUM!</v>
      </c>
      <c r="AJ24" s="78" t="e">
        <f t="shared" si="25"/>
        <v>#N/A</v>
      </c>
    </row>
    <row r="25" spans="1:36" ht="12.95" customHeight="1" x14ac:dyDescent="0.15">
      <c r="A25" s="77"/>
      <c r="B25" s="99"/>
      <c r="C25" s="99"/>
      <c r="D25" s="77"/>
      <c r="E25" s="77"/>
      <c r="F25" s="4" t="str">
        <f t="shared" si="0"/>
        <v/>
      </c>
      <c r="G25" s="5"/>
      <c r="H25" s="77"/>
      <c r="I25" s="77"/>
      <c r="J25" s="1" t="s">
        <v>15</v>
      </c>
      <c r="K25" s="78" t="e">
        <f t="shared" si="1"/>
        <v>#NUM!</v>
      </c>
      <c r="L25" s="78" t="e">
        <f t="shared" si="2"/>
        <v>#NUM!</v>
      </c>
      <c r="M25" s="78" t="e">
        <f t="shared" si="3"/>
        <v>#NUM!</v>
      </c>
      <c r="N25" s="78" t="e">
        <f t="shared" si="4"/>
        <v>#NUM!</v>
      </c>
      <c r="O25" s="78" t="e">
        <f t="shared" si="5"/>
        <v>#NUM!</v>
      </c>
      <c r="P25" s="78" t="e">
        <f t="shared" si="26"/>
        <v>#N/A</v>
      </c>
      <c r="Q25" s="78" t="e">
        <f t="shared" si="6"/>
        <v>#NUM!</v>
      </c>
      <c r="R25" s="78" t="e">
        <f t="shared" si="7"/>
        <v>#NUM!</v>
      </c>
      <c r="S25" s="78" t="e">
        <f t="shared" si="8"/>
        <v>#NUM!</v>
      </c>
      <c r="T25" s="78" t="e">
        <f t="shared" si="9"/>
        <v>#NUM!</v>
      </c>
      <c r="U25" s="78" t="e">
        <f t="shared" si="10"/>
        <v>#N/A</v>
      </c>
      <c r="V25" s="78" t="e">
        <f t="shared" si="11"/>
        <v>#NUM!</v>
      </c>
      <c r="W25" s="78" t="e">
        <f t="shared" si="12"/>
        <v>#NUM!</v>
      </c>
      <c r="X25" s="78" t="e">
        <f t="shared" si="13"/>
        <v>#NUM!</v>
      </c>
      <c r="Y25" s="78" t="e">
        <f t="shared" si="14"/>
        <v>#NUM!</v>
      </c>
      <c r="Z25" s="78" t="e">
        <f t="shared" si="15"/>
        <v>#N/A</v>
      </c>
      <c r="AA25" s="78" t="e">
        <f t="shared" si="16"/>
        <v>#NUM!</v>
      </c>
      <c r="AB25" s="78" t="e">
        <f t="shared" si="17"/>
        <v>#NUM!</v>
      </c>
      <c r="AC25" s="78" t="e">
        <f t="shared" si="18"/>
        <v>#NUM!</v>
      </c>
      <c r="AD25" s="78" t="e">
        <f t="shared" si="19"/>
        <v>#NUM!</v>
      </c>
      <c r="AE25" s="78" t="e">
        <f t="shared" si="20"/>
        <v>#NUM!</v>
      </c>
      <c r="AF25" s="78" t="e">
        <f t="shared" si="21"/>
        <v>#N/A</v>
      </c>
      <c r="AG25" s="78" t="e">
        <f t="shared" si="22"/>
        <v>#NUM!</v>
      </c>
      <c r="AH25" s="78" t="e">
        <f t="shared" si="23"/>
        <v>#NUM!</v>
      </c>
      <c r="AI25" s="78" t="e">
        <f t="shared" si="24"/>
        <v>#NUM!</v>
      </c>
      <c r="AJ25" s="78" t="e">
        <f t="shared" si="25"/>
        <v>#N/A</v>
      </c>
    </row>
    <row r="26" spans="1:36" ht="12.95" customHeight="1" x14ac:dyDescent="0.15">
      <c r="A26" s="77"/>
      <c r="B26" s="99"/>
      <c r="C26" s="99"/>
      <c r="D26" s="77"/>
      <c r="E26" s="77"/>
      <c r="F26" s="4" t="str">
        <f t="shared" si="0"/>
        <v/>
      </c>
      <c r="G26" s="5"/>
      <c r="H26" s="77"/>
      <c r="I26" s="77"/>
      <c r="J26" s="1" t="s">
        <v>15</v>
      </c>
      <c r="K26" s="78" t="e">
        <f t="shared" si="1"/>
        <v>#NUM!</v>
      </c>
      <c r="L26" s="78" t="e">
        <f t="shared" si="2"/>
        <v>#NUM!</v>
      </c>
      <c r="M26" s="78" t="e">
        <f t="shared" si="3"/>
        <v>#NUM!</v>
      </c>
      <c r="N26" s="78" t="e">
        <f t="shared" si="4"/>
        <v>#NUM!</v>
      </c>
      <c r="O26" s="78" t="e">
        <f t="shared" si="5"/>
        <v>#NUM!</v>
      </c>
      <c r="P26" s="78" t="e">
        <f t="shared" si="26"/>
        <v>#N/A</v>
      </c>
      <c r="Q26" s="78" t="e">
        <f t="shared" si="6"/>
        <v>#NUM!</v>
      </c>
      <c r="R26" s="78" t="e">
        <f t="shared" si="7"/>
        <v>#NUM!</v>
      </c>
      <c r="S26" s="78" t="e">
        <f t="shared" si="8"/>
        <v>#NUM!</v>
      </c>
      <c r="T26" s="78" t="e">
        <f t="shared" si="9"/>
        <v>#NUM!</v>
      </c>
      <c r="U26" s="78" t="e">
        <f t="shared" si="10"/>
        <v>#N/A</v>
      </c>
      <c r="V26" s="78" t="e">
        <f t="shared" si="11"/>
        <v>#NUM!</v>
      </c>
      <c r="W26" s="78" t="e">
        <f t="shared" si="12"/>
        <v>#NUM!</v>
      </c>
      <c r="X26" s="78" t="e">
        <f t="shared" si="13"/>
        <v>#NUM!</v>
      </c>
      <c r="Y26" s="78" t="e">
        <f t="shared" si="14"/>
        <v>#NUM!</v>
      </c>
      <c r="Z26" s="78" t="e">
        <f t="shared" si="15"/>
        <v>#N/A</v>
      </c>
      <c r="AA26" s="78" t="e">
        <f t="shared" si="16"/>
        <v>#NUM!</v>
      </c>
      <c r="AB26" s="78" t="e">
        <f t="shared" si="17"/>
        <v>#NUM!</v>
      </c>
      <c r="AC26" s="78" t="e">
        <f t="shared" si="18"/>
        <v>#NUM!</v>
      </c>
      <c r="AD26" s="78" t="e">
        <f t="shared" si="19"/>
        <v>#NUM!</v>
      </c>
      <c r="AE26" s="78" t="e">
        <f t="shared" si="20"/>
        <v>#NUM!</v>
      </c>
      <c r="AF26" s="78" t="e">
        <f t="shared" si="21"/>
        <v>#N/A</v>
      </c>
      <c r="AG26" s="78" t="e">
        <f t="shared" si="22"/>
        <v>#NUM!</v>
      </c>
      <c r="AH26" s="78" t="e">
        <f t="shared" si="23"/>
        <v>#NUM!</v>
      </c>
      <c r="AI26" s="78" t="e">
        <f t="shared" si="24"/>
        <v>#NUM!</v>
      </c>
      <c r="AJ26" s="78" t="e">
        <f t="shared" si="25"/>
        <v>#N/A</v>
      </c>
    </row>
    <row r="27" spans="1:36" ht="12.95" customHeight="1" x14ac:dyDescent="0.15">
      <c r="A27" s="77"/>
      <c r="B27" s="99"/>
      <c r="C27" s="99"/>
      <c r="D27" s="77"/>
      <c r="E27" s="77"/>
      <c r="F27" s="4" t="str">
        <f t="shared" si="0"/>
        <v/>
      </c>
      <c r="G27" s="26"/>
      <c r="H27" s="77"/>
      <c r="I27" s="77"/>
      <c r="J27" s="1" t="s">
        <v>15</v>
      </c>
      <c r="K27" s="78" t="e">
        <f t="shared" si="1"/>
        <v>#NUM!</v>
      </c>
      <c r="L27" s="78" t="e">
        <f t="shared" si="2"/>
        <v>#NUM!</v>
      </c>
      <c r="M27" s="78" t="e">
        <f t="shared" si="3"/>
        <v>#NUM!</v>
      </c>
      <c r="N27" s="78" t="e">
        <f t="shared" si="4"/>
        <v>#NUM!</v>
      </c>
      <c r="O27" s="78" t="e">
        <f t="shared" si="5"/>
        <v>#NUM!</v>
      </c>
      <c r="P27" s="78" t="e">
        <f t="shared" si="26"/>
        <v>#N/A</v>
      </c>
      <c r="Q27" s="78" t="e">
        <f t="shared" si="6"/>
        <v>#NUM!</v>
      </c>
      <c r="R27" s="78" t="e">
        <f t="shared" si="7"/>
        <v>#NUM!</v>
      </c>
      <c r="S27" s="78" t="e">
        <f t="shared" si="8"/>
        <v>#NUM!</v>
      </c>
      <c r="T27" s="78" t="e">
        <f t="shared" si="9"/>
        <v>#NUM!</v>
      </c>
      <c r="U27" s="78" t="e">
        <f t="shared" si="10"/>
        <v>#N/A</v>
      </c>
      <c r="V27" s="78" t="e">
        <f t="shared" si="11"/>
        <v>#NUM!</v>
      </c>
      <c r="W27" s="78" t="e">
        <f t="shared" si="12"/>
        <v>#NUM!</v>
      </c>
      <c r="X27" s="78" t="e">
        <f t="shared" si="13"/>
        <v>#NUM!</v>
      </c>
      <c r="Y27" s="78" t="e">
        <f t="shared" si="14"/>
        <v>#NUM!</v>
      </c>
      <c r="Z27" s="78" t="e">
        <f t="shared" si="15"/>
        <v>#N/A</v>
      </c>
      <c r="AA27" s="78" t="e">
        <f t="shared" si="16"/>
        <v>#NUM!</v>
      </c>
      <c r="AB27" s="78" t="e">
        <f t="shared" si="17"/>
        <v>#NUM!</v>
      </c>
      <c r="AC27" s="78" t="e">
        <f t="shared" si="18"/>
        <v>#NUM!</v>
      </c>
      <c r="AD27" s="78" t="e">
        <f t="shared" si="19"/>
        <v>#NUM!</v>
      </c>
      <c r="AE27" s="78" t="e">
        <f t="shared" si="20"/>
        <v>#NUM!</v>
      </c>
      <c r="AF27" s="78" t="e">
        <f t="shared" si="21"/>
        <v>#N/A</v>
      </c>
      <c r="AG27" s="78" t="e">
        <f t="shared" si="22"/>
        <v>#NUM!</v>
      </c>
      <c r="AH27" s="78" t="e">
        <f t="shared" si="23"/>
        <v>#NUM!</v>
      </c>
      <c r="AI27" s="78" t="e">
        <f t="shared" si="24"/>
        <v>#NUM!</v>
      </c>
      <c r="AJ27" s="78" t="e">
        <f t="shared" si="25"/>
        <v>#N/A</v>
      </c>
    </row>
    <row r="28" spans="1:36" ht="12.95" customHeight="1" x14ac:dyDescent="0.15">
      <c r="A28" s="77"/>
      <c r="B28" s="99"/>
      <c r="C28" s="99"/>
      <c r="D28" s="77"/>
      <c r="E28" s="77"/>
      <c r="F28" s="4" t="str">
        <f t="shared" si="0"/>
        <v/>
      </c>
      <c r="G28" s="26"/>
      <c r="H28" s="77"/>
      <c r="I28" s="77"/>
      <c r="J28" s="1" t="s">
        <v>15</v>
      </c>
      <c r="K28" s="78" t="e">
        <f t="shared" si="1"/>
        <v>#NUM!</v>
      </c>
      <c r="L28" s="78" t="e">
        <f t="shared" si="2"/>
        <v>#NUM!</v>
      </c>
      <c r="M28" s="78" t="e">
        <f t="shared" si="3"/>
        <v>#NUM!</v>
      </c>
      <c r="N28" s="8" t="e">
        <f t="shared" si="4"/>
        <v>#NUM!</v>
      </c>
      <c r="O28" s="78" t="e">
        <f t="shared" si="5"/>
        <v>#NUM!</v>
      </c>
      <c r="P28" s="78" t="e">
        <f t="shared" si="26"/>
        <v>#N/A</v>
      </c>
      <c r="Q28" s="78" t="e">
        <f t="shared" si="6"/>
        <v>#NUM!</v>
      </c>
      <c r="R28" s="78" t="e">
        <f t="shared" si="7"/>
        <v>#NUM!</v>
      </c>
      <c r="S28" s="78" t="e">
        <f t="shared" si="8"/>
        <v>#NUM!</v>
      </c>
      <c r="T28" s="78" t="e">
        <f t="shared" si="9"/>
        <v>#NUM!</v>
      </c>
      <c r="U28" s="78" t="e">
        <f t="shared" si="10"/>
        <v>#N/A</v>
      </c>
      <c r="V28" s="78" t="e">
        <f t="shared" si="11"/>
        <v>#NUM!</v>
      </c>
      <c r="W28" s="78" t="e">
        <f t="shared" si="12"/>
        <v>#NUM!</v>
      </c>
      <c r="X28" s="78" t="e">
        <f t="shared" si="13"/>
        <v>#NUM!</v>
      </c>
      <c r="Y28" s="78" t="e">
        <f t="shared" si="14"/>
        <v>#NUM!</v>
      </c>
      <c r="Z28" s="78" t="e">
        <f t="shared" si="15"/>
        <v>#N/A</v>
      </c>
      <c r="AA28" s="78" t="e">
        <f t="shared" si="16"/>
        <v>#NUM!</v>
      </c>
      <c r="AB28" s="78" t="e">
        <f t="shared" si="17"/>
        <v>#NUM!</v>
      </c>
      <c r="AC28" s="78" t="e">
        <f t="shared" si="18"/>
        <v>#NUM!</v>
      </c>
      <c r="AD28" s="78" t="e">
        <f t="shared" si="19"/>
        <v>#NUM!</v>
      </c>
      <c r="AE28" s="78" t="e">
        <f t="shared" si="20"/>
        <v>#NUM!</v>
      </c>
      <c r="AF28" s="78" t="e">
        <f t="shared" si="21"/>
        <v>#N/A</v>
      </c>
      <c r="AG28" s="78" t="e">
        <f t="shared" si="22"/>
        <v>#NUM!</v>
      </c>
      <c r="AH28" s="78" t="e">
        <f t="shared" si="23"/>
        <v>#NUM!</v>
      </c>
      <c r="AI28" s="78" t="e">
        <f t="shared" si="24"/>
        <v>#NUM!</v>
      </c>
      <c r="AJ28" s="78" t="e">
        <f t="shared" si="25"/>
        <v>#N/A</v>
      </c>
    </row>
    <row r="29" spans="1:36" ht="12.95" customHeight="1" x14ac:dyDescent="0.15">
      <c r="A29" s="77"/>
      <c r="B29" s="99"/>
      <c r="C29" s="99"/>
      <c r="D29" s="77"/>
      <c r="E29" s="77"/>
      <c r="F29" s="4" t="str">
        <f t="shared" si="0"/>
        <v/>
      </c>
      <c r="G29" s="26"/>
      <c r="H29" s="77"/>
      <c r="I29" s="77"/>
      <c r="J29" s="1" t="s">
        <v>15</v>
      </c>
      <c r="K29" s="78" t="e">
        <f t="shared" si="1"/>
        <v>#NUM!</v>
      </c>
      <c r="L29" s="78" t="e">
        <f t="shared" si="2"/>
        <v>#NUM!</v>
      </c>
      <c r="M29" s="78" t="e">
        <f t="shared" si="3"/>
        <v>#NUM!</v>
      </c>
      <c r="N29" s="78" t="e">
        <f t="shared" si="4"/>
        <v>#NUM!</v>
      </c>
      <c r="O29" s="78" t="e">
        <f t="shared" si="5"/>
        <v>#NUM!</v>
      </c>
      <c r="P29" s="78" t="e">
        <f t="shared" si="26"/>
        <v>#N/A</v>
      </c>
      <c r="Q29" s="78" t="e">
        <f t="shared" si="6"/>
        <v>#NUM!</v>
      </c>
      <c r="R29" s="78" t="e">
        <f t="shared" si="7"/>
        <v>#NUM!</v>
      </c>
      <c r="S29" s="78" t="e">
        <f t="shared" si="8"/>
        <v>#NUM!</v>
      </c>
      <c r="T29" s="78" t="e">
        <f t="shared" si="9"/>
        <v>#NUM!</v>
      </c>
      <c r="U29" s="78" t="e">
        <f t="shared" si="10"/>
        <v>#N/A</v>
      </c>
      <c r="V29" s="78" t="e">
        <f t="shared" si="11"/>
        <v>#NUM!</v>
      </c>
      <c r="W29" s="78" t="e">
        <f t="shared" si="12"/>
        <v>#NUM!</v>
      </c>
      <c r="X29" s="78" t="e">
        <f t="shared" si="13"/>
        <v>#NUM!</v>
      </c>
      <c r="Y29" s="78" t="e">
        <f t="shared" si="14"/>
        <v>#NUM!</v>
      </c>
      <c r="Z29" s="78" t="e">
        <f t="shared" si="15"/>
        <v>#N/A</v>
      </c>
      <c r="AA29" s="78" t="e">
        <f t="shared" si="16"/>
        <v>#NUM!</v>
      </c>
      <c r="AB29" s="78" t="e">
        <f t="shared" si="17"/>
        <v>#NUM!</v>
      </c>
      <c r="AC29" s="78" t="e">
        <f t="shared" si="18"/>
        <v>#NUM!</v>
      </c>
      <c r="AD29" s="78" t="e">
        <f t="shared" si="19"/>
        <v>#NUM!</v>
      </c>
      <c r="AE29" s="78" t="e">
        <f t="shared" si="20"/>
        <v>#NUM!</v>
      </c>
      <c r="AF29" s="78" t="e">
        <f t="shared" si="21"/>
        <v>#N/A</v>
      </c>
      <c r="AG29" s="78" t="e">
        <f t="shared" si="22"/>
        <v>#NUM!</v>
      </c>
      <c r="AH29" s="78" t="e">
        <f t="shared" si="23"/>
        <v>#NUM!</v>
      </c>
      <c r="AI29" s="78" t="e">
        <f t="shared" si="24"/>
        <v>#NUM!</v>
      </c>
      <c r="AJ29" s="78" t="e">
        <f t="shared" si="25"/>
        <v>#N/A</v>
      </c>
    </row>
    <row r="30" spans="1:36" ht="12.95" customHeight="1" x14ac:dyDescent="0.15">
      <c r="A30" s="77"/>
      <c r="B30" s="99"/>
      <c r="C30" s="99"/>
      <c r="D30" s="77"/>
      <c r="E30" s="77"/>
      <c r="F30" s="4" t="str">
        <f t="shared" si="0"/>
        <v/>
      </c>
      <c r="G30" s="26"/>
      <c r="H30" s="77"/>
      <c r="I30" s="77"/>
      <c r="J30" s="1" t="s">
        <v>15</v>
      </c>
      <c r="K30" s="78" t="e">
        <f t="shared" si="1"/>
        <v>#NUM!</v>
      </c>
      <c r="L30" s="78" t="e">
        <f t="shared" si="2"/>
        <v>#NUM!</v>
      </c>
      <c r="M30" s="78" t="e">
        <f t="shared" si="3"/>
        <v>#NUM!</v>
      </c>
      <c r="N30" s="78" t="e">
        <f t="shared" si="4"/>
        <v>#NUM!</v>
      </c>
      <c r="O30" s="78" t="e">
        <f t="shared" si="5"/>
        <v>#NUM!</v>
      </c>
      <c r="P30" s="78" t="e">
        <f t="shared" si="26"/>
        <v>#N/A</v>
      </c>
      <c r="Q30" s="78" t="e">
        <f t="shared" si="6"/>
        <v>#NUM!</v>
      </c>
      <c r="R30" s="78" t="e">
        <f t="shared" si="7"/>
        <v>#NUM!</v>
      </c>
      <c r="S30" s="78" t="e">
        <f t="shared" si="8"/>
        <v>#NUM!</v>
      </c>
      <c r="T30" s="78" t="e">
        <f t="shared" si="9"/>
        <v>#NUM!</v>
      </c>
      <c r="U30" s="78" t="e">
        <f t="shared" si="10"/>
        <v>#N/A</v>
      </c>
      <c r="V30" s="78" t="e">
        <f t="shared" si="11"/>
        <v>#NUM!</v>
      </c>
      <c r="W30" s="78" t="e">
        <f t="shared" si="12"/>
        <v>#NUM!</v>
      </c>
      <c r="X30" s="78" t="e">
        <f t="shared" si="13"/>
        <v>#NUM!</v>
      </c>
      <c r="Y30" s="78" t="e">
        <f t="shared" si="14"/>
        <v>#NUM!</v>
      </c>
      <c r="Z30" s="78" t="e">
        <f t="shared" si="15"/>
        <v>#N/A</v>
      </c>
      <c r="AA30" s="78" t="e">
        <f t="shared" si="16"/>
        <v>#NUM!</v>
      </c>
      <c r="AB30" s="78" t="e">
        <f t="shared" si="17"/>
        <v>#NUM!</v>
      </c>
      <c r="AC30" s="78" t="e">
        <f t="shared" si="18"/>
        <v>#NUM!</v>
      </c>
      <c r="AD30" s="78" t="e">
        <f t="shared" si="19"/>
        <v>#NUM!</v>
      </c>
      <c r="AE30" s="78" t="e">
        <f t="shared" si="20"/>
        <v>#NUM!</v>
      </c>
      <c r="AF30" s="78" t="e">
        <f t="shared" si="21"/>
        <v>#N/A</v>
      </c>
      <c r="AG30" s="78" t="e">
        <f t="shared" si="22"/>
        <v>#NUM!</v>
      </c>
      <c r="AH30" s="78" t="e">
        <f t="shared" si="23"/>
        <v>#NUM!</v>
      </c>
      <c r="AI30" s="78" t="e">
        <f t="shared" si="24"/>
        <v>#NUM!</v>
      </c>
      <c r="AJ30" s="78" t="e">
        <f t="shared" si="25"/>
        <v>#N/A</v>
      </c>
    </row>
    <row r="31" spans="1:36" ht="12.95" customHeight="1" x14ac:dyDescent="0.15">
      <c r="A31" s="77"/>
      <c r="B31" s="99"/>
      <c r="C31" s="99"/>
      <c r="D31" s="77"/>
      <c r="E31" s="77"/>
      <c r="F31" s="4" t="str">
        <f t="shared" si="0"/>
        <v/>
      </c>
      <c r="G31" s="26"/>
      <c r="H31" s="77"/>
      <c r="I31" s="77"/>
      <c r="J31" s="1" t="s">
        <v>15</v>
      </c>
      <c r="K31" s="78" t="e">
        <f t="shared" si="1"/>
        <v>#NUM!</v>
      </c>
      <c r="L31" s="78" t="e">
        <f t="shared" si="2"/>
        <v>#NUM!</v>
      </c>
      <c r="M31" s="78" t="e">
        <f t="shared" si="3"/>
        <v>#NUM!</v>
      </c>
      <c r="N31" s="78" t="e">
        <f t="shared" si="4"/>
        <v>#NUM!</v>
      </c>
      <c r="O31" s="78" t="e">
        <f t="shared" si="5"/>
        <v>#NUM!</v>
      </c>
      <c r="P31" s="78" t="e">
        <f t="shared" si="26"/>
        <v>#N/A</v>
      </c>
      <c r="Q31" s="78" t="e">
        <f t="shared" si="6"/>
        <v>#NUM!</v>
      </c>
      <c r="R31" s="78" t="e">
        <f t="shared" si="7"/>
        <v>#NUM!</v>
      </c>
      <c r="S31" s="78" t="e">
        <f t="shared" si="8"/>
        <v>#NUM!</v>
      </c>
      <c r="T31" s="78" t="e">
        <f t="shared" si="9"/>
        <v>#NUM!</v>
      </c>
      <c r="U31" s="78" t="e">
        <f t="shared" si="10"/>
        <v>#N/A</v>
      </c>
      <c r="V31" s="78" t="e">
        <f t="shared" si="11"/>
        <v>#NUM!</v>
      </c>
      <c r="W31" s="78" t="e">
        <f t="shared" si="12"/>
        <v>#NUM!</v>
      </c>
      <c r="X31" s="78" t="e">
        <f t="shared" si="13"/>
        <v>#NUM!</v>
      </c>
      <c r="Y31" s="78" t="e">
        <f t="shared" si="14"/>
        <v>#NUM!</v>
      </c>
      <c r="Z31" s="78" t="e">
        <f t="shared" si="15"/>
        <v>#N/A</v>
      </c>
      <c r="AA31" s="78" t="e">
        <f t="shared" si="16"/>
        <v>#NUM!</v>
      </c>
      <c r="AB31" s="78" t="e">
        <f t="shared" si="17"/>
        <v>#NUM!</v>
      </c>
      <c r="AC31" s="78" t="e">
        <f t="shared" si="18"/>
        <v>#NUM!</v>
      </c>
      <c r="AD31" s="78" t="e">
        <f t="shared" si="19"/>
        <v>#NUM!</v>
      </c>
      <c r="AE31" s="78" t="e">
        <f t="shared" si="20"/>
        <v>#NUM!</v>
      </c>
      <c r="AF31" s="78" t="e">
        <f t="shared" si="21"/>
        <v>#N/A</v>
      </c>
      <c r="AG31" s="78" t="e">
        <f t="shared" si="22"/>
        <v>#NUM!</v>
      </c>
      <c r="AH31" s="78" t="e">
        <f t="shared" si="23"/>
        <v>#NUM!</v>
      </c>
      <c r="AI31" s="78" t="e">
        <f t="shared" si="24"/>
        <v>#NUM!</v>
      </c>
      <c r="AJ31" s="78" t="e">
        <f t="shared" si="25"/>
        <v>#N/A</v>
      </c>
    </row>
    <row r="32" spans="1:36" ht="12.95" customHeight="1" x14ac:dyDescent="0.15">
      <c r="A32" s="77"/>
      <c r="B32" s="99"/>
      <c r="C32" s="99"/>
      <c r="D32" s="77"/>
      <c r="E32" s="77"/>
      <c r="F32" s="4" t="str">
        <f t="shared" si="0"/>
        <v/>
      </c>
      <c r="G32" s="77"/>
      <c r="H32" s="77"/>
      <c r="I32" s="77"/>
      <c r="J32" s="1" t="s">
        <v>15</v>
      </c>
      <c r="K32" s="78" t="e">
        <f t="shared" si="1"/>
        <v>#NUM!</v>
      </c>
      <c r="L32" s="78" t="e">
        <f t="shared" si="2"/>
        <v>#NUM!</v>
      </c>
      <c r="M32" s="78" t="e">
        <f t="shared" si="3"/>
        <v>#NUM!</v>
      </c>
      <c r="N32" s="78" t="e">
        <f t="shared" si="4"/>
        <v>#NUM!</v>
      </c>
      <c r="O32" s="78" t="e">
        <f t="shared" si="5"/>
        <v>#NUM!</v>
      </c>
      <c r="P32" s="78" t="e">
        <f t="shared" si="26"/>
        <v>#N/A</v>
      </c>
      <c r="Q32" s="78" t="e">
        <f t="shared" si="6"/>
        <v>#NUM!</v>
      </c>
      <c r="R32" s="78" t="e">
        <f t="shared" si="7"/>
        <v>#NUM!</v>
      </c>
      <c r="S32" s="78" t="e">
        <f t="shared" si="8"/>
        <v>#NUM!</v>
      </c>
      <c r="T32" s="78" t="e">
        <f t="shared" si="9"/>
        <v>#NUM!</v>
      </c>
      <c r="U32" s="78" t="e">
        <f t="shared" si="10"/>
        <v>#N/A</v>
      </c>
      <c r="V32" s="78" t="e">
        <f t="shared" si="11"/>
        <v>#NUM!</v>
      </c>
      <c r="W32" s="78" t="e">
        <f t="shared" si="12"/>
        <v>#NUM!</v>
      </c>
      <c r="X32" s="78" t="e">
        <f t="shared" si="13"/>
        <v>#NUM!</v>
      </c>
      <c r="Y32" s="78" t="e">
        <f t="shared" si="14"/>
        <v>#NUM!</v>
      </c>
      <c r="Z32" s="78" t="e">
        <f t="shared" si="15"/>
        <v>#N/A</v>
      </c>
      <c r="AA32" s="78" t="e">
        <f t="shared" si="16"/>
        <v>#NUM!</v>
      </c>
      <c r="AB32" s="78" t="e">
        <f t="shared" si="17"/>
        <v>#NUM!</v>
      </c>
      <c r="AC32" s="78" t="e">
        <f t="shared" si="18"/>
        <v>#NUM!</v>
      </c>
      <c r="AD32" s="78" t="e">
        <f t="shared" si="19"/>
        <v>#NUM!</v>
      </c>
      <c r="AE32" s="78" t="e">
        <f t="shared" si="20"/>
        <v>#NUM!</v>
      </c>
      <c r="AF32" s="78" t="e">
        <f t="shared" si="21"/>
        <v>#N/A</v>
      </c>
      <c r="AG32" s="78" t="e">
        <f t="shared" si="22"/>
        <v>#NUM!</v>
      </c>
      <c r="AH32" s="78" t="e">
        <f t="shared" si="23"/>
        <v>#NUM!</v>
      </c>
      <c r="AI32" s="78" t="e">
        <f t="shared" si="24"/>
        <v>#NUM!</v>
      </c>
      <c r="AJ32" s="78" t="e">
        <f t="shared" si="25"/>
        <v>#N/A</v>
      </c>
    </row>
    <row r="33" spans="1:36" ht="12.95" customHeight="1" x14ac:dyDescent="0.15">
      <c r="A33" s="77"/>
      <c r="B33" s="99"/>
      <c r="C33" s="99"/>
      <c r="D33" s="77"/>
      <c r="E33" s="77"/>
      <c r="F33" s="4" t="str">
        <f t="shared" si="0"/>
        <v/>
      </c>
      <c r="G33" s="77"/>
      <c r="H33" s="77"/>
      <c r="I33" s="77"/>
      <c r="J33" s="1" t="s">
        <v>15</v>
      </c>
      <c r="K33" s="78" t="e">
        <f t="shared" si="1"/>
        <v>#NUM!</v>
      </c>
      <c r="L33" s="78" t="e">
        <f t="shared" si="2"/>
        <v>#NUM!</v>
      </c>
      <c r="M33" s="78" t="e">
        <f t="shared" si="3"/>
        <v>#NUM!</v>
      </c>
      <c r="N33" s="78" t="e">
        <f t="shared" si="4"/>
        <v>#NUM!</v>
      </c>
      <c r="O33" s="78" t="e">
        <f t="shared" si="5"/>
        <v>#NUM!</v>
      </c>
      <c r="P33" s="78" t="e">
        <f t="shared" si="26"/>
        <v>#N/A</v>
      </c>
      <c r="Q33" s="78" t="e">
        <f t="shared" si="6"/>
        <v>#NUM!</v>
      </c>
      <c r="R33" s="78" t="e">
        <f t="shared" si="7"/>
        <v>#NUM!</v>
      </c>
      <c r="S33" s="78" t="e">
        <f t="shared" si="8"/>
        <v>#NUM!</v>
      </c>
      <c r="T33" s="78" t="e">
        <f t="shared" si="9"/>
        <v>#NUM!</v>
      </c>
      <c r="U33" s="78" t="e">
        <f t="shared" si="10"/>
        <v>#N/A</v>
      </c>
      <c r="V33" s="78" t="e">
        <f t="shared" si="11"/>
        <v>#NUM!</v>
      </c>
      <c r="W33" s="78" t="e">
        <f t="shared" si="12"/>
        <v>#NUM!</v>
      </c>
      <c r="X33" s="78" t="e">
        <f t="shared" si="13"/>
        <v>#NUM!</v>
      </c>
      <c r="Y33" s="78" t="e">
        <f t="shared" si="14"/>
        <v>#NUM!</v>
      </c>
      <c r="Z33" s="78" t="e">
        <f t="shared" si="15"/>
        <v>#N/A</v>
      </c>
      <c r="AA33" s="78" t="e">
        <f t="shared" si="16"/>
        <v>#NUM!</v>
      </c>
      <c r="AB33" s="78" t="e">
        <f t="shared" si="17"/>
        <v>#NUM!</v>
      </c>
      <c r="AC33" s="78" t="e">
        <f t="shared" si="18"/>
        <v>#NUM!</v>
      </c>
      <c r="AD33" s="78" t="e">
        <f t="shared" si="19"/>
        <v>#NUM!</v>
      </c>
      <c r="AE33" s="78" t="e">
        <f t="shared" si="20"/>
        <v>#NUM!</v>
      </c>
      <c r="AF33" s="78" t="e">
        <f t="shared" si="21"/>
        <v>#N/A</v>
      </c>
      <c r="AG33" s="78" t="e">
        <f t="shared" si="22"/>
        <v>#NUM!</v>
      </c>
      <c r="AH33" s="78" t="e">
        <f t="shared" si="23"/>
        <v>#NUM!</v>
      </c>
      <c r="AI33" s="78" t="e">
        <f t="shared" si="24"/>
        <v>#NUM!</v>
      </c>
      <c r="AJ33" s="78" t="e">
        <f t="shared" si="25"/>
        <v>#N/A</v>
      </c>
    </row>
    <row r="34" spans="1:36" ht="12.95" customHeight="1" x14ac:dyDescent="0.15">
      <c r="A34" s="77"/>
      <c r="B34" s="99"/>
      <c r="C34" s="99"/>
      <c r="D34" s="77"/>
      <c r="E34" s="77"/>
      <c r="F34" s="4" t="str">
        <f t="shared" si="0"/>
        <v/>
      </c>
      <c r="G34" s="77"/>
      <c r="H34" s="77"/>
      <c r="I34" s="77"/>
      <c r="K34" s="78" t="e">
        <f t="shared" si="1"/>
        <v>#NUM!</v>
      </c>
      <c r="L34" s="78" t="e">
        <f t="shared" si="2"/>
        <v>#NUM!</v>
      </c>
      <c r="M34" s="78" t="e">
        <f t="shared" si="3"/>
        <v>#NUM!</v>
      </c>
      <c r="N34" s="78" t="e">
        <f t="shared" si="4"/>
        <v>#NUM!</v>
      </c>
      <c r="O34" s="78" t="e">
        <f t="shared" si="5"/>
        <v>#NUM!</v>
      </c>
      <c r="P34" s="78" t="e">
        <f t="shared" si="26"/>
        <v>#N/A</v>
      </c>
      <c r="Q34" s="78" t="e">
        <f t="shared" si="6"/>
        <v>#NUM!</v>
      </c>
      <c r="R34" s="78" t="e">
        <f t="shared" si="7"/>
        <v>#NUM!</v>
      </c>
      <c r="S34" s="78" t="e">
        <f t="shared" si="8"/>
        <v>#NUM!</v>
      </c>
      <c r="T34" s="78" t="e">
        <f t="shared" si="9"/>
        <v>#NUM!</v>
      </c>
      <c r="U34" s="78" t="e">
        <f t="shared" si="10"/>
        <v>#N/A</v>
      </c>
      <c r="V34" s="78" t="e">
        <f t="shared" si="11"/>
        <v>#NUM!</v>
      </c>
      <c r="W34" s="78" t="e">
        <f t="shared" si="12"/>
        <v>#NUM!</v>
      </c>
      <c r="X34" s="78" t="e">
        <f t="shared" si="13"/>
        <v>#NUM!</v>
      </c>
      <c r="Y34" s="78" t="e">
        <f t="shared" si="14"/>
        <v>#NUM!</v>
      </c>
      <c r="Z34" s="78" t="e">
        <f t="shared" si="15"/>
        <v>#N/A</v>
      </c>
      <c r="AA34" s="78" t="e">
        <f t="shared" si="16"/>
        <v>#NUM!</v>
      </c>
      <c r="AB34" s="78" t="e">
        <f t="shared" si="17"/>
        <v>#NUM!</v>
      </c>
      <c r="AC34" s="78" t="e">
        <f t="shared" si="18"/>
        <v>#NUM!</v>
      </c>
      <c r="AD34" s="78" t="e">
        <f t="shared" si="19"/>
        <v>#NUM!</v>
      </c>
      <c r="AE34" s="78" t="e">
        <f t="shared" si="20"/>
        <v>#NUM!</v>
      </c>
      <c r="AF34" s="78" t="e">
        <f t="shared" si="21"/>
        <v>#N/A</v>
      </c>
      <c r="AG34" s="78" t="e">
        <f t="shared" si="22"/>
        <v>#NUM!</v>
      </c>
      <c r="AH34" s="78" t="e">
        <f t="shared" si="23"/>
        <v>#NUM!</v>
      </c>
      <c r="AI34" s="78" t="e">
        <f t="shared" si="24"/>
        <v>#NUM!</v>
      </c>
      <c r="AJ34" s="78" t="e">
        <f t="shared" si="25"/>
        <v>#N/A</v>
      </c>
    </row>
    <row r="35" spans="1:36" ht="12.95" customHeight="1" x14ac:dyDescent="0.15">
      <c r="A35" s="77"/>
      <c r="B35" s="99"/>
      <c r="C35" s="99"/>
      <c r="D35" s="77"/>
      <c r="E35" s="77"/>
      <c r="F35" s="4" t="str">
        <f t="shared" si="0"/>
        <v/>
      </c>
      <c r="G35" s="77"/>
      <c r="H35" s="77"/>
      <c r="I35" s="77"/>
      <c r="K35" s="78" t="e">
        <f t="shared" si="1"/>
        <v>#NUM!</v>
      </c>
      <c r="L35" s="78" t="e">
        <f t="shared" si="2"/>
        <v>#NUM!</v>
      </c>
      <c r="M35" s="78" t="e">
        <f t="shared" si="3"/>
        <v>#NUM!</v>
      </c>
      <c r="N35" s="78" t="e">
        <f t="shared" si="4"/>
        <v>#NUM!</v>
      </c>
      <c r="O35" s="78" t="e">
        <f t="shared" si="5"/>
        <v>#NUM!</v>
      </c>
      <c r="P35" s="78" t="e">
        <f t="shared" si="26"/>
        <v>#N/A</v>
      </c>
      <c r="Q35" s="78" t="e">
        <f t="shared" si="6"/>
        <v>#NUM!</v>
      </c>
      <c r="R35" s="78" t="e">
        <f t="shared" si="7"/>
        <v>#NUM!</v>
      </c>
      <c r="S35" s="78" t="e">
        <f t="shared" si="8"/>
        <v>#NUM!</v>
      </c>
      <c r="T35" s="78" t="e">
        <f t="shared" si="9"/>
        <v>#NUM!</v>
      </c>
      <c r="U35" s="78" t="e">
        <f t="shared" si="10"/>
        <v>#N/A</v>
      </c>
      <c r="V35" s="78" t="e">
        <f t="shared" si="11"/>
        <v>#NUM!</v>
      </c>
      <c r="W35" s="78" t="e">
        <f t="shared" si="12"/>
        <v>#NUM!</v>
      </c>
      <c r="X35" s="78" t="e">
        <f t="shared" si="13"/>
        <v>#NUM!</v>
      </c>
      <c r="Y35" s="78" t="e">
        <f t="shared" si="14"/>
        <v>#NUM!</v>
      </c>
      <c r="Z35" s="78" t="e">
        <f t="shared" si="15"/>
        <v>#N/A</v>
      </c>
      <c r="AA35" s="78" t="e">
        <f t="shared" si="16"/>
        <v>#NUM!</v>
      </c>
      <c r="AB35" s="78" t="e">
        <f t="shared" si="17"/>
        <v>#NUM!</v>
      </c>
      <c r="AC35" s="78" t="e">
        <f t="shared" si="18"/>
        <v>#NUM!</v>
      </c>
      <c r="AD35" s="78" t="e">
        <f t="shared" si="19"/>
        <v>#NUM!</v>
      </c>
      <c r="AE35" s="78" t="e">
        <f t="shared" si="20"/>
        <v>#NUM!</v>
      </c>
      <c r="AF35" s="78" t="e">
        <f t="shared" si="21"/>
        <v>#N/A</v>
      </c>
      <c r="AG35" s="78" t="e">
        <f t="shared" si="22"/>
        <v>#NUM!</v>
      </c>
      <c r="AH35" s="78" t="e">
        <f t="shared" si="23"/>
        <v>#NUM!</v>
      </c>
      <c r="AI35" s="78" t="e">
        <f t="shared" si="24"/>
        <v>#NUM!</v>
      </c>
      <c r="AJ35" s="78" t="e">
        <f t="shared" si="25"/>
        <v>#N/A</v>
      </c>
    </row>
    <row r="36" spans="1:36" ht="12.95" customHeight="1" x14ac:dyDescent="0.15">
      <c r="A36" s="77"/>
      <c r="B36" s="99"/>
      <c r="C36" s="99"/>
      <c r="D36" s="77"/>
      <c r="E36" s="77"/>
      <c r="F36" s="4" t="str">
        <f t="shared" si="0"/>
        <v/>
      </c>
      <c r="G36" s="77"/>
      <c r="H36" s="77"/>
      <c r="I36" s="77"/>
      <c r="K36" s="78" t="e">
        <f t="shared" si="1"/>
        <v>#NUM!</v>
      </c>
      <c r="L36" s="78" t="e">
        <f t="shared" si="2"/>
        <v>#NUM!</v>
      </c>
      <c r="M36" s="78" t="e">
        <f t="shared" si="3"/>
        <v>#NUM!</v>
      </c>
      <c r="N36" s="78" t="e">
        <f t="shared" si="4"/>
        <v>#NUM!</v>
      </c>
      <c r="O36" s="78" t="e">
        <f t="shared" si="5"/>
        <v>#NUM!</v>
      </c>
      <c r="P36" s="78" t="e">
        <f t="shared" si="26"/>
        <v>#N/A</v>
      </c>
      <c r="Q36" s="78" t="e">
        <f t="shared" si="6"/>
        <v>#NUM!</v>
      </c>
      <c r="R36" s="78" t="e">
        <f t="shared" si="7"/>
        <v>#NUM!</v>
      </c>
      <c r="S36" s="78" t="e">
        <f t="shared" si="8"/>
        <v>#NUM!</v>
      </c>
      <c r="T36" s="78" t="e">
        <f t="shared" si="9"/>
        <v>#NUM!</v>
      </c>
      <c r="U36" s="78" t="e">
        <f t="shared" si="10"/>
        <v>#N/A</v>
      </c>
      <c r="V36" s="78" t="e">
        <f t="shared" si="11"/>
        <v>#NUM!</v>
      </c>
      <c r="W36" s="78" t="e">
        <f t="shared" si="12"/>
        <v>#NUM!</v>
      </c>
      <c r="X36" s="78" t="e">
        <f t="shared" si="13"/>
        <v>#NUM!</v>
      </c>
      <c r="Y36" s="78" t="e">
        <f t="shared" si="14"/>
        <v>#NUM!</v>
      </c>
      <c r="Z36" s="78" t="e">
        <f t="shared" si="15"/>
        <v>#N/A</v>
      </c>
      <c r="AA36" s="78" t="e">
        <f t="shared" si="16"/>
        <v>#NUM!</v>
      </c>
      <c r="AB36" s="78" t="e">
        <f t="shared" si="17"/>
        <v>#NUM!</v>
      </c>
      <c r="AC36" s="78" t="e">
        <f t="shared" si="18"/>
        <v>#NUM!</v>
      </c>
      <c r="AD36" s="78" t="e">
        <f t="shared" si="19"/>
        <v>#NUM!</v>
      </c>
      <c r="AE36" s="78" t="e">
        <f t="shared" si="20"/>
        <v>#NUM!</v>
      </c>
      <c r="AF36" s="78" t="e">
        <f t="shared" si="21"/>
        <v>#N/A</v>
      </c>
      <c r="AG36" s="78" t="e">
        <f t="shared" si="22"/>
        <v>#NUM!</v>
      </c>
      <c r="AH36" s="78" t="e">
        <f t="shared" si="23"/>
        <v>#NUM!</v>
      </c>
      <c r="AI36" s="78" t="e">
        <f t="shared" si="24"/>
        <v>#NUM!</v>
      </c>
      <c r="AJ36" s="78" t="e">
        <f t="shared" si="25"/>
        <v>#N/A</v>
      </c>
    </row>
    <row r="37" spans="1:36" ht="12.95" customHeight="1" x14ac:dyDescent="0.15">
      <c r="A37" s="77"/>
      <c r="B37" s="99"/>
      <c r="C37" s="99"/>
      <c r="D37" s="77"/>
      <c r="E37" s="77"/>
      <c r="F37" s="4" t="str">
        <f t="shared" si="0"/>
        <v/>
      </c>
      <c r="G37" s="77"/>
      <c r="H37" s="77"/>
      <c r="I37" s="77"/>
      <c r="K37" s="78" t="e">
        <f t="shared" si="1"/>
        <v>#NUM!</v>
      </c>
      <c r="L37" s="78" t="e">
        <f t="shared" si="2"/>
        <v>#NUM!</v>
      </c>
      <c r="M37" s="78" t="e">
        <f t="shared" si="3"/>
        <v>#NUM!</v>
      </c>
      <c r="N37" s="78" t="e">
        <f t="shared" si="4"/>
        <v>#NUM!</v>
      </c>
      <c r="O37" s="78" t="e">
        <f t="shared" si="5"/>
        <v>#NUM!</v>
      </c>
      <c r="P37" s="78" t="e">
        <f t="shared" si="26"/>
        <v>#N/A</v>
      </c>
      <c r="Q37" s="78" t="e">
        <f t="shared" si="6"/>
        <v>#NUM!</v>
      </c>
      <c r="R37" s="78" t="e">
        <f t="shared" si="7"/>
        <v>#NUM!</v>
      </c>
      <c r="S37" s="78" t="e">
        <f t="shared" si="8"/>
        <v>#NUM!</v>
      </c>
      <c r="T37" s="78" t="e">
        <f t="shared" si="9"/>
        <v>#NUM!</v>
      </c>
      <c r="U37" s="78" t="e">
        <f t="shared" si="10"/>
        <v>#N/A</v>
      </c>
      <c r="V37" s="78" t="e">
        <f t="shared" si="11"/>
        <v>#NUM!</v>
      </c>
      <c r="W37" s="78" t="e">
        <f t="shared" si="12"/>
        <v>#NUM!</v>
      </c>
      <c r="X37" s="78" t="e">
        <f t="shared" si="13"/>
        <v>#NUM!</v>
      </c>
      <c r="Y37" s="78" t="e">
        <f t="shared" si="14"/>
        <v>#NUM!</v>
      </c>
      <c r="Z37" s="78" t="e">
        <f t="shared" si="15"/>
        <v>#N/A</v>
      </c>
      <c r="AA37" s="78" t="e">
        <f t="shared" si="16"/>
        <v>#NUM!</v>
      </c>
      <c r="AB37" s="78" t="e">
        <f t="shared" si="17"/>
        <v>#NUM!</v>
      </c>
      <c r="AC37" s="78" t="e">
        <f t="shared" si="18"/>
        <v>#NUM!</v>
      </c>
      <c r="AD37" s="78" t="e">
        <f t="shared" si="19"/>
        <v>#NUM!</v>
      </c>
      <c r="AE37" s="78" t="e">
        <f t="shared" si="20"/>
        <v>#NUM!</v>
      </c>
      <c r="AF37" s="78" t="e">
        <f t="shared" si="21"/>
        <v>#N/A</v>
      </c>
      <c r="AG37" s="78" t="e">
        <f t="shared" si="22"/>
        <v>#NUM!</v>
      </c>
      <c r="AH37" s="78" t="e">
        <f t="shared" si="23"/>
        <v>#NUM!</v>
      </c>
      <c r="AI37" s="78" t="e">
        <f t="shared" si="24"/>
        <v>#NUM!</v>
      </c>
      <c r="AJ37" s="78" t="e">
        <f t="shared" si="25"/>
        <v>#N/A</v>
      </c>
    </row>
    <row r="38" spans="1:36" ht="12.95" customHeight="1" x14ac:dyDescent="0.15">
      <c r="A38" s="77"/>
      <c r="B38" s="99"/>
      <c r="C38" s="99"/>
      <c r="D38" s="77"/>
      <c r="E38" s="77"/>
      <c r="F38" s="4" t="str">
        <f t="shared" si="0"/>
        <v/>
      </c>
      <c r="G38" s="77"/>
      <c r="H38" s="77"/>
      <c r="I38" s="77"/>
      <c r="K38" s="78" t="e">
        <f t="shared" si="1"/>
        <v>#NUM!</v>
      </c>
      <c r="L38" s="78" t="e">
        <f t="shared" si="2"/>
        <v>#NUM!</v>
      </c>
      <c r="M38" s="78" t="e">
        <f t="shared" si="3"/>
        <v>#NUM!</v>
      </c>
      <c r="N38" s="78" t="e">
        <f t="shared" si="4"/>
        <v>#NUM!</v>
      </c>
      <c r="O38" s="78" t="e">
        <f t="shared" si="5"/>
        <v>#NUM!</v>
      </c>
      <c r="P38" s="78" t="e">
        <f t="shared" si="26"/>
        <v>#N/A</v>
      </c>
      <c r="Q38" s="78" t="e">
        <f t="shared" si="6"/>
        <v>#NUM!</v>
      </c>
      <c r="R38" s="78" t="e">
        <f t="shared" si="7"/>
        <v>#NUM!</v>
      </c>
      <c r="S38" s="78" t="e">
        <f t="shared" si="8"/>
        <v>#NUM!</v>
      </c>
      <c r="T38" s="78" t="e">
        <f t="shared" si="9"/>
        <v>#NUM!</v>
      </c>
      <c r="U38" s="78" t="e">
        <f t="shared" si="10"/>
        <v>#N/A</v>
      </c>
      <c r="V38" s="78" t="e">
        <f t="shared" si="11"/>
        <v>#NUM!</v>
      </c>
      <c r="W38" s="78" t="e">
        <f t="shared" si="12"/>
        <v>#NUM!</v>
      </c>
      <c r="X38" s="78" t="e">
        <f t="shared" si="13"/>
        <v>#NUM!</v>
      </c>
      <c r="Y38" s="78" t="e">
        <f t="shared" si="14"/>
        <v>#NUM!</v>
      </c>
      <c r="Z38" s="78" t="e">
        <f t="shared" si="15"/>
        <v>#N/A</v>
      </c>
      <c r="AA38" s="78" t="e">
        <f t="shared" si="16"/>
        <v>#NUM!</v>
      </c>
      <c r="AB38" s="78" t="e">
        <f t="shared" si="17"/>
        <v>#NUM!</v>
      </c>
      <c r="AC38" s="78" t="e">
        <f t="shared" si="18"/>
        <v>#NUM!</v>
      </c>
      <c r="AD38" s="78" t="e">
        <f t="shared" si="19"/>
        <v>#NUM!</v>
      </c>
      <c r="AE38" s="78" t="e">
        <f t="shared" si="20"/>
        <v>#NUM!</v>
      </c>
      <c r="AF38" s="78" t="e">
        <f t="shared" si="21"/>
        <v>#N/A</v>
      </c>
      <c r="AG38" s="78" t="e">
        <f t="shared" si="22"/>
        <v>#NUM!</v>
      </c>
      <c r="AH38" s="78" t="e">
        <f t="shared" si="23"/>
        <v>#NUM!</v>
      </c>
      <c r="AI38" s="78" t="e">
        <f t="shared" si="24"/>
        <v>#NUM!</v>
      </c>
      <c r="AJ38" s="78" t="e">
        <f t="shared" si="25"/>
        <v>#N/A</v>
      </c>
    </row>
    <row r="39" spans="1:36" ht="12.95" customHeight="1" x14ac:dyDescent="0.15">
      <c r="A39" s="77"/>
      <c r="B39" s="99"/>
      <c r="C39" s="99"/>
      <c r="D39" s="77"/>
      <c r="E39" s="77"/>
      <c r="F39" s="4" t="str">
        <f t="shared" si="0"/>
        <v/>
      </c>
      <c r="G39" s="77"/>
      <c r="H39" s="77"/>
      <c r="I39" s="77"/>
      <c r="K39" s="78" t="e">
        <f t="shared" si="1"/>
        <v>#NUM!</v>
      </c>
      <c r="L39" s="78" t="e">
        <f t="shared" si="2"/>
        <v>#NUM!</v>
      </c>
      <c r="M39" s="78" t="e">
        <f t="shared" si="3"/>
        <v>#NUM!</v>
      </c>
      <c r="N39" s="78" t="e">
        <f t="shared" si="4"/>
        <v>#NUM!</v>
      </c>
      <c r="O39" s="78" t="e">
        <f t="shared" si="5"/>
        <v>#NUM!</v>
      </c>
      <c r="P39" s="78" t="e">
        <f t="shared" si="26"/>
        <v>#N/A</v>
      </c>
      <c r="Q39" s="78" t="e">
        <f t="shared" si="6"/>
        <v>#NUM!</v>
      </c>
      <c r="R39" s="78" t="e">
        <f t="shared" si="7"/>
        <v>#NUM!</v>
      </c>
      <c r="S39" s="78" t="e">
        <f t="shared" si="8"/>
        <v>#NUM!</v>
      </c>
      <c r="T39" s="78" t="e">
        <f t="shared" si="9"/>
        <v>#NUM!</v>
      </c>
      <c r="U39" s="78" t="e">
        <f t="shared" si="10"/>
        <v>#N/A</v>
      </c>
      <c r="V39" s="78" t="e">
        <f t="shared" si="11"/>
        <v>#NUM!</v>
      </c>
      <c r="W39" s="78" t="e">
        <f t="shared" si="12"/>
        <v>#NUM!</v>
      </c>
      <c r="X39" s="78" t="e">
        <f t="shared" si="13"/>
        <v>#NUM!</v>
      </c>
      <c r="Y39" s="78" t="e">
        <f t="shared" si="14"/>
        <v>#NUM!</v>
      </c>
      <c r="Z39" s="78" t="e">
        <f t="shared" si="15"/>
        <v>#N/A</v>
      </c>
      <c r="AA39" s="78" t="e">
        <f t="shared" si="16"/>
        <v>#NUM!</v>
      </c>
      <c r="AB39" s="78" t="e">
        <f t="shared" si="17"/>
        <v>#NUM!</v>
      </c>
      <c r="AC39" s="78" t="e">
        <f t="shared" si="18"/>
        <v>#NUM!</v>
      </c>
      <c r="AD39" s="78" t="e">
        <f t="shared" si="19"/>
        <v>#NUM!</v>
      </c>
      <c r="AE39" s="78" t="e">
        <f t="shared" si="20"/>
        <v>#NUM!</v>
      </c>
      <c r="AF39" s="78" t="e">
        <f t="shared" si="21"/>
        <v>#N/A</v>
      </c>
      <c r="AG39" s="78" t="e">
        <f t="shared" si="22"/>
        <v>#NUM!</v>
      </c>
      <c r="AH39" s="78" t="e">
        <f t="shared" si="23"/>
        <v>#NUM!</v>
      </c>
      <c r="AI39" s="78" t="e">
        <f t="shared" si="24"/>
        <v>#NUM!</v>
      </c>
      <c r="AJ39" s="78" t="e">
        <f t="shared" si="25"/>
        <v>#N/A</v>
      </c>
    </row>
    <row r="40" spans="1:36" ht="12.95" customHeight="1" x14ac:dyDescent="0.15">
      <c r="A40" s="77"/>
      <c r="B40" s="99"/>
      <c r="C40" s="99"/>
      <c r="D40" s="77"/>
      <c r="E40" s="77"/>
      <c r="F40" s="4" t="str">
        <f t="shared" si="0"/>
        <v/>
      </c>
      <c r="G40" s="77"/>
      <c r="H40" s="77"/>
      <c r="I40" s="77"/>
      <c r="K40" s="78" t="e">
        <f t="shared" si="1"/>
        <v>#NUM!</v>
      </c>
      <c r="L40" s="78" t="e">
        <f t="shared" si="2"/>
        <v>#NUM!</v>
      </c>
      <c r="M40" s="78" t="e">
        <f t="shared" si="3"/>
        <v>#NUM!</v>
      </c>
      <c r="N40" s="78" t="e">
        <f t="shared" si="4"/>
        <v>#NUM!</v>
      </c>
      <c r="O40" s="78" t="e">
        <f t="shared" si="5"/>
        <v>#NUM!</v>
      </c>
      <c r="P40" s="78" t="e">
        <f t="shared" si="26"/>
        <v>#N/A</v>
      </c>
      <c r="Q40" s="78" t="e">
        <f t="shared" si="6"/>
        <v>#NUM!</v>
      </c>
      <c r="R40" s="78" t="e">
        <f t="shared" si="7"/>
        <v>#NUM!</v>
      </c>
      <c r="S40" s="78" t="e">
        <f t="shared" si="8"/>
        <v>#NUM!</v>
      </c>
      <c r="T40" s="78" t="e">
        <f t="shared" si="9"/>
        <v>#NUM!</v>
      </c>
      <c r="U40" s="78" t="e">
        <f t="shared" si="10"/>
        <v>#N/A</v>
      </c>
      <c r="V40" s="78" t="e">
        <f t="shared" si="11"/>
        <v>#NUM!</v>
      </c>
      <c r="W40" s="78" t="e">
        <f t="shared" si="12"/>
        <v>#NUM!</v>
      </c>
      <c r="X40" s="78" t="e">
        <f t="shared" si="13"/>
        <v>#NUM!</v>
      </c>
      <c r="Y40" s="78" t="e">
        <f t="shared" si="14"/>
        <v>#NUM!</v>
      </c>
      <c r="Z40" s="78" t="e">
        <f t="shared" si="15"/>
        <v>#N/A</v>
      </c>
      <c r="AA40" s="78" t="e">
        <f t="shared" si="16"/>
        <v>#NUM!</v>
      </c>
      <c r="AB40" s="78" t="e">
        <f t="shared" si="17"/>
        <v>#NUM!</v>
      </c>
      <c r="AC40" s="78" t="e">
        <f t="shared" si="18"/>
        <v>#NUM!</v>
      </c>
      <c r="AD40" s="78" t="e">
        <f t="shared" si="19"/>
        <v>#NUM!</v>
      </c>
      <c r="AE40" s="78" t="e">
        <f t="shared" si="20"/>
        <v>#NUM!</v>
      </c>
      <c r="AF40" s="78" t="e">
        <f t="shared" si="21"/>
        <v>#N/A</v>
      </c>
      <c r="AG40" s="78" t="e">
        <f t="shared" si="22"/>
        <v>#NUM!</v>
      </c>
      <c r="AH40" s="78" t="e">
        <f t="shared" si="23"/>
        <v>#NUM!</v>
      </c>
      <c r="AI40" s="78" t="e">
        <f t="shared" si="24"/>
        <v>#NUM!</v>
      </c>
      <c r="AJ40" s="78" t="e">
        <f t="shared" si="25"/>
        <v>#N/A</v>
      </c>
    </row>
    <row r="41" spans="1:36" ht="12.95" customHeight="1" x14ac:dyDescent="0.15">
      <c r="A41" s="77"/>
      <c r="B41" s="99"/>
      <c r="C41" s="99"/>
      <c r="D41" s="77"/>
      <c r="E41" s="77"/>
      <c r="F41" s="4" t="str">
        <f t="shared" si="0"/>
        <v/>
      </c>
      <c r="G41" s="77"/>
      <c r="H41" s="77"/>
      <c r="I41" s="77"/>
      <c r="K41" s="78" t="e">
        <f t="shared" si="1"/>
        <v>#NUM!</v>
      </c>
      <c r="L41" s="78" t="e">
        <f t="shared" si="2"/>
        <v>#NUM!</v>
      </c>
      <c r="M41" s="78" t="e">
        <f t="shared" si="3"/>
        <v>#NUM!</v>
      </c>
      <c r="N41" s="78" t="e">
        <f t="shared" si="4"/>
        <v>#NUM!</v>
      </c>
      <c r="O41" s="78" t="e">
        <f t="shared" si="5"/>
        <v>#NUM!</v>
      </c>
      <c r="P41" s="78" t="e">
        <f t="shared" si="26"/>
        <v>#N/A</v>
      </c>
      <c r="Q41" s="78" t="e">
        <f t="shared" si="6"/>
        <v>#NUM!</v>
      </c>
      <c r="R41" s="78" t="e">
        <f t="shared" si="7"/>
        <v>#NUM!</v>
      </c>
      <c r="S41" s="78" t="e">
        <f t="shared" si="8"/>
        <v>#NUM!</v>
      </c>
      <c r="T41" s="78" t="e">
        <f t="shared" si="9"/>
        <v>#NUM!</v>
      </c>
      <c r="U41" s="78" t="e">
        <f t="shared" si="10"/>
        <v>#N/A</v>
      </c>
      <c r="V41" s="78" t="e">
        <f t="shared" si="11"/>
        <v>#NUM!</v>
      </c>
      <c r="W41" s="78" t="e">
        <f t="shared" si="12"/>
        <v>#NUM!</v>
      </c>
      <c r="X41" s="78" t="e">
        <f t="shared" si="13"/>
        <v>#NUM!</v>
      </c>
      <c r="Y41" s="78" t="e">
        <f t="shared" si="14"/>
        <v>#NUM!</v>
      </c>
      <c r="Z41" s="78" t="e">
        <f t="shared" si="15"/>
        <v>#N/A</v>
      </c>
      <c r="AA41" s="78" t="e">
        <f t="shared" si="16"/>
        <v>#NUM!</v>
      </c>
      <c r="AB41" s="78" t="e">
        <f t="shared" si="17"/>
        <v>#NUM!</v>
      </c>
      <c r="AC41" s="78" t="e">
        <f t="shared" si="18"/>
        <v>#NUM!</v>
      </c>
      <c r="AD41" s="78" t="e">
        <f t="shared" si="19"/>
        <v>#NUM!</v>
      </c>
      <c r="AE41" s="78" t="e">
        <f t="shared" si="20"/>
        <v>#NUM!</v>
      </c>
      <c r="AF41" s="78" t="e">
        <f t="shared" si="21"/>
        <v>#N/A</v>
      </c>
      <c r="AG41" s="78" t="e">
        <f t="shared" si="22"/>
        <v>#NUM!</v>
      </c>
      <c r="AH41" s="78" t="e">
        <f t="shared" si="23"/>
        <v>#NUM!</v>
      </c>
      <c r="AI41" s="78" t="e">
        <f t="shared" si="24"/>
        <v>#NUM!</v>
      </c>
      <c r="AJ41" s="78" t="e">
        <f t="shared" si="25"/>
        <v>#N/A</v>
      </c>
    </row>
    <row r="42" spans="1:36" ht="12.95" customHeight="1" x14ac:dyDescent="0.15">
      <c r="A42" s="77"/>
      <c r="B42" s="99"/>
      <c r="C42" s="99"/>
      <c r="D42" s="77"/>
      <c r="E42" s="77"/>
      <c r="F42" s="4" t="str">
        <f t="shared" si="0"/>
        <v/>
      </c>
      <c r="G42" s="77"/>
      <c r="H42" s="77"/>
      <c r="I42" s="77"/>
      <c r="K42" s="78" t="e">
        <f t="shared" si="1"/>
        <v>#NUM!</v>
      </c>
      <c r="L42" s="78" t="e">
        <f t="shared" si="2"/>
        <v>#NUM!</v>
      </c>
      <c r="M42" s="78" t="e">
        <f t="shared" si="3"/>
        <v>#NUM!</v>
      </c>
      <c r="N42" s="78" t="e">
        <f t="shared" si="4"/>
        <v>#NUM!</v>
      </c>
      <c r="O42" s="78" t="e">
        <f t="shared" si="5"/>
        <v>#NUM!</v>
      </c>
      <c r="P42" s="78" t="e">
        <f t="shared" si="26"/>
        <v>#N/A</v>
      </c>
      <c r="Q42" s="78" t="e">
        <f t="shared" si="6"/>
        <v>#NUM!</v>
      </c>
      <c r="R42" s="78" t="e">
        <f t="shared" si="7"/>
        <v>#NUM!</v>
      </c>
      <c r="S42" s="78" t="e">
        <f t="shared" si="8"/>
        <v>#NUM!</v>
      </c>
      <c r="T42" s="78" t="e">
        <f t="shared" si="9"/>
        <v>#NUM!</v>
      </c>
      <c r="U42" s="78" t="e">
        <f t="shared" si="10"/>
        <v>#N/A</v>
      </c>
      <c r="V42" s="78" t="e">
        <f t="shared" si="11"/>
        <v>#NUM!</v>
      </c>
      <c r="W42" s="78" t="e">
        <f t="shared" si="12"/>
        <v>#NUM!</v>
      </c>
      <c r="X42" s="78" t="e">
        <f t="shared" si="13"/>
        <v>#NUM!</v>
      </c>
      <c r="Y42" s="78" t="e">
        <f t="shared" si="14"/>
        <v>#NUM!</v>
      </c>
      <c r="Z42" s="78" t="e">
        <f t="shared" si="15"/>
        <v>#N/A</v>
      </c>
      <c r="AA42" s="78" t="e">
        <f t="shared" si="16"/>
        <v>#NUM!</v>
      </c>
      <c r="AB42" s="78" t="e">
        <f t="shared" si="17"/>
        <v>#NUM!</v>
      </c>
      <c r="AC42" s="78" t="e">
        <f t="shared" si="18"/>
        <v>#NUM!</v>
      </c>
      <c r="AD42" s="78" t="e">
        <f t="shared" si="19"/>
        <v>#NUM!</v>
      </c>
      <c r="AE42" s="78" t="e">
        <f t="shared" si="20"/>
        <v>#NUM!</v>
      </c>
      <c r="AF42" s="78" t="e">
        <f t="shared" si="21"/>
        <v>#N/A</v>
      </c>
      <c r="AG42" s="78" t="e">
        <f t="shared" si="22"/>
        <v>#NUM!</v>
      </c>
      <c r="AH42" s="78" t="e">
        <f t="shared" si="23"/>
        <v>#NUM!</v>
      </c>
      <c r="AI42" s="78" t="e">
        <f t="shared" si="24"/>
        <v>#NUM!</v>
      </c>
      <c r="AJ42" s="78" t="e">
        <f t="shared" si="25"/>
        <v>#N/A</v>
      </c>
    </row>
    <row r="43" spans="1:36" ht="12.95" customHeight="1" x14ac:dyDescent="0.15">
      <c r="A43" s="77"/>
      <c r="B43" s="99"/>
      <c r="C43" s="99"/>
      <c r="D43" s="77"/>
      <c r="E43" s="77"/>
      <c r="F43" s="4" t="str">
        <f t="shared" si="0"/>
        <v/>
      </c>
      <c r="G43" s="77"/>
      <c r="H43" s="77"/>
      <c r="I43" s="77"/>
      <c r="K43" s="78" t="e">
        <f t="shared" si="1"/>
        <v>#NUM!</v>
      </c>
      <c r="L43" s="78" t="e">
        <f t="shared" si="2"/>
        <v>#NUM!</v>
      </c>
      <c r="M43" s="78" t="e">
        <f t="shared" si="3"/>
        <v>#NUM!</v>
      </c>
      <c r="N43" s="78" t="e">
        <f t="shared" si="4"/>
        <v>#NUM!</v>
      </c>
      <c r="O43" s="78" t="e">
        <f t="shared" si="5"/>
        <v>#NUM!</v>
      </c>
      <c r="P43" s="78" t="e">
        <f t="shared" si="26"/>
        <v>#N/A</v>
      </c>
      <c r="Q43" s="78" t="e">
        <f t="shared" si="6"/>
        <v>#NUM!</v>
      </c>
      <c r="R43" s="78" t="e">
        <f t="shared" si="7"/>
        <v>#NUM!</v>
      </c>
      <c r="S43" s="78" t="e">
        <f t="shared" si="8"/>
        <v>#NUM!</v>
      </c>
      <c r="T43" s="78" t="e">
        <f t="shared" si="9"/>
        <v>#NUM!</v>
      </c>
      <c r="U43" s="78" t="e">
        <f t="shared" si="10"/>
        <v>#N/A</v>
      </c>
      <c r="V43" s="78" t="e">
        <f t="shared" si="11"/>
        <v>#NUM!</v>
      </c>
      <c r="W43" s="78" t="e">
        <f t="shared" si="12"/>
        <v>#NUM!</v>
      </c>
      <c r="X43" s="78" t="e">
        <f t="shared" si="13"/>
        <v>#NUM!</v>
      </c>
      <c r="Y43" s="78" t="e">
        <f t="shared" si="14"/>
        <v>#NUM!</v>
      </c>
      <c r="Z43" s="78" t="e">
        <f t="shared" si="15"/>
        <v>#N/A</v>
      </c>
      <c r="AA43" s="78" t="e">
        <f t="shared" si="16"/>
        <v>#NUM!</v>
      </c>
      <c r="AB43" s="78" t="e">
        <f t="shared" si="17"/>
        <v>#NUM!</v>
      </c>
      <c r="AC43" s="78" t="e">
        <f t="shared" si="18"/>
        <v>#NUM!</v>
      </c>
      <c r="AD43" s="78" t="e">
        <f t="shared" si="19"/>
        <v>#NUM!</v>
      </c>
      <c r="AE43" s="78" t="e">
        <f t="shared" si="20"/>
        <v>#NUM!</v>
      </c>
      <c r="AF43" s="78" t="e">
        <f t="shared" si="21"/>
        <v>#N/A</v>
      </c>
      <c r="AG43" s="78" t="e">
        <f t="shared" si="22"/>
        <v>#NUM!</v>
      </c>
      <c r="AH43" s="78" t="e">
        <f t="shared" si="23"/>
        <v>#NUM!</v>
      </c>
      <c r="AI43" s="78" t="e">
        <f t="shared" si="24"/>
        <v>#NUM!</v>
      </c>
      <c r="AJ43" s="78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77" t="s">
        <v>18</v>
      </c>
      <c r="D46" s="77" t="s">
        <v>19</v>
      </c>
      <c r="E46" s="77" t="s">
        <v>20</v>
      </c>
      <c r="F46" s="11"/>
      <c r="G46" s="5" t="s">
        <v>21</v>
      </c>
      <c r="H46" s="13"/>
      <c r="I46" s="111" t="s">
        <v>375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13</v>
      </c>
      <c r="D47" s="15">
        <f>COUNTIF(G4:G43,"*下層*")</f>
        <v>0</v>
      </c>
      <c r="E47" s="15">
        <f>COUNTA(A4:A43)</f>
        <v>13</v>
      </c>
      <c r="F47" s="11"/>
      <c r="G47" s="16">
        <f>C47*100</f>
        <v>1300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15</v>
      </c>
      <c r="D48" s="15" t="str">
        <f>IF(D47&gt;0,ROUND(SUMIF(G4:G43,"*下層*",E4:E43)/D47,0),"")</f>
        <v/>
      </c>
      <c r="E48" s="15">
        <f>ROUND(SUM(E4:E43)/E47,0)</f>
        <v>15</v>
      </c>
      <c r="F48" s="14"/>
      <c r="G48" s="16">
        <f>C48</f>
        <v>15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19</v>
      </c>
      <c r="D49" s="15" t="str">
        <f>IF(D47&gt;0,ROUND(SUMIF(G4:G43,"*下層*",D4:D43)/D47,0),"")</f>
        <v/>
      </c>
      <c r="E49" s="15">
        <f>ROUND(SUM(D4:D43)/E47,0)</f>
        <v>19</v>
      </c>
      <c r="F49" s="14"/>
      <c r="G49" s="16">
        <f>C49</f>
        <v>19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3.4099999999999997</v>
      </c>
      <c r="D50" s="17">
        <f>SUMIF(G4:G43,"*下層*",F4:F43)</f>
        <v>0</v>
      </c>
      <c r="E50" s="4">
        <f>SUM(F4:F43)</f>
        <v>3.4099999999999997</v>
      </c>
      <c r="F50" s="14"/>
      <c r="G50" s="18">
        <f>C50*100</f>
        <v>340.99999999999994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形状比＝79、Sr＝18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77" t="s">
        <v>18</v>
      </c>
      <c r="D53" s="77" t="s">
        <v>19</v>
      </c>
      <c r="E53" s="77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4</v>
      </c>
      <c r="D54" s="15">
        <f>COUNTIF(H4:H43,"▲")</f>
        <v>0</v>
      </c>
      <c r="E54" s="15">
        <f>COUNTA(H4:H43)</f>
        <v>4</v>
      </c>
      <c r="F54" s="11"/>
      <c r="G54" s="16">
        <f>C54*100</f>
        <v>400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14</v>
      </c>
      <c r="D55" s="15" t="str">
        <f>IF(D54&gt;0,ROUND(SUMIF(H4:H43,"▲",E4:E43)/D54,0),"")</f>
        <v/>
      </c>
      <c r="E55" s="15">
        <f>ROUND(SUMIF(H4:H43,"*",E4:E43)/E54,0)</f>
        <v>14</v>
      </c>
      <c r="F55" s="14"/>
      <c r="G55" s="16">
        <f>C55</f>
        <v>14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16</v>
      </c>
      <c r="D56" s="15" t="str">
        <f>IF(D54&gt;0,ROUND(SUMIF(H4:H43,"▲",D4:D43)/D54,0),"")</f>
        <v/>
      </c>
      <c r="E56" s="15">
        <f>ROUND(SUMIF(H4:H43,"*",D4:D43)/E54,0)</f>
        <v>16</v>
      </c>
      <c r="F56" s="14"/>
      <c r="G56" s="16">
        <f>C56</f>
        <v>16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0.54</v>
      </c>
      <c r="D57" s="17">
        <f>SUMIF(H4:H43,"▲",F4:F43)</f>
        <v>0</v>
      </c>
      <c r="E57" s="17">
        <f>SUM(C57:D57)</f>
        <v>0.54</v>
      </c>
      <c r="F57" s="14"/>
      <c r="G57" s="20">
        <f>C57*100</f>
        <v>54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77" t="s">
        <v>18</v>
      </c>
      <c r="D60" s="77" t="s">
        <v>19</v>
      </c>
      <c r="E60" s="77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30.8</v>
      </c>
      <c r="D61" s="21" t="str">
        <f>IF(D47&gt;0,ROUND(D54/D47*100,1),"")</f>
        <v/>
      </c>
      <c r="E61" s="21">
        <f>ROUND(E54/E47*100,1)</f>
        <v>30.8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15.8</v>
      </c>
      <c r="D62" s="21" t="str">
        <f>IF(D47&gt;0,ROUND(D57/D50*100,1),"")</f>
        <v/>
      </c>
      <c r="E62" s="21">
        <f>ROUND(E57/E50*100,1)</f>
        <v>15.8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77" t="s">
        <v>18</v>
      </c>
      <c r="D65" s="77" t="s">
        <v>19</v>
      </c>
      <c r="E65" s="77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9</v>
      </c>
      <c r="D66" s="15">
        <f>D47-D54</f>
        <v>0</v>
      </c>
      <c r="E66" s="15">
        <f>SUM(C66:D66)</f>
        <v>9</v>
      </c>
      <c r="F66" s="11"/>
      <c r="G66" s="16">
        <f>C66*100</f>
        <v>900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15</v>
      </c>
      <c r="D67" s="15" t="str">
        <f>IF(D66&gt;0,ROUND(SUMIFS(E4:E43,G7:G43,"*下層*",H4:H43,"")/D66,0),"")</f>
        <v/>
      </c>
      <c r="E67" s="15">
        <f>IF(E66&gt;0,ROUND(SUMIF(H4:H43,"",E4:E43)/E66,0),"")</f>
        <v>15</v>
      </c>
      <c r="F67" s="14"/>
      <c r="G67" s="16">
        <f>C67</f>
        <v>15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21</v>
      </c>
      <c r="D68" s="15" t="str">
        <f>IF(D66&gt;0,ROUND(SUMIFS(D4:D43,G7:G43,"*下層*",H4:H43,"")/D66,0),"")</f>
        <v/>
      </c>
      <c r="E68" s="15">
        <f>IF(E66&gt;0,ROUND(SUMIF(H4:H43,"",D4:D43)/E66,0),"")</f>
        <v>21</v>
      </c>
      <c r="F68" s="14"/>
      <c r="G68" s="16">
        <f>C68</f>
        <v>21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2.8699999999999997</v>
      </c>
      <c r="D69" s="17" t="str">
        <f>IF(D66&gt;0,D50-D57,"")</f>
        <v/>
      </c>
      <c r="E69" s="4">
        <f>SUM(C69:D69)</f>
        <v>2.8699999999999997</v>
      </c>
      <c r="F69" s="14"/>
      <c r="G69" s="18">
        <f>C69*100</f>
        <v>286.99999999999994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形状比＝71、Sr＝22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30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495" priority="16" stopIfTrue="1">
      <formula>AND(($H4="スギ"),(#REF!&lt;12))</formula>
    </cfRule>
  </conditionalFormatting>
  <conditionalFormatting sqref="L4:L43">
    <cfRule type="expression" dxfId="494" priority="15" stopIfTrue="1">
      <formula>AND(($H4="スギ"),(#REF!&lt;22),(#REF!&gt;=12))</formula>
    </cfRule>
  </conditionalFormatting>
  <conditionalFormatting sqref="M4:M43">
    <cfRule type="expression" dxfId="493" priority="14" stopIfTrue="1">
      <formula>AND(($H4="スギ"),(#REF!&lt;32),(#REF!&gt;=22))</formula>
    </cfRule>
  </conditionalFormatting>
  <conditionalFormatting sqref="N4:N43">
    <cfRule type="expression" dxfId="492" priority="13" stopIfTrue="1">
      <formula>AND(($H4="スギ"),(#REF!&lt;42),(#REF!&gt;=32))</formula>
    </cfRule>
  </conditionalFormatting>
  <conditionalFormatting sqref="U4:U43 Z4:AF43 AJ4:AJ43 O4:P43">
    <cfRule type="expression" dxfId="491" priority="12" stopIfTrue="1">
      <formula>AND(($H4="スギ"),(#REF!&gt;=42))</formula>
    </cfRule>
  </conditionalFormatting>
  <conditionalFormatting sqref="Q4:Q43 AA4:AA43">
    <cfRule type="expression" dxfId="490" priority="11" stopIfTrue="1">
      <formula>AND(($H4="ヒノキ"),(#REF!&lt;12))</formula>
    </cfRule>
  </conditionalFormatting>
  <conditionalFormatting sqref="R4:R43 AB4:AE43">
    <cfRule type="expression" dxfId="489" priority="10" stopIfTrue="1">
      <formula>AND(($H4="ヒノキ"),(#REF!&lt;22),(#REF!&gt;=12))</formula>
    </cfRule>
  </conditionalFormatting>
  <conditionalFormatting sqref="S4:S43">
    <cfRule type="expression" dxfId="488" priority="9" stopIfTrue="1">
      <formula>AND(($H4="ヒノキ"),(#REF!&lt;32),(#REF!&gt;=22))</formula>
    </cfRule>
  </conditionalFormatting>
  <conditionalFormatting sqref="T4:U43 Z4:AF43 AJ4:AJ43">
    <cfRule type="expression" dxfId="487" priority="8" stopIfTrue="1">
      <formula>AND(($H4="ヒノキ"),(#REF!&gt;=32))</formula>
    </cfRule>
  </conditionalFormatting>
  <conditionalFormatting sqref="V4:V43 AA4:AA43">
    <cfRule type="expression" dxfId="486" priority="7" stopIfTrue="1">
      <formula>AND(($H4="アカマツ"),(#REF!&lt;12))</formula>
    </cfRule>
  </conditionalFormatting>
  <conditionalFormatting sqref="W4:W43 AB4:AB43">
    <cfRule type="expression" dxfId="485" priority="6" stopIfTrue="1">
      <formula>AND(($H4="アカマツ"),(#REF!&lt;22),(#REF!&gt;=12))</formula>
    </cfRule>
  </conditionalFormatting>
  <conditionalFormatting sqref="X4:X43 AC4:AC43">
    <cfRule type="expression" dxfId="484" priority="5" stopIfTrue="1">
      <formula>AND(($H4="アカマツ"),(#REF!&lt;42),(#REF!&gt;=22))</formula>
    </cfRule>
  </conditionalFormatting>
  <conditionalFormatting sqref="Y4:AF43 AJ4:AJ43">
    <cfRule type="expression" dxfId="483" priority="4" stopIfTrue="1">
      <formula>AND(($H4="アカマツ"),(#REF!&gt;=42))</formula>
    </cfRule>
  </conditionalFormatting>
  <conditionalFormatting sqref="AG4:AG43">
    <cfRule type="expression" dxfId="482" priority="3" stopIfTrue="1">
      <formula>AND(($H4&lt;&gt;"スギ"),($H4&lt;&gt;"ヒノキ"),($H4&lt;&gt;"アカマツ"),(#REF!&lt;12))</formula>
    </cfRule>
  </conditionalFormatting>
  <conditionalFormatting sqref="AH4:AH43">
    <cfRule type="expression" dxfId="48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480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AJ120"/>
  <sheetViews>
    <sheetView showGridLines="0" view="pageBreakPreview" zoomScaleNormal="85" zoomScaleSheetLayoutView="100" workbookViewId="0">
      <selection activeCell="I1" sqref="I1:I1048576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310</v>
      </c>
      <c r="B2" s="100"/>
      <c r="C2" s="100"/>
      <c r="D2" s="100"/>
      <c r="E2" s="100"/>
      <c r="F2" s="100"/>
      <c r="G2" s="100"/>
      <c r="H2" s="101" t="s">
        <v>61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37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36">
        <v>0</v>
      </c>
      <c r="L3" s="36">
        <v>12</v>
      </c>
      <c r="M3" s="36">
        <v>22</v>
      </c>
      <c r="N3" s="36">
        <v>32</v>
      </c>
      <c r="O3" s="36">
        <v>42</v>
      </c>
      <c r="P3" s="36" t="s">
        <v>14</v>
      </c>
      <c r="Q3" s="36">
        <v>0</v>
      </c>
      <c r="R3" s="36">
        <v>12</v>
      </c>
      <c r="S3" s="36">
        <v>22</v>
      </c>
      <c r="T3" s="36">
        <v>32</v>
      </c>
      <c r="U3" s="36" t="s">
        <v>14</v>
      </c>
      <c r="V3" s="36">
        <v>0</v>
      </c>
      <c r="W3" s="36">
        <v>12</v>
      </c>
      <c r="X3" s="36">
        <v>22</v>
      </c>
      <c r="Y3" s="36">
        <v>42</v>
      </c>
      <c r="Z3" s="36" t="s">
        <v>14</v>
      </c>
      <c r="AA3" s="36">
        <v>0</v>
      </c>
      <c r="AB3" s="36">
        <v>12</v>
      </c>
      <c r="AC3" s="36">
        <v>22</v>
      </c>
      <c r="AD3" s="36">
        <v>32</v>
      </c>
      <c r="AE3" s="36">
        <v>42</v>
      </c>
      <c r="AF3" s="36" t="s">
        <v>14</v>
      </c>
      <c r="AG3" s="36">
        <v>0</v>
      </c>
      <c r="AH3" s="36">
        <v>12</v>
      </c>
      <c r="AI3" s="36">
        <v>42</v>
      </c>
      <c r="AJ3" s="36" t="s">
        <v>14</v>
      </c>
    </row>
    <row r="4" spans="1:36" ht="12.95" customHeight="1" x14ac:dyDescent="0.15">
      <c r="A4" s="35">
        <v>241</v>
      </c>
      <c r="B4" s="99" t="s">
        <v>86</v>
      </c>
      <c r="C4" s="99"/>
      <c r="D4" s="35">
        <v>36</v>
      </c>
      <c r="E4" s="35">
        <v>20</v>
      </c>
      <c r="F4" s="4">
        <f t="shared" ref="F4:F43" si="0">IF(D4&gt;0,IF(B4="スギ",P4,IF(B4="ヒノキ",U4,IF(B4="アカマツ",Z4,IF(B4="カラマツ",AF4,AJ4)))),"")</f>
        <v>0.91</v>
      </c>
      <c r="G4" s="5"/>
      <c r="H4" s="35"/>
      <c r="I4" s="35" t="s">
        <v>38</v>
      </c>
      <c r="J4" s="1" t="s">
        <v>15</v>
      </c>
      <c r="K4" s="36">
        <f t="shared" ref="K4:K43" si="1">IF(ROUND(10^(-5+0.8769+1.7454*LOG(D4)+1.014*LOG(E4)),2)&gt;=0.01,ROUND(10^(-5+0.8769+1.7454*LOG(D4)+1.014*LOG(E4)),2),ROUND(10^(-5+0.8769+1.7454*LOG(D4)+1.014*LOG(E4)),3))</f>
        <v>0.82</v>
      </c>
      <c r="L4" s="36">
        <f t="shared" ref="L4:L43" si="2">ROUND(10^(-5+0.73504+1.83346*LOG(D4)+1.06569*LOG(E4)),2)</f>
        <v>0.94</v>
      </c>
      <c r="M4" s="36">
        <f t="shared" ref="M4:M43" si="3">ROUND(10^(-5+0.71514+1.74357*LOG(D4)+1.17719*LOG(E4)),2)</f>
        <v>0.91</v>
      </c>
      <c r="N4" s="36">
        <f t="shared" ref="N4:N43" si="4">ROUND(10^(-5+0.82956+1.76381*LOG(D4)+1.06412*LOG(E4)),2)</f>
        <v>0.91</v>
      </c>
      <c r="O4" s="36">
        <f t="shared" ref="O4:O43" si="5">ROUND(10^(-5+0.88226+1.79204*LOG(D4)+0.99303*LOG(E4)),2)</f>
        <v>0.92</v>
      </c>
      <c r="P4" s="36">
        <f>HLOOKUP($D4,K$3:O$43,MATCH($A4,$A$3:$A$43,0),1)</f>
        <v>0.91</v>
      </c>
      <c r="Q4" s="36">
        <f t="shared" ref="Q4:Q43" si="6">IF(ROUND(10^(1.810672*LOG(D4)+0.982833*LOG(E4)-4.173533),2)&gt;=0.01,ROUND(10^(1.810672*LOG(D4)+0.982833*LOG(E4)-4.173533),2),ROUND(10^(1.810672*LOG(D4)+0.982833*LOG(E4)-4.173533),3))</f>
        <v>0.84</v>
      </c>
      <c r="R4" s="36">
        <f t="shared" ref="R4:R43" si="7">ROUND(10^(1.905709*LOG(D4)+1.011385*LOG(E4)-4.293729),2)</f>
        <v>0.97</v>
      </c>
      <c r="S4" s="36">
        <f t="shared" ref="S4:S43" si="8">ROUND(10^(1.771888*LOG(D4)+1.138415*LOG(E4)-4.271259),2)</f>
        <v>0.93</v>
      </c>
      <c r="T4" s="36">
        <f t="shared" ref="T4:T43" si="9">ROUND(10^(1.671519*LOG(D4)+1.363617*LOG(E4)-4.404407),2)</f>
        <v>0.94</v>
      </c>
      <c r="U4" s="36">
        <f t="shared" ref="U4:U43" si="10">HLOOKUP($D4,Q$3:T$43,MATCH($A4,$A$3:$A$43,0),1)</f>
        <v>0.94</v>
      </c>
      <c r="V4" s="36">
        <f t="shared" ref="V4:V43" si="11">IF(ROUND(10^(-4.249503+1.946501*LOG(D4)+0.942682*LOG(E4)),2)&gt;=0.01,ROUND(10^(-4.249503+1.946501*LOG(D4)+0.942682*LOG(E4)),2),ROUND(10^(-4.249503+1.946501*LOG(D4)+0.942682*LOG(E4)),3))</f>
        <v>1.01</v>
      </c>
      <c r="W4" s="36">
        <f t="shared" ref="W4:W43" si="12">ROUND(10^(-4.155639+1.847898*LOG(D4)+0.951955*LOG(E4)),2)</f>
        <v>0.91</v>
      </c>
      <c r="X4" s="36">
        <f t="shared" ref="X4:X43" si="13">ROUND(10^(-4.194535+1.804172*LOG(D4)+1.034248*LOG(E4)),2)</f>
        <v>0.91</v>
      </c>
      <c r="Y4" s="36">
        <f t="shared" ref="Y4:Y43" si="14">ROUND(10^(-4.42347+2.006485*LOG(D4)+0.967757*LOG(E4)),2)</f>
        <v>0.91</v>
      </c>
      <c r="Z4" s="36">
        <f t="shared" ref="Z4:Z43" si="15">HLOOKUP($D4,V$3:Y$43,MATCH($A4,$A$3:$A$43,0),1)</f>
        <v>0.91</v>
      </c>
      <c r="AA4" s="36">
        <f t="shared" ref="AA4:AA43" si="16">IF(ROUND(10^(1.80389*LOG(D4)+0.962587*LOG(E4)-4.155099),2)&gt;=0.01,ROUND(10^(1.80389*LOG(D4)+0.962587*LOG(E4)-4.155099),2),ROUND(10^(1.80389*LOG(D4)+0.962587*LOG(E4)-4.155099),3))</f>
        <v>0.8</v>
      </c>
      <c r="AB4" s="36">
        <f t="shared" ref="AB4:AB43" si="17">ROUND(10^(1.979213*LOG(D4)+0.998347*LOG(E4)-4.369281),2)</f>
        <v>1.02</v>
      </c>
      <c r="AC4" s="36">
        <f t="shared" ref="AC4:AC43" si="18">ROUND(10^(1.904401*LOG(D4)+1.062478*LOG(E4)-4.348104),2)</f>
        <v>1</v>
      </c>
      <c r="AD4" s="36">
        <f t="shared" ref="AD4:AD43" si="19">ROUND(10^(1.640825*LOG(D4)+1.080387*LOG(E4)-3.976731),2)</f>
        <v>0.96</v>
      </c>
      <c r="AE4" s="36">
        <f t="shared" ref="AE4:AE43" si="20">ROUND(10^(1.90887*LOG(D4)+1.088002*LOG(E4)-4.431495),2)</f>
        <v>0.9</v>
      </c>
      <c r="AF4" s="36">
        <f t="shared" ref="AF4:AF43" si="21">HLOOKUP($D4,AA$3:AE$43,MATCH($A4,$A$3:$A$43,0),1)</f>
        <v>0.96</v>
      </c>
      <c r="AG4" s="36">
        <f t="shared" ref="AG4:AG43" si="22">IF(ROUND(10^(1.94019664*LOG(D4)+0.84689666*LOG(E4)-4.20067295),2)&gt;=0.01,ROUND(10^(1.94019664*LOG(D4)+0.84689666*LOG(E4)-4.20067295),2),ROUND(10^(1.94019664*LOG(D4)+0.84689666*LOG(E4)-4.20067295),3))</f>
        <v>0.83</v>
      </c>
      <c r="AH4" s="36">
        <f t="shared" ref="AH4:AH43" si="23">ROUND(10^(1.93813902*LOG(D4)+0.96697002*LOG(E4)-4.32216295),2)</f>
        <v>0.9</v>
      </c>
      <c r="AI4" s="36">
        <f t="shared" ref="AI4:AI43" si="24">ROUND(10^(1.82464098*LOG(D4)+0.97625989*LOG(E4)-4.15096808),2)</f>
        <v>0.91</v>
      </c>
      <c r="AJ4" s="36">
        <f t="shared" ref="AJ4:AJ43" si="25">HLOOKUP($D4,AG$3:AI$43,MATCH($A4,$A$3:$A$43,0),1)</f>
        <v>0.9</v>
      </c>
    </row>
    <row r="5" spans="1:36" ht="12.95" customHeight="1" x14ac:dyDescent="0.15">
      <c r="A5" s="35">
        <v>242</v>
      </c>
      <c r="B5" s="99" t="s">
        <v>86</v>
      </c>
      <c r="C5" s="99"/>
      <c r="D5" s="35">
        <v>24</v>
      </c>
      <c r="E5" s="35">
        <v>18</v>
      </c>
      <c r="F5" s="4">
        <f t="shared" si="0"/>
        <v>0.39</v>
      </c>
      <c r="G5" s="5" t="s">
        <v>84</v>
      </c>
      <c r="H5" s="35" t="s">
        <v>77</v>
      </c>
      <c r="I5" s="5" t="s">
        <v>35</v>
      </c>
      <c r="J5" s="1" t="s">
        <v>15</v>
      </c>
      <c r="K5" s="36">
        <f t="shared" si="1"/>
        <v>0.36</v>
      </c>
      <c r="L5" s="36">
        <f t="shared" si="2"/>
        <v>0.4</v>
      </c>
      <c r="M5" s="36">
        <f t="shared" si="3"/>
        <v>0.4</v>
      </c>
      <c r="N5" s="36">
        <f t="shared" si="4"/>
        <v>0.4</v>
      </c>
      <c r="O5" s="36">
        <f t="shared" si="5"/>
        <v>0.4</v>
      </c>
      <c r="P5" s="36">
        <f t="shared" ref="P5:P43" si="26">HLOOKUP($D5,K$3:O$43,MATCH(A5,$A$3:$A$43,0),1)</f>
        <v>0.4</v>
      </c>
      <c r="Q5" s="36">
        <f t="shared" si="6"/>
        <v>0.36</v>
      </c>
      <c r="R5" s="36">
        <f t="shared" si="7"/>
        <v>0.4</v>
      </c>
      <c r="S5" s="36">
        <f t="shared" si="8"/>
        <v>0.4</v>
      </c>
      <c r="T5" s="36">
        <f t="shared" si="9"/>
        <v>0.41</v>
      </c>
      <c r="U5" s="36">
        <f t="shared" si="10"/>
        <v>0.4</v>
      </c>
      <c r="V5" s="36">
        <f t="shared" si="11"/>
        <v>0.42</v>
      </c>
      <c r="W5" s="36">
        <f t="shared" si="12"/>
        <v>0.39</v>
      </c>
      <c r="X5" s="36">
        <f t="shared" si="13"/>
        <v>0.39</v>
      </c>
      <c r="Y5" s="36">
        <f t="shared" si="14"/>
        <v>0.36</v>
      </c>
      <c r="Z5" s="36">
        <f t="shared" si="15"/>
        <v>0.39</v>
      </c>
      <c r="AA5" s="36">
        <f t="shared" si="16"/>
        <v>0.35</v>
      </c>
      <c r="AB5" s="36">
        <f t="shared" si="17"/>
        <v>0.41</v>
      </c>
      <c r="AC5" s="36">
        <f t="shared" si="18"/>
        <v>0.41</v>
      </c>
      <c r="AD5" s="36">
        <f t="shared" si="19"/>
        <v>0.44</v>
      </c>
      <c r="AE5" s="36">
        <f t="shared" si="20"/>
        <v>0.37</v>
      </c>
      <c r="AF5" s="36">
        <f t="shared" si="21"/>
        <v>0.41</v>
      </c>
      <c r="AG5" s="36">
        <f t="shared" si="22"/>
        <v>0.35</v>
      </c>
      <c r="AH5" s="36">
        <f t="shared" si="23"/>
        <v>0.37</v>
      </c>
      <c r="AI5" s="36">
        <f t="shared" si="24"/>
        <v>0.39</v>
      </c>
      <c r="AJ5" s="36">
        <f t="shared" si="25"/>
        <v>0.37</v>
      </c>
    </row>
    <row r="6" spans="1:36" ht="12.95" customHeight="1" x14ac:dyDescent="0.15">
      <c r="A6" s="44">
        <v>243</v>
      </c>
      <c r="B6" s="99" t="s">
        <v>86</v>
      </c>
      <c r="C6" s="99"/>
      <c r="D6" s="35">
        <v>28</v>
      </c>
      <c r="E6" s="35">
        <v>19</v>
      </c>
      <c r="F6" s="4">
        <f t="shared" si="0"/>
        <v>0.55000000000000004</v>
      </c>
      <c r="G6" s="5"/>
      <c r="H6" s="35"/>
      <c r="I6" s="5"/>
      <c r="J6" s="1" t="s">
        <v>15</v>
      </c>
      <c r="K6" s="36">
        <f t="shared" si="1"/>
        <v>0.5</v>
      </c>
      <c r="L6" s="36">
        <f t="shared" si="2"/>
        <v>0.56000000000000005</v>
      </c>
      <c r="M6" s="36">
        <f t="shared" si="3"/>
        <v>0.55000000000000004</v>
      </c>
      <c r="N6" s="36">
        <f t="shared" si="4"/>
        <v>0.55000000000000004</v>
      </c>
      <c r="O6" s="36">
        <f t="shared" si="5"/>
        <v>0.56000000000000005</v>
      </c>
      <c r="P6" s="36">
        <f t="shared" si="26"/>
        <v>0.55000000000000004</v>
      </c>
      <c r="Q6" s="36">
        <f t="shared" si="6"/>
        <v>0.51</v>
      </c>
      <c r="R6" s="36">
        <f t="shared" si="7"/>
        <v>0.56999999999999995</v>
      </c>
      <c r="S6" s="36">
        <f t="shared" si="8"/>
        <v>0.56000000000000005</v>
      </c>
      <c r="T6" s="36">
        <f t="shared" si="9"/>
        <v>0.56999999999999995</v>
      </c>
      <c r="U6" s="36">
        <f t="shared" si="10"/>
        <v>0.56000000000000005</v>
      </c>
      <c r="V6" s="36">
        <f t="shared" si="11"/>
        <v>0.59</v>
      </c>
      <c r="W6" s="36">
        <f t="shared" si="12"/>
        <v>0.54</v>
      </c>
      <c r="X6" s="36">
        <f t="shared" si="13"/>
        <v>0.55000000000000004</v>
      </c>
      <c r="Y6" s="36">
        <f t="shared" si="14"/>
        <v>0.52</v>
      </c>
      <c r="Z6" s="36">
        <f t="shared" si="15"/>
        <v>0.55000000000000004</v>
      </c>
      <c r="AA6" s="36">
        <f t="shared" si="16"/>
        <v>0.49</v>
      </c>
      <c r="AB6" s="36">
        <f t="shared" si="17"/>
        <v>0.59</v>
      </c>
      <c r="AC6" s="36">
        <f t="shared" si="18"/>
        <v>0.57999999999999996</v>
      </c>
      <c r="AD6" s="36">
        <f t="shared" si="19"/>
        <v>0.6</v>
      </c>
      <c r="AE6" s="36">
        <f t="shared" si="20"/>
        <v>0.53</v>
      </c>
      <c r="AF6" s="36">
        <f t="shared" si="21"/>
        <v>0.57999999999999996</v>
      </c>
      <c r="AG6" s="36">
        <f t="shared" si="22"/>
        <v>0.49</v>
      </c>
      <c r="AH6" s="36">
        <f t="shared" si="23"/>
        <v>0.52</v>
      </c>
      <c r="AI6" s="36">
        <f t="shared" si="24"/>
        <v>0.55000000000000004</v>
      </c>
      <c r="AJ6" s="36">
        <f t="shared" si="25"/>
        <v>0.52</v>
      </c>
    </row>
    <row r="7" spans="1:36" ht="12.95" customHeight="1" x14ac:dyDescent="0.15">
      <c r="A7" s="44">
        <v>244</v>
      </c>
      <c r="B7" s="99" t="s">
        <v>86</v>
      </c>
      <c r="C7" s="99"/>
      <c r="D7" s="35">
        <v>12</v>
      </c>
      <c r="E7" s="35">
        <v>15</v>
      </c>
      <c r="F7" s="4">
        <f t="shared" si="0"/>
        <v>0.09</v>
      </c>
      <c r="G7" s="5"/>
      <c r="H7" s="35" t="s">
        <v>77</v>
      </c>
      <c r="I7" s="35" t="s">
        <v>251</v>
      </c>
      <c r="J7" s="1" t="s">
        <v>15</v>
      </c>
      <c r="K7" s="36">
        <f t="shared" si="1"/>
        <v>0.09</v>
      </c>
      <c r="L7" s="36">
        <f t="shared" si="2"/>
        <v>0.09</v>
      </c>
      <c r="M7" s="36">
        <f t="shared" si="3"/>
        <v>0.1</v>
      </c>
      <c r="N7" s="36">
        <f t="shared" si="4"/>
        <v>0.1</v>
      </c>
      <c r="O7" s="36">
        <f t="shared" si="5"/>
        <v>0.1</v>
      </c>
      <c r="P7" s="36">
        <f t="shared" si="26"/>
        <v>0.09</v>
      </c>
      <c r="Q7" s="36">
        <f t="shared" si="6"/>
        <v>0.09</v>
      </c>
      <c r="R7" s="36">
        <f t="shared" si="7"/>
        <v>0.09</v>
      </c>
      <c r="S7" s="36">
        <f t="shared" si="8"/>
        <v>0.1</v>
      </c>
      <c r="T7" s="36">
        <f t="shared" si="9"/>
        <v>0.1</v>
      </c>
      <c r="U7" s="36">
        <f t="shared" si="10"/>
        <v>0.09</v>
      </c>
      <c r="V7" s="36">
        <f t="shared" si="11"/>
        <v>0.09</v>
      </c>
      <c r="W7" s="36">
        <f t="shared" si="12"/>
        <v>0.09</v>
      </c>
      <c r="X7" s="36">
        <f t="shared" si="13"/>
        <v>0.09</v>
      </c>
      <c r="Y7" s="36">
        <f t="shared" si="14"/>
        <v>0.08</v>
      </c>
      <c r="Z7" s="36">
        <f t="shared" si="15"/>
        <v>0.09</v>
      </c>
      <c r="AA7" s="36">
        <f t="shared" si="16"/>
        <v>0.08</v>
      </c>
      <c r="AB7" s="36">
        <f t="shared" si="17"/>
        <v>0.09</v>
      </c>
      <c r="AC7" s="36">
        <f t="shared" si="18"/>
        <v>0.09</v>
      </c>
      <c r="AD7" s="36">
        <f t="shared" si="19"/>
        <v>0.12</v>
      </c>
      <c r="AE7" s="36">
        <f t="shared" si="20"/>
        <v>0.08</v>
      </c>
      <c r="AF7" s="36">
        <f t="shared" si="21"/>
        <v>0.09</v>
      </c>
      <c r="AG7" s="36">
        <f t="shared" si="22"/>
        <v>0.08</v>
      </c>
      <c r="AH7" s="36">
        <f t="shared" si="23"/>
        <v>0.08</v>
      </c>
      <c r="AI7" s="36">
        <f t="shared" si="24"/>
        <v>0.09</v>
      </c>
      <c r="AJ7" s="36">
        <f t="shared" si="25"/>
        <v>0.08</v>
      </c>
    </row>
    <row r="8" spans="1:36" ht="12.95" customHeight="1" x14ac:dyDescent="0.15">
      <c r="A8" s="44">
        <v>245</v>
      </c>
      <c r="B8" s="99" t="s">
        <v>86</v>
      </c>
      <c r="C8" s="99"/>
      <c r="D8" s="35">
        <v>16</v>
      </c>
      <c r="E8" s="35">
        <v>16</v>
      </c>
      <c r="F8" s="4">
        <f t="shared" si="0"/>
        <v>0.16</v>
      </c>
      <c r="G8" s="5" t="s">
        <v>84</v>
      </c>
      <c r="H8" s="35" t="s">
        <v>77</v>
      </c>
      <c r="I8" s="5" t="s">
        <v>35</v>
      </c>
      <c r="J8" s="1" t="s">
        <v>15</v>
      </c>
      <c r="K8" s="36">
        <f t="shared" si="1"/>
        <v>0.16</v>
      </c>
      <c r="L8" s="36">
        <f t="shared" si="2"/>
        <v>0.17</v>
      </c>
      <c r="M8" s="36">
        <f t="shared" si="3"/>
        <v>0.17</v>
      </c>
      <c r="N8" s="36">
        <f t="shared" si="4"/>
        <v>0.17</v>
      </c>
      <c r="O8" s="36">
        <f t="shared" si="5"/>
        <v>0.17</v>
      </c>
      <c r="P8" s="36">
        <f t="shared" si="26"/>
        <v>0.17</v>
      </c>
      <c r="Q8" s="36">
        <f t="shared" si="6"/>
        <v>0.15</v>
      </c>
      <c r="R8" s="36">
        <f t="shared" si="7"/>
        <v>0.17</v>
      </c>
      <c r="S8" s="36">
        <f t="shared" si="8"/>
        <v>0.17</v>
      </c>
      <c r="T8" s="36">
        <f t="shared" si="9"/>
        <v>0.18</v>
      </c>
      <c r="U8" s="36">
        <f t="shared" si="10"/>
        <v>0.17</v>
      </c>
      <c r="V8" s="36">
        <f t="shared" si="11"/>
        <v>0.17</v>
      </c>
      <c r="W8" s="36">
        <f t="shared" si="12"/>
        <v>0.16</v>
      </c>
      <c r="X8" s="36">
        <f t="shared" si="13"/>
        <v>0.17</v>
      </c>
      <c r="Y8" s="36">
        <f t="shared" si="14"/>
        <v>0.14000000000000001</v>
      </c>
      <c r="Z8" s="36">
        <f t="shared" si="15"/>
        <v>0.16</v>
      </c>
      <c r="AA8" s="36">
        <f t="shared" si="16"/>
        <v>0.15</v>
      </c>
      <c r="AB8" s="36">
        <f t="shared" si="17"/>
        <v>0.16</v>
      </c>
      <c r="AC8" s="36">
        <f t="shared" si="18"/>
        <v>0.17</v>
      </c>
      <c r="AD8" s="36">
        <f t="shared" si="19"/>
        <v>0.2</v>
      </c>
      <c r="AE8" s="36">
        <f t="shared" si="20"/>
        <v>0.15</v>
      </c>
      <c r="AF8" s="36">
        <f t="shared" si="21"/>
        <v>0.16</v>
      </c>
      <c r="AG8" s="36">
        <f t="shared" si="22"/>
        <v>0.14000000000000001</v>
      </c>
      <c r="AH8" s="36">
        <f t="shared" si="23"/>
        <v>0.15</v>
      </c>
      <c r="AI8" s="36">
        <f t="shared" si="24"/>
        <v>0.17</v>
      </c>
      <c r="AJ8" s="36">
        <f t="shared" si="25"/>
        <v>0.15</v>
      </c>
    </row>
    <row r="9" spans="1:36" ht="12.95" customHeight="1" x14ac:dyDescent="0.15">
      <c r="A9" s="44">
        <v>246</v>
      </c>
      <c r="B9" s="99" t="s">
        <v>86</v>
      </c>
      <c r="C9" s="99"/>
      <c r="D9" s="35">
        <v>18</v>
      </c>
      <c r="E9" s="35">
        <v>15</v>
      </c>
      <c r="F9" s="4">
        <f t="shared" si="0"/>
        <v>0.19</v>
      </c>
      <c r="G9" s="5"/>
      <c r="H9" s="35"/>
      <c r="I9" s="35"/>
      <c r="J9" s="1" t="s">
        <v>15</v>
      </c>
      <c r="K9" s="36">
        <f t="shared" si="1"/>
        <v>0.18</v>
      </c>
      <c r="L9" s="36">
        <f t="shared" si="2"/>
        <v>0.19</v>
      </c>
      <c r="M9" s="36">
        <f t="shared" si="3"/>
        <v>0.19</v>
      </c>
      <c r="N9" s="36">
        <f t="shared" si="4"/>
        <v>0.2</v>
      </c>
      <c r="O9" s="36">
        <f t="shared" si="5"/>
        <v>0.2</v>
      </c>
      <c r="P9" s="36">
        <f t="shared" si="26"/>
        <v>0.19</v>
      </c>
      <c r="Q9" s="36">
        <f t="shared" si="6"/>
        <v>0.18</v>
      </c>
      <c r="R9" s="36">
        <f t="shared" si="7"/>
        <v>0.19</v>
      </c>
      <c r="S9" s="36">
        <f t="shared" si="8"/>
        <v>0.2</v>
      </c>
      <c r="T9" s="36">
        <f t="shared" si="9"/>
        <v>0.2</v>
      </c>
      <c r="U9" s="36">
        <f t="shared" si="10"/>
        <v>0.19</v>
      </c>
      <c r="V9" s="36">
        <f t="shared" si="11"/>
        <v>0.2</v>
      </c>
      <c r="W9" s="36">
        <f t="shared" si="12"/>
        <v>0.19</v>
      </c>
      <c r="X9" s="36">
        <f t="shared" si="13"/>
        <v>0.19</v>
      </c>
      <c r="Y9" s="36">
        <f t="shared" si="14"/>
        <v>0.17</v>
      </c>
      <c r="Z9" s="36">
        <f t="shared" si="15"/>
        <v>0.19</v>
      </c>
      <c r="AA9" s="36">
        <f t="shared" si="16"/>
        <v>0.17</v>
      </c>
      <c r="AB9" s="36">
        <f t="shared" si="17"/>
        <v>0.19</v>
      </c>
      <c r="AC9" s="36">
        <f t="shared" si="18"/>
        <v>0.2</v>
      </c>
      <c r="AD9" s="36">
        <f t="shared" si="19"/>
        <v>0.23</v>
      </c>
      <c r="AE9" s="36">
        <f t="shared" si="20"/>
        <v>0.18</v>
      </c>
      <c r="AF9" s="36">
        <f t="shared" si="21"/>
        <v>0.19</v>
      </c>
      <c r="AG9" s="36">
        <f t="shared" si="22"/>
        <v>0.17</v>
      </c>
      <c r="AH9" s="36">
        <f t="shared" si="23"/>
        <v>0.18</v>
      </c>
      <c r="AI9" s="36">
        <f t="shared" si="24"/>
        <v>0.19</v>
      </c>
      <c r="AJ9" s="36">
        <f t="shared" si="25"/>
        <v>0.18</v>
      </c>
    </row>
    <row r="10" spans="1:36" ht="12.95" customHeight="1" x14ac:dyDescent="0.15">
      <c r="A10" s="44">
        <v>247</v>
      </c>
      <c r="B10" s="99" t="s">
        <v>86</v>
      </c>
      <c r="C10" s="99"/>
      <c r="D10" s="35">
        <v>28</v>
      </c>
      <c r="E10" s="35">
        <v>20</v>
      </c>
      <c r="F10" s="4">
        <f t="shared" si="0"/>
        <v>0.57999999999999996</v>
      </c>
      <c r="G10" s="5"/>
      <c r="H10" s="35"/>
      <c r="I10" s="5"/>
      <c r="J10" s="1" t="s">
        <v>15</v>
      </c>
      <c r="K10" s="36">
        <f t="shared" si="1"/>
        <v>0.53</v>
      </c>
      <c r="L10" s="36">
        <f t="shared" si="2"/>
        <v>0.6</v>
      </c>
      <c r="M10" s="36">
        <f t="shared" si="3"/>
        <v>0.59</v>
      </c>
      <c r="N10" s="36">
        <f t="shared" si="4"/>
        <v>0.57999999999999996</v>
      </c>
      <c r="O10" s="36">
        <f t="shared" si="5"/>
        <v>0.59</v>
      </c>
      <c r="P10" s="36">
        <f t="shared" si="26"/>
        <v>0.59</v>
      </c>
      <c r="Q10" s="36">
        <f t="shared" si="6"/>
        <v>0.53</v>
      </c>
      <c r="R10" s="36">
        <f t="shared" si="7"/>
        <v>0.6</v>
      </c>
      <c r="S10" s="36">
        <f t="shared" si="8"/>
        <v>0.59</v>
      </c>
      <c r="T10" s="36">
        <f t="shared" si="9"/>
        <v>0.61</v>
      </c>
      <c r="U10" s="36">
        <f t="shared" si="10"/>
        <v>0.59</v>
      </c>
      <c r="V10" s="36">
        <f t="shared" si="11"/>
        <v>0.62</v>
      </c>
      <c r="W10" s="36">
        <f t="shared" si="12"/>
        <v>0.56999999999999995</v>
      </c>
      <c r="X10" s="36">
        <f t="shared" si="13"/>
        <v>0.57999999999999996</v>
      </c>
      <c r="Y10" s="36">
        <f t="shared" si="14"/>
        <v>0.55000000000000004</v>
      </c>
      <c r="Z10" s="36">
        <f t="shared" si="15"/>
        <v>0.57999999999999996</v>
      </c>
      <c r="AA10" s="36">
        <f t="shared" si="16"/>
        <v>0.51</v>
      </c>
      <c r="AB10" s="36">
        <f t="shared" si="17"/>
        <v>0.62</v>
      </c>
      <c r="AC10" s="36">
        <f t="shared" si="18"/>
        <v>0.62</v>
      </c>
      <c r="AD10" s="36">
        <f t="shared" si="19"/>
        <v>0.64</v>
      </c>
      <c r="AE10" s="36">
        <f t="shared" si="20"/>
        <v>0.56000000000000005</v>
      </c>
      <c r="AF10" s="36">
        <f t="shared" si="21"/>
        <v>0.62</v>
      </c>
      <c r="AG10" s="36">
        <f t="shared" si="22"/>
        <v>0.51</v>
      </c>
      <c r="AH10" s="36">
        <f t="shared" si="23"/>
        <v>0.55000000000000004</v>
      </c>
      <c r="AI10" s="36">
        <f t="shared" si="24"/>
        <v>0.57999999999999996</v>
      </c>
      <c r="AJ10" s="36">
        <f t="shared" si="25"/>
        <v>0.55000000000000004</v>
      </c>
    </row>
    <row r="11" spans="1:36" ht="12.95" customHeight="1" x14ac:dyDescent="0.15">
      <c r="A11" s="44">
        <v>248</v>
      </c>
      <c r="B11" s="99" t="s">
        <v>87</v>
      </c>
      <c r="C11" s="99"/>
      <c r="D11" s="35">
        <v>18</v>
      </c>
      <c r="E11" s="35">
        <v>15</v>
      </c>
      <c r="F11" s="4">
        <f t="shared" si="0"/>
        <v>0.18</v>
      </c>
      <c r="G11" s="5"/>
      <c r="H11" s="35" t="s">
        <v>77</v>
      </c>
      <c r="I11" s="76" t="s">
        <v>245</v>
      </c>
      <c r="J11" s="1" t="s">
        <v>15</v>
      </c>
      <c r="K11" s="36">
        <f t="shared" si="1"/>
        <v>0.18</v>
      </c>
      <c r="L11" s="36">
        <f t="shared" si="2"/>
        <v>0.19</v>
      </c>
      <c r="M11" s="36">
        <f t="shared" si="3"/>
        <v>0.19</v>
      </c>
      <c r="N11" s="36">
        <f t="shared" si="4"/>
        <v>0.2</v>
      </c>
      <c r="O11" s="36">
        <f t="shared" si="5"/>
        <v>0.2</v>
      </c>
      <c r="P11" s="36">
        <f t="shared" si="26"/>
        <v>0.19</v>
      </c>
      <c r="Q11" s="36">
        <f t="shared" si="6"/>
        <v>0.18</v>
      </c>
      <c r="R11" s="36">
        <f t="shared" si="7"/>
        <v>0.19</v>
      </c>
      <c r="S11" s="36">
        <f t="shared" si="8"/>
        <v>0.2</v>
      </c>
      <c r="T11" s="36">
        <f t="shared" si="9"/>
        <v>0.2</v>
      </c>
      <c r="U11" s="36">
        <f t="shared" si="10"/>
        <v>0.19</v>
      </c>
      <c r="V11" s="36">
        <f t="shared" si="11"/>
        <v>0.2</v>
      </c>
      <c r="W11" s="36">
        <f t="shared" si="12"/>
        <v>0.19</v>
      </c>
      <c r="X11" s="36">
        <f t="shared" si="13"/>
        <v>0.19</v>
      </c>
      <c r="Y11" s="36">
        <f t="shared" si="14"/>
        <v>0.17</v>
      </c>
      <c r="Z11" s="36">
        <f t="shared" si="15"/>
        <v>0.19</v>
      </c>
      <c r="AA11" s="36">
        <f t="shared" si="16"/>
        <v>0.17</v>
      </c>
      <c r="AB11" s="36">
        <f t="shared" si="17"/>
        <v>0.19</v>
      </c>
      <c r="AC11" s="36">
        <f t="shared" si="18"/>
        <v>0.2</v>
      </c>
      <c r="AD11" s="36">
        <f t="shared" si="19"/>
        <v>0.23</v>
      </c>
      <c r="AE11" s="36">
        <f t="shared" si="20"/>
        <v>0.18</v>
      </c>
      <c r="AF11" s="36">
        <f t="shared" si="21"/>
        <v>0.19</v>
      </c>
      <c r="AG11" s="36">
        <f t="shared" si="22"/>
        <v>0.17</v>
      </c>
      <c r="AH11" s="36">
        <f t="shared" si="23"/>
        <v>0.18</v>
      </c>
      <c r="AI11" s="36">
        <f t="shared" si="24"/>
        <v>0.19</v>
      </c>
      <c r="AJ11" s="36">
        <f t="shared" si="25"/>
        <v>0.18</v>
      </c>
    </row>
    <row r="12" spans="1:36" ht="12.95" customHeight="1" x14ac:dyDescent="0.15">
      <c r="A12" s="44">
        <v>249</v>
      </c>
      <c r="B12" s="99" t="s">
        <v>88</v>
      </c>
      <c r="C12" s="99"/>
      <c r="D12" s="35">
        <v>20</v>
      </c>
      <c r="E12" s="35">
        <v>15</v>
      </c>
      <c r="F12" s="4">
        <f t="shared" si="0"/>
        <v>0.22</v>
      </c>
      <c r="G12" s="5"/>
      <c r="H12" s="44" t="s">
        <v>77</v>
      </c>
      <c r="I12" s="5" t="s">
        <v>245</v>
      </c>
      <c r="J12" s="1" t="s">
        <v>15</v>
      </c>
      <c r="K12" s="36">
        <f t="shared" si="1"/>
        <v>0.22</v>
      </c>
      <c r="L12" s="36">
        <f t="shared" si="2"/>
        <v>0.24</v>
      </c>
      <c r="M12" s="36">
        <f t="shared" si="3"/>
        <v>0.23</v>
      </c>
      <c r="N12" s="36">
        <f t="shared" si="4"/>
        <v>0.24</v>
      </c>
      <c r="O12" s="36">
        <f t="shared" si="5"/>
        <v>0.24</v>
      </c>
      <c r="P12" s="36">
        <f t="shared" si="26"/>
        <v>0.24</v>
      </c>
      <c r="Q12" s="36">
        <f t="shared" si="6"/>
        <v>0.22</v>
      </c>
      <c r="R12" s="36">
        <f t="shared" si="7"/>
        <v>0.24</v>
      </c>
      <c r="S12" s="36">
        <f t="shared" si="8"/>
        <v>0.24</v>
      </c>
      <c r="T12" s="36">
        <f t="shared" si="9"/>
        <v>0.24</v>
      </c>
      <c r="U12" s="36">
        <f t="shared" si="10"/>
        <v>0.24</v>
      </c>
      <c r="V12" s="36">
        <f t="shared" si="11"/>
        <v>0.25</v>
      </c>
      <c r="W12" s="36">
        <f t="shared" si="12"/>
        <v>0.23</v>
      </c>
      <c r="X12" s="36">
        <f t="shared" si="13"/>
        <v>0.23</v>
      </c>
      <c r="Y12" s="36">
        <f t="shared" si="14"/>
        <v>0.21</v>
      </c>
      <c r="Z12" s="36">
        <f t="shared" si="15"/>
        <v>0.23</v>
      </c>
      <c r="AA12" s="36">
        <f t="shared" si="16"/>
        <v>0.21</v>
      </c>
      <c r="AB12" s="36">
        <f t="shared" si="17"/>
        <v>0.24</v>
      </c>
      <c r="AC12" s="36">
        <f t="shared" si="18"/>
        <v>0.24</v>
      </c>
      <c r="AD12" s="36">
        <f t="shared" si="19"/>
        <v>0.27</v>
      </c>
      <c r="AE12" s="36">
        <f t="shared" si="20"/>
        <v>0.21</v>
      </c>
      <c r="AF12" s="36">
        <f t="shared" si="21"/>
        <v>0.24</v>
      </c>
      <c r="AG12" s="36">
        <f t="shared" si="22"/>
        <v>0.21</v>
      </c>
      <c r="AH12" s="36">
        <f t="shared" si="23"/>
        <v>0.22</v>
      </c>
      <c r="AI12" s="36">
        <f t="shared" si="24"/>
        <v>0.24</v>
      </c>
      <c r="AJ12" s="36">
        <f t="shared" si="25"/>
        <v>0.22</v>
      </c>
    </row>
    <row r="13" spans="1:36" ht="12.95" customHeight="1" x14ac:dyDescent="0.15">
      <c r="A13" s="44">
        <v>250</v>
      </c>
      <c r="B13" s="99" t="s">
        <v>89</v>
      </c>
      <c r="C13" s="99"/>
      <c r="D13" s="35">
        <v>10</v>
      </c>
      <c r="E13" s="35">
        <v>8</v>
      </c>
      <c r="F13" s="4">
        <f t="shared" si="0"/>
        <v>0.03</v>
      </c>
      <c r="G13" s="5" t="s">
        <v>255</v>
      </c>
      <c r="H13" s="76" t="s">
        <v>36</v>
      </c>
      <c r="I13" s="5" t="s">
        <v>245</v>
      </c>
      <c r="J13" s="1" t="s">
        <v>15</v>
      </c>
      <c r="K13" s="36">
        <f t="shared" si="1"/>
        <v>0.03</v>
      </c>
      <c r="L13" s="36">
        <f t="shared" si="2"/>
        <v>0.03</v>
      </c>
      <c r="M13" s="36">
        <f t="shared" si="3"/>
        <v>0.03</v>
      </c>
      <c r="N13" s="36">
        <f t="shared" si="4"/>
        <v>0.04</v>
      </c>
      <c r="O13" s="36">
        <f t="shared" si="5"/>
        <v>0.04</v>
      </c>
      <c r="P13" s="36">
        <f t="shared" si="26"/>
        <v>0.03</v>
      </c>
      <c r="Q13" s="36">
        <f t="shared" si="6"/>
        <v>0.03</v>
      </c>
      <c r="R13" s="36">
        <f t="shared" si="7"/>
        <v>0.03</v>
      </c>
      <c r="S13" s="36">
        <f t="shared" si="8"/>
        <v>0.03</v>
      </c>
      <c r="T13" s="36">
        <f t="shared" si="9"/>
        <v>0.03</v>
      </c>
      <c r="U13" s="36">
        <f t="shared" si="10"/>
        <v>0.03</v>
      </c>
      <c r="V13" s="36">
        <f t="shared" si="11"/>
        <v>0.04</v>
      </c>
      <c r="W13" s="36">
        <f t="shared" si="12"/>
        <v>0.04</v>
      </c>
      <c r="X13" s="36">
        <f t="shared" si="13"/>
        <v>0.03</v>
      </c>
      <c r="Y13" s="36">
        <f t="shared" si="14"/>
        <v>0.03</v>
      </c>
      <c r="Z13" s="36">
        <f t="shared" si="15"/>
        <v>0.04</v>
      </c>
      <c r="AA13" s="36">
        <f t="shared" si="16"/>
        <v>0.03</v>
      </c>
      <c r="AB13" s="36">
        <f t="shared" si="17"/>
        <v>0.03</v>
      </c>
      <c r="AC13" s="36">
        <f t="shared" si="18"/>
        <v>0.03</v>
      </c>
      <c r="AD13" s="36">
        <f t="shared" si="19"/>
        <v>0.04</v>
      </c>
      <c r="AE13" s="36">
        <f t="shared" si="20"/>
        <v>0.03</v>
      </c>
      <c r="AF13" s="36">
        <f t="shared" si="21"/>
        <v>0.03</v>
      </c>
      <c r="AG13" s="36">
        <f t="shared" si="22"/>
        <v>0.03</v>
      </c>
      <c r="AH13" s="36">
        <f t="shared" si="23"/>
        <v>0.03</v>
      </c>
      <c r="AI13" s="36">
        <f t="shared" si="24"/>
        <v>0.04</v>
      </c>
      <c r="AJ13" s="36">
        <f t="shared" si="25"/>
        <v>0.03</v>
      </c>
    </row>
    <row r="14" spans="1:36" ht="12.95" customHeight="1" x14ac:dyDescent="0.15">
      <c r="A14" s="44">
        <v>251</v>
      </c>
      <c r="B14" s="99" t="s">
        <v>90</v>
      </c>
      <c r="C14" s="99"/>
      <c r="D14" s="35">
        <v>6</v>
      </c>
      <c r="E14" s="35">
        <v>8</v>
      </c>
      <c r="F14" s="4">
        <f t="shared" si="0"/>
        <v>0.01</v>
      </c>
      <c r="G14" s="5" t="s">
        <v>255</v>
      </c>
      <c r="H14" s="76" t="s">
        <v>36</v>
      </c>
      <c r="I14" s="76" t="s">
        <v>245</v>
      </c>
      <c r="J14" s="1" t="s">
        <v>15</v>
      </c>
      <c r="K14" s="36">
        <f t="shared" si="1"/>
        <v>0.01</v>
      </c>
      <c r="L14" s="36">
        <f t="shared" si="2"/>
        <v>0.01</v>
      </c>
      <c r="M14" s="36">
        <f t="shared" si="3"/>
        <v>0.01</v>
      </c>
      <c r="N14" s="36">
        <f t="shared" si="4"/>
        <v>0.01</v>
      </c>
      <c r="O14" s="36">
        <f t="shared" si="5"/>
        <v>0.01</v>
      </c>
      <c r="P14" s="36">
        <f t="shared" si="26"/>
        <v>0.01</v>
      </c>
      <c r="Q14" s="36">
        <f t="shared" si="6"/>
        <v>0.01</v>
      </c>
      <c r="R14" s="36">
        <f t="shared" si="7"/>
        <v>0.01</v>
      </c>
      <c r="S14" s="36">
        <f t="shared" si="8"/>
        <v>0.01</v>
      </c>
      <c r="T14" s="36">
        <f t="shared" si="9"/>
        <v>0.01</v>
      </c>
      <c r="U14" s="36">
        <f t="shared" si="10"/>
        <v>0.01</v>
      </c>
      <c r="V14" s="36">
        <f t="shared" si="11"/>
        <v>0.01</v>
      </c>
      <c r="W14" s="36">
        <f t="shared" si="12"/>
        <v>0.01</v>
      </c>
      <c r="X14" s="36">
        <f t="shared" si="13"/>
        <v>0.01</v>
      </c>
      <c r="Y14" s="36">
        <f t="shared" si="14"/>
        <v>0.01</v>
      </c>
      <c r="Z14" s="36">
        <f t="shared" si="15"/>
        <v>0.01</v>
      </c>
      <c r="AA14" s="36">
        <f t="shared" si="16"/>
        <v>0.01</v>
      </c>
      <c r="AB14" s="36">
        <f t="shared" si="17"/>
        <v>0.01</v>
      </c>
      <c r="AC14" s="36">
        <f t="shared" si="18"/>
        <v>0.01</v>
      </c>
      <c r="AD14" s="36">
        <f t="shared" si="19"/>
        <v>0.02</v>
      </c>
      <c r="AE14" s="36">
        <f t="shared" si="20"/>
        <v>0.01</v>
      </c>
      <c r="AF14" s="36">
        <f t="shared" si="21"/>
        <v>0.01</v>
      </c>
      <c r="AG14" s="36">
        <f t="shared" si="22"/>
        <v>0.01</v>
      </c>
      <c r="AH14" s="36">
        <f t="shared" si="23"/>
        <v>0.01</v>
      </c>
      <c r="AI14" s="36">
        <f t="shared" si="24"/>
        <v>0.01</v>
      </c>
      <c r="AJ14" s="36">
        <f t="shared" si="25"/>
        <v>0.01</v>
      </c>
    </row>
    <row r="15" spans="1:36" ht="12.95" customHeight="1" x14ac:dyDescent="0.15">
      <c r="A15" s="44">
        <v>252</v>
      </c>
      <c r="B15" s="99" t="s">
        <v>91</v>
      </c>
      <c r="C15" s="99"/>
      <c r="D15" s="35">
        <v>8</v>
      </c>
      <c r="E15" s="35">
        <v>7</v>
      </c>
      <c r="F15" s="4">
        <f t="shared" si="0"/>
        <v>0.02</v>
      </c>
      <c r="G15" s="5" t="s">
        <v>255</v>
      </c>
      <c r="H15" s="76" t="s">
        <v>36</v>
      </c>
      <c r="I15" s="5"/>
      <c r="J15" s="1" t="s">
        <v>15</v>
      </c>
      <c r="K15" s="36">
        <f t="shared" si="1"/>
        <v>0.02</v>
      </c>
      <c r="L15" s="36">
        <f t="shared" si="2"/>
        <v>0.02</v>
      </c>
      <c r="M15" s="36">
        <f t="shared" si="3"/>
        <v>0.02</v>
      </c>
      <c r="N15" s="36">
        <f t="shared" si="4"/>
        <v>0.02</v>
      </c>
      <c r="O15" s="36">
        <f t="shared" si="5"/>
        <v>0.02</v>
      </c>
      <c r="P15" s="36">
        <f t="shared" si="26"/>
        <v>0.02</v>
      </c>
      <c r="Q15" s="36">
        <f t="shared" si="6"/>
        <v>0.02</v>
      </c>
      <c r="R15" s="36">
        <f t="shared" si="7"/>
        <v>0.02</v>
      </c>
      <c r="S15" s="36">
        <f t="shared" si="8"/>
        <v>0.02</v>
      </c>
      <c r="T15" s="36">
        <f t="shared" si="9"/>
        <v>0.02</v>
      </c>
      <c r="U15" s="36">
        <f t="shared" si="10"/>
        <v>0.02</v>
      </c>
      <c r="V15" s="36">
        <f t="shared" si="11"/>
        <v>0.02</v>
      </c>
      <c r="W15" s="36">
        <f t="shared" si="12"/>
        <v>0.02</v>
      </c>
      <c r="X15" s="36">
        <f t="shared" si="13"/>
        <v>0.02</v>
      </c>
      <c r="Y15" s="36">
        <f t="shared" si="14"/>
        <v>0.02</v>
      </c>
      <c r="Z15" s="36">
        <f t="shared" si="15"/>
        <v>0.02</v>
      </c>
      <c r="AA15" s="36">
        <f t="shared" si="16"/>
        <v>0.02</v>
      </c>
      <c r="AB15" s="36">
        <f t="shared" si="17"/>
        <v>0.02</v>
      </c>
      <c r="AC15" s="36">
        <f t="shared" si="18"/>
        <v>0.02</v>
      </c>
      <c r="AD15" s="36">
        <f t="shared" si="19"/>
        <v>0.03</v>
      </c>
      <c r="AE15" s="36">
        <f t="shared" si="20"/>
        <v>0.02</v>
      </c>
      <c r="AF15" s="36">
        <f t="shared" si="21"/>
        <v>0.02</v>
      </c>
      <c r="AG15" s="36">
        <f t="shared" si="22"/>
        <v>0.02</v>
      </c>
      <c r="AH15" s="36">
        <f t="shared" si="23"/>
        <v>0.02</v>
      </c>
      <c r="AI15" s="36">
        <f t="shared" si="24"/>
        <v>0.02</v>
      </c>
      <c r="AJ15" s="36">
        <f t="shared" si="25"/>
        <v>0.02</v>
      </c>
    </row>
    <row r="16" spans="1:36" ht="12.95" customHeight="1" x14ac:dyDescent="0.15">
      <c r="A16" s="44">
        <v>253</v>
      </c>
      <c r="B16" s="99" t="s">
        <v>92</v>
      </c>
      <c r="C16" s="99"/>
      <c r="D16" s="35">
        <v>10</v>
      </c>
      <c r="E16" s="35">
        <v>10</v>
      </c>
      <c r="F16" s="4">
        <f t="shared" si="0"/>
        <v>0.04</v>
      </c>
      <c r="G16" s="5"/>
      <c r="H16" s="44" t="s">
        <v>77</v>
      </c>
      <c r="I16" s="35"/>
      <c r="J16" s="1" t="s">
        <v>15</v>
      </c>
      <c r="K16" s="36">
        <f t="shared" si="1"/>
        <v>0.04</v>
      </c>
      <c r="L16" s="36">
        <f t="shared" si="2"/>
        <v>0.04</v>
      </c>
      <c r="M16" s="36">
        <f t="shared" si="3"/>
        <v>0.04</v>
      </c>
      <c r="N16" s="36">
        <f t="shared" si="4"/>
        <v>0.05</v>
      </c>
      <c r="O16" s="36">
        <f t="shared" si="5"/>
        <v>0.05</v>
      </c>
      <c r="P16" s="36">
        <f t="shared" si="26"/>
        <v>0.04</v>
      </c>
      <c r="Q16" s="36">
        <f t="shared" si="6"/>
        <v>0.04</v>
      </c>
      <c r="R16" s="36">
        <f t="shared" si="7"/>
        <v>0.04</v>
      </c>
      <c r="S16" s="36">
        <f t="shared" si="8"/>
        <v>0.04</v>
      </c>
      <c r="T16" s="36">
        <f t="shared" si="9"/>
        <v>0.04</v>
      </c>
      <c r="U16" s="36">
        <f t="shared" si="10"/>
        <v>0.04</v>
      </c>
      <c r="V16" s="36">
        <f t="shared" si="11"/>
        <v>0.04</v>
      </c>
      <c r="W16" s="36">
        <f t="shared" si="12"/>
        <v>0.04</v>
      </c>
      <c r="X16" s="36">
        <f t="shared" si="13"/>
        <v>0.04</v>
      </c>
      <c r="Y16" s="36">
        <f t="shared" si="14"/>
        <v>0.04</v>
      </c>
      <c r="Z16" s="36">
        <f t="shared" si="15"/>
        <v>0.04</v>
      </c>
      <c r="AA16" s="36">
        <f t="shared" si="16"/>
        <v>0.04</v>
      </c>
      <c r="AB16" s="36">
        <f t="shared" si="17"/>
        <v>0.04</v>
      </c>
      <c r="AC16" s="36">
        <f t="shared" si="18"/>
        <v>0.04</v>
      </c>
      <c r="AD16" s="36">
        <f t="shared" si="19"/>
        <v>0.06</v>
      </c>
      <c r="AE16" s="36">
        <f t="shared" si="20"/>
        <v>0.04</v>
      </c>
      <c r="AF16" s="36">
        <f t="shared" si="21"/>
        <v>0.04</v>
      </c>
      <c r="AG16" s="36">
        <f t="shared" si="22"/>
        <v>0.04</v>
      </c>
      <c r="AH16" s="36">
        <f t="shared" si="23"/>
        <v>0.04</v>
      </c>
      <c r="AI16" s="36">
        <f t="shared" si="24"/>
        <v>0.04</v>
      </c>
      <c r="AJ16" s="36">
        <f t="shared" si="25"/>
        <v>0.04</v>
      </c>
    </row>
    <row r="17" spans="1:36" ht="12.95" customHeight="1" x14ac:dyDescent="0.15">
      <c r="A17" s="44">
        <v>254</v>
      </c>
      <c r="B17" s="99" t="s">
        <v>91</v>
      </c>
      <c r="C17" s="99"/>
      <c r="D17" s="35">
        <v>10</v>
      </c>
      <c r="E17" s="35">
        <v>11</v>
      </c>
      <c r="F17" s="4">
        <f t="shared" si="0"/>
        <v>0.04</v>
      </c>
      <c r="G17" s="5"/>
      <c r="H17" s="44" t="s">
        <v>77</v>
      </c>
      <c r="I17" s="35"/>
      <c r="J17" s="1" t="s">
        <v>15</v>
      </c>
      <c r="K17" s="36">
        <f t="shared" si="1"/>
        <v>0.05</v>
      </c>
      <c r="L17" s="36">
        <f t="shared" si="2"/>
        <v>0.05</v>
      </c>
      <c r="M17" s="36">
        <f t="shared" si="3"/>
        <v>0.05</v>
      </c>
      <c r="N17" s="36">
        <f t="shared" si="4"/>
        <v>0.05</v>
      </c>
      <c r="O17" s="36">
        <f t="shared" si="5"/>
        <v>0.05</v>
      </c>
      <c r="P17" s="36">
        <f t="shared" si="26"/>
        <v>0.05</v>
      </c>
      <c r="Q17" s="36">
        <f t="shared" si="6"/>
        <v>0.05</v>
      </c>
      <c r="R17" s="36">
        <f t="shared" si="7"/>
        <v>0.05</v>
      </c>
      <c r="S17" s="36">
        <f t="shared" si="8"/>
        <v>0.05</v>
      </c>
      <c r="T17" s="36">
        <f t="shared" si="9"/>
        <v>0.05</v>
      </c>
      <c r="U17" s="36">
        <f t="shared" si="10"/>
        <v>0.05</v>
      </c>
      <c r="V17" s="36">
        <f t="shared" si="11"/>
        <v>0.05</v>
      </c>
      <c r="W17" s="36">
        <f t="shared" si="12"/>
        <v>0.05</v>
      </c>
      <c r="X17" s="36">
        <f t="shared" si="13"/>
        <v>0.05</v>
      </c>
      <c r="Y17" s="36">
        <f t="shared" si="14"/>
        <v>0.04</v>
      </c>
      <c r="Z17" s="36">
        <f t="shared" si="15"/>
        <v>0.05</v>
      </c>
      <c r="AA17" s="36">
        <f t="shared" si="16"/>
        <v>0.04</v>
      </c>
      <c r="AB17" s="36">
        <f t="shared" si="17"/>
        <v>0.04</v>
      </c>
      <c r="AC17" s="36">
        <f t="shared" si="18"/>
        <v>0.05</v>
      </c>
      <c r="AD17" s="36">
        <f t="shared" si="19"/>
        <v>0.06</v>
      </c>
      <c r="AE17" s="36">
        <f t="shared" si="20"/>
        <v>0.04</v>
      </c>
      <c r="AF17" s="36">
        <f t="shared" si="21"/>
        <v>0.04</v>
      </c>
      <c r="AG17" s="36">
        <f t="shared" si="22"/>
        <v>0.04</v>
      </c>
      <c r="AH17" s="36">
        <f t="shared" si="23"/>
        <v>0.04</v>
      </c>
      <c r="AI17" s="36">
        <f t="shared" si="24"/>
        <v>0.05</v>
      </c>
      <c r="AJ17" s="36">
        <f t="shared" si="25"/>
        <v>0.04</v>
      </c>
    </row>
    <row r="18" spans="1:36" ht="12.95" customHeight="1" x14ac:dyDescent="0.15">
      <c r="A18" s="44">
        <v>255</v>
      </c>
      <c r="B18" s="99" t="s">
        <v>93</v>
      </c>
      <c r="C18" s="99"/>
      <c r="D18" s="35">
        <v>6</v>
      </c>
      <c r="E18" s="35">
        <v>8</v>
      </c>
      <c r="F18" s="4">
        <f t="shared" si="0"/>
        <v>0.01</v>
      </c>
      <c r="G18" s="5" t="s">
        <v>255</v>
      </c>
      <c r="H18" s="76" t="s">
        <v>36</v>
      </c>
      <c r="I18" s="35"/>
      <c r="J18" s="1" t="s">
        <v>15</v>
      </c>
      <c r="K18" s="36">
        <f t="shared" si="1"/>
        <v>0.01</v>
      </c>
      <c r="L18" s="36">
        <f t="shared" si="2"/>
        <v>0.01</v>
      </c>
      <c r="M18" s="36">
        <f t="shared" si="3"/>
        <v>0.01</v>
      </c>
      <c r="N18" s="36">
        <f t="shared" si="4"/>
        <v>0.01</v>
      </c>
      <c r="O18" s="36">
        <f t="shared" si="5"/>
        <v>0.01</v>
      </c>
      <c r="P18" s="36">
        <f t="shared" si="26"/>
        <v>0.01</v>
      </c>
      <c r="Q18" s="36">
        <f t="shared" si="6"/>
        <v>0.01</v>
      </c>
      <c r="R18" s="36">
        <f t="shared" si="7"/>
        <v>0.01</v>
      </c>
      <c r="S18" s="36">
        <f t="shared" si="8"/>
        <v>0.01</v>
      </c>
      <c r="T18" s="36">
        <f t="shared" si="9"/>
        <v>0.01</v>
      </c>
      <c r="U18" s="36">
        <f t="shared" si="10"/>
        <v>0.01</v>
      </c>
      <c r="V18" s="36">
        <f t="shared" si="11"/>
        <v>0.01</v>
      </c>
      <c r="W18" s="36">
        <f t="shared" si="12"/>
        <v>0.01</v>
      </c>
      <c r="X18" s="36">
        <f t="shared" si="13"/>
        <v>0.01</v>
      </c>
      <c r="Y18" s="36">
        <f t="shared" si="14"/>
        <v>0.01</v>
      </c>
      <c r="Z18" s="36">
        <f t="shared" si="15"/>
        <v>0.01</v>
      </c>
      <c r="AA18" s="36">
        <f t="shared" si="16"/>
        <v>0.01</v>
      </c>
      <c r="AB18" s="36">
        <f t="shared" si="17"/>
        <v>0.01</v>
      </c>
      <c r="AC18" s="36">
        <f t="shared" si="18"/>
        <v>0.01</v>
      </c>
      <c r="AD18" s="36">
        <f t="shared" si="19"/>
        <v>0.02</v>
      </c>
      <c r="AE18" s="36">
        <f t="shared" si="20"/>
        <v>0.01</v>
      </c>
      <c r="AF18" s="36">
        <f t="shared" si="21"/>
        <v>0.01</v>
      </c>
      <c r="AG18" s="36">
        <f t="shared" si="22"/>
        <v>0.01</v>
      </c>
      <c r="AH18" s="36">
        <f t="shared" si="23"/>
        <v>0.01</v>
      </c>
      <c r="AI18" s="36">
        <f t="shared" si="24"/>
        <v>0.01</v>
      </c>
      <c r="AJ18" s="36">
        <f t="shared" si="25"/>
        <v>0.01</v>
      </c>
    </row>
    <row r="19" spans="1:36" ht="12.95" customHeight="1" x14ac:dyDescent="0.15">
      <c r="A19" s="44">
        <v>256</v>
      </c>
      <c r="B19" s="99" t="s">
        <v>91</v>
      </c>
      <c r="C19" s="99"/>
      <c r="D19" s="35">
        <v>8</v>
      </c>
      <c r="E19" s="35">
        <v>7</v>
      </c>
      <c r="F19" s="4">
        <f t="shared" si="0"/>
        <v>0.02</v>
      </c>
      <c r="G19" s="5" t="s">
        <v>255</v>
      </c>
      <c r="H19" s="76" t="s">
        <v>36</v>
      </c>
      <c r="I19" s="35"/>
      <c r="J19" s="1" t="s">
        <v>15</v>
      </c>
      <c r="K19" s="36">
        <f t="shared" si="1"/>
        <v>0.02</v>
      </c>
      <c r="L19" s="36">
        <f t="shared" si="2"/>
        <v>0.02</v>
      </c>
      <c r="M19" s="36">
        <f t="shared" si="3"/>
        <v>0.02</v>
      </c>
      <c r="N19" s="36">
        <f t="shared" si="4"/>
        <v>0.02</v>
      </c>
      <c r="O19" s="36">
        <f t="shared" si="5"/>
        <v>0.02</v>
      </c>
      <c r="P19" s="36">
        <f t="shared" si="26"/>
        <v>0.02</v>
      </c>
      <c r="Q19" s="36">
        <f t="shared" si="6"/>
        <v>0.02</v>
      </c>
      <c r="R19" s="36">
        <f t="shared" si="7"/>
        <v>0.02</v>
      </c>
      <c r="S19" s="36">
        <f t="shared" si="8"/>
        <v>0.02</v>
      </c>
      <c r="T19" s="36">
        <f t="shared" si="9"/>
        <v>0.02</v>
      </c>
      <c r="U19" s="36">
        <f t="shared" si="10"/>
        <v>0.02</v>
      </c>
      <c r="V19" s="36">
        <f t="shared" si="11"/>
        <v>0.02</v>
      </c>
      <c r="W19" s="36">
        <f t="shared" si="12"/>
        <v>0.02</v>
      </c>
      <c r="X19" s="36">
        <f t="shared" si="13"/>
        <v>0.02</v>
      </c>
      <c r="Y19" s="36">
        <f t="shared" si="14"/>
        <v>0.02</v>
      </c>
      <c r="Z19" s="36">
        <f t="shared" si="15"/>
        <v>0.02</v>
      </c>
      <c r="AA19" s="36">
        <f t="shared" si="16"/>
        <v>0.02</v>
      </c>
      <c r="AB19" s="36">
        <f t="shared" si="17"/>
        <v>0.02</v>
      </c>
      <c r="AC19" s="36">
        <f t="shared" si="18"/>
        <v>0.02</v>
      </c>
      <c r="AD19" s="36">
        <f t="shared" si="19"/>
        <v>0.03</v>
      </c>
      <c r="AE19" s="36">
        <f t="shared" si="20"/>
        <v>0.02</v>
      </c>
      <c r="AF19" s="36">
        <f t="shared" si="21"/>
        <v>0.02</v>
      </c>
      <c r="AG19" s="36">
        <f t="shared" si="22"/>
        <v>0.02</v>
      </c>
      <c r="AH19" s="36">
        <f t="shared" si="23"/>
        <v>0.02</v>
      </c>
      <c r="AI19" s="36">
        <f t="shared" si="24"/>
        <v>0.02</v>
      </c>
      <c r="AJ19" s="36">
        <f t="shared" si="25"/>
        <v>0.02</v>
      </c>
    </row>
    <row r="20" spans="1:36" ht="12.95" customHeight="1" x14ac:dyDescent="0.15">
      <c r="A20" s="44">
        <v>257</v>
      </c>
      <c r="B20" s="99" t="s">
        <v>94</v>
      </c>
      <c r="C20" s="99"/>
      <c r="D20" s="35">
        <v>18</v>
      </c>
      <c r="E20" s="35">
        <v>16</v>
      </c>
      <c r="F20" s="4">
        <f t="shared" si="0"/>
        <v>0.19</v>
      </c>
      <c r="G20" s="5"/>
      <c r="H20" s="44"/>
      <c r="I20" s="5" t="s">
        <v>42</v>
      </c>
      <c r="J20" s="1" t="s">
        <v>15</v>
      </c>
      <c r="K20" s="36">
        <f t="shared" si="1"/>
        <v>0.19</v>
      </c>
      <c r="L20" s="36">
        <f t="shared" si="2"/>
        <v>0.21</v>
      </c>
      <c r="M20" s="36">
        <f t="shared" si="3"/>
        <v>0.21</v>
      </c>
      <c r="N20" s="36">
        <f t="shared" si="4"/>
        <v>0.21</v>
      </c>
      <c r="O20" s="36">
        <f t="shared" si="5"/>
        <v>0.21</v>
      </c>
      <c r="P20" s="36">
        <f t="shared" si="26"/>
        <v>0.21</v>
      </c>
      <c r="Q20" s="36">
        <f t="shared" si="6"/>
        <v>0.19</v>
      </c>
      <c r="R20" s="36">
        <f t="shared" si="7"/>
        <v>0.21</v>
      </c>
      <c r="S20" s="36">
        <f t="shared" si="8"/>
        <v>0.21</v>
      </c>
      <c r="T20" s="36">
        <f t="shared" si="9"/>
        <v>0.22</v>
      </c>
      <c r="U20" s="36">
        <f t="shared" si="10"/>
        <v>0.21</v>
      </c>
      <c r="V20" s="36">
        <f t="shared" si="11"/>
        <v>0.21</v>
      </c>
      <c r="W20" s="36">
        <f t="shared" si="12"/>
        <v>0.2</v>
      </c>
      <c r="X20" s="36">
        <f t="shared" si="13"/>
        <v>0.21</v>
      </c>
      <c r="Y20" s="36">
        <f t="shared" si="14"/>
        <v>0.18</v>
      </c>
      <c r="Z20" s="36">
        <f t="shared" si="15"/>
        <v>0.2</v>
      </c>
      <c r="AA20" s="36">
        <f t="shared" si="16"/>
        <v>0.19</v>
      </c>
      <c r="AB20" s="36">
        <f t="shared" si="17"/>
        <v>0.21</v>
      </c>
      <c r="AC20" s="36">
        <f t="shared" si="18"/>
        <v>0.21</v>
      </c>
      <c r="AD20" s="36">
        <f t="shared" si="19"/>
        <v>0.24</v>
      </c>
      <c r="AE20" s="36">
        <f t="shared" si="20"/>
        <v>0.19</v>
      </c>
      <c r="AF20" s="36">
        <f t="shared" si="21"/>
        <v>0.21</v>
      </c>
      <c r="AG20" s="36">
        <f t="shared" si="22"/>
        <v>0.18</v>
      </c>
      <c r="AH20" s="36">
        <f t="shared" si="23"/>
        <v>0.19</v>
      </c>
      <c r="AI20" s="36">
        <f t="shared" si="24"/>
        <v>0.21</v>
      </c>
      <c r="AJ20" s="36">
        <f t="shared" si="25"/>
        <v>0.19</v>
      </c>
    </row>
    <row r="21" spans="1:36" ht="12.95" customHeight="1" x14ac:dyDescent="0.15">
      <c r="A21" s="44">
        <v>258</v>
      </c>
      <c r="B21" s="99" t="s">
        <v>95</v>
      </c>
      <c r="C21" s="99"/>
      <c r="D21" s="35">
        <v>6</v>
      </c>
      <c r="E21" s="35">
        <v>9</v>
      </c>
      <c r="F21" s="4">
        <f t="shared" si="0"/>
        <v>0.01</v>
      </c>
      <c r="G21" s="5" t="s">
        <v>255</v>
      </c>
      <c r="H21" s="76" t="s">
        <v>36</v>
      </c>
      <c r="I21" s="76" t="s">
        <v>245</v>
      </c>
      <c r="J21" s="1" t="s">
        <v>15</v>
      </c>
      <c r="K21" s="36">
        <f t="shared" si="1"/>
        <v>0.02</v>
      </c>
      <c r="L21" s="36">
        <f t="shared" si="2"/>
        <v>0.02</v>
      </c>
      <c r="M21" s="36">
        <f t="shared" si="3"/>
        <v>0.02</v>
      </c>
      <c r="N21" s="36">
        <f t="shared" si="4"/>
        <v>0.02</v>
      </c>
      <c r="O21" s="36">
        <f t="shared" si="5"/>
        <v>0.02</v>
      </c>
      <c r="P21" s="36">
        <f t="shared" si="26"/>
        <v>0.02</v>
      </c>
      <c r="Q21" s="36">
        <f t="shared" si="6"/>
        <v>0.01</v>
      </c>
      <c r="R21" s="36">
        <f t="shared" si="7"/>
        <v>0.01</v>
      </c>
      <c r="S21" s="36">
        <f t="shared" si="8"/>
        <v>0.02</v>
      </c>
      <c r="T21" s="36">
        <f t="shared" si="9"/>
        <v>0.02</v>
      </c>
      <c r="U21" s="36">
        <f t="shared" si="10"/>
        <v>0.01</v>
      </c>
      <c r="V21" s="36">
        <f t="shared" si="11"/>
        <v>0.01</v>
      </c>
      <c r="W21" s="36">
        <f t="shared" si="12"/>
        <v>0.02</v>
      </c>
      <c r="X21" s="36">
        <f t="shared" si="13"/>
        <v>0.02</v>
      </c>
      <c r="Y21" s="36">
        <f t="shared" si="14"/>
        <v>0.01</v>
      </c>
      <c r="Z21" s="36">
        <f t="shared" si="15"/>
        <v>0.01</v>
      </c>
      <c r="AA21" s="36">
        <f t="shared" si="16"/>
        <v>0.01</v>
      </c>
      <c r="AB21" s="36">
        <f t="shared" si="17"/>
        <v>0.01</v>
      </c>
      <c r="AC21" s="36">
        <f t="shared" si="18"/>
        <v>0.01</v>
      </c>
      <c r="AD21" s="36">
        <f t="shared" si="19"/>
        <v>0.02</v>
      </c>
      <c r="AE21" s="36">
        <f t="shared" si="20"/>
        <v>0.01</v>
      </c>
      <c r="AF21" s="36">
        <f t="shared" si="21"/>
        <v>0.01</v>
      </c>
      <c r="AG21" s="36">
        <f t="shared" si="22"/>
        <v>0.01</v>
      </c>
      <c r="AH21" s="36">
        <f t="shared" si="23"/>
        <v>0.01</v>
      </c>
      <c r="AI21" s="36">
        <f t="shared" si="24"/>
        <v>0.02</v>
      </c>
      <c r="AJ21" s="36">
        <f t="shared" si="25"/>
        <v>0.01</v>
      </c>
    </row>
    <row r="22" spans="1:36" ht="12.95" customHeight="1" x14ac:dyDescent="0.15">
      <c r="A22" s="44">
        <v>259</v>
      </c>
      <c r="B22" s="99" t="s">
        <v>95</v>
      </c>
      <c r="C22" s="99"/>
      <c r="D22" s="35">
        <v>6</v>
      </c>
      <c r="E22" s="35">
        <v>12</v>
      </c>
      <c r="F22" s="4">
        <f t="shared" si="0"/>
        <v>0.02</v>
      </c>
      <c r="G22" s="5"/>
      <c r="H22" s="44" t="s">
        <v>77</v>
      </c>
      <c r="I22" s="76" t="s">
        <v>245</v>
      </c>
      <c r="J22" s="1" t="s">
        <v>15</v>
      </c>
      <c r="K22" s="36">
        <f t="shared" si="1"/>
        <v>0.02</v>
      </c>
      <c r="L22" s="36">
        <f t="shared" si="2"/>
        <v>0.02</v>
      </c>
      <c r="M22" s="36">
        <f t="shared" si="3"/>
        <v>0.02</v>
      </c>
      <c r="N22" s="36">
        <f t="shared" si="4"/>
        <v>0.02</v>
      </c>
      <c r="O22" s="36">
        <f t="shared" si="5"/>
        <v>0.02</v>
      </c>
      <c r="P22" s="36">
        <f t="shared" si="26"/>
        <v>0.02</v>
      </c>
      <c r="Q22" s="36">
        <f t="shared" si="6"/>
        <v>0.02</v>
      </c>
      <c r="R22" s="36">
        <f t="shared" si="7"/>
        <v>0.02</v>
      </c>
      <c r="S22" s="36">
        <f t="shared" si="8"/>
        <v>0.02</v>
      </c>
      <c r="T22" s="36">
        <f t="shared" si="9"/>
        <v>0.02</v>
      </c>
      <c r="U22" s="36">
        <f t="shared" si="10"/>
        <v>0.02</v>
      </c>
      <c r="V22" s="36">
        <f t="shared" si="11"/>
        <v>0.02</v>
      </c>
      <c r="W22" s="36">
        <f t="shared" si="12"/>
        <v>0.02</v>
      </c>
      <c r="X22" s="36">
        <f t="shared" si="13"/>
        <v>0.02</v>
      </c>
      <c r="Y22" s="36">
        <f t="shared" si="14"/>
        <v>0.02</v>
      </c>
      <c r="Z22" s="36">
        <f t="shared" si="15"/>
        <v>0.02</v>
      </c>
      <c r="AA22" s="36">
        <f t="shared" si="16"/>
        <v>0.02</v>
      </c>
      <c r="AB22" s="36">
        <f t="shared" si="17"/>
        <v>0.02</v>
      </c>
      <c r="AC22" s="36">
        <f t="shared" si="18"/>
        <v>0.02</v>
      </c>
      <c r="AD22" s="36">
        <f t="shared" si="19"/>
        <v>0.03</v>
      </c>
      <c r="AE22" s="36">
        <f t="shared" si="20"/>
        <v>0.02</v>
      </c>
      <c r="AF22" s="36">
        <f t="shared" si="21"/>
        <v>0.02</v>
      </c>
      <c r="AG22" s="36">
        <f t="shared" si="22"/>
        <v>0.02</v>
      </c>
      <c r="AH22" s="36">
        <f t="shared" si="23"/>
        <v>0.02</v>
      </c>
      <c r="AI22" s="36">
        <f t="shared" si="24"/>
        <v>0.02</v>
      </c>
      <c r="AJ22" s="36">
        <f t="shared" si="25"/>
        <v>0.02</v>
      </c>
    </row>
    <row r="23" spans="1:36" ht="12.95" customHeight="1" x14ac:dyDescent="0.15">
      <c r="A23" s="44">
        <v>260</v>
      </c>
      <c r="B23" s="99" t="s">
        <v>95</v>
      </c>
      <c r="C23" s="99"/>
      <c r="D23" s="35">
        <v>8</v>
      </c>
      <c r="E23" s="35">
        <v>12</v>
      </c>
      <c r="F23" s="4">
        <f t="shared" si="0"/>
        <v>0.03</v>
      </c>
      <c r="G23" s="5"/>
      <c r="H23" s="44" t="s">
        <v>77</v>
      </c>
      <c r="I23" s="76" t="s">
        <v>245</v>
      </c>
      <c r="J23" s="1" t="s">
        <v>15</v>
      </c>
      <c r="K23" s="36">
        <f t="shared" si="1"/>
        <v>0.04</v>
      </c>
      <c r="L23" s="36">
        <f t="shared" si="2"/>
        <v>0.03</v>
      </c>
      <c r="M23" s="36">
        <f t="shared" si="3"/>
        <v>0.04</v>
      </c>
      <c r="N23" s="36">
        <f t="shared" si="4"/>
        <v>0.04</v>
      </c>
      <c r="O23" s="36">
        <f t="shared" si="5"/>
        <v>0.04</v>
      </c>
      <c r="P23" s="36">
        <f t="shared" si="26"/>
        <v>0.04</v>
      </c>
      <c r="Q23" s="36">
        <f t="shared" si="6"/>
        <v>0.03</v>
      </c>
      <c r="R23" s="36">
        <f t="shared" si="7"/>
        <v>0.03</v>
      </c>
      <c r="S23" s="36">
        <f t="shared" si="8"/>
        <v>0.04</v>
      </c>
      <c r="T23" s="36">
        <f t="shared" si="9"/>
        <v>0.04</v>
      </c>
      <c r="U23" s="36">
        <f t="shared" si="10"/>
        <v>0.03</v>
      </c>
      <c r="V23" s="36">
        <f t="shared" si="11"/>
        <v>0.03</v>
      </c>
      <c r="W23" s="36">
        <f t="shared" si="12"/>
        <v>0.03</v>
      </c>
      <c r="X23" s="36">
        <f t="shared" si="13"/>
        <v>0.04</v>
      </c>
      <c r="Y23" s="36">
        <f t="shared" si="14"/>
        <v>0.03</v>
      </c>
      <c r="Z23" s="36">
        <f t="shared" si="15"/>
        <v>0.03</v>
      </c>
      <c r="AA23" s="36">
        <f t="shared" si="16"/>
        <v>0.03</v>
      </c>
      <c r="AB23" s="36">
        <f t="shared" si="17"/>
        <v>0.03</v>
      </c>
      <c r="AC23" s="36">
        <f t="shared" si="18"/>
        <v>0.03</v>
      </c>
      <c r="AD23" s="36">
        <f t="shared" si="19"/>
        <v>0.05</v>
      </c>
      <c r="AE23" s="36">
        <f t="shared" si="20"/>
        <v>0.03</v>
      </c>
      <c r="AF23" s="36">
        <f t="shared" si="21"/>
        <v>0.03</v>
      </c>
      <c r="AG23" s="36">
        <f t="shared" si="22"/>
        <v>0.03</v>
      </c>
      <c r="AH23" s="36">
        <f t="shared" si="23"/>
        <v>0.03</v>
      </c>
      <c r="AI23" s="36">
        <f t="shared" si="24"/>
        <v>0.04</v>
      </c>
      <c r="AJ23" s="36">
        <f t="shared" si="25"/>
        <v>0.03</v>
      </c>
    </row>
    <row r="24" spans="1:36" ht="12.95" customHeight="1" x14ac:dyDescent="0.15">
      <c r="A24" s="35"/>
      <c r="B24" s="99"/>
      <c r="C24" s="99"/>
      <c r="D24" s="35"/>
      <c r="E24" s="35"/>
      <c r="F24" s="4" t="str">
        <f t="shared" si="0"/>
        <v/>
      </c>
      <c r="G24" s="5"/>
      <c r="H24" s="35"/>
      <c r="I24" s="35"/>
      <c r="J24" s="1" t="s">
        <v>15</v>
      </c>
      <c r="K24" s="36" t="e">
        <f t="shared" si="1"/>
        <v>#NUM!</v>
      </c>
      <c r="L24" s="36" t="e">
        <f t="shared" si="2"/>
        <v>#NUM!</v>
      </c>
      <c r="M24" s="36" t="e">
        <f t="shared" si="3"/>
        <v>#NUM!</v>
      </c>
      <c r="N24" s="36" t="e">
        <f t="shared" si="4"/>
        <v>#NUM!</v>
      </c>
      <c r="O24" s="36" t="e">
        <f t="shared" si="5"/>
        <v>#NUM!</v>
      </c>
      <c r="P24" s="36" t="e">
        <f t="shared" si="26"/>
        <v>#N/A</v>
      </c>
      <c r="Q24" s="36" t="e">
        <f t="shared" si="6"/>
        <v>#NUM!</v>
      </c>
      <c r="R24" s="36" t="e">
        <f t="shared" si="7"/>
        <v>#NUM!</v>
      </c>
      <c r="S24" s="36" t="e">
        <f t="shared" si="8"/>
        <v>#NUM!</v>
      </c>
      <c r="T24" s="36" t="e">
        <f t="shared" si="9"/>
        <v>#NUM!</v>
      </c>
      <c r="U24" s="36" t="e">
        <f t="shared" si="10"/>
        <v>#N/A</v>
      </c>
      <c r="V24" s="36" t="e">
        <f t="shared" si="11"/>
        <v>#NUM!</v>
      </c>
      <c r="W24" s="36" t="e">
        <f t="shared" si="12"/>
        <v>#NUM!</v>
      </c>
      <c r="X24" s="36" t="e">
        <f t="shared" si="13"/>
        <v>#NUM!</v>
      </c>
      <c r="Y24" s="36" t="e">
        <f t="shared" si="14"/>
        <v>#NUM!</v>
      </c>
      <c r="Z24" s="36" t="e">
        <f t="shared" si="15"/>
        <v>#N/A</v>
      </c>
      <c r="AA24" s="36" t="e">
        <f t="shared" si="16"/>
        <v>#NUM!</v>
      </c>
      <c r="AB24" s="36" t="e">
        <f t="shared" si="17"/>
        <v>#NUM!</v>
      </c>
      <c r="AC24" s="36" t="e">
        <f t="shared" si="18"/>
        <v>#NUM!</v>
      </c>
      <c r="AD24" s="36" t="e">
        <f t="shared" si="19"/>
        <v>#NUM!</v>
      </c>
      <c r="AE24" s="36" t="e">
        <f t="shared" si="20"/>
        <v>#NUM!</v>
      </c>
      <c r="AF24" s="36" t="e">
        <f t="shared" si="21"/>
        <v>#N/A</v>
      </c>
      <c r="AG24" s="36" t="e">
        <f t="shared" si="22"/>
        <v>#NUM!</v>
      </c>
      <c r="AH24" s="36" t="e">
        <f t="shared" si="23"/>
        <v>#NUM!</v>
      </c>
      <c r="AI24" s="36" t="e">
        <f t="shared" si="24"/>
        <v>#NUM!</v>
      </c>
      <c r="AJ24" s="36" t="e">
        <f t="shared" si="25"/>
        <v>#N/A</v>
      </c>
    </row>
    <row r="25" spans="1:36" ht="12.95" customHeight="1" x14ac:dyDescent="0.15">
      <c r="A25" s="35"/>
      <c r="B25" s="99"/>
      <c r="C25" s="99"/>
      <c r="D25" s="35"/>
      <c r="E25" s="35"/>
      <c r="F25" s="4" t="str">
        <f t="shared" si="0"/>
        <v/>
      </c>
      <c r="G25" s="5"/>
      <c r="H25" s="35"/>
      <c r="I25" s="35"/>
      <c r="J25" s="1" t="s">
        <v>15</v>
      </c>
      <c r="K25" s="36" t="e">
        <f t="shared" si="1"/>
        <v>#NUM!</v>
      </c>
      <c r="L25" s="36" t="e">
        <f t="shared" si="2"/>
        <v>#NUM!</v>
      </c>
      <c r="M25" s="36" t="e">
        <f t="shared" si="3"/>
        <v>#NUM!</v>
      </c>
      <c r="N25" s="36" t="e">
        <f t="shared" si="4"/>
        <v>#NUM!</v>
      </c>
      <c r="O25" s="36" t="e">
        <f t="shared" si="5"/>
        <v>#NUM!</v>
      </c>
      <c r="P25" s="36" t="e">
        <f t="shared" si="26"/>
        <v>#N/A</v>
      </c>
      <c r="Q25" s="36" t="e">
        <f t="shared" si="6"/>
        <v>#NUM!</v>
      </c>
      <c r="R25" s="36" t="e">
        <f t="shared" si="7"/>
        <v>#NUM!</v>
      </c>
      <c r="S25" s="36" t="e">
        <f t="shared" si="8"/>
        <v>#NUM!</v>
      </c>
      <c r="T25" s="36" t="e">
        <f t="shared" si="9"/>
        <v>#NUM!</v>
      </c>
      <c r="U25" s="36" t="e">
        <f t="shared" si="10"/>
        <v>#N/A</v>
      </c>
      <c r="V25" s="36" t="e">
        <f t="shared" si="11"/>
        <v>#NUM!</v>
      </c>
      <c r="W25" s="36" t="e">
        <f t="shared" si="12"/>
        <v>#NUM!</v>
      </c>
      <c r="X25" s="36" t="e">
        <f t="shared" si="13"/>
        <v>#NUM!</v>
      </c>
      <c r="Y25" s="36" t="e">
        <f t="shared" si="14"/>
        <v>#NUM!</v>
      </c>
      <c r="Z25" s="36" t="e">
        <f t="shared" si="15"/>
        <v>#N/A</v>
      </c>
      <c r="AA25" s="36" t="e">
        <f t="shared" si="16"/>
        <v>#NUM!</v>
      </c>
      <c r="AB25" s="36" t="e">
        <f t="shared" si="17"/>
        <v>#NUM!</v>
      </c>
      <c r="AC25" s="36" t="e">
        <f t="shared" si="18"/>
        <v>#NUM!</v>
      </c>
      <c r="AD25" s="36" t="e">
        <f t="shared" si="19"/>
        <v>#NUM!</v>
      </c>
      <c r="AE25" s="36" t="e">
        <f t="shared" si="20"/>
        <v>#NUM!</v>
      </c>
      <c r="AF25" s="36" t="e">
        <f t="shared" si="21"/>
        <v>#N/A</v>
      </c>
      <c r="AG25" s="36" t="e">
        <f t="shared" si="22"/>
        <v>#NUM!</v>
      </c>
      <c r="AH25" s="36" t="e">
        <f t="shared" si="23"/>
        <v>#NUM!</v>
      </c>
      <c r="AI25" s="36" t="e">
        <f t="shared" si="24"/>
        <v>#NUM!</v>
      </c>
      <c r="AJ25" s="36" t="e">
        <f t="shared" si="25"/>
        <v>#N/A</v>
      </c>
    </row>
    <row r="26" spans="1:36" ht="12.95" customHeight="1" x14ac:dyDescent="0.15">
      <c r="A26" s="35"/>
      <c r="B26" s="99"/>
      <c r="C26" s="99"/>
      <c r="D26" s="35"/>
      <c r="E26" s="35"/>
      <c r="F26" s="4" t="str">
        <f t="shared" si="0"/>
        <v/>
      </c>
      <c r="G26" s="5"/>
      <c r="H26" s="35"/>
      <c r="I26" s="35"/>
      <c r="J26" s="1" t="s">
        <v>15</v>
      </c>
      <c r="K26" s="36" t="e">
        <f t="shared" si="1"/>
        <v>#NUM!</v>
      </c>
      <c r="L26" s="36" t="e">
        <f t="shared" si="2"/>
        <v>#NUM!</v>
      </c>
      <c r="M26" s="36" t="e">
        <f t="shared" si="3"/>
        <v>#NUM!</v>
      </c>
      <c r="N26" s="36" t="e">
        <f t="shared" si="4"/>
        <v>#NUM!</v>
      </c>
      <c r="O26" s="36" t="e">
        <f t="shared" si="5"/>
        <v>#NUM!</v>
      </c>
      <c r="P26" s="36" t="e">
        <f t="shared" si="26"/>
        <v>#N/A</v>
      </c>
      <c r="Q26" s="36" t="e">
        <f t="shared" si="6"/>
        <v>#NUM!</v>
      </c>
      <c r="R26" s="36" t="e">
        <f t="shared" si="7"/>
        <v>#NUM!</v>
      </c>
      <c r="S26" s="36" t="e">
        <f t="shared" si="8"/>
        <v>#NUM!</v>
      </c>
      <c r="T26" s="36" t="e">
        <f t="shared" si="9"/>
        <v>#NUM!</v>
      </c>
      <c r="U26" s="36" t="e">
        <f t="shared" si="10"/>
        <v>#N/A</v>
      </c>
      <c r="V26" s="36" t="e">
        <f t="shared" si="11"/>
        <v>#NUM!</v>
      </c>
      <c r="W26" s="36" t="e">
        <f t="shared" si="12"/>
        <v>#NUM!</v>
      </c>
      <c r="X26" s="36" t="e">
        <f t="shared" si="13"/>
        <v>#NUM!</v>
      </c>
      <c r="Y26" s="36" t="e">
        <f t="shared" si="14"/>
        <v>#NUM!</v>
      </c>
      <c r="Z26" s="36" t="e">
        <f t="shared" si="15"/>
        <v>#N/A</v>
      </c>
      <c r="AA26" s="36" t="e">
        <f t="shared" si="16"/>
        <v>#NUM!</v>
      </c>
      <c r="AB26" s="36" t="e">
        <f t="shared" si="17"/>
        <v>#NUM!</v>
      </c>
      <c r="AC26" s="36" t="e">
        <f t="shared" si="18"/>
        <v>#NUM!</v>
      </c>
      <c r="AD26" s="36" t="e">
        <f t="shared" si="19"/>
        <v>#NUM!</v>
      </c>
      <c r="AE26" s="36" t="e">
        <f t="shared" si="20"/>
        <v>#NUM!</v>
      </c>
      <c r="AF26" s="36" t="e">
        <f t="shared" si="21"/>
        <v>#N/A</v>
      </c>
      <c r="AG26" s="36" t="e">
        <f t="shared" si="22"/>
        <v>#NUM!</v>
      </c>
      <c r="AH26" s="36" t="e">
        <f t="shared" si="23"/>
        <v>#NUM!</v>
      </c>
      <c r="AI26" s="36" t="e">
        <f t="shared" si="24"/>
        <v>#NUM!</v>
      </c>
      <c r="AJ26" s="36" t="e">
        <f t="shared" si="25"/>
        <v>#N/A</v>
      </c>
    </row>
    <row r="27" spans="1:36" ht="12.95" customHeight="1" x14ac:dyDescent="0.15">
      <c r="A27" s="35"/>
      <c r="B27" s="99"/>
      <c r="C27" s="99"/>
      <c r="D27" s="35"/>
      <c r="E27" s="35"/>
      <c r="F27" s="4" t="str">
        <f t="shared" si="0"/>
        <v/>
      </c>
      <c r="G27" s="5"/>
      <c r="H27" s="35"/>
      <c r="I27" s="35"/>
      <c r="J27" s="1" t="s">
        <v>15</v>
      </c>
      <c r="K27" s="36" t="e">
        <f t="shared" si="1"/>
        <v>#NUM!</v>
      </c>
      <c r="L27" s="36" t="e">
        <f t="shared" si="2"/>
        <v>#NUM!</v>
      </c>
      <c r="M27" s="36" t="e">
        <f t="shared" si="3"/>
        <v>#NUM!</v>
      </c>
      <c r="N27" s="36" t="e">
        <f t="shared" si="4"/>
        <v>#NUM!</v>
      </c>
      <c r="O27" s="36" t="e">
        <f t="shared" si="5"/>
        <v>#NUM!</v>
      </c>
      <c r="P27" s="36" t="e">
        <f t="shared" si="26"/>
        <v>#N/A</v>
      </c>
      <c r="Q27" s="36" t="e">
        <f t="shared" si="6"/>
        <v>#NUM!</v>
      </c>
      <c r="R27" s="36" t="e">
        <f t="shared" si="7"/>
        <v>#NUM!</v>
      </c>
      <c r="S27" s="36" t="e">
        <f t="shared" si="8"/>
        <v>#NUM!</v>
      </c>
      <c r="T27" s="36" t="e">
        <f t="shared" si="9"/>
        <v>#NUM!</v>
      </c>
      <c r="U27" s="36" t="e">
        <f t="shared" si="10"/>
        <v>#N/A</v>
      </c>
      <c r="V27" s="36" t="e">
        <f t="shared" si="11"/>
        <v>#NUM!</v>
      </c>
      <c r="W27" s="36" t="e">
        <f t="shared" si="12"/>
        <v>#NUM!</v>
      </c>
      <c r="X27" s="36" t="e">
        <f t="shared" si="13"/>
        <v>#NUM!</v>
      </c>
      <c r="Y27" s="36" t="e">
        <f t="shared" si="14"/>
        <v>#NUM!</v>
      </c>
      <c r="Z27" s="36" t="e">
        <f t="shared" si="15"/>
        <v>#N/A</v>
      </c>
      <c r="AA27" s="36" t="e">
        <f t="shared" si="16"/>
        <v>#NUM!</v>
      </c>
      <c r="AB27" s="36" t="e">
        <f t="shared" si="17"/>
        <v>#NUM!</v>
      </c>
      <c r="AC27" s="36" t="e">
        <f t="shared" si="18"/>
        <v>#NUM!</v>
      </c>
      <c r="AD27" s="36" t="e">
        <f t="shared" si="19"/>
        <v>#NUM!</v>
      </c>
      <c r="AE27" s="36" t="e">
        <f t="shared" si="20"/>
        <v>#NUM!</v>
      </c>
      <c r="AF27" s="36" t="e">
        <f t="shared" si="21"/>
        <v>#N/A</v>
      </c>
      <c r="AG27" s="36" t="e">
        <f t="shared" si="22"/>
        <v>#NUM!</v>
      </c>
      <c r="AH27" s="36" t="e">
        <f t="shared" si="23"/>
        <v>#NUM!</v>
      </c>
      <c r="AI27" s="36" t="e">
        <f t="shared" si="24"/>
        <v>#NUM!</v>
      </c>
      <c r="AJ27" s="36" t="e">
        <f t="shared" si="25"/>
        <v>#N/A</v>
      </c>
    </row>
    <row r="28" spans="1:36" ht="12.95" customHeight="1" x14ac:dyDescent="0.15">
      <c r="A28" s="35"/>
      <c r="B28" s="99"/>
      <c r="C28" s="99"/>
      <c r="D28" s="35"/>
      <c r="E28" s="35"/>
      <c r="F28" s="4" t="str">
        <f t="shared" si="0"/>
        <v/>
      </c>
      <c r="G28" s="5"/>
      <c r="H28" s="35"/>
      <c r="I28" s="35"/>
      <c r="J28" s="1" t="s">
        <v>15</v>
      </c>
      <c r="K28" s="36" t="e">
        <f t="shared" si="1"/>
        <v>#NUM!</v>
      </c>
      <c r="L28" s="36" t="e">
        <f t="shared" si="2"/>
        <v>#NUM!</v>
      </c>
      <c r="M28" s="36" t="e">
        <f t="shared" si="3"/>
        <v>#NUM!</v>
      </c>
      <c r="N28" s="8" t="e">
        <f t="shared" si="4"/>
        <v>#NUM!</v>
      </c>
      <c r="O28" s="36" t="e">
        <f t="shared" si="5"/>
        <v>#NUM!</v>
      </c>
      <c r="P28" s="36" t="e">
        <f t="shared" si="26"/>
        <v>#N/A</v>
      </c>
      <c r="Q28" s="36" t="e">
        <f t="shared" si="6"/>
        <v>#NUM!</v>
      </c>
      <c r="R28" s="36" t="e">
        <f t="shared" si="7"/>
        <v>#NUM!</v>
      </c>
      <c r="S28" s="36" t="e">
        <f t="shared" si="8"/>
        <v>#NUM!</v>
      </c>
      <c r="T28" s="36" t="e">
        <f t="shared" si="9"/>
        <v>#NUM!</v>
      </c>
      <c r="U28" s="36" t="e">
        <f t="shared" si="10"/>
        <v>#N/A</v>
      </c>
      <c r="V28" s="36" t="e">
        <f t="shared" si="11"/>
        <v>#NUM!</v>
      </c>
      <c r="W28" s="36" t="e">
        <f t="shared" si="12"/>
        <v>#NUM!</v>
      </c>
      <c r="X28" s="36" t="e">
        <f t="shared" si="13"/>
        <v>#NUM!</v>
      </c>
      <c r="Y28" s="36" t="e">
        <f t="shared" si="14"/>
        <v>#NUM!</v>
      </c>
      <c r="Z28" s="36" t="e">
        <f t="shared" si="15"/>
        <v>#N/A</v>
      </c>
      <c r="AA28" s="36" t="e">
        <f t="shared" si="16"/>
        <v>#NUM!</v>
      </c>
      <c r="AB28" s="36" t="e">
        <f t="shared" si="17"/>
        <v>#NUM!</v>
      </c>
      <c r="AC28" s="36" t="e">
        <f t="shared" si="18"/>
        <v>#NUM!</v>
      </c>
      <c r="AD28" s="36" t="e">
        <f t="shared" si="19"/>
        <v>#NUM!</v>
      </c>
      <c r="AE28" s="36" t="e">
        <f t="shared" si="20"/>
        <v>#NUM!</v>
      </c>
      <c r="AF28" s="36" t="e">
        <f t="shared" si="21"/>
        <v>#N/A</v>
      </c>
      <c r="AG28" s="36" t="e">
        <f t="shared" si="22"/>
        <v>#NUM!</v>
      </c>
      <c r="AH28" s="36" t="e">
        <f t="shared" si="23"/>
        <v>#NUM!</v>
      </c>
      <c r="AI28" s="36" t="e">
        <f t="shared" si="24"/>
        <v>#NUM!</v>
      </c>
      <c r="AJ28" s="36" t="e">
        <f t="shared" si="25"/>
        <v>#N/A</v>
      </c>
    </row>
    <row r="29" spans="1:36" ht="12.95" customHeight="1" x14ac:dyDescent="0.15">
      <c r="A29" s="35"/>
      <c r="B29" s="99"/>
      <c r="C29" s="99"/>
      <c r="D29" s="35"/>
      <c r="E29" s="35"/>
      <c r="F29" s="4" t="str">
        <f t="shared" si="0"/>
        <v/>
      </c>
      <c r="G29" s="5"/>
      <c r="H29" s="35"/>
      <c r="I29" s="35"/>
      <c r="J29" s="1" t="s">
        <v>15</v>
      </c>
      <c r="K29" s="36" t="e">
        <f t="shared" si="1"/>
        <v>#NUM!</v>
      </c>
      <c r="L29" s="36" t="e">
        <f t="shared" si="2"/>
        <v>#NUM!</v>
      </c>
      <c r="M29" s="36" t="e">
        <f t="shared" si="3"/>
        <v>#NUM!</v>
      </c>
      <c r="N29" s="36" t="e">
        <f t="shared" si="4"/>
        <v>#NUM!</v>
      </c>
      <c r="O29" s="36" t="e">
        <f t="shared" si="5"/>
        <v>#NUM!</v>
      </c>
      <c r="P29" s="36" t="e">
        <f t="shared" si="26"/>
        <v>#N/A</v>
      </c>
      <c r="Q29" s="36" t="e">
        <f t="shared" si="6"/>
        <v>#NUM!</v>
      </c>
      <c r="R29" s="36" t="e">
        <f t="shared" si="7"/>
        <v>#NUM!</v>
      </c>
      <c r="S29" s="36" t="e">
        <f t="shared" si="8"/>
        <v>#NUM!</v>
      </c>
      <c r="T29" s="36" t="e">
        <f t="shared" si="9"/>
        <v>#NUM!</v>
      </c>
      <c r="U29" s="36" t="e">
        <f t="shared" si="10"/>
        <v>#N/A</v>
      </c>
      <c r="V29" s="36" t="e">
        <f t="shared" si="11"/>
        <v>#NUM!</v>
      </c>
      <c r="W29" s="36" t="e">
        <f t="shared" si="12"/>
        <v>#NUM!</v>
      </c>
      <c r="X29" s="36" t="e">
        <f t="shared" si="13"/>
        <v>#NUM!</v>
      </c>
      <c r="Y29" s="36" t="e">
        <f t="shared" si="14"/>
        <v>#NUM!</v>
      </c>
      <c r="Z29" s="36" t="e">
        <f t="shared" si="15"/>
        <v>#N/A</v>
      </c>
      <c r="AA29" s="36" t="e">
        <f t="shared" si="16"/>
        <v>#NUM!</v>
      </c>
      <c r="AB29" s="36" t="e">
        <f t="shared" si="17"/>
        <v>#NUM!</v>
      </c>
      <c r="AC29" s="36" t="e">
        <f t="shared" si="18"/>
        <v>#NUM!</v>
      </c>
      <c r="AD29" s="36" t="e">
        <f t="shared" si="19"/>
        <v>#NUM!</v>
      </c>
      <c r="AE29" s="36" t="e">
        <f t="shared" si="20"/>
        <v>#NUM!</v>
      </c>
      <c r="AF29" s="36" t="e">
        <f t="shared" si="21"/>
        <v>#N/A</v>
      </c>
      <c r="AG29" s="36" t="e">
        <f t="shared" si="22"/>
        <v>#NUM!</v>
      </c>
      <c r="AH29" s="36" t="e">
        <f t="shared" si="23"/>
        <v>#NUM!</v>
      </c>
      <c r="AI29" s="36" t="e">
        <f t="shared" si="24"/>
        <v>#NUM!</v>
      </c>
      <c r="AJ29" s="36" t="e">
        <f t="shared" si="25"/>
        <v>#N/A</v>
      </c>
    </row>
    <row r="30" spans="1:36" ht="12.95" customHeight="1" x14ac:dyDescent="0.15">
      <c r="A30" s="35"/>
      <c r="B30" s="99"/>
      <c r="C30" s="99"/>
      <c r="D30" s="35"/>
      <c r="E30" s="35"/>
      <c r="F30" s="4" t="str">
        <f t="shared" si="0"/>
        <v/>
      </c>
      <c r="G30" s="26"/>
      <c r="H30" s="35"/>
      <c r="I30" s="35"/>
      <c r="J30" s="1" t="s">
        <v>15</v>
      </c>
      <c r="K30" s="36" t="e">
        <f t="shared" si="1"/>
        <v>#NUM!</v>
      </c>
      <c r="L30" s="36" t="e">
        <f t="shared" si="2"/>
        <v>#NUM!</v>
      </c>
      <c r="M30" s="36" t="e">
        <f t="shared" si="3"/>
        <v>#NUM!</v>
      </c>
      <c r="N30" s="36" t="e">
        <f t="shared" si="4"/>
        <v>#NUM!</v>
      </c>
      <c r="O30" s="36" t="e">
        <f t="shared" si="5"/>
        <v>#NUM!</v>
      </c>
      <c r="P30" s="36" t="e">
        <f t="shared" si="26"/>
        <v>#N/A</v>
      </c>
      <c r="Q30" s="36" t="e">
        <f t="shared" si="6"/>
        <v>#NUM!</v>
      </c>
      <c r="R30" s="36" t="e">
        <f t="shared" si="7"/>
        <v>#NUM!</v>
      </c>
      <c r="S30" s="36" t="e">
        <f t="shared" si="8"/>
        <v>#NUM!</v>
      </c>
      <c r="T30" s="36" t="e">
        <f t="shared" si="9"/>
        <v>#NUM!</v>
      </c>
      <c r="U30" s="36" t="e">
        <f t="shared" si="10"/>
        <v>#N/A</v>
      </c>
      <c r="V30" s="36" t="e">
        <f t="shared" si="11"/>
        <v>#NUM!</v>
      </c>
      <c r="W30" s="36" t="e">
        <f t="shared" si="12"/>
        <v>#NUM!</v>
      </c>
      <c r="X30" s="36" t="e">
        <f t="shared" si="13"/>
        <v>#NUM!</v>
      </c>
      <c r="Y30" s="36" t="e">
        <f t="shared" si="14"/>
        <v>#NUM!</v>
      </c>
      <c r="Z30" s="36" t="e">
        <f t="shared" si="15"/>
        <v>#N/A</v>
      </c>
      <c r="AA30" s="36" t="e">
        <f t="shared" si="16"/>
        <v>#NUM!</v>
      </c>
      <c r="AB30" s="36" t="e">
        <f t="shared" si="17"/>
        <v>#NUM!</v>
      </c>
      <c r="AC30" s="36" t="e">
        <f t="shared" si="18"/>
        <v>#NUM!</v>
      </c>
      <c r="AD30" s="36" t="e">
        <f t="shared" si="19"/>
        <v>#NUM!</v>
      </c>
      <c r="AE30" s="36" t="e">
        <f t="shared" si="20"/>
        <v>#NUM!</v>
      </c>
      <c r="AF30" s="36" t="e">
        <f t="shared" si="21"/>
        <v>#N/A</v>
      </c>
      <c r="AG30" s="36" t="e">
        <f t="shared" si="22"/>
        <v>#NUM!</v>
      </c>
      <c r="AH30" s="36" t="e">
        <f t="shared" si="23"/>
        <v>#NUM!</v>
      </c>
      <c r="AI30" s="36" t="e">
        <f t="shared" si="24"/>
        <v>#NUM!</v>
      </c>
      <c r="AJ30" s="36" t="e">
        <f t="shared" si="25"/>
        <v>#N/A</v>
      </c>
    </row>
    <row r="31" spans="1:36" ht="12.95" customHeight="1" x14ac:dyDescent="0.15">
      <c r="A31" s="35"/>
      <c r="B31" s="99"/>
      <c r="C31" s="99"/>
      <c r="D31" s="35"/>
      <c r="E31" s="35"/>
      <c r="F31" s="4" t="str">
        <f t="shared" si="0"/>
        <v/>
      </c>
      <c r="G31" s="26"/>
      <c r="H31" s="35"/>
      <c r="I31" s="35"/>
      <c r="J31" s="1" t="s">
        <v>15</v>
      </c>
      <c r="K31" s="36" t="e">
        <f t="shared" si="1"/>
        <v>#NUM!</v>
      </c>
      <c r="L31" s="36" t="e">
        <f t="shared" si="2"/>
        <v>#NUM!</v>
      </c>
      <c r="M31" s="36" t="e">
        <f t="shared" si="3"/>
        <v>#NUM!</v>
      </c>
      <c r="N31" s="36" t="e">
        <f t="shared" si="4"/>
        <v>#NUM!</v>
      </c>
      <c r="O31" s="36" t="e">
        <f t="shared" si="5"/>
        <v>#NUM!</v>
      </c>
      <c r="P31" s="36" t="e">
        <f t="shared" si="26"/>
        <v>#N/A</v>
      </c>
      <c r="Q31" s="36" t="e">
        <f t="shared" si="6"/>
        <v>#NUM!</v>
      </c>
      <c r="R31" s="36" t="e">
        <f t="shared" si="7"/>
        <v>#NUM!</v>
      </c>
      <c r="S31" s="36" t="e">
        <f t="shared" si="8"/>
        <v>#NUM!</v>
      </c>
      <c r="T31" s="36" t="e">
        <f t="shared" si="9"/>
        <v>#NUM!</v>
      </c>
      <c r="U31" s="36" t="e">
        <f t="shared" si="10"/>
        <v>#N/A</v>
      </c>
      <c r="V31" s="36" t="e">
        <f t="shared" si="11"/>
        <v>#NUM!</v>
      </c>
      <c r="W31" s="36" t="e">
        <f t="shared" si="12"/>
        <v>#NUM!</v>
      </c>
      <c r="X31" s="36" t="e">
        <f t="shared" si="13"/>
        <v>#NUM!</v>
      </c>
      <c r="Y31" s="36" t="e">
        <f t="shared" si="14"/>
        <v>#NUM!</v>
      </c>
      <c r="Z31" s="36" t="e">
        <f t="shared" si="15"/>
        <v>#N/A</v>
      </c>
      <c r="AA31" s="36" t="e">
        <f t="shared" si="16"/>
        <v>#NUM!</v>
      </c>
      <c r="AB31" s="36" t="e">
        <f t="shared" si="17"/>
        <v>#NUM!</v>
      </c>
      <c r="AC31" s="36" t="e">
        <f t="shared" si="18"/>
        <v>#NUM!</v>
      </c>
      <c r="AD31" s="36" t="e">
        <f t="shared" si="19"/>
        <v>#NUM!</v>
      </c>
      <c r="AE31" s="36" t="e">
        <f t="shared" si="20"/>
        <v>#NUM!</v>
      </c>
      <c r="AF31" s="36" t="e">
        <f t="shared" si="21"/>
        <v>#N/A</v>
      </c>
      <c r="AG31" s="36" t="e">
        <f t="shared" si="22"/>
        <v>#NUM!</v>
      </c>
      <c r="AH31" s="36" t="e">
        <f t="shared" si="23"/>
        <v>#NUM!</v>
      </c>
      <c r="AI31" s="36" t="e">
        <f t="shared" si="24"/>
        <v>#NUM!</v>
      </c>
      <c r="AJ31" s="36" t="e">
        <f t="shared" si="25"/>
        <v>#N/A</v>
      </c>
    </row>
    <row r="32" spans="1:36" ht="12.95" customHeight="1" x14ac:dyDescent="0.15">
      <c r="A32" s="35"/>
      <c r="B32" s="99"/>
      <c r="C32" s="99"/>
      <c r="D32" s="35"/>
      <c r="E32" s="35"/>
      <c r="F32" s="4" t="str">
        <f t="shared" si="0"/>
        <v/>
      </c>
      <c r="G32" s="35"/>
      <c r="H32" s="35"/>
      <c r="I32" s="35"/>
      <c r="J32" s="1" t="s">
        <v>15</v>
      </c>
      <c r="K32" s="36" t="e">
        <f t="shared" si="1"/>
        <v>#NUM!</v>
      </c>
      <c r="L32" s="36" t="e">
        <f t="shared" si="2"/>
        <v>#NUM!</v>
      </c>
      <c r="M32" s="36" t="e">
        <f t="shared" si="3"/>
        <v>#NUM!</v>
      </c>
      <c r="N32" s="36" t="e">
        <f t="shared" si="4"/>
        <v>#NUM!</v>
      </c>
      <c r="O32" s="36" t="e">
        <f t="shared" si="5"/>
        <v>#NUM!</v>
      </c>
      <c r="P32" s="36" t="e">
        <f t="shared" si="26"/>
        <v>#N/A</v>
      </c>
      <c r="Q32" s="36" t="e">
        <f t="shared" si="6"/>
        <v>#NUM!</v>
      </c>
      <c r="R32" s="36" t="e">
        <f t="shared" si="7"/>
        <v>#NUM!</v>
      </c>
      <c r="S32" s="36" t="e">
        <f t="shared" si="8"/>
        <v>#NUM!</v>
      </c>
      <c r="T32" s="36" t="e">
        <f t="shared" si="9"/>
        <v>#NUM!</v>
      </c>
      <c r="U32" s="36" t="e">
        <f t="shared" si="10"/>
        <v>#N/A</v>
      </c>
      <c r="V32" s="36" t="e">
        <f t="shared" si="11"/>
        <v>#NUM!</v>
      </c>
      <c r="W32" s="36" t="e">
        <f t="shared" si="12"/>
        <v>#NUM!</v>
      </c>
      <c r="X32" s="36" t="e">
        <f t="shared" si="13"/>
        <v>#NUM!</v>
      </c>
      <c r="Y32" s="36" t="e">
        <f t="shared" si="14"/>
        <v>#NUM!</v>
      </c>
      <c r="Z32" s="36" t="e">
        <f t="shared" si="15"/>
        <v>#N/A</v>
      </c>
      <c r="AA32" s="36" t="e">
        <f t="shared" si="16"/>
        <v>#NUM!</v>
      </c>
      <c r="AB32" s="36" t="e">
        <f t="shared" si="17"/>
        <v>#NUM!</v>
      </c>
      <c r="AC32" s="36" t="e">
        <f t="shared" si="18"/>
        <v>#NUM!</v>
      </c>
      <c r="AD32" s="36" t="e">
        <f t="shared" si="19"/>
        <v>#NUM!</v>
      </c>
      <c r="AE32" s="36" t="e">
        <f t="shared" si="20"/>
        <v>#NUM!</v>
      </c>
      <c r="AF32" s="36" t="e">
        <f t="shared" si="21"/>
        <v>#N/A</v>
      </c>
      <c r="AG32" s="36" t="e">
        <f t="shared" si="22"/>
        <v>#NUM!</v>
      </c>
      <c r="AH32" s="36" t="e">
        <f t="shared" si="23"/>
        <v>#NUM!</v>
      </c>
      <c r="AI32" s="36" t="e">
        <f t="shared" si="24"/>
        <v>#NUM!</v>
      </c>
      <c r="AJ32" s="36" t="e">
        <f t="shared" si="25"/>
        <v>#N/A</v>
      </c>
    </row>
    <row r="33" spans="1:36" ht="12.95" customHeight="1" x14ac:dyDescent="0.15">
      <c r="A33" s="35"/>
      <c r="B33" s="99"/>
      <c r="C33" s="99"/>
      <c r="D33" s="35"/>
      <c r="E33" s="35"/>
      <c r="F33" s="4" t="str">
        <f t="shared" si="0"/>
        <v/>
      </c>
      <c r="G33" s="35"/>
      <c r="H33" s="35"/>
      <c r="I33" s="35"/>
      <c r="J33" s="1" t="s">
        <v>15</v>
      </c>
      <c r="K33" s="36" t="e">
        <f t="shared" si="1"/>
        <v>#NUM!</v>
      </c>
      <c r="L33" s="36" t="e">
        <f t="shared" si="2"/>
        <v>#NUM!</v>
      </c>
      <c r="M33" s="36" t="e">
        <f t="shared" si="3"/>
        <v>#NUM!</v>
      </c>
      <c r="N33" s="36" t="e">
        <f t="shared" si="4"/>
        <v>#NUM!</v>
      </c>
      <c r="O33" s="36" t="e">
        <f t="shared" si="5"/>
        <v>#NUM!</v>
      </c>
      <c r="P33" s="36" t="e">
        <f t="shared" si="26"/>
        <v>#N/A</v>
      </c>
      <c r="Q33" s="36" t="e">
        <f t="shared" si="6"/>
        <v>#NUM!</v>
      </c>
      <c r="R33" s="36" t="e">
        <f t="shared" si="7"/>
        <v>#NUM!</v>
      </c>
      <c r="S33" s="36" t="e">
        <f t="shared" si="8"/>
        <v>#NUM!</v>
      </c>
      <c r="T33" s="36" t="e">
        <f t="shared" si="9"/>
        <v>#NUM!</v>
      </c>
      <c r="U33" s="36" t="e">
        <f t="shared" si="10"/>
        <v>#N/A</v>
      </c>
      <c r="V33" s="36" t="e">
        <f t="shared" si="11"/>
        <v>#NUM!</v>
      </c>
      <c r="W33" s="36" t="e">
        <f t="shared" si="12"/>
        <v>#NUM!</v>
      </c>
      <c r="X33" s="36" t="e">
        <f t="shared" si="13"/>
        <v>#NUM!</v>
      </c>
      <c r="Y33" s="36" t="e">
        <f t="shared" si="14"/>
        <v>#NUM!</v>
      </c>
      <c r="Z33" s="36" t="e">
        <f t="shared" si="15"/>
        <v>#N/A</v>
      </c>
      <c r="AA33" s="36" t="e">
        <f t="shared" si="16"/>
        <v>#NUM!</v>
      </c>
      <c r="AB33" s="36" t="e">
        <f t="shared" si="17"/>
        <v>#NUM!</v>
      </c>
      <c r="AC33" s="36" t="e">
        <f t="shared" si="18"/>
        <v>#NUM!</v>
      </c>
      <c r="AD33" s="36" t="e">
        <f t="shared" si="19"/>
        <v>#NUM!</v>
      </c>
      <c r="AE33" s="36" t="e">
        <f t="shared" si="20"/>
        <v>#NUM!</v>
      </c>
      <c r="AF33" s="36" t="e">
        <f t="shared" si="21"/>
        <v>#N/A</v>
      </c>
      <c r="AG33" s="36" t="e">
        <f t="shared" si="22"/>
        <v>#NUM!</v>
      </c>
      <c r="AH33" s="36" t="e">
        <f t="shared" si="23"/>
        <v>#NUM!</v>
      </c>
      <c r="AI33" s="36" t="e">
        <f t="shared" si="24"/>
        <v>#NUM!</v>
      </c>
      <c r="AJ33" s="36" t="e">
        <f t="shared" si="25"/>
        <v>#N/A</v>
      </c>
    </row>
    <row r="34" spans="1:36" ht="12.95" customHeight="1" x14ac:dyDescent="0.15">
      <c r="A34" s="35"/>
      <c r="B34" s="99"/>
      <c r="C34" s="99"/>
      <c r="D34" s="35"/>
      <c r="E34" s="35"/>
      <c r="F34" s="4" t="str">
        <f t="shared" si="0"/>
        <v/>
      </c>
      <c r="G34" s="35"/>
      <c r="H34" s="35"/>
      <c r="I34" s="35"/>
      <c r="K34" s="36" t="e">
        <f t="shared" si="1"/>
        <v>#NUM!</v>
      </c>
      <c r="L34" s="36" t="e">
        <f t="shared" si="2"/>
        <v>#NUM!</v>
      </c>
      <c r="M34" s="36" t="e">
        <f t="shared" si="3"/>
        <v>#NUM!</v>
      </c>
      <c r="N34" s="36" t="e">
        <f t="shared" si="4"/>
        <v>#NUM!</v>
      </c>
      <c r="O34" s="36" t="e">
        <f t="shared" si="5"/>
        <v>#NUM!</v>
      </c>
      <c r="P34" s="36" t="e">
        <f t="shared" si="26"/>
        <v>#N/A</v>
      </c>
      <c r="Q34" s="36" t="e">
        <f t="shared" si="6"/>
        <v>#NUM!</v>
      </c>
      <c r="R34" s="36" t="e">
        <f t="shared" si="7"/>
        <v>#NUM!</v>
      </c>
      <c r="S34" s="36" t="e">
        <f t="shared" si="8"/>
        <v>#NUM!</v>
      </c>
      <c r="T34" s="36" t="e">
        <f t="shared" si="9"/>
        <v>#NUM!</v>
      </c>
      <c r="U34" s="36" t="e">
        <f t="shared" si="10"/>
        <v>#N/A</v>
      </c>
      <c r="V34" s="36" t="e">
        <f t="shared" si="11"/>
        <v>#NUM!</v>
      </c>
      <c r="W34" s="36" t="e">
        <f t="shared" si="12"/>
        <v>#NUM!</v>
      </c>
      <c r="X34" s="36" t="e">
        <f t="shared" si="13"/>
        <v>#NUM!</v>
      </c>
      <c r="Y34" s="36" t="e">
        <f t="shared" si="14"/>
        <v>#NUM!</v>
      </c>
      <c r="Z34" s="36" t="e">
        <f t="shared" si="15"/>
        <v>#N/A</v>
      </c>
      <c r="AA34" s="36" t="e">
        <f t="shared" si="16"/>
        <v>#NUM!</v>
      </c>
      <c r="AB34" s="36" t="e">
        <f t="shared" si="17"/>
        <v>#NUM!</v>
      </c>
      <c r="AC34" s="36" t="e">
        <f t="shared" si="18"/>
        <v>#NUM!</v>
      </c>
      <c r="AD34" s="36" t="e">
        <f t="shared" si="19"/>
        <v>#NUM!</v>
      </c>
      <c r="AE34" s="36" t="e">
        <f t="shared" si="20"/>
        <v>#NUM!</v>
      </c>
      <c r="AF34" s="36" t="e">
        <f t="shared" si="21"/>
        <v>#N/A</v>
      </c>
      <c r="AG34" s="36" t="e">
        <f t="shared" si="22"/>
        <v>#NUM!</v>
      </c>
      <c r="AH34" s="36" t="e">
        <f t="shared" si="23"/>
        <v>#NUM!</v>
      </c>
      <c r="AI34" s="36" t="e">
        <f t="shared" si="24"/>
        <v>#NUM!</v>
      </c>
      <c r="AJ34" s="36" t="e">
        <f t="shared" si="25"/>
        <v>#N/A</v>
      </c>
    </row>
    <row r="35" spans="1:36" ht="12.95" customHeight="1" x14ac:dyDescent="0.15">
      <c r="A35" s="35"/>
      <c r="B35" s="99"/>
      <c r="C35" s="99"/>
      <c r="D35" s="35"/>
      <c r="E35" s="35"/>
      <c r="F35" s="4" t="str">
        <f t="shared" si="0"/>
        <v/>
      </c>
      <c r="G35" s="35"/>
      <c r="H35" s="35"/>
      <c r="I35" s="35"/>
      <c r="K35" s="36" t="e">
        <f t="shared" si="1"/>
        <v>#NUM!</v>
      </c>
      <c r="L35" s="36" t="e">
        <f t="shared" si="2"/>
        <v>#NUM!</v>
      </c>
      <c r="M35" s="36" t="e">
        <f t="shared" si="3"/>
        <v>#NUM!</v>
      </c>
      <c r="N35" s="36" t="e">
        <f t="shared" si="4"/>
        <v>#NUM!</v>
      </c>
      <c r="O35" s="36" t="e">
        <f t="shared" si="5"/>
        <v>#NUM!</v>
      </c>
      <c r="P35" s="36" t="e">
        <f t="shared" si="26"/>
        <v>#N/A</v>
      </c>
      <c r="Q35" s="36" t="e">
        <f t="shared" si="6"/>
        <v>#NUM!</v>
      </c>
      <c r="R35" s="36" t="e">
        <f t="shared" si="7"/>
        <v>#NUM!</v>
      </c>
      <c r="S35" s="36" t="e">
        <f t="shared" si="8"/>
        <v>#NUM!</v>
      </c>
      <c r="T35" s="36" t="e">
        <f t="shared" si="9"/>
        <v>#NUM!</v>
      </c>
      <c r="U35" s="36" t="e">
        <f t="shared" si="10"/>
        <v>#N/A</v>
      </c>
      <c r="V35" s="36" t="e">
        <f t="shared" si="11"/>
        <v>#NUM!</v>
      </c>
      <c r="W35" s="36" t="e">
        <f t="shared" si="12"/>
        <v>#NUM!</v>
      </c>
      <c r="X35" s="36" t="e">
        <f t="shared" si="13"/>
        <v>#NUM!</v>
      </c>
      <c r="Y35" s="36" t="e">
        <f t="shared" si="14"/>
        <v>#NUM!</v>
      </c>
      <c r="Z35" s="36" t="e">
        <f t="shared" si="15"/>
        <v>#N/A</v>
      </c>
      <c r="AA35" s="36" t="e">
        <f t="shared" si="16"/>
        <v>#NUM!</v>
      </c>
      <c r="AB35" s="36" t="e">
        <f t="shared" si="17"/>
        <v>#NUM!</v>
      </c>
      <c r="AC35" s="36" t="e">
        <f t="shared" si="18"/>
        <v>#NUM!</v>
      </c>
      <c r="AD35" s="36" t="e">
        <f t="shared" si="19"/>
        <v>#NUM!</v>
      </c>
      <c r="AE35" s="36" t="e">
        <f t="shared" si="20"/>
        <v>#NUM!</v>
      </c>
      <c r="AF35" s="36" t="e">
        <f t="shared" si="21"/>
        <v>#N/A</v>
      </c>
      <c r="AG35" s="36" t="e">
        <f t="shared" si="22"/>
        <v>#NUM!</v>
      </c>
      <c r="AH35" s="36" t="e">
        <f t="shared" si="23"/>
        <v>#NUM!</v>
      </c>
      <c r="AI35" s="36" t="e">
        <f t="shared" si="24"/>
        <v>#NUM!</v>
      </c>
      <c r="AJ35" s="36" t="e">
        <f t="shared" si="25"/>
        <v>#N/A</v>
      </c>
    </row>
    <row r="36" spans="1:36" ht="12.95" customHeight="1" x14ac:dyDescent="0.15">
      <c r="A36" s="35"/>
      <c r="B36" s="99"/>
      <c r="C36" s="99"/>
      <c r="D36" s="35"/>
      <c r="E36" s="35"/>
      <c r="F36" s="4" t="str">
        <f t="shared" si="0"/>
        <v/>
      </c>
      <c r="G36" s="35"/>
      <c r="H36" s="35"/>
      <c r="I36" s="35"/>
      <c r="K36" s="36" t="e">
        <f t="shared" si="1"/>
        <v>#NUM!</v>
      </c>
      <c r="L36" s="36" t="e">
        <f t="shared" si="2"/>
        <v>#NUM!</v>
      </c>
      <c r="M36" s="36" t="e">
        <f t="shared" si="3"/>
        <v>#NUM!</v>
      </c>
      <c r="N36" s="36" t="e">
        <f t="shared" si="4"/>
        <v>#NUM!</v>
      </c>
      <c r="O36" s="36" t="e">
        <f t="shared" si="5"/>
        <v>#NUM!</v>
      </c>
      <c r="P36" s="36" t="e">
        <f t="shared" si="26"/>
        <v>#N/A</v>
      </c>
      <c r="Q36" s="36" t="e">
        <f t="shared" si="6"/>
        <v>#NUM!</v>
      </c>
      <c r="R36" s="36" t="e">
        <f t="shared" si="7"/>
        <v>#NUM!</v>
      </c>
      <c r="S36" s="36" t="e">
        <f t="shared" si="8"/>
        <v>#NUM!</v>
      </c>
      <c r="T36" s="36" t="e">
        <f t="shared" si="9"/>
        <v>#NUM!</v>
      </c>
      <c r="U36" s="36" t="e">
        <f t="shared" si="10"/>
        <v>#N/A</v>
      </c>
      <c r="V36" s="36" t="e">
        <f t="shared" si="11"/>
        <v>#NUM!</v>
      </c>
      <c r="W36" s="36" t="e">
        <f t="shared" si="12"/>
        <v>#NUM!</v>
      </c>
      <c r="X36" s="36" t="e">
        <f t="shared" si="13"/>
        <v>#NUM!</v>
      </c>
      <c r="Y36" s="36" t="e">
        <f t="shared" si="14"/>
        <v>#NUM!</v>
      </c>
      <c r="Z36" s="36" t="e">
        <f t="shared" si="15"/>
        <v>#N/A</v>
      </c>
      <c r="AA36" s="36" t="e">
        <f t="shared" si="16"/>
        <v>#NUM!</v>
      </c>
      <c r="AB36" s="36" t="e">
        <f t="shared" si="17"/>
        <v>#NUM!</v>
      </c>
      <c r="AC36" s="36" t="e">
        <f t="shared" si="18"/>
        <v>#NUM!</v>
      </c>
      <c r="AD36" s="36" t="e">
        <f t="shared" si="19"/>
        <v>#NUM!</v>
      </c>
      <c r="AE36" s="36" t="e">
        <f t="shared" si="20"/>
        <v>#NUM!</v>
      </c>
      <c r="AF36" s="36" t="e">
        <f t="shared" si="21"/>
        <v>#N/A</v>
      </c>
      <c r="AG36" s="36" t="e">
        <f t="shared" si="22"/>
        <v>#NUM!</v>
      </c>
      <c r="AH36" s="36" t="e">
        <f t="shared" si="23"/>
        <v>#NUM!</v>
      </c>
      <c r="AI36" s="36" t="e">
        <f t="shared" si="24"/>
        <v>#NUM!</v>
      </c>
      <c r="AJ36" s="36" t="e">
        <f t="shared" si="25"/>
        <v>#N/A</v>
      </c>
    </row>
    <row r="37" spans="1:36" ht="12.95" customHeight="1" x14ac:dyDescent="0.15">
      <c r="A37" s="35"/>
      <c r="B37" s="99"/>
      <c r="C37" s="99"/>
      <c r="D37" s="35"/>
      <c r="E37" s="35"/>
      <c r="F37" s="4" t="str">
        <f t="shared" si="0"/>
        <v/>
      </c>
      <c r="G37" s="35"/>
      <c r="H37" s="35"/>
      <c r="I37" s="35"/>
      <c r="K37" s="36" t="e">
        <f t="shared" si="1"/>
        <v>#NUM!</v>
      </c>
      <c r="L37" s="36" t="e">
        <f t="shared" si="2"/>
        <v>#NUM!</v>
      </c>
      <c r="M37" s="36" t="e">
        <f t="shared" si="3"/>
        <v>#NUM!</v>
      </c>
      <c r="N37" s="36" t="e">
        <f t="shared" si="4"/>
        <v>#NUM!</v>
      </c>
      <c r="O37" s="36" t="e">
        <f t="shared" si="5"/>
        <v>#NUM!</v>
      </c>
      <c r="P37" s="36" t="e">
        <f t="shared" si="26"/>
        <v>#N/A</v>
      </c>
      <c r="Q37" s="36" t="e">
        <f t="shared" si="6"/>
        <v>#NUM!</v>
      </c>
      <c r="R37" s="36" t="e">
        <f t="shared" si="7"/>
        <v>#NUM!</v>
      </c>
      <c r="S37" s="36" t="e">
        <f t="shared" si="8"/>
        <v>#NUM!</v>
      </c>
      <c r="T37" s="36" t="e">
        <f t="shared" si="9"/>
        <v>#NUM!</v>
      </c>
      <c r="U37" s="36" t="e">
        <f t="shared" si="10"/>
        <v>#N/A</v>
      </c>
      <c r="V37" s="36" t="e">
        <f t="shared" si="11"/>
        <v>#NUM!</v>
      </c>
      <c r="W37" s="36" t="e">
        <f t="shared" si="12"/>
        <v>#NUM!</v>
      </c>
      <c r="X37" s="36" t="e">
        <f t="shared" si="13"/>
        <v>#NUM!</v>
      </c>
      <c r="Y37" s="36" t="e">
        <f t="shared" si="14"/>
        <v>#NUM!</v>
      </c>
      <c r="Z37" s="36" t="e">
        <f t="shared" si="15"/>
        <v>#N/A</v>
      </c>
      <c r="AA37" s="36" t="e">
        <f t="shared" si="16"/>
        <v>#NUM!</v>
      </c>
      <c r="AB37" s="36" t="e">
        <f t="shared" si="17"/>
        <v>#NUM!</v>
      </c>
      <c r="AC37" s="36" t="e">
        <f t="shared" si="18"/>
        <v>#NUM!</v>
      </c>
      <c r="AD37" s="36" t="e">
        <f t="shared" si="19"/>
        <v>#NUM!</v>
      </c>
      <c r="AE37" s="36" t="e">
        <f t="shared" si="20"/>
        <v>#NUM!</v>
      </c>
      <c r="AF37" s="36" t="e">
        <f t="shared" si="21"/>
        <v>#N/A</v>
      </c>
      <c r="AG37" s="36" t="e">
        <f t="shared" si="22"/>
        <v>#NUM!</v>
      </c>
      <c r="AH37" s="36" t="e">
        <f t="shared" si="23"/>
        <v>#NUM!</v>
      </c>
      <c r="AI37" s="36" t="e">
        <f t="shared" si="24"/>
        <v>#NUM!</v>
      </c>
      <c r="AJ37" s="36" t="e">
        <f t="shared" si="25"/>
        <v>#N/A</v>
      </c>
    </row>
    <row r="38" spans="1:36" ht="12.95" customHeight="1" x14ac:dyDescent="0.15">
      <c r="A38" s="35"/>
      <c r="B38" s="99"/>
      <c r="C38" s="99"/>
      <c r="D38" s="35"/>
      <c r="E38" s="35"/>
      <c r="F38" s="4" t="str">
        <f t="shared" si="0"/>
        <v/>
      </c>
      <c r="G38" s="35"/>
      <c r="H38" s="35"/>
      <c r="I38" s="35"/>
      <c r="K38" s="36" t="e">
        <f t="shared" si="1"/>
        <v>#NUM!</v>
      </c>
      <c r="L38" s="36" t="e">
        <f t="shared" si="2"/>
        <v>#NUM!</v>
      </c>
      <c r="M38" s="36" t="e">
        <f t="shared" si="3"/>
        <v>#NUM!</v>
      </c>
      <c r="N38" s="36" t="e">
        <f t="shared" si="4"/>
        <v>#NUM!</v>
      </c>
      <c r="O38" s="36" t="e">
        <f t="shared" si="5"/>
        <v>#NUM!</v>
      </c>
      <c r="P38" s="36" t="e">
        <f t="shared" si="26"/>
        <v>#N/A</v>
      </c>
      <c r="Q38" s="36" t="e">
        <f t="shared" si="6"/>
        <v>#NUM!</v>
      </c>
      <c r="R38" s="36" t="e">
        <f t="shared" si="7"/>
        <v>#NUM!</v>
      </c>
      <c r="S38" s="36" t="e">
        <f t="shared" si="8"/>
        <v>#NUM!</v>
      </c>
      <c r="T38" s="36" t="e">
        <f t="shared" si="9"/>
        <v>#NUM!</v>
      </c>
      <c r="U38" s="36" t="e">
        <f t="shared" si="10"/>
        <v>#N/A</v>
      </c>
      <c r="V38" s="36" t="e">
        <f t="shared" si="11"/>
        <v>#NUM!</v>
      </c>
      <c r="W38" s="36" t="e">
        <f t="shared" si="12"/>
        <v>#NUM!</v>
      </c>
      <c r="X38" s="36" t="e">
        <f t="shared" si="13"/>
        <v>#NUM!</v>
      </c>
      <c r="Y38" s="36" t="e">
        <f t="shared" si="14"/>
        <v>#NUM!</v>
      </c>
      <c r="Z38" s="36" t="e">
        <f t="shared" si="15"/>
        <v>#N/A</v>
      </c>
      <c r="AA38" s="36" t="e">
        <f t="shared" si="16"/>
        <v>#NUM!</v>
      </c>
      <c r="AB38" s="36" t="e">
        <f t="shared" si="17"/>
        <v>#NUM!</v>
      </c>
      <c r="AC38" s="36" t="e">
        <f t="shared" si="18"/>
        <v>#NUM!</v>
      </c>
      <c r="AD38" s="36" t="e">
        <f t="shared" si="19"/>
        <v>#NUM!</v>
      </c>
      <c r="AE38" s="36" t="e">
        <f t="shared" si="20"/>
        <v>#NUM!</v>
      </c>
      <c r="AF38" s="36" t="e">
        <f t="shared" si="21"/>
        <v>#N/A</v>
      </c>
      <c r="AG38" s="36" t="e">
        <f t="shared" si="22"/>
        <v>#NUM!</v>
      </c>
      <c r="AH38" s="36" t="e">
        <f t="shared" si="23"/>
        <v>#NUM!</v>
      </c>
      <c r="AI38" s="36" t="e">
        <f t="shared" si="24"/>
        <v>#NUM!</v>
      </c>
      <c r="AJ38" s="36" t="e">
        <f t="shared" si="25"/>
        <v>#N/A</v>
      </c>
    </row>
    <row r="39" spans="1:36" ht="12.95" customHeight="1" x14ac:dyDescent="0.15">
      <c r="A39" s="35"/>
      <c r="B39" s="99"/>
      <c r="C39" s="99"/>
      <c r="D39" s="35"/>
      <c r="E39" s="35"/>
      <c r="F39" s="4" t="str">
        <f t="shared" si="0"/>
        <v/>
      </c>
      <c r="G39" s="35"/>
      <c r="H39" s="35"/>
      <c r="I39" s="35"/>
      <c r="K39" s="36" t="e">
        <f t="shared" si="1"/>
        <v>#NUM!</v>
      </c>
      <c r="L39" s="36" t="e">
        <f t="shared" si="2"/>
        <v>#NUM!</v>
      </c>
      <c r="M39" s="36" t="e">
        <f t="shared" si="3"/>
        <v>#NUM!</v>
      </c>
      <c r="N39" s="36" t="e">
        <f t="shared" si="4"/>
        <v>#NUM!</v>
      </c>
      <c r="O39" s="36" t="e">
        <f t="shared" si="5"/>
        <v>#NUM!</v>
      </c>
      <c r="P39" s="36" t="e">
        <f t="shared" si="26"/>
        <v>#N/A</v>
      </c>
      <c r="Q39" s="36" t="e">
        <f t="shared" si="6"/>
        <v>#NUM!</v>
      </c>
      <c r="R39" s="36" t="e">
        <f t="shared" si="7"/>
        <v>#NUM!</v>
      </c>
      <c r="S39" s="36" t="e">
        <f t="shared" si="8"/>
        <v>#NUM!</v>
      </c>
      <c r="T39" s="36" t="e">
        <f t="shared" si="9"/>
        <v>#NUM!</v>
      </c>
      <c r="U39" s="36" t="e">
        <f t="shared" si="10"/>
        <v>#N/A</v>
      </c>
      <c r="V39" s="36" t="e">
        <f t="shared" si="11"/>
        <v>#NUM!</v>
      </c>
      <c r="W39" s="36" t="e">
        <f t="shared" si="12"/>
        <v>#NUM!</v>
      </c>
      <c r="X39" s="36" t="e">
        <f t="shared" si="13"/>
        <v>#NUM!</v>
      </c>
      <c r="Y39" s="36" t="e">
        <f t="shared" si="14"/>
        <v>#NUM!</v>
      </c>
      <c r="Z39" s="36" t="e">
        <f t="shared" si="15"/>
        <v>#N/A</v>
      </c>
      <c r="AA39" s="36" t="e">
        <f t="shared" si="16"/>
        <v>#NUM!</v>
      </c>
      <c r="AB39" s="36" t="e">
        <f t="shared" si="17"/>
        <v>#NUM!</v>
      </c>
      <c r="AC39" s="36" t="e">
        <f t="shared" si="18"/>
        <v>#NUM!</v>
      </c>
      <c r="AD39" s="36" t="e">
        <f t="shared" si="19"/>
        <v>#NUM!</v>
      </c>
      <c r="AE39" s="36" t="e">
        <f t="shared" si="20"/>
        <v>#NUM!</v>
      </c>
      <c r="AF39" s="36" t="e">
        <f t="shared" si="21"/>
        <v>#N/A</v>
      </c>
      <c r="AG39" s="36" t="e">
        <f t="shared" si="22"/>
        <v>#NUM!</v>
      </c>
      <c r="AH39" s="36" t="e">
        <f t="shared" si="23"/>
        <v>#NUM!</v>
      </c>
      <c r="AI39" s="36" t="e">
        <f t="shared" si="24"/>
        <v>#NUM!</v>
      </c>
      <c r="AJ39" s="36" t="e">
        <f t="shared" si="25"/>
        <v>#N/A</v>
      </c>
    </row>
    <row r="40" spans="1:36" ht="12.95" customHeight="1" x14ac:dyDescent="0.15">
      <c r="A40" s="35"/>
      <c r="B40" s="99"/>
      <c r="C40" s="99"/>
      <c r="D40" s="35"/>
      <c r="E40" s="35"/>
      <c r="F40" s="4" t="str">
        <f t="shared" si="0"/>
        <v/>
      </c>
      <c r="G40" s="35"/>
      <c r="H40" s="35"/>
      <c r="I40" s="35"/>
      <c r="K40" s="36" t="e">
        <f t="shared" si="1"/>
        <v>#NUM!</v>
      </c>
      <c r="L40" s="36" t="e">
        <f t="shared" si="2"/>
        <v>#NUM!</v>
      </c>
      <c r="M40" s="36" t="e">
        <f t="shared" si="3"/>
        <v>#NUM!</v>
      </c>
      <c r="N40" s="36" t="e">
        <f t="shared" si="4"/>
        <v>#NUM!</v>
      </c>
      <c r="O40" s="36" t="e">
        <f t="shared" si="5"/>
        <v>#NUM!</v>
      </c>
      <c r="P40" s="36" t="e">
        <f t="shared" si="26"/>
        <v>#N/A</v>
      </c>
      <c r="Q40" s="36" t="e">
        <f t="shared" si="6"/>
        <v>#NUM!</v>
      </c>
      <c r="R40" s="36" t="e">
        <f t="shared" si="7"/>
        <v>#NUM!</v>
      </c>
      <c r="S40" s="36" t="e">
        <f t="shared" si="8"/>
        <v>#NUM!</v>
      </c>
      <c r="T40" s="36" t="e">
        <f t="shared" si="9"/>
        <v>#NUM!</v>
      </c>
      <c r="U40" s="36" t="e">
        <f t="shared" si="10"/>
        <v>#N/A</v>
      </c>
      <c r="V40" s="36" t="e">
        <f t="shared" si="11"/>
        <v>#NUM!</v>
      </c>
      <c r="W40" s="36" t="e">
        <f t="shared" si="12"/>
        <v>#NUM!</v>
      </c>
      <c r="X40" s="36" t="e">
        <f t="shared" si="13"/>
        <v>#NUM!</v>
      </c>
      <c r="Y40" s="36" t="e">
        <f t="shared" si="14"/>
        <v>#NUM!</v>
      </c>
      <c r="Z40" s="36" t="e">
        <f t="shared" si="15"/>
        <v>#N/A</v>
      </c>
      <c r="AA40" s="36" t="e">
        <f t="shared" si="16"/>
        <v>#NUM!</v>
      </c>
      <c r="AB40" s="36" t="e">
        <f t="shared" si="17"/>
        <v>#NUM!</v>
      </c>
      <c r="AC40" s="36" t="e">
        <f t="shared" si="18"/>
        <v>#NUM!</v>
      </c>
      <c r="AD40" s="36" t="e">
        <f t="shared" si="19"/>
        <v>#NUM!</v>
      </c>
      <c r="AE40" s="36" t="e">
        <f t="shared" si="20"/>
        <v>#NUM!</v>
      </c>
      <c r="AF40" s="36" t="e">
        <f t="shared" si="21"/>
        <v>#N/A</v>
      </c>
      <c r="AG40" s="36" t="e">
        <f t="shared" si="22"/>
        <v>#NUM!</v>
      </c>
      <c r="AH40" s="36" t="e">
        <f t="shared" si="23"/>
        <v>#NUM!</v>
      </c>
      <c r="AI40" s="36" t="e">
        <f t="shared" si="24"/>
        <v>#NUM!</v>
      </c>
      <c r="AJ40" s="36" t="e">
        <f t="shared" si="25"/>
        <v>#N/A</v>
      </c>
    </row>
    <row r="41" spans="1:36" ht="12.95" customHeight="1" x14ac:dyDescent="0.15">
      <c r="A41" s="35"/>
      <c r="B41" s="99"/>
      <c r="C41" s="99"/>
      <c r="D41" s="35"/>
      <c r="E41" s="35"/>
      <c r="F41" s="4" t="str">
        <f t="shared" si="0"/>
        <v/>
      </c>
      <c r="G41" s="35"/>
      <c r="H41" s="35"/>
      <c r="I41" s="35"/>
      <c r="K41" s="36" t="e">
        <f t="shared" si="1"/>
        <v>#NUM!</v>
      </c>
      <c r="L41" s="36" t="e">
        <f t="shared" si="2"/>
        <v>#NUM!</v>
      </c>
      <c r="M41" s="36" t="e">
        <f t="shared" si="3"/>
        <v>#NUM!</v>
      </c>
      <c r="N41" s="36" t="e">
        <f t="shared" si="4"/>
        <v>#NUM!</v>
      </c>
      <c r="O41" s="36" t="e">
        <f t="shared" si="5"/>
        <v>#NUM!</v>
      </c>
      <c r="P41" s="36" t="e">
        <f t="shared" si="26"/>
        <v>#N/A</v>
      </c>
      <c r="Q41" s="36" t="e">
        <f t="shared" si="6"/>
        <v>#NUM!</v>
      </c>
      <c r="R41" s="36" t="e">
        <f t="shared" si="7"/>
        <v>#NUM!</v>
      </c>
      <c r="S41" s="36" t="e">
        <f t="shared" si="8"/>
        <v>#NUM!</v>
      </c>
      <c r="T41" s="36" t="e">
        <f t="shared" si="9"/>
        <v>#NUM!</v>
      </c>
      <c r="U41" s="36" t="e">
        <f t="shared" si="10"/>
        <v>#N/A</v>
      </c>
      <c r="V41" s="36" t="e">
        <f t="shared" si="11"/>
        <v>#NUM!</v>
      </c>
      <c r="W41" s="36" t="e">
        <f t="shared" si="12"/>
        <v>#NUM!</v>
      </c>
      <c r="X41" s="36" t="e">
        <f t="shared" si="13"/>
        <v>#NUM!</v>
      </c>
      <c r="Y41" s="36" t="e">
        <f t="shared" si="14"/>
        <v>#NUM!</v>
      </c>
      <c r="Z41" s="36" t="e">
        <f t="shared" si="15"/>
        <v>#N/A</v>
      </c>
      <c r="AA41" s="36" t="e">
        <f t="shared" si="16"/>
        <v>#NUM!</v>
      </c>
      <c r="AB41" s="36" t="e">
        <f t="shared" si="17"/>
        <v>#NUM!</v>
      </c>
      <c r="AC41" s="36" t="e">
        <f t="shared" si="18"/>
        <v>#NUM!</v>
      </c>
      <c r="AD41" s="36" t="e">
        <f t="shared" si="19"/>
        <v>#NUM!</v>
      </c>
      <c r="AE41" s="36" t="e">
        <f t="shared" si="20"/>
        <v>#NUM!</v>
      </c>
      <c r="AF41" s="36" t="e">
        <f t="shared" si="21"/>
        <v>#N/A</v>
      </c>
      <c r="AG41" s="36" t="e">
        <f t="shared" si="22"/>
        <v>#NUM!</v>
      </c>
      <c r="AH41" s="36" t="e">
        <f t="shared" si="23"/>
        <v>#NUM!</v>
      </c>
      <c r="AI41" s="36" t="e">
        <f t="shared" si="24"/>
        <v>#NUM!</v>
      </c>
      <c r="AJ41" s="36" t="e">
        <f t="shared" si="25"/>
        <v>#N/A</v>
      </c>
    </row>
    <row r="42" spans="1:36" ht="12.95" customHeight="1" x14ac:dyDescent="0.15">
      <c r="A42" s="35"/>
      <c r="B42" s="99"/>
      <c r="C42" s="99"/>
      <c r="D42" s="35"/>
      <c r="E42" s="35"/>
      <c r="F42" s="4" t="str">
        <f t="shared" si="0"/>
        <v/>
      </c>
      <c r="G42" s="35"/>
      <c r="H42" s="35"/>
      <c r="I42" s="35"/>
      <c r="K42" s="36" t="e">
        <f t="shared" si="1"/>
        <v>#NUM!</v>
      </c>
      <c r="L42" s="36" t="e">
        <f t="shared" si="2"/>
        <v>#NUM!</v>
      </c>
      <c r="M42" s="36" t="e">
        <f t="shared" si="3"/>
        <v>#NUM!</v>
      </c>
      <c r="N42" s="36" t="e">
        <f t="shared" si="4"/>
        <v>#NUM!</v>
      </c>
      <c r="O42" s="36" t="e">
        <f t="shared" si="5"/>
        <v>#NUM!</v>
      </c>
      <c r="P42" s="36" t="e">
        <f t="shared" si="26"/>
        <v>#N/A</v>
      </c>
      <c r="Q42" s="36" t="e">
        <f t="shared" si="6"/>
        <v>#NUM!</v>
      </c>
      <c r="R42" s="36" t="e">
        <f t="shared" si="7"/>
        <v>#NUM!</v>
      </c>
      <c r="S42" s="36" t="e">
        <f t="shared" si="8"/>
        <v>#NUM!</v>
      </c>
      <c r="T42" s="36" t="e">
        <f t="shared" si="9"/>
        <v>#NUM!</v>
      </c>
      <c r="U42" s="36" t="e">
        <f t="shared" si="10"/>
        <v>#N/A</v>
      </c>
      <c r="V42" s="36" t="e">
        <f t="shared" si="11"/>
        <v>#NUM!</v>
      </c>
      <c r="W42" s="36" t="e">
        <f t="shared" si="12"/>
        <v>#NUM!</v>
      </c>
      <c r="X42" s="36" t="e">
        <f t="shared" si="13"/>
        <v>#NUM!</v>
      </c>
      <c r="Y42" s="36" t="e">
        <f t="shared" si="14"/>
        <v>#NUM!</v>
      </c>
      <c r="Z42" s="36" t="e">
        <f t="shared" si="15"/>
        <v>#N/A</v>
      </c>
      <c r="AA42" s="36" t="e">
        <f t="shared" si="16"/>
        <v>#NUM!</v>
      </c>
      <c r="AB42" s="36" t="e">
        <f t="shared" si="17"/>
        <v>#NUM!</v>
      </c>
      <c r="AC42" s="36" t="e">
        <f t="shared" si="18"/>
        <v>#NUM!</v>
      </c>
      <c r="AD42" s="36" t="e">
        <f t="shared" si="19"/>
        <v>#NUM!</v>
      </c>
      <c r="AE42" s="36" t="e">
        <f t="shared" si="20"/>
        <v>#NUM!</v>
      </c>
      <c r="AF42" s="36" t="e">
        <f t="shared" si="21"/>
        <v>#N/A</v>
      </c>
      <c r="AG42" s="36" t="e">
        <f t="shared" si="22"/>
        <v>#NUM!</v>
      </c>
      <c r="AH42" s="36" t="e">
        <f t="shared" si="23"/>
        <v>#NUM!</v>
      </c>
      <c r="AI42" s="36" t="e">
        <f t="shared" si="24"/>
        <v>#NUM!</v>
      </c>
      <c r="AJ42" s="36" t="e">
        <f t="shared" si="25"/>
        <v>#N/A</v>
      </c>
    </row>
    <row r="43" spans="1:36" ht="12.95" customHeight="1" x14ac:dyDescent="0.15">
      <c r="A43" s="35"/>
      <c r="B43" s="99"/>
      <c r="C43" s="99"/>
      <c r="D43" s="35"/>
      <c r="E43" s="35"/>
      <c r="F43" s="4" t="str">
        <f t="shared" si="0"/>
        <v/>
      </c>
      <c r="G43" s="35"/>
      <c r="H43" s="35"/>
      <c r="I43" s="35"/>
      <c r="K43" s="36" t="e">
        <f t="shared" si="1"/>
        <v>#NUM!</v>
      </c>
      <c r="L43" s="36" t="e">
        <f t="shared" si="2"/>
        <v>#NUM!</v>
      </c>
      <c r="M43" s="36" t="e">
        <f t="shared" si="3"/>
        <v>#NUM!</v>
      </c>
      <c r="N43" s="36" t="e">
        <f t="shared" si="4"/>
        <v>#NUM!</v>
      </c>
      <c r="O43" s="36" t="e">
        <f t="shared" si="5"/>
        <v>#NUM!</v>
      </c>
      <c r="P43" s="36" t="e">
        <f t="shared" si="26"/>
        <v>#N/A</v>
      </c>
      <c r="Q43" s="36" t="e">
        <f t="shared" si="6"/>
        <v>#NUM!</v>
      </c>
      <c r="R43" s="36" t="e">
        <f t="shared" si="7"/>
        <v>#NUM!</v>
      </c>
      <c r="S43" s="36" t="e">
        <f t="shared" si="8"/>
        <v>#NUM!</v>
      </c>
      <c r="T43" s="36" t="e">
        <f t="shared" si="9"/>
        <v>#NUM!</v>
      </c>
      <c r="U43" s="36" t="e">
        <f t="shared" si="10"/>
        <v>#N/A</v>
      </c>
      <c r="V43" s="36" t="e">
        <f t="shared" si="11"/>
        <v>#NUM!</v>
      </c>
      <c r="W43" s="36" t="e">
        <f t="shared" si="12"/>
        <v>#NUM!</v>
      </c>
      <c r="X43" s="36" t="e">
        <f t="shared" si="13"/>
        <v>#NUM!</v>
      </c>
      <c r="Y43" s="36" t="e">
        <f t="shared" si="14"/>
        <v>#NUM!</v>
      </c>
      <c r="Z43" s="36" t="e">
        <f t="shared" si="15"/>
        <v>#N/A</v>
      </c>
      <c r="AA43" s="36" t="e">
        <f t="shared" si="16"/>
        <v>#NUM!</v>
      </c>
      <c r="AB43" s="36" t="e">
        <f t="shared" si="17"/>
        <v>#NUM!</v>
      </c>
      <c r="AC43" s="36" t="e">
        <f t="shared" si="18"/>
        <v>#NUM!</v>
      </c>
      <c r="AD43" s="36" t="e">
        <f t="shared" si="19"/>
        <v>#NUM!</v>
      </c>
      <c r="AE43" s="36" t="e">
        <f t="shared" si="20"/>
        <v>#NUM!</v>
      </c>
      <c r="AF43" s="36" t="e">
        <f t="shared" si="21"/>
        <v>#N/A</v>
      </c>
      <c r="AG43" s="36" t="e">
        <f t="shared" si="22"/>
        <v>#NUM!</v>
      </c>
      <c r="AH43" s="36" t="e">
        <f t="shared" si="23"/>
        <v>#NUM!</v>
      </c>
      <c r="AI43" s="36" t="e">
        <f t="shared" si="24"/>
        <v>#NUM!</v>
      </c>
      <c r="AJ43" s="36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35" t="s">
        <v>18</v>
      </c>
      <c r="D46" s="35" t="s">
        <v>19</v>
      </c>
      <c r="E46" s="35" t="s">
        <v>20</v>
      </c>
      <c r="F46" s="11"/>
      <c r="G46" s="5" t="s">
        <v>21</v>
      </c>
      <c r="H46" s="13"/>
      <c r="I46" s="111" t="s">
        <v>96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14</v>
      </c>
      <c r="D47" s="15">
        <f>COUNTIF(G4:G43,"*下層*")</f>
        <v>6</v>
      </c>
      <c r="E47" s="15">
        <f>COUNTA(A4:A43)</f>
        <v>20</v>
      </c>
      <c r="F47" s="11"/>
      <c r="G47" s="16">
        <f>C47*100</f>
        <v>1400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13</v>
      </c>
      <c r="D48" s="15">
        <f>IF(D47&gt;0,ROUND(SUMIF(G4:G43,"*下層*",E4:E43)/D47,0),"")</f>
        <v>8</v>
      </c>
      <c r="E48" s="15">
        <f>ROUND(SUM(E4:E43)/E47,0)</f>
        <v>13</v>
      </c>
      <c r="F48" s="14"/>
      <c r="G48" s="16">
        <f>C48</f>
        <v>13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15</v>
      </c>
      <c r="D49" s="15">
        <f>IF(D47&gt;0,ROUND(SUMIF(G4:G43,"*下層*",D4:D43)/D47,0),"")</f>
        <v>7</v>
      </c>
      <c r="E49" s="15">
        <f>ROUND(SUM(D4:D43)/E47,0)</f>
        <v>15</v>
      </c>
      <c r="F49" s="14"/>
      <c r="G49" s="16">
        <f>C49</f>
        <v>15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3.5899999999999994</v>
      </c>
      <c r="D50" s="17">
        <f>SUMIF(G4:G43,"*下層*",F4:F43)</f>
        <v>9.9999999999999992E-2</v>
      </c>
      <c r="E50" s="4">
        <f>SUM(F4:F43)</f>
        <v>3.6899999999999995</v>
      </c>
      <c r="F50" s="14"/>
      <c r="G50" s="18">
        <f>C50*100</f>
        <v>358.99999999999994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形状比＝87、Sr＝21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35" t="s">
        <v>18</v>
      </c>
      <c r="D53" s="35" t="s">
        <v>19</v>
      </c>
      <c r="E53" s="35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9</v>
      </c>
      <c r="D54" s="15">
        <f>COUNTIF(H4:H43,"▲")</f>
        <v>6</v>
      </c>
      <c r="E54" s="15">
        <f>COUNTA(H4:H43)</f>
        <v>15</v>
      </c>
      <c r="F54" s="11"/>
      <c r="G54" s="16">
        <f>C54*100</f>
        <v>900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14</v>
      </c>
      <c r="D55" s="15">
        <f>IF(D54&gt;0,ROUND(SUMIF(H4:H43,"▲",E4:E43)/D54,0),"")</f>
        <v>8</v>
      </c>
      <c r="E55" s="15">
        <f>ROUND(SUMIF(H4:H43,"*",E4:E43)/E54,0)</f>
        <v>11</v>
      </c>
      <c r="F55" s="14"/>
      <c r="G55" s="16">
        <f>C55</f>
        <v>14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14</v>
      </c>
      <c r="D56" s="15">
        <f>IF(D54&gt;0,ROUND(SUMIF(H4:H43,"▲",D4:D43)/D54,0),"")</f>
        <v>7</v>
      </c>
      <c r="E56" s="15">
        <f>ROUND(SUMIF(H4:H43,"*",D4:D43)/E54,0)</f>
        <v>11</v>
      </c>
      <c r="F56" s="14"/>
      <c r="G56" s="16">
        <f>C56</f>
        <v>14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1.1700000000000002</v>
      </c>
      <c r="D57" s="17">
        <f>SUMIF(H4:H43,"▲",F4:F43)</f>
        <v>9.9999999999999992E-2</v>
      </c>
      <c r="E57" s="17">
        <f>SUM(C57:D57)</f>
        <v>1.2700000000000002</v>
      </c>
      <c r="F57" s="14"/>
      <c r="G57" s="20">
        <f>C57*100</f>
        <v>117.00000000000001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35" t="s">
        <v>18</v>
      </c>
      <c r="D60" s="35" t="s">
        <v>19</v>
      </c>
      <c r="E60" s="35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64.3</v>
      </c>
      <c r="D61" s="21">
        <f>IF(D47&gt;0,ROUND(D54/D47*100,1),"")</f>
        <v>100</v>
      </c>
      <c r="E61" s="21">
        <f>ROUND(E54/E47*100,1)</f>
        <v>75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32.6</v>
      </c>
      <c r="D62" s="21">
        <f>IF(D47&gt;0,ROUND(D57/D50*100,1),"")</f>
        <v>100</v>
      </c>
      <c r="E62" s="21">
        <f>ROUND(E57/E50*100,1)</f>
        <v>34.4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35" t="s">
        <v>18</v>
      </c>
      <c r="D65" s="35" t="s">
        <v>19</v>
      </c>
      <c r="E65" s="35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5</v>
      </c>
      <c r="D66" s="15">
        <f>D47-D54</f>
        <v>0</v>
      </c>
      <c r="E66" s="15">
        <f>SUM(C66:D66)</f>
        <v>5</v>
      </c>
      <c r="F66" s="11"/>
      <c r="G66" s="16">
        <f>C66*100</f>
        <v>500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18</v>
      </c>
      <c r="D67" s="15" t="str">
        <f>IF(D66&gt;0,ROUND(SUMIFS(E4:E43,G7:G43,"*下層*",H4:H43,"")/D66,0),"")</f>
        <v/>
      </c>
      <c r="E67" s="15">
        <f>IF(E66&gt;0,ROUND(SUMIF(H4:H43,"",E4:E43)/E66,0),"")</f>
        <v>18</v>
      </c>
      <c r="F67" s="14"/>
      <c r="G67" s="16">
        <f>C67</f>
        <v>18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26</v>
      </c>
      <c r="D68" s="15" t="str">
        <f>IF(D66&gt;0,ROUND(SUMIFS(D4:D43,G7:G43,"*下層*",H4:H43,"")/D66,0),"")</f>
        <v/>
      </c>
      <c r="E68" s="15">
        <f>IF(E66&gt;0,ROUND(SUMIF(H4:H43,"",D4:D43)/E66,0),"")</f>
        <v>26</v>
      </c>
      <c r="F68" s="14"/>
      <c r="G68" s="16">
        <f>C68</f>
        <v>26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2.419999999999999</v>
      </c>
      <c r="D69" s="17" t="str">
        <f>IF(D66&gt;0,D50-D57,"")</f>
        <v/>
      </c>
      <c r="E69" s="4">
        <f>SUM(C69:D69)</f>
        <v>2.419999999999999</v>
      </c>
      <c r="F69" s="14"/>
      <c r="G69" s="18">
        <f>C69*100</f>
        <v>241.99999999999991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形状比＝69、Sr＝25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04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1071" priority="16" stopIfTrue="1">
      <formula>AND(($H4="スギ"),(#REF!&lt;12))</formula>
    </cfRule>
  </conditionalFormatting>
  <conditionalFormatting sqref="L4:L43">
    <cfRule type="expression" dxfId="1070" priority="15" stopIfTrue="1">
      <formula>AND(($H4="スギ"),(#REF!&lt;22),(#REF!&gt;=12))</formula>
    </cfRule>
  </conditionalFormatting>
  <conditionalFormatting sqref="M4:M43">
    <cfRule type="expression" dxfId="1069" priority="14" stopIfTrue="1">
      <formula>AND(($H4="スギ"),(#REF!&lt;32),(#REF!&gt;=22))</formula>
    </cfRule>
  </conditionalFormatting>
  <conditionalFormatting sqref="N4:N43">
    <cfRule type="expression" dxfId="1068" priority="13" stopIfTrue="1">
      <formula>AND(($H4="スギ"),(#REF!&lt;42),(#REF!&gt;=32))</formula>
    </cfRule>
  </conditionalFormatting>
  <conditionalFormatting sqref="U4:U43 Z4:AF43 AJ4:AJ43 O4:P43">
    <cfRule type="expression" dxfId="1067" priority="12" stopIfTrue="1">
      <formula>AND(($H4="スギ"),(#REF!&gt;=42))</formula>
    </cfRule>
  </conditionalFormatting>
  <conditionalFormatting sqref="Q4:Q43 AA4:AA43">
    <cfRule type="expression" dxfId="1066" priority="11" stopIfTrue="1">
      <formula>AND(($H4="ヒノキ"),(#REF!&lt;12))</formula>
    </cfRule>
  </conditionalFormatting>
  <conditionalFormatting sqref="R4:R43 AB4:AE43">
    <cfRule type="expression" dxfId="1065" priority="10" stopIfTrue="1">
      <formula>AND(($H4="ヒノキ"),(#REF!&lt;22),(#REF!&gt;=12))</formula>
    </cfRule>
  </conditionalFormatting>
  <conditionalFormatting sqref="S4:S43">
    <cfRule type="expression" dxfId="1064" priority="9" stopIfTrue="1">
      <formula>AND(($H4="ヒノキ"),(#REF!&lt;32),(#REF!&gt;=22))</formula>
    </cfRule>
  </conditionalFormatting>
  <conditionalFormatting sqref="T4:U43 Z4:AF43 AJ4:AJ43">
    <cfRule type="expression" dxfId="1063" priority="8" stopIfTrue="1">
      <formula>AND(($H4="ヒノキ"),(#REF!&gt;=32))</formula>
    </cfRule>
  </conditionalFormatting>
  <conditionalFormatting sqref="V4:V43 AA4:AA43">
    <cfRule type="expression" dxfId="1062" priority="7" stopIfTrue="1">
      <formula>AND(($H4="アカマツ"),(#REF!&lt;12))</formula>
    </cfRule>
  </conditionalFormatting>
  <conditionalFormatting sqref="W4:W43 AB4:AB43">
    <cfRule type="expression" dxfId="1061" priority="6" stopIfTrue="1">
      <formula>AND(($H4="アカマツ"),(#REF!&lt;22),(#REF!&gt;=12))</formula>
    </cfRule>
  </conditionalFormatting>
  <conditionalFormatting sqref="X4:X43 AC4:AC43">
    <cfRule type="expression" dxfId="1060" priority="5" stopIfTrue="1">
      <formula>AND(($H4="アカマツ"),(#REF!&lt;42),(#REF!&gt;=22))</formula>
    </cfRule>
  </conditionalFormatting>
  <conditionalFormatting sqref="Y4:AF43 AJ4:AJ43">
    <cfRule type="expression" dxfId="1059" priority="4" stopIfTrue="1">
      <formula>AND(($H4="アカマツ"),(#REF!&gt;=42))</formula>
    </cfRule>
  </conditionalFormatting>
  <conditionalFormatting sqref="AG4:AG43">
    <cfRule type="expression" dxfId="1058" priority="3" stopIfTrue="1">
      <formula>AND(($H4&lt;&gt;"スギ"),($H4&lt;&gt;"ヒノキ"),($H4&lt;&gt;"アカマツ"),(#REF!&lt;12))</formula>
    </cfRule>
  </conditionalFormatting>
  <conditionalFormatting sqref="AH4:AH43">
    <cfRule type="expression" dxfId="1057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1056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0" tint="-0.499984740745262"/>
  </sheetPr>
  <dimension ref="A1:U96"/>
  <sheetViews>
    <sheetView topLeftCell="A28" zoomScaleNormal="100" zoomScaleSheetLayoutView="100" workbookViewId="0">
      <selection activeCell="A96" sqref="A96"/>
    </sheetView>
  </sheetViews>
  <sheetFormatPr defaultColWidth="8.5" defaultRowHeight="12" x14ac:dyDescent="0.15"/>
  <cols>
    <col min="1" max="11" width="8.5" style="11" customWidth="1"/>
    <col min="12" max="14" width="7.625" style="11" customWidth="1"/>
    <col min="15" max="16384" width="8.5" style="11"/>
  </cols>
  <sheetData>
    <row r="1" spans="1:21" ht="24" customHeight="1" x14ac:dyDescent="0.15">
      <c r="A1" s="128" t="s">
        <v>195</v>
      </c>
      <c r="B1" s="128"/>
      <c r="C1" s="129"/>
      <c r="D1" s="130" t="s">
        <v>266</v>
      </c>
      <c r="E1" s="131"/>
      <c r="F1" s="131"/>
      <c r="G1" s="132"/>
    </row>
    <row r="2" spans="1:21" ht="24" customHeight="1" x14ac:dyDescent="0.15">
      <c r="A2" s="128" t="s">
        <v>196</v>
      </c>
      <c r="B2" s="128"/>
      <c r="C2" s="129"/>
      <c r="D2" s="54" t="s">
        <v>265</v>
      </c>
      <c r="E2" s="54" t="s">
        <v>267</v>
      </c>
      <c r="F2" s="54"/>
      <c r="G2" s="54"/>
      <c r="H2" s="54"/>
      <c r="I2" s="55"/>
      <c r="J2" s="55"/>
    </row>
    <row r="3" spans="1:21" ht="24" customHeight="1" x14ac:dyDescent="0.15">
      <c r="A3" s="128" t="s">
        <v>197</v>
      </c>
      <c r="B3" s="128"/>
      <c r="C3" s="129"/>
      <c r="D3" s="56" t="s">
        <v>573</v>
      </c>
      <c r="E3" s="56" t="s">
        <v>574</v>
      </c>
      <c r="F3" s="56"/>
      <c r="G3" s="56"/>
      <c r="H3" s="56"/>
      <c r="I3" s="56"/>
      <c r="J3" s="56"/>
    </row>
    <row r="5" spans="1:21" ht="14.25" x14ac:dyDescent="0.15">
      <c r="A5" s="133" t="str">
        <f>D1</f>
        <v>S19アカマツ</v>
      </c>
      <c r="B5" s="133"/>
      <c r="C5" s="133"/>
    </row>
    <row r="7" spans="1:21" ht="12.75" customHeight="1" x14ac:dyDescent="0.15">
      <c r="A7" s="57" t="s">
        <v>16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2"/>
      <c r="P7" s="13"/>
      <c r="Q7" s="13"/>
      <c r="R7" s="13"/>
      <c r="S7" s="13"/>
      <c r="T7" s="13"/>
      <c r="U7" s="13"/>
    </row>
    <row r="8" spans="1:21" s="58" customFormat="1" ht="12.75" customHeight="1" x14ac:dyDescent="0.15">
      <c r="A8" s="121"/>
      <c r="B8" s="122"/>
      <c r="C8" s="127" t="s">
        <v>18</v>
      </c>
      <c r="D8" s="127"/>
      <c r="E8" s="127"/>
      <c r="F8" s="127"/>
      <c r="G8" s="127"/>
      <c r="H8" s="127"/>
      <c r="I8" s="127"/>
      <c r="J8" s="127"/>
      <c r="K8" s="127"/>
    </row>
    <row r="9" spans="1:21" s="58" customFormat="1" ht="12.75" customHeight="1" x14ac:dyDescent="0.15">
      <c r="A9" s="123"/>
      <c r="B9" s="124"/>
      <c r="C9" s="59" t="s">
        <v>198</v>
      </c>
      <c r="D9" s="59" t="str">
        <f t="shared" ref="D9:J9" si="0">IF(D$3&lt;&gt;"",D$3,"")</f>
        <v>No.36</v>
      </c>
      <c r="E9" s="59" t="str">
        <f t="shared" si="0"/>
        <v>No.37</v>
      </c>
      <c r="F9" s="59" t="str">
        <f t="shared" si="0"/>
        <v/>
      </c>
      <c r="G9" s="59" t="str">
        <f t="shared" si="0"/>
        <v/>
      </c>
      <c r="H9" s="59" t="str">
        <f t="shared" si="0"/>
        <v/>
      </c>
      <c r="I9" s="59" t="str">
        <f t="shared" si="0"/>
        <v/>
      </c>
      <c r="J9" s="59" t="str">
        <f t="shared" si="0"/>
        <v/>
      </c>
      <c r="K9" s="60" t="s">
        <v>199</v>
      </c>
    </row>
    <row r="10" spans="1:21" ht="12.75" customHeight="1" x14ac:dyDescent="0.15">
      <c r="A10" s="109" t="s">
        <v>22</v>
      </c>
      <c r="B10" s="110"/>
      <c r="C10" s="15">
        <f ca="1">ROUND(AVERAGE(D10:J10),0)</f>
        <v>12</v>
      </c>
      <c r="D10" s="77">
        <f t="shared" ref="D10:J10" ca="1" si="1">IF(D$2&lt;&gt;"",INDIRECT(D$2&amp;"!C47"),"")</f>
        <v>11</v>
      </c>
      <c r="E10" s="77">
        <f t="shared" ca="1" si="1"/>
        <v>13</v>
      </c>
      <c r="F10" s="77" t="str">
        <f t="shared" ca="1" si="1"/>
        <v/>
      </c>
      <c r="G10" s="77" t="str">
        <f t="shared" ca="1" si="1"/>
        <v/>
      </c>
      <c r="H10" s="77" t="str">
        <f t="shared" ca="1" si="1"/>
        <v/>
      </c>
      <c r="I10" s="77" t="str">
        <f t="shared" ca="1" si="1"/>
        <v/>
      </c>
      <c r="J10" s="77" t="str">
        <f t="shared" ca="1" si="1"/>
        <v/>
      </c>
      <c r="K10" s="61">
        <f ca="1">C10*100</f>
        <v>1200</v>
      </c>
    </row>
    <row r="11" spans="1:21" ht="12.75" customHeight="1" x14ac:dyDescent="0.15">
      <c r="A11" s="109" t="s">
        <v>23</v>
      </c>
      <c r="B11" s="110"/>
      <c r="C11" s="15">
        <f ca="1">ROUND(AVERAGE(D11:J11),0)</f>
        <v>14</v>
      </c>
      <c r="D11" s="77">
        <f t="shared" ref="D11:J11" ca="1" si="2">IF(D$2&lt;&gt;"",INDIRECT(D$2&amp;"!C48"),"")</f>
        <v>13</v>
      </c>
      <c r="E11" s="77">
        <f t="shared" ca="1" si="2"/>
        <v>15</v>
      </c>
      <c r="F11" s="77" t="str">
        <f t="shared" ca="1" si="2"/>
        <v/>
      </c>
      <c r="G11" s="77" t="str">
        <f t="shared" ca="1" si="2"/>
        <v/>
      </c>
      <c r="H11" s="77" t="str">
        <f t="shared" ca="1" si="2"/>
        <v/>
      </c>
      <c r="I11" s="77" t="str">
        <f t="shared" ca="1" si="2"/>
        <v/>
      </c>
      <c r="J11" s="77" t="str">
        <f t="shared" ca="1" si="2"/>
        <v/>
      </c>
      <c r="K11" s="62">
        <f ca="1">C11</f>
        <v>14</v>
      </c>
    </row>
    <row r="12" spans="1:21" ht="12.75" customHeight="1" x14ac:dyDescent="0.15">
      <c r="A12" s="109" t="s">
        <v>24</v>
      </c>
      <c r="B12" s="110"/>
      <c r="C12" s="15">
        <f ca="1">ROUND(AVERAGE(D12:J12),0)</f>
        <v>20</v>
      </c>
      <c r="D12" s="77">
        <f t="shared" ref="D12:J12" ca="1" si="3">IF(D$2&lt;&gt;"",INDIRECT(D$2&amp;"!C49"),"")</f>
        <v>20</v>
      </c>
      <c r="E12" s="77">
        <f t="shared" ca="1" si="3"/>
        <v>19</v>
      </c>
      <c r="F12" s="77" t="str">
        <f t="shared" ca="1" si="3"/>
        <v/>
      </c>
      <c r="G12" s="77" t="str">
        <f t="shared" ca="1" si="3"/>
        <v/>
      </c>
      <c r="H12" s="77" t="str">
        <f t="shared" ca="1" si="3"/>
        <v/>
      </c>
      <c r="I12" s="77" t="str">
        <f t="shared" ca="1" si="3"/>
        <v/>
      </c>
      <c r="J12" s="77" t="str">
        <f t="shared" ca="1" si="3"/>
        <v/>
      </c>
      <c r="K12" s="62">
        <f ca="1">C12</f>
        <v>20</v>
      </c>
    </row>
    <row r="13" spans="1:21" ht="12.75" customHeight="1" x14ac:dyDescent="0.15">
      <c r="A13" s="109" t="s">
        <v>25</v>
      </c>
      <c r="B13" s="110"/>
      <c r="C13" s="4">
        <f ca="1">ROUND(AVERAGE(D13:J13),3)</f>
        <v>3.1150000000000002</v>
      </c>
      <c r="D13" s="63">
        <f t="shared" ref="D13:J13" ca="1" si="4">IF(D$2&lt;&gt;"",INDIRECT(D$2&amp;"!C50"),"")</f>
        <v>2.8200000000000003</v>
      </c>
      <c r="E13" s="63">
        <f t="shared" ca="1" si="4"/>
        <v>3.4099999999999997</v>
      </c>
      <c r="F13" s="63" t="str">
        <f t="shared" ca="1" si="4"/>
        <v/>
      </c>
      <c r="G13" s="63" t="str">
        <f t="shared" ca="1" si="4"/>
        <v/>
      </c>
      <c r="H13" s="63" t="str">
        <f t="shared" ca="1" si="4"/>
        <v/>
      </c>
      <c r="I13" s="63" t="str">
        <f t="shared" ca="1" si="4"/>
        <v/>
      </c>
      <c r="J13" s="63" t="str">
        <f t="shared" ca="1" si="4"/>
        <v/>
      </c>
      <c r="K13" s="64">
        <f ca="1">C13*100</f>
        <v>311.5</v>
      </c>
    </row>
    <row r="14" spans="1:21" ht="12.75" customHeight="1" x14ac:dyDescent="0.15">
      <c r="A14" s="12"/>
      <c r="B14" s="13"/>
      <c r="C14" s="13"/>
      <c r="D14" s="13"/>
      <c r="E14" s="13"/>
      <c r="F14" s="13"/>
      <c r="G14" s="13"/>
      <c r="H14" s="13"/>
      <c r="I14" s="12"/>
      <c r="J14" s="13"/>
      <c r="K14" s="19" t="str">
        <f ca="1">"形状比＝"&amp;ROUND(K11/K12*100,0)&amp;"、Sr＝"&amp;ROUND((10000/K10)^0.5/K11*100,0)</f>
        <v>形状比＝70、Sr＝21</v>
      </c>
      <c r="L14" s="13"/>
      <c r="M14" s="13"/>
      <c r="N14" s="13"/>
    </row>
    <row r="15" spans="1:21" ht="12.75" customHeight="1" x14ac:dyDescent="0.15">
      <c r="A15" s="12"/>
      <c r="B15" s="13"/>
      <c r="C15" s="13"/>
      <c r="D15" s="13"/>
      <c r="E15" s="13"/>
      <c r="F15" s="13"/>
      <c r="G15" s="13"/>
      <c r="H15" s="13"/>
      <c r="I15" s="12"/>
      <c r="J15" s="13"/>
      <c r="K15" s="19"/>
      <c r="L15" s="13"/>
      <c r="M15" s="13"/>
      <c r="N15" s="13"/>
    </row>
    <row r="16" spans="1:21" ht="12.75" customHeight="1" x14ac:dyDescent="0.15">
      <c r="A16" s="121"/>
      <c r="B16" s="122"/>
      <c r="C16" s="118" t="s">
        <v>19</v>
      </c>
      <c r="D16" s="119"/>
      <c r="E16" s="119"/>
      <c r="F16" s="119"/>
      <c r="G16" s="119"/>
      <c r="H16" s="119"/>
      <c r="I16" s="119"/>
      <c r="J16" s="120"/>
    </row>
    <row r="17" spans="1:21" ht="12.75" customHeight="1" x14ac:dyDescent="0.15">
      <c r="A17" s="123"/>
      <c r="B17" s="124"/>
      <c r="C17" s="59" t="str">
        <f>C$9</f>
        <v>平均</v>
      </c>
      <c r="D17" s="59" t="str">
        <f t="shared" ref="D17:J17" si="5">IF(D$3&lt;&gt;"",D$3,"")</f>
        <v>No.36</v>
      </c>
      <c r="E17" s="59" t="str">
        <f t="shared" si="5"/>
        <v>No.37</v>
      </c>
      <c r="F17" s="59" t="str">
        <f t="shared" si="5"/>
        <v/>
      </c>
      <c r="G17" s="59" t="str">
        <f t="shared" si="5"/>
        <v/>
      </c>
      <c r="H17" s="59" t="str">
        <f t="shared" si="5"/>
        <v/>
      </c>
      <c r="I17" s="59" t="str">
        <f t="shared" si="5"/>
        <v/>
      </c>
      <c r="J17" s="59" t="str">
        <f t="shared" si="5"/>
        <v/>
      </c>
    </row>
    <row r="18" spans="1:21" ht="12.75" customHeight="1" x14ac:dyDescent="0.15">
      <c r="A18" s="109" t="s">
        <v>22</v>
      </c>
      <c r="B18" s="110"/>
      <c r="C18" s="15">
        <f ca="1">ROUND(AVERAGE(D18:J18),0)</f>
        <v>0</v>
      </c>
      <c r="D18" s="77">
        <f t="shared" ref="D18:J18" ca="1" si="6">IF(D$2&lt;&gt;"",INDIRECT(D$2&amp;"!D47"),"")</f>
        <v>0</v>
      </c>
      <c r="E18" s="77">
        <f t="shared" ca="1" si="6"/>
        <v>0</v>
      </c>
      <c r="F18" s="77" t="str">
        <f t="shared" ca="1" si="6"/>
        <v/>
      </c>
      <c r="G18" s="77" t="str">
        <f t="shared" ca="1" si="6"/>
        <v/>
      </c>
      <c r="H18" s="77" t="str">
        <f t="shared" ca="1" si="6"/>
        <v/>
      </c>
      <c r="I18" s="77" t="str">
        <f t="shared" ca="1" si="6"/>
        <v/>
      </c>
      <c r="J18" s="77" t="str">
        <f t="shared" ca="1" si="6"/>
        <v/>
      </c>
    </row>
    <row r="19" spans="1:21" ht="12.75" customHeight="1" x14ac:dyDescent="0.15">
      <c r="A19" s="109" t="s">
        <v>23</v>
      </c>
      <c r="B19" s="110"/>
      <c r="C19" s="15" t="str">
        <f ca="1">IF($C$18=0,"",ROUND(AVERAGE(D19:J19),0))</f>
        <v/>
      </c>
      <c r="D19" s="77" t="str">
        <f ca="1">IF(D$2&lt;&gt;"",INDIRECT(D$2&amp;"!D48"),"")</f>
        <v/>
      </c>
      <c r="E19" s="77" t="str">
        <f t="shared" ref="E19:J19" ca="1" si="7">IF(E$2&lt;&gt;"",INDIRECT(E$2&amp;"!D48"),"")</f>
        <v/>
      </c>
      <c r="F19" s="77" t="str">
        <f t="shared" ca="1" si="7"/>
        <v/>
      </c>
      <c r="G19" s="77" t="str">
        <f t="shared" ca="1" si="7"/>
        <v/>
      </c>
      <c r="H19" s="77" t="str">
        <f t="shared" ca="1" si="7"/>
        <v/>
      </c>
      <c r="I19" s="77" t="str">
        <f t="shared" ca="1" si="7"/>
        <v/>
      </c>
      <c r="J19" s="77" t="str">
        <f t="shared" ca="1" si="7"/>
        <v/>
      </c>
    </row>
    <row r="20" spans="1:21" ht="12.75" customHeight="1" x14ac:dyDescent="0.15">
      <c r="A20" s="109" t="s">
        <v>24</v>
      </c>
      <c r="B20" s="110"/>
      <c r="C20" s="15" t="str">
        <f ca="1">IF($C$18=0,"",ROUND(AVERAGE(D20:J20),0))</f>
        <v/>
      </c>
      <c r="D20" s="77" t="str">
        <f t="shared" ref="D20:J20" ca="1" si="8">IF(D$2&lt;&gt;"",INDIRECT(D$2&amp;"!D49"),"")</f>
        <v/>
      </c>
      <c r="E20" s="77" t="str">
        <f t="shared" ca="1" si="8"/>
        <v/>
      </c>
      <c r="F20" s="77" t="str">
        <f t="shared" ca="1" si="8"/>
        <v/>
      </c>
      <c r="G20" s="77" t="str">
        <f t="shared" ca="1" si="8"/>
        <v/>
      </c>
      <c r="H20" s="77" t="str">
        <f t="shared" ca="1" si="8"/>
        <v/>
      </c>
      <c r="I20" s="77" t="str">
        <f t="shared" ca="1" si="8"/>
        <v/>
      </c>
      <c r="J20" s="77" t="str">
        <f t="shared" ca="1" si="8"/>
        <v/>
      </c>
    </row>
    <row r="21" spans="1:21" ht="12.75" customHeight="1" x14ac:dyDescent="0.15">
      <c r="A21" s="109" t="s">
        <v>25</v>
      </c>
      <c r="B21" s="110"/>
      <c r="C21" s="4" t="str">
        <f ca="1">IF($C$18=0,"",ROUND(AVERAGE(D21:J21),3))</f>
        <v/>
      </c>
      <c r="D21" s="65">
        <f t="shared" ref="D21:J21" ca="1" si="9">IF(D$2&lt;&gt;"",INDIRECT(D$2&amp;"!D50"),"")</f>
        <v>0</v>
      </c>
      <c r="E21" s="65">
        <f t="shared" ca="1" si="9"/>
        <v>0</v>
      </c>
      <c r="F21" s="65" t="str">
        <f t="shared" ca="1" si="9"/>
        <v/>
      </c>
      <c r="G21" s="65" t="str">
        <f t="shared" ca="1" si="9"/>
        <v/>
      </c>
      <c r="H21" s="65" t="str">
        <f t="shared" ca="1" si="9"/>
        <v/>
      </c>
      <c r="I21" s="65" t="str">
        <f t="shared" ca="1" si="9"/>
        <v/>
      </c>
      <c r="J21" s="65" t="str">
        <f t="shared" ca="1" si="9"/>
        <v/>
      </c>
    </row>
    <row r="22" spans="1:21" ht="12.75" customHeight="1" x14ac:dyDescent="0.15">
      <c r="A22" s="12"/>
      <c r="B22" s="13"/>
      <c r="C22" s="13"/>
      <c r="D22" s="13"/>
      <c r="E22" s="13"/>
      <c r="F22" s="13"/>
      <c r="G22" s="13"/>
      <c r="H22" s="13"/>
      <c r="I22" s="12"/>
      <c r="J22" s="13"/>
      <c r="K22" s="13"/>
      <c r="L22" s="13"/>
      <c r="M22" s="13"/>
      <c r="N22" s="13"/>
    </row>
    <row r="23" spans="1:21" ht="12.75" customHeight="1" x14ac:dyDescent="0.15">
      <c r="A23" s="121"/>
      <c r="B23" s="122"/>
      <c r="C23" s="115" t="s">
        <v>20</v>
      </c>
      <c r="D23" s="116"/>
      <c r="E23" s="116"/>
      <c r="F23" s="116"/>
      <c r="G23" s="116"/>
      <c r="H23" s="116"/>
      <c r="I23" s="116"/>
      <c r="J23" s="117"/>
      <c r="O23" s="12"/>
      <c r="P23" s="13"/>
      <c r="Q23" s="13"/>
      <c r="S23" s="19"/>
      <c r="T23" s="19"/>
    </row>
    <row r="24" spans="1:21" ht="12.75" customHeight="1" x14ac:dyDescent="0.15">
      <c r="A24" s="123"/>
      <c r="B24" s="124"/>
      <c r="C24" s="59" t="str">
        <f>C$9</f>
        <v>平均</v>
      </c>
      <c r="D24" s="59" t="str">
        <f t="shared" ref="D24:J24" si="10">IF(D$3&lt;&gt;"",D$3,"")</f>
        <v>No.36</v>
      </c>
      <c r="E24" s="59" t="str">
        <f t="shared" si="10"/>
        <v>No.37</v>
      </c>
      <c r="F24" s="59" t="str">
        <f t="shared" si="10"/>
        <v/>
      </c>
      <c r="G24" s="59" t="str">
        <f t="shared" si="10"/>
        <v/>
      </c>
      <c r="H24" s="59" t="str">
        <f t="shared" si="10"/>
        <v/>
      </c>
      <c r="I24" s="59" t="str">
        <f t="shared" si="10"/>
        <v/>
      </c>
      <c r="J24" s="59" t="str">
        <f t="shared" si="10"/>
        <v/>
      </c>
      <c r="O24" s="12"/>
      <c r="P24" s="13"/>
      <c r="Q24" s="13"/>
      <c r="S24" s="19"/>
      <c r="T24" s="19"/>
    </row>
    <row r="25" spans="1:21" ht="12.75" customHeight="1" x14ac:dyDescent="0.15">
      <c r="A25" s="109" t="s">
        <v>22</v>
      </c>
      <c r="B25" s="110"/>
      <c r="C25" s="15">
        <f ca="1">ROUND(AVERAGE(D25:J25),0)</f>
        <v>12</v>
      </c>
      <c r="D25" s="77">
        <f t="shared" ref="D25:J25" ca="1" si="11">IF(D$2&lt;&gt;"",INDIRECT(D$2&amp;"!E47"),"")</f>
        <v>11</v>
      </c>
      <c r="E25" s="77">
        <f t="shared" ca="1" si="11"/>
        <v>13</v>
      </c>
      <c r="F25" s="77" t="str">
        <f t="shared" ca="1" si="11"/>
        <v/>
      </c>
      <c r="G25" s="77" t="str">
        <f t="shared" ca="1" si="11"/>
        <v/>
      </c>
      <c r="H25" s="77" t="str">
        <f t="shared" ca="1" si="11"/>
        <v/>
      </c>
      <c r="I25" s="77" t="str">
        <f t="shared" ca="1" si="11"/>
        <v/>
      </c>
      <c r="J25" s="77" t="str">
        <f t="shared" ca="1" si="11"/>
        <v/>
      </c>
      <c r="O25" s="12"/>
      <c r="P25" s="13"/>
      <c r="Q25" s="13"/>
      <c r="S25" s="19"/>
      <c r="T25" s="19"/>
    </row>
    <row r="26" spans="1:21" ht="12.75" customHeight="1" x14ac:dyDescent="0.15">
      <c r="A26" s="109" t="s">
        <v>23</v>
      </c>
      <c r="B26" s="110"/>
      <c r="C26" s="15">
        <f ca="1">ROUND(AVERAGE(D26:J26),0)</f>
        <v>14</v>
      </c>
      <c r="D26" s="77">
        <f t="shared" ref="D26:J26" ca="1" si="12">IF(D$2&lt;&gt;"",INDIRECT(D$2&amp;"!E48"),"")</f>
        <v>13</v>
      </c>
      <c r="E26" s="77">
        <f t="shared" ca="1" si="12"/>
        <v>15</v>
      </c>
      <c r="F26" s="77" t="str">
        <f t="shared" ca="1" si="12"/>
        <v/>
      </c>
      <c r="G26" s="77" t="str">
        <f t="shared" ca="1" si="12"/>
        <v/>
      </c>
      <c r="H26" s="77" t="str">
        <f t="shared" ca="1" si="12"/>
        <v/>
      </c>
      <c r="I26" s="77" t="str">
        <f t="shared" ca="1" si="12"/>
        <v/>
      </c>
      <c r="J26" s="77" t="str">
        <f t="shared" ca="1" si="12"/>
        <v/>
      </c>
      <c r="O26" s="12"/>
      <c r="P26" s="13"/>
      <c r="Q26" s="13"/>
      <c r="S26" s="19"/>
      <c r="T26" s="19"/>
    </row>
    <row r="27" spans="1:21" ht="12.75" customHeight="1" x14ac:dyDescent="0.15">
      <c r="A27" s="109" t="s">
        <v>24</v>
      </c>
      <c r="B27" s="110"/>
      <c r="C27" s="15">
        <f ca="1">ROUND(AVERAGE(D27:J27),0)</f>
        <v>20</v>
      </c>
      <c r="D27" s="77">
        <f t="shared" ref="D27:J27" ca="1" si="13">IF(D$2&lt;&gt;"",INDIRECT(D$2&amp;"!E49"),"")</f>
        <v>20</v>
      </c>
      <c r="E27" s="77">
        <f t="shared" ca="1" si="13"/>
        <v>19</v>
      </c>
      <c r="F27" s="77" t="str">
        <f t="shared" ca="1" si="13"/>
        <v/>
      </c>
      <c r="G27" s="77" t="str">
        <f t="shared" ca="1" si="13"/>
        <v/>
      </c>
      <c r="H27" s="77" t="str">
        <f t="shared" ca="1" si="13"/>
        <v/>
      </c>
      <c r="I27" s="77" t="str">
        <f t="shared" ca="1" si="13"/>
        <v/>
      </c>
      <c r="J27" s="77" t="str">
        <f t="shared" ca="1" si="13"/>
        <v/>
      </c>
      <c r="O27" s="12"/>
      <c r="P27" s="13"/>
      <c r="Q27" s="13"/>
      <c r="S27" s="19"/>
      <c r="T27" s="19"/>
    </row>
    <row r="28" spans="1:21" ht="12.75" customHeight="1" x14ac:dyDescent="0.15">
      <c r="A28" s="109" t="s">
        <v>25</v>
      </c>
      <c r="B28" s="110"/>
      <c r="C28" s="4">
        <f ca="1">ROUND(AVERAGE(D28:J28),3)</f>
        <v>3.1150000000000002</v>
      </c>
      <c r="D28" s="63">
        <f t="shared" ref="D28:J28" ca="1" si="14">IF(D$2&lt;&gt;"",INDIRECT(D$2&amp;"!E50"),"")</f>
        <v>2.8200000000000003</v>
      </c>
      <c r="E28" s="63">
        <f t="shared" ca="1" si="14"/>
        <v>3.4099999999999997</v>
      </c>
      <c r="F28" s="63" t="str">
        <f t="shared" ca="1" si="14"/>
        <v/>
      </c>
      <c r="G28" s="63" t="str">
        <f t="shared" ca="1" si="14"/>
        <v/>
      </c>
      <c r="H28" s="63" t="str">
        <f t="shared" ca="1" si="14"/>
        <v/>
      </c>
      <c r="I28" s="63" t="str">
        <f t="shared" ca="1" si="14"/>
        <v/>
      </c>
      <c r="J28" s="63" t="str">
        <f t="shared" ca="1" si="14"/>
        <v/>
      </c>
      <c r="O28" s="12"/>
      <c r="P28" s="13"/>
      <c r="Q28" s="13"/>
      <c r="S28" s="19"/>
      <c r="T28" s="19"/>
    </row>
    <row r="29" spans="1:21" ht="12.75" customHeight="1" x14ac:dyDescent="0.15">
      <c r="A29" s="12"/>
      <c r="B29" s="13"/>
      <c r="C29" s="12"/>
      <c r="D29" s="13"/>
      <c r="E29" s="13"/>
      <c r="J29" s="13"/>
      <c r="K29" s="13"/>
      <c r="L29" s="13"/>
      <c r="M29" s="19"/>
      <c r="O29" s="12"/>
      <c r="P29" s="13"/>
      <c r="Q29" s="13"/>
      <c r="S29" s="19"/>
      <c r="T29" s="19"/>
    </row>
    <row r="30" spans="1:21" ht="12.75" customHeight="1" x14ac:dyDescent="0.15">
      <c r="A30" s="57" t="s">
        <v>26</v>
      </c>
      <c r="B30" s="13"/>
      <c r="C30" s="13"/>
      <c r="D30" s="13"/>
      <c r="E30" s="13"/>
      <c r="F30" s="13"/>
      <c r="G30" s="13"/>
      <c r="H30" s="13"/>
      <c r="I30" s="12"/>
      <c r="J30" s="13"/>
      <c r="K30" s="13"/>
      <c r="L30" s="13"/>
      <c r="M30" s="13"/>
      <c r="N30" s="13"/>
      <c r="O30" s="12"/>
      <c r="P30" s="13"/>
      <c r="Q30" s="13"/>
      <c r="R30" s="13"/>
      <c r="S30" s="13"/>
      <c r="T30" s="13"/>
      <c r="U30" s="12"/>
    </row>
    <row r="31" spans="1:21" s="58" customFormat="1" ht="12.75" customHeight="1" x14ac:dyDescent="0.15">
      <c r="A31" s="121"/>
      <c r="B31" s="122"/>
      <c r="C31" s="127" t="s">
        <v>18</v>
      </c>
      <c r="D31" s="127"/>
      <c r="E31" s="127"/>
      <c r="F31" s="127"/>
      <c r="G31" s="127"/>
      <c r="H31" s="127"/>
      <c r="I31" s="127"/>
      <c r="J31" s="127"/>
      <c r="K31" s="127"/>
    </row>
    <row r="32" spans="1:21" s="58" customFormat="1" ht="12.75" customHeight="1" x14ac:dyDescent="0.15">
      <c r="A32" s="123"/>
      <c r="B32" s="124"/>
      <c r="C32" s="59" t="s">
        <v>198</v>
      </c>
      <c r="D32" s="59" t="str">
        <f t="shared" ref="D32:J32" si="15">IF(D$3&lt;&gt;"",D$3,"")</f>
        <v>No.36</v>
      </c>
      <c r="E32" s="59" t="str">
        <f t="shared" si="15"/>
        <v>No.37</v>
      </c>
      <c r="F32" s="59" t="str">
        <f t="shared" si="15"/>
        <v/>
      </c>
      <c r="G32" s="59" t="str">
        <f t="shared" si="15"/>
        <v/>
      </c>
      <c r="H32" s="59" t="str">
        <f t="shared" si="15"/>
        <v/>
      </c>
      <c r="I32" s="59" t="str">
        <f t="shared" si="15"/>
        <v/>
      </c>
      <c r="J32" s="59" t="str">
        <f t="shared" si="15"/>
        <v/>
      </c>
      <c r="K32" s="60" t="s">
        <v>199</v>
      </c>
    </row>
    <row r="33" spans="1:21" ht="12.75" customHeight="1" x14ac:dyDescent="0.15">
      <c r="A33" s="109" t="s">
        <v>27</v>
      </c>
      <c r="B33" s="110"/>
      <c r="C33" s="15">
        <f ca="1">ROUND(AVERAGE(D33:J33),0)</f>
        <v>4</v>
      </c>
      <c r="D33" s="77">
        <f t="shared" ref="D33:J33" ca="1" si="16">IF(D$2&lt;&gt;"",INDIRECT(D$2&amp;"!C54"),"")</f>
        <v>4</v>
      </c>
      <c r="E33" s="77">
        <f t="shared" ca="1" si="16"/>
        <v>4</v>
      </c>
      <c r="F33" s="77" t="str">
        <f t="shared" ca="1" si="16"/>
        <v/>
      </c>
      <c r="G33" s="77" t="str">
        <f t="shared" ca="1" si="16"/>
        <v/>
      </c>
      <c r="H33" s="77" t="str">
        <f t="shared" ca="1" si="16"/>
        <v/>
      </c>
      <c r="I33" s="77" t="str">
        <f t="shared" ca="1" si="16"/>
        <v/>
      </c>
      <c r="J33" s="77" t="str">
        <f t="shared" ca="1" si="16"/>
        <v/>
      </c>
      <c r="K33" s="61">
        <f ca="1">C33*100</f>
        <v>400</v>
      </c>
    </row>
    <row r="34" spans="1:21" ht="12.75" customHeight="1" x14ac:dyDescent="0.15">
      <c r="A34" s="109" t="s">
        <v>23</v>
      </c>
      <c r="B34" s="110"/>
      <c r="C34" s="15">
        <f ca="1">ROUND(AVERAGE(D34:J34),0)</f>
        <v>13</v>
      </c>
      <c r="D34" s="77">
        <f t="shared" ref="D34:J34" ca="1" si="17">IF(D$2&lt;&gt;"",INDIRECT(D$2&amp;"!C55"),"")</f>
        <v>11</v>
      </c>
      <c r="E34" s="77">
        <f t="shared" ca="1" si="17"/>
        <v>14</v>
      </c>
      <c r="F34" s="77" t="str">
        <f t="shared" ca="1" si="17"/>
        <v/>
      </c>
      <c r="G34" s="77" t="str">
        <f t="shared" ca="1" si="17"/>
        <v/>
      </c>
      <c r="H34" s="77" t="str">
        <f t="shared" ca="1" si="17"/>
        <v/>
      </c>
      <c r="I34" s="77" t="str">
        <f t="shared" ca="1" si="17"/>
        <v/>
      </c>
      <c r="J34" s="77" t="str">
        <f t="shared" ca="1" si="17"/>
        <v/>
      </c>
      <c r="K34" s="62">
        <f ca="1">C34</f>
        <v>13</v>
      </c>
    </row>
    <row r="35" spans="1:21" ht="12.75" customHeight="1" x14ac:dyDescent="0.15">
      <c r="A35" s="109" t="s">
        <v>24</v>
      </c>
      <c r="B35" s="110"/>
      <c r="C35" s="15">
        <f ca="1">ROUND(AVERAGE(D35:J35),0)</f>
        <v>16</v>
      </c>
      <c r="D35" s="77">
        <f t="shared" ref="D35:J35" ca="1" si="18">IF(D$2&lt;&gt;"",INDIRECT(D$2&amp;"!C56"),"")</f>
        <v>15</v>
      </c>
      <c r="E35" s="77">
        <f t="shared" ca="1" si="18"/>
        <v>16</v>
      </c>
      <c r="F35" s="77" t="str">
        <f t="shared" ca="1" si="18"/>
        <v/>
      </c>
      <c r="G35" s="77" t="str">
        <f t="shared" ca="1" si="18"/>
        <v/>
      </c>
      <c r="H35" s="77" t="str">
        <f t="shared" ca="1" si="18"/>
        <v/>
      </c>
      <c r="I35" s="77" t="str">
        <f t="shared" ca="1" si="18"/>
        <v/>
      </c>
      <c r="J35" s="77" t="str">
        <f t="shared" ca="1" si="18"/>
        <v/>
      </c>
      <c r="K35" s="62">
        <f ca="1">C35</f>
        <v>16</v>
      </c>
    </row>
    <row r="36" spans="1:21" ht="12.75" customHeight="1" x14ac:dyDescent="0.15">
      <c r="A36" s="109" t="s">
        <v>25</v>
      </c>
      <c r="B36" s="110"/>
      <c r="C36" s="4">
        <f ca="1">ROUND(AVERAGE(D36:J36),3)</f>
        <v>0.5</v>
      </c>
      <c r="D36" s="63">
        <f t="shared" ref="D36:J36" ca="1" si="19">IF(D$2&lt;&gt;"",INDIRECT(D$2&amp;"!C57"),"")</f>
        <v>0.46</v>
      </c>
      <c r="E36" s="63">
        <f t="shared" ca="1" si="19"/>
        <v>0.54</v>
      </c>
      <c r="F36" s="63" t="str">
        <f t="shared" ca="1" si="19"/>
        <v/>
      </c>
      <c r="G36" s="63" t="str">
        <f t="shared" ca="1" si="19"/>
        <v/>
      </c>
      <c r="H36" s="63" t="str">
        <f t="shared" ca="1" si="19"/>
        <v/>
      </c>
      <c r="I36" s="63" t="str">
        <f t="shared" ca="1" si="19"/>
        <v/>
      </c>
      <c r="J36" s="63" t="str">
        <f t="shared" ca="1" si="19"/>
        <v/>
      </c>
      <c r="K36" s="64">
        <f ca="1">C36*100</f>
        <v>50</v>
      </c>
    </row>
    <row r="37" spans="1:21" ht="12.75" customHeight="1" x14ac:dyDescent="0.15">
      <c r="A37" s="12"/>
      <c r="B37" s="13"/>
      <c r="C37" s="13"/>
      <c r="D37" s="13"/>
      <c r="E37" s="13"/>
      <c r="F37" s="13"/>
      <c r="G37" s="13"/>
      <c r="H37" s="13"/>
      <c r="I37" s="12"/>
      <c r="J37" s="13"/>
      <c r="K37" s="13"/>
      <c r="L37" s="13"/>
      <c r="M37" s="13"/>
      <c r="N37" s="13"/>
      <c r="O37" s="12"/>
      <c r="P37" s="13"/>
      <c r="Q37" s="13"/>
      <c r="R37" s="13"/>
      <c r="S37" s="13"/>
      <c r="T37" s="13"/>
      <c r="U37" s="12"/>
    </row>
    <row r="38" spans="1:21" ht="12.75" customHeight="1" x14ac:dyDescent="0.15">
      <c r="A38" s="121"/>
      <c r="B38" s="122"/>
      <c r="C38" s="118" t="s">
        <v>19</v>
      </c>
      <c r="D38" s="119"/>
      <c r="E38" s="119"/>
      <c r="F38" s="119"/>
      <c r="G38" s="119"/>
      <c r="H38" s="119"/>
      <c r="I38" s="119"/>
      <c r="J38" s="120"/>
      <c r="L38" s="13"/>
      <c r="M38" s="13"/>
      <c r="N38" s="13"/>
      <c r="O38" s="12"/>
      <c r="P38" s="13"/>
      <c r="Q38" s="13"/>
      <c r="R38" s="13"/>
      <c r="S38" s="13"/>
      <c r="T38" s="13"/>
      <c r="U38" s="12"/>
    </row>
    <row r="39" spans="1:21" ht="12.75" customHeight="1" x14ac:dyDescent="0.15">
      <c r="A39" s="123"/>
      <c r="B39" s="124"/>
      <c r="C39" s="59" t="str">
        <f>C$9</f>
        <v>平均</v>
      </c>
      <c r="D39" s="59" t="str">
        <f t="shared" ref="D39:J39" si="20">IF(D$3&lt;&gt;"",D$3,"")</f>
        <v>No.36</v>
      </c>
      <c r="E39" s="59" t="str">
        <f t="shared" si="20"/>
        <v>No.37</v>
      </c>
      <c r="F39" s="59" t="str">
        <f t="shared" si="20"/>
        <v/>
      </c>
      <c r="G39" s="59" t="str">
        <f t="shared" si="20"/>
        <v/>
      </c>
      <c r="H39" s="59" t="str">
        <f t="shared" si="20"/>
        <v/>
      </c>
      <c r="I39" s="59" t="str">
        <f t="shared" si="20"/>
        <v/>
      </c>
      <c r="J39" s="59" t="str">
        <f t="shared" si="20"/>
        <v/>
      </c>
      <c r="L39" s="13"/>
      <c r="M39" s="13"/>
      <c r="N39" s="13"/>
      <c r="O39" s="12"/>
      <c r="P39" s="13"/>
      <c r="Q39" s="13"/>
      <c r="R39" s="13"/>
      <c r="S39" s="13"/>
      <c r="T39" s="13"/>
      <c r="U39" s="12"/>
    </row>
    <row r="40" spans="1:21" ht="12.75" customHeight="1" x14ac:dyDescent="0.15">
      <c r="A40" s="109" t="s">
        <v>27</v>
      </c>
      <c r="B40" s="110"/>
      <c r="C40" s="15">
        <f ca="1">ROUND(AVERAGE(D40:J40),0)</f>
        <v>0</v>
      </c>
      <c r="D40" s="77">
        <f t="shared" ref="D40:J40" ca="1" si="21">IF(D$2&lt;&gt;"",INDIRECT(D$2&amp;"!D54"),"")</f>
        <v>0</v>
      </c>
      <c r="E40" s="77">
        <f ca="1">IF(E$2&lt;&gt;"",INDIRECT(E$2&amp;"!D54"),"")</f>
        <v>0</v>
      </c>
      <c r="F40" s="77" t="str">
        <f t="shared" ca="1" si="21"/>
        <v/>
      </c>
      <c r="G40" s="77" t="str">
        <f t="shared" ca="1" si="21"/>
        <v/>
      </c>
      <c r="H40" s="77" t="str">
        <f t="shared" ca="1" si="21"/>
        <v/>
      </c>
      <c r="I40" s="77" t="str">
        <f t="shared" ca="1" si="21"/>
        <v/>
      </c>
      <c r="J40" s="77" t="str">
        <f t="shared" ca="1" si="21"/>
        <v/>
      </c>
      <c r="L40" s="13"/>
      <c r="M40" s="13"/>
      <c r="N40" s="13"/>
      <c r="O40" s="12"/>
      <c r="P40" s="13"/>
      <c r="Q40" s="13"/>
      <c r="R40" s="13"/>
      <c r="S40" s="13"/>
      <c r="T40" s="13"/>
      <c r="U40" s="12"/>
    </row>
    <row r="41" spans="1:21" ht="12.75" customHeight="1" x14ac:dyDescent="0.15">
      <c r="A41" s="109" t="s">
        <v>23</v>
      </c>
      <c r="B41" s="110"/>
      <c r="C41" s="15" t="e">
        <f ca="1">IF($C$20=0,"",ROUND(AVERAGE(D41:J41),0))</f>
        <v>#DIV/0!</v>
      </c>
      <c r="D41" s="77" t="str">
        <f ca="1">IF(D$2&lt;&gt;"",INDIRECT(D$2&amp;"!D55"),"")</f>
        <v/>
      </c>
      <c r="E41" s="77" t="str">
        <f t="shared" ref="E41:J41" ca="1" si="22">IF(E$2&lt;&gt;"",INDIRECT(E$2&amp;"!D55"),"")</f>
        <v/>
      </c>
      <c r="F41" s="77" t="str">
        <f t="shared" ca="1" si="22"/>
        <v/>
      </c>
      <c r="G41" s="77" t="str">
        <f t="shared" ca="1" si="22"/>
        <v/>
      </c>
      <c r="H41" s="77" t="str">
        <f t="shared" ca="1" si="22"/>
        <v/>
      </c>
      <c r="I41" s="77" t="str">
        <f t="shared" ca="1" si="22"/>
        <v/>
      </c>
      <c r="J41" s="77" t="str">
        <f t="shared" ca="1" si="22"/>
        <v/>
      </c>
      <c r="L41" s="13"/>
      <c r="M41" s="13"/>
      <c r="N41" s="13"/>
      <c r="O41" s="12"/>
      <c r="P41" s="13"/>
      <c r="Q41" s="13"/>
      <c r="R41" s="13"/>
      <c r="S41" s="13"/>
      <c r="T41" s="13"/>
      <c r="U41" s="12"/>
    </row>
    <row r="42" spans="1:21" ht="12.75" customHeight="1" x14ac:dyDescent="0.15">
      <c r="A42" s="109" t="s">
        <v>24</v>
      </c>
      <c r="B42" s="110"/>
      <c r="C42" s="15" t="e">
        <f ca="1">IF($C$20=0,"",ROUND(AVERAGE(D42:J42),0))</f>
        <v>#DIV/0!</v>
      </c>
      <c r="D42" s="77" t="str">
        <f t="shared" ref="D42:J42" ca="1" si="23">IF(D$2&lt;&gt;"",INDIRECT(D$2&amp;"!D56"),"")</f>
        <v/>
      </c>
      <c r="E42" s="77" t="str">
        <f t="shared" ca="1" si="23"/>
        <v/>
      </c>
      <c r="F42" s="77" t="str">
        <f t="shared" ca="1" si="23"/>
        <v/>
      </c>
      <c r="G42" s="77" t="str">
        <f t="shared" ca="1" si="23"/>
        <v/>
      </c>
      <c r="H42" s="77" t="str">
        <f t="shared" ca="1" si="23"/>
        <v/>
      </c>
      <c r="I42" s="77" t="str">
        <f t="shared" ca="1" si="23"/>
        <v/>
      </c>
      <c r="J42" s="77" t="str">
        <f t="shared" ca="1" si="23"/>
        <v/>
      </c>
      <c r="L42" s="13"/>
      <c r="M42" s="13"/>
      <c r="N42" s="13"/>
      <c r="O42" s="12"/>
      <c r="P42" s="13"/>
      <c r="Q42" s="13"/>
      <c r="R42" s="13"/>
      <c r="S42" s="13"/>
      <c r="T42" s="13"/>
      <c r="U42" s="12"/>
    </row>
    <row r="43" spans="1:21" ht="12.75" customHeight="1" x14ac:dyDescent="0.15">
      <c r="A43" s="109" t="s">
        <v>25</v>
      </c>
      <c r="B43" s="110"/>
      <c r="C43" s="4">
        <f ca="1">IF($C$20=0,"",ROUND(AVERAGE(D43:J43),3))</f>
        <v>0</v>
      </c>
      <c r="D43" s="65">
        <f t="shared" ref="D43:J43" ca="1" si="24">IF(D$2&lt;&gt;"",INDIRECT(D$2&amp;"!D57"),"")</f>
        <v>0</v>
      </c>
      <c r="E43" s="65">
        <f t="shared" ca="1" si="24"/>
        <v>0</v>
      </c>
      <c r="F43" s="65" t="str">
        <f t="shared" ca="1" si="24"/>
        <v/>
      </c>
      <c r="G43" s="65" t="str">
        <f t="shared" ca="1" si="24"/>
        <v/>
      </c>
      <c r="H43" s="65" t="str">
        <f t="shared" ca="1" si="24"/>
        <v/>
      </c>
      <c r="I43" s="65" t="str">
        <f t="shared" ca="1" si="24"/>
        <v/>
      </c>
      <c r="J43" s="65" t="str">
        <f t="shared" ca="1" si="24"/>
        <v/>
      </c>
      <c r="L43" s="13"/>
      <c r="M43" s="13"/>
      <c r="N43" s="13"/>
      <c r="O43" s="12"/>
      <c r="P43" s="13"/>
      <c r="Q43" s="13"/>
      <c r="R43" s="13"/>
      <c r="S43" s="13"/>
      <c r="T43" s="13"/>
      <c r="U43" s="12"/>
    </row>
    <row r="44" spans="1:21" ht="12.75" customHeight="1" x14ac:dyDescent="0.15">
      <c r="A44" s="12"/>
      <c r="B44" s="13"/>
      <c r="C44" s="13"/>
      <c r="D44" s="13"/>
      <c r="E44" s="13"/>
      <c r="F44" s="13"/>
      <c r="G44" s="13"/>
      <c r="H44" s="13"/>
      <c r="I44" s="12"/>
      <c r="J44" s="13"/>
      <c r="K44" s="13"/>
      <c r="L44" s="13"/>
      <c r="M44" s="13"/>
      <c r="N44" s="13"/>
      <c r="O44" s="12"/>
      <c r="P44" s="13"/>
      <c r="Q44" s="13"/>
      <c r="R44" s="13"/>
      <c r="S44" s="13"/>
      <c r="T44" s="13"/>
      <c r="U44" s="12"/>
    </row>
    <row r="45" spans="1:21" ht="12.75" customHeight="1" x14ac:dyDescent="0.15">
      <c r="A45" s="121"/>
      <c r="B45" s="122"/>
      <c r="C45" s="115" t="s">
        <v>20</v>
      </c>
      <c r="D45" s="116"/>
      <c r="E45" s="116"/>
      <c r="F45" s="116"/>
      <c r="G45" s="116"/>
      <c r="H45" s="116"/>
      <c r="I45" s="116"/>
      <c r="J45" s="117"/>
      <c r="L45" s="13"/>
      <c r="M45" s="13"/>
      <c r="N45" s="13"/>
      <c r="O45" s="12"/>
      <c r="P45" s="13"/>
      <c r="Q45" s="13"/>
      <c r="R45" s="13"/>
      <c r="S45" s="13"/>
      <c r="T45" s="13"/>
      <c r="U45" s="12"/>
    </row>
    <row r="46" spans="1:21" ht="12.75" customHeight="1" x14ac:dyDescent="0.15">
      <c r="A46" s="123"/>
      <c r="B46" s="124"/>
      <c r="C46" s="59" t="str">
        <f>C$9</f>
        <v>平均</v>
      </c>
      <c r="D46" s="59" t="str">
        <f t="shared" ref="D46:J46" si="25">IF(D$3&lt;&gt;"",D$3,"")</f>
        <v>No.36</v>
      </c>
      <c r="E46" s="59" t="str">
        <f t="shared" si="25"/>
        <v>No.37</v>
      </c>
      <c r="F46" s="59" t="str">
        <f t="shared" si="25"/>
        <v/>
      </c>
      <c r="G46" s="59" t="str">
        <f t="shared" si="25"/>
        <v/>
      </c>
      <c r="H46" s="59" t="str">
        <f t="shared" si="25"/>
        <v/>
      </c>
      <c r="I46" s="59" t="str">
        <f t="shared" si="25"/>
        <v/>
      </c>
      <c r="J46" s="59" t="str">
        <f t="shared" si="25"/>
        <v/>
      </c>
      <c r="L46" s="13"/>
      <c r="M46" s="13"/>
      <c r="N46" s="13"/>
      <c r="O46" s="12"/>
      <c r="P46" s="13"/>
      <c r="Q46" s="13"/>
      <c r="R46" s="13"/>
      <c r="S46" s="13"/>
      <c r="T46" s="13"/>
      <c r="U46" s="12"/>
    </row>
    <row r="47" spans="1:21" ht="12.75" customHeight="1" x14ac:dyDescent="0.15">
      <c r="A47" s="109" t="s">
        <v>27</v>
      </c>
      <c r="B47" s="110"/>
      <c r="C47" s="15">
        <f ca="1">ROUND(AVERAGE(D47:J47),0)</f>
        <v>4</v>
      </c>
      <c r="D47" s="77">
        <f t="shared" ref="D47:J47" ca="1" si="26">IF(D$2&lt;&gt;"",INDIRECT(D$2&amp;"!E54"),"")</f>
        <v>4</v>
      </c>
      <c r="E47" s="77">
        <f t="shared" ca="1" si="26"/>
        <v>4</v>
      </c>
      <c r="F47" s="77" t="str">
        <f t="shared" ca="1" si="26"/>
        <v/>
      </c>
      <c r="G47" s="77" t="str">
        <f t="shared" ca="1" si="26"/>
        <v/>
      </c>
      <c r="H47" s="77" t="str">
        <f t="shared" ca="1" si="26"/>
        <v/>
      </c>
      <c r="I47" s="77" t="str">
        <f t="shared" ca="1" si="26"/>
        <v/>
      </c>
      <c r="J47" s="77" t="str">
        <f t="shared" ca="1" si="26"/>
        <v/>
      </c>
      <c r="L47" s="13"/>
      <c r="M47" s="13"/>
      <c r="N47" s="13"/>
      <c r="O47" s="12"/>
      <c r="P47" s="13"/>
      <c r="Q47" s="13"/>
      <c r="R47" s="13"/>
      <c r="S47" s="13"/>
      <c r="T47" s="13"/>
      <c r="U47" s="12"/>
    </row>
    <row r="48" spans="1:21" ht="12.75" customHeight="1" x14ac:dyDescent="0.15">
      <c r="A48" s="109" t="s">
        <v>23</v>
      </c>
      <c r="B48" s="110"/>
      <c r="C48" s="15">
        <f ca="1">ROUND(AVERAGE(D48:J48),0)</f>
        <v>13</v>
      </c>
      <c r="D48" s="77">
        <f t="shared" ref="D48:J48" ca="1" si="27">IF(D$2&lt;&gt;"",INDIRECT(D$2&amp;"!E55"),"")</f>
        <v>11</v>
      </c>
      <c r="E48" s="77">
        <f t="shared" ca="1" si="27"/>
        <v>14</v>
      </c>
      <c r="F48" s="77" t="str">
        <f t="shared" ca="1" si="27"/>
        <v/>
      </c>
      <c r="G48" s="77" t="str">
        <f t="shared" ca="1" si="27"/>
        <v/>
      </c>
      <c r="H48" s="77" t="str">
        <f t="shared" ca="1" si="27"/>
        <v/>
      </c>
      <c r="I48" s="77" t="str">
        <f t="shared" ca="1" si="27"/>
        <v/>
      </c>
      <c r="J48" s="77" t="str">
        <f t="shared" ca="1" si="27"/>
        <v/>
      </c>
      <c r="L48" s="13"/>
      <c r="M48" s="13"/>
      <c r="N48" s="13"/>
      <c r="O48" s="12"/>
      <c r="P48" s="13"/>
      <c r="Q48" s="13"/>
      <c r="R48" s="13"/>
      <c r="S48" s="13"/>
      <c r="T48" s="13"/>
      <c r="U48" s="12"/>
    </row>
    <row r="49" spans="1:21" ht="12.75" customHeight="1" x14ac:dyDescent="0.15">
      <c r="A49" s="109" t="s">
        <v>24</v>
      </c>
      <c r="B49" s="110"/>
      <c r="C49" s="15">
        <f ca="1">ROUND(AVERAGE(D49:J49),0)</f>
        <v>16</v>
      </c>
      <c r="D49" s="77">
        <f t="shared" ref="D49:J49" ca="1" si="28">IF(D$2&lt;&gt;"",INDIRECT(D$2&amp;"!E56"),"")</f>
        <v>15</v>
      </c>
      <c r="E49" s="77">
        <f t="shared" ca="1" si="28"/>
        <v>16</v>
      </c>
      <c r="F49" s="77" t="str">
        <f t="shared" ca="1" si="28"/>
        <v/>
      </c>
      <c r="G49" s="77" t="str">
        <f t="shared" ca="1" si="28"/>
        <v/>
      </c>
      <c r="H49" s="77" t="str">
        <f t="shared" ca="1" si="28"/>
        <v/>
      </c>
      <c r="I49" s="77" t="str">
        <f t="shared" ca="1" si="28"/>
        <v/>
      </c>
      <c r="J49" s="77" t="str">
        <f t="shared" ca="1" si="28"/>
        <v/>
      </c>
      <c r="L49" s="13"/>
      <c r="M49" s="13"/>
      <c r="N49" s="13"/>
      <c r="O49" s="12"/>
      <c r="P49" s="13"/>
      <c r="Q49" s="13"/>
      <c r="R49" s="13"/>
      <c r="S49" s="13"/>
      <c r="T49" s="13"/>
      <c r="U49" s="12"/>
    </row>
    <row r="50" spans="1:21" ht="12.75" customHeight="1" x14ac:dyDescent="0.15">
      <c r="A50" s="109" t="s">
        <v>25</v>
      </c>
      <c r="B50" s="110"/>
      <c r="C50" s="4">
        <f ca="1">ROUND(AVERAGE(D50:J50),3)</f>
        <v>0.5</v>
      </c>
      <c r="D50" s="63">
        <f t="shared" ref="D50:J50" ca="1" si="29">IF(D$2&lt;&gt;"",INDIRECT(D$2&amp;"!E57"),"")</f>
        <v>0.46</v>
      </c>
      <c r="E50" s="63">
        <f t="shared" ca="1" si="29"/>
        <v>0.54</v>
      </c>
      <c r="F50" s="63" t="str">
        <f t="shared" ca="1" si="29"/>
        <v/>
      </c>
      <c r="G50" s="63" t="str">
        <f t="shared" ca="1" si="29"/>
        <v/>
      </c>
      <c r="H50" s="63" t="str">
        <f t="shared" ca="1" si="29"/>
        <v/>
      </c>
      <c r="I50" s="63" t="str">
        <f t="shared" ca="1" si="29"/>
        <v/>
      </c>
      <c r="J50" s="63" t="str">
        <f t="shared" ca="1" si="29"/>
        <v/>
      </c>
      <c r="L50" s="13"/>
      <c r="M50" s="13"/>
      <c r="N50" s="13"/>
      <c r="O50" s="12"/>
      <c r="P50" s="13"/>
      <c r="Q50" s="13"/>
      <c r="R50" s="13"/>
      <c r="S50" s="13"/>
      <c r="T50" s="13"/>
      <c r="U50" s="12"/>
    </row>
    <row r="51" spans="1:21" ht="12.75" customHeight="1" x14ac:dyDescent="0.15">
      <c r="A51" s="12"/>
      <c r="B51" s="13"/>
      <c r="C51" s="13"/>
      <c r="D51" s="13"/>
      <c r="E51" s="13"/>
      <c r="F51" s="13"/>
      <c r="G51" s="13"/>
      <c r="H51" s="13"/>
      <c r="I51" s="12"/>
      <c r="J51" s="13"/>
      <c r="K51" s="13"/>
      <c r="L51" s="13"/>
      <c r="M51" s="13"/>
      <c r="N51" s="13"/>
      <c r="O51" s="12"/>
      <c r="P51" s="13"/>
      <c r="Q51" s="13"/>
      <c r="R51" s="13"/>
      <c r="S51" s="13"/>
      <c r="T51" s="13"/>
      <c r="U51" s="12"/>
    </row>
    <row r="52" spans="1:21" ht="12.75" customHeight="1" x14ac:dyDescent="0.15">
      <c r="A52" s="57" t="s">
        <v>28</v>
      </c>
      <c r="B52" s="13"/>
      <c r="C52" s="13"/>
      <c r="D52" s="13"/>
      <c r="E52" s="13"/>
      <c r="F52" s="13"/>
      <c r="G52" s="13"/>
      <c r="H52" s="13"/>
      <c r="O52" s="12"/>
      <c r="P52" s="13"/>
      <c r="Q52" s="13"/>
      <c r="R52" s="13"/>
      <c r="S52" s="13"/>
      <c r="T52" s="13"/>
    </row>
    <row r="53" spans="1:21" s="58" customFormat="1" ht="12.75" customHeight="1" x14ac:dyDescent="0.15">
      <c r="A53" s="125"/>
      <c r="B53" s="126"/>
      <c r="C53" s="5" t="s">
        <v>18</v>
      </c>
      <c r="D53" s="5" t="s">
        <v>19</v>
      </c>
      <c r="E53" s="5" t="s">
        <v>20</v>
      </c>
      <c r="F53" s="66"/>
      <c r="G53" s="66"/>
      <c r="H53" s="66"/>
      <c r="P53" s="66"/>
      <c r="Q53" s="66"/>
      <c r="R53" s="66"/>
      <c r="S53" s="66"/>
      <c r="T53" s="66"/>
    </row>
    <row r="54" spans="1:21" ht="12.75" customHeight="1" x14ac:dyDescent="0.15">
      <c r="A54" s="109" t="s">
        <v>29</v>
      </c>
      <c r="B54" s="110"/>
      <c r="C54" s="67">
        <f ca="1">ROUND((C33/C10*100),1)</f>
        <v>33.299999999999997</v>
      </c>
      <c r="D54" s="15" t="str">
        <f ca="1">IF($C$18=0,"",ROUND((C40/C18*100),1))</f>
        <v/>
      </c>
      <c r="E54" s="68">
        <f ca="1">ROUND((C47/C25*100),1)</f>
        <v>33.299999999999997</v>
      </c>
      <c r="F54" s="69"/>
      <c r="G54" s="69"/>
      <c r="H54" s="69"/>
      <c r="O54" s="70"/>
      <c r="P54" s="69"/>
      <c r="Q54" s="69"/>
      <c r="R54" s="69"/>
      <c r="S54" s="69"/>
      <c r="T54" s="69"/>
      <c r="U54" s="70"/>
    </row>
    <row r="55" spans="1:21" ht="12.75" customHeight="1" x14ac:dyDescent="0.15">
      <c r="A55" s="109" t="s">
        <v>30</v>
      </c>
      <c r="B55" s="110"/>
      <c r="C55" s="67">
        <f ca="1">ROUND((C36/C13)*100,1)</f>
        <v>16.100000000000001</v>
      </c>
      <c r="D55" s="15" t="str">
        <f ca="1">IF($C$18=0,"",ROUND((C43/C21)*100,1))</f>
        <v/>
      </c>
      <c r="E55" s="68">
        <f ca="1">ROUND((C50/C28)*100,1)</f>
        <v>16.100000000000001</v>
      </c>
      <c r="F55" s="69"/>
      <c r="G55" s="69"/>
      <c r="H55" s="69"/>
      <c r="O55" s="70"/>
      <c r="P55" s="69"/>
      <c r="Q55" s="69"/>
      <c r="R55" s="69"/>
      <c r="S55" s="69"/>
      <c r="T55" s="69"/>
      <c r="U55" s="70"/>
    </row>
    <row r="56" spans="1:21" ht="12.75" customHeight="1" x14ac:dyDescent="0.15">
      <c r="A56" s="22"/>
      <c r="B56" s="22"/>
      <c r="C56" s="22"/>
      <c r="D56" s="71"/>
      <c r="E56" s="71"/>
      <c r="F56" s="71"/>
      <c r="G56" s="71"/>
      <c r="H56" s="71"/>
      <c r="I56" s="22"/>
      <c r="J56" s="71"/>
      <c r="K56" s="71"/>
      <c r="L56" s="71"/>
      <c r="M56" s="71"/>
      <c r="N56" s="71"/>
      <c r="O56" s="22"/>
      <c r="P56" s="71"/>
      <c r="Q56" s="71"/>
      <c r="R56" s="71"/>
      <c r="S56" s="71"/>
      <c r="T56" s="71"/>
      <c r="U56" s="22"/>
    </row>
    <row r="57" spans="1:21" ht="12.75" customHeight="1" x14ac:dyDescent="0.15">
      <c r="A57" s="57" t="s">
        <v>31</v>
      </c>
      <c r="B57" s="13"/>
      <c r="C57" s="13"/>
      <c r="D57" s="13"/>
      <c r="E57" s="13"/>
      <c r="F57" s="13"/>
      <c r="G57" s="13"/>
      <c r="H57" s="13"/>
      <c r="I57" s="12"/>
      <c r="J57" s="13"/>
      <c r="K57" s="13"/>
      <c r="L57" s="13"/>
      <c r="M57" s="13"/>
      <c r="N57" s="13"/>
      <c r="O57" s="12"/>
      <c r="P57" s="13"/>
      <c r="Q57" s="13"/>
      <c r="R57" s="13"/>
      <c r="S57" s="13"/>
      <c r="T57" s="13"/>
      <c r="U57" s="12"/>
    </row>
    <row r="58" spans="1:21" s="58" customFormat="1" ht="12.75" customHeight="1" x14ac:dyDescent="0.15">
      <c r="A58" s="121"/>
      <c r="B58" s="122"/>
      <c r="C58" s="127" t="s">
        <v>18</v>
      </c>
      <c r="D58" s="127"/>
      <c r="E58" s="127"/>
      <c r="F58" s="127"/>
      <c r="G58" s="127"/>
      <c r="H58" s="127"/>
      <c r="I58" s="127"/>
      <c r="J58" s="127"/>
      <c r="K58" s="127"/>
    </row>
    <row r="59" spans="1:21" s="58" customFormat="1" ht="12.75" customHeight="1" x14ac:dyDescent="0.15">
      <c r="A59" s="123"/>
      <c r="B59" s="124"/>
      <c r="C59" s="59" t="s">
        <v>198</v>
      </c>
      <c r="D59" s="59" t="str">
        <f t="shared" ref="D59:J59" si="30">IF(D$3&lt;&gt;"",D$3,"")</f>
        <v>No.36</v>
      </c>
      <c r="E59" s="59" t="str">
        <f t="shared" si="30"/>
        <v>No.37</v>
      </c>
      <c r="F59" s="59" t="str">
        <f t="shared" si="30"/>
        <v/>
      </c>
      <c r="G59" s="59" t="str">
        <f t="shared" si="30"/>
        <v/>
      </c>
      <c r="H59" s="59" t="str">
        <f t="shared" si="30"/>
        <v/>
      </c>
      <c r="I59" s="59" t="str">
        <f t="shared" si="30"/>
        <v/>
      </c>
      <c r="J59" s="59" t="str">
        <f t="shared" si="30"/>
        <v/>
      </c>
      <c r="K59" s="60" t="s">
        <v>199</v>
      </c>
    </row>
    <row r="60" spans="1:21" ht="12.75" customHeight="1" x14ac:dyDescent="0.15">
      <c r="A60" s="109" t="s">
        <v>27</v>
      </c>
      <c r="B60" s="110"/>
      <c r="C60" s="15">
        <f ca="1">C10-C33</f>
        <v>8</v>
      </c>
      <c r="D60" s="77">
        <f t="shared" ref="D60:J60" ca="1" si="31">IF(D$2&lt;&gt;"",INDIRECT(D$2&amp;"!C66"),"")</f>
        <v>7</v>
      </c>
      <c r="E60" s="77">
        <f t="shared" ca="1" si="31"/>
        <v>9</v>
      </c>
      <c r="F60" s="77" t="str">
        <f ca="1">IF(F$2&lt;&gt;"",INDIRECT(F$2&amp;"!C66"),"")</f>
        <v/>
      </c>
      <c r="G60" s="77" t="str">
        <f t="shared" ca="1" si="31"/>
        <v/>
      </c>
      <c r="H60" s="77" t="str">
        <f t="shared" ca="1" si="31"/>
        <v/>
      </c>
      <c r="I60" s="77" t="str">
        <f t="shared" ca="1" si="31"/>
        <v/>
      </c>
      <c r="J60" s="77" t="str">
        <f t="shared" ca="1" si="31"/>
        <v/>
      </c>
      <c r="K60" s="61">
        <f ca="1">C60*100</f>
        <v>800</v>
      </c>
    </row>
    <row r="61" spans="1:21" ht="12.75" customHeight="1" x14ac:dyDescent="0.15">
      <c r="A61" s="109" t="s">
        <v>23</v>
      </c>
      <c r="B61" s="110"/>
      <c r="C61" s="15">
        <f ca="1">ROUND(AVERAGE(D61:J61),0)</f>
        <v>15</v>
      </c>
      <c r="D61" s="77">
        <f ca="1">IF(D$2&lt;&gt;"",INDIRECT(D$2&amp;"!C67"),"")</f>
        <v>15</v>
      </c>
      <c r="E61" s="77">
        <f ca="1">IF(E$2&lt;&gt;"",INDIRECT(E$2&amp;"!C67"),"")</f>
        <v>15</v>
      </c>
      <c r="F61" s="77" t="str">
        <f ca="1">IF(F$2&lt;&gt;"",INDIRECT(F$2&amp;"!C67"),"")</f>
        <v/>
      </c>
      <c r="G61" s="77" t="str">
        <f t="shared" ref="G61:J61" ca="1" si="32">IF(G$2&lt;&gt;"",INDIRECT(G$2&amp;"!C67"),"")</f>
        <v/>
      </c>
      <c r="H61" s="77" t="str">
        <f t="shared" ca="1" si="32"/>
        <v/>
      </c>
      <c r="I61" s="77" t="str">
        <f t="shared" ca="1" si="32"/>
        <v/>
      </c>
      <c r="J61" s="77" t="str">
        <f t="shared" ca="1" si="32"/>
        <v/>
      </c>
      <c r="K61" s="62">
        <f ca="1">C61</f>
        <v>15</v>
      </c>
    </row>
    <row r="62" spans="1:21" ht="12.75" customHeight="1" x14ac:dyDescent="0.15">
      <c r="A62" s="109" t="s">
        <v>24</v>
      </c>
      <c r="B62" s="110"/>
      <c r="C62" s="15">
        <f ca="1">ROUND(AVERAGE(D62:J62),0)</f>
        <v>22</v>
      </c>
      <c r="D62" s="77">
        <f t="shared" ref="D62:J62" ca="1" si="33">IF(D$2&lt;&gt;"",INDIRECT(D$2&amp;"!C68"),"")</f>
        <v>23</v>
      </c>
      <c r="E62" s="77">
        <f t="shared" ca="1" si="33"/>
        <v>21</v>
      </c>
      <c r="F62" s="77" t="str">
        <f t="shared" ca="1" si="33"/>
        <v/>
      </c>
      <c r="G62" s="77" t="str">
        <f t="shared" ca="1" si="33"/>
        <v/>
      </c>
      <c r="H62" s="77" t="str">
        <f t="shared" ca="1" si="33"/>
        <v/>
      </c>
      <c r="I62" s="77" t="str">
        <f t="shared" ca="1" si="33"/>
        <v/>
      </c>
      <c r="J62" s="77" t="str">
        <f t="shared" ca="1" si="33"/>
        <v/>
      </c>
      <c r="K62" s="62">
        <f ca="1">C62</f>
        <v>22</v>
      </c>
    </row>
    <row r="63" spans="1:21" ht="12.75" customHeight="1" x14ac:dyDescent="0.15">
      <c r="A63" s="109" t="s">
        <v>25</v>
      </c>
      <c r="B63" s="110"/>
      <c r="C63" s="4">
        <f ca="1">ROUND(AVERAGE(D63:J63),3)</f>
        <v>2.6150000000000002</v>
      </c>
      <c r="D63" s="63">
        <f t="shared" ref="D63:J63" ca="1" si="34">IF(D$2&lt;&gt;"",INDIRECT(D$2&amp;"!C69"),"")</f>
        <v>2.3600000000000003</v>
      </c>
      <c r="E63" s="63">
        <f t="shared" ca="1" si="34"/>
        <v>2.8699999999999997</v>
      </c>
      <c r="F63" s="63" t="str">
        <f t="shared" ca="1" si="34"/>
        <v/>
      </c>
      <c r="G63" s="63" t="str">
        <f t="shared" ca="1" si="34"/>
        <v/>
      </c>
      <c r="H63" s="63" t="str">
        <f t="shared" ca="1" si="34"/>
        <v/>
      </c>
      <c r="I63" s="63" t="str">
        <f t="shared" ca="1" si="34"/>
        <v/>
      </c>
      <c r="J63" s="63" t="str">
        <f t="shared" ca="1" si="34"/>
        <v/>
      </c>
      <c r="K63" s="64">
        <f ca="1">C63*100</f>
        <v>261.5</v>
      </c>
    </row>
    <row r="64" spans="1:21" ht="12.75" customHeight="1" x14ac:dyDescent="0.15">
      <c r="K64" s="19" t="str">
        <f ca="1">"形状比＝"&amp;ROUND(K61/K62*100,0)&amp;"、Sr＝"&amp;ROUND((10000/K60)^0.5/K61*100,0)</f>
        <v>形状比＝68、Sr＝24</v>
      </c>
    </row>
    <row r="65" spans="1:21" ht="12.75" customHeight="1" x14ac:dyDescent="0.15">
      <c r="K65" s="19"/>
    </row>
    <row r="66" spans="1:21" ht="12.75" customHeight="1" x14ac:dyDescent="0.15">
      <c r="A66" s="121"/>
      <c r="B66" s="122"/>
      <c r="C66" s="118" t="s">
        <v>19</v>
      </c>
      <c r="D66" s="119"/>
      <c r="E66" s="119"/>
      <c r="F66" s="119"/>
      <c r="G66" s="119"/>
      <c r="H66" s="119"/>
      <c r="I66" s="119"/>
      <c r="J66" s="120"/>
    </row>
    <row r="67" spans="1:21" ht="12.75" customHeight="1" x14ac:dyDescent="0.15">
      <c r="A67" s="123"/>
      <c r="B67" s="124"/>
      <c r="C67" s="59" t="str">
        <f>C$9</f>
        <v>平均</v>
      </c>
      <c r="D67" s="59" t="str">
        <f t="shared" ref="D67:J67" si="35">IF(D$3&lt;&gt;"",D$3,"")</f>
        <v>No.36</v>
      </c>
      <c r="E67" s="59" t="str">
        <f t="shared" si="35"/>
        <v>No.37</v>
      </c>
      <c r="F67" s="59" t="str">
        <f t="shared" si="35"/>
        <v/>
      </c>
      <c r="G67" s="59" t="str">
        <f t="shared" si="35"/>
        <v/>
      </c>
      <c r="H67" s="59" t="str">
        <f t="shared" si="35"/>
        <v/>
      </c>
      <c r="I67" s="59" t="str">
        <f t="shared" si="35"/>
        <v/>
      </c>
      <c r="J67" s="59" t="str">
        <f t="shared" si="35"/>
        <v/>
      </c>
    </row>
    <row r="68" spans="1:21" ht="12.75" customHeight="1" x14ac:dyDescent="0.15">
      <c r="A68" s="109" t="s">
        <v>27</v>
      </c>
      <c r="B68" s="110"/>
      <c r="C68" s="15">
        <f ca="1">C18-C40</f>
        <v>0</v>
      </c>
      <c r="D68" s="77">
        <f ca="1">IF(D$2&lt;&gt;"",INDIRECT(D$2&amp;"!D66"),"")</f>
        <v>0</v>
      </c>
      <c r="E68" s="77">
        <f ca="1">IF(E$2&lt;&gt;"",INDIRECT(E$2&amp;"!D66"),"")</f>
        <v>0</v>
      </c>
      <c r="F68" s="77" t="str">
        <f t="shared" ref="F68:J68" ca="1" si="36">IF(F$2&lt;&gt;"",INDIRECT(F$2&amp;"!D66"),"")</f>
        <v/>
      </c>
      <c r="G68" s="77" t="str">
        <f t="shared" ca="1" si="36"/>
        <v/>
      </c>
      <c r="H68" s="77" t="str">
        <f t="shared" ca="1" si="36"/>
        <v/>
      </c>
      <c r="I68" s="77" t="str">
        <f t="shared" ca="1" si="36"/>
        <v/>
      </c>
      <c r="J68" s="77" t="str">
        <f t="shared" ca="1" si="36"/>
        <v/>
      </c>
    </row>
    <row r="69" spans="1:21" ht="12.75" customHeight="1" x14ac:dyDescent="0.15">
      <c r="A69" s="109" t="s">
        <v>23</v>
      </c>
      <c r="B69" s="110"/>
      <c r="C69" s="15"/>
      <c r="D69" s="77" t="str">
        <f t="shared" ref="D69:J69" ca="1" si="37">IF(D$2&lt;&gt;"",INDIRECT(D$2&amp;"!D67"),"")</f>
        <v/>
      </c>
      <c r="E69" s="77" t="str">
        <f t="shared" ca="1" si="37"/>
        <v/>
      </c>
      <c r="F69" s="77" t="str">
        <f t="shared" ca="1" si="37"/>
        <v/>
      </c>
      <c r="G69" s="77" t="str">
        <f t="shared" ca="1" si="37"/>
        <v/>
      </c>
      <c r="H69" s="77" t="str">
        <f t="shared" ca="1" si="37"/>
        <v/>
      </c>
      <c r="I69" s="77" t="str">
        <f t="shared" ca="1" si="37"/>
        <v/>
      </c>
      <c r="J69" s="77" t="str">
        <f t="shared" ca="1" si="37"/>
        <v/>
      </c>
    </row>
    <row r="70" spans="1:21" ht="12.75" customHeight="1" x14ac:dyDescent="0.15">
      <c r="A70" s="109" t="s">
        <v>24</v>
      </c>
      <c r="B70" s="110"/>
      <c r="C70" s="15"/>
      <c r="D70" s="77" t="str">
        <f t="shared" ref="D70:J70" ca="1" si="38">IF(D$2&lt;&gt;"",INDIRECT(D$2&amp;"!D68"),"")</f>
        <v/>
      </c>
      <c r="E70" s="77" t="str">
        <f t="shared" ca="1" si="38"/>
        <v/>
      </c>
      <c r="F70" s="77" t="str">
        <f t="shared" ca="1" si="38"/>
        <v/>
      </c>
      <c r="G70" s="77" t="str">
        <f t="shared" ca="1" si="38"/>
        <v/>
      </c>
      <c r="H70" s="77" t="str">
        <f t="shared" ca="1" si="38"/>
        <v/>
      </c>
      <c r="I70" s="77" t="str">
        <f t="shared" ca="1" si="38"/>
        <v/>
      </c>
      <c r="J70" s="77" t="str">
        <f t="shared" ca="1" si="38"/>
        <v/>
      </c>
    </row>
    <row r="71" spans="1:21" ht="12.75" customHeight="1" x14ac:dyDescent="0.15">
      <c r="A71" s="109" t="s">
        <v>25</v>
      </c>
      <c r="B71" s="110"/>
      <c r="C71" s="4"/>
      <c r="D71" s="65" t="str">
        <f t="shared" ref="D71:J71" ca="1" si="39">IF(D$2&lt;&gt;"",INDIRECT(D$2&amp;"!D69"),"")</f>
        <v/>
      </c>
      <c r="E71" s="65" t="str">
        <f t="shared" ca="1" si="39"/>
        <v/>
      </c>
      <c r="F71" s="65" t="str">
        <f t="shared" ca="1" si="39"/>
        <v/>
      </c>
      <c r="G71" s="65" t="str">
        <f t="shared" ca="1" si="39"/>
        <v/>
      </c>
      <c r="H71" s="65" t="str">
        <f t="shared" ca="1" si="39"/>
        <v/>
      </c>
      <c r="I71" s="65" t="str">
        <f t="shared" ca="1" si="39"/>
        <v/>
      </c>
      <c r="J71" s="65" t="str">
        <f t="shared" ca="1" si="39"/>
        <v/>
      </c>
    </row>
    <row r="72" spans="1:21" ht="12.75" customHeight="1" x14ac:dyDescent="0.15"/>
    <row r="73" spans="1:21" ht="12.75" customHeight="1" x14ac:dyDescent="0.15">
      <c r="A73" s="121"/>
      <c r="B73" s="122"/>
      <c r="C73" s="115" t="s">
        <v>20</v>
      </c>
      <c r="D73" s="116"/>
      <c r="E73" s="116"/>
      <c r="F73" s="116"/>
      <c r="G73" s="116"/>
      <c r="H73" s="116"/>
      <c r="I73" s="116"/>
      <c r="J73" s="117"/>
    </row>
    <row r="74" spans="1:21" ht="12.75" customHeight="1" x14ac:dyDescent="0.15">
      <c r="A74" s="123"/>
      <c r="B74" s="124"/>
      <c r="C74" s="59" t="str">
        <f>C$9</f>
        <v>平均</v>
      </c>
      <c r="D74" s="59" t="str">
        <f t="shared" ref="D74:J74" si="40">IF(D$3&lt;&gt;"",D$3,"")</f>
        <v>No.36</v>
      </c>
      <c r="E74" s="59" t="str">
        <f t="shared" si="40"/>
        <v>No.37</v>
      </c>
      <c r="F74" s="59" t="str">
        <f t="shared" si="40"/>
        <v/>
      </c>
      <c r="G74" s="59" t="str">
        <f t="shared" si="40"/>
        <v/>
      </c>
      <c r="H74" s="59" t="str">
        <f t="shared" si="40"/>
        <v/>
      </c>
      <c r="I74" s="59" t="str">
        <f t="shared" si="40"/>
        <v/>
      </c>
      <c r="J74" s="59" t="str">
        <f t="shared" si="40"/>
        <v/>
      </c>
      <c r="L74" s="13"/>
      <c r="M74" s="13"/>
      <c r="N74" s="13"/>
      <c r="U74" s="13"/>
    </row>
    <row r="75" spans="1:21" ht="12.75" customHeight="1" x14ac:dyDescent="0.15">
      <c r="A75" s="109" t="s">
        <v>27</v>
      </c>
      <c r="B75" s="110"/>
      <c r="C75" s="15">
        <f ca="1">C25-C47</f>
        <v>8</v>
      </c>
      <c r="D75" s="77">
        <f t="shared" ref="D75:J75" ca="1" si="41">IF(D$2&lt;&gt;"",INDIRECT(D$2&amp;"!E66"),"")</f>
        <v>7</v>
      </c>
      <c r="E75" s="77">
        <f t="shared" ca="1" si="41"/>
        <v>9</v>
      </c>
      <c r="F75" s="77" t="str">
        <f t="shared" ca="1" si="41"/>
        <v/>
      </c>
      <c r="G75" s="77" t="str">
        <f t="shared" ca="1" si="41"/>
        <v/>
      </c>
      <c r="H75" s="77" t="str">
        <f t="shared" ca="1" si="41"/>
        <v/>
      </c>
      <c r="I75" s="77" t="str">
        <f t="shared" ca="1" si="41"/>
        <v/>
      </c>
      <c r="J75" s="77" t="str">
        <f t="shared" ca="1" si="41"/>
        <v/>
      </c>
      <c r="L75" s="72"/>
      <c r="M75" s="72"/>
      <c r="N75" s="72"/>
    </row>
    <row r="76" spans="1:21" ht="12.75" customHeight="1" x14ac:dyDescent="0.15">
      <c r="A76" s="109" t="s">
        <v>23</v>
      </c>
      <c r="B76" s="110"/>
      <c r="C76" s="15">
        <f ca="1">ROUND(AVERAGE(D76:J76),0)</f>
        <v>15</v>
      </c>
      <c r="D76" s="77">
        <f t="shared" ref="D76:J76" ca="1" si="42">IF(D$2&lt;&gt;"",INDIRECT(D$2&amp;"!E67"),"")</f>
        <v>15</v>
      </c>
      <c r="E76" s="77">
        <f t="shared" ca="1" si="42"/>
        <v>15</v>
      </c>
      <c r="F76" s="77" t="str">
        <f t="shared" ca="1" si="42"/>
        <v/>
      </c>
      <c r="G76" s="77" t="str">
        <f t="shared" ca="1" si="42"/>
        <v/>
      </c>
      <c r="H76" s="77" t="str">
        <f t="shared" ca="1" si="42"/>
        <v/>
      </c>
      <c r="I76" s="77" t="str">
        <f t="shared" ca="1" si="42"/>
        <v/>
      </c>
      <c r="J76" s="77" t="str">
        <f t="shared" ca="1" si="42"/>
        <v/>
      </c>
    </row>
    <row r="77" spans="1:21" ht="12.75" customHeight="1" x14ac:dyDescent="0.15">
      <c r="A77" s="109" t="s">
        <v>24</v>
      </c>
      <c r="B77" s="110"/>
      <c r="C77" s="15">
        <f ca="1">ROUND(AVERAGE(D77:J77),0)</f>
        <v>22</v>
      </c>
      <c r="D77" s="77">
        <f t="shared" ref="D77:J77" ca="1" si="43">IF(D$2&lt;&gt;"",INDIRECT(D$2&amp;"!E68"),"")</f>
        <v>23</v>
      </c>
      <c r="E77" s="77">
        <f t="shared" ca="1" si="43"/>
        <v>21</v>
      </c>
      <c r="F77" s="77" t="str">
        <f t="shared" ca="1" si="43"/>
        <v/>
      </c>
      <c r="G77" s="77" t="str">
        <f t="shared" ca="1" si="43"/>
        <v/>
      </c>
      <c r="H77" s="77" t="str">
        <f t="shared" ca="1" si="43"/>
        <v/>
      </c>
      <c r="I77" s="77" t="str">
        <f t="shared" ca="1" si="43"/>
        <v/>
      </c>
      <c r="J77" s="77" t="str">
        <f t="shared" ca="1" si="43"/>
        <v/>
      </c>
    </row>
    <row r="78" spans="1:21" ht="12.75" customHeight="1" x14ac:dyDescent="0.15">
      <c r="A78" s="109" t="s">
        <v>25</v>
      </c>
      <c r="B78" s="110"/>
      <c r="C78" s="4">
        <f ca="1">ROUND(AVERAGE(D78:J78),3)</f>
        <v>2.6150000000000002</v>
      </c>
      <c r="D78" s="63">
        <f t="shared" ref="D78:J78" ca="1" si="44">IF(D$2&lt;&gt;"",INDIRECT(D$2&amp;"!E69"),"")</f>
        <v>2.3600000000000003</v>
      </c>
      <c r="E78" s="63">
        <f t="shared" ca="1" si="44"/>
        <v>2.8699999999999997</v>
      </c>
      <c r="F78" s="63" t="str">
        <f t="shared" ca="1" si="44"/>
        <v/>
      </c>
      <c r="G78" s="63" t="str">
        <f t="shared" ca="1" si="44"/>
        <v/>
      </c>
      <c r="H78" s="63" t="str">
        <f t="shared" ca="1" si="44"/>
        <v/>
      </c>
      <c r="I78" s="63" t="str">
        <f t="shared" ca="1" si="44"/>
        <v/>
      </c>
      <c r="J78" s="63" t="str">
        <f t="shared" ca="1" si="44"/>
        <v/>
      </c>
    </row>
    <row r="79" spans="1:21" ht="12" customHeight="1" x14ac:dyDescent="0.15">
      <c r="H79" s="19"/>
    </row>
    <row r="82" spans="1:11" ht="22.5" customHeight="1" x14ac:dyDescent="0.15">
      <c r="A82" s="73" t="s">
        <v>200</v>
      </c>
    </row>
    <row r="83" spans="1:11" x14ac:dyDescent="0.15">
      <c r="A83" s="11" t="s">
        <v>201</v>
      </c>
    </row>
    <row r="84" spans="1:11" x14ac:dyDescent="0.15">
      <c r="A84" s="74" t="s">
        <v>202</v>
      </c>
      <c r="B84" s="114" t="s">
        <v>203</v>
      </c>
      <c r="C84" s="114"/>
      <c r="D84" s="114"/>
      <c r="E84" s="114"/>
      <c r="F84" s="114"/>
      <c r="G84" s="114"/>
      <c r="H84" s="114"/>
      <c r="I84" s="114"/>
      <c r="J84" s="114"/>
      <c r="K84" s="114"/>
    </row>
    <row r="85" spans="1:11" x14ac:dyDescent="0.15">
      <c r="A85" s="74" t="s">
        <v>204</v>
      </c>
      <c r="B85" s="114" t="s">
        <v>205</v>
      </c>
      <c r="C85" s="114"/>
      <c r="D85" s="114"/>
      <c r="E85" s="114"/>
      <c r="F85" s="114"/>
      <c r="G85" s="114"/>
      <c r="H85" s="114"/>
      <c r="I85" s="114"/>
      <c r="J85" s="114"/>
      <c r="K85" s="114"/>
    </row>
    <row r="86" spans="1:11" x14ac:dyDescent="0.15">
      <c r="A86" s="74" t="s">
        <v>206</v>
      </c>
      <c r="B86" s="114" t="s">
        <v>207</v>
      </c>
      <c r="C86" s="114"/>
      <c r="D86" s="114"/>
      <c r="E86" s="114"/>
      <c r="F86" s="114"/>
      <c r="G86" s="114"/>
      <c r="H86" s="114"/>
      <c r="I86" s="114"/>
      <c r="J86" s="114"/>
      <c r="K86" s="114"/>
    </row>
    <row r="87" spans="1:11" x14ac:dyDescent="0.15">
      <c r="A87" s="74" t="s">
        <v>208</v>
      </c>
      <c r="B87" s="114" t="s">
        <v>209</v>
      </c>
      <c r="C87" s="114"/>
      <c r="D87" s="114"/>
      <c r="E87" s="114"/>
      <c r="F87" s="114"/>
      <c r="G87" s="114"/>
      <c r="H87" s="114"/>
      <c r="I87" s="114"/>
      <c r="J87" s="114"/>
      <c r="K87" s="114"/>
    </row>
    <row r="88" spans="1:11" x14ac:dyDescent="0.15">
      <c r="A88" s="75" t="s">
        <v>210</v>
      </c>
    </row>
    <row r="90" spans="1:11" x14ac:dyDescent="0.15">
      <c r="A90" s="75" t="s">
        <v>211</v>
      </c>
    </row>
    <row r="92" spans="1:11" x14ac:dyDescent="0.15">
      <c r="A92" s="11" t="s">
        <v>586</v>
      </c>
    </row>
    <row r="93" spans="1:11" x14ac:dyDescent="0.15">
      <c r="A93" s="11" t="s">
        <v>587</v>
      </c>
    </row>
    <row r="96" spans="1:11" x14ac:dyDescent="0.15">
      <c r="A96" s="11" t="s">
        <v>588</v>
      </c>
    </row>
  </sheetData>
  <mergeCells count="66">
    <mergeCell ref="B84:K84"/>
    <mergeCell ref="B85:K85"/>
    <mergeCell ref="B86:K86"/>
    <mergeCell ref="B87:K87"/>
    <mergeCell ref="C73:J73"/>
    <mergeCell ref="A75:B75"/>
    <mergeCell ref="A76:B76"/>
    <mergeCell ref="A78:B78"/>
    <mergeCell ref="C66:J66"/>
    <mergeCell ref="A68:B68"/>
    <mergeCell ref="A69:B69"/>
    <mergeCell ref="A70:B70"/>
    <mergeCell ref="A71:B71"/>
    <mergeCell ref="A60:B60"/>
    <mergeCell ref="A61:B61"/>
    <mergeCell ref="A77:B77"/>
    <mergeCell ref="A63:B63"/>
    <mergeCell ref="A66:B67"/>
    <mergeCell ref="A73:B74"/>
    <mergeCell ref="A62:B62"/>
    <mergeCell ref="A49:B49"/>
    <mergeCell ref="A50:B50"/>
    <mergeCell ref="A53:B53"/>
    <mergeCell ref="C58:K58"/>
    <mergeCell ref="A54:B54"/>
    <mergeCell ref="A55:B55"/>
    <mergeCell ref="A58:B59"/>
    <mergeCell ref="A41:B41"/>
    <mergeCell ref="A42:B42"/>
    <mergeCell ref="A43:B43"/>
    <mergeCell ref="A45:B46"/>
    <mergeCell ref="A48:B48"/>
    <mergeCell ref="A47:B47"/>
    <mergeCell ref="A35:B35"/>
    <mergeCell ref="A36:B36"/>
    <mergeCell ref="A38:B39"/>
    <mergeCell ref="C38:J38"/>
    <mergeCell ref="A40:B40"/>
    <mergeCell ref="C31:K31"/>
    <mergeCell ref="A18:B18"/>
    <mergeCell ref="A19:B19"/>
    <mergeCell ref="A20:B20"/>
    <mergeCell ref="A21:B21"/>
    <mergeCell ref="A23:B24"/>
    <mergeCell ref="C23:J23"/>
    <mergeCell ref="A25:B25"/>
    <mergeCell ref="A26:B26"/>
    <mergeCell ref="A27:B27"/>
    <mergeCell ref="A28:B28"/>
    <mergeCell ref="A31:B32"/>
    <mergeCell ref="C45:J45"/>
    <mergeCell ref="A33:B33"/>
    <mergeCell ref="A34:B34"/>
    <mergeCell ref="C16:J16"/>
    <mergeCell ref="A1:C1"/>
    <mergeCell ref="D1:G1"/>
    <mergeCell ref="A2:C2"/>
    <mergeCell ref="A3:C3"/>
    <mergeCell ref="A5:C5"/>
    <mergeCell ref="A8:B9"/>
    <mergeCell ref="C8:K8"/>
    <mergeCell ref="A10:B10"/>
    <mergeCell ref="A11:B11"/>
    <mergeCell ref="A12:B12"/>
    <mergeCell ref="A13:B13"/>
    <mergeCell ref="A16:B17"/>
  </mergeCells>
  <phoneticPr fontId="3"/>
  <pageMargins left="0.98425196850393704" right="0.39370078740157483" top="0.59055118110236227" bottom="0.59055118110236227" header="0.31496062992125984" footer="0.15748031496062992"/>
  <pageSetup paperSize="9" scale="85" fitToHeight="0" orientation="portrait" horizontalDpi="300" verticalDpi="300"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9" tint="-0.249977111117893"/>
  </sheetPr>
  <dimension ref="A1:AJ120"/>
  <sheetViews>
    <sheetView view="pageBreakPreview" zoomScaleNormal="100" zoomScaleSheetLayoutView="100" workbookViewId="0">
      <selection activeCell="O35" sqref="O35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256" width="8.125" style="1"/>
    <col min="257" max="259" width="7.875" style="1" customWidth="1"/>
    <col min="260" max="260" width="8.125" style="1" customWidth="1"/>
    <col min="261" max="262" width="8" style="1" customWidth="1"/>
    <col min="263" max="263" width="11.75" style="1" customWidth="1"/>
    <col min="264" max="264" width="7.75" style="1" customWidth="1"/>
    <col min="265" max="265" width="24.75" style="1" customWidth="1"/>
    <col min="266" max="512" width="8.125" style="1"/>
    <col min="513" max="515" width="7.875" style="1" customWidth="1"/>
    <col min="516" max="516" width="8.125" style="1" customWidth="1"/>
    <col min="517" max="518" width="8" style="1" customWidth="1"/>
    <col min="519" max="519" width="11.75" style="1" customWidth="1"/>
    <col min="520" max="520" width="7.75" style="1" customWidth="1"/>
    <col min="521" max="521" width="24.75" style="1" customWidth="1"/>
    <col min="522" max="768" width="8.125" style="1"/>
    <col min="769" max="771" width="7.875" style="1" customWidth="1"/>
    <col min="772" max="772" width="8.125" style="1" customWidth="1"/>
    <col min="773" max="774" width="8" style="1" customWidth="1"/>
    <col min="775" max="775" width="11.75" style="1" customWidth="1"/>
    <col min="776" max="776" width="7.75" style="1" customWidth="1"/>
    <col min="777" max="777" width="24.75" style="1" customWidth="1"/>
    <col min="778" max="1024" width="8.125" style="1"/>
    <col min="1025" max="1027" width="7.875" style="1" customWidth="1"/>
    <col min="1028" max="1028" width="8.125" style="1" customWidth="1"/>
    <col min="1029" max="1030" width="8" style="1" customWidth="1"/>
    <col min="1031" max="1031" width="11.75" style="1" customWidth="1"/>
    <col min="1032" max="1032" width="7.75" style="1" customWidth="1"/>
    <col min="1033" max="1033" width="24.75" style="1" customWidth="1"/>
    <col min="1034" max="1280" width="8.125" style="1"/>
    <col min="1281" max="1283" width="7.875" style="1" customWidth="1"/>
    <col min="1284" max="1284" width="8.125" style="1" customWidth="1"/>
    <col min="1285" max="1286" width="8" style="1" customWidth="1"/>
    <col min="1287" max="1287" width="11.75" style="1" customWidth="1"/>
    <col min="1288" max="1288" width="7.75" style="1" customWidth="1"/>
    <col min="1289" max="1289" width="24.75" style="1" customWidth="1"/>
    <col min="1290" max="1536" width="8.125" style="1"/>
    <col min="1537" max="1539" width="7.875" style="1" customWidth="1"/>
    <col min="1540" max="1540" width="8.125" style="1" customWidth="1"/>
    <col min="1541" max="1542" width="8" style="1" customWidth="1"/>
    <col min="1543" max="1543" width="11.75" style="1" customWidth="1"/>
    <col min="1544" max="1544" width="7.75" style="1" customWidth="1"/>
    <col min="1545" max="1545" width="24.75" style="1" customWidth="1"/>
    <col min="1546" max="1792" width="8.125" style="1"/>
    <col min="1793" max="1795" width="7.875" style="1" customWidth="1"/>
    <col min="1796" max="1796" width="8.125" style="1" customWidth="1"/>
    <col min="1797" max="1798" width="8" style="1" customWidth="1"/>
    <col min="1799" max="1799" width="11.75" style="1" customWidth="1"/>
    <col min="1800" max="1800" width="7.75" style="1" customWidth="1"/>
    <col min="1801" max="1801" width="24.75" style="1" customWidth="1"/>
    <col min="1802" max="2048" width="8.125" style="1"/>
    <col min="2049" max="2051" width="7.875" style="1" customWidth="1"/>
    <col min="2052" max="2052" width="8.125" style="1" customWidth="1"/>
    <col min="2053" max="2054" width="8" style="1" customWidth="1"/>
    <col min="2055" max="2055" width="11.75" style="1" customWidth="1"/>
    <col min="2056" max="2056" width="7.75" style="1" customWidth="1"/>
    <col min="2057" max="2057" width="24.75" style="1" customWidth="1"/>
    <col min="2058" max="2304" width="8.125" style="1"/>
    <col min="2305" max="2307" width="7.875" style="1" customWidth="1"/>
    <col min="2308" max="2308" width="8.125" style="1" customWidth="1"/>
    <col min="2309" max="2310" width="8" style="1" customWidth="1"/>
    <col min="2311" max="2311" width="11.75" style="1" customWidth="1"/>
    <col min="2312" max="2312" width="7.75" style="1" customWidth="1"/>
    <col min="2313" max="2313" width="24.75" style="1" customWidth="1"/>
    <col min="2314" max="2560" width="8.125" style="1"/>
    <col min="2561" max="2563" width="7.875" style="1" customWidth="1"/>
    <col min="2564" max="2564" width="8.125" style="1" customWidth="1"/>
    <col min="2565" max="2566" width="8" style="1" customWidth="1"/>
    <col min="2567" max="2567" width="11.75" style="1" customWidth="1"/>
    <col min="2568" max="2568" width="7.75" style="1" customWidth="1"/>
    <col min="2569" max="2569" width="24.75" style="1" customWidth="1"/>
    <col min="2570" max="2816" width="8.125" style="1"/>
    <col min="2817" max="2819" width="7.875" style="1" customWidth="1"/>
    <col min="2820" max="2820" width="8.125" style="1" customWidth="1"/>
    <col min="2821" max="2822" width="8" style="1" customWidth="1"/>
    <col min="2823" max="2823" width="11.75" style="1" customWidth="1"/>
    <col min="2824" max="2824" width="7.75" style="1" customWidth="1"/>
    <col min="2825" max="2825" width="24.75" style="1" customWidth="1"/>
    <col min="2826" max="3072" width="8.125" style="1"/>
    <col min="3073" max="3075" width="7.875" style="1" customWidth="1"/>
    <col min="3076" max="3076" width="8.125" style="1" customWidth="1"/>
    <col min="3077" max="3078" width="8" style="1" customWidth="1"/>
    <col min="3079" max="3079" width="11.75" style="1" customWidth="1"/>
    <col min="3080" max="3080" width="7.75" style="1" customWidth="1"/>
    <col min="3081" max="3081" width="24.75" style="1" customWidth="1"/>
    <col min="3082" max="3328" width="8.125" style="1"/>
    <col min="3329" max="3331" width="7.875" style="1" customWidth="1"/>
    <col min="3332" max="3332" width="8.125" style="1" customWidth="1"/>
    <col min="3333" max="3334" width="8" style="1" customWidth="1"/>
    <col min="3335" max="3335" width="11.75" style="1" customWidth="1"/>
    <col min="3336" max="3336" width="7.75" style="1" customWidth="1"/>
    <col min="3337" max="3337" width="24.75" style="1" customWidth="1"/>
    <col min="3338" max="3584" width="8.125" style="1"/>
    <col min="3585" max="3587" width="7.875" style="1" customWidth="1"/>
    <col min="3588" max="3588" width="8.125" style="1" customWidth="1"/>
    <col min="3589" max="3590" width="8" style="1" customWidth="1"/>
    <col min="3591" max="3591" width="11.75" style="1" customWidth="1"/>
    <col min="3592" max="3592" width="7.75" style="1" customWidth="1"/>
    <col min="3593" max="3593" width="24.75" style="1" customWidth="1"/>
    <col min="3594" max="3840" width="8.125" style="1"/>
    <col min="3841" max="3843" width="7.875" style="1" customWidth="1"/>
    <col min="3844" max="3844" width="8.125" style="1" customWidth="1"/>
    <col min="3845" max="3846" width="8" style="1" customWidth="1"/>
    <col min="3847" max="3847" width="11.75" style="1" customWidth="1"/>
    <col min="3848" max="3848" width="7.75" style="1" customWidth="1"/>
    <col min="3849" max="3849" width="24.75" style="1" customWidth="1"/>
    <col min="3850" max="4096" width="8.125" style="1"/>
    <col min="4097" max="4099" width="7.875" style="1" customWidth="1"/>
    <col min="4100" max="4100" width="8.125" style="1" customWidth="1"/>
    <col min="4101" max="4102" width="8" style="1" customWidth="1"/>
    <col min="4103" max="4103" width="11.75" style="1" customWidth="1"/>
    <col min="4104" max="4104" width="7.75" style="1" customWidth="1"/>
    <col min="4105" max="4105" width="24.75" style="1" customWidth="1"/>
    <col min="4106" max="4352" width="8.125" style="1"/>
    <col min="4353" max="4355" width="7.875" style="1" customWidth="1"/>
    <col min="4356" max="4356" width="8.125" style="1" customWidth="1"/>
    <col min="4357" max="4358" width="8" style="1" customWidth="1"/>
    <col min="4359" max="4359" width="11.75" style="1" customWidth="1"/>
    <col min="4360" max="4360" width="7.75" style="1" customWidth="1"/>
    <col min="4361" max="4361" width="24.75" style="1" customWidth="1"/>
    <col min="4362" max="4608" width="8.125" style="1"/>
    <col min="4609" max="4611" width="7.875" style="1" customWidth="1"/>
    <col min="4612" max="4612" width="8.125" style="1" customWidth="1"/>
    <col min="4613" max="4614" width="8" style="1" customWidth="1"/>
    <col min="4615" max="4615" width="11.75" style="1" customWidth="1"/>
    <col min="4616" max="4616" width="7.75" style="1" customWidth="1"/>
    <col min="4617" max="4617" width="24.75" style="1" customWidth="1"/>
    <col min="4618" max="4864" width="8.125" style="1"/>
    <col min="4865" max="4867" width="7.875" style="1" customWidth="1"/>
    <col min="4868" max="4868" width="8.125" style="1" customWidth="1"/>
    <col min="4869" max="4870" width="8" style="1" customWidth="1"/>
    <col min="4871" max="4871" width="11.75" style="1" customWidth="1"/>
    <col min="4872" max="4872" width="7.75" style="1" customWidth="1"/>
    <col min="4873" max="4873" width="24.75" style="1" customWidth="1"/>
    <col min="4874" max="5120" width="8.125" style="1"/>
    <col min="5121" max="5123" width="7.875" style="1" customWidth="1"/>
    <col min="5124" max="5124" width="8.125" style="1" customWidth="1"/>
    <col min="5125" max="5126" width="8" style="1" customWidth="1"/>
    <col min="5127" max="5127" width="11.75" style="1" customWidth="1"/>
    <col min="5128" max="5128" width="7.75" style="1" customWidth="1"/>
    <col min="5129" max="5129" width="24.75" style="1" customWidth="1"/>
    <col min="5130" max="5376" width="8.125" style="1"/>
    <col min="5377" max="5379" width="7.875" style="1" customWidth="1"/>
    <col min="5380" max="5380" width="8.125" style="1" customWidth="1"/>
    <col min="5381" max="5382" width="8" style="1" customWidth="1"/>
    <col min="5383" max="5383" width="11.75" style="1" customWidth="1"/>
    <col min="5384" max="5384" width="7.75" style="1" customWidth="1"/>
    <col min="5385" max="5385" width="24.75" style="1" customWidth="1"/>
    <col min="5386" max="5632" width="8.125" style="1"/>
    <col min="5633" max="5635" width="7.875" style="1" customWidth="1"/>
    <col min="5636" max="5636" width="8.125" style="1" customWidth="1"/>
    <col min="5637" max="5638" width="8" style="1" customWidth="1"/>
    <col min="5639" max="5639" width="11.75" style="1" customWidth="1"/>
    <col min="5640" max="5640" width="7.75" style="1" customWidth="1"/>
    <col min="5641" max="5641" width="24.75" style="1" customWidth="1"/>
    <col min="5642" max="5888" width="8.125" style="1"/>
    <col min="5889" max="5891" width="7.875" style="1" customWidth="1"/>
    <col min="5892" max="5892" width="8.125" style="1" customWidth="1"/>
    <col min="5893" max="5894" width="8" style="1" customWidth="1"/>
    <col min="5895" max="5895" width="11.75" style="1" customWidth="1"/>
    <col min="5896" max="5896" width="7.75" style="1" customWidth="1"/>
    <col min="5897" max="5897" width="24.75" style="1" customWidth="1"/>
    <col min="5898" max="6144" width="8.125" style="1"/>
    <col min="6145" max="6147" width="7.875" style="1" customWidth="1"/>
    <col min="6148" max="6148" width="8.125" style="1" customWidth="1"/>
    <col min="6149" max="6150" width="8" style="1" customWidth="1"/>
    <col min="6151" max="6151" width="11.75" style="1" customWidth="1"/>
    <col min="6152" max="6152" width="7.75" style="1" customWidth="1"/>
    <col min="6153" max="6153" width="24.75" style="1" customWidth="1"/>
    <col min="6154" max="6400" width="8.125" style="1"/>
    <col min="6401" max="6403" width="7.875" style="1" customWidth="1"/>
    <col min="6404" max="6404" width="8.125" style="1" customWidth="1"/>
    <col min="6405" max="6406" width="8" style="1" customWidth="1"/>
    <col min="6407" max="6407" width="11.75" style="1" customWidth="1"/>
    <col min="6408" max="6408" width="7.75" style="1" customWidth="1"/>
    <col min="6409" max="6409" width="24.75" style="1" customWidth="1"/>
    <col min="6410" max="6656" width="8.125" style="1"/>
    <col min="6657" max="6659" width="7.875" style="1" customWidth="1"/>
    <col min="6660" max="6660" width="8.125" style="1" customWidth="1"/>
    <col min="6661" max="6662" width="8" style="1" customWidth="1"/>
    <col min="6663" max="6663" width="11.75" style="1" customWidth="1"/>
    <col min="6664" max="6664" width="7.75" style="1" customWidth="1"/>
    <col min="6665" max="6665" width="24.75" style="1" customWidth="1"/>
    <col min="6666" max="6912" width="8.125" style="1"/>
    <col min="6913" max="6915" width="7.875" style="1" customWidth="1"/>
    <col min="6916" max="6916" width="8.125" style="1" customWidth="1"/>
    <col min="6917" max="6918" width="8" style="1" customWidth="1"/>
    <col min="6919" max="6919" width="11.75" style="1" customWidth="1"/>
    <col min="6920" max="6920" width="7.75" style="1" customWidth="1"/>
    <col min="6921" max="6921" width="24.75" style="1" customWidth="1"/>
    <col min="6922" max="7168" width="8.125" style="1"/>
    <col min="7169" max="7171" width="7.875" style="1" customWidth="1"/>
    <col min="7172" max="7172" width="8.125" style="1" customWidth="1"/>
    <col min="7173" max="7174" width="8" style="1" customWidth="1"/>
    <col min="7175" max="7175" width="11.75" style="1" customWidth="1"/>
    <col min="7176" max="7176" width="7.75" style="1" customWidth="1"/>
    <col min="7177" max="7177" width="24.75" style="1" customWidth="1"/>
    <col min="7178" max="7424" width="8.125" style="1"/>
    <col min="7425" max="7427" width="7.875" style="1" customWidth="1"/>
    <col min="7428" max="7428" width="8.125" style="1" customWidth="1"/>
    <col min="7429" max="7430" width="8" style="1" customWidth="1"/>
    <col min="7431" max="7431" width="11.75" style="1" customWidth="1"/>
    <col min="7432" max="7432" width="7.75" style="1" customWidth="1"/>
    <col min="7433" max="7433" width="24.75" style="1" customWidth="1"/>
    <col min="7434" max="7680" width="8.125" style="1"/>
    <col min="7681" max="7683" width="7.875" style="1" customWidth="1"/>
    <col min="7684" max="7684" width="8.125" style="1" customWidth="1"/>
    <col min="7685" max="7686" width="8" style="1" customWidth="1"/>
    <col min="7687" max="7687" width="11.75" style="1" customWidth="1"/>
    <col min="7688" max="7688" width="7.75" style="1" customWidth="1"/>
    <col min="7689" max="7689" width="24.75" style="1" customWidth="1"/>
    <col min="7690" max="7936" width="8.125" style="1"/>
    <col min="7937" max="7939" width="7.875" style="1" customWidth="1"/>
    <col min="7940" max="7940" width="8.125" style="1" customWidth="1"/>
    <col min="7941" max="7942" width="8" style="1" customWidth="1"/>
    <col min="7943" max="7943" width="11.75" style="1" customWidth="1"/>
    <col min="7944" max="7944" width="7.75" style="1" customWidth="1"/>
    <col min="7945" max="7945" width="24.75" style="1" customWidth="1"/>
    <col min="7946" max="8192" width="8.125" style="1"/>
    <col min="8193" max="8195" width="7.875" style="1" customWidth="1"/>
    <col min="8196" max="8196" width="8.125" style="1" customWidth="1"/>
    <col min="8197" max="8198" width="8" style="1" customWidth="1"/>
    <col min="8199" max="8199" width="11.75" style="1" customWidth="1"/>
    <col min="8200" max="8200" width="7.75" style="1" customWidth="1"/>
    <col min="8201" max="8201" width="24.75" style="1" customWidth="1"/>
    <col min="8202" max="8448" width="8.125" style="1"/>
    <col min="8449" max="8451" width="7.875" style="1" customWidth="1"/>
    <col min="8452" max="8452" width="8.125" style="1" customWidth="1"/>
    <col min="8453" max="8454" width="8" style="1" customWidth="1"/>
    <col min="8455" max="8455" width="11.75" style="1" customWidth="1"/>
    <col min="8456" max="8456" width="7.75" style="1" customWidth="1"/>
    <col min="8457" max="8457" width="24.75" style="1" customWidth="1"/>
    <col min="8458" max="8704" width="8.125" style="1"/>
    <col min="8705" max="8707" width="7.875" style="1" customWidth="1"/>
    <col min="8708" max="8708" width="8.125" style="1" customWidth="1"/>
    <col min="8709" max="8710" width="8" style="1" customWidth="1"/>
    <col min="8711" max="8711" width="11.75" style="1" customWidth="1"/>
    <col min="8712" max="8712" width="7.75" style="1" customWidth="1"/>
    <col min="8713" max="8713" width="24.75" style="1" customWidth="1"/>
    <col min="8714" max="8960" width="8.125" style="1"/>
    <col min="8961" max="8963" width="7.875" style="1" customWidth="1"/>
    <col min="8964" max="8964" width="8.125" style="1" customWidth="1"/>
    <col min="8965" max="8966" width="8" style="1" customWidth="1"/>
    <col min="8967" max="8967" width="11.75" style="1" customWidth="1"/>
    <col min="8968" max="8968" width="7.75" style="1" customWidth="1"/>
    <col min="8969" max="8969" width="24.75" style="1" customWidth="1"/>
    <col min="8970" max="9216" width="8.125" style="1"/>
    <col min="9217" max="9219" width="7.875" style="1" customWidth="1"/>
    <col min="9220" max="9220" width="8.125" style="1" customWidth="1"/>
    <col min="9221" max="9222" width="8" style="1" customWidth="1"/>
    <col min="9223" max="9223" width="11.75" style="1" customWidth="1"/>
    <col min="9224" max="9224" width="7.75" style="1" customWidth="1"/>
    <col min="9225" max="9225" width="24.75" style="1" customWidth="1"/>
    <col min="9226" max="9472" width="8.125" style="1"/>
    <col min="9473" max="9475" width="7.875" style="1" customWidth="1"/>
    <col min="9476" max="9476" width="8.125" style="1" customWidth="1"/>
    <col min="9477" max="9478" width="8" style="1" customWidth="1"/>
    <col min="9479" max="9479" width="11.75" style="1" customWidth="1"/>
    <col min="9480" max="9480" width="7.75" style="1" customWidth="1"/>
    <col min="9481" max="9481" width="24.75" style="1" customWidth="1"/>
    <col min="9482" max="9728" width="8.125" style="1"/>
    <col min="9729" max="9731" width="7.875" style="1" customWidth="1"/>
    <col min="9732" max="9732" width="8.125" style="1" customWidth="1"/>
    <col min="9733" max="9734" width="8" style="1" customWidth="1"/>
    <col min="9735" max="9735" width="11.75" style="1" customWidth="1"/>
    <col min="9736" max="9736" width="7.75" style="1" customWidth="1"/>
    <col min="9737" max="9737" width="24.75" style="1" customWidth="1"/>
    <col min="9738" max="9984" width="8.125" style="1"/>
    <col min="9985" max="9987" width="7.875" style="1" customWidth="1"/>
    <col min="9988" max="9988" width="8.125" style="1" customWidth="1"/>
    <col min="9989" max="9990" width="8" style="1" customWidth="1"/>
    <col min="9991" max="9991" width="11.75" style="1" customWidth="1"/>
    <col min="9992" max="9992" width="7.75" style="1" customWidth="1"/>
    <col min="9993" max="9993" width="24.75" style="1" customWidth="1"/>
    <col min="9994" max="10240" width="8.125" style="1"/>
    <col min="10241" max="10243" width="7.875" style="1" customWidth="1"/>
    <col min="10244" max="10244" width="8.125" style="1" customWidth="1"/>
    <col min="10245" max="10246" width="8" style="1" customWidth="1"/>
    <col min="10247" max="10247" width="11.75" style="1" customWidth="1"/>
    <col min="10248" max="10248" width="7.75" style="1" customWidth="1"/>
    <col min="10249" max="10249" width="24.75" style="1" customWidth="1"/>
    <col min="10250" max="10496" width="8.125" style="1"/>
    <col min="10497" max="10499" width="7.875" style="1" customWidth="1"/>
    <col min="10500" max="10500" width="8.125" style="1" customWidth="1"/>
    <col min="10501" max="10502" width="8" style="1" customWidth="1"/>
    <col min="10503" max="10503" width="11.75" style="1" customWidth="1"/>
    <col min="10504" max="10504" width="7.75" style="1" customWidth="1"/>
    <col min="10505" max="10505" width="24.75" style="1" customWidth="1"/>
    <col min="10506" max="10752" width="8.125" style="1"/>
    <col min="10753" max="10755" width="7.875" style="1" customWidth="1"/>
    <col min="10756" max="10756" width="8.125" style="1" customWidth="1"/>
    <col min="10757" max="10758" width="8" style="1" customWidth="1"/>
    <col min="10759" max="10759" width="11.75" style="1" customWidth="1"/>
    <col min="10760" max="10760" width="7.75" style="1" customWidth="1"/>
    <col min="10761" max="10761" width="24.75" style="1" customWidth="1"/>
    <col min="10762" max="11008" width="8.125" style="1"/>
    <col min="11009" max="11011" width="7.875" style="1" customWidth="1"/>
    <col min="11012" max="11012" width="8.125" style="1" customWidth="1"/>
    <col min="11013" max="11014" width="8" style="1" customWidth="1"/>
    <col min="11015" max="11015" width="11.75" style="1" customWidth="1"/>
    <col min="11016" max="11016" width="7.75" style="1" customWidth="1"/>
    <col min="11017" max="11017" width="24.75" style="1" customWidth="1"/>
    <col min="11018" max="11264" width="8.125" style="1"/>
    <col min="11265" max="11267" width="7.875" style="1" customWidth="1"/>
    <col min="11268" max="11268" width="8.125" style="1" customWidth="1"/>
    <col min="11269" max="11270" width="8" style="1" customWidth="1"/>
    <col min="11271" max="11271" width="11.75" style="1" customWidth="1"/>
    <col min="11272" max="11272" width="7.75" style="1" customWidth="1"/>
    <col min="11273" max="11273" width="24.75" style="1" customWidth="1"/>
    <col min="11274" max="11520" width="8.125" style="1"/>
    <col min="11521" max="11523" width="7.875" style="1" customWidth="1"/>
    <col min="11524" max="11524" width="8.125" style="1" customWidth="1"/>
    <col min="11525" max="11526" width="8" style="1" customWidth="1"/>
    <col min="11527" max="11527" width="11.75" style="1" customWidth="1"/>
    <col min="11528" max="11528" width="7.75" style="1" customWidth="1"/>
    <col min="11529" max="11529" width="24.75" style="1" customWidth="1"/>
    <col min="11530" max="11776" width="8.125" style="1"/>
    <col min="11777" max="11779" width="7.875" style="1" customWidth="1"/>
    <col min="11780" max="11780" width="8.125" style="1" customWidth="1"/>
    <col min="11781" max="11782" width="8" style="1" customWidth="1"/>
    <col min="11783" max="11783" width="11.75" style="1" customWidth="1"/>
    <col min="11784" max="11784" width="7.75" style="1" customWidth="1"/>
    <col min="11785" max="11785" width="24.75" style="1" customWidth="1"/>
    <col min="11786" max="12032" width="8.125" style="1"/>
    <col min="12033" max="12035" width="7.875" style="1" customWidth="1"/>
    <col min="12036" max="12036" width="8.125" style="1" customWidth="1"/>
    <col min="12037" max="12038" width="8" style="1" customWidth="1"/>
    <col min="12039" max="12039" width="11.75" style="1" customWidth="1"/>
    <col min="12040" max="12040" width="7.75" style="1" customWidth="1"/>
    <col min="12041" max="12041" width="24.75" style="1" customWidth="1"/>
    <col min="12042" max="12288" width="8.125" style="1"/>
    <col min="12289" max="12291" width="7.875" style="1" customWidth="1"/>
    <col min="12292" max="12292" width="8.125" style="1" customWidth="1"/>
    <col min="12293" max="12294" width="8" style="1" customWidth="1"/>
    <col min="12295" max="12295" width="11.75" style="1" customWidth="1"/>
    <col min="12296" max="12296" width="7.75" style="1" customWidth="1"/>
    <col min="12297" max="12297" width="24.75" style="1" customWidth="1"/>
    <col min="12298" max="12544" width="8.125" style="1"/>
    <col min="12545" max="12547" width="7.875" style="1" customWidth="1"/>
    <col min="12548" max="12548" width="8.125" style="1" customWidth="1"/>
    <col min="12549" max="12550" width="8" style="1" customWidth="1"/>
    <col min="12551" max="12551" width="11.75" style="1" customWidth="1"/>
    <col min="12552" max="12552" width="7.75" style="1" customWidth="1"/>
    <col min="12553" max="12553" width="24.75" style="1" customWidth="1"/>
    <col min="12554" max="12800" width="8.125" style="1"/>
    <col min="12801" max="12803" width="7.875" style="1" customWidth="1"/>
    <col min="12804" max="12804" width="8.125" style="1" customWidth="1"/>
    <col min="12805" max="12806" width="8" style="1" customWidth="1"/>
    <col min="12807" max="12807" width="11.75" style="1" customWidth="1"/>
    <col min="12808" max="12808" width="7.75" style="1" customWidth="1"/>
    <col min="12809" max="12809" width="24.75" style="1" customWidth="1"/>
    <col min="12810" max="13056" width="8.125" style="1"/>
    <col min="13057" max="13059" width="7.875" style="1" customWidth="1"/>
    <col min="13060" max="13060" width="8.125" style="1" customWidth="1"/>
    <col min="13061" max="13062" width="8" style="1" customWidth="1"/>
    <col min="13063" max="13063" width="11.75" style="1" customWidth="1"/>
    <col min="13064" max="13064" width="7.75" style="1" customWidth="1"/>
    <col min="13065" max="13065" width="24.75" style="1" customWidth="1"/>
    <col min="13066" max="13312" width="8.125" style="1"/>
    <col min="13313" max="13315" width="7.875" style="1" customWidth="1"/>
    <col min="13316" max="13316" width="8.125" style="1" customWidth="1"/>
    <col min="13317" max="13318" width="8" style="1" customWidth="1"/>
    <col min="13319" max="13319" width="11.75" style="1" customWidth="1"/>
    <col min="13320" max="13320" width="7.75" style="1" customWidth="1"/>
    <col min="13321" max="13321" width="24.75" style="1" customWidth="1"/>
    <col min="13322" max="13568" width="8.125" style="1"/>
    <col min="13569" max="13571" width="7.875" style="1" customWidth="1"/>
    <col min="13572" max="13572" width="8.125" style="1" customWidth="1"/>
    <col min="13573" max="13574" width="8" style="1" customWidth="1"/>
    <col min="13575" max="13575" width="11.75" style="1" customWidth="1"/>
    <col min="13576" max="13576" width="7.75" style="1" customWidth="1"/>
    <col min="13577" max="13577" width="24.75" style="1" customWidth="1"/>
    <col min="13578" max="13824" width="8.125" style="1"/>
    <col min="13825" max="13827" width="7.875" style="1" customWidth="1"/>
    <col min="13828" max="13828" width="8.125" style="1" customWidth="1"/>
    <col min="13829" max="13830" width="8" style="1" customWidth="1"/>
    <col min="13831" max="13831" width="11.75" style="1" customWidth="1"/>
    <col min="13832" max="13832" width="7.75" style="1" customWidth="1"/>
    <col min="13833" max="13833" width="24.75" style="1" customWidth="1"/>
    <col min="13834" max="14080" width="8.125" style="1"/>
    <col min="14081" max="14083" width="7.875" style="1" customWidth="1"/>
    <col min="14084" max="14084" width="8.125" style="1" customWidth="1"/>
    <col min="14085" max="14086" width="8" style="1" customWidth="1"/>
    <col min="14087" max="14087" width="11.75" style="1" customWidth="1"/>
    <col min="14088" max="14088" width="7.75" style="1" customWidth="1"/>
    <col min="14089" max="14089" width="24.75" style="1" customWidth="1"/>
    <col min="14090" max="14336" width="8.125" style="1"/>
    <col min="14337" max="14339" width="7.875" style="1" customWidth="1"/>
    <col min="14340" max="14340" width="8.125" style="1" customWidth="1"/>
    <col min="14341" max="14342" width="8" style="1" customWidth="1"/>
    <col min="14343" max="14343" width="11.75" style="1" customWidth="1"/>
    <col min="14344" max="14344" width="7.75" style="1" customWidth="1"/>
    <col min="14345" max="14345" width="24.75" style="1" customWidth="1"/>
    <col min="14346" max="14592" width="8.125" style="1"/>
    <col min="14593" max="14595" width="7.875" style="1" customWidth="1"/>
    <col min="14596" max="14596" width="8.125" style="1" customWidth="1"/>
    <col min="14597" max="14598" width="8" style="1" customWidth="1"/>
    <col min="14599" max="14599" width="11.75" style="1" customWidth="1"/>
    <col min="14600" max="14600" width="7.75" style="1" customWidth="1"/>
    <col min="14601" max="14601" width="24.75" style="1" customWidth="1"/>
    <col min="14602" max="14848" width="8.125" style="1"/>
    <col min="14849" max="14851" width="7.875" style="1" customWidth="1"/>
    <col min="14852" max="14852" width="8.125" style="1" customWidth="1"/>
    <col min="14853" max="14854" width="8" style="1" customWidth="1"/>
    <col min="14855" max="14855" width="11.75" style="1" customWidth="1"/>
    <col min="14856" max="14856" width="7.75" style="1" customWidth="1"/>
    <col min="14857" max="14857" width="24.75" style="1" customWidth="1"/>
    <col min="14858" max="15104" width="8.125" style="1"/>
    <col min="15105" max="15107" width="7.875" style="1" customWidth="1"/>
    <col min="15108" max="15108" width="8.125" style="1" customWidth="1"/>
    <col min="15109" max="15110" width="8" style="1" customWidth="1"/>
    <col min="15111" max="15111" width="11.75" style="1" customWidth="1"/>
    <col min="15112" max="15112" width="7.75" style="1" customWidth="1"/>
    <col min="15113" max="15113" width="24.75" style="1" customWidth="1"/>
    <col min="15114" max="15360" width="8.125" style="1"/>
    <col min="15361" max="15363" width="7.875" style="1" customWidth="1"/>
    <col min="15364" max="15364" width="8.125" style="1" customWidth="1"/>
    <col min="15365" max="15366" width="8" style="1" customWidth="1"/>
    <col min="15367" max="15367" width="11.75" style="1" customWidth="1"/>
    <col min="15368" max="15368" width="7.75" style="1" customWidth="1"/>
    <col min="15369" max="15369" width="24.75" style="1" customWidth="1"/>
    <col min="15370" max="15616" width="8.125" style="1"/>
    <col min="15617" max="15619" width="7.875" style="1" customWidth="1"/>
    <col min="15620" max="15620" width="8.125" style="1" customWidth="1"/>
    <col min="15621" max="15622" width="8" style="1" customWidth="1"/>
    <col min="15623" max="15623" width="11.75" style="1" customWidth="1"/>
    <col min="15624" max="15624" width="7.75" style="1" customWidth="1"/>
    <col min="15625" max="15625" width="24.75" style="1" customWidth="1"/>
    <col min="15626" max="15872" width="8.125" style="1"/>
    <col min="15873" max="15875" width="7.875" style="1" customWidth="1"/>
    <col min="15876" max="15876" width="8.125" style="1" customWidth="1"/>
    <col min="15877" max="15878" width="8" style="1" customWidth="1"/>
    <col min="15879" max="15879" width="11.75" style="1" customWidth="1"/>
    <col min="15880" max="15880" width="7.75" style="1" customWidth="1"/>
    <col min="15881" max="15881" width="24.75" style="1" customWidth="1"/>
    <col min="15882" max="16128" width="8.125" style="1"/>
    <col min="16129" max="16131" width="7.875" style="1" customWidth="1"/>
    <col min="16132" max="16132" width="8.125" style="1" customWidth="1"/>
    <col min="16133" max="16134" width="8" style="1" customWidth="1"/>
    <col min="16135" max="16135" width="11.75" style="1" customWidth="1"/>
    <col min="16136" max="16136" width="7.75" style="1" customWidth="1"/>
    <col min="16137" max="16137" width="24.75" style="1" customWidth="1"/>
    <col min="16138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521</v>
      </c>
      <c r="B2" s="100"/>
      <c r="C2" s="100"/>
      <c r="D2" s="100"/>
      <c r="E2" s="100"/>
      <c r="F2" s="100"/>
      <c r="G2" s="100"/>
      <c r="H2" s="101" t="s">
        <v>340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84" t="s">
        <v>56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3">
        <v>0</v>
      </c>
      <c r="L3" s="83">
        <v>12</v>
      </c>
      <c r="M3" s="83">
        <v>22</v>
      </c>
      <c r="N3" s="83">
        <v>32</v>
      </c>
      <c r="O3" s="83">
        <v>42</v>
      </c>
      <c r="P3" s="83" t="s">
        <v>14</v>
      </c>
      <c r="Q3" s="83">
        <v>0</v>
      </c>
      <c r="R3" s="83">
        <v>12</v>
      </c>
      <c r="S3" s="83">
        <v>22</v>
      </c>
      <c r="T3" s="83">
        <v>32</v>
      </c>
      <c r="U3" s="83" t="s">
        <v>14</v>
      </c>
      <c r="V3" s="83">
        <v>0</v>
      </c>
      <c r="W3" s="83">
        <v>12</v>
      </c>
      <c r="X3" s="83">
        <v>22</v>
      </c>
      <c r="Y3" s="83">
        <v>42</v>
      </c>
      <c r="Z3" s="83" t="s">
        <v>14</v>
      </c>
      <c r="AA3" s="83">
        <v>0</v>
      </c>
      <c r="AB3" s="83">
        <v>12</v>
      </c>
      <c r="AC3" s="83">
        <v>22</v>
      </c>
      <c r="AD3" s="83">
        <v>32</v>
      </c>
      <c r="AE3" s="83">
        <v>42</v>
      </c>
      <c r="AF3" s="83" t="s">
        <v>14</v>
      </c>
      <c r="AG3" s="83">
        <v>0</v>
      </c>
      <c r="AH3" s="83">
        <v>12</v>
      </c>
      <c r="AI3" s="83">
        <v>42</v>
      </c>
      <c r="AJ3" s="83" t="s">
        <v>14</v>
      </c>
    </row>
    <row r="4" spans="1:36" ht="12.95" customHeight="1" x14ac:dyDescent="0.15">
      <c r="A4" s="82">
        <v>744</v>
      </c>
      <c r="B4" s="99" t="s">
        <v>39</v>
      </c>
      <c r="C4" s="99"/>
      <c r="D4" s="82">
        <v>10</v>
      </c>
      <c r="E4" s="82">
        <v>8</v>
      </c>
      <c r="F4" s="4">
        <f>IF(D4&gt;0,IF(B4="スギ",P4,IF(B4="ヒノキ",U4,IF(B4="アカマツ",Z4,IF(B4="カラマツ",AF4,AJ4)))),"")</f>
        <v>0.04</v>
      </c>
      <c r="G4" s="82" t="s">
        <v>551</v>
      </c>
      <c r="H4" s="82" t="s">
        <v>32</v>
      </c>
      <c r="I4" s="82" t="s">
        <v>553</v>
      </c>
      <c r="J4" s="1" t="s">
        <v>15</v>
      </c>
      <c r="K4" s="83">
        <f>IF(ROUND(10^(-5+0.8769+1.7454*LOG(D4)+1.014*LOG(E4)),2)&gt;=0.01,ROUND(10^(-5+0.8769+1.7454*LOG(D4)+1.014*LOG(E4)),2),ROUND(10^(-5+0.8769+1.7454*LOG(D4)+1.014*LOG(E4)),3))</f>
        <v>0.03</v>
      </c>
      <c r="L4" s="83">
        <f>ROUND(10^(-5+0.73504+1.83346*LOG(D4)+1.06569*LOG(E4)),2)</f>
        <v>0.03</v>
      </c>
      <c r="M4" s="83">
        <f>ROUND(10^(-5+0.71514+1.74357*LOG(D4)+1.17719*LOG(E4)),2)</f>
        <v>0.03</v>
      </c>
      <c r="N4" s="83">
        <f>ROUND(10^(-5+0.82956+1.76381*LOG(D4)+1.06412*LOG(E4)),2)</f>
        <v>0.04</v>
      </c>
      <c r="O4" s="83">
        <f>ROUND(10^(-5+0.88226+1.79204*LOG(D4)+0.99303*LOG(E4)),2)</f>
        <v>0.04</v>
      </c>
      <c r="P4" s="83">
        <f>HLOOKUP($D4,K$3:O$43,MATCH($A4,$A$3:$A$43,0),1)</f>
        <v>0.03</v>
      </c>
      <c r="Q4" s="83">
        <f>IF(ROUND(10^(1.810672*LOG(D4)+0.982833*LOG(E4)-4.173533),2)&gt;=0.01,ROUND(10^(1.810672*LOG(D4)+0.982833*LOG(E4)-4.173533),2),ROUND(10^(1.810672*LOG(D4)+0.982833*LOG(E4)-4.173533),3))</f>
        <v>0.03</v>
      </c>
      <c r="R4" s="83">
        <f>ROUND(10^(1.905709*LOG(D4)+1.011385*LOG(E4)-4.293729),2)</f>
        <v>0.03</v>
      </c>
      <c r="S4" s="83">
        <f>ROUND(10^(1.771888*LOG(D4)+1.138415*LOG(E4)-4.271259),2)</f>
        <v>0.03</v>
      </c>
      <c r="T4" s="83">
        <f>ROUND(10^(1.671519*LOG(D4)+1.363617*LOG(E4)-4.404407),2)</f>
        <v>0.03</v>
      </c>
      <c r="U4" s="83">
        <f>HLOOKUP($D4,Q$3:T$43,MATCH($A4,$A$3:$A$43,0),1)</f>
        <v>0.03</v>
      </c>
      <c r="V4" s="83">
        <f>IF(ROUND(10^(-4.249503+1.946501*LOG(D4)+0.942682*LOG(E4)),2)&gt;=0.01,ROUND(10^(-4.249503+1.946501*LOG(D4)+0.942682*LOG(E4)),2),ROUND(10^(-4.249503+1.946501*LOG(D4)+0.942682*LOG(E4)),3))</f>
        <v>0.04</v>
      </c>
      <c r="W4" s="83">
        <f>ROUND(10^(-4.155639+1.847898*LOG(D4)+0.951955*LOG(E4)),2)</f>
        <v>0.04</v>
      </c>
      <c r="X4" s="83">
        <f>ROUND(10^(-4.194535+1.804172*LOG(D4)+1.034248*LOG(E4)),2)</f>
        <v>0.03</v>
      </c>
      <c r="Y4" s="83">
        <f>ROUND(10^(-4.42347+2.006485*LOG(D4)+0.967757*LOG(E4)),2)</f>
        <v>0.03</v>
      </c>
      <c r="Z4" s="83">
        <f>HLOOKUP($D4,V$3:Y$43,MATCH($A4,$A$3:$A$43,0),1)</f>
        <v>0.04</v>
      </c>
      <c r="AA4" s="83">
        <f>IF(ROUND(10^(1.80389*LOG(D4)+0.962587*LOG(E4)-4.155099),2)&gt;=0.01,ROUND(10^(1.80389*LOG(D4)+0.962587*LOG(E4)-4.155099),2),ROUND(10^(1.80389*LOG(D4)+0.962587*LOG(E4)-4.155099),3))</f>
        <v>0.03</v>
      </c>
      <c r="AB4" s="83">
        <f>ROUND(10^(1.979213*LOG(D4)+0.998347*LOG(E4)-4.369281),2)</f>
        <v>0.03</v>
      </c>
      <c r="AC4" s="83">
        <f>ROUND(10^(1.904401*LOG(D4)+1.062478*LOG(E4)-4.348104),2)</f>
        <v>0.03</v>
      </c>
      <c r="AD4" s="83">
        <f>ROUND(10^(1.640825*LOG(D4)+1.080387*LOG(E4)-3.976731),2)</f>
        <v>0.04</v>
      </c>
      <c r="AE4" s="83">
        <f>ROUND(10^(1.90887*LOG(D4)+1.088002*LOG(E4)-4.431495),2)</f>
        <v>0.03</v>
      </c>
      <c r="AF4" s="83">
        <f>HLOOKUP($D4,AA$3:AE$43,MATCH($A4,$A$3:$A$43,0),1)</f>
        <v>0.03</v>
      </c>
      <c r="AG4" s="83">
        <f>IF(ROUND(10^(1.94019664*LOG(D4)+0.84689666*LOG(E4)-4.20067295),2)&gt;=0.01,ROUND(10^(1.94019664*LOG(D4)+0.84689666*LOG(E4)-4.20067295),2),ROUND(10^(1.94019664*LOG(D4)+0.84689666*LOG(E4)-4.20067295),3))</f>
        <v>0.03</v>
      </c>
      <c r="AH4" s="83">
        <f>ROUND(10^(1.93813902*LOG(D4)+0.96697002*LOG(E4)-4.32216295),2)</f>
        <v>0.03</v>
      </c>
      <c r="AI4" s="83">
        <f>ROUND(10^(1.82464098*LOG(D4)+0.97625989*LOG(E4)-4.15096808),2)</f>
        <v>0.04</v>
      </c>
      <c r="AJ4" s="83">
        <f>HLOOKUP($D4,AG$3:AI$43,MATCH($A4,$A$3:$A$43,0),1)</f>
        <v>0.03</v>
      </c>
    </row>
    <row r="5" spans="1:36" ht="12.95" customHeight="1" x14ac:dyDescent="0.15">
      <c r="A5" s="82"/>
      <c r="B5" s="99"/>
      <c r="C5" s="99"/>
      <c r="D5" s="82"/>
      <c r="E5" s="82"/>
      <c r="F5" s="4" t="str">
        <f>IF(D5&gt;0,IF(B5="スギ",P5,IF(B5="ヒノキ",U5,IF(B5="アカマツ",Z5,IF(B5="カラマツ",AF5,AJ5)))),"")</f>
        <v/>
      </c>
      <c r="G5" s="82"/>
      <c r="H5" s="82"/>
      <c r="I5" s="82"/>
      <c r="J5" s="1" t="s">
        <v>15</v>
      </c>
      <c r="K5" s="83" t="e">
        <f t="shared" ref="K5:K43" si="0">IF(ROUND(10^(-5+0.8769+1.7454*LOG(D5)+1.014*LOG(E5)),2)&gt;=0.01,ROUND(10^(-5+0.8769+1.7454*LOG(D5)+1.014*LOG(E5)),2),ROUND(10^(-5+0.8769+1.7454*LOG(D5)+1.014*LOG(E5)),3))</f>
        <v>#NUM!</v>
      </c>
      <c r="L5" s="83" t="e">
        <f t="shared" ref="L5:L43" si="1">ROUND(10^(-5+0.73504+1.83346*LOG(D5)+1.06569*LOG(E5)),2)</f>
        <v>#NUM!</v>
      </c>
      <c r="M5" s="83" t="e">
        <f t="shared" ref="M5:M43" si="2">ROUND(10^(-5+0.71514+1.74357*LOG(D5)+1.17719*LOG(E5)),2)</f>
        <v>#NUM!</v>
      </c>
      <c r="N5" s="83" t="e">
        <f t="shared" ref="N5:N43" si="3">ROUND(10^(-5+0.82956+1.76381*LOG(D5)+1.06412*LOG(E5)),2)</f>
        <v>#NUM!</v>
      </c>
      <c r="O5" s="83" t="e">
        <f t="shared" ref="O5:O43" si="4">ROUND(10^(-5+0.88226+1.79204*LOG(D5)+0.99303*LOG(E5)),2)</f>
        <v>#NUM!</v>
      </c>
      <c r="P5" s="83" t="e">
        <f t="shared" ref="P5:P43" si="5">HLOOKUP($D5,K$3:O$43,MATCH(A5,$A$3:$A$43,0),1)</f>
        <v>#N/A</v>
      </c>
      <c r="Q5" s="83" t="e">
        <f t="shared" ref="Q5:Q43" si="6">IF(ROUND(10^(1.810672*LOG(D5)+0.982833*LOG(E5)-4.173533),2)&gt;=0.01,ROUND(10^(1.810672*LOG(D5)+0.982833*LOG(E5)-4.173533),2),ROUND(10^(1.810672*LOG(D5)+0.982833*LOG(E5)-4.173533),3))</f>
        <v>#NUM!</v>
      </c>
      <c r="R5" s="83" t="e">
        <f t="shared" ref="R5:R43" si="7">ROUND(10^(1.905709*LOG(D5)+1.011385*LOG(E5)-4.293729),2)</f>
        <v>#NUM!</v>
      </c>
      <c r="S5" s="83" t="e">
        <f t="shared" ref="S5:S43" si="8">ROUND(10^(1.771888*LOG(D5)+1.138415*LOG(E5)-4.271259),2)</f>
        <v>#NUM!</v>
      </c>
      <c r="T5" s="83" t="e">
        <f t="shared" ref="T5:T43" si="9">ROUND(10^(1.671519*LOG(D5)+1.363617*LOG(E5)-4.404407),2)</f>
        <v>#NUM!</v>
      </c>
      <c r="U5" s="83" t="e">
        <f t="shared" ref="U5:U43" si="10">HLOOKUP($D5,Q$3:T$43,MATCH($A5,$A$3:$A$43,0),1)</f>
        <v>#N/A</v>
      </c>
      <c r="V5" s="83" t="e">
        <f t="shared" ref="V5:V43" si="11">IF(ROUND(10^(-4.249503+1.946501*LOG(D5)+0.942682*LOG(E5)),2)&gt;=0.01,ROUND(10^(-4.249503+1.946501*LOG(D5)+0.942682*LOG(E5)),2),ROUND(10^(-4.249503+1.946501*LOG(D5)+0.942682*LOG(E5)),3))</f>
        <v>#NUM!</v>
      </c>
      <c r="W5" s="83" t="e">
        <f t="shared" ref="W5:W43" si="12">ROUND(10^(-4.155639+1.847898*LOG(D5)+0.951955*LOG(E5)),2)</f>
        <v>#NUM!</v>
      </c>
      <c r="X5" s="83" t="e">
        <f t="shared" ref="X5:X43" si="13">ROUND(10^(-4.194535+1.804172*LOG(D5)+1.034248*LOG(E5)),2)</f>
        <v>#NUM!</v>
      </c>
      <c r="Y5" s="83" t="e">
        <f t="shared" ref="Y5:Y43" si="14">ROUND(10^(-4.42347+2.006485*LOG(D5)+0.967757*LOG(E5)),2)</f>
        <v>#NUM!</v>
      </c>
      <c r="Z5" s="83" t="e">
        <f t="shared" ref="Z5:Z43" si="15">HLOOKUP($D5,V$3:Y$43,MATCH($A5,$A$3:$A$43,0),1)</f>
        <v>#N/A</v>
      </c>
      <c r="AA5" s="83" t="e">
        <f t="shared" ref="AA5:AA43" si="16">IF(ROUND(10^(1.80389*LOG(D5)+0.962587*LOG(E5)-4.155099),2)&gt;=0.01,ROUND(10^(1.80389*LOG(D5)+0.962587*LOG(E5)-4.155099),2),ROUND(10^(1.80389*LOG(D5)+0.962587*LOG(E5)-4.155099),3))</f>
        <v>#NUM!</v>
      </c>
      <c r="AB5" s="83" t="e">
        <f t="shared" ref="AB5:AB43" si="17">ROUND(10^(1.979213*LOG(D5)+0.998347*LOG(E5)-4.369281),2)</f>
        <v>#NUM!</v>
      </c>
      <c r="AC5" s="83" t="e">
        <f t="shared" ref="AC5:AC43" si="18">ROUND(10^(1.904401*LOG(D5)+1.062478*LOG(E5)-4.348104),2)</f>
        <v>#NUM!</v>
      </c>
      <c r="AD5" s="83" t="e">
        <f t="shared" ref="AD5:AD43" si="19">ROUND(10^(1.640825*LOG(D5)+1.080387*LOG(E5)-3.976731),2)</f>
        <v>#NUM!</v>
      </c>
      <c r="AE5" s="83" t="e">
        <f t="shared" ref="AE5:AE43" si="20">ROUND(10^(1.90887*LOG(D5)+1.088002*LOG(E5)-4.431495),2)</f>
        <v>#NUM!</v>
      </c>
      <c r="AF5" s="83" t="e">
        <f t="shared" ref="AF5:AF43" si="21">HLOOKUP($D5,AA$3:AE$43,MATCH($A5,$A$3:$A$43,0),1)</f>
        <v>#N/A</v>
      </c>
      <c r="AG5" s="83" t="e">
        <f t="shared" ref="AG5:AG43" si="22">IF(ROUND(10^(1.94019664*LOG(D5)+0.84689666*LOG(E5)-4.20067295),2)&gt;=0.01,ROUND(10^(1.94019664*LOG(D5)+0.84689666*LOG(E5)-4.20067295),2),ROUND(10^(1.94019664*LOG(D5)+0.84689666*LOG(E5)-4.20067295),3))</f>
        <v>#NUM!</v>
      </c>
      <c r="AH5" s="83" t="e">
        <f t="shared" ref="AH5:AH43" si="23">ROUND(10^(1.93813902*LOG(D5)+0.96697002*LOG(E5)-4.32216295),2)</f>
        <v>#NUM!</v>
      </c>
      <c r="AI5" s="83" t="e">
        <f t="shared" ref="AI5:AI43" si="24">ROUND(10^(1.82464098*LOG(D5)+0.97625989*LOG(E5)-4.15096808),2)</f>
        <v>#NUM!</v>
      </c>
      <c r="AJ5" s="83" t="e">
        <f t="shared" ref="AJ5:AJ43" si="25">HLOOKUP($D5,AG$3:AI$43,MATCH($A5,$A$3:$A$43,0),1)</f>
        <v>#N/A</v>
      </c>
    </row>
    <row r="6" spans="1:36" ht="12.95" customHeight="1" x14ac:dyDescent="0.15">
      <c r="A6" s="82"/>
      <c r="B6" s="99"/>
      <c r="C6" s="99"/>
      <c r="D6" s="82"/>
      <c r="E6" s="82"/>
      <c r="F6" s="4" t="str">
        <f t="shared" ref="F6:F43" si="26">IF(D6&gt;0,IF(B6="スギ",P6,IF(B6="ヒノキ",U6,IF(B6="アカマツ",Z6,IF(B6="カラマツ",AF6,AJ6)))),"")</f>
        <v/>
      </c>
      <c r="G6" s="82"/>
      <c r="H6" s="82"/>
      <c r="I6" s="82"/>
      <c r="J6" s="1" t="s">
        <v>15</v>
      </c>
      <c r="K6" s="83" t="e">
        <f t="shared" si="0"/>
        <v>#NUM!</v>
      </c>
      <c r="L6" s="83" t="e">
        <f t="shared" si="1"/>
        <v>#NUM!</v>
      </c>
      <c r="M6" s="83" t="e">
        <f t="shared" si="2"/>
        <v>#NUM!</v>
      </c>
      <c r="N6" s="83" t="e">
        <f t="shared" si="3"/>
        <v>#NUM!</v>
      </c>
      <c r="O6" s="83" t="e">
        <f t="shared" si="4"/>
        <v>#NUM!</v>
      </c>
      <c r="P6" s="83" t="e">
        <f t="shared" si="5"/>
        <v>#N/A</v>
      </c>
      <c r="Q6" s="83" t="e">
        <f t="shared" si="6"/>
        <v>#NUM!</v>
      </c>
      <c r="R6" s="83" t="e">
        <f t="shared" si="7"/>
        <v>#NUM!</v>
      </c>
      <c r="S6" s="83" t="e">
        <f t="shared" si="8"/>
        <v>#NUM!</v>
      </c>
      <c r="T6" s="83" t="e">
        <f t="shared" si="9"/>
        <v>#NUM!</v>
      </c>
      <c r="U6" s="83" t="e">
        <f t="shared" si="10"/>
        <v>#N/A</v>
      </c>
      <c r="V6" s="83" t="e">
        <f t="shared" si="11"/>
        <v>#NUM!</v>
      </c>
      <c r="W6" s="83" t="e">
        <f t="shared" si="12"/>
        <v>#NUM!</v>
      </c>
      <c r="X6" s="83" t="e">
        <f t="shared" si="13"/>
        <v>#NUM!</v>
      </c>
      <c r="Y6" s="83" t="e">
        <f t="shared" si="14"/>
        <v>#NUM!</v>
      </c>
      <c r="Z6" s="83" t="e">
        <f t="shared" si="15"/>
        <v>#N/A</v>
      </c>
      <c r="AA6" s="83" t="e">
        <f t="shared" si="16"/>
        <v>#NUM!</v>
      </c>
      <c r="AB6" s="83" t="e">
        <f t="shared" si="17"/>
        <v>#NUM!</v>
      </c>
      <c r="AC6" s="83" t="e">
        <f t="shared" si="18"/>
        <v>#NUM!</v>
      </c>
      <c r="AD6" s="83" t="e">
        <f t="shared" si="19"/>
        <v>#NUM!</v>
      </c>
      <c r="AE6" s="83" t="e">
        <f t="shared" si="20"/>
        <v>#NUM!</v>
      </c>
      <c r="AF6" s="83" t="e">
        <f t="shared" si="21"/>
        <v>#N/A</v>
      </c>
      <c r="AG6" s="83" t="e">
        <f t="shared" si="22"/>
        <v>#NUM!</v>
      </c>
      <c r="AH6" s="83" t="e">
        <f t="shared" si="23"/>
        <v>#NUM!</v>
      </c>
      <c r="AI6" s="83" t="e">
        <f t="shared" si="24"/>
        <v>#NUM!</v>
      </c>
      <c r="AJ6" s="83" t="e">
        <f t="shared" si="25"/>
        <v>#N/A</v>
      </c>
    </row>
    <row r="7" spans="1:36" ht="12.95" customHeight="1" x14ac:dyDescent="0.15">
      <c r="A7" s="82"/>
      <c r="B7" s="99"/>
      <c r="C7" s="99"/>
      <c r="D7" s="82"/>
      <c r="E7" s="82"/>
      <c r="F7" s="4" t="str">
        <f t="shared" si="26"/>
        <v/>
      </c>
      <c r="G7" s="82"/>
      <c r="H7" s="82"/>
      <c r="I7" s="82"/>
      <c r="J7" s="1" t="s">
        <v>15</v>
      </c>
      <c r="K7" s="83" t="e">
        <f t="shared" si="0"/>
        <v>#NUM!</v>
      </c>
      <c r="L7" s="83" t="e">
        <f t="shared" si="1"/>
        <v>#NUM!</v>
      </c>
      <c r="M7" s="83" t="e">
        <f t="shared" si="2"/>
        <v>#NUM!</v>
      </c>
      <c r="N7" s="83" t="e">
        <f t="shared" si="3"/>
        <v>#NUM!</v>
      </c>
      <c r="O7" s="83" t="e">
        <f t="shared" si="4"/>
        <v>#NUM!</v>
      </c>
      <c r="P7" s="83" t="e">
        <f t="shared" si="5"/>
        <v>#N/A</v>
      </c>
      <c r="Q7" s="83" t="e">
        <f t="shared" si="6"/>
        <v>#NUM!</v>
      </c>
      <c r="R7" s="83" t="e">
        <f t="shared" si="7"/>
        <v>#NUM!</v>
      </c>
      <c r="S7" s="83" t="e">
        <f t="shared" si="8"/>
        <v>#NUM!</v>
      </c>
      <c r="T7" s="83" t="e">
        <f t="shared" si="9"/>
        <v>#NUM!</v>
      </c>
      <c r="U7" s="83" t="e">
        <f t="shared" si="10"/>
        <v>#N/A</v>
      </c>
      <c r="V7" s="83" t="e">
        <f t="shared" si="11"/>
        <v>#NUM!</v>
      </c>
      <c r="W7" s="83" t="e">
        <f t="shared" si="12"/>
        <v>#NUM!</v>
      </c>
      <c r="X7" s="83" t="e">
        <f t="shared" si="13"/>
        <v>#NUM!</v>
      </c>
      <c r="Y7" s="83" t="e">
        <f t="shared" si="14"/>
        <v>#NUM!</v>
      </c>
      <c r="Z7" s="83" t="e">
        <f t="shared" si="15"/>
        <v>#N/A</v>
      </c>
      <c r="AA7" s="83" t="e">
        <f t="shared" si="16"/>
        <v>#NUM!</v>
      </c>
      <c r="AB7" s="83" t="e">
        <f t="shared" si="17"/>
        <v>#NUM!</v>
      </c>
      <c r="AC7" s="83" t="e">
        <f t="shared" si="18"/>
        <v>#NUM!</v>
      </c>
      <c r="AD7" s="83" t="e">
        <f t="shared" si="19"/>
        <v>#NUM!</v>
      </c>
      <c r="AE7" s="83" t="e">
        <f t="shared" si="20"/>
        <v>#NUM!</v>
      </c>
      <c r="AF7" s="83" t="e">
        <f t="shared" si="21"/>
        <v>#N/A</v>
      </c>
      <c r="AG7" s="83" t="e">
        <f t="shared" si="22"/>
        <v>#NUM!</v>
      </c>
      <c r="AH7" s="83" t="e">
        <f t="shared" si="23"/>
        <v>#NUM!</v>
      </c>
      <c r="AI7" s="83" t="e">
        <f t="shared" si="24"/>
        <v>#NUM!</v>
      </c>
      <c r="AJ7" s="83" t="e">
        <f t="shared" si="25"/>
        <v>#N/A</v>
      </c>
    </row>
    <row r="8" spans="1:36" ht="12.95" customHeight="1" x14ac:dyDescent="0.15">
      <c r="A8" s="82"/>
      <c r="B8" s="134"/>
      <c r="C8" s="135"/>
      <c r="D8" s="82"/>
      <c r="E8" s="82"/>
      <c r="F8" s="4" t="str">
        <f t="shared" si="26"/>
        <v/>
      </c>
      <c r="G8" s="82"/>
      <c r="H8" s="82"/>
      <c r="I8" s="82"/>
      <c r="J8" s="1" t="s">
        <v>15</v>
      </c>
      <c r="K8" s="83" t="e">
        <f t="shared" si="0"/>
        <v>#NUM!</v>
      </c>
      <c r="L8" s="83" t="e">
        <f t="shared" si="1"/>
        <v>#NUM!</v>
      </c>
      <c r="M8" s="83" t="e">
        <f t="shared" si="2"/>
        <v>#NUM!</v>
      </c>
      <c r="N8" s="83" t="e">
        <f t="shared" si="3"/>
        <v>#NUM!</v>
      </c>
      <c r="O8" s="83" t="e">
        <f t="shared" si="4"/>
        <v>#NUM!</v>
      </c>
      <c r="P8" s="83" t="e">
        <f t="shared" si="5"/>
        <v>#N/A</v>
      </c>
      <c r="Q8" s="83" t="e">
        <f t="shared" si="6"/>
        <v>#NUM!</v>
      </c>
      <c r="R8" s="83" t="e">
        <f t="shared" si="7"/>
        <v>#NUM!</v>
      </c>
      <c r="S8" s="83" t="e">
        <f t="shared" si="8"/>
        <v>#NUM!</v>
      </c>
      <c r="T8" s="83" t="e">
        <f t="shared" si="9"/>
        <v>#NUM!</v>
      </c>
      <c r="U8" s="83" t="e">
        <f t="shared" si="10"/>
        <v>#N/A</v>
      </c>
      <c r="V8" s="83" t="e">
        <f t="shared" si="11"/>
        <v>#NUM!</v>
      </c>
      <c r="W8" s="83" t="e">
        <f t="shared" si="12"/>
        <v>#NUM!</v>
      </c>
      <c r="X8" s="83" t="e">
        <f t="shared" si="13"/>
        <v>#NUM!</v>
      </c>
      <c r="Y8" s="83" t="e">
        <f t="shared" si="14"/>
        <v>#NUM!</v>
      </c>
      <c r="Z8" s="83" t="e">
        <f t="shared" si="15"/>
        <v>#N/A</v>
      </c>
      <c r="AA8" s="83" t="e">
        <f t="shared" si="16"/>
        <v>#NUM!</v>
      </c>
      <c r="AB8" s="83" t="e">
        <f t="shared" si="17"/>
        <v>#NUM!</v>
      </c>
      <c r="AC8" s="83" t="e">
        <f t="shared" si="18"/>
        <v>#NUM!</v>
      </c>
      <c r="AD8" s="83" t="e">
        <f t="shared" si="19"/>
        <v>#NUM!</v>
      </c>
      <c r="AE8" s="83" t="e">
        <f t="shared" si="20"/>
        <v>#NUM!</v>
      </c>
      <c r="AF8" s="83" t="e">
        <f t="shared" si="21"/>
        <v>#N/A</v>
      </c>
      <c r="AG8" s="83" t="e">
        <f t="shared" si="22"/>
        <v>#NUM!</v>
      </c>
      <c r="AH8" s="83" t="e">
        <f t="shared" si="23"/>
        <v>#NUM!</v>
      </c>
      <c r="AI8" s="83" t="e">
        <f t="shared" si="24"/>
        <v>#NUM!</v>
      </c>
      <c r="AJ8" s="83" t="e">
        <f t="shared" si="25"/>
        <v>#N/A</v>
      </c>
    </row>
    <row r="9" spans="1:36" ht="12.95" customHeight="1" x14ac:dyDescent="0.15">
      <c r="A9" s="82"/>
      <c r="B9" s="134"/>
      <c r="C9" s="135"/>
      <c r="D9" s="82"/>
      <c r="E9" s="82"/>
      <c r="F9" s="4" t="str">
        <f>IF(D9&gt;0,IF(B9="スギ",P9,IF(B9="ヒノキ",U9,IF(B9="アカマツ",Z9,IF(B9="カラマツ",AF9,AJ9)))),"")</f>
        <v/>
      </c>
      <c r="G9" s="82"/>
      <c r="H9" s="82"/>
      <c r="I9" s="82"/>
      <c r="J9" s="1" t="s">
        <v>15</v>
      </c>
      <c r="K9" s="83" t="e">
        <f t="shared" si="0"/>
        <v>#NUM!</v>
      </c>
      <c r="L9" s="83" t="e">
        <f t="shared" si="1"/>
        <v>#NUM!</v>
      </c>
      <c r="M9" s="83" t="e">
        <f t="shared" si="2"/>
        <v>#NUM!</v>
      </c>
      <c r="N9" s="83" t="e">
        <f t="shared" si="3"/>
        <v>#NUM!</v>
      </c>
      <c r="O9" s="83" t="e">
        <f t="shared" si="4"/>
        <v>#NUM!</v>
      </c>
      <c r="P9" s="83" t="e">
        <f t="shared" si="5"/>
        <v>#N/A</v>
      </c>
      <c r="Q9" s="83" t="e">
        <f t="shared" si="6"/>
        <v>#NUM!</v>
      </c>
      <c r="R9" s="83" t="e">
        <f t="shared" si="7"/>
        <v>#NUM!</v>
      </c>
      <c r="S9" s="83" t="e">
        <f t="shared" si="8"/>
        <v>#NUM!</v>
      </c>
      <c r="T9" s="83" t="e">
        <f t="shared" si="9"/>
        <v>#NUM!</v>
      </c>
      <c r="U9" s="83" t="e">
        <f t="shared" si="10"/>
        <v>#N/A</v>
      </c>
      <c r="V9" s="83" t="e">
        <f t="shared" si="11"/>
        <v>#NUM!</v>
      </c>
      <c r="W9" s="83" t="e">
        <f t="shared" si="12"/>
        <v>#NUM!</v>
      </c>
      <c r="X9" s="83" t="e">
        <f t="shared" si="13"/>
        <v>#NUM!</v>
      </c>
      <c r="Y9" s="83" t="e">
        <f t="shared" si="14"/>
        <v>#NUM!</v>
      </c>
      <c r="Z9" s="83" t="e">
        <f t="shared" si="15"/>
        <v>#N/A</v>
      </c>
      <c r="AA9" s="83" t="e">
        <f t="shared" si="16"/>
        <v>#NUM!</v>
      </c>
      <c r="AB9" s="83" t="e">
        <f t="shared" si="17"/>
        <v>#NUM!</v>
      </c>
      <c r="AC9" s="83" t="e">
        <f t="shared" si="18"/>
        <v>#NUM!</v>
      </c>
      <c r="AD9" s="83" t="e">
        <f t="shared" si="19"/>
        <v>#NUM!</v>
      </c>
      <c r="AE9" s="83" t="e">
        <f t="shared" si="20"/>
        <v>#NUM!</v>
      </c>
      <c r="AF9" s="83" t="e">
        <f t="shared" si="21"/>
        <v>#N/A</v>
      </c>
      <c r="AG9" s="83" t="e">
        <f t="shared" si="22"/>
        <v>#NUM!</v>
      </c>
      <c r="AH9" s="83" t="e">
        <f t="shared" si="23"/>
        <v>#NUM!</v>
      </c>
      <c r="AI9" s="83" t="e">
        <f t="shared" si="24"/>
        <v>#NUM!</v>
      </c>
      <c r="AJ9" s="83" t="e">
        <f t="shared" si="25"/>
        <v>#N/A</v>
      </c>
    </row>
    <row r="10" spans="1:36" ht="12.95" customHeight="1" x14ac:dyDescent="0.15">
      <c r="A10" s="82"/>
      <c r="B10" s="134"/>
      <c r="C10" s="135"/>
      <c r="D10" s="82"/>
      <c r="E10" s="82"/>
      <c r="F10" s="4" t="str">
        <f>IF(D10&gt;0,IF(B10="スギ",P10,IF(B10="ヒノキ",U10,IF(B10="アカマツ",Z10,IF(B10="カラマツ",AF10,AJ10)))),"")</f>
        <v/>
      </c>
      <c r="G10" s="82"/>
      <c r="H10" s="82"/>
      <c r="I10" s="82"/>
      <c r="J10" s="1" t="s">
        <v>15</v>
      </c>
      <c r="K10" s="83" t="e">
        <f t="shared" si="0"/>
        <v>#NUM!</v>
      </c>
      <c r="L10" s="83" t="e">
        <f t="shared" si="1"/>
        <v>#NUM!</v>
      </c>
      <c r="M10" s="83" t="e">
        <f t="shared" si="2"/>
        <v>#NUM!</v>
      </c>
      <c r="N10" s="83" t="e">
        <f t="shared" si="3"/>
        <v>#NUM!</v>
      </c>
      <c r="O10" s="83" t="e">
        <f t="shared" si="4"/>
        <v>#NUM!</v>
      </c>
      <c r="P10" s="83" t="e">
        <f t="shared" si="5"/>
        <v>#N/A</v>
      </c>
      <c r="Q10" s="83" t="e">
        <f t="shared" si="6"/>
        <v>#NUM!</v>
      </c>
      <c r="R10" s="83" t="e">
        <f t="shared" si="7"/>
        <v>#NUM!</v>
      </c>
      <c r="S10" s="83" t="e">
        <f t="shared" si="8"/>
        <v>#NUM!</v>
      </c>
      <c r="T10" s="83" t="e">
        <f t="shared" si="9"/>
        <v>#NUM!</v>
      </c>
      <c r="U10" s="83" t="e">
        <f t="shared" si="10"/>
        <v>#N/A</v>
      </c>
      <c r="V10" s="83" t="e">
        <f t="shared" si="11"/>
        <v>#NUM!</v>
      </c>
      <c r="W10" s="83" t="e">
        <f t="shared" si="12"/>
        <v>#NUM!</v>
      </c>
      <c r="X10" s="83" t="e">
        <f t="shared" si="13"/>
        <v>#NUM!</v>
      </c>
      <c r="Y10" s="83" t="e">
        <f t="shared" si="14"/>
        <v>#NUM!</v>
      </c>
      <c r="Z10" s="83" t="e">
        <f t="shared" si="15"/>
        <v>#N/A</v>
      </c>
      <c r="AA10" s="83" t="e">
        <f t="shared" si="16"/>
        <v>#NUM!</v>
      </c>
      <c r="AB10" s="83" t="e">
        <f t="shared" si="17"/>
        <v>#NUM!</v>
      </c>
      <c r="AC10" s="83" t="e">
        <f t="shared" si="18"/>
        <v>#NUM!</v>
      </c>
      <c r="AD10" s="83" t="e">
        <f t="shared" si="19"/>
        <v>#NUM!</v>
      </c>
      <c r="AE10" s="83" t="e">
        <f t="shared" si="20"/>
        <v>#NUM!</v>
      </c>
      <c r="AF10" s="83" t="e">
        <f t="shared" si="21"/>
        <v>#N/A</v>
      </c>
      <c r="AG10" s="83" t="e">
        <f t="shared" si="22"/>
        <v>#NUM!</v>
      </c>
      <c r="AH10" s="83" t="e">
        <f t="shared" si="23"/>
        <v>#NUM!</v>
      </c>
      <c r="AI10" s="83" t="e">
        <f t="shared" si="24"/>
        <v>#NUM!</v>
      </c>
      <c r="AJ10" s="83" t="e">
        <f t="shared" si="25"/>
        <v>#N/A</v>
      </c>
    </row>
    <row r="11" spans="1:36" ht="12.95" customHeight="1" x14ac:dyDescent="0.15">
      <c r="A11" s="82"/>
      <c r="B11" s="134"/>
      <c r="C11" s="135"/>
      <c r="D11" s="82"/>
      <c r="E11" s="82"/>
      <c r="F11" s="4" t="str">
        <f t="shared" ref="F11:F12" si="27">IF(D11&gt;0,IF(B11="スギ",P11,IF(B11="ヒノキ",U11,IF(B11="アカマツ",Z11,IF(B11="カラマツ",AF11,AJ11)))),"")</f>
        <v/>
      </c>
      <c r="G11" s="82"/>
      <c r="H11" s="82"/>
      <c r="I11" s="82"/>
      <c r="J11" s="1" t="s">
        <v>15</v>
      </c>
      <c r="K11" s="83" t="e">
        <f t="shared" si="0"/>
        <v>#NUM!</v>
      </c>
      <c r="L11" s="83" t="e">
        <f t="shared" si="1"/>
        <v>#NUM!</v>
      </c>
      <c r="M11" s="83" t="e">
        <f t="shared" si="2"/>
        <v>#NUM!</v>
      </c>
      <c r="N11" s="83" t="e">
        <f t="shared" si="3"/>
        <v>#NUM!</v>
      </c>
      <c r="O11" s="83" t="e">
        <f t="shared" si="4"/>
        <v>#NUM!</v>
      </c>
      <c r="P11" s="83" t="e">
        <f t="shared" si="5"/>
        <v>#N/A</v>
      </c>
      <c r="Q11" s="83" t="e">
        <f t="shared" si="6"/>
        <v>#NUM!</v>
      </c>
      <c r="R11" s="83" t="e">
        <f t="shared" si="7"/>
        <v>#NUM!</v>
      </c>
      <c r="S11" s="83" t="e">
        <f t="shared" si="8"/>
        <v>#NUM!</v>
      </c>
      <c r="T11" s="83" t="e">
        <f t="shared" si="9"/>
        <v>#NUM!</v>
      </c>
      <c r="U11" s="83" t="e">
        <f t="shared" si="10"/>
        <v>#N/A</v>
      </c>
      <c r="V11" s="83" t="e">
        <f t="shared" si="11"/>
        <v>#NUM!</v>
      </c>
      <c r="W11" s="83" t="e">
        <f t="shared" si="12"/>
        <v>#NUM!</v>
      </c>
      <c r="X11" s="83" t="e">
        <f t="shared" si="13"/>
        <v>#NUM!</v>
      </c>
      <c r="Y11" s="83" t="e">
        <f t="shared" si="14"/>
        <v>#NUM!</v>
      </c>
      <c r="Z11" s="83" t="e">
        <f t="shared" si="15"/>
        <v>#N/A</v>
      </c>
      <c r="AA11" s="83" t="e">
        <f t="shared" si="16"/>
        <v>#NUM!</v>
      </c>
      <c r="AB11" s="83" t="e">
        <f t="shared" si="17"/>
        <v>#NUM!</v>
      </c>
      <c r="AC11" s="83" t="e">
        <f t="shared" si="18"/>
        <v>#NUM!</v>
      </c>
      <c r="AD11" s="83" t="e">
        <f t="shared" si="19"/>
        <v>#NUM!</v>
      </c>
      <c r="AE11" s="83" t="e">
        <f t="shared" si="20"/>
        <v>#NUM!</v>
      </c>
      <c r="AF11" s="83" t="e">
        <f t="shared" si="21"/>
        <v>#N/A</v>
      </c>
      <c r="AG11" s="83" t="e">
        <f t="shared" si="22"/>
        <v>#NUM!</v>
      </c>
      <c r="AH11" s="83" t="e">
        <f t="shared" si="23"/>
        <v>#NUM!</v>
      </c>
      <c r="AI11" s="83" t="e">
        <f t="shared" si="24"/>
        <v>#NUM!</v>
      </c>
      <c r="AJ11" s="83" t="e">
        <f t="shared" si="25"/>
        <v>#N/A</v>
      </c>
    </row>
    <row r="12" spans="1:36" ht="12.95" customHeight="1" x14ac:dyDescent="0.15">
      <c r="A12" s="82"/>
      <c r="B12" s="134"/>
      <c r="C12" s="135"/>
      <c r="D12" s="82"/>
      <c r="E12" s="82"/>
      <c r="F12" s="4" t="str">
        <f t="shared" si="27"/>
        <v/>
      </c>
      <c r="G12" s="82"/>
      <c r="H12" s="82"/>
      <c r="I12" s="82"/>
      <c r="J12" s="1" t="s">
        <v>15</v>
      </c>
      <c r="K12" s="83" t="e">
        <f t="shared" si="0"/>
        <v>#NUM!</v>
      </c>
      <c r="L12" s="83" t="e">
        <f t="shared" si="1"/>
        <v>#NUM!</v>
      </c>
      <c r="M12" s="83" t="e">
        <f t="shared" si="2"/>
        <v>#NUM!</v>
      </c>
      <c r="N12" s="83" t="e">
        <f t="shared" si="3"/>
        <v>#NUM!</v>
      </c>
      <c r="O12" s="83" t="e">
        <f t="shared" si="4"/>
        <v>#NUM!</v>
      </c>
      <c r="P12" s="83" t="e">
        <f t="shared" si="5"/>
        <v>#N/A</v>
      </c>
      <c r="Q12" s="83" t="e">
        <f t="shared" si="6"/>
        <v>#NUM!</v>
      </c>
      <c r="R12" s="83" t="e">
        <f t="shared" si="7"/>
        <v>#NUM!</v>
      </c>
      <c r="S12" s="83" t="e">
        <f t="shared" si="8"/>
        <v>#NUM!</v>
      </c>
      <c r="T12" s="83" t="e">
        <f t="shared" si="9"/>
        <v>#NUM!</v>
      </c>
      <c r="U12" s="83" t="e">
        <f t="shared" si="10"/>
        <v>#N/A</v>
      </c>
      <c r="V12" s="83" t="e">
        <f t="shared" si="11"/>
        <v>#NUM!</v>
      </c>
      <c r="W12" s="83" t="e">
        <f t="shared" si="12"/>
        <v>#NUM!</v>
      </c>
      <c r="X12" s="83" t="e">
        <f t="shared" si="13"/>
        <v>#NUM!</v>
      </c>
      <c r="Y12" s="83" t="e">
        <f t="shared" si="14"/>
        <v>#NUM!</v>
      </c>
      <c r="Z12" s="83" t="e">
        <f t="shared" si="15"/>
        <v>#N/A</v>
      </c>
      <c r="AA12" s="83" t="e">
        <f t="shared" si="16"/>
        <v>#NUM!</v>
      </c>
      <c r="AB12" s="83" t="e">
        <f t="shared" si="17"/>
        <v>#NUM!</v>
      </c>
      <c r="AC12" s="83" t="e">
        <f t="shared" si="18"/>
        <v>#NUM!</v>
      </c>
      <c r="AD12" s="83" t="e">
        <f t="shared" si="19"/>
        <v>#NUM!</v>
      </c>
      <c r="AE12" s="83" t="e">
        <f t="shared" si="20"/>
        <v>#NUM!</v>
      </c>
      <c r="AF12" s="83" t="e">
        <f t="shared" si="21"/>
        <v>#N/A</v>
      </c>
      <c r="AG12" s="83" t="e">
        <f t="shared" si="22"/>
        <v>#NUM!</v>
      </c>
      <c r="AH12" s="83" t="e">
        <f t="shared" si="23"/>
        <v>#NUM!</v>
      </c>
      <c r="AI12" s="83" t="e">
        <f t="shared" si="24"/>
        <v>#NUM!</v>
      </c>
      <c r="AJ12" s="83" t="e">
        <f t="shared" si="25"/>
        <v>#N/A</v>
      </c>
    </row>
    <row r="13" spans="1:36" ht="12.95" customHeight="1" x14ac:dyDescent="0.15">
      <c r="A13" s="82"/>
      <c r="B13" s="99"/>
      <c r="C13" s="99"/>
      <c r="D13" s="82"/>
      <c r="E13" s="82"/>
      <c r="F13" s="4" t="str">
        <f t="shared" si="26"/>
        <v/>
      </c>
      <c r="G13" s="5"/>
      <c r="H13" s="82"/>
      <c r="I13" s="82"/>
      <c r="J13" s="1" t="s">
        <v>15</v>
      </c>
      <c r="K13" s="83" t="e">
        <f t="shared" si="0"/>
        <v>#NUM!</v>
      </c>
      <c r="L13" s="83" t="e">
        <f t="shared" si="1"/>
        <v>#NUM!</v>
      </c>
      <c r="M13" s="83" t="e">
        <f t="shared" si="2"/>
        <v>#NUM!</v>
      </c>
      <c r="N13" s="83" t="e">
        <f t="shared" si="3"/>
        <v>#NUM!</v>
      </c>
      <c r="O13" s="83" t="e">
        <f t="shared" si="4"/>
        <v>#NUM!</v>
      </c>
      <c r="P13" s="83" t="e">
        <f t="shared" si="5"/>
        <v>#N/A</v>
      </c>
      <c r="Q13" s="83" t="e">
        <f t="shared" si="6"/>
        <v>#NUM!</v>
      </c>
      <c r="R13" s="83" t="e">
        <f t="shared" si="7"/>
        <v>#NUM!</v>
      </c>
      <c r="S13" s="83" t="e">
        <f t="shared" si="8"/>
        <v>#NUM!</v>
      </c>
      <c r="T13" s="83" t="e">
        <f t="shared" si="9"/>
        <v>#NUM!</v>
      </c>
      <c r="U13" s="83" t="e">
        <f t="shared" si="10"/>
        <v>#N/A</v>
      </c>
      <c r="V13" s="83" t="e">
        <f t="shared" si="11"/>
        <v>#NUM!</v>
      </c>
      <c r="W13" s="83" t="e">
        <f t="shared" si="12"/>
        <v>#NUM!</v>
      </c>
      <c r="X13" s="83" t="e">
        <f t="shared" si="13"/>
        <v>#NUM!</v>
      </c>
      <c r="Y13" s="83" t="e">
        <f t="shared" si="14"/>
        <v>#NUM!</v>
      </c>
      <c r="Z13" s="83" t="e">
        <f t="shared" si="15"/>
        <v>#N/A</v>
      </c>
      <c r="AA13" s="83" t="e">
        <f t="shared" si="16"/>
        <v>#NUM!</v>
      </c>
      <c r="AB13" s="83" t="e">
        <f t="shared" si="17"/>
        <v>#NUM!</v>
      </c>
      <c r="AC13" s="83" t="e">
        <f t="shared" si="18"/>
        <v>#NUM!</v>
      </c>
      <c r="AD13" s="83" t="e">
        <f t="shared" si="19"/>
        <v>#NUM!</v>
      </c>
      <c r="AE13" s="83" t="e">
        <f t="shared" si="20"/>
        <v>#NUM!</v>
      </c>
      <c r="AF13" s="83" t="e">
        <f t="shared" si="21"/>
        <v>#N/A</v>
      </c>
      <c r="AG13" s="83" t="e">
        <f t="shared" si="22"/>
        <v>#NUM!</v>
      </c>
      <c r="AH13" s="83" t="e">
        <f t="shared" si="23"/>
        <v>#NUM!</v>
      </c>
      <c r="AI13" s="83" t="e">
        <f t="shared" si="24"/>
        <v>#NUM!</v>
      </c>
      <c r="AJ13" s="83" t="e">
        <f t="shared" si="25"/>
        <v>#N/A</v>
      </c>
    </row>
    <row r="14" spans="1:36" ht="12.95" customHeight="1" x14ac:dyDescent="0.15">
      <c r="A14" s="82"/>
      <c r="B14" s="99"/>
      <c r="C14" s="99"/>
      <c r="D14" s="82"/>
      <c r="E14" s="82"/>
      <c r="F14" s="4" t="str">
        <f>IF(D14&gt;0,IF(B14="スギ",P14,IF(B14="ヒノキ",U14,IF(B14="アカマツ",Z14,IF(B14="カラマツ",AF14,AJ14)))),"")</f>
        <v/>
      </c>
      <c r="G14" s="82"/>
      <c r="H14" s="82"/>
      <c r="I14" s="82"/>
      <c r="J14" s="1" t="s">
        <v>15</v>
      </c>
      <c r="K14" s="83" t="e">
        <f>IF(ROUND(10^(-5+0.8769+1.7454*LOG(D14)+1.014*LOG(E14)),2)&gt;=0.01,ROUND(10^(-5+0.8769+1.7454*LOG(D14)+1.014*LOG(E14)),2),ROUND(10^(-5+0.8769+1.7454*LOG(D14)+1.014*LOG(E14)),3))</f>
        <v>#NUM!</v>
      </c>
      <c r="L14" s="83" t="e">
        <f>ROUND(10^(-5+0.73504+1.83346*LOG(D14)+1.06569*LOG(E14)),2)</f>
        <v>#NUM!</v>
      </c>
      <c r="M14" s="83" t="e">
        <f>ROUND(10^(-5+0.71514+1.74357*LOG(D14)+1.17719*LOG(E14)),2)</f>
        <v>#NUM!</v>
      </c>
      <c r="N14" s="83" t="e">
        <f>ROUND(10^(-5+0.82956+1.76381*LOG(D14)+1.06412*LOG(E14)),2)</f>
        <v>#NUM!</v>
      </c>
      <c r="O14" s="83" t="e">
        <f>ROUND(10^(-5+0.88226+1.79204*LOG(D14)+0.99303*LOG(E14)),2)</f>
        <v>#NUM!</v>
      </c>
      <c r="P14" s="83" t="e">
        <f>HLOOKUP($D14,K$3:O$43,MATCH(A14,$A$3:$A$43,0),1)</f>
        <v>#N/A</v>
      </c>
      <c r="Q14" s="83" t="e">
        <f>IF(ROUND(10^(1.810672*LOG(D14)+0.982833*LOG(E14)-4.173533),2)&gt;=0.01,ROUND(10^(1.810672*LOG(D14)+0.982833*LOG(E14)-4.173533),2),ROUND(10^(1.810672*LOG(D14)+0.982833*LOG(E14)-4.173533),3))</f>
        <v>#NUM!</v>
      </c>
      <c r="R14" s="83" t="e">
        <f>ROUND(10^(1.905709*LOG(D14)+1.011385*LOG(E14)-4.293729),2)</f>
        <v>#NUM!</v>
      </c>
      <c r="S14" s="83" t="e">
        <f>ROUND(10^(1.771888*LOG(D14)+1.138415*LOG(E14)-4.271259),2)</f>
        <v>#NUM!</v>
      </c>
      <c r="T14" s="83" t="e">
        <f>ROUND(10^(1.671519*LOG(D14)+1.363617*LOG(E14)-4.404407),2)</f>
        <v>#NUM!</v>
      </c>
      <c r="U14" s="83" t="e">
        <f>HLOOKUP($D14,Q$3:T$43,MATCH($A14,$A$3:$A$43,0),1)</f>
        <v>#N/A</v>
      </c>
      <c r="V14" s="83" t="e">
        <f>IF(ROUND(10^(-4.249503+1.946501*LOG(D14)+0.942682*LOG(E14)),2)&gt;=0.01,ROUND(10^(-4.249503+1.946501*LOG(D14)+0.942682*LOG(E14)),2),ROUND(10^(-4.249503+1.946501*LOG(D14)+0.942682*LOG(E14)),3))</f>
        <v>#NUM!</v>
      </c>
      <c r="W14" s="83" t="e">
        <f>ROUND(10^(-4.155639+1.847898*LOG(D14)+0.951955*LOG(E14)),2)</f>
        <v>#NUM!</v>
      </c>
      <c r="X14" s="83" t="e">
        <f>ROUND(10^(-4.194535+1.804172*LOG(D14)+1.034248*LOG(E14)),2)</f>
        <v>#NUM!</v>
      </c>
      <c r="Y14" s="83" t="e">
        <f>ROUND(10^(-4.42347+2.006485*LOG(D14)+0.967757*LOG(E14)),2)</f>
        <v>#NUM!</v>
      </c>
      <c r="Z14" s="83" t="e">
        <f>HLOOKUP($D14,V$3:Y$43,MATCH($A14,$A$3:$A$43,0),1)</f>
        <v>#N/A</v>
      </c>
      <c r="AA14" s="83" t="e">
        <f>IF(ROUND(10^(1.80389*LOG(D14)+0.962587*LOG(E14)-4.155099),2)&gt;=0.01,ROUND(10^(1.80389*LOG(D14)+0.962587*LOG(E14)-4.155099),2),ROUND(10^(1.80389*LOG(D14)+0.962587*LOG(E14)-4.155099),3))</f>
        <v>#NUM!</v>
      </c>
      <c r="AB14" s="83" t="e">
        <f>ROUND(10^(1.979213*LOG(D14)+0.998347*LOG(E14)-4.369281),2)</f>
        <v>#NUM!</v>
      </c>
      <c r="AC14" s="83" t="e">
        <f>ROUND(10^(1.904401*LOG(D14)+1.062478*LOG(E14)-4.348104),2)</f>
        <v>#NUM!</v>
      </c>
      <c r="AD14" s="83" t="e">
        <f>ROUND(10^(1.640825*LOG(D14)+1.080387*LOG(E14)-3.976731),2)</f>
        <v>#NUM!</v>
      </c>
      <c r="AE14" s="83" t="e">
        <f>ROUND(10^(1.90887*LOG(D14)+1.088002*LOG(E14)-4.431495),2)</f>
        <v>#NUM!</v>
      </c>
      <c r="AF14" s="83" t="e">
        <f>HLOOKUP($D14,AA$3:AE$43,MATCH($A14,$A$3:$A$43,0),1)</f>
        <v>#N/A</v>
      </c>
      <c r="AG14" s="83" t="e">
        <f>IF(ROUND(10^(1.94019664*LOG(D14)+0.84689666*LOG(E14)-4.20067295),2)&gt;=0.01,ROUND(10^(1.94019664*LOG(D14)+0.84689666*LOG(E14)-4.20067295),2),ROUND(10^(1.94019664*LOG(D14)+0.84689666*LOG(E14)-4.20067295),3))</f>
        <v>#NUM!</v>
      </c>
      <c r="AH14" s="83" t="e">
        <f>ROUND(10^(1.93813902*LOG(D14)+0.96697002*LOG(E14)-4.32216295),2)</f>
        <v>#NUM!</v>
      </c>
      <c r="AI14" s="83" t="e">
        <f>ROUND(10^(1.82464098*LOG(D14)+0.97625989*LOG(E14)-4.15096808),2)</f>
        <v>#NUM!</v>
      </c>
      <c r="AJ14" s="83" t="e">
        <f>HLOOKUP($D14,AG$3:AI$43,MATCH($A14,$A$3:$A$43,0),1)</f>
        <v>#N/A</v>
      </c>
    </row>
    <row r="15" spans="1:36" ht="12.95" customHeight="1" x14ac:dyDescent="0.15">
      <c r="A15" s="82"/>
      <c r="B15" s="99"/>
      <c r="C15" s="99"/>
      <c r="D15" s="82"/>
      <c r="E15" s="82"/>
      <c r="F15" s="4" t="str">
        <f t="shared" si="26"/>
        <v/>
      </c>
      <c r="G15" s="82"/>
      <c r="H15" s="82"/>
      <c r="I15" s="82"/>
      <c r="J15" s="1" t="s">
        <v>15</v>
      </c>
      <c r="K15" s="83" t="e">
        <f t="shared" si="0"/>
        <v>#NUM!</v>
      </c>
      <c r="L15" s="83" t="e">
        <f t="shared" si="1"/>
        <v>#NUM!</v>
      </c>
      <c r="M15" s="83" t="e">
        <f t="shared" si="2"/>
        <v>#NUM!</v>
      </c>
      <c r="N15" s="83" t="e">
        <f t="shared" si="3"/>
        <v>#NUM!</v>
      </c>
      <c r="O15" s="83" t="e">
        <f t="shared" si="4"/>
        <v>#NUM!</v>
      </c>
      <c r="P15" s="83" t="e">
        <f t="shared" si="5"/>
        <v>#N/A</v>
      </c>
      <c r="Q15" s="83" t="e">
        <f t="shared" si="6"/>
        <v>#NUM!</v>
      </c>
      <c r="R15" s="83" t="e">
        <f t="shared" si="7"/>
        <v>#NUM!</v>
      </c>
      <c r="S15" s="83" t="e">
        <f t="shared" si="8"/>
        <v>#NUM!</v>
      </c>
      <c r="T15" s="83" t="e">
        <f t="shared" si="9"/>
        <v>#NUM!</v>
      </c>
      <c r="U15" s="83" t="e">
        <f t="shared" si="10"/>
        <v>#N/A</v>
      </c>
      <c r="V15" s="83" t="e">
        <f t="shared" si="11"/>
        <v>#NUM!</v>
      </c>
      <c r="W15" s="83" t="e">
        <f t="shared" si="12"/>
        <v>#NUM!</v>
      </c>
      <c r="X15" s="83" t="e">
        <f t="shared" si="13"/>
        <v>#NUM!</v>
      </c>
      <c r="Y15" s="83" t="e">
        <f t="shared" si="14"/>
        <v>#NUM!</v>
      </c>
      <c r="Z15" s="83" t="e">
        <f t="shared" si="15"/>
        <v>#N/A</v>
      </c>
      <c r="AA15" s="83" t="e">
        <f t="shared" si="16"/>
        <v>#NUM!</v>
      </c>
      <c r="AB15" s="83" t="e">
        <f t="shared" si="17"/>
        <v>#NUM!</v>
      </c>
      <c r="AC15" s="83" t="e">
        <f t="shared" si="18"/>
        <v>#NUM!</v>
      </c>
      <c r="AD15" s="83" t="e">
        <f t="shared" si="19"/>
        <v>#NUM!</v>
      </c>
      <c r="AE15" s="83" t="e">
        <f t="shared" si="20"/>
        <v>#NUM!</v>
      </c>
      <c r="AF15" s="83" t="e">
        <f t="shared" si="21"/>
        <v>#N/A</v>
      </c>
      <c r="AG15" s="83" t="e">
        <f t="shared" si="22"/>
        <v>#NUM!</v>
      </c>
      <c r="AH15" s="83" t="e">
        <f t="shared" si="23"/>
        <v>#NUM!</v>
      </c>
      <c r="AI15" s="83" t="e">
        <f t="shared" si="24"/>
        <v>#NUM!</v>
      </c>
      <c r="AJ15" s="83" t="e">
        <f t="shared" si="25"/>
        <v>#N/A</v>
      </c>
    </row>
    <row r="16" spans="1:36" ht="12.95" customHeight="1" x14ac:dyDescent="0.15">
      <c r="A16" s="82"/>
      <c r="B16" s="99"/>
      <c r="C16" s="99"/>
      <c r="D16" s="82"/>
      <c r="E16" s="82"/>
      <c r="F16" s="4" t="str">
        <f t="shared" si="26"/>
        <v/>
      </c>
      <c r="G16" s="82"/>
      <c r="H16" s="82"/>
      <c r="I16" s="82"/>
      <c r="J16" s="1" t="s">
        <v>15</v>
      </c>
      <c r="K16" s="83" t="e">
        <f t="shared" si="0"/>
        <v>#NUM!</v>
      </c>
      <c r="L16" s="83" t="e">
        <f t="shared" si="1"/>
        <v>#NUM!</v>
      </c>
      <c r="M16" s="83" t="e">
        <f t="shared" si="2"/>
        <v>#NUM!</v>
      </c>
      <c r="N16" s="83" t="e">
        <f t="shared" si="3"/>
        <v>#NUM!</v>
      </c>
      <c r="O16" s="83" t="e">
        <f t="shared" si="4"/>
        <v>#NUM!</v>
      </c>
      <c r="P16" s="83" t="e">
        <f t="shared" si="5"/>
        <v>#N/A</v>
      </c>
      <c r="Q16" s="83" t="e">
        <f t="shared" si="6"/>
        <v>#NUM!</v>
      </c>
      <c r="R16" s="83" t="e">
        <f t="shared" si="7"/>
        <v>#NUM!</v>
      </c>
      <c r="S16" s="83" t="e">
        <f t="shared" si="8"/>
        <v>#NUM!</v>
      </c>
      <c r="T16" s="83" t="e">
        <f t="shared" si="9"/>
        <v>#NUM!</v>
      </c>
      <c r="U16" s="83" t="e">
        <f t="shared" si="10"/>
        <v>#N/A</v>
      </c>
      <c r="V16" s="83" t="e">
        <f t="shared" si="11"/>
        <v>#NUM!</v>
      </c>
      <c r="W16" s="83" t="e">
        <f t="shared" si="12"/>
        <v>#NUM!</v>
      </c>
      <c r="X16" s="83" t="e">
        <f t="shared" si="13"/>
        <v>#NUM!</v>
      </c>
      <c r="Y16" s="83" t="e">
        <f t="shared" si="14"/>
        <v>#NUM!</v>
      </c>
      <c r="Z16" s="83" t="e">
        <f t="shared" si="15"/>
        <v>#N/A</v>
      </c>
      <c r="AA16" s="83" t="e">
        <f t="shared" si="16"/>
        <v>#NUM!</v>
      </c>
      <c r="AB16" s="83" t="e">
        <f t="shared" si="17"/>
        <v>#NUM!</v>
      </c>
      <c r="AC16" s="83" t="e">
        <f t="shared" si="18"/>
        <v>#NUM!</v>
      </c>
      <c r="AD16" s="83" t="e">
        <f t="shared" si="19"/>
        <v>#NUM!</v>
      </c>
      <c r="AE16" s="83" t="e">
        <f t="shared" si="20"/>
        <v>#NUM!</v>
      </c>
      <c r="AF16" s="83" t="e">
        <f t="shared" si="21"/>
        <v>#N/A</v>
      </c>
      <c r="AG16" s="83" t="e">
        <f t="shared" si="22"/>
        <v>#NUM!</v>
      </c>
      <c r="AH16" s="83" t="e">
        <f t="shared" si="23"/>
        <v>#NUM!</v>
      </c>
      <c r="AI16" s="83" t="e">
        <f t="shared" si="24"/>
        <v>#NUM!</v>
      </c>
      <c r="AJ16" s="83" t="e">
        <f t="shared" si="25"/>
        <v>#N/A</v>
      </c>
    </row>
    <row r="17" spans="1:36" ht="12.95" customHeight="1" x14ac:dyDescent="0.15">
      <c r="A17" s="82"/>
      <c r="B17" s="99"/>
      <c r="C17" s="99"/>
      <c r="D17" s="82"/>
      <c r="E17" s="82"/>
      <c r="F17" s="4" t="str">
        <f t="shared" si="26"/>
        <v/>
      </c>
      <c r="G17" s="82"/>
      <c r="H17" s="82"/>
      <c r="I17" s="82"/>
      <c r="J17" s="1" t="s">
        <v>15</v>
      </c>
      <c r="K17" s="83" t="e">
        <f t="shared" si="0"/>
        <v>#NUM!</v>
      </c>
      <c r="L17" s="83" t="e">
        <f t="shared" si="1"/>
        <v>#NUM!</v>
      </c>
      <c r="M17" s="83" t="e">
        <f t="shared" si="2"/>
        <v>#NUM!</v>
      </c>
      <c r="N17" s="83" t="e">
        <f t="shared" si="3"/>
        <v>#NUM!</v>
      </c>
      <c r="O17" s="83" t="e">
        <f t="shared" si="4"/>
        <v>#NUM!</v>
      </c>
      <c r="P17" s="83" t="e">
        <f t="shared" si="5"/>
        <v>#N/A</v>
      </c>
      <c r="Q17" s="83" t="e">
        <f t="shared" si="6"/>
        <v>#NUM!</v>
      </c>
      <c r="R17" s="83" t="e">
        <f t="shared" si="7"/>
        <v>#NUM!</v>
      </c>
      <c r="S17" s="83" t="e">
        <f t="shared" si="8"/>
        <v>#NUM!</v>
      </c>
      <c r="T17" s="83" t="e">
        <f t="shared" si="9"/>
        <v>#NUM!</v>
      </c>
      <c r="U17" s="83" t="e">
        <f t="shared" si="10"/>
        <v>#N/A</v>
      </c>
      <c r="V17" s="83" t="e">
        <f t="shared" si="11"/>
        <v>#NUM!</v>
      </c>
      <c r="W17" s="83" t="e">
        <f t="shared" si="12"/>
        <v>#NUM!</v>
      </c>
      <c r="X17" s="83" t="e">
        <f t="shared" si="13"/>
        <v>#NUM!</v>
      </c>
      <c r="Y17" s="83" t="e">
        <f t="shared" si="14"/>
        <v>#NUM!</v>
      </c>
      <c r="Z17" s="83" t="e">
        <f t="shared" si="15"/>
        <v>#N/A</v>
      </c>
      <c r="AA17" s="83" t="e">
        <f t="shared" si="16"/>
        <v>#NUM!</v>
      </c>
      <c r="AB17" s="83" t="e">
        <f t="shared" si="17"/>
        <v>#NUM!</v>
      </c>
      <c r="AC17" s="83" t="e">
        <f t="shared" si="18"/>
        <v>#NUM!</v>
      </c>
      <c r="AD17" s="83" t="e">
        <f t="shared" si="19"/>
        <v>#NUM!</v>
      </c>
      <c r="AE17" s="83" t="e">
        <f t="shared" si="20"/>
        <v>#NUM!</v>
      </c>
      <c r="AF17" s="83" t="e">
        <f t="shared" si="21"/>
        <v>#N/A</v>
      </c>
      <c r="AG17" s="83" t="e">
        <f t="shared" si="22"/>
        <v>#NUM!</v>
      </c>
      <c r="AH17" s="83" t="e">
        <f t="shared" si="23"/>
        <v>#NUM!</v>
      </c>
      <c r="AI17" s="83" t="e">
        <f t="shared" si="24"/>
        <v>#NUM!</v>
      </c>
      <c r="AJ17" s="83" t="e">
        <f t="shared" si="25"/>
        <v>#N/A</v>
      </c>
    </row>
    <row r="18" spans="1:36" ht="12.95" customHeight="1" x14ac:dyDescent="0.15">
      <c r="A18" s="82"/>
      <c r="B18" s="99"/>
      <c r="C18" s="99"/>
      <c r="D18" s="82"/>
      <c r="E18" s="82"/>
      <c r="F18" s="4" t="str">
        <f t="shared" si="26"/>
        <v/>
      </c>
      <c r="G18" s="82"/>
      <c r="H18" s="82"/>
      <c r="I18" s="82"/>
      <c r="J18" s="1" t="s">
        <v>15</v>
      </c>
      <c r="K18" s="83" t="e">
        <f t="shared" si="0"/>
        <v>#NUM!</v>
      </c>
      <c r="L18" s="83" t="e">
        <f t="shared" si="1"/>
        <v>#NUM!</v>
      </c>
      <c r="M18" s="83" t="e">
        <f t="shared" si="2"/>
        <v>#NUM!</v>
      </c>
      <c r="N18" s="83" t="e">
        <f t="shared" si="3"/>
        <v>#NUM!</v>
      </c>
      <c r="O18" s="83" t="e">
        <f t="shared" si="4"/>
        <v>#NUM!</v>
      </c>
      <c r="P18" s="83" t="e">
        <f t="shared" si="5"/>
        <v>#N/A</v>
      </c>
      <c r="Q18" s="83" t="e">
        <f t="shared" si="6"/>
        <v>#NUM!</v>
      </c>
      <c r="R18" s="83" t="e">
        <f t="shared" si="7"/>
        <v>#NUM!</v>
      </c>
      <c r="S18" s="83" t="e">
        <f t="shared" si="8"/>
        <v>#NUM!</v>
      </c>
      <c r="T18" s="83" t="e">
        <f t="shared" si="9"/>
        <v>#NUM!</v>
      </c>
      <c r="U18" s="83" t="e">
        <f t="shared" si="10"/>
        <v>#N/A</v>
      </c>
      <c r="V18" s="83" t="e">
        <f t="shared" si="11"/>
        <v>#NUM!</v>
      </c>
      <c r="W18" s="83" t="e">
        <f t="shared" si="12"/>
        <v>#NUM!</v>
      </c>
      <c r="X18" s="83" t="e">
        <f t="shared" si="13"/>
        <v>#NUM!</v>
      </c>
      <c r="Y18" s="83" t="e">
        <f t="shared" si="14"/>
        <v>#NUM!</v>
      </c>
      <c r="Z18" s="83" t="e">
        <f t="shared" si="15"/>
        <v>#N/A</v>
      </c>
      <c r="AA18" s="83" t="e">
        <f t="shared" si="16"/>
        <v>#NUM!</v>
      </c>
      <c r="AB18" s="83" t="e">
        <f t="shared" si="17"/>
        <v>#NUM!</v>
      </c>
      <c r="AC18" s="83" t="e">
        <f t="shared" si="18"/>
        <v>#NUM!</v>
      </c>
      <c r="AD18" s="83" t="e">
        <f t="shared" si="19"/>
        <v>#NUM!</v>
      </c>
      <c r="AE18" s="83" t="e">
        <f t="shared" si="20"/>
        <v>#NUM!</v>
      </c>
      <c r="AF18" s="83" t="e">
        <f t="shared" si="21"/>
        <v>#N/A</v>
      </c>
      <c r="AG18" s="83" t="e">
        <f t="shared" si="22"/>
        <v>#NUM!</v>
      </c>
      <c r="AH18" s="83" t="e">
        <f t="shared" si="23"/>
        <v>#NUM!</v>
      </c>
      <c r="AI18" s="83" t="e">
        <f t="shared" si="24"/>
        <v>#NUM!</v>
      </c>
      <c r="AJ18" s="83" t="e">
        <f t="shared" si="25"/>
        <v>#N/A</v>
      </c>
    </row>
    <row r="19" spans="1:36" ht="12.95" customHeight="1" x14ac:dyDescent="0.15">
      <c r="A19" s="82"/>
      <c r="B19" s="99"/>
      <c r="C19" s="99"/>
      <c r="D19" s="82"/>
      <c r="E19" s="82"/>
      <c r="F19" s="4" t="str">
        <f t="shared" si="26"/>
        <v/>
      </c>
      <c r="G19" s="82"/>
      <c r="H19" s="82"/>
      <c r="I19" s="82"/>
      <c r="J19" s="1" t="s">
        <v>15</v>
      </c>
      <c r="K19" s="83" t="e">
        <f t="shared" si="0"/>
        <v>#NUM!</v>
      </c>
      <c r="L19" s="83" t="e">
        <f t="shared" si="1"/>
        <v>#NUM!</v>
      </c>
      <c r="M19" s="83" t="e">
        <f t="shared" si="2"/>
        <v>#NUM!</v>
      </c>
      <c r="N19" s="83" t="e">
        <f t="shared" si="3"/>
        <v>#NUM!</v>
      </c>
      <c r="O19" s="83" t="e">
        <f t="shared" si="4"/>
        <v>#NUM!</v>
      </c>
      <c r="P19" s="83" t="e">
        <f t="shared" si="5"/>
        <v>#N/A</v>
      </c>
      <c r="Q19" s="83" t="e">
        <f t="shared" si="6"/>
        <v>#NUM!</v>
      </c>
      <c r="R19" s="83" t="e">
        <f t="shared" si="7"/>
        <v>#NUM!</v>
      </c>
      <c r="S19" s="83" t="e">
        <f t="shared" si="8"/>
        <v>#NUM!</v>
      </c>
      <c r="T19" s="83" t="e">
        <f t="shared" si="9"/>
        <v>#NUM!</v>
      </c>
      <c r="U19" s="83" t="e">
        <f t="shared" si="10"/>
        <v>#N/A</v>
      </c>
      <c r="V19" s="83" t="e">
        <f t="shared" si="11"/>
        <v>#NUM!</v>
      </c>
      <c r="W19" s="83" t="e">
        <f t="shared" si="12"/>
        <v>#NUM!</v>
      </c>
      <c r="X19" s="83" t="e">
        <f t="shared" si="13"/>
        <v>#NUM!</v>
      </c>
      <c r="Y19" s="83" t="e">
        <f t="shared" si="14"/>
        <v>#NUM!</v>
      </c>
      <c r="Z19" s="83" t="e">
        <f t="shared" si="15"/>
        <v>#N/A</v>
      </c>
      <c r="AA19" s="83" t="e">
        <f t="shared" si="16"/>
        <v>#NUM!</v>
      </c>
      <c r="AB19" s="83" t="e">
        <f t="shared" si="17"/>
        <v>#NUM!</v>
      </c>
      <c r="AC19" s="83" t="e">
        <f t="shared" si="18"/>
        <v>#NUM!</v>
      </c>
      <c r="AD19" s="83" t="e">
        <f t="shared" si="19"/>
        <v>#NUM!</v>
      </c>
      <c r="AE19" s="83" t="e">
        <f t="shared" si="20"/>
        <v>#NUM!</v>
      </c>
      <c r="AF19" s="83" t="e">
        <f t="shared" si="21"/>
        <v>#N/A</v>
      </c>
      <c r="AG19" s="83" t="e">
        <f t="shared" si="22"/>
        <v>#NUM!</v>
      </c>
      <c r="AH19" s="83" t="e">
        <f t="shared" si="23"/>
        <v>#NUM!</v>
      </c>
      <c r="AI19" s="83" t="e">
        <f t="shared" si="24"/>
        <v>#NUM!</v>
      </c>
      <c r="AJ19" s="83" t="e">
        <f t="shared" si="25"/>
        <v>#N/A</v>
      </c>
    </row>
    <row r="20" spans="1:36" ht="12.95" customHeight="1" x14ac:dyDescent="0.15">
      <c r="A20" s="82"/>
      <c r="B20" s="99"/>
      <c r="C20" s="99"/>
      <c r="D20" s="82"/>
      <c r="E20" s="82"/>
      <c r="F20" s="4" t="str">
        <f t="shared" si="26"/>
        <v/>
      </c>
      <c r="G20" s="82"/>
      <c r="H20" s="82"/>
      <c r="I20" s="82"/>
      <c r="J20" s="1" t="s">
        <v>15</v>
      </c>
      <c r="K20" s="83" t="e">
        <f t="shared" si="0"/>
        <v>#NUM!</v>
      </c>
      <c r="L20" s="83" t="e">
        <f t="shared" si="1"/>
        <v>#NUM!</v>
      </c>
      <c r="M20" s="83" t="e">
        <f t="shared" si="2"/>
        <v>#NUM!</v>
      </c>
      <c r="N20" s="83" t="e">
        <f t="shared" si="3"/>
        <v>#NUM!</v>
      </c>
      <c r="O20" s="83" t="e">
        <f t="shared" si="4"/>
        <v>#NUM!</v>
      </c>
      <c r="P20" s="83" t="e">
        <f t="shared" si="5"/>
        <v>#N/A</v>
      </c>
      <c r="Q20" s="83" t="e">
        <f t="shared" si="6"/>
        <v>#NUM!</v>
      </c>
      <c r="R20" s="83"/>
      <c r="S20" s="83" t="e">
        <f t="shared" si="8"/>
        <v>#NUM!</v>
      </c>
      <c r="T20" s="83" t="e">
        <f t="shared" si="9"/>
        <v>#NUM!</v>
      </c>
      <c r="U20" s="83" t="e">
        <f t="shared" si="10"/>
        <v>#N/A</v>
      </c>
      <c r="V20" s="83" t="e">
        <f t="shared" si="11"/>
        <v>#NUM!</v>
      </c>
      <c r="W20" s="83" t="e">
        <f t="shared" si="12"/>
        <v>#NUM!</v>
      </c>
      <c r="X20" s="83" t="e">
        <f t="shared" si="13"/>
        <v>#NUM!</v>
      </c>
      <c r="Y20" s="83" t="e">
        <f t="shared" si="14"/>
        <v>#NUM!</v>
      </c>
      <c r="Z20" s="83" t="e">
        <f t="shared" si="15"/>
        <v>#N/A</v>
      </c>
      <c r="AA20" s="83" t="e">
        <f t="shared" si="16"/>
        <v>#NUM!</v>
      </c>
      <c r="AB20" s="83" t="e">
        <f t="shared" si="17"/>
        <v>#NUM!</v>
      </c>
      <c r="AC20" s="83" t="e">
        <f t="shared" si="18"/>
        <v>#NUM!</v>
      </c>
      <c r="AD20" s="83" t="e">
        <f t="shared" si="19"/>
        <v>#NUM!</v>
      </c>
      <c r="AE20" s="83" t="e">
        <f t="shared" si="20"/>
        <v>#NUM!</v>
      </c>
      <c r="AF20" s="83" t="e">
        <f t="shared" si="21"/>
        <v>#N/A</v>
      </c>
      <c r="AG20" s="83" t="e">
        <f t="shared" si="22"/>
        <v>#NUM!</v>
      </c>
      <c r="AH20" s="83" t="e">
        <f t="shared" si="23"/>
        <v>#NUM!</v>
      </c>
      <c r="AI20" s="83" t="e">
        <f t="shared" si="24"/>
        <v>#NUM!</v>
      </c>
      <c r="AJ20" s="83" t="e">
        <f t="shared" si="25"/>
        <v>#N/A</v>
      </c>
    </row>
    <row r="21" spans="1:36" ht="12.95" customHeight="1" x14ac:dyDescent="0.15">
      <c r="A21" s="82"/>
      <c r="B21" s="99"/>
      <c r="C21" s="99"/>
      <c r="D21" s="82"/>
      <c r="E21" s="82"/>
      <c r="F21" s="4" t="str">
        <f t="shared" si="26"/>
        <v/>
      </c>
      <c r="G21" s="82"/>
      <c r="H21" s="82"/>
      <c r="I21" s="82"/>
      <c r="J21" s="1" t="s">
        <v>15</v>
      </c>
      <c r="K21" s="83" t="e">
        <f t="shared" si="0"/>
        <v>#NUM!</v>
      </c>
      <c r="L21" s="83" t="e">
        <f t="shared" si="1"/>
        <v>#NUM!</v>
      </c>
      <c r="M21" s="83" t="e">
        <f t="shared" si="2"/>
        <v>#NUM!</v>
      </c>
      <c r="N21" s="83" t="e">
        <f t="shared" si="3"/>
        <v>#NUM!</v>
      </c>
      <c r="O21" s="83" t="e">
        <f t="shared" si="4"/>
        <v>#NUM!</v>
      </c>
      <c r="P21" s="83" t="e">
        <f t="shared" si="5"/>
        <v>#N/A</v>
      </c>
      <c r="Q21" s="83" t="e">
        <f t="shared" si="6"/>
        <v>#NUM!</v>
      </c>
      <c r="R21" s="83" t="e">
        <f t="shared" si="7"/>
        <v>#NUM!</v>
      </c>
      <c r="S21" s="83" t="e">
        <f t="shared" si="8"/>
        <v>#NUM!</v>
      </c>
      <c r="T21" s="83" t="e">
        <f t="shared" si="9"/>
        <v>#NUM!</v>
      </c>
      <c r="U21" s="83" t="e">
        <f t="shared" si="10"/>
        <v>#N/A</v>
      </c>
      <c r="V21" s="83" t="e">
        <f t="shared" si="11"/>
        <v>#NUM!</v>
      </c>
      <c r="W21" s="83" t="e">
        <f t="shared" si="12"/>
        <v>#NUM!</v>
      </c>
      <c r="X21" s="83" t="e">
        <f t="shared" si="13"/>
        <v>#NUM!</v>
      </c>
      <c r="Y21" s="83" t="e">
        <f t="shared" si="14"/>
        <v>#NUM!</v>
      </c>
      <c r="Z21" s="83" t="e">
        <f t="shared" si="15"/>
        <v>#N/A</v>
      </c>
      <c r="AA21" s="83" t="e">
        <f t="shared" si="16"/>
        <v>#NUM!</v>
      </c>
      <c r="AB21" s="83" t="e">
        <f t="shared" si="17"/>
        <v>#NUM!</v>
      </c>
      <c r="AC21" s="83" t="e">
        <f t="shared" si="18"/>
        <v>#NUM!</v>
      </c>
      <c r="AD21" s="83" t="e">
        <f t="shared" si="19"/>
        <v>#NUM!</v>
      </c>
      <c r="AE21" s="83" t="e">
        <f t="shared" si="20"/>
        <v>#NUM!</v>
      </c>
      <c r="AF21" s="83" t="e">
        <f t="shared" si="21"/>
        <v>#N/A</v>
      </c>
      <c r="AG21" s="83" t="e">
        <f t="shared" si="22"/>
        <v>#NUM!</v>
      </c>
      <c r="AH21" s="83" t="e">
        <f t="shared" si="23"/>
        <v>#NUM!</v>
      </c>
      <c r="AI21" s="83" t="e">
        <f t="shared" si="24"/>
        <v>#NUM!</v>
      </c>
      <c r="AJ21" s="83" t="e">
        <f t="shared" si="25"/>
        <v>#N/A</v>
      </c>
    </row>
    <row r="22" spans="1:36" ht="12.95" customHeight="1" x14ac:dyDescent="0.15">
      <c r="A22" s="82"/>
      <c r="B22" s="134"/>
      <c r="C22" s="135"/>
      <c r="D22" s="82"/>
      <c r="E22" s="82"/>
      <c r="F22" s="4" t="str">
        <f t="shared" si="26"/>
        <v/>
      </c>
      <c r="G22" s="82"/>
      <c r="H22" s="82"/>
      <c r="I22" s="82"/>
      <c r="J22" s="1" t="s">
        <v>15</v>
      </c>
      <c r="K22" s="83" t="e">
        <f t="shared" si="0"/>
        <v>#NUM!</v>
      </c>
      <c r="L22" s="83" t="e">
        <f t="shared" si="1"/>
        <v>#NUM!</v>
      </c>
      <c r="M22" s="83" t="e">
        <f t="shared" si="2"/>
        <v>#NUM!</v>
      </c>
      <c r="N22" s="83" t="e">
        <f t="shared" si="3"/>
        <v>#NUM!</v>
      </c>
      <c r="O22" s="83" t="e">
        <f t="shared" si="4"/>
        <v>#NUM!</v>
      </c>
      <c r="P22" s="83" t="e">
        <f t="shared" si="5"/>
        <v>#N/A</v>
      </c>
      <c r="Q22" s="83" t="e">
        <f t="shared" si="6"/>
        <v>#NUM!</v>
      </c>
      <c r="R22" s="83" t="e">
        <f t="shared" si="7"/>
        <v>#NUM!</v>
      </c>
      <c r="S22" s="83" t="e">
        <f t="shared" si="8"/>
        <v>#NUM!</v>
      </c>
      <c r="T22" s="83" t="e">
        <f t="shared" si="9"/>
        <v>#NUM!</v>
      </c>
      <c r="U22" s="83" t="e">
        <f t="shared" si="10"/>
        <v>#N/A</v>
      </c>
      <c r="V22" s="83" t="e">
        <f t="shared" si="11"/>
        <v>#NUM!</v>
      </c>
      <c r="W22" s="83" t="e">
        <f t="shared" si="12"/>
        <v>#NUM!</v>
      </c>
      <c r="X22" s="83" t="e">
        <f t="shared" si="13"/>
        <v>#NUM!</v>
      </c>
      <c r="Y22" s="83" t="e">
        <f t="shared" si="14"/>
        <v>#NUM!</v>
      </c>
      <c r="Z22" s="83" t="e">
        <f t="shared" si="15"/>
        <v>#N/A</v>
      </c>
      <c r="AA22" s="83" t="e">
        <f t="shared" si="16"/>
        <v>#NUM!</v>
      </c>
      <c r="AB22" s="83" t="e">
        <f t="shared" si="17"/>
        <v>#NUM!</v>
      </c>
      <c r="AC22" s="83" t="e">
        <f t="shared" si="18"/>
        <v>#NUM!</v>
      </c>
      <c r="AD22" s="83" t="e">
        <f t="shared" si="19"/>
        <v>#NUM!</v>
      </c>
      <c r="AE22" s="83" t="e">
        <f t="shared" si="20"/>
        <v>#NUM!</v>
      </c>
      <c r="AF22" s="83" t="e">
        <f t="shared" si="21"/>
        <v>#N/A</v>
      </c>
      <c r="AG22" s="83" t="e">
        <f t="shared" si="22"/>
        <v>#NUM!</v>
      </c>
      <c r="AH22" s="83" t="e">
        <f t="shared" si="23"/>
        <v>#NUM!</v>
      </c>
      <c r="AI22" s="83" t="e">
        <f t="shared" si="24"/>
        <v>#NUM!</v>
      </c>
      <c r="AJ22" s="83" t="e">
        <f t="shared" si="25"/>
        <v>#N/A</v>
      </c>
    </row>
    <row r="23" spans="1:36" ht="12.95" customHeight="1" x14ac:dyDescent="0.15">
      <c r="A23" s="82"/>
      <c r="B23" s="99"/>
      <c r="C23" s="99"/>
      <c r="D23" s="82"/>
      <c r="E23" s="82"/>
      <c r="F23" s="4" t="str">
        <f t="shared" si="26"/>
        <v/>
      </c>
      <c r="G23" s="82"/>
      <c r="H23" s="82"/>
      <c r="I23" s="82"/>
      <c r="J23" s="1" t="s">
        <v>15</v>
      </c>
      <c r="K23" s="83" t="e">
        <f t="shared" si="0"/>
        <v>#NUM!</v>
      </c>
      <c r="L23" s="83" t="e">
        <f t="shared" si="1"/>
        <v>#NUM!</v>
      </c>
      <c r="M23" s="83" t="e">
        <f t="shared" si="2"/>
        <v>#NUM!</v>
      </c>
      <c r="N23" s="83" t="e">
        <f t="shared" si="3"/>
        <v>#NUM!</v>
      </c>
      <c r="O23" s="83" t="e">
        <f t="shared" si="4"/>
        <v>#NUM!</v>
      </c>
      <c r="P23" s="83" t="e">
        <f t="shared" si="5"/>
        <v>#N/A</v>
      </c>
      <c r="Q23" s="83" t="e">
        <f t="shared" si="6"/>
        <v>#NUM!</v>
      </c>
      <c r="R23" s="83" t="e">
        <f t="shared" si="7"/>
        <v>#NUM!</v>
      </c>
      <c r="S23" s="83" t="e">
        <f t="shared" si="8"/>
        <v>#NUM!</v>
      </c>
      <c r="T23" s="83" t="e">
        <f t="shared" si="9"/>
        <v>#NUM!</v>
      </c>
      <c r="U23" s="83" t="e">
        <f t="shared" si="10"/>
        <v>#N/A</v>
      </c>
      <c r="V23" s="83" t="e">
        <f t="shared" si="11"/>
        <v>#NUM!</v>
      </c>
      <c r="W23" s="83" t="e">
        <f t="shared" si="12"/>
        <v>#NUM!</v>
      </c>
      <c r="X23" s="83" t="e">
        <f t="shared" si="13"/>
        <v>#NUM!</v>
      </c>
      <c r="Y23" s="83" t="e">
        <f t="shared" si="14"/>
        <v>#NUM!</v>
      </c>
      <c r="Z23" s="83" t="e">
        <f t="shared" si="15"/>
        <v>#N/A</v>
      </c>
      <c r="AA23" s="83" t="e">
        <f t="shared" si="16"/>
        <v>#NUM!</v>
      </c>
      <c r="AB23" s="83" t="e">
        <f t="shared" si="17"/>
        <v>#NUM!</v>
      </c>
      <c r="AC23" s="83" t="e">
        <f t="shared" si="18"/>
        <v>#NUM!</v>
      </c>
      <c r="AD23" s="83" t="e">
        <f t="shared" si="19"/>
        <v>#NUM!</v>
      </c>
      <c r="AE23" s="83" t="e">
        <f t="shared" si="20"/>
        <v>#NUM!</v>
      </c>
      <c r="AF23" s="83" t="e">
        <f t="shared" si="21"/>
        <v>#N/A</v>
      </c>
      <c r="AG23" s="83" t="e">
        <f t="shared" si="22"/>
        <v>#NUM!</v>
      </c>
      <c r="AH23" s="83" t="e">
        <f t="shared" si="23"/>
        <v>#NUM!</v>
      </c>
      <c r="AI23" s="83" t="e">
        <f t="shared" si="24"/>
        <v>#NUM!</v>
      </c>
      <c r="AJ23" s="83" t="e">
        <f t="shared" si="25"/>
        <v>#N/A</v>
      </c>
    </row>
    <row r="24" spans="1:36" ht="12.95" customHeight="1" x14ac:dyDescent="0.15">
      <c r="A24" s="82"/>
      <c r="B24" s="99"/>
      <c r="C24" s="99"/>
      <c r="D24" s="82"/>
      <c r="E24" s="82"/>
      <c r="F24" s="4" t="str">
        <f t="shared" si="26"/>
        <v/>
      </c>
      <c r="G24" s="82"/>
      <c r="H24" s="82"/>
      <c r="I24" s="82"/>
      <c r="J24" s="1" t="s">
        <v>15</v>
      </c>
      <c r="K24" s="83" t="e">
        <f t="shared" si="0"/>
        <v>#NUM!</v>
      </c>
      <c r="L24" s="83" t="e">
        <f t="shared" si="1"/>
        <v>#NUM!</v>
      </c>
      <c r="M24" s="83" t="e">
        <f t="shared" si="2"/>
        <v>#NUM!</v>
      </c>
      <c r="N24" s="83" t="e">
        <f t="shared" si="3"/>
        <v>#NUM!</v>
      </c>
      <c r="O24" s="83" t="e">
        <f t="shared" si="4"/>
        <v>#NUM!</v>
      </c>
      <c r="P24" s="83" t="e">
        <f t="shared" si="5"/>
        <v>#N/A</v>
      </c>
      <c r="Q24" s="83" t="e">
        <f t="shared" si="6"/>
        <v>#NUM!</v>
      </c>
      <c r="R24" s="83" t="e">
        <f t="shared" si="7"/>
        <v>#NUM!</v>
      </c>
      <c r="S24" s="83" t="e">
        <f t="shared" si="8"/>
        <v>#NUM!</v>
      </c>
      <c r="T24" s="83" t="e">
        <f t="shared" si="9"/>
        <v>#NUM!</v>
      </c>
      <c r="U24" s="83" t="e">
        <f t="shared" si="10"/>
        <v>#N/A</v>
      </c>
      <c r="V24" s="83" t="e">
        <f t="shared" si="11"/>
        <v>#NUM!</v>
      </c>
      <c r="W24" s="83" t="e">
        <f t="shared" si="12"/>
        <v>#NUM!</v>
      </c>
      <c r="X24" s="83" t="e">
        <f t="shared" si="13"/>
        <v>#NUM!</v>
      </c>
      <c r="Y24" s="83" t="e">
        <f t="shared" si="14"/>
        <v>#NUM!</v>
      </c>
      <c r="Z24" s="83" t="e">
        <f t="shared" si="15"/>
        <v>#N/A</v>
      </c>
      <c r="AA24" s="83" t="e">
        <f t="shared" si="16"/>
        <v>#NUM!</v>
      </c>
      <c r="AB24" s="83" t="e">
        <f t="shared" si="17"/>
        <v>#NUM!</v>
      </c>
      <c r="AC24" s="83" t="e">
        <f t="shared" si="18"/>
        <v>#NUM!</v>
      </c>
      <c r="AD24" s="83" t="e">
        <f t="shared" si="19"/>
        <v>#NUM!</v>
      </c>
      <c r="AE24" s="83" t="e">
        <f t="shared" si="20"/>
        <v>#NUM!</v>
      </c>
      <c r="AF24" s="83" t="e">
        <f t="shared" si="21"/>
        <v>#N/A</v>
      </c>
      <c r="AG24" s="83" t="e">
        <f t="shared" si="22"/>
        <v>#NUM!</v>
      </c>
      <c r="AH24" s="83" t="e">
        <f t="shared" si="23"/>
        <v>#NUM!</v>
      </c>
      <c r="AI24" s="83" t="e">
        <f t="shared" si="24"/>
        <v>#NUM!</v>
      </c>
      <c r="AJ24" s="83" t="e">
        <f t="shared" si="25"/>
        <v>#N/A</v>
      </c>
    </row>
    <row r="25" spans="1:36" ht="12.95" customHeight="1" x14ac:dyDescent="0.15">
      <c r="A25" s="82"/>
      <c r="B25" s="99"/>
      <c r="C25" s="99"/>
      <c r="D25" s="82"/>
      <c r="E25" s="82"/>
      <c r="F25" s="4" t="str">
        <f t="shared" si="26"/>
        <v/>
      </c>
      <c r="G25" s="82"/>
      <c r="H25" s="82"/>
      <c r="I25" s="82"/>
      <c r="J25" s="1" t="s">
        <v>15</v>
      </c>
      <c r="K25" s="83" t="e">
        <f t="shared" si="0"/>
        <v>#NUM!</v>
      </c>
      <c r="L25" s="83" t="e">
        <f t="shared" si="1"/>
        <v>#NUM!</v>
      </c>
      <c r="M25" s="83" t="e">
        <f t="shared" si="2"/>
        <v>#NUM!</v>
      </c>
      <c r="N25" s="83" t="e">
        <f t="shared" si="3"/>
        <v>#NUM!</v>
      </c>
      <c r="O25" s="83" t="e">
        <f t="shared" si="4"/>
        <v>#NUM!</v>
      </c>
      <c r="P25" s="83" t="e">
        <f t="shared" si="5"/>
        <v>#N/A</v>
      </c>
      <c r="Q25" s="83" t="e">
        <f t="shared" si="6"/>
        <v>#NUM!</v>
      </c>
      <c r="R25" s="83" t="e">
        <f t="shared" si="7"/>
        <v>#NUM!</v>
      </c>
      <c r="S25" s="83" t="e">
        <f t="shared" si="8"/>
        <v>#NUM!</v>
      </c>
      <c r="T25" s="83" t="e">
        <f t="shared" si="9"/>
        <v>#NUM!</v>
      </c>
      <c r="U25" s="83" t="e">
        <f t="shared" si="10"/>
        <v>#N/A</v>
      </c>
      <c r="V25" s="83" t="e">
        <f t="shared" si="11"/>
        <v>#NUM!</v>
      </c>
      <c r="W25" s="83" t="e">
        <f t="shared" si="12"/>
        <v>#NUM!</v>
      </c>
      <c r="X25" s="83" t="e">
        <f t="shared" si="13"/>
        <v>#NUM!</v>
      </c>
      <c r="Y25" s="83" t="e">
        <f t="shared" si="14"/>
        <v>#NUM!</v>
      </c>
      <c r="Z25" s="83" t="e">
        <f t="shared" si="15"/>
        <v>#N/A</v>
      </c>
      <c r="AA25" s="83" t="e">
        <f t="shared" si="16"/>
        <v>#NUM!</v>
      </c>
      <c r="AB25" s="83" t="e">
        <f t="shared" si="17"/>
        <v>#NUM!</v>
      </c>
      <c r="AC25" s="83" t="e">
        <f t="shared" si="18"/>
        <v>#NUM!</v>
      </c>
      <c r="AD25" s="83" t="e">
        <f t="shared" si="19"/>
        <v>#NUM!</v>
      </c>
      <c r="AE25" s="83" t="e">
        <f t="shared" si="20"/>
        <v>#NUM!</v>
      </c>
      <c r="AF25" s="83" t="e">
        <f t="shared" si="21"/>
        <v>#N/A</v>
      </c>
      <c r="AG25" s="83" t="e">
        <f t="shared" si="22"/>
        <v>#NUM!</v>
      </c>
      <c r="AH25" s="83" t="e">
        <f t="shared" si="23"/>
        <v>#NUM!</v>
      </c>
      <c r="AI25" s="83" t="e">
        <f t="shared" si="24"/>
        <v>#NUM!</v>
      </c>
      <c r="AJ25" s="83" t="e">
        <f t="shared" si="25"/>
        <v>#N/A</v>
      </c>
    </row>
    <row r="26" spans="1:36" ht="12.95" customHeight="1" x14ac:dyDescent="0.15">
      <c r="A26" s="82"/>
      <c r="B26" s="134"/>
      <c r="C26" s="135"/>
      <c r="D26" s="82"/>
      <c r="E26" s="82"/>
      <c r="F26" s="4" t="str">
        <f t="shared" si="26"/>
        <v/>
      </c>
      <c r="G26" s="82"/>
      <c r="H26" s="82"/>
      <c r="I26" s="82"/>
      <c r="J26" s="1" t="s">
        <v>15</v>
      </c>
      <c r="K26" s="83" t="e">
        <f t="shared" si="0"/>
        <v>#NUM!</v>
      </c>
      <c r="L26" s="83" t="e">
        <f t="shared" si="1"/>
        <v>#NUM!</v>
      </c>
      <c r="M26" s="83" t="e">
        <f t="shared" si="2"/>
        <v>#NUM!</v>
      </c>
      <c r="N26" s="83" t="e">
        <f t="shared" si="3"/>
        <v>#NUM!</v>
      </c>
      <c r="O26" s="83" t="e">
        <f t="shared" si="4"/>
        <v>#NUM!</v>
      </c>
      <c r="P26" s="83" t="e">
        <f t="shared" si="5"/>
        <v>#N/A</v>
      </c>
      <c r="Q26" s="83" t="e">
        <f t="shared" si="6"/>
        <v>#NUM!</v>
      </c>
      <c r="R26" s="83" t="e">
        <f t="shared" si="7"/>
        <v>#NUM!</v>
      </c>
      <c r="S26" s="83" t="e">
        <f t="shared" si="8"/>
        <v>#NUM!</v>
      </c>
      <c r="T26" s="83" t="e">
        <f t="shared" si="9"/>
        <v>#NUM!</v>
      </c>
      <c r="U26" s="83" t="e">
        <f t="shared" si="10"/>
        <v>#N/A</v>
      </c>
      <c r="V26" s="83" t="e">
        <f t="shared" si="11"/>
        <v>#NUM!</v>
      </c>
      <c r="W26" s="83" t="e">
        <f t="shared" si="12"/>
        <v>#NUM!</v>
      </c>
      <c r="X26" s="83" t="e">
        <f t="shared" si="13"/>
        <v>#NUM!</v>
      </c>
      <c r="Y26" s="83" t="e">
        <f t="shared" si="14"/>
        <v>#NUM!</v>
      </c>
      <c r="Z26" s="83" t="e">
        <f t="shared" si="15"/>
        <v>#N/A</v>
      </c>
      <c r="AA26" s="83" t="e">
        <f t="shared" si="16"/>
        <v>#NUM!</v>
      </c>
      <c r="AB26" s="83" t="e">
        <f t="shared" si="17"/>
        <v>#NUM!</v>
      </c>
      <c r="AC26" s="83" t="e">
        <f t="shared" si="18"/>
        <v>#NUM!</v>
      </c>
      <c r="AD26" s="83" t="e">
        <f t="shared" si="19"/>
        <v>#NUM!</v>
      </c>
      <c r="AE26" s="83" t="e">
        <f t="shared" si="20"/>
        <v>#NUM!</v>
      </c>
      <c r="AF26" s="83" t="e">
        <f t="shared" si="21"/>
        <v>#N/A</v>
      </c>
      <c r="AG26" s="83" t="e">
        <f t="shared" si="22"/>
        <v>#NUM!</v>
      </c>
      <c r="AH26" s="83" t="e">
        <f t="shared" si="23"/>
        <v>#NUM!</v>
      </c>
      <c r="AI26" s="83" t="e">
        <f t="shared" si="24"/>
        <v>#NUM!</v>
      </c>
      <c r="AJ26" s="83" t="e">
        <f t="shared" si="25"/>
        <v>#N/A</v>
      </c>
    </row>
    <row r="27" spans="1:36" ht="12.95" customHeight="1" x14ac:dyDescent="0.15">
      <c r="A27" s="82"/>
      <c r="B27" s="134"/>
      <c r="C27" s="135"/>
      <c r="D27" s="82"/>
      <c r="E27" s="82"/>
      <c r="F27" s="4" t="str">
        <f t="shared" si="26"/>
        <v/>
      </c>
      <c r="G27" s="82"/>
      <c r="H27" s="82"/>
      <c r="I27" s="82"/>
      <c r="J27" s="1" t="s">
        <v>15</v>
      </c>
      <c r="K27" s="83" t="e">
        <f t="shared" si="0"/>
        <v>#NUM!</v>
      </c>
      <c r="L27" s="83" t="e">
        <f t="shared" si="1"/>
        <v>#NUM!</v>
      </c>
      <c r="M27" s="83" t="e">
        <f t="shared" si="2"/>
        <v>#NUM!</v>
      </c>
      <c r="N27" s="83" t="e">
        <f t="shared" si="3"/>
        <v>#NUM!</v>
      </c>
      <c r="O27" s="83" t="e">
        <f t="shared" si="4"/>
        <v>#NUM!</v>
      </c>
      <c r="P27" s="83" t="e">
        <f t="shared" si="5"/>
        <v>#N/A</v>
      </c>
      <c r="Q27" s="83" t="e">
        <f t="shared" si="6"/>
        <v>#NUM!</v>
      </c>
      <c r="R27" s="83" t="e">
        <f t="shared" si="7"/>
        <v>#NUM!</v>
      </c>
      <c r="S27" s="83" t="e">
        <f t="shared" si="8"/>
        <v>#NUM!</v>
      </c>
      <c r="T27" s="83" t="e">
        <f t="shared" si="9"/>
        <v>#NUM!</v>
      </c>
      <c r="U27" s="83" t="e">
        <f t="shared" si="10"/>
        <v>#N/A</v>
      </c>
      <c r="V27" s="83" t="e">
        <f t="shared" si="11"/>
        <v>#NUM!</v>
      </c>
      <c r="W27" s="83" t="e">
        <f t="shared" si="12"/>
        <v>#NUM!</v>
      </c>
      <c r="X27" s="83" t="e">
        <f t="shared" si="13"/>
        <v>#NUM!</v>
      </c>
      <c r="Y27" s="83" t="e">
        <f t="shared" si="14"/>
        <v>#NUM!</v>
      </c>
      <c r="Z27" s="83" t="e">
        <f t="shared" si="15"/>
        <v>#N/A</v>
      </c>
      <c r="AA27" s="83" t="e">
        <f t="shared" si="16"/>
        <v>#NUM!</v>
      </c>
      <c r="AB27" s="83" t="e">
        <f t="shared" si="17"/>
        <v>#NUM!</v>
      </c>
      <c r="AC27" s="83" t="e">
        <f t="shared" si="18"/>
        <v>#NUM!</v>
      </c>
      <c r="AD27" s="83" t="e">
        <f t="shared" si="19"/>
        <v>#NUM!</v>
      </c>
      <c r="AE27" s="83" t="e">
        <f t="shared" si="20"/>
        <v>#NUM!</v>
      </c>
      <c r="AF27" s="83" t="e">
        <f t="shared" si="21"/>
        <v>#N/A</v>
      </c>
      <c r="AG27" s="83" t="e">
        <f t="shared" si="22"/>
        <v>#NUM!</v>
      </c>
      <c r="AH27" s="83" t="e">
        <f t="shared" si="23"/>
        <v>#NUM!</v>
      </c>
      <c r="AI27" s="83" t="e">
        <f t="shared" si="24"/>
        <v>#NUM!</v>
      </c>
      <c r="AJ27" s="83" t="e">
        <f t="shared" si="25"/>
        <v>#N/A</v>
      </c>
    </row>
    <row r="28" spans="1:36" ht="12.95" customHeight="1" x14ac:dyDescent="0.15">
      <c r="A28" s="82"/>
      <c r="B28" s="134"/>
      <c r="C28" s="135"/>
      <c r="D28" s="82"/>
      <c r="E28" s="82"/>
      <c r="F28" s="4" t="str">
        <f t="shared" si="26"/>
        <v/>
      </c>
      <c r="G28" s="82"/>
      <c r="H28" s="82"/>
      <c r="I28" s="82"/>
      <c r="J28" s="1" t="s">
        <v>15</v>
      </c>
      <c r="K28" s="83" t="e">
        <f t="shared" si="0"/>
        <v>#NUM!</v>
      </c>
      <c r="L28" s="83" t="e">
        <f t="shared" si="1"/>
        <v>#NUM!</v>
      </c>
      <c r="M28" s="83" t="e">
        <f t="shared" si="2"/>
        <v>#NUM!</v>
      </c>
      <c r="N28" s="83" t="e">
        <f t="shared" si="3"/>
        <v>#NUM!</v>
      </c>
      <c r="O28" s="83" t="e">
        <f t="shared" si="4"/>
        <v>#NUM!</v>
      </c>
      <c r="P28" s="83" t="e">
        <f t="shared" si="5"/>
        <v>#N/A</v>
      </c>
      <c r="Q28" s="83" t="e">
        <f t="shared" si="6"/>
        <v>#NUM!</v>
      </c>
      <c r="R28" s="83" t="e">
        <f t="shared" si="7"/>
        <v>#NUM!</v>
      </c>
      <c r="S28" s="83" t="e">
        <f t="shared" si="8"/>
        <v>#NUM!</v>
      </c>
      <c r="T28" s="83" t="e">
        <f t="shared" si="9"/>
        <v>#NUM!</v>
      </c>
      <c r="U28" s="83" t="e">
        <f t="shared" si="10"/>
        <v>#N/A</v>
      </c>
      <c r="V28" s="83" t="e">
        <f t="shared" si="11"/>
        <v>#NUM!</v>
      </c>
      <c r="W28" s="83" t="e">
        <f t="shared" si="12"/>
        <v>#NUM!</v>
      </c>
      <c r="X28" s="83" t="e">
        <f t="shared" si="13"/>
        <v>#NUM!</v>
      </c>
      <c r="Y28" s="83" t="e">
        <f t="shared" si="14"/>
        <v>#NUM!</v>
      </c>
      <c r="Z28" s="83" t="e">
        <f t="shared" si="15"/>
        <v>#N/A</v>
      </c>
      <c r="AA28" s="83" t="e">
        <f t="shared" si="16"/>
        <v>#NUM!</v>
      </c>
      <c r="AB28" s="83" t="e">
        <f t="shared" si="17"/>
        <v>#NUM!</v>
      </c>
      <c r="AC28" s="83" t="e">
        <f t="shared" si="18"/>
        <v>#NUM!</v>
      </c>
      <c r="AD28" s="83" t="e">
        <f t="shared" si="19"/>
        <v>#NUM!</v>
      </c>
      <c r="AE28" s="83" t="e">
        <f t="shared" si="20"/>
        <v>#NUM!</v>
      </c>
      <c r="AF28" s="83" t="e">
        <f t="shared" si="21"/>
        <v>#N/A</v>
      </c>
      <c r="AG28" s="83" t="e">
        <f t="shared" si="22"/>
        <v>#NUM!</v>
      </c>
      <c r="AH28" s="83" t="e">
        <f t="shared" si="23"/>
        <v>#NUM!</v>
      </c>
      <c r="AI28" s="83" t="e">
        <f t="shared" si="24"/>
        <v>#NUM!</v>
      </c>
      <c r="AJ28" s="83" t="e">
        <f t="shared" si="25"/>
        <v>#N/A</v>
      </c>
    </row>
    <row r="29" spans="1:36" ht="12.95" customHeight="1" x14ac:dyDescent="0.15">
      <c r="A29" s="82"/>
      <c r="B29" s="134"/>
      <c r="C29" s="135"/>
      <c r="D29" s="82"/>
      <c r="E29" s="82"/>
      <c r="F29" s="4" t="str">
        <f t="shared" si="26"/>
        <v/>
      </c>
      <c r="G29" s="82"/>
      <c r="H29" s="82"/>
      <c r="I29" s="82"/>
      <c r="J29" s="1" t="s">
        <v>15</v>
      </c>
      <c r="K29" s="83" t="e">
        <f t="shared" si="0"/>
        <v>#NUM!</v>
      </c>
      <c r="L29" s="83" t="e">
        <f t="shared" si="1"/>
        <v>#NUM!</v>
      </c>
      <c r="M29" s="83" t="e">
        <f t="shared" si="2"/>
        <v>#NUM!</v>
      </c>
      <c r="N29" s="83" t="e">
        <f t="shared" si="3"/>
        <v>#NUM!</v>
      </c>
      <c r="O29" s="83" t="e">
        <f t="shared" si="4"/>
        <v>#NUM!</v>
      </c>
      <c r="P29" s="83" t="e">
        <f t="shared" si="5"/>
        <v>#N/A</v>
      </c>
      <c r="Q29" s="83" t="e">
        <f t="shared" si="6"/>
        <v>#NUM!</v>
      </c>
      <c r="R29" s="83" t="e">
        <f t="shared" si="7"/>
        <v>#NUM!</v>
      </c>
      <c r="S29" s="83" t="e">
        <f t="shared" si="8"/>
        <v>#NUM!</v>
      </c>
      <c r="T29" s="83" t="e">
        <f t="shared" si="9"/>
        <v>#NUM!</v>
      </c>
      <c r="U29" s="83" t="e">
        <f t="shared" si="10"/>
        <v>#N/A</v>
      </c>
      <c r="V29" s="83" t="e">
        <f t="shared" si="11"/>
        <v>#NUM!</v>
      </c>
      <c r="W29" s="83" t="e">
        <f t="shared" si="12"/>
        <v>#NUM!</v>
      </c>
      <c r="X29" s="83" t="e">
        <f t="shared" si="13"/>
        <v>#NUM!</v>
      </c>
      <c r="Y29" s="83" t="e">
        <f t="shared" si="14"/>
        <v>#NUM!</v>
      </c>
      <c r="Z29" s="83" t="e">
        <f t="shared" si="15"/>
        <v>#N/A</v>
      </c>
      <c r="AA29" s="83" t="e">
        <f t="shared" si="16"/>
        <v>#NUM!</v>
      </c>
      <c r="AB29" s="83" t="e">
        <f t="shared" si="17"/>
        <v>#NUM!</v>
      </c>
      <c r="AC29" s="83" t="e">
        <f t="shared" si="18"/>
        <v>#NUM!</v>
      </c>
      <c r="AD29" s="83" t="e">
        <f t="shared" si="19"/>
        <v>#NUM!</v>
      </c>
      <c r="AE29" s="83" t="e">
        <f t="shared" si="20"/>
        <v>#NUM!</v>
      </c>
      <c r="AF29" s="83" t="e">
        <f t="shared" si="21"/>
        <v>#N/A</v>
      </c>
      <c r="AG29" s="83" t="e">
        <f t="shared" si="22"/>
        <v>#NUM!</v>
      </c>
      <c r="AH29" s="83" t="e">
        <f t="shared" si="23"/>
        <v>#NUM!</v>
      </c>
      <c r="AI29" s="83" t="e">
        <f t="shared" si="24"/>
        <v>#NUM!</v>
      </c>
      <c r="AJ29" s="83" t="e">
        <f t="shared" si="25"/>
        <v>#N/A</v>
      </c>
    </row>
    <row r="30" spans="1:36" ht="12.95" customHeight="1" x14ac:dyDescent="0.15">
      <c r="A30" s="82"/>
      <c r="B30" s="134"/>
      <c r="C30" s="135"/>
      <c r="D30" s="82"/>
      <c r="E30" s="82"/>
      <c r="F30" s="4" t="str">
        <f t="shared" si="26"/>
        <v/>
      </c>
      <c r="G30" s="82"/>
      <c r="H30" s="82"/>
      <c r="I30" s="82"/>
      <c r="J30" s="1" t="s">
        <v>15</v>
      </c>
      <c r="K30" s="83" t="e">
        <f t="shared" si="0"/>
        <v>#NUM!</v>
      </c>
      <c r="L30" s="83" t="e">
        <f t="shared" si="1"/>
        <v>#NUM!</v>
      </c>
      <c r="M30" s="83" t="e">
        <f t="shared" si="2"/>
        <v>#NUM!</v>
      </c>
      <c r="N30" s="83" t="e">
        <f t="shared" si="3"/>
        <v>#NUM!</v>
      </c>
      <c r="O30" s="83" t="e">
        <f t="shared" si="4"/>
        <v>#NUM!</v>
      </c>
      <c r="P30" s="83" t="e">
        <f t="shared" si="5"/>
        <v>#N/A</v>
      </c>
      <c r="Q30" s="83" t="e">
        <f t="shared" si="6"/>
        <v>#NUM!</v>
      </c>
      <c r="R30" s="83" t="e">
        <f t="shared" si="7"/>
        <v>#NUM!</v>
      </c>
      <c r="S30" s="83" t="e">
        <f t="shared" si="8"/>
        <v>#NUM!</v>
      </c>
      <c r="T30" s="83" t="e">
        <f t="shared" si="9"/>
        <v>#NUM!</v>
      </c>
      <c r="U30" s="83" t="e">
        <f t="shared" si="10"/>
        <v>#N/A</v>
      </c>
      <c r="V30" s="83" t="e">
        <f t="shared" si="11"/>
        <v>#NUM!</v>
      </c>
      <c r="W30" s="83" t="e">
        <f t="shared" si="12"/>
        <v>#NUM!</v>
      </c>
      <c r="X30" s="83" t="e">
        <f t="shared" si="13"/>
        <v>#NUM!</v>
      </c>
      <c r="Y30" s="83" t="e">
        <f t="shared" si="14"/>
        <v>#NUM!</v>
      </c>
      <c r="Z30" s="83" t="e">
        <f t="shared" si="15"/>
        <v>#N/A</v>
      </c>
      <c r="AA30" s="83" t="e">
        <f t="shared" si="16"/>
        <v>#NUM!</v>
      </c>
      <c r="AB30" s="83" t="e">
        <f t="shared" si="17"/>
        <v>#NUM!</v>
      </c>
      <c r="AC30" s="83" t="e">
        <f t="shared" si="18"/>
        <v>#NUM!</v>
      </c>
      <c r="AD30" s="83" t="e">
        <f t="shared" si="19"/>
        <v>#NUM!</v>
      </c>
      <c r="AE30" s="83" t="e">
        <f t="shared" si="20"/>
        <v>#NUM!</v>
      </c>
      <c r="AF30" s="83" t="e">
        <f t="shared" si="21"/>
        <v>#N/A</v>
      </c>
      <c r="AG30" s="83" t="e">
        <f t="shared" si="22"/>
        <v>#NUM!</v>
      </c>
      <c r="AH30" s="83" t="e">
        <f t="shared" si="23"/>
        <v>#NUM!</v>
      </c>
      <c r="AI30" s="83" t="e">
        <f t="shared" si="24"/>
        <v>#NUM!</v>
      </c>
      <c r="AJ30" s="83" t="e">
        <f t="shared" si="25"/>
        <v>#N/A</v>
      </c>
    </row>
    <row r="31" spans="1:36" ht="12.95" customHeight="1" x14ac:dyDescent="0.15">
      <c r="A31" s="82"/>
      <c r="B31" s="99"/>
      <c r="C31" s="99"/>
      <c r="D31" s="82"/>
      <c r="E31" s="82"/>
      <c r="F31" s="4" t="str">
        <f t="shared" si="26"/>
        <v/>
      </c>
      <c r="G31" s="82"/>
      <c r="H31" s="82"/>
      <c r="I31" s="82"/>
      <c r="J31" s="1" t="s">
        <v>15</v>
      </c>
      <c r="K31" s="83" t="e">
        <f t="shared" si="0"/>
        <v>#NUM!</v>
      </c>
      <c r="L31" s="83" t="e">
        <f t="shared" si="1"/>
        <v>#NUM!</v>
      </c>
      <c r="M31" s="83" t="e">
        <f t="shared" si="2"/>
        <v>#NUM!</v>
      </c>
      <c r="N31" s="83" t="e">
        <f t="shared" si="3"/>
        <v>#NUM!</v>
      </c>
      <c r="O31" s="83" t="e">
        <f t="shared" si="4"/>
        <v>#NUM!</v>
      </c>
      <c r="P31" s="83" t="e">
        <f t="shared" si="5"/>
        <v>#N/A</v>
      </c>
      <c r="Q31" s="83" t="e">
        <f t="shared" si="6"/>
        <v>#NUM!</v>
      </c>
      <c r="R31" s="83" t="e">
        <f t="shared" si="7"/>
        <v>#NUM!</v>
      </c>
      <c r="S31" s="83" t="e">
        <f t="shared" si="8"/>
        <v>#NUM!</v>
      </c>
      <c r="T31" s="83" t="e">
        <f t="shared" si="9"/>
        <v>#NUM!</v>
      </c>
      <c r="U31" s="83" t="e">
        <f t="shared" si="10"/>
        <v>#N/A</v>
      </c>
      <c r="V31" s="83" t="e">
        <f t="shared" si="11"/>
        <v>#NUM!</v>
      </c>
      <c r="W31" s="83" t="e">
        <f t="shared" si="12"/>
        <v>#NUM!</v>
      </c>
      <c r="X31" s="83" t="e">
        <f t="shared" si="13"/>
        <v>#NUM!</v>
      </c>
      <c r="Y31" s="83" t="e">
        <f t="shared" si="14"/>
        <v>#NUM!</v>
      </c>
      <c r="Z31" s="83" t="e">
        <f t="shared" si="15"/>
        <v>#N/A</v>
      </c>
      <c r="AA31" s="83" t="e">
        <f t="shared" si="16"/>
        <v>#NUM!</v>
      </c>
      <c r="AB31" s="83" t="e">
        <f t="shared" si="17"/>
        <v>#NUM!</v>
      </c>
      <c r="AC31" s="83" t="e">
        <f t="shared" si="18"/>
        <v>#NUM!</v>
      </c>
      <c r="AD31" s="83" t="e">
        <f t="shared" si="19"/>
        <v>#NUM!</v>
      </c>
      <c r="AE31" s="83" t="e">
        <f t="shared" si="20"/>
        <v>#NUM!</v>
      </c>
      <c r="AF31" s="83" t="e">
        <f t="shared" si="21"/>
        <v>#N/A</v>
      </c>
      <c r="AG31" s="83" t="e">
        <f t="shared" si="22"/>
        <v>#NUM!</v>
      </c>
      <c r="AH31" s="83" t="e">
        <f t="shared" si="23"/>
        <v>#NUM!</v>
      </c>
      <c r="AI31" s="83" t="e">
        <f t="shared" si="24"/>
        <v>#NUM!</v>
      </c>
      <c r="AJ31" s="83" t="e">
        <f t="shared" si="25"/>
        <v>#N/A</v>
      </c>
    </row>
    <row r="32" spans="1:36" ht="12.95" customHeight="1" x14ac:dyDescent="0.15">
      <c r="A32" s="82"/>
      <c r="B32" s="99"/>
      <c r="C32" s="99"/>
      <c r="D32" s="82"/>
      <c r="E32" s="82"/>
      <c r="F32" s="4" t="str">
        <f t="shared" si="26"/>
        <v/>
      </c>
      <c r="G32" s="82"/>
      <c r="H32" s="82"/>
      <c r="I32" s="82"/>
      <c r="J32" s="1" t="s">
        <v>15</v>
      </c>
      <c r="K32" s="83" t="e">
        <f t="shared" si="0"/>
        <v>#NUM!</v>
      </c>
      <c r="L32" s="83" t="e">
        <f t="shared" si="1"/>
        <v>#NUM!</v>
      </c>
      <c r="M32" s="83" t="e">
        <f t="shared" si="2"/>
        <v>#NUM!</v>
      </c>
      <c r="N32" s="83" t="e">
        <f t="shared" si="3"/>
        <v>#NUM!</v>
      </c>
      <c r="O32" s="83" t="e">
        <f t="shared" si="4"/>
        <v>#NUM!</v>
      </c>
      <c r="P32" s="83" t="e">
        <f t="shared" si="5"/>
        <v>#N/A</v>
      </c>
      <c r="Q32" s="83" t="e">
        <f t="shared" si="6"/>
        <v>#NUM!</v>
      </c>
      <c r="R32" s="83" t="e">
        <f t="shared" si="7"/>
        <v>#NUM!</v>
      </c>
      <c r="S32" s="83" t="e">
        <f t="shared" si="8"/>
        <v>#NUM!</v>
      </c>
      <c r="T32" s="83" t="e">
        <f t="shared" si="9"/>
        <v>#NUM!</v>
      </c>
      <c r="U32" s="83" t="e">
        <f t="shared" si="10"/>
        <v>#N/A</v>
      </c>
      <c r="V32" s="83" t="e">
        <f t="shared" si="11"/>
        <v>#NUM!</v>
      </c>
      <c r="W32" s="83" t="e">
        <f t="shared" si="12"/>
        <v>#NUM!</v>
      </c>
      <c r="X32" s="83" t="e">
        <f t="shared" si="13"/>
        <v>#NUM!</v>
      </c>
      <c r="Y32" s="83" t="e">
        <f t="shared" si="14"/>
        <v>#NUM!</v>
      </c>
      <c r="Z32" s="83" t="e">
        <f t="shared" si="15"/>
        <v>#N/A</v>
      </c>
      <c r="AA32" s="83" t="e">
        <f t="shared" si="16"/>
        <v>#NUM!</v>
      </c>
      <c r="AB32" s="83" t="e">
        <f t="shared" si="17"/>
        <v>#NUM!</v>
      </c>
      <c r="AC32" s="83" t="e">
        <f t="shared" si="18"/>
        <v>#NUM!</v>
      </c>
      <c r="AD32" s="83" t="e">
        <f t="shared" si="19"/>
        <v>#NUM!</v>
      </c>
      <c r="AE32" s="83" t="e">
        <f t="shared" si="20"/>
        <v>#NUM!</v>
      </c>
      <c r="AF32" s="83" t="e">
        <f t="shared" si="21"/>
        <v>#N/A</v>
      </c>
      <c r="AG32" s="83" t="e">
        <f t="shared" si="22"/>
        <v>#NUM!</v>
      </c>
      <c r="AH32" s="83" t="e">
        <f t="shared" si="23"/>
        <v>#NUM!</v>
      </c>
      <c r="AI32" s="83" t="e">
        <f t="shared" si="24"/>
        <v>#NUM!</v>
      </c>
      <c r="AJ32" s="83" t="e">
        <f t="shared" si="25"/>
        <v>#N/A</v>
      </c>
    </row>
    <row r="33" spans="1:36" ht="12.95" customHeight="1" x14ac:dyDescent="0.15">
      <c r="A33" s="82"/>
      <c r="B33" s="99"/>
      <c r="C33" s="99"/>
      <c r="D33" s="82"/>
      <c r="E33" s="82"/>
      <c r="F33" s="4" t="str">
        <f t="shared" si="26"/>
        <v/>
      </c>
      <c r="G33" s="82"/>
      <c r="H33" s="82"/>
      <c r="I33" s="82"/>
      <c r="J33" s="1" t="s">
        <v>15</v>
      </c>
      <c r="K33" s="83" t="e">
        <f t="shared" si="0"/>
        <v>#NUM!</v>
      </c>
      <c r="L33" s="83" t="e">
        <f t="shared" si="1"/>
        <v>#NUM!</v>
      </c>
      <c r="M33" s="83" t="e">
        <f t="shared" si="2"/>
        <v>#NUM!</v>
      </c>
      <c r="N33" s="83" t="e">
        <f t="shared" si="3"/>
        <v>#NUM!</v>
      </c>
      <c r="O33" s="83" t="e">
        <f t="shared" si="4"/>
        <v>#NUM!</v>
      </c>
      <c r="P33" s="83" t="e">
        <f t="shared" si="5"/>
        <v>#N/A</v>
      </c>
      <c r="Q33" s="83" t="e">
        <f t="shared" si="6"/>
        <v>#NUM!</v>
      </c>
      <c r="R33" s="83" t="e">
        <f t="shared" si="7"/>
        <v>#NUM!</v>
      </c>
      <c r="S33" s="83" t="e">
        <f t="shared" si="8"/>
        <v>#NUM!</v>
      </c>
      <c r="T33" s="83" t="e">
        <f t="shared" si="9"/>
        <v>#NUM!</v>
      </c>
      <c r="U33" s="83" t="e">
        <f t="shared" si="10"/>
        <v>#N/A</v>
      </c>
      <c r="V33" s="83" t="e">
        <f t="shared" si="11"/>
        <v>#NUM!</v>
      </c>
      <c r="W33" s="83" t="e">
        <f t="shared" si="12"/>
        <v>#NUM!</v>
      </c>
      <c r="X33" s="83" t="e">
        <f t="shared" si="13"/>
        <v>#NUM!</v>
      </c>
      <c r="Y33" s="83" t="e">
        <f t="shared" si="14"/>
        <v>#NUM!</v>
      </c>
      <c r="Z33" s="83" t="e">
        <f t="shared" si="15"/>
        <v>#N/A</v>
      </c>
      <c r="AA33" s="83" t="e">
        <f t="shared" si="16"/>
        <v>#NUM!</v>
      </c>
      <c r="AB33" s="83" t="e">
        <f t="shared" si="17"/>
        <v>#NUM!</v>
      </c>
      <c r="AC33" s="83" t="e">
        <f t="shared" si="18"/>
        <v>#NUM!</v>
      </c>
      <c r="AD33" s="83" t="e">
        <f t="shared" si="19"/>
        <v>#NUM!</v>
      </c>
      <c r="AE33" s="83" t="e">
        <f t="shared" si="20"/>
        <v>#NUM!</v>
      </c>
      <c r="AF33" s="83" t="e">
        <f t="shared" si="21"/>
        <v>#N/A</v>
      </c>
      <c r="AG33" s="83" t="e">
        <f t="shared" si="22"/>
        <v>#NUM!</v>
      </c>
      <c r="AH33" s="83" t="e">
        <f t="shared" si="23"/>
        <v>#NUM!</v>
      </c>
      <c r="AI33" s="83" t="e">
        <f t="shared" si="24"/>
        <v>#NUM!</v>
      </c>
      <c r="AJ33" s="83" t="e">
        <f t="shared" si="25"/>
        <v>#N/A</v>
      </c>
    </row>
    <row r="34" spans="1:36" ht="12.95" customHeight="1" x14ac:dyDescent="0.15">
      <c r="A34" s="82"/>
      <c r="B34" s="99"/>
      <c r="C34" s="99"/>
      <c r="D34" s="82"/>
      <c r="E34" s="82"/>
      <c r="F34" s="4" t="str">
        <f t="shared" si="26"/>
        <v/>
      </c>
      <c r="G34" s="82"/>
      <c r="H34" s="82"/>
      <c r="I34" s="82"/>
      <c r="K34" s="83" t="e">
        <f t="shared" si="0"/>
        <v>#NUM!</v>
      </c>
      <c r="L34" s="83" t="e">
        <f t="shared" si="1"/>
        <v>#NUM!</v>
      </c>
      <c r="M34" s="83" t="e">
        <f t="shared" si="2"/>
        <v>#NUM!</v>
      </c>
      <c r="N34" s="83" t="e">
        <f t="shared" si="3"/>
        <v>#NUM!</v>
      </c>
      <c r="O34" s="83" t="e">
        <f t="shared" si="4"/>
        <v>#NUM!</v>
      </c>
      <c r="P34" s="83" t="e">
        <f t="shared" si="5"/>
        <v>#N/A</v>
      </c>
      <c r="Q34" s="83" t="e">
        <f t="shared" si="6"/>
        <v>#NUM!</v>
      </c>
      <c r="R34" s="83" t="e">
        <f t="shared" si="7"/>
        <v>#NUM!</v>
      </c>
      <c r="S34" s="83" t="e">
        <f t="shared" si="8"/>
        <v>#NUM!</v>
      </c>
      <c r="T34" s="83" t="e">
        <f t="shared" si="9"/>
        <v>#NUM!</v>
      </c>
      <c r="U34" s="83" t="e">
        <f t="shared" si="10"/>
        <v>#N/A</v>
      </c>
      <c r="V34" s="83" t="e">
        <f t="shared" si="11"/>
        <v>#NUM!</v>
      </c>
      <c r="W34" s="83" t="e">
        <f t="shared" si="12"/>
        <v>#NUM!</v>
      </c>
      <c r="X34" s="83" t="e">
        <f t="shared" si="13"/>
        <v>#NUM!</v>
      </c>
      <c r="Y34" s="83" t="e">
        <f t="shared" si="14"/>
        <v>#NUM!</v>
      </c>
      <c r="Z34" s="83" t="e">
        <f t="shared" si="15"/>
        <v>#N/A</v>
      </c>
      <c r="AA34" s="83" t="e">
        <f t="shared" si="16"/>
        <v>#NUM!</v>
      </c>
      <c r="AB34" s="83" t="e">
        <f t="shared" si="17"/>
        <v>#NUM!</v>
      </c>
      <c r="AC34" s="83" t="e">
        <f t="shared" si="18"/>
        <v>#NUM!</v>
      </c>
      <c r="AD34" s="83" t="e">
        <f t="shared" si="19"/>
        <v>#NUM!</v>
      </c>
      <c r="AE34" s="83" t="e">
        <f t="shared" si="20"/>
        <v>#NUM!</v>
      </c>
      <c r="AF34" s="83" t="e">
        <f t="shared" si="21"/>
        <v>#N/A</v>
      </c>
      <c r="AG34" s="83" t="e">
        <f t="shared" si="22"/>
        <v>#NUM!</v>
      </c>
      <c r="AH34" s="83" t="e">
        <f t="shared" si="23"/>
        <v>#NUM!</v>
      </c>
      <c r="AI34" s="83" t="e">
        <f t="shared" si="24"/>
        <v>#NUM!</v>
      </c>
      <c r="AJ34" s="83" t="e">
        <f t="shared" si="25"/>
        <v>#N/A</v>
      </c>
    </row>
    <row r="35" spans="1:36" ht="12.95" customHeight="1" x14ac:dyDescent="0.15">
      <c r="A35" s="82"/>
      <c r="B35" s="99"/>
      <c r="C35" s="99"/>
      <c r="D35" s="82"/>
      <c r="E35" s="82"/>
      <c r="F35" s="4" t="str">
        <f t="shared" si="26"/>
        <v/>
      </c>
      <c r="G35" s="82"/>
      <c r="H35" s="82"/>
      <c r="I35" s="82"/>
      <c r="K35" s="83" t="e">
        <f t="shared" si="0"/>
        <v>#NUM!</v>
      </c>
      <c r="L35" s="83" t="e">
        <f t="shared" si="1"/>
        <v>#NUM!</v>
      </c>
      <c r="M35" s="83" t="e">
        <f t="shared" si="2"/>
        <v>#NUM!</v>
      </c>
      <c r="N35" s="83" t="e">
        <f t="shared" si="3"/>
        <v>#NUM!</v>
      </c>
      <c r="O35" s="83" t="e">
        <f t="shared" si="4"/>
        <v>#NUM!</v>
      </c>
      <c r="P35" s="83" t="e">
        <f t="shared" si="5"/>
        <v>#N/A</v>
      </c>
      <c r="Q35" s="83" t="e">
        <f t="shared" si="6"/>
        <v>#NUM!</v>
      </c>
      <c r="R35" s="83" t="e">
        <f t="shared" si="7"/>
        <v>#NUM!</v>
      </c>
      <c r="S35" s="83" t="e">
        <f t="shared" si="8"/>
        <v>#NUM!</v>
      </c>
      <c r="T35" s="83" t="e">
        <f t="shared" si="9"/>
        <v>#NUM!</v>
      </c>
      <c r="U35" s="83" t="e">
        <f t="shared" si="10"/>
        <v>#N/A</v>
      </c>
      <c r="V35" s="83" t="e">
        <f t="shared" si="11"/>
        <v>#NUM!</v>
      </c>
      <c r="W35" s="83" t="e">
        <f t="shared" si="12"/>
        <v>#NUM!</v>
      </c>
      <c r="X35" s="83" t="e">
        <f t="shared" si="13"/>
        <v>#NUM!</v>
      </c>
      <c r="Y35" s="83" t="e">
        <f t="shared" si="14"/>
        <v>#NUM!</v>
      </c>
      <c r="Z35" s="83" t="e">
        <f t="shared" si="15"/>
        <v>#N/A</v>
      </c>
      <c r="AA35" s="83" t="e">
        <f t="shared" si="16"/>
        <v>#NUM!</v>
      </c>
      <c r="AB35" s="83" t="e">
        <f t="shared" si="17"/>
        <v>#NUM!</v>
      </c>
      <c r="AC35" s="83" t="e">
        <f t="shared" si="18"/>
        <v>#NUM!</v>
      </c>
      <c r="AD35" s="83" t="e">
        <f t="shared" si="19"/>
        <v>#NUM!</v>
      </c>
      <c r="AE35" s="83" t="e">
        <f t="shared" si="20"/>
        <v>#NUM!</v>
      </c>
      <c r="AF35" s="83" t="e">
        <f t="shared" si="21"/>
        <v>#N/A</v>
      </c>
      <c r="AG35" s="83" t="e">
        <f t="shared" si="22"/>
        <v>#NUM!</v>
      </c>
      <c r="AH35" s="83" t="e">
        <f t="shared" si="23"/>
        <v>#NUM!</v>
      </c>
      <c r="AI35" s="83" t="e">
        <f t="shared" si="24"/>
        <v>#NUM!</v>
      </c>
      <c r="AJ35" s="83" t="e">
        <f t="shared" si="25"/>
        <v>#N/A</v>
      </c>
    </row>
    <row r="36" spans="1:36" ht="12.95" customHeight="1" x14ac:dyDescent="0.15">
      <c r="A36" s="82"/>
      <c r="B36" s="99"/>
      <c r="C36" s="99"/>
      <c r="D36" s="82"/>
      <c r="E36" s="82"/>
      <c r="F36" s="4" t="str">
        <f t="shared" si="26"/>
        <v/>
      </c>
      <c r="G36" s="82"/>
      <c r="H36" s="82"/>
      <c r="I36" s="82"/>
      <c r="K36" s="83" t="e">
        <f t="shared" si="0"/>
        <v>#NUM!</v>
      </c>
      <c r="L36" s="83" t="e">
        <f t="shared" si="1"/>
        <v>#NUM!</v>
      </c>
      <c r="M36" s="83" t="e">
        <f t="shared" si="2"/>
        <v>#NUM!</v>
      </c>
      <c r="N36" s="83" t="e">
        <f t="shared" si="3"/>
        <v>#NUM!</v>
      </c>
      <c r="O36" s="83" t="e">
        <f t="shared" si="4"/>
        <v>#NUM!</v>
      </c>
      <c r="P36" s="83" t="e">
        <f t="shared" si="5"/>
        <v>#N/A</v>
      </c>
      <c r="Q36" s="83" t="e">
        <f t="shared" si="6"/>
        <v>#NUM!</v>
      </c>
      <c r="R36" s="83" t="e">
        <f t="shared" si="7"/>
        <v>#NUM!</v>
      </c>
      <c r="S36" s="83" t="e">
        <f t="shared" si="8"/>
        <v>#NUM!</v>
      </c>
      <c r="T36" s="83" t="e">
        <f t="shared" si="9"/>
        <v>#NUM!</v>
      </c>
      <c r="U36" s="83" t="e">
        <f t="shared" si="10"/>
        <v>#N/A</v>
      </c>
      <c r="V36" s="83" t="e">
        <f t="shared" si="11"/>
        <v>#NUM!</v>
      </c>
      <c r="W36" s="83" t="e">
        <f t="shared" si="12"/>
        <v>#NUM!</v>
      </c>
      <c r="X36" s="83" t="e">
        <f t="shared" si="13"/>
        <v>#NUM!</v>
      </c>
      <c r="Y36" s="83" t="e">
        <f t="shared" si="14"/>
        <v>#NUM!</v>
      </c>
      <c r="Z36" s="83" t="e">
        <f t="shared" si="15"/>
        <v>#N/A</v>
      </c>
      <c r="AA36" s="83" t="e">
        <f t="shared" si="16"/>
        <v>#NUM!</v>
      </c>
      <c r="AB36" s="83" t="e">
        <f t="shared" si="17"/>
        <v>#NUM!</v>
      </c>
      <c r="AC36" s="83" t="e">
        <f t="shared" si="18"/>
        <v>#NUM!</v>
      </c>
      <c r="AD36" s="83" t="e">
        <f t="shared" si="19"/>
        <v>#NUM!</v>
      </c>
      <c r="AE36" s="83" t="e">
        <f t="shared" si="20"/>
        <v>#NUM!</v>
      </c>
      <c r="AF36" s="83" t="e">
        <f t="shared" si="21"/>
        <v>#N/A</v>
      </c>
      <c r="AG36" s="83" t="e">
        <f t="shared" si="22"/>
        <v>#NUM!</v>
      </c>
      <c r="AH36" s="83" t="e">
        <f t="shared" si="23"/>
        <v>#NUM!</v>
      </c>
      <c r="AI36" s="83" t="e">
        <f t="shared" si="24"/>
        <v>#NUM!</v>
      </c>
      <c r="AJ36" s="83" t="e">
        <f t="shared" si="25"/>
        <v>#N/A</v>
      </c>
    </row>
    <row r="37" spans="1:36" ht="12.95" customHeight="1" x14ac:dyDescent="0.15">
      <c r="A37" s="82"/>
      <c r="B37" s="99"/>
      <c r="C37" s="99"/>
      <c r="D37" s="82"/>
      <c r="E37" s="82"/>
      <c r="F37" s="4" t="str">
        <f t="shared" si="26"/>
        <v/>
      </c>
      <c r="G37" s="82"/>
      <c r="H37" s="82"/>
      <c r="I37" s="82"/>
      <c r="K37" s="83" t="e">
        <f t="shared" si="0"/>
        <v>#NUM!</v>
      </c>
      <c r="L37" s="83" t="e">
        <f t="shared" si="1"/>
        <v>#NUM!</v>
      </c>
      <c r="M37" s="83" t="e">
        <f t="shared" si="2"/>
        <v>#NUM!</v>
      </c>
      <c r="N37" s="83" t="e">
        <f t="shared" si="3"/>
        <v>#NUM!</v>
      </c>
      <c r="O37" s="83" t="e">
        <f t="shared" si="4"/>
        <v>#NUM!</v>
      </c>
      <c r="P37" s="83" t="e">
        <f t="shared" si="5"/>
        <v>#N/A</v>
      </c>
      <c r="Q37" s="83" t="e">
        <f t="shared" si="6"/>
        <v>#NUM!</v>
      </c>
      <c r="R37" s="83" t="e">
        <f t="shared" si="7"/>
        <v>#NUM!</v>
      </c>
      <c r="S37" s="83" t="e">
        <f t="shared" si="8"/>
        <v>#NUM!</v>
      </c>
      <c r="T37" s="83" t="e">
        <f t="shared" si="9"/>
        <v>#NUM!</v>
      </c>
      <c r="U37" s="83" t="e">
        <f t="shared" si="10"/>
        <v>#N/A</v>
      </c>
      <c r="V37" s="83" t="e">
        <f t="shared" si="11"/>
        <v>#NUM!</v>
      </c>
      <c r="W37" s="83" t="e">
        <f t="shared" si="12"/>
        <v>#NUM!</v>
      </c>
      <c r="X37" s="83" t="e">
        <f t="shared" si="13"/>
        <v>#NUM!</v>
      </c>
      <c r="Y37" s="83" t="e">
        <f t="shared" si="14"/>
        <v>#NUM!</v>
      </c>
      <c r="Z37" s="83" t="e">
        <f t="shared" si="15"/>
        <v>#N/A</v>
      </c>
      <c r="AA37" s="83" t="e">
        <f t="shared" si="16"/>
        <v>#NUM!</v>
      </c>
      <c r="AB37" s="83" t="e">
        <f t="shared" si="17"/>
        <v>#NUM!</v>
      </c>
      <c r="AC37" s="83" t="e">
        <f t="shared" si="18"/>
        <v>#NUM!</v>
      </c>
      <c r="AD37" s="83" t="e">
        <f t="shared" si="19"/>
        <v>#NUM!</v>
      </c>
      <c r="AE37" s="83" t="e">
        <f t="shared" si="20"/>
        <v>#NUM!</v>
      </c>
      <c r="AF37" s="83" t="e">
        <f t="shared" si="21"/>
        <v>#N/A</v>
      </c>
      <c r="AG37" s="83" t="e">
        <f t="shared" si="22"/>
        <v>#NUM!</v>
      </c>
      <c r="AH37" s="83" t="e">
        <f t="shared" si="23"/>
        <v>#NUM!</v>
      </c>
      <c r="AI37" s="83" t="e">
        <f t="shared" si="24"/>
        <v>#NUM!</v>
      </c>
      <c r="AJ37" s="83" t="e">
        <f t="shared" si="25"/>
        <v>#N/A</v>
      </c>
    </row>
    <row r="38" spans="1:36" ht="12.95" customHeight="1" x14ac:dyDescent="0.15">
      <c r="A38" s="82"/>
      <c r="B38" s="99"/>
      <c r="C38" s="99"/>
      <c r="D38" s="82"/>
      <c r="E38" s="82"/>
      <c r="F38" s="4" t="str">
        <f t="shared" si="26"/>
        <v/>
      </c>
      <c r="G38" s="82"/>
      <c r="H38" s="82"/>
      <c r="I38" s="82"/>
      <c r="K38" s="83" t="e">
        <f t="shared" si="0"/>
        <v>#NUM!</v>
      </c>
      <c r="L38" s="83" t="e">
        <f t="shared" si="1"/>
        <v>#NUM!</v>
      </c>
      <c r="M38" s="83" t="e">
        <f t="shared" si="2"/>
        <v>#NUM!</v>
      </c>
      <c r="N38" s="83" t="e">
        <f t="shared" si="3"/>
        <v>#NUM!</v>
      </c>
      <c r="O38" s="83" t="e">
        <f t="shared" si="4"/>
        <v>#NUM!</v>
      </c>
      <c r="P38" s="83" t="e">
        <f t="shared" si="5"/>
        <v>#N/A</v>
      </c>
      <c r="Q38" s="83" t="e">
        <f t="shared" si="6"/>
        <v>#NUM!</v>
      </c>
      <c r="R38" s="83" t="e">
        <f t="shared" si="7"/>
        <v>#NUM!</v>
      </c>
      <c r="S38" s="83" t="e">
        <f t="shared" si="8"/>
        <v>#NUM!</v>
      </c>
      <c r="T38" s="83" t="e">
        <f t="shared" si="9"/>
        <v>#NUM!</v>
      </c>
      <c r="U38" s="83" t="e">
        <f t="shared" si="10"/>
        <v>#N/A</v>
      </c>
      <c r="V38" s="83" t="e">
        <f t="shared" si="11"/>
        <v>#NUM!</v>
      </c>
      <c r="W38" s="83" t="e">
        <f t="shared" si="12"/>
        <v>#NUM!</v>
      </c>
      <c r="X38" s="83" t="e">
        <f t="shared" si="13"/>
        <v>#NUM!</v>
      </c>
      <c r="Y38" s="83" t="e">
        <f t="shared" si="14"/>
        <v>#NUM!</v>
      </c>
      <c r="Z38" s="83" t="e">
        <f t="shared" si="15"/>
        <v>#N/A</v>
      </c>
      <c r="AA38" s="83" t="e">
        <f t="shared" si="16"/>
        <v>#NUM!</v>
      </c>
      <c r="AB38" s="83" t="e">
        <f t="shared" si="17"/>
        <v>#NUM!</v>
      </c>
      <c r="AC38" s="83" t="e">
        <f t="shared" si="18"/>
        <v>#NUM!</v>
      </c>
      <c r="AD38" s="83" t="e">
        <f t="shared" si="19"/>
        <v>#NUM!</v>
      </c>
      <c r="AE38" s="83" t="e">
        <f t="shared" si="20"/>
        <v>#NUM!</v>
      </c>
      <c r="AF38" s="83" t="e">
        <f t="shared" si="21"/>
        <v>#N/A</v>
      </c>
      <c r="AG38" s="83" t="e">
        <f t="shared" si="22"/>
        <v>#NUM!</v>
      </c>
      <c r="AH38" s="83" t="e">
        <f t="shared" si="23"/>
        <v>#NUM!</v>
      </c>
      <c r="AI38" s="83" t="e">
        <f t="shared" si="24"/>
        <v>#NUM!</v>
      </c>
      <c r="AJ38" s="83" t="e">
        <f t="shared" si="25"/>
        <v>#N/A</v>
      </c>
    </row>
    <row r="39" spans="1:36" ht="12.95" customHeight="1" x14ac:dyDescent="0.15">
      <c r="A39" s="82"/>
      <c r="B39" s="99"/>
      <c r="C39" s="99"/>
      <c r="D39" s="82"/>
      <c r="E39" s="82"/>
      <c r="F39" s="4" t="str">
        <f t="shared" si="26"/>
        <v/>
      </c>
      <c r="G39" s="82"/>
      <c r="H39" s="82"/>
      <c r="I39" s="82"/>
      <c r="K39" s="83" t="e">
        <f t="shared" si="0"/>
        <v>#NUM!</v>
      </c>
      <c r="L39" s="83" t="e">
        <f t="shared" si="1"/>
        <v>#NUM!</v>
      </c>
      <c r="M39" s="83" t="e">
        <f t="shared" si="2"/>
        <v>#NUM!</v>
      </c>
      <c r="N39" s="83" t="e">
        <f t="shared" si="3"/>
        <v>#NUM!</v>
      </c>
      <c r="O39" s="83" t="e">
        <f t="shared" si="4"/>
        <v>#NUM!</v>
      </c>
      <c r="P39" s="83" t="e">
        <f t="shared" si="5"/>
        <v>#N/A</v>
      </c>
      <c r="Q39" s="83" t="e">
        <f t="shared" si="6"/>
        <v>#NUM!</v>
      </c>
      <c r="R39" s="83" t="e">
        <f t="shared" si="7"/>
        <v>#NUM!</v>
      </c>
      <c r="S39" s="83" t="e">
        <f t="shared" si="8"/>
        <v>#NUM!</v>
      </c>
      <c r="T39" s="83" t="e">
        <f t="shared" si="9"/>
        <v>#NUM!</v>
      </c>
      <c r="U39" s="83" t="e">
        <f t="shared" si="10"/>
        <v>#N/A</v>
      </c>
      <c r="V39" s="83" t="e">
        <f t="shared" si="11"/>
        <v>#NUM!</v>
      </c>
      <c r="W39" s="83" t="e">
        <f t="shared" si="12"/>
        <v>#NUM!</v>
      </c>
      <c r="X39" s="83" t="e">
        <f t="shared" si="13"/>
        <v>#NUM!</v>
      </c>
      <c r="Y39" s="83" t="e">
        <f t="shared" si="14"/>
        <v>#NUM!</v>
      </c>
      <c r="Z39" s="83" t="e">
        <f t="shared" si="15"/>
        <v>#N/A</v>
      </c>
      <c r="AA39" s="83" t="e">
        <f t="shared" si="16"/>
        <v>#NUM!</v>
      </c>
      <c r="AB39" s="83" t="e">
        <f t="shared" si="17"/>
        <v>#NUM!</v>
      </c>
      <c r="AC39" s="83" t="e">
        <f t="shared" si="18"/>
        <v>#NUM!</v>
      </c>
      <c r="AD39" s="83" t="e">
        <f t="shared" si="19"/>
        <v>#NUM!</v>
      </c>
      <c r="AE39" s="83" t="e">
        <f t="shared" si="20"/>
        <v>#NUM!</v>
      </c>
      <c r="AF39" s="83" t="e">
        <f t="shared" si="21"/>
        <v>#N/A</v>
      </c>
      <c r="AG39" s="83" t="e">
        <f t="shared" si="22"/>
        <v>#NUM!</v>
      </c>
      <c r="AH39" s="83" t="e">
        <f t="shared" si="23"/>
        <v>#NUM!</v>
      </c>
      <c r="AI39" s="83" t="e">
        <f t="shared" si="24"/>
        <v>#NUM!</v>
      </c>
      <c r="AJ39" s="83" t="e">
        <f t="shared" si="25"/>
        <v>#N/A</v>
      </c>
    </row>
    <row r="40" spans="1:36" ht="12.95" customHeight="1" x14ac:dyDescent="0.15">
      <c r="A40" s="82"/>
      <c r="B40" s="99"/>
      <c r="C40" s="99"/>
      <c r="D40" s="82"/>
      <c r="E40" s="82"/>
      <c r="F40" s="4" t="str">
        <f t="shared" si="26"/>
        <v/>
      </c>
      <c r="G40" s="82"/>
      <c r="H40" s="82"/>
      <c r="I40" s="82"/>
      <c r="K40" s="83" t="e">
        <f t="shared" si="0"/>
        <v>#NUM!</v>
      </c>
      <c r="L40" s="83" t="e">
        <f t="shared" si="1"/>
        <v>#NUM!</v>
      </c>
      <c r="M40" s="83" t="e">
        <f t="shared" si="2"/>
        <v>#NUM!</v>
      </c>
      <c r="N40" s="83" t="e">
        <f t="shared" si="3"/>
        <v>#NUM!</v>
      </c>
      <c r="O40" s="83" t="e">
        <f t="shared" si="4"/>
        <v>#NUM!</v>
      </c>
      <c r="P40" s="83" t="e">
        <f t="shared" si="5"/>
        <v>#N/A</v>
      </c>
      <c r="Q40" s="83" t="e">
        <f t="shared" si="6"/>
        <v>#NUM!</v>
      </c>
      <c r="R40" s="83" t="e">
        <f t="shared" si="7"/>
        <v>#NUM!</v>
      </c>
      <c r="S40" s="83" t="e">
        <f t="shared" si="8"/>
        <v>#NUM!</v>
      </c>
      <c r="T40" s="83" t="e">
        <f t="shared" si="9"/>
        <v>#NUM!</v>
      </c>
      <c r="U40" s="83" t="e">
        <f t="shared" si="10"/>
        <v>#N/A</v>
      </c>
      <c r="V40" s="83" t="e">
        <f t="shared" si="11"/>
        <v>#NUM!</v>
      </c>
      <c r="W40" s="83" t="e">
        <f t="shared" si="12"/>
        <v>#NUM!</v>
      </c>
      <c r="X40" s="83" t="e">
        <f t="shared" si="13"/>
        <v>#NUM!</v>
      </c>
      <c r="Y40" s="83" t="e">
        <f t="shared" si="14"/>
        <v>#NUM!</v>
      </c>
      <c r="Z40" s="83" t="e">
        <f t="shared" si="15"/>
        <v>#N/A</v>
      </c>
      <c r="AA40" s="83" t="e">
        <f t="shared" si="16"/>
        <v>#NUM!</v>
      </c>
      <c r="AB40" s="83" t="e">
        <f t="shared" si="17"/>
        <v>#NUM!</v>
      </c>
      <c r="AC40" s="83" t="e">
        <f t="shared" si="18"/>
        <v>#NUM!</v>
      </c>
      <c r="AD40" s="83" t="e">
        <f t="shared" si="19"/>
        <v>#NUM!</v>
      </c>
      <c r="AE40" s="83" t="e">
        <f t="shared" si="20"/>
        <v>#NUM!</v>
      </c>
      <c r="AF40" s="83" t="e">
        <f t="shared" si="21"/>
        <v>#N/A</v>
      </c>
      <c r="AG40" s="83" t="e">
        <f t="shared" si="22"/>
        <v>#NUM!</v>
      </c>
      <c r="AH40" s="83" t="e">
        <f t="shared" si="23"/>
        <v>#NUM!</v>
      </c>
      <c r="AI40" s="83" t="e">
        <f t="shared" si="24"/>
        <v>#NUM!</v>
      </c>
      <c r="AJ40" s="83" t="e">
        <f t="shared" si="25"/>
        <v>#N/A</v>
      </c>
    </row>
    <row r="41" spans="1:36" ht="12.95" customHeight="1" x14ac:dyDescent="0.15">
      <c r="A41" s="82"/>
      <c r="B41" s="99"/>
      <c r="C41" s="99"/>
      <c r="D41" s="41"/>
      <c r="E41" s="41"/>
      <c r="F41" s="4" t="str">
        <f t="shared" si="26"/>
        <v/>
      </c>
      <c r="G41" s="82"/>
      <c r="H41" s="82"/>
      <c r="I41" s="82"/>
      <c r="K41" s="83" t="e">
        <f t="shared" si="0"/>
        <v>#NUM!</v>
      </c>
      <c r="L41" s="83" t="e">
        <f t="shared" si="1"/>
        <v>#NUM!</v>
      </c>
      <c r="M41" s="83" t="e">
        <f t="shared" si="2"/>
        <v>#NUM!</v>
      </c>
      <c r="N41" s="83" t="e">
        <f t="shared" si="3"/>
        <v>#NUM!</v>
      </c>
      <c r="O41" s="83" t="e">
        <f t="shared" si="4"/>
        <v>#NUM!</v>
      </c>
      <c r="P41" s="83" t="e">
        <f t="shared" si="5"/>
        <v>#N/A</v>
      </c>
      <c r="Q41" s="83" t="e">
        <f t="shared" si="6"/>
        <v>#NUM!</v>
      </c>
      <c r="R41" s="83" t="e">
        <f t="shared" si="7"/>
        <v>#NUM!</v>
      </c>
      <c r="S41" s="83" t="e">
        <f t="shared" si="8"/>
        <v>#NUM!</v>
      </c>
      <c r="T41" s="83" t="e">
        <f t="shared" si="9"/>
        <v>#NUM!</v>
      </c>
      <c r="U41" s="83" t="e">
        <f t="shared" si="10"/>
        <v>#N/A</v>
      </c>
      <c r="V41" s="83" t="e">
        <f t="shared" si="11"/>
        <v>#NUM!</v>
      </c>
      <c r="W41" s="83" t="e">
        <f t="shared" si="12"/>
        <v>#NUM!</v>
      </c>
      <c r="X41" s="83" t="e">
        <f t="shared" si="13"/>
        <v>#NUM!</v>
      </c>
      <c r="Y41" s="83" t="e">
        <f t="shared" si="14"/>
        <v>#NUM!</v>
      </c>
      <c r="Z41" s="83" t="e">
        <f t="shared" si="15"/>
        <v>#N/A</v>
      </c>
      <c r="AA41" s="83" t="e">
        <f t="shared" si="16"/>
        <v>#NUM!</v>
      </c>
      <c r="AB41" s="83" t="e">
        <f t="shared" si="17"/>
        <v>#NUM!</v>
      </c>
      <c r="AC41" s="83" t="e">
        <f t="shared" si="18"/>
        <v>#NUM!</v>
      </c>
      <c r="AD41" s="83" t="e">
        <f t="shared" si="19"/>
        <v>#NUM!</v>
      </c>
      <c r="AE41" s="83" t="e">
        <f t="shared" si="20"/>
        <v>#NUM!</v>
      </c>
      <c r="AF41" s="83" t="e">
        <f t="shared" si="21"/>
        <v>#N/A</v>
      </c>
      <c r="AG41" s="83" t="e">
        <f t="shared" si="22"/>
        <v>#NUM!</v>
      </c>
      <c r="AH41" s="83" t="e">
        <f t="shared" si="23"/>
        <v>#NUM!</v>
      </c>
      <c r="AI41" s="83" t="e">
        <f t="shared" si="24"/>
        <v>#NUM!</v>
      </c>
      <c r="AJ41" s="83" t="e">
        <f t="shared" si="25"/>
        <v>#N/A</v>
      </c>
    </row>
    <row r="42" spans="1:36" ht="12.95" customHeight="1" x14ac:dyDescent="0.15">
      <c r="A42" s="82"/>
      <c r="B42" s="99"/>
      <c r="C42" s="99"/>
      <c r="D42" s="41"/>
      <c r="E42" s="41"/>
      <c r="F42" s="4" t="str">
        <f t="shared" si="26"/>
        <v/>
      </c>
      <c r="G42" s="82"/>
      <c r="H42" s="82"/>
      <c r="I42" s="82"/>
      <c r="K42" s="83" t="e">
        <f t="shared" si="0"/>
        <v>#NUM!</v>
      </c>
      <c r="L42" s="83" t="e">
        <f t="shared" si="1"/>
        <v>#NUM!</v>
      </c>
      <c r="M42" s="83" t="e">
        <f t="shared" si="2"/>
        <v>#NUM!</v>
      </c>
      <c r="N42" s="83" t="e">
        <f t="shared" si="3"/>
        <v>#NUM!</v>
      </c>
      <c r="O42" s="83" t="e">
        <f t="shared" si="4"/>
        <v>#NUM!</v>
      </c>
      <c r="P42" s="83" t="e">
        <f t="shared" si="5"/>
        <v>#N/A</v>
      </c>
      <c r="Q42" s="83" t="e">
        <f t="shared" si="6"/>
        <v>#NUM!</v>
      </c>
      <c r="R42" s="83" t="e">
        <f t="shared" si="7"/>
        <v>#NUM!</v>
      </c>
      <c r="S42" s="83" t="e">
        <f t="shared" si="8"/>
        <v>#NUM!</v>
      </c>
      <c r="T42" s="83" t="e">
        <f t="shared" si="9"/>
        <v>#NUM!</v>
      </c>
      <c r="U42" s="83" t="e">
        <f t="shared" si="10"/>
        <v>#N/A</v>
      </c>
      <c r="V42" s="83" t="e">
        <f t="shared" si="11"/>
        <v>#NUM!</v>
      </c>
      <c r="W42" s="83" t="e">
        <f t="shared" si="12"/>
        <v>#NUM!</v>
      </c>
      <c r="X42" s="83" t="e">
        <f t="shared" si="13"/>
        <v>#NUM!</v>
      </c>
      <c r="Y42" s="83" t="e">
        <f t="shared" si="14"/>
        <v>#NUM!</v>
      </c>
      <c r="Z42" s="83" t="e">
        <f t="shared" si="15"/>
        <v>#N/A</v>
      </c>
      <c r="AA42" s="83" t="e">
        <f t="shared" si="16"/>
        <v>#NUM!</v>
      </c>
      <c r="AB42" s="83" t="e">
        <f t="shared" si="17"/>
        <v>#NUM!</v>
      </c>
      <c r="AC42" s="83" t="e">
        <f t="shared" si="18"/>
        <v>#NUM!</v>
      </c>
      <c r="AD42" s="83" t="e">
        <f t="shared" si="19"/>
        <v>#NUM!</v>
      </c>
      <c r="AE42" s="83" t="e">
        <f t="shared" si="20"/>
        <v>#NUM!</v>
      </c>
      <c r="AF42" s="83" t="e">
        <f t="shared" si="21"/>
        <v>#N/A</v>
      </c>
      <c r="AG42" s="83" t="e">
        <f t="shared" si="22"/>
        <v>#NUM!</v>
      </c>
      <c r="AH42" s="83" t="e">
        <f t="shared" si="23"/>
        <v>#NUM!</v>
      </c>
      <c r="AI42" s="83" t="e">
        <f t="shared" si="24"/>
        <v>#NUM!</v>
      </c>
      <c r="AJ42" s="83" t="e">
        <f t="shared" si="25"/>
        <v>#N/A</v>
      </c>
    </row>
    <row r="43" spans="1:36" ht="12.95" customHeight="1" x14ac:dyDescent="0.15">
      <c r="A43" s="82"/>
      <c r="B43" s="99"/>
      <c r="C43" s="99"/>
      <c r="D43" s="41"/>
      <c r="E43" s="41"/>
      <c r="F43" s="4" t="str">
        <f t="shared" si="26"/>
        <v/>
      </c>
      <c r="G43" s="82"/>
      <c r="H43" s="82"/>
      <c r="I43" s="82"/>
      <c r="K43" s="83" t="e">
        <f t="shared" si="0"/>
        <v>#NUM!</v>
      </c>
      <c r="L43" s="83" t="e">
        <f t="shared" si="1"/>
        <v>#NUM!</v>
      </c>
      <c r="M43" s="83" t="e">
        <f t="shared" si="2"/>
        <v>#NUM!</v>
      </c>
      <c r="N43" s="83" t="e">
        <f t="shared" si="3"/>
        <v>#NUM!</v>
      </c>
      <c r="O43" s="83" t="e">
        <f t="shared" si="4"/>
        <v>#NUM!</v>
      </c>
      <c r="P43" s="83" t="e">
        <f t="shared" si="5"/>
        <v>#N/A</v>
      </c>
      <c r="Q43" s="83" t="e">
        <f t="shared" si="6"/>
        <v>#NUM!</v>
      </c>
      <c r="R43" s="83" t="e">
        <f t="shared" si="7"/>
        <v>#NUM!</v>
      </c>
      <c r="S43" s="83" t="e">
        <f t="shared" si="8"/>
        <v>#NUM!</v>
      </c>
      <c r="T43" s="83" t="e">
        <f t="shared" si="9"/>
        <v>#NUM!</v>
      </c>
      <c r="U43" s="83" t="e">
        <f t="shared" si="10"/>
        <v>#N/A</v>
      </c>
      <c r="V43" s="83" t="e">
        <f t="shared" si="11"/>
        <v>#NUM!</v>
      </c>
      <c r="W43" s="83" t="e">
        <f t="shared" si="12"/>
        <v>#NUM!</v>
      </c>
      <c r="X43" s="83" t="e">
        <f t="shared" si="13"/>
        <v>#NUM!</v>
      </c>
      <c r="Y43" s="83" t="e">
        <f t="shared" si="14"/>
        <v>#NUM!</v>
      </c>
      <c r="Z43" s="83" t="e">
        <f t="shared" si="15"/>
        <v>#N/A</v>
      </c>
      <c r="AA43" s="83" t="e">
        <f t="shared" si="16"/>
        <v>#NUM!</v>
      </c>
      <c r="AB43" s="83" t="e">
        <f t="shared" si="17"/>
        <v>#NUM!</v>
      </c>
      <c r="AC43" s="83" t="e">
        <f t="shared" si="18"/>
        <v>#NUM!</v>
      </c>
      <c r="AD43" s="83" t="e">
        <f t="shared" si="19"/>
        <v>#NUM!</v>
      </c>
      <c r="AE43" s="83" t="e">
        <f t="shared" si="20"/>
        <v>#NUM!</v>
      </c>
      <c r="AF43" s="83" t="e">
        <f t="shared" si="21"/>
        <v>#N/A</v>
      </c>
      <c r="AG43" s="83" t="e">
        <f t="shared" si="22"/>
        <v>#NUM!</v>
      </c>
      <c r="AH43" s="83" t="e">
        <f t="shared" si="23"/>
        <v>#NUM!</v>
      </c>
      <c r="AI43" s="83" t="e">
        <f t="shared" si="24"/>
        <v>#NUM!</v>
      </c>
      <c r="AJ43" s="83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82" t="s">
        <v>18</v>
      </c>
      <c r="D46" s="82" t="s">
        <v>19</v>
      </c>
      <c r="E46" s="82" t="s">
        <v>20</v>
      </c>
      <c r="F46" s="11"/>
      <c r="G46" s="5" t="s">
        <v>21</v>
      </c>
      <c r="H46" s="13"/>
      <c r="I46" s="111" t="str">
        <f>"調査対象地内でプロットは2箇所設置しているため、合計材積は200m2(0.02ha)での値である。そのため、haあたりのスギ立枯木材積合計(推定値)は、"&amp;G50&amp;"m3として取り扱う。"</f>
        <v>調査対象地内でプロットは2箇所設置しているため、合計材積は200m2(0.02ha)での値である。そのため、haあたりのスギ立枯木材積合計(推定値)は、2m3として取り扱う。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1</v>
      </c>
      <c r="D47" s="15">
        <f>COUNTIF(G4:G43,"*下層*")</f>
        <v>0</v>
      </c>
      <c r="E47" s="15">
        <f>COUNTA(A4:A43)</f>
        <v>1</v>
      </c>
      <c r="F47" s="11"/>
      <c r="G47" s="16">
        <f>ROUND(C47*50,0)</f>
        <v>50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ROUND(SUMIF(G4:G43,"&lt;&gt;*下層*",E4:E43)/C47,0)</f>
        <v>8</v>
      </c>
      <c r="D48" s="15" t="str">
        <f>IF(D47&gt;0,ROUND(SUMIF(G4:G43,"*下層*",E4:E43)/D47,0),"")</f>
        <v/>
      </c>
      <c r="E48" s="15">
        <f>ROUND(SUM(E4:E43)/E47,0)</f>
        <v>8</v>
      </c>
      <c r="F48" s="14"/>
      <c r="G48" s="16">
        <f>C48</f>
        <v>8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ROUND(SUMIF(G4:G43,"&lt;&gt;*下層*",D4:D43)/C47,0)</f>
        <v>10</v>
      </c>
      <c r="D49" s="15" t="str">
        <f>IF(D47&gt;0,ROUND(SUMIF(G4:G43,"*下層*",D4:D43)/D47,0),"")</f>
        <v/>
      </c>
      <c r="E49" s="15">
        <f>ROUND(SUM(D4:D43)/E47,0)</f>
        <v>10</v>
      </c>
      <c r="F49" s="14"/>
      <c r="G49" s="16">
        <f>C49</f>
        <v>10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0.04</v>
      </c>
      <c r="D50" s="17">
        <f>SUMIF(G4:G43,"*下層*",F4:F43)</f>
        <v>0</v>
      </c>
      <c r="E50" s="4">
        <f>SUM(F4:F43)</f>
        <v>0.04</v>
      </c>
      <c r="F50" s="14"/>
      <c r="G50" s="18">
        <f>ROUND(C50*50,1)</f>
        <v>2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形状比＝80、Sr＝177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82" t="s">
        <v>18</v>
      </c>
      <c r="D53" s="82" t="s">
        <v>19</v>
      </c>
      <c r="E53" s="82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1</v>
      </c>
      <c r="D54" s="15">
        <f>COUNTIF(H4:H43,"▲")</f>
        <v>0</v>
      </c>
      <c r="E54" s="15">
        <f>COUNTA(H4:H43)</f>
        <v>1</v>
      </c>
      <c r="F54" s="11"/>
      <c r="G54" s="16">
        <f>ROUND(C54*50,0)</f>
        <v>50</v>
      </c>
      <c r="H54" s="13"/>
      <c r="I54" s="112"/>
      <c r="K54" s="42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IF(C54&gt;0,ROUND(SUMIF(H18:H43,"○",E18:E43)/C54,0),"")</f>
        <v>0</v>
      </c>
      <c r="D55" s="15" t="str">
        <f>IF(D54&gt;0,ROUND(SUMIF(H18:H43,"▲",E18:E43)/D54,0),"")</f>
        <v/>
      </c>
      <c r="E55" s="15">
        <f>ROUND(SUMIF(H4:H43,"*",E4:E43)/E54,0)</f>
        <v>8</v>
      </c>
      <c r="F55" s="14"/>
      <c r="G55" s="16">
        <f>C55</f>
        <v>0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IF(C54&gt;0,ROUND(SUMIF(H18:H43,"○",D18:D43)/C54,0),"")</f>
        <v>0</v>
      </c>
      <c r="D56" s="15" t="str">
        <f>IF(D54&gt;0,ROUND(SUMIF(H18:H43,"▲",D18:D43)/D54,0),"")</f>
        <v/>
      </c>
      <c r="E56" s="15">
        <f>ROUND(SUMIF(H4:H43,"*",D4:D43)/E54,0)</f>
        <v>10</v>
      </c>
      <c r="F56" s="14"/>
      <c r="G56" s="16">
        <f>C56</f>
        <v>0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0.04</v>
      </c>
      <c r="D57" s="17">
        <f>SUMIF(H18:H43,"▲",F18:F43)</f>
        <v>0</v>
      </c>
      <c r="E57" s="17">
        <f>SUM(C57:D57)</f>
        <v>0.04</v>
      </c>
      <c r="F57" s="14"/>
      <c r="G57" s="20">
        <f>ROUND(C57*50,1)</f>
        <v>2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3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82" t="s">
        <v>18</v>
      </c>
      <c r="D60" s="82" t="s">
        <v>19</v>
      </c>
      <c r="E60" s="82" t="s">
        <v>20</v>
      </c>
      <c r="F60" s="11"/>
      <c r="G60" s="14"/>
      <c r="H60" s="11"/>
      <c r="I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100</v>
      </c>
      <c r="D61" s="21" t="str">
        <f>IF(D47&gt;0,ROUND(D54/D47*100,1),"")</f>
        <v/>
      </c>
      <c r="E61" s="21">
        <f>ROUND(E54/E47*100,1)</f>
        <v>100</v>
      </c>
      <c r="F61" s="11"/>
      <c r="G61" s="14"/>
      <c r="H61" s="11"/>
      <c r="I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100</v>
      </c>
      <c r="D62" s="21" t="str">
        <f>IF(D47&gt;0,ROUND(D57/D50*100,1),"")</f>
        <v/>
      </c>
      <c r="E62" s="21">
        <f>ROUND(E57/E50*100,1)</f>
        <v>100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82" t="s">
        <v>18</v>
      </c>
      <c r="D65" s="82" t="s">
        <v>19</v>
      </c>
      <c r="E65" s="82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0</v>
      </c>
      <c r="D66" s="15">
        <f>D47-D54</f>
        <v>0</v>
      </c>
      <c r="E66" s="15">
        <f>SUM(C66:D66)</f>
        <v>0</v>
      </c>
      <c r="F66" s="11"/>
      <c r="G66" s="16">
        <f>C66*100</f>
        <v>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 t="str">
        <f>IF(C66&gt;0,ROUND(SUMIFS(E18:E43,G18:G43,"&lt;&gt;*下層*",H18:H43,"")/C66,0),"")</f>
        <v/>
      </c>
      <c r="D67" s="15" t="str">
        <f>IF(D66&gt;0,ROUND(SUMIFS(E18:E43,G18:G43,"*下層*",H18:H43,"")/D66,0),"")</f>
        <v/>
      </c>
      <c r="E67" s="15" t="str">
        <f>IF(E66&gt;0,ROUND(SUMIF(H18:H43,"",E18:E43)/E66,0),"")</f>
        <v/>
      </c>
      <c r="F67" s="14"/>
      <c r="G67" s="16" t="str">
        <f>C67</f>
        <v/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 t="str">
        <f>IF(C66&gt;0,ROUND(SUMIFS(D18:D43,G18:G43,"&lt;&gt;*下層*",H18:H43,"")/C66,0),"")</f>
        <v/>
      </c>
      <c r="D68" s="15" t="str">
        <f>IF(D66&gt;0,ROUND(SUMIFS(D18:D43,G18:G43,"*下層*",H18:H43,"")/D66,0),"")</f>
        <v/>
      </c>
      <c r="E68" s="15" t="str">
        <f>IF(E66&gt;0,ROUND(SUMIF(H18:H43,"",D18:D43)/E66,0),"")</f>
        <v/>
      </c>
      <c r="F68" s="14"/>
      <c r="G68" s="16" t="str">
        <f>C68</f>
        <v/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0</v>
      </c>
      <c r="D69" s="17" t="str">
        <f>IF(D66&gt;0,D50-D57,"")</f>
        <v/>
      </c>
      <c r="E69" s="4">
        <f>SUM(C69:D69)</f>
        <v>0</v>
      </c>
      <c r="F69" s="14"/>
      <c r="G69" s="18">
        <f>C69*100</f>
        <v>0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8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479" priority="16" stopIfTrue="1">
      <formula>AND(($H4="スギ"),(#REF!&lt;12))</formula>
    </cfRule>
  </conditionalFormatting>
  <conditionalFormatting sqref="L4:L43">
    <cfRule type="expression" dxfId="478" priority="15" stopIfTrue="1">
      <formula>AND(($H4="スギ"),(#REF!&lt;22),(#REF!&gt;=12))</formula>
    </cfRule>
  </conditionalFormatting>
  <conditionalFormatting sqref="M4:M43">
    <cfRule type="expression" dxfId="477" priority="14" stopIfTrue="1">
      <formula>AND(($H4="スギ"),(#REF!&lt;32),(#REF!&gt;=22))</formula>
    </cfRule>
  </conditionalFormatting>
  <conditionalFormatting sqref="N4:N43">
    <cfRule type="expression" dxfId="476" priority="13" stopIfTrue="1">
      <formula>AND(($H4="スギ"),(#REF!&lt;42),(#REF!&gt;=32))</formula>
    </cfRule>
  </conditionalFormatting>
  <conditionalFormatting sqref="U4:U43 Z4:AF43 AJ4:AJ43 O4:P43">
    <cfRule type="expression" dxfId="475" priority="12" stopIfTrue="1">
      <formula>AND(($H4="スギ"),(#REF!&gt;=42))</formula>
    </cfRule>
  </conditionalFormatting>
  <conditionalFormatting sqref="Q4:Q43 AA4:AA43">
    <cfRule type="expression" dxfId="474" priority="11" stopIfTrue="1">
      <formula>AND(($H4="ヒノキ"),(#REF!&lt;12))</formula>
    </cfRule>
  </conditionalFormatting>
  <conditionalFormatting sqref="R4:R43 AB4:AE43">
    <cfRule type="expression" dxfId="473" priority="10" stopIfTrue="1">
      <formula>AND(($H4="ヒノキ"),(#REF!&lt;22),(#REF!&gt;=12))</formula>
    </cfRule>
  </conditionalFormatting>
  <conditionalFormatting sqref="S4:S43">
    <cfRule type="expression" dxfId="472" priority="9" stopIfTrue="1">
      <formula>AND(($H4="ヒノキ"),(#REF!&lt;32),(#REF!&gt;=22))</formula>
    </cfRule>
  </conditionalFormatting>
  <conditionalFormatting sqref="T4:U43 Z4:AF43 AJ4:AJ43">
    <cfRule type="expression" dxfId="471" priority="8" stopIfTrue="1">
      <formula>AND(($H4="ヒノキ"),(#REF!&gt;=32))</formula>
    </cfRule>
  </conditionalFormatting>
  <conditionalFormatting sqref="V4:V43 AA4:AA43">
    <cfRule type="expression" dxfId="470" priority="7" stopIfTrue="1">
      <formula>AND(($H4="アカマツ"),(#REF!&lt;12))</formula>
    </cfRule>
  </conditionalFormatting>
  <conditionalFormatting sqref="W4:W43 AB4:AB43">
    <cfRule type="expression" dxfId="469" priority="6" stopIfTrue="1">
      <formula>AND(($H4="アカマツ"),(#REF!&lt;22),(#REF!&gt;=12))</formula>
    </cfRule>
  </conditionalFormatting>
  <conditionalFormatting sqref="X4:X43 AC4:AC43">
    <cfRule type="expression" dxfId="468" priority="5" stopIfTrue="1">
      <formula>AND(($H4="アカマツ"),(#REF!&lt;42),(#REF!&gt;=22))</formula>
    </cfRule>
  </conditionalFormatting>
  <conditionalFormatting sqref="Y4:AF43 AJ4:AJ43">
    <cfRule type="expression" dxfId="467" priority="4" stopIfTrue="1">
      <formula>AND(($H4="アカマツ"),(#REF!&gt;=42))</formula>
    </cfRule>
  </conditionalFormatting>
  <conditionalFormatting sqref="AG4:AG43">
    <cfRule type="expression" dxfId="466" priority="3" stopIfTrue="1">
      <formula>AND(($H4&lt;&gt;"スギ"),($H4&lt;&gt;"ヒノキ"),($H4&lt;&gt;"アカマツ"),(#REF!&lt;12))</formula>
    </cfRule>
  </conditionalFormatting>
  <conditionalFormatting sqref="AH4:AH43">
    <cfRule type="expression" dxfId="465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464" priority="1" stopIfTrue="1">
      <formula>AND(($H4&lt;&gt;"スギ"),($H4&lt;&gt;"ヒノキ"),($H4&lt;&gt;"アカマツ"),(#REF!&gt;=42))</formula>
    </cfRule>
  </conditionalFormatting>
  <printOptions horizontalCentered="1" verticalCentered="1"/>
  <pageMargins left="0.78740157480314965" right="0.51181102362204722" top="0.74803149606299213" bottom="0.74803149606299213" header="0.31496062992125984" footer="0.31496062992125984"/>
  <pageSetup paperSize="9" scale="80" orientation="portrait" blackAndWhite="1" r:id="rId1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FF00"/>
  </sheetPr>
  <dimension ref="A1:AJ120"/>
  <sheetViews>
    <sheetView showGridLines="0" view="pageBreakPreview" topLeftCell="A40" zoomScale="85" zoomScaleNormal="85" zoomScaleSheetLayoutView="85" workbookViewId="0">
      <selection activeCell="I46" sqref="I46:I61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545</v>
      </c>
      <c r="B2" s="100"/>
      <c r="C2" s="100"/>
      <c r="D2" s="100"/>
      <c r="E2" s="100"/>
      <c r="F2" s="100"/>
      <c r="G2" s="100"/>
      <c r="H2" s="101" t="s">
        <v>341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79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8">
        <v>0</v>
      </c>
      <c r="L3" s="78">
        <v>12</v>
      </c>
      <c r="M3" s="78">
        <v>22</v>
      </c>
      <c r="N3" s="78">
        <v>32</v>
      </c>
      <c r="O3" s="78">
        <v>42</v>
      </c>
      <c r="P3" s="78" t="s">
        <v>14</v>
      </c>
      <c r="Q3" s="78">
        <v>0</v>
      </c>
      <c r="R3" s="78">
        <v>12</v>
      </c>
      <c r="S3" s="78">
        <v>22</v>
      </c>
      <c r="T3" s="78">
        <v>32</v>
      </c>
      <c r="U3" s="78" t="s">
        <v>14</v>
      </c>
      <c r="V3" s="78">
        <v>0</v>
      </c>
      <c r="W3" s="78">
        <v>12</v>
      </c>
      <c r="X3" s="78">
        <v>22</v>
      </c>
      <c r="Y3" s="78">
        <v>42</v>
      </c>
      <c r="Z3" s="78" t="s">
        <v>14</v>
      </c>
      <c r="AA3" s="78">
        <v>0</v>
      </c>
      <c r="AB3" s="78">
        <v>12</v>
      </c>
      <c r="AC3" s="78">
        <v>22</v>
      </c>
      <c r="AD3" s="78">
        <v>32</v>
      </c>
      <c r="AE3" s="78">
        <v>42</v>
      </c>
      <c r="AF3" s="78" t="s">
        <v>14</v>
      </c>
      <c r="AG3" s="78">
        <v>0</v>
      </c>
      <c r="AH3" s="78">
        <v>12</v>
      </c>
      <c r="AI3" s="78">
        <v>42</v>
      </c>
      <c r="AJ3" s="78" t="s">
        <v>14</v>
      </c>
    </row>
    <row r="4" spans="1:36" ht="12.95" customHeight="1" x14ac:dyDescent="0.15">
      <c r="A4" s="77">
        <v>131</v>
      </c>
      <c r="B4" s="99" t="s">
        <v>40</v>
      </c>
      <c r="C4" s="99"/>
      <c r="D4" s="77">
        <v>22</v>
      </c>
      <c r="E4" s="77">
        <v>17</v>
      </c>
      <c r="F4" s="4">
        <f t="shared" ref="F4:F43" si="0">IF(D4&gt;0,IF(B4="スギ",P4,IF(B4="ヒノキ",U4,IF(B4="アカマツ",Z4,IF(B4="カラマツ",AF4,AJ4)))),"")</f>
        <v>0.28999999999999998</v>
      </c>
      <c r="G4" s="5"/>
      <c r="H4" s="77"/>
      <c r="I4" s="77" t="s">
        <v>38</v>
      </c>
      <c r="J4" s="1" t="s">
        <v>15</v>
      </c>
      <c r="K4" s="78">
        <f t="shared" ref="K4:K43" si="1">IF(ROUND(10^(-5+0.8769+1.7454*LOG(D4)+1.014*LOG(E4)),2)&gt;=0.01,ROUND(10^(-5+0.8769+1.7454*LOG(D4)+1.014*LOG(E4)),2),ROUND(10^(-5+0.8769+1.7454*LOG(D4)+1.014*LOG(E4)),3))</f>
        <v>0.28999999999999998</v>
      </c>
      <c r="L4" s="78">
        <f t="shared" ref="L4:L43" si="2">ROUND(10^(-5+0.73504+1.83346*LOG(D4)+1.06569*LOG(E4)),2)</f>
        <v>0.32</v>
      </c>
      <c r="M4" s="78">
        <f t="shared" ref="M4:M43" si="3">ROUND(10^(-5+0.71514+1.74357*LOG(D4)+1.17719*LOG(E4)),2)</f>
        <v>0.32</v>
      </c>
      <c r="N4" s="78">
        <f t="shared" ref="N4:N43" si="4">ROUND(10^(-5+0.82956+1.76381*LOG(D4)+1.06412*LOG(E4)),2)</f>
        <v>0.32</v>
      </c>
      <c r="O4" s="78">
        <f t="shared" ref="O4:O43" si="5">ROUND(10^(-5+0.88226+1.79204*LOG(D4)+0.99303*LOG(E4)),2)</f>
        <v>0.32</v>
      </c>
      <c r="P4" s="78">
        <f>HLOOKUP($D4,K$3:O$43,MATCH($A4,$A$3:$A$43,0),1)</f>
        <v>0.32</v>
      </c>
      <c r="Q4" s="78">
        <f t="shared" ref="Q4:Q43" si="6">IF(ROUND(10^(1.810672*LOG(D4)+0.982833*LOG(E4)-4.173533),2)&gt;=0.01,ROUND(10^(1.810672*LOG(D4)+0.982833*LOG(E4)-4.173533),2),ROUND(10^(1.810672*LOG(D4)+0.982833*LOG(E4)-4.173533),3))</f>
        <v>0.28999999999999998</v>
      </c>
      <c r="R4" s="78">
        <f t="shared" ref="R4:R43" si="7">ROUND(10^(1.905709*LOG(D4)+1.011385*LOG(E4)-4.293729),2)</f>
        <v>0.32</v>
      </c>
      <c r="S4" s="78">
        <f t="shared" ref="S4:S43" si="8">ROUND(10^(1.771888*LOG(D4)+1.138415*LOG(E4)-4.271259),2)</f>
        <v>0.32</v>
      </c>
      <c r="T4" s="78">
        <f t="shared" ref="T4:T43" si="9">ROUND(10^(1.671519*LOG(D4)+1.363617*LOG(E4)-4.404407),2)</f>
        <v>0.33</v>
      </c>
      <c r="U4" s="78">
        <f t="shared" ref="U4:U43" si="10">HLOOKUP($D4,Q$3:T$43,MATCH($A4,$A$3:$A$43,0),1)</f>
        <v>0.32</v>
      </c>
      <c r="V4" s="78">
        <f t="shared" ref="V4:V43" si="11">IF(ROUND(10^(-4.249503+1.946501*LOG(D4)+0.942682*LOG(E4)),2)&gt;=0.01,ROUND(10^(-4.249503+1.946501*LOG(D4)+0.942682*LOG(E4)),2),ROUND(10^(-4.249503+1.946501*LOG(D4)+0.942682*LOG(E4)),3))</f>
        <v>0.33</v>
      </c>
      <c r="W4" s="78">
        <f t="shared" ref="W4:W43" si="12">ROUND(10^(-4.155639+1.847898*LOG(D4)+0.951955*LOG(E4)),2)</f>
        <v>0.31</v>
      </c>
      <c r="X4" s="78">
        <f t="shared" ref="X4:X43" si="13">ROUND(10^(-4.194535+1.804172*LOG(D4)+1.034248*LOG(E4)),2)</f>
        <v>0.32</v>
      </c>
      <c r="Y4" s="78">
        <f t="shared" ref="Y4:Y43" si="14">ROUND(10^(-4.42347+2.006485*LOG(D4)+0.967757*LOG(E4)),2)</f>
        <v>0.28999999999999998</v>
      </c>
      <c r="Z4" s="78">
        <f t="shared" ref="Z4:Z43" si="15">HLOOKUP($D4,V$3:Y$43,MATCH($A4,$A$3:$A$43,0),1)</f>
        <v>0.32</v>
      </c>
      <c r="AA4" s="78">
        <f t="shared" ref="AA4:AA43" si="16">IF(ROUND(10^(1.80389*LOG(D4)+0.962587*LOG(E4)-4.155099),2)&gt;=0.01,ROUND(10^(1.80389*LOG(D4)+0.962587*LOG(E4)-4.155099),2),ROUND(10^(1.80389*LOG(D4)+0.962587*LOG(E4)-4.155099),3))</f>
        <v>0.28000000000000003</v>
      </c>
      <c r="AB4" s="78">
        <f t="shared" ref="AB4:AB43" si="17">ROUND(10^(1.979213*LOG(D4)+0.998347*LOG(E4)-4.369281),2)</f>
        <v>0.33</v>
      </c>
      <c r="AC4" s="78">
        <f t="shared" ref="AC4:AC43" si="18">ROUND(10^(1.904401*LOG(D4)+1.062478*LOG(E4)-4.348104),2)</f>
        <v>0.33</v>
      </c>
      <c r="AD4" s="78">
        <f t="shared" ref="AD4:AD43" si="19">ROUND(10^(1.640825*LOG(D4)+1.080387*LOG(E4)-3.976731),2)</f>
        <v>0.36</v>
      </c>
      <c r="AE4" s="78">
        <f t="shared" ref="AE4:AE43" si="20">ROUND(10^(1.90887*LOG(D4)+1.088002*LOG(E4)-4.431495),2)</f>
        <v>0.28999999999999998</v>
      </c>
      <c r="AF4" s="78">
        <f t="shared" ref="AF4:AF43" si="21">HLOOKUP($D4,AA$3:AE$43,MATCH($A4,$A$3:$A$43,0),1)</f>
        <v>0.33</v>
      </c>
      <c r="AG4" s="78">
        <f t="shared" ref="AG4:AG43" si="22">IF(ROUND(10^(1.94019664*LOG(D4)+0.84689666*LOG(E4)-4.20067295),2)&gt;=0.01,ROUND(10^(1.94019664*LOG(D4)+0.84689666*LOG(E4)-4.20067295),2),ROUND(10^(1.94019664*LOG(D4)+0.84689666*LOG(E4)-4.20067295),3))</f>
        <v>0.28000000000000003</v>
      </c>
      <c r="AH4" s="78">
        <f t="shared" ref="AH4:AH43" si="23">ROUND(10^(1.93813902*LOG(D4)+0.96697002*LOG(E4)-4.32216295),2)</f>
        <v>0.28999999999999998</v>
      </c>
      <c r="AI4" s="78">
        <f t="shared" ref="AI4:AI43" si="24">ROUND(10^(1.82464098*LOG(D4)+0.97625989*LOG(E4)-4.15096808),2)</f>
        <v>0.32</v>
      </c>
      <c r="AJ4" s="78">
        <f t="shared" ref="AJ4:AJ43" si="25">HLOOKUP($D4,AG$3:AI$43,MATCH($A4,$A$3:$A$43,0),1)</f>
        <v>0.28999999999999998</v>
      </c>
    </row>
    <row r="5" spans="1:36" ht="12.95" customHeight="1" x14ac:dyDescent="0.15">
      <c r="A5" s="77">
        <v>132</v>
      </c>
      <c r="B5" s="99" t="s">
        <v>41</v>
      </c>
      <c r="C5" s="99"/>
      <c r="D5" s="77">
        <v>8</v>
      </c>
      <c r="E5" s="77">
        <v>8</v>
      </c>
      <c r="F5" s="4">
        <f t="shared" si="0"/>
        <v>0.02</v>
      </c>
      <c r="G5" s="5"/>
      <c r="H5" s="77" t="s">
        <v>410</v>
      </c>
      <c r="I5" s="77"/>
      <c r="J5" s="1" t="s">
        <v>15</v>
      </c>
      <c r="K5" s="78">
        <f t="shared" si="1"/>
        <v>0.02</v>
      </c>
      <c r="L5" s="78">
        <f t="shared" si="2"/>
        <v>0.02</v>
      </c>
      <c r="M5" s="78">
        <f t="shared" si="3"/>
        <v>0.02</v>
      </c>
      <c r="N5" s="78">
        <f t="shared" si="4"/>
        <v>0.02</v>
      </c>
      <c r="O5" s="78">
        <f t="shared" si="5"/>
        <v>0.02</v>
      </c>
      <c r="P5" s="78">
        <f t="shared" ref="P5:P43" si="26">HLOOKUP($D5,K$3:O$43,MATCH(A5,$A$3:$A$43,0),1)</f>
        <v>0.02</v>
      </c>
      <c r="Q5" s="78">
        <f t="shared" si="6"/>
        <v>0.02</v>
      </c>
      <c r="R5" s="78">
        <f t="shared" si="7"/>
        <v>0.02</v>
      </c>
      <c r="S5" s="78">
        <f t="shared" si="8"/>
        <v>0.02</v>
      </c>
      <c r="T5" s="78">
        <f t="shared" si="9"/>
        <v>0.02</v>
      </c>
      <c r="U5" s="78">
        <f t="shared" si="10"/>
        <v>0.02</v>
      </c>
      <c r="V5" s="78">
        <f t="shared" si="11"/>
        <v>0.02</v>
      </c>
      <c r="W5" s="78">
        <f t="shared" si="12"/>
        <v>0.02</v>
      </c>
      <c r="X5" s="78">
        <f t="shared" si="13"/>
        <v>0.02</v>
      </c>
      <c r="Y5" s="78">
        <f t="shared" si="14"/>
        <v>0.02</v>
      </c>
      <c r="Z5" s="78">
        <f t="shared" si="15"/>
        <v>0.02</v>
      </c>
      <c r="AA5" s="78">
        <f t="shared" si="16"/>
        <v>0.02</v>
      </c>
      <c r="AB5" s="78">
        <f t="shared" si="17"/>
        <v>0.02</v>
      </c>
      <c r="AC5" s="78">
        <f t="shared" si="18"/>
        <v>0.02</v>
      </c>
      <c r="AD5" s="78">
        <f t="shared" si="19"/>
        <v>0.03</v>
      </c>
      <c r="AE5" s="78">
        <f t="shared" si="20"/>
        <v>0.02</v>
      </c>
      <c r="AF5" s="78">
        <f t="shared" si="21"/>
        <v>0.02</v>
      </c>
      <c r="AG5" s="78">
        <f t="shared" si="22"/>
        <v>0.02</v>
      </c>
      <c r="AH5" s="78">
        <f t="shared" si="23"/>
        <v>0.02</v>
      </c>
      <c r="AI5" s="78">
        <f t="shared" si="24"/>
        <v>0.02</v>
      </c>
      <c r="AJ5" s="78">
        <f t="shared" si="25"/>
        <v>0.02</v>
      </c>
    </row>
    <row r="6" spans="1:36" ht="12.95" customHeight="1" x14ac:dyDescent="0.15">
      <c r="A6" s="85">
        <v>133</v>
      </c>
      <c r="B6" s="99" t="s">
        <v>398</v>
      </c>
      <c r="C6" s="99"/>
      <c r="D6" s="77">
        <v>24</v>
      </c>
      <c r="E6" s="77">
        <v>18</v>
      </c>
      <c r="F6" s="4">
        <f t="shared" si="0"/>
        <v>0.39</v>
      </c>
      <c r="G6" s="5"/>
      <c r="H6" s="77" t="s">
        <v>32</v>
      </c>
      <c r="I6" s="5"/>
      <c r="J6" s="1" t="s">
        <v>15</v>
      </c>
      <c r="K6" s="78">
        <f t="shared" si="1"/>
        <v>0.36</v>
      </c>
      <c r="L6" s="78">
        <f t="shared" si="2"/>
        <v>0.4</v>
      </c>
      <c r="M6" s="78">
        <f t="shared" si="3"/>
        <v>0.4</v>
      </c>
      <c r="N6" s="78">
        <f t="shared" si="4"/>
        <v>0.4</v>
      </c>
      <c r="O6" s="78">
        <f t="shared" si="5"/>
        <v>0.4</v>
      </c>
      <c r="P6" s="78">
        <f t="shared" si="26"/>
        <v>0.4</v>
      </c>
      <c r="Q6" s="78">
        <f t="shared" si="6"/>
        <v>0.36</v>
      </c>
      <c r="R6" s="78">
        <f t="shared" si="7"/>
        <v>0.4</v>
      </c>
      <c r="S6" s="78">
        <f t="shared" si="8"/>
        <v>0.4</v>
      </c>
      <c r="T6" s="78">
        <f t="shared" si="9"/>
        <v>0.41</v>
      </c>
      <c r="U6" s="78">
        <f t="shared" si="10"/>
        <v>0.4</v>
      </c>
      <c r="V6" s="78">
        <f t="shared" si="11"/>
        <v>0.42</v>
      </c>
      <c r="W6" s="78">
        <f t="shared" si="12"/>
        <v>0.39</v>
      </c>
      <c r="X6" s="78">
        <f t="shared" si="13"/>
        <v>0.39</v>
      </c>
      <c r="Y6" s="78">
        <f t="shared" si="14"/>
        <v>0.36</v>
      </c>
      <c r="Z6" s="78">
        <f t="shared" si="15"/>
        <v>0.39</v>
      </c>
      <c r="AA6" s="78">
        <f t="shared" si="16"/>
        <v>0.35</v>
      </c>
      <c r="AB6" s="78">
        <f t="shared" si="17"/>
        <v>0.41</v>
      </c>
      <c r="AC6" s="78">
        <f t="shared" si="18"/>
        <v>0.41</v>
      </c>
      <c r="AD6" s="78">
        <f t="shared" si="19"/>
        <v>0.44</v>
      </c>
      <c r="AE6" s="78">
        <f t="shared" si="20"/>
        <v>0.37</v>
      </c>
      <c r="AF6" s="78">
        <f t="shared" si="21"/>
        <v>0.41</v>
      </c>
      <c r="AG6" s="78">
        <f t="shared" si="22"/>
        <v>0.35</v>
      </c>
      <c r="AH6" s="78">
        <f t="shared" si="23"/>
        <v>0.37</v>
      </c>
      <c r="AI6" s="78">
        <f t="shared" si="24"/>
        <v>0.39</v>
      </c>
      <c r="AJ6" s="78">
        <f t="shared" si="25"/>
        <v>0.37</v>
      </c>
    </row>
    <row r="7" spans="1:36" ht="12.95" customHeight="1" x14ac:dyDescent="0.15">
      <c r="A7" s="85">
        <v>134</v>
      </c>
      <c r="B7" s="99" t="s">
        <v>39</v>
      </c>
      <c r="C7" s="99"/>
      <c r="D7" s="77">
        <v>10</v>
      </c>
      <c r="E7" s="77">
        <v>11</v>
      </c>
      <c r="F7" s="4">
        <f t="shared" si="0"/>
        <v>0.05</v>
      </c>
      <c r="G7" s="5"/>
      <c r="H7" s="77" t="s">
        <v>32</v>
      </c>
      <c r="I7" s="5"/>
      <c r="J7" s="1" t="s">
        <v>15</v>
      </c>
      <c r="K7" s="78">
        <f t="shared" si="1"/>
        <v>0.05</v>
      </c>
      <c r="L7" s="78">
        <f t="shared" si="2"/>
        <v>0.05</v>
      </c>
      <c r="M7" s="78">
        <f t="shared" si="3"/>
        <v>0.05</v>
      </c>
      <c r="N7" s="78">
        <f t="shared" si="4"/>
        <v>0.05</v>
      </c>
      <c r="O7" s="78">
        <f t="shared" si="5"/>
        <v>0.05</v>
      </c>
      <c r="P7" s="78">
        <f t="shared" si="26"/>
        <v>0.05</v>
      </c>
      <c r="Q7" s="78">
        <f t="shared" si="6"/>
        <v>0.05</v>
      </c>
      <c r="R7" s="78">
        <f t="shared" si="7"/>
        <v>0.05</v>
      </c>
      <c r="S7" s="78">
        <f t="shared" si="8"/>
        <v>0.05</v>
      </c>
      <c r="T7" s="78">
        <f t="shared" si="9"/>
        <v>0.05</v>
      </c>
      <c r="U7" s="78">
        <f t="shared" si="10"/>
        <v>0.05</v>
      </c>
      <c r="V7" s="78">
        <f t="shared" si="11"/>
        <v>0.05</v>
      </c>
      <c r="W7" s="78">
        <f t="shared" si="12"/>
        <v>0.05</v>
      </c>
      <c r="X7" s="78">
        <f t="shared" si="13"/>
        <v>0.05</v>
      </c>
      <c r="Y7" s="78">
        <f t="shared" si="14"/>
        <v>0.04</v>
      </c>
      <c r="Z7" s="78">
        <f t="shared" si="15"/>
        <v>0.05</v>
      </c>
      <c r="AA7" s="78">
        <f t="shared" si="16"/>
        <v>0.04</v>
      </c>
      <c r="AB7" s="78">
        <f t="shared" si="17"/>
        <v>0.04</v>
      </c>
      <c r="AC7" s="78">
        <f t="shared" si="18"/>
        <v>0.05</v>
      </c>
      <c r="AD7" s="78">
        <f t="shared" si="19"/>
        <v>0.06</v>
      </c>
      <c r="AE7" s="78">
        <f t="shared" si="20"/>
        <v>0.04</v>
      </c>
      <c r="AF7" s="78">
        <f t="shared" si="21"/>
        <v>0.04</v>
      </c>
      <c r="AG7" s="78">
        <f t="shared" si="22"/>
        <v>0.04</v>
      </c>
      <c r="AH7" s="78">
        <f t="shared" si="23"/>
        <v>0.04</v>
      </c>
      <c r="AI7" s="78">
        <f t="shared" si="24"/>
        <v>0.05</v>
      </c>
      <c r="AJ7" s="78">
        <f t="shared" si="25"/>
        <v>0.04</v>
      </c>
    </row>
    <row r="8" spans="1:36" ht="12.95" customHeight="1" x14ac:dyDescent="0.15">
      <c r="A8" s="85">
        <v>135</v>
      </c>
      <c r="B8" s="99" t="s">
        <v>399</v>
      </c>
      <c r="C8" s="99"/>
      <c r="D8" s="77">
        <v>18</v>
      </c>
      <c r="E8" s="77">
        <v>15</v>
      </c>
      <c r="F8" s="4">
        <f t="shared" si="0"/>
        <v>0.18</v>
      </c>
      <c r="G8" s="5"/>
      <c r="H8" s="77"/>
      <c r="I8" s="77"/>
      <c r="J8" s="1" t="s">
        <v>15</v>
      </c>
      <c r="K8" s="78">
        <f t="shared" si="1"/>
        <v>0.18</v>
      </c>
      <c r="L8" s="78">
        <f t="shared" si="2"/>
        <v>0.19</v>
      </c>
      <c r="M8" s="78">
        <f t="shared" si="3"/>
        <v>0.19</v>
      </c>
      <c r="N8" s="78">
        <f t="shared" si="4"/>
        <v>0.2</v>
      </c>
      <c r="O8" s="78">
        <f t="shared" si="5"/>
        <v>0.2</v>
      </c>
      <c r="P8" s="78">
        <f t="shared" si="26"/>
        <v>0.19</v>
      </c>
      <c r="Q8" s="78">
        <f t="shared" si="6"/>
        <v>0.18</v>
      </c>
      <c r="R8" s="78">
        <f t="shared" si="7"/>
        <v>0.19</v>
      </c>
      <c r="S8" s="78">
        <f t="shared" si="8"/>
        <v>0.2</v>
      </c>
      <c r="T8" s="78">
        <f t="shared" si="9"/>
        <v>0.2</v>
      </c>
      <c r="U8" s="78">
        <f t="shared" si="10"/>
        <v>0.19</v>
      </c>
      <c r="V8" s="78">
        <f t="shared" si="11"/>
        <v>0.2</v>
      </c>
      <c r="W8" s="78">
        <f t="shared" si="12"/>
        <v>0.19</v>
      </c>
      <c r="X8" s="78">
        <f t="shared" si="13"/>
        <v>0.19</v>
      </c>
      <c r="Y8" s="78">
        <f t="shared" si="14"/>
        <v>0.17</v>
      </c>
      <c r="Z8" s="78">
        <f t="shared" si="15"/>
        <v>0.19</v>
      </c>
      <c r="AA8" s="78">
        <f t="shared" si="16"/>
        <v>0.17</v>
      </c>
      <c r="AB8" s="78">
        <f t="shared" si="17"/>
        <v>0.19</v>
      </c>
      <c r="AC8" s="78">
        <f t="shared" si="18"/>
        <v>0.2</v>
      </c>
      <c r="AD8" s="78">
        <f t="shared" si="19"/>
        <v>0.23</v>
      </c>
      <c r="AE8" s="78">
        <f t="shared" si="20"/>
        <v>0.18</v>
      </c>
      <c r="AF8" s="78">
        <f t="shared" si="21"/>
        <v>0.19</v>
      </c>
      <c r="AG8" s="78">
        <f t="shared" si="22"/>
        <v>0.17</v>
      </c>
      <c r="AH8" s="78">
        <f t="shared" si="23"/>
        <v>0.18</v>
      </c>
      <c r="AI8" s="78">
        <f t="shared" si="24"/>
        <v>0.19</v>
      </c>
      <c r="AJ8" s="78">
        <f t="shared" si="25"/>
        <v>0.18</v>
      </c>
    </row>
    <row r="9" spans="1:36" ht="12.95" customHeight="1" x14ac:dyDescent="0.15">
      <c r="A9" s="85">
        <v>136</v>
      </c>
      <c r="B9" s="99" t="s">
        <v>43</v>
      </c>
      <c r="C9" s="99"/>
      <c r="D9" s="77">
        <v>14</v>
      </c>
      <c r="E9" s="77">
        <v>15</v>
      </c>
      <c r="F9" s="4">
        <f t="shared" si="0"/>
        <v>0.11</v>
      </c>
      <c r="G9" s="5"/>
      <c r="H9" s="77" t="s">
        <v>411</v>
      </c>
      <c r="I9" s="5"/>
      <c r="J9" s="1" t="s">
        <v>15</v>
      </c>
      <c r="K9" s="78">
        <f t="shared" si="1"/>
        <v>0.12</v>
      </c>
      <c r="L9" s="78">
        <f t="shared" si="2"/>
        <v>0.12</v>
      </c>
      <c r="M9" s="78">
        <f t="shared" si="3"/>
        <v>0.13</v>
      </c>
      <c r="N9" s="78">
        <f t="shared" si="4"/>
        <v>0.13</v>
      </c>
      <c r="O9" s="78">
        <f t="shared" si="5"/>
        <v>0.13</v>
      </c>
      <c r="P9" s="78">
        <f t="shared" si="26"/>
        <v>0.12</v>
      </c>
      <c r="Q9" s="78">
        <f t="shared" si="6"/>
        <v>0.11</v>
      </c>
      <c r="R9" s="78">
        <f t="shared" si="7"/>
        <v>0.12</v>
      </c>
      <c r="S9" s="78">
        <f t="shared" si="8"/>
        <v>0.13</v>
      </c>
      <c r="T9" s="78">
        <f t="shared" si="9"/>
        <v>0.13</v>
      </c>
      <c r="U9" s="78">
        <f t="shared" si="10"/>
        <v>0.12</v>
      </c>
      <c r="V9" s="78">
        <f t="shared" si="11"/>
        <v>0.12</v>
      </c>
      <c r="W9" s="78">
        <f t="shared" si="12"/>
        <v>0.12</v>
      </c>
      <c r="X9" s="78">
        <f t="shared" si="13"/>
        <v>0.12</v>
      </c>
      <c r="Y9" s="78">
        <f t="shared" si="14"/>
        <v>0.1</v>
      </c>
      <c r="Z9" s="78">
        <f t="shared" si="15"/>
        <v>0.12</v>
      </c>
      <c r="AA9" s="78">
        <f t="shared" si="16"/>
        <v>0.11</v>
      </c>
      <c r="AB9" s="78">
        <f t="shared" si="17"/>
        <v>0.12</v>
      </c>
      <c r="AC9" s="78">
        <f t="shared" si="18"/>
        <v>0.12</v>
      </c>
      <c r="AD9" s="78">
        <f t="shared" si="19"/>
        <v>0.15</v>
      </c>
      <c r="AE9" s="78">
        <f t="shared" si="20"/>
        <v>0.11</v>
      </c>
      <c r="AF9" s="78">
        <f t="shared" si="21"/>
        <v>0.12</v>
      </c>
      <c r="AG9" s="78">
        <f t="shared" si="22"/>
        <v>0.1</v>
      </c>
      <c r="AH9" s="78">
        <f t="shared" si="23"/>
        <v>0.11</v>
      </c>
      <c r="AI9" s="78">
        <f t="shared" si="24"/>
        <v>0.12</v>
      </c>
      <c r="AJ9" s="78">
        <f t="shared" si="25"/>
        <v>0.11</v>
      </c>
    </row>
    <row r="10" spans="1:36" ht="12.95" customHeight="1" x14ac:dyDescent="0.15">
      <c r="A10" s="85">
        <v>137</v>
      </c>
      <c r="B10" s="99" t="s">
        <v>46</v>
      </c>
      <c r="C10" s="99"/>
      <c r="D10" s="77">
        <v>10</v>
      </c>
      <c r="E10" s="77">
        <v>9</v>
      </c>
      <c r="F10" s="4">
        <f t="shared" si="0"/>
        <v>0.04</v>
      </c>
      <c r="G10" s="5"/>
      <c r="H10" s="77" t="s">
        <v>411</v>
      </c>
      <c r="I10" s="5"/>
      <c r="J10" s="1" t="s">
        <v>15</v>
      </c>
      <c r="K10" s="78">
        <f t="shared" si="1"/>
        <v>0.04</v>
      </c>
      <c r="L10" s="78">
        <f t="shared" si="2"/>
        <v>0.04</v>
      </c>
      <c r="M10" s="78">
        <f t="shared" si="3"/>
        <v>0.04</v>
      </c>
      <c r="N10" s="78">
        <f t="shared" si="4"/>
        <v>0.04</v>
      </c>
      <c r="O10" s="78">
        <f t="shared" si="5"/>
        <v>0.04</v>
      </c>
      <c r="P10" s="78">
        <f t="shared" si="26"/>
        <v>0.04</v>
      </c>
      <c r="Q10" s="78">
        <f t="shared" si="6"/>
        <v>0.04</v>
      </c>
      <c r="R10" s="78">
        <f t="shared" si="7"/>
        <v>0.04</v>
      </c>
      <c r="S10" s="78">
        <f t="shared" si="8"/>
        <v>0.04</v>
      </c>
      <c r="T10" s="78">
        <f t="shared" si="9"/>
        <v>0.04</v>
      </c>
      <c r="U10" s="78">
        <f t="shared" si="10"/>
        <v>0.04</v>
      </c>
      <c r="V10" s="78">
        <f t="shared" si="11"/>
        <v>0.04</v>
      </c>
      <c r="W10" s="78">
        <f t="shared" si="12"/>
        <v>0.04</v>
      </c>
      <c r="X10" s="78">
        <f t="shared" si="13"/>
        <v>0.04</v>
      </c>
      <c r="Y10" s="78">
        <f t="shared" si="14"/>
        <v>0.03</v>
      </c>
      <c r="Z10" s="78">
        <f t="shared" si="15"/>
        <v>0.04</v>
      </c>
      <c r="AA10" s="78">
        <f t="shared" si="16"/>
        <v>0.04</v>
      </c>
      <c r="AB10" s="78">
        <f t="shared" si="17"/>
        <v>0.04</v>
      </c>
      <c r="AC10" s="78">
        <f t="shared" si="18"/>
        <v>0.04</v>
      </c>
      <c r="AD10" s="78">
        <f t="shared" si="19"/>
        <v>0.05</v>
      </c>
      <c r="AE10" s="78">
        <f t="shared" si="20"/>
        <v>0.03</v>
      </c>
      <c r="AF10" s="78">
        <f t="shared" si="21"/>
        <v>0.04</v>
      </c>
      <c r="AG10" s="78">
        <f t="shared" si="22"/>
        <v>0.04</v>
      </c>
      <c r="AH10" s="78">
        <f t="shared" si="23"/>
        <v>0.03</v>
      </c>
      <c r="AI10" s="78">
        <f t="shared" si="24"/>
        <v>0.04</v>
      </c>
      <c r="AJ10" s="78">
        <f t="shared" si="25"/>
        <v>0.04</v>
      </c>
    </row>
    <row r="11" spans="1:36" ht="12.95" customHeight="1" x14ac:dyDescent="0.15">
      <c r="A11" s="85">
        <v>138</v>
      </c>
      <c r="B11" s="99" t="s">
        <v>50</v>
      </c>
      <c r="C11" s="99"/>
      <c r="D11" s="77">
        <v>18</v>
      </c>
      <c r="E11" s="77">
        <v>14</v>
      </c>
      <c r="F11" s="4">
        <f t="shared" si="0"/>
        <v>0.17</v>
      </c>
      <c r="G11" s="5"/>
      <c r="H11" s="77" t="s">
        <v>411</v>
      </c>
      <c r="I11" s="77"/>
      <c r="J11" s="1" t="s">
        <v>15</v>
      </c>
      <c r="K11" s="78">
        <f t="shared" si="1"/>
        <v>0.17</v>
      </c>
      <c r="L11" s="78">
        <f t="shared" si="2"/>
        <v>0.18</v>
      </c>
      <c r="M11" s="78">
        <f t="shared" si="3"/>
        <v>0.18</v>
      </c>
      <c r="N11" s="78">
        <f t="shared" si="4"/>
        <v>0.18</v>
      </c>
      <c r="O11" s="78">
        <f t="shared" si="5"/>
        <v>0.19</v>
      </c>
      <c r="P11" s="78">
        <f t="shared" si="26"/>
        <v>0.18</v>
      </c>
      <c r="Q11" s="78">
        <f t="shared" si="6"/>
        <v>0.17</v>
      </c>
      <c r="R11" s="78">
        <f t="shared" si="7"/>
        <v>0.18</v>
      </c>
      <c r="S11" s="78">
        <f t="shared" si="8"/>
        <v>0.18</v>
      </c>
      <c r="T11" s="78">
        <f t="shared" si="9"/>
        <v>0.18</v>
      </c>
      <c r="U11" s="78">
        <f t="shared" si="10"/>
        <v>0.18</v>
      </c>
      <c r="V11" s="78">
        <f t="shared" si="11"/>
        <v>0.19</v>
      </c>
      <c r="W11" s="78">
        <f t="shared" si="12"/>
        <v>0.18</v>
      </c>
      <c r="X11" s="78">
        <f t="shared" si="13"/>
        <v>0.18</v>
      </c>
      <c r="Y11" s="78">
        <f t="shared" si="14"/>
        <v>0.16</v>
      </c>
      <c r="Z11" s="78">
        <f t="shared" si="15"/>
        <v>0.18</v>
      </c>
      <c r="AA11" s="78">
        <f t="shared" si="16"/>
        <v>0.16</v>
      </c>
      <c r="AB11" s="78">
        <f t="shared" si="17"/>
        <v>0.18</v>
      </c>
      <c r="AC11" s="78">
        <f t="shared" si="18"/>
        <v>0.18</v>
      </c>
      <c r="AD11" s="78">
        <f t="shared" si="19"/>
        <v>0.21</v>
      </c>
      <c r="AE11" s="78">
        <f t="shared" si="20"/>
        <v>0.16</v>
      </c>
      <c r="AF11" s="78">
        <f t="shared" si="21"/>
        <v>0.18</v>
      </c>
      <c r="AG11" s="78">
        <f t="shared" si="22"/>
        <v>0.16</v>
      </c>
      <c r="AH11" s="78">
        <f t="shared" si="23"/>
        <v>0.17</v>
      </c>
      <c r="AI11" s="78">
        <f t="shared" si="24"/>
        <v>0.18</v>
      </c>
      <c r="AJ11" s="78">
        <f t="shared" si="25"/>
        <v>0.17</v>
      </c>
    </row>
    <row r="12" spans="1:36" ht="12.95" customHeight="1" x14ac:dyDescent="0.15">
      <c r="A12" s="85">
        <v>139</v>
      </c>
      <c r="B12" s="99" t="s">
        <v>43</v>
      </c>
      <c r="C12" s="99"/>
      <c r="D12" s="77">
        <v>18</v>
      </c>
      <c r="E12" s="77">
        <v>15</v>
      </c>
      <c r="F12" s="4">
        <f t="shared" si="0"/>
        <v>0.18</v>
      </c>
      <c r="G12" s="5"/>
      <c r="H12" s="77" t="s">
        <v>411</v>
      </c>
      <c r="I12" s="5"/>
      <c r="J12" s="1" t="s">
        <v>15</v>
      </c>
      <c r="K12" s="78">
        <f t="shared" si="1"/>
        <v>0.18</v>
      </c>
      <c r="L12" s="78">
        <f t="shared" si="2"/>
        <v>0.19</v>
      </c>
      <c r="M12" s="78">
        <f t="shared" si="3"/>
        <v>0.19</v>
      </c>
      <c r="N12" s="78">
        <f t="shared" si="4"/>
        <v>0.2</v>
      </c>
      <c r="O12" s="78">
        <f t="shared" si="5"/>
        <v>0.2</v>
      </c>
      <c r="P12" s="78">
        <f t="shared" si="26"/>
        <v>0.19</v>
      </c>
      <c r="Q12" s="78">
        <f t="shared" si="6"/>
        <v>0.18</v>
      </c>
      <c r="R12" s="78">
        <f t="shared" si="7"/>
        <v>0.19</v>
      </c>
      <c r="S12" s="78">
        <f t="shared" si="8"/>
        <v>0.2</v>
      </c>
      <c r="T12" s="78">
        <f t="shared" si="9"/>
        <v>0.2</v>
      </c>
      <c r="U12" s="78">
        <f t="shared" si="10"/>
        <v>0.19</v>
      </c>
      <c r="V12" s="78">
        <f t="shared" si="11"/>
        <v>0.2</v>
      </c>
      <c r="W12" s="78">
        <f t="shared" si="12"/>
        <v>0.19</v>
      </c>
      <c r="X12" s="78">
        <f t="shared" si="13"/>
        <v>0.19</v>
      </c>
      <c r="Y12" s="78">
        <f t="shared" si="14"/>
        <v>0.17</v>
      </c>
      <c r="Z12" s="78">
        <f t="shared" si="15"/>
        <v>0.19</v>
      </c>
      <c r="AA12" s="78">
        <f t="shared" si="16"/>
        <v>0.17</v>
      </c>
      <c r="AB12" s="78">
        <f t="shared" si="17"/>
        <v>0.19</v>
      </c>
      <c r="AC12" s="78">
        <f t="shared" si="18"/>
        <v>0.2</v>
      </c>
      <c r="AD12" s="78">
        <f t="shared" si="19"/>
        <v>0.23</v>
      </c>
      <c r="AE12" s="78">
        <f t="shared" si="20"/>
        <v>0.18</v>
      </c>
      <c r="AF12" s="78">
        <f t="shared" si="21"/>
        <v>0.19</v>
      </c>
      <c r="AG12" s="78">
        <f t="shared" si="22"/>
        <v>0.17</v>
      </c>
      <c r="AH12" s="78">
        <f t="shared" si="23"/>
        <v>0.18</v>
      </c>
      <c r="AI12" s="78">
        <f t="shared" si="24"/>
        <v>0.19</v>
      </c>
      <c r="AJ12" s="78">
        <f t="shared" si="25"/>
        <v>0.18</v>
      </c>
    </row>
    <row r="13" spans="1:36" ht="12.95" customHeight="1" x14ac:dyDescent="0.15">
      <c r="A13" s="85">
        <v>140</v>
      </c>
      <c r="B13" s="99" t="s">
        <v>400</v>
      </c>
      <c r="C13" s="99"/>
      <c r="D13" s="77">
        <v>14</v>
      </c>
      <c r="E13" s="77">
        <v>14</v>
      </c>
      <c r="F13" s="4">
        <f t="shared" si="0"/>
        <v>0.1</v>
      </c>
      <c r="G13" s="5"/>
      <c r="H13" s="77"/>
      <c r="I13" s="5"/>
      <c r="J13" s="1" t="s">
        <v>15</v>
      </c>
      <c r="K13" s="78">
        <f t="shared" si="1"/>
        <v>0.11</v>
      </c>
      <c r="L13" s="78">
        <f t="shared" si="2"/>
        <v>0.11</v>
      </c>
      <c r="M13" s="78">
        <f t="shared" si="3"/>
        <v>0.12</v>
      </c>
      <c r="N13" s="78">
        <f t="shared" si="4"/>
        <v>0.12</v>
      </c>
      <c r="O13" s="78">
        <f t="shared" si="5"/>
        <v>0.12</v>
      </c>
      <c r="P13" s="78">
        <f t="shared" si="26"/>
        <v>0.11</v>
      </c>
      <c r="Q13" s="78">
        <f t="shared" si="6"/>
        <v>0.11</v>
      </c>
      <c r="R13" s="78">
        <f t="shared" si="7"/>
        <v>0.11</v>
      </c>
      <c r="S13" s="78">
        <f t="shared" si="8"/>
        <v>0.12</v>
      </c>
      <c r="T13" s="78">
        <f t="shared" si="9"/>
        <v>0.12</v>
      </c>
      <c r="U13" s="78">
        <f t="shared" si="10"/>
        <v>0.11</v>
      </c>
      <c r="V13" s="78">
        <f t="shared" si="11"/>
        <v>0.12</v>
      </c>
      <c r="W13" s="78">
        <f t="shared" si="12"/>
        <v>0.11</v>
      </c>
      <c r="X13" s="78">
        <f t="shared" si="13"/>
        <v>0.11</v>
      </c>
      <c r="Y13" s="78">
        <f t="shared" si="14"/>
        <v>0.1</v>
      </c>
      <c r="Z13" s="78">
        <f t="shared" si="15"/>
        <v>0.11</v>
      </c>
      <c r="AA13" s="78">
        <f t="shared" si="16"/>
        <v>0.1</v>
      </c>
      <c r="AB13" s="78">
        <f t="shared" si="17"/>
        <v>0.11</v>
      </c>
      <c r="AC13" s="78">
        <f t="shared" si="18"/>
        <v>0.11</v>
      </c>
      <c r="AD13" s="78">
        <f t="shared" si="19"/>
        <v>0.14000000000000001</v>
      </c>
      <c r="AE13" s="78">
        <f t="shared" si="20"/>
        <v>0.1</v>
      </c>
      <c r="AF13" s="78">
        <f t="shared" si="21"/>
        <v>0.11</v>
      </c>
      <c r="AG13" s="78">
        <f t="shared" si="22"/>
        <v>0.1</v>
      </c>
      <c r="AH13" s="78">
        <f t="shared" si="23"/>
        <v>0.1</v>
      </c>
      <c r="AI13" s="78">
        <f t="shared" si="24"/>
        <v>0.11</v>
      </c>
      <c r="AJ13" s="78">
        <f t="shared" si="25"/>
        <v>0.1</v>
      </c>
    </row>
    <row r="14" spans="1:36" ht="12.95" customHeight="1" x14ac:dyDescent="0.15">
      <c r="A14" s="85">
        <v>141</v>
      </c>
      <c r="B14" s="99" t="s">
        <v>40</v>
      </c>
      <c r="C14" s="99"/>
      <c r="D14" s="77">
        <v>24</v>
      </c>
      <c r="E14" s="77">
        <v>16</v>
      </c>
      <c r="F14" s="4">
        <f t="shared" si="0"/>
        <v>0.33</v>
      </c>
      <c r="G14" s="5"/>
      <c r="H14" s="77" t="s">
        <v>32</v>
      </c>
      <c r="I14" s="77"/>
      <c r="J14" s="1" t="s">
        <v>15</v>
      </c>
      <c r="K14" s="78">
        <f t="shared" si="1"/>
        <v>0.32</v>
      </c>
      <c r="L14" s="78">
        <f t="shared" si="2"/>
        <v>0.35</v>
      </c>
      <c r="M14" s="78">
        <f t="shared" si="3"/>
        <v>0.35</v>
      </c>
      <c r="N14" s="78">
        <f t="shared" si="4"/>
        <v>0.35</v>
      </c>
      <c r="O14" s="78">
        <f t="shared" si="5"/>
        <v>0.36</v>
      </c>
      <c r="P14" s="78">
        <f t="shared" si="26"/>
        <v>0.35</v>
      </c>
      <c r="Q14" s="78">
        <f t="shared" si="6"/>
        <v>0.32</v>
      </c>
      <c r="R14" s="78">
        <f t="shared" si="7"/>
        <v>0.36</v>
      </c>
      <c r="S14" s="78">
        <f t="shared" si="8"/>
        <v>0.35</v>
      </c>
      <c r="T14" s="78">
        <f t="shared" si="9"/>
        <v>0.35</v>
      </c>
      <c r="U14" s="78">
        <f t="shared" si="10"/>
        <v>0.35</v>
      </c>
      <c r="V14" s="78">
        <f t="shared" si="11"/>
        <v>0.37</v>
      </c>
      <c r="W14" s="78">
        <f t="shared" si="12"/>
        <v>0.35</v>
      </c>
      <c r="X14" s="78">
        <f t="shared" si="13"/>
        <v>0.35</v>
      </c>
      <c r="Y14" s="78">
        <f t="shared" si="14"/>
        <v>0.32</v>
      </c>
      <c r="Z14" s="78">
        <f t="shared" si="15"/>
        <v>0.35</v>
      </c>
      <c r="AA14" s="78">
        <f t="shared" si="16"/>
        <v>0.31</v>
      </c>
      <c r="AB14" s="78">
        <f t="shared" si="17"/>
        <v>0.37</v>
      </c>
      <c r="AC14" s="78">
        <f t="shared" si="18"/>
        <v>0.36</v>
      </c>
      <c r="AD14" s="78">
        <f t="shared" si="19"/>
        <v>0.39</v>
      </c>
      <c r="AE14" s="78">
        <f t="shared" si="20"/>
        <v>0.33</v>
      </c>
      <c r="AF14" s="78">
        <f t="shared" si="21"/>
        <v>0.36</v>
      </c>
      <c r="AG14" s="78">
        <f t="shared" si="22"/>
        <v>0.31</v>
      </c>
      <c r="AH14" s="78">
        <f t="shared" si="23"/>
        <v>0.33</v>
      </c>
      <c r="AI14" s="78">
        <f t="shared" si="24"/>
        <v>0.35</v>
      </c>
      <c r="AJ14" s="78">
        <f t="shared" si="25"/>
        <v>0.33</v>
      </c>
    </row>
    <row r="15" spans="1:36" ht="12.95" customHeight="1" x14ac:dyDescent="0.15">
      <c r="A15" s="85">
        <v>142</v>
      </c>
      <c r="B15" s="99" t="s">
        <v>81</v>
      </c>
      <c r="C15" s="99"/>
      <c r="D15" s="77">
        <v>16</v>
      </c>
      <c r="E15" s="77">
        <v>14</v>
      </c>
      <c r="F15" s="4">
        <f t="shared" si="0"/>
        <v>0.13</v>
      </c>
      <c r="G15" s="5" t="s">
        <v>42</v>
      </c>
      <c r="H15" s="77" t="s">
        <v>32</v>
      </c>
      <c r="I15" s="77"/>
      <c r="J15" s="1" t="s">
        <v>15</v>
      </c>
      <c r="K15" s="78">
        <f t="shared" si="1"/>
        <v>0.14000000000000001</v>
      </c>
      <c r="L15" s="78">
        <f t="shared" si="2"/>
        <v>0.15</v>
      </c>
      <c r="M15" s="78">
        <f t="shared" si="3"/>
        <v>0.15</v>
      </c>
      <c r="N15" s="78">
        <f t="shared" si="4"/>
        <v>0.15</v>
      </c>
      <c r="O15" s="78">
        <f t="shared" si="5"/>
        <v>0.15</v>
      </c>
      <c r="P15" s="78">
        <f t="shared" si="26"/>
        <v>0.15</v>
      </c>
      <c r="Q15" s="78">
        <f t="shared" si="6"/>
        <v>0.14000000000000001</v>
      </c>
      <c r="R15" s="78">
        <f t="shared" si="7"/>
        <v>0.14000000000000001</v>
      </c>
      <c r="S15" s="78">
        <f t="shared" si="8"/>
        <v>0.15</v>
      </c>
      <c r="T15" s="78">
        <f t="shared" si="9"/>
        <v>0.15</v>
      </c>
      <c r="U15" s="78">
        <f t="shared" si="10"/>
        <v>0.14000000000000001</v>
      </c>
      <c r="V15" s="78">
        <f t="shared" si="11"/>
        <v>0.15</v>
      </c>
      <c r="W15" s="78">
        <f t="shared" si="12"/>
        <v>0.14000000000000001</v>
      </c>
      <c r="X15" s="78">
        <f t="shared" si="13"/>
        <v>0.15</v>
      </c>
      <c r="Y15" s="78">
        <f t="shared" si="14"/>
        <v>0.13</v>
      </c>
      <c r="Z15" s="78">
        <f t="shared" si="15"/>
        <v>0.14000000000000001</v>
      </c>
      <c r="AA15" s="78">
        <f t="shared" si="16"/>
        <v>0.13</v>
      </c>
      <c r="AB15" s="78">
        <f t="shared" si="17"/>
        <v>0.14000000000000001</v>
      </c>
      <c r="AC15" s="78">
        <f t="shared" si="18"/>
        <v>0.15</v>
      </c>
      <c r="AD15" s="78">
        <f t="shared" si="19"/>
        <v>0.17</v>
      </c>
      <c r="AE15" s="78">
        <f t="shared" si="20"/>
        <v>0.13</v>
      </c>
      <c r="AF15" s="78">
        <f t="shared" si="21"/>
        <v>0.14000000000000001</v>
      </c>
      <c r="AG15" s="78">
        <f t="shared" si="22"/>
        <v>0.13</v>
      </c>
      <c r="AH15" s="78">
        <f t="shared" si="23"/>
        <v>0.13</v>
      </c>
      <c r="AI15" s="78">
        <f t="shared" si="24"/>
        <v>0.15</v>
      </c>
      <c r="AJ15" s="78">
        <f t="shared" si="25"/>
        <v>0.13</v>
      </c>
    </row>
    <row r="16" spans="1:36" ht="12.95" customHeight="1" x14ac:dyDescent="0.15">
      <c r="A16" s="85">
        <v>143</v>
      </c>
      <c r="B16" s="99" t="s">
        <v>81</v>
      </c>
      <c r="C16" s="99"/>
      <c r="D16" s="77">
        <v>16</v>
      </c>
      <c r="E16" s="77">
        <v>14</v>
      </c>
      <c r="F16" s="4">
        <f t="shared" si="0"/>
        <v>0.13</v>
      </c>
      <c r="G16" s="5" t="s">
        <v>42</v>
      </c>
      <c r="H16" s="77" t="s">
        <v>32</v>
      </c>
      <c r="I16" s="77"/>
      <c r="J16" s="1" t="s">
        <v>15</v>
      </c>
      <c r="K16" s="78">
        <f t="shared" si="1"/>
        <v>0.14000000000000001</v>
      </c>
      <c r="L16" s="78">
        <f t="shared" si="2"/>
        <v>0.15</v>
      </c>
      <c r="M16" s="78">
        <f t="shared" si="3"/>
        <v>0.15</v>
      </c>
      <c r="N16" s="78">
        <f t="shared" si="4"/>
        <v>0.15</v>
      </c>
      <c r="O16" s="78">
        <f t="shared" si="5"/>
        <v>0.15</v>
      </c>
      <c r="P16" s="78">
        <f t="shared" si="26"/>
        <v>0.15</v>
      </c>
      <c r="Q16" s="78">
        <f t="shared" si="6"/>
        <v>0.14000000000000001</v>
      </c>
      <c r="R16" s="78">
        <f t="shared" si="7"/>
        <v>0.14000000000000001</v>
      </c>
      <c r="S16" s="78">
        <f t="shared" si="8"/>
        <v>0.15</v>
      </c>
      <c r="T16" s="78">
        <f t="shared" si="9"/>
        <v>0.15</v>
      </c>
      <c r="U16" s="78">
        <f t="shared" si="10"/>
        <v>0.14000000000000001</v>
      </c>
      <c r="V16" s="78">
        <f t="shared" si="11"/>
        <v>0.15</v>
      </c>
      <c r="W16" s="78">
        <f t="shared" si="12"/>
        <v>0.14000000000000001</v>
      </c>
      <c r="X16" s="78">
        <f t="shared" si="13"/>
        <v>0.15</v>
      </c>
      <c r="Y16" s="78">
        <f t="shared" si="14"/>
        <v>0.13</v>
      </c>
      <c r="Z16" s="78">
        <f t="shared" si="15"/>
        <v>0.14000000000000001</v>
      </c>
      <c r="AA16" s="78">
        <f t="shared" si="16"/>
        <v>0.13</v>
      </c>
      <c r="AB16" s="78">
        <f t="shared" si="17"/>
        <v>0.14000000000000001</v>
      </c>
      <c r="AC16" s="78">
        <f t="shared" si="18"/>
        <v>0.15</v>
      </c>
      <c r="AD16" s="78">
        <f t="shared" si="19"/>
        <v>0.17</v>
      </c>
      <c r="AE16" s="78">
        <f t="shared" si="20"/>
        <v>0.13</v>
      </c>
      <c r="AF16" s="78">
        <f t="shared" si="21"/>
        <v>0.14000000000000001</v>
      </c>
      <c r="AG16" s="78">
        <f t="shared" si="22"/>
        <v>0.13</v>
      </c>
      <c r="AH16" s="78">
        <f t="shared" si="23"/>
        <v>0.13</v>
      </c>
      <c r="AI16" s="78">
        <f t="shared" si="24"/>
        <v>0.15</v>
      </c>
      <c r="AJ16" s="78">
        <f t="shared" si="25"/>
        <v>0.13</v>
      </c>
    </row>
    <row r="17" spans="1:36" ht="12.95" customHeight="1" x14ac:dyDescent="0.15">
      <c r="A17" s="85">
        <v>144</v>
      </c>
      <c r="B17" s="99" t="s">
        <v>40</v>
      </c>
      <c r="C17" s="99"/>
      <c r="D17" s="77">
        <v>8</v>
      </c>
      <c r="E17" s="77">
        <v>7</v>
      </c>
      <c r="F17" s="4">
        <f t="shared" si="0"/>
        <v>0.02</v>
      </c>
      <c r="G17" s="5" t="s">
        <v>42</v>
      </c>
      <c r="H17" s="77" t="s">
        <v>32</v>
      </c>
      <c r="I17" s="77"/>
      <c r="J17" s="1" t="s">
        <v>15</v>
      </c>
      <c r="K17" s="78">
        <f t="shared" si="1"/>
        <v>0.02</v>
      </c>
      <c r="L17" s="78">
        <f t="shared" si="2"/>
        <v>0.02</v>
      </c>
      <c r="M17" s="78">
        <f t="shared" si="3"/>
        <v>0.02</v>
      </c>
      <c r="N17" s="78">
        <f t="shared" si="4"/>
        <v>0.02</v>
      </c>
      <c r="O17" s="78">
        <f t="shared" si="5"/>
        <v>0.02</v>
      </c>
      <c r="P17" s="78">
        <f t="shared" si="26"/>
        <v>0.02</v>
      </c>
      <c r="Q17" s="78">
        <f t="shared" si="6"/>
        <v>0.02</v>
      </c>
      <c r="R17" s="78">
        <f t="shared" si="7"/>
        <v>0.02</v>
      </c>
      <c r="S17" s="78">
        <f t="shared" si="8"/>
        <v>0.02</v>
      </c>
      <c r="T17" s="78">
        <f t="shared" si="9"/>
        <v>0.02</v>
      </c>
      <c r="U17" s="78">
        <f t="shared" si="10"/>
        <v>0.02</v>
      </c>
      <c r="V17" s="78">
        <f t="shared" si="11"/>
        <v>0.02</v>
      </c>
      <c r="W17" s="78">
        <f t="shared" si="12"/>
        <v>0.02</v>
      </c>
      <c r="X17" s="78">
        <f t="shared" si="13"/>
        <v>0.02</v>
      </c>
      <c r="Y17" s="78">
        <f t="shared" si="14"/>
        <v>0.02</v>
      </c>
      <c r="Z17" s="78">
        <f t="shared" si="15"/>
        <v>0.02</v>
      </c>
      <c r="AA17" s="78">
        <f t="shared" si="16"/>
        <v>0.02</v>
      </c>
      <c r="AB17" s="78">
        <f t="shared" si="17"/>
        <v>0.02</v>
      </c>
      <c r="AC17" s="78">
        <f t="shared" si="18"/>
        <v>0.02</v>
      </c>
      <c r="AD17" s="78">
        <f t="shared" si="19"/>
        <v>0.03</v>
      </c>
      <c r="AE17" s="78">
        <f t="shared" si="20"/>
        <v>0.02</v>
      </c>
      <c r="AF17" s="78">
        <f t="shared" si="21"/>
        <v>0.02</v>
      </c>
      <c r="AG17" s="78">
        <f t="shared" si="22"/>
        <v>0.02</v>
      </c>
      <c r="AH17" s="78">
        <f t="shared" si="23"/>
        <v>0.02</v>
      </c>
      <c r="AI17" s="78">
        <f t="shared" si="24"/>
        <v>0.02</v>
      </c>
      <c r="AJ17" s="78">
        <f t="shared" si="25"/>
        <v>0.02</v>
      </c>
    </row>
    <row r="18" spans="1:36" ht="12.95" customHeight="1" x14ac:dyDescent="0.15">
      <c r="A18" s="85">
        <v>145</v>
      </c>
      <c r="B18" s="99" t="s">
        <v>40</v>
      </c>
      <c r="C18" s="99"/>
      <c r="D18" s="77">
        <v>14</v>
      </c>
      <c r="E18" s="77">
        <v>15</v>
      </c>
      <c r="F18" s="4">
        <f t="shared" si="0"/>
        <v>0.11</v>
      </c>
      <c r="G18" s="5" t="s">
        <v>42</v>
      </c>
      <c r="H18" s="77" t="s">
        <v>412</v>
      </c>
      <c r="I18" s="77"/>
      <c r="J18" s="1" t="s">
        <v>15</v>
      </c>
      <c r="K18" s="78">
        <f t="shared" si="1"/>
        <v>0.12</v>
      </c>
      <c r="L18" s="78">
        <f t="shared" si="2"/>
        <v>0.12</v>
      </c>
      <c r="M18" s="78">
        <f t="shared" si="3"/>
        <v>0.13</v>
      </c>
      <c r="N18" s="78">
        <f t="shared" si="4"/>
        <v>0.13</v>
      </c>
      <c r="O18" s="78">
        <f t="shared" si="5"/>
        <v>0.13</v>
      </c>
      <c r="P18" s="78">
        <f t="shared" si="26"/>
        <v>0.12</v>
      </c>
      <c r="Q18" s="78">
        <f t="shared" si="6"/>
        <v>0.11</v>
      </c>
      <c r="R18" s="78">
        <f t="shared" si="7"/>
        <v>0.12</v>
      </c>
      <c r="S18" s="78">
        <f t="shared" si="8"/>
        <v>0.13</v>
      </c>
      <c r="T18" s="78">
        <f t="shared" si="9"/>
        <v>0.13</v>
      </c>
      <c r="U18" s="78">
        <f t="shared" si="10"/>
        <v>0.12</v>
      </c>
      <c r="V18" s="78">
        <f t="shared" si="11"/>
        <v>0.12</v>
      </c>
      <c r="W18" s="78">
        <f t="shared" si="12"/>
        <v>0.12</v>
      </c>
      <c r="X18" s="78">
        <f t="shared" si="13"/>
        <v>0.12</v>
      </c>
      <c r="Y18" s="78">
        <f t="shared" si="14"/>
        <v>0.1</v>
      </c>
      <c r="Z18" s="78">
        <f t="shared" si="15"/>
        <v>0.12</v>
      </c>
      <c r="AA18" s="78">
        <f t="shared" si="16"/>
        <v>0.11</v>
      </c>
      <c r="AB18" s="78">
        <f t="shared" si="17"/>
        <v>0.12</v>
      </c>
      <c r="AC18" s="78">
        <f t="shared" si="18"/>
        <v>0.12</v>
      </c>
      <c r="AD18" s="78">
        <f t="shared" si="19"/>
        <v>0.15</v>
      </c>
      <c r="AE18" s="78">
        <f t="shared" si="20"/>
        <v>0.11</v>
      </c>
      <c r="AF18" s="78">
        <f t="shared" si="21"/>
        <v>0.12</v>
      </c>
      <c r="AG18" s="78">
        <f t="shared" si="22"/>
        <v>0.1</v>
      </c>
      <c r="AH18" s="78">
        <f t="shared" si="23"/>
        <v>0.11</v>
      </c>
      <c r="AI18" s="78">
        <f t="shared" si="24"/>
        <v>0.12</v>
      </c>
      <c r="AJ18" s="78">
        <f t="shared" si="25"/>
        <v>0.11</v>
      </c>
    </row>
    <row r="19" spans="1:36" ht="12.95" customHeight="1" x14ac:dyDescent="0.15">
      <c r="A19" s="85">
        <v>146</v>
      </c>
      <c r="B19" s="99" t="s">
        <v>401</v>
      </c>
      <c r="C19" s="99"/>
      <c r="D19" s="77">
        <v>22</v>
      </c>
      <c r="E19" s="77">
        <v>16</v>
      </c>
      <c r="F19" s="4">
        <f t="shared" si="0"/>
        <v>0.28000000000000003</v>
      </c>
      <c r="G19" s="5"/>
      <c r="H19" s="77"/>
      <c r="I19" s="77"/>
      <c r="J19" s="1" t="s">
        <v>15</v>
      </c>
      <c r="K19" s="78">
        <f t="shared" si="1"/>
        <v>0.28000000000000003</v>
      </c>
      <c r="L19" s="78">
        <f t="shared" si="2"/>
        <v>0.3</v>
      </c>
      <c r="M19" s="78">
        <f t="shared" si="3"/>
        <v>0.3</v>
      </c>
      <c r="N19" s="78">
        <f t="shared" si="4"/>
        <v>0.3</v>
      </c>
      <c r="O19" s="78">
        <f t="shared" si="5"/>
        <v>0.3</v>
      </c>
      <c r="P19" s="78">
        <f t="shared" si="26"/>
        <v>0.3</v>
      </c>
      <c r="Q19" s="78">
        <f t="shared" si="6"/>
        <v>0.28000000000000003</v>
      </c>
      <c r="R19" s="78">
        <f t="shared" si="7"/>
        <v>0.3</v>
      </c>
      <c r="S19" s="78">
        <f t="shared" si="8"/>
        <v>0.3</v>
      </c>
      <c r="T19" s="78">
        <f t="shared" si="9"/>
        <v>0.3</v>
      </c>
      <c r="U19" s="78">
        <f t="shared" si="10"/>
        <v>0.3</v>
      </c>
      <c r="V19" s="78">
        <f t="shared" si="11"/>
        <v>0.32</v>
      </c>
      <c r="W19" s="78">
        <f t="shared" si="12"/>
        <v>0.3</v>
      </c>
      <c r="X19" s="78">
        <f t="shared" si="13"/>
        <v>0.3</v>
      </c>
      <c r="Y19" s="78">
        <f t="shared" si="14"/>
        <v>0.27</v>
      </c>
      <c r="Z19" s="78">
        <f t="shared" si="15"/>
        <v>0.3</v>
      </c>
      <c r="AA19" s="78">
        <f t="shared" si="16"/>
        <v>0.27</v>
      </c>
      <c r="AB19" s="78">
        <f t="shared" si="17"/>
        <v>0.31</v>
      </c>
      <c r="AC19" s="78">
        <f t="shared" si="18"/>
        <v>0.31</v>
      </c>
      <c r="AD19" s="78">
        <f t="shared" si="19"/>
        <v>0.34</v>
      </c>
      <c r="AE19" s="78">
        <f t="shared" si="20"/>
        <v>0.28000000000000003</v>
      </c>
      <c r="AF19" s="78">
        <f t="shared" si="21"/>
        <v>0.31</v>
      </c>
      <c r="AG19" s="78">
        <f t="shared" si="22"/>
        <v>0.27</v>
      </c>
      <c r="AH19" s="78">
        <f t="shared" si="23"/>
        <v>0.28000000000000003</v>
      </c>
      <c r="AI19" s="78">
        <f t="shared" si="24"/>
        <v>0.3</v>
      </c>
      <c r="AJ19" s="78">
        <f t="shared" si="25"/>
        <v>0.28000000000000003</v>
      </c>
    </row>
    <row r="20" spans="1:36" ht="12.95" customHeight="1" x14ac:dyDescent="0.15">
      <c r="A20" s="85">
        <v>147</v>
      </c>
      <c r="B20" s="99" t="s">
        <v>50</v>
      </c>
      <c r="C20" s="99"/>
      <c r="D20" s="77">
        <v>26</v>
      </c>
      <c r="E20" s="77">
        <v>17</v>
      </c>
      <c r="F20" s="4">
        <f t="shared" si="0"/>
        <v>0.41</v>
      </c>
      <c r="G20" s="5"/>
      <c r="H20" s="77"/>
      <c r="I20" s="77"/>
      <c r="J20" s="1" t="s">
        <v>15</v>
      </c>
      <c r="K20" s="78">
        <f t="shared" si="1"/>
        <v>0.39</v>
      </c>
      <c r="L20" s="78">
        <f t="shared" si="2"/>
        <v>0.44</v>
      </c>
      <c r="M20" s="78">
        <f t="shared" si="3"/>
        <v>0.43</v>
      </c>
      <c r="N20" s="78">
        <f t="shared" si="4"/>
        <v>0.43</v>
      </c>
      <c r="O20" s="78">
        <f t="shared" si="5"/>
        <v>0.44</v>
      </c>
      <c r="P20" s="78">
        <f t="shared" si="26"/>
        <v>0.43</v>
      </c>
      <c r="Q20" s="78">
        <f t="shared" si="6"/>
        <v>0.4</v>
      </c>
      <c r="R20" s="78">
        <f t="shared" si="7"/>
        <v>0.44</v>
      </c>
      <c r="S20" s="78">
        <f t="shared" si="8"/>
        <v>0.43</v>
      </c>
      <c r="T20" s="78">
        <f t="shared" si="9"/>
        <v>0.44</v>
      </c>
      <c r="U20" s="78">
        <f t="shared" si="10"/>
        <v>0.43</v>
      </c>
      <c r="V20" s="78">
        <f t="shared" si="11"/>
        <v>0.46</v>
      </c>
      <c r="W20" s="78">
        <f t="shared" si="12"/>
        <v>0.43</v>
      </c>
      <c r="X20" s="78">
        <f t="shared" si="13"/>
        <v>0.43</v>
      </c>
      <c r="Y20" s="78">
        <f t="shared" si="14"/>
        <v>0.4</v>
      </c>
      <c r="Z20" s="78">
        <f t="shared" si="15"/>
        <v>0.43</v>
      </c>
      <c r="AA20" s="78">
        <f t="shared" si="16"/>
        <v>0.38</v>
      </c>
      <c r="AB20" s="78">
        <f t="shared" si="17"/>
        <v>0.46</v>
      </c>
      <c r="AC20" s="78">
        <f t="shared" si="18"/>
        <v>0.45</v>
      </c>
      <c r="AD20" s="78">
        <f t="shared" si="19"/>
        <v>0.47</v>
      </c>
      <c r="AE20" s="78">
        <f t="shared" si="20"/>
        <v>0.41</v>
      </c>
      <c r="AF20" s="78">
        <f t="shared" si="21"/>
        <v>0.45</v>
      </c>
      <c r="AG20" s="78">
        <f t="shared" si="22"/>
        <v>0.39</v>
      </c>
      <c r="AH20" s="78">
        <f t="shared" si="23"/>
        <v>0.41</v>
      </c>
      <c r="AI20" s="78">
        <f t="shared" si="24"/>
        <v>0.43</v>
      </c>
      <c r="AJ20" s="78">
        <f t="shared" si="25"/>
        <v>0.41</v>
      </c>
    </row>
    <row r="21" spans="1:36" ht="12.95" customHeight="1" x14ac:dyDescent="0.15">
      <c r="A21" s="85">
        <v>148</v>
      </c>
      <c r="B21" s="99" t="s">
        <v>40</v>
      </c>
      <c r="C21" s="99"/>
      <c r="D21" s="77">
        <v>10</v>
      </c>
      <c r="E21" s="77">
        <v>8</v>
      </c>
      <c r="F21" s="4">
        <f t="shared" si="0"/>
        <v>0.03</v>
      </c>
      <c r="G21" s="5"/>
      <c r="H21" s="77" t="s">
        <v>411</v>
      </c>
      <c r="I21" s="77"/>
      <c r="J21" s="1" t="s">
        <v>15</v>
      </c>
      <c r="K21" s="78">
        <f t="shared" si="1"/>
        <v>0.03</v>
      </c>
      <c r="L21" s="78">
        <f t="shared" si="2"/>
        <v>0.03</v>
      </c>
      <c r="M21" s="78">
        <f t="shared" si="3"/>
        <v>0.03</v>
      </c>
      <c r="N21" s="78">
        <f t="shared" si="4"/>
        <v>0.04</v>
      </c>
      <c r="O21" s="78">
        <f t="shared" si="5"/>
        <v>0.04</v>
      </c>
      <c r="P21" s="78">
        <f t="shared" si="26"/>
        <v>0.03</v>
      </c>
      <c r="Q21" s="78">
        <f t="shared" si="6"/>
        <v>0.03</v>
      </c>
      <c r="R21" s="78">
        <f t="shared" si="7"/>
        <v>0.03</v>
      </c>
      <c r="S21" s="78">
        <f t="shared" si="8"/>
        <v>0.03</v>
      </c>
      <c r="T21" s="78">
        <f t="shared" si="9"/>
        <v>0.03</v>
      </c>
      <c r="U21" s="78">
        <f t="shared" si="10"/>
        <v>0.03</v>
      </c>
      <c r="V21" s="78">
        <f t="shared" si="11"/>
        <v>0.04</v>
      </c>
      <c r="W21" s="78">
        <f t="shared" si="12"/>
        <v>0.04</v>
      </c>
      <c r="X21" s="78">
        <f t="shared" si="13"/>
        <v>0.03</v>
      </c>
      <c r="Y21" s="78">
        <f t="shared" si="14"/>
        <v>0.03</v>
      </c>
      <c r="Z21" s="78">
        <f t="shared" si="15"/>
        <v>0.04</v>
      </c>
      <c r="AA21" s="78">
        <f t="shared" si="16"/>
        <v>0.03</v>
      </c>
      <c r="AB21" s="78">
        <f t="shared" si="17"/>
        <v>0.03</v>
      </c>
      <c r="AC21" s="78">
        <f t="shared" si="18"/>
        <v>0.03</v>
      </c>
      <c r="AD21" s="78">
        <f t="shared" si="19"/>
        <v>0.04</v>
      </c>
      <c r="AE21" s="78">
        <f t="shared" si="20"/>
        <v>0.03</v>
      </c>
      <c r="AF21" s="78">
        <f t="shared" si="21"/>
        <v>0.03</v>
      </c>
      <c r="AG21" s="78">
        <f t="shared" si="22"/>
        <v>0.03</v>
      </c>
      <c r="AH21" s="78">
        <f t="shared" si="23"/>
        <v>0.03</v>
      </c>
      <c r="AI21" s="78">
        <f t="shared" si="24"/>
        <v>0.04</v>
      </c>
      <c r="AJ21" s="78">
        <f t="shared" si="25"/>
        <v>0.03</v>
      </c>
    </row>
    <row r="22" spans="1:36" ht="12.95" customHeight="1" x14ac:dyDescent="0.15">
      <c r="A22" s="85">
        <v>149</v>
      </c>
      <c r="B22" s="99" t="s">
        <v>402</v>
      </c>
      <c r="C22" s="99"/>
      <c r="D22" s="77">
        <v>22</v>
      </c>
      <c r="E22" s="77">
        <v>11</v>
      </c>
      <c r="F22" s="4">
        <f t="shared" si="0"/>
        <v>0.19</v>
      </c>
      <c r="G22" s="5"/>
      <c r="H22" s="77" t="s">
        <v>411</v>
      </c>
      <c r="I22" s="77"/>
      <c r="J22" s="1" t="s">
        <v>15</v>
      </c>
      <c r="K22" s="78">
        <f t="shared" si="1"/>
        <v>0.19</v>
      </c>
      <c r="L22" s="78">
        <f t="shared" si="2"/>
        <v>0.2</v>
      </c>
      <c r="M22" s="78">
        <f t="shared" si="3"/>
        <v>0.19</v>
      </c>
      <c r="N22" s="78">
        <f t="shared" si="4"/>
        <v>0.2</v>
      </c>
      <c r="O22" s="78">
        <f t="shared" si="5"/>
        <v>0.21</v>
      </c>
      <c r="P22" s="78">
        <f t="shared" si="26"/>
        <v>0.19</v>
      </c>
      <c r="Q22" s="78">
        <f t="shared" si="6"/>
        <v>0.19</v>
      </c>
      <c r="R22" s="78">
        <f t="shared" si="7"/>
        <v>0.21</v>
      </c>
      <c r="S22" s="78">
        <f t="shared" si="8"/>
        <v>0.2</v>
      </c>
      <c r="T22" s="78">
        <f t="shared" si="9"/>
        <v>0.18</v>
      </c>
      <c r="U22" s="78">
        <f t="shared" si="10"/>
        <v>0.2</v>
      </c>
      <c r="V22" s="78">
        <f t="shared" si="11"/>
        <v>0.22</v>
      </c>
      <c r="W22" s="78">
        <f t="shared" si="12"/>
        <v>0.21</v>
      </c>
      <c r="X22" s="78">
        <f t="shared" si="13"/>
        <v>0.2</v>
      </c>
      <c r="Y22" s="78">
        <f t="shared" si="14"/>
        <v>0.19</v>
      </c>
      <c r="Z22" s="78">
        <f t="shared" si="15"/>
        <v>0.2</v>
      </c>
      <c r="AA22" s="78">
        <f t="shared" si="16"/>
        <v>0.19</v>
      </c>
      <c r="AB22" s="78">
        <f t="shared" si="17"/>
        <v>0.21</v>
      </c>
      <c r="AC22" s="78">
        <f t="shared" si="18"/>
        <v>0.21</v>
      </c>
      <c r="AD22" s="78">
        <f t="shared" si="19"/>
        <v>0.22</v>
      </c>
      <c r="AE22" s="78">
        <f t="shared" si="20"/>
        <v>0.18</v>
      </c>
      <c r="AF22" s="78">
        <f t="shared" si="21"/>
        <v>0.21</v>
      </c>
      <c r="AG22" s="78">
        <f t="shared" si="22"/>
        <v>0.19</v>
      </c>
      <c r="AH22" s="78">
        <f t="shared" si="23"/>
        <v>0.19</v>
      </c>
      <c r="AI22" s="78">
        <f t="shared" si="24"/>
        <v>0.21</v>
      </c>
      <c r="AJ22" s="78">
        <f t="shared" si="25"/>
        <v>0.19</v>
      </c>
    </row>
    <row r="23" spans="1:36" ht="12.95" customHeight="1" x14ac:dyDescent="0.15">
      <c r="A23" s="85">
        <v>150</v>
      </c>
      <c r="B23" s="99" t="s">
        <v>50</v>
      </c>
      <c r="C23" s="99"/>
      <c r="D23" s="77">
        <v>10</v>
      </c>
      <c r="E23" s="77">
        <v>8</v>
      </c>
      <c r="F23" s="4">
        <f t="shared" si="0"/>
        <v>0.03</v>
      </c>
      <c r="G23" s="5"/>
      <c r="H23" s="77" t="s">
        <v>411</v>
      </c>
      <c r="I23" s="77"/>
      <c r="J23" s="1" t="s">
        <v>15</v>
      </c>
      <c r="K23" s="78">
        <f t="shared" si="1"/>
        <v>0.03</v>
      </c>
      <c r="L23" s="78">
        <f t="shared" si="2"/>
        <v>0.03</v>
      </c>
      <c r="M23" s="78">
        <f t="shared" si="3"/>
        <v>0.03</v>
      </c>
      <c r="N23" s="78">
        <f t="shared" si="4"/>
        <v>0.04</v>
      </c>
      <c r="O23" s="78">
        <f t="shared" si="5"/>
        <v>0.04</v>
      </c>
      <c r="P23" s="78">
        <f t="shared" si="26"/>
        <v>0.03</v>
      </c>
      <c r="Q23" s="78">
        <f t="shared" si="6"/>
        <v>0.03</v>
      </c>
      <c r="R23" s="78">
        <f t="shared" si="7"/>
        <v>0.03</v>
      </c>
      <c r="S23" s="78">
        <f t="shared" si="8"/>
        <v>0.03</v>
      </c>
      <c r="T23" s="78">
        <f t="shared" si="9"/>
        <v>0.03</v>
      </c>
      <c r="U23" s="78">
        <f t="shared" si="10"/>
        <v>0.03</v>
      </c>
      <c r="V23" s="78">
        <f t="shared" si="11"/>
        <v>0.04</v>
      </c>
      <c r="W23" s="78">
        <f t="shared" si="12"/>
        <v>0.04</v>
      </c>
      <c r="X23" s="78">
        <f t="shared" si="13"/>
        <v>0.03</v>
      </c>
      <c r="Y23" s="78">
        <f t="shared" si="14"/>
        <v>0.03</v>
      </c>
      <c r="Z23" s="78">
        <f t="shared" si="15"/>
        <v>0.04</v>
      </c>
      <c r="AA23" s="78">
        <f t="shared" si="16"/>
        <v>0.03</v>
      </c>
      <c r="AB23" s="78">
        <f t="shared" si="17"/>
        <v>0.03</v>
      </c>
      <c r="AC23" s="78">
        <f t="shared" si="18"/>
        <v>0.03</v>
      </c>
      <c r="AD23" s="78">
        <f t="shared" si="19"/>
        <v>0.04</v>
      </c>
      <c r="AE23" s="78">
        <f t="shared" si="20"/>
        <v>0.03</v>
      </c>
      <c r="AF23" s="78">
        <f t="shared" si="21"/>
        <v>0.03</v>
      </c>
      <c r="AG23" s="78">
        <f t="shared" si="22"/>
        <v>0.03</v>
      </c>
      <c r="AH23" s="78">
        <f t="shared" si="23"/>
        <v>0.03</v>
      </c>
      <c r="AI23" s="78">
        <f t="shared" si="24"/>
        <v>0.04</v>
      </c>
      <c r="AJ23" s="78">
        <f t="shared" si="25"/>
        <v>0.03</v>
      </c>
    </row>
    <row r="24" spans="1:36" ht="12.95" customHeight="1" x14ac:dyDescent="0.15">
      <c r="A24" s="85">
        <v>151</v>
      </c>
      <c r="B24" s="99" t="s">
        <v>69</v>
      </c>
      <c r="C24" s="99"/>
      <c r="D24" s="77">
        <v>8</v>
      </c>
      <c r="E24" s="77">
        <v>9</v>
      </c>
      <c r="F24" s="4">
        <f t="shared" si="0"/>
        <v>0.02</v>
      </c>
      <c r="G24" s="5"/>
      <c r="H24" s="77" t="s">
        <v>411</v>
      </c>
      <c r="I24" s="5"/>
      <c r="J24" s="1" t="s">
        <v>15</v>
      </c>
      <c r="K24" s="78">
        <f t="shared" si="1"/>
        <v>0.03</v>
      </c>
      <c r="L24" s="78">
        <f t="shared" si="2"/>
        <v>0.03</v>
      </c>
      <c r="M24" s="78">
        <f t="shared" si="3"/>
        <v>0.03</v>
      </c>
      <c r="N24" s="78">
        <f t="shared" si="4"/>
        <v>0.03</v>
      </c>
      <c r="O24" s="78">
        <f t="shared" si="5"/>
        <v>0.03</v>
      </c>
      <c r="P24" s="78">
        <f t="shared" si="26"/>
        <v>0.03</v>
      </c>
      <c r="Q24" s="78">
        <f t="shared" si="6"/>
        <v>0.03</v>
      </c>
      <c r="R24" s="78">
        <f t="shared" si="7"/>
        <v>0.02</v>
      </c>
      <c r="S24" s="78">
        <f t="shared" si="8"/>
        <v>0.03</v>
      </c>
      <c r="T24" s="78">
        <f t="shared" si="9"/>
        <v>0.03</v>
      </c>
      <c r="U24" s="78">
        <f t="shared" si="10"/>
        <v>0.03</v>
      </c>
      <c r="V24" s="78">
        <f t="shared" si="11"/>
        <v>0.03</v>
      </c>
      <c r="W24" s="78">
        <f t="shared" si="12"/>
        <v>0.03</v>
      </c>
      <c r="X24" s="78">
        <f t="shared" si="13"/>
        <v>0.03</v>
      </c>
      <c r="Y24" s="78">
        <f t="shared" si="14"/>
        <v>0.02</v>
      </c>
      <c r="Z24" s="78">
        <f t="shared" si="15"/>
        <v>0.03</v>
      </c>
      <c r="AA24" s="78">
        <f t="shared" si="16"/>
        <v>0.02</v>
      </c>
      <c r="AB24" s="78">
        <f t="shared" si="17"/>
        <v>0.02</v>
      </c>
      <c r="AC24" s="78">
        <f t="shared" si="18"/>
        <v>0.02</v>
      </c>
      <c r="AD24" s="78">
        <f t="shared" si="19"/>
        <v>0.03</v>
      </c>
      <c r="AE24" s="78">
        <f t="shared" si="20"/>
        <v>0.02</v>
      </c>
      <c r="AF24" s="78">
        <f t="shared" si="21"/>
        <v>0.02</v>
      </c>
      <c r="AG24" s="78">
        <f t="shared" si="22"/>
        <v>0.02</v>
      </c>
      <c r="AH24" s="78">
        <f t="shared" si="23"/>
        <v>0.02</v>
      </c>
      <c r="AI24" s="78">
        <f t="shared" si="24"/>
        <v>0.03</v>
      </c>
      <c r="AJ24" s="78">
        <f t="shared" si="25"/>
        <v>0.02</v>
      </c>
    </row>
    <row r="25" spans="1:36" ht="12.95" customHeight="1" x14ac:dyDescent="0.15">
      <c r="A25" s="77"/>
      <c r="B25" s="99"/>
      <c r="C25" s="99"/>
      <c r="D25" s="77"/>
      <c r="E25" s="77"/>
      <c r="F25" s="4" t="str">
        <f t="shared" si="0"/>
        <v/>
      </c>
      <c r="G25" s="5"/>
      <c r="H25" s="77"/>
      <c r="I25" s="5"/>
      <c r="J25" s="1" t="s">
        <v>15</v>
      </c>
      <c r="K25" s="78" t="e">
        <f t="shared" si="1"/>
        <v>#NUM!</v>
      </c>
      <c r="L25" s="78" t="e">
        <f t="shared" si="2"/>
        <v>#NUM!</v>
      </c>
      <c r="M25" s="78" t="e">
        <f t="shared" si="3"/>
        <v>#NUM!</v>
      </c>
      <c r="N25" s="78" t="e">
        <f t="shared" si="4"/>
        <v>#NUM!</v>
      </c>
      <c r="O25" s="78" t="e">
        <f t="shared" si="5"/>
        <v>#NUM!</v>
      </c>
      <c r="P25" s="78" t="e">
        <f t="shared" si="26"/>
        <v>#N/A</v>
      </c>
      <c r="Q25" s="78" t="e">
        <f t="shared" si="6"/>
        <v>#NUM!</v>
      </c>
      <c r="R25" s="78" t="e">
        <f t="shared" si="7"/>
        <v>#NUM!</v>
      </c>
      <c r="S25" s="78" t="e">
        <f t="shared" si="8"/>
        <v>#NUM!</v>
      </c>
      <c r="T25" s="78" t="e">
        <f t="shared" si="9"/>
        <v>#NUM!</v>
      </c>
      <c r="U25" s="78" t="e">
        <f t="shared" si="10"/>
        <v>#N/A</v>
      </c>
      <c r="V25" s="78" t="e">
        <f t="shared" si="11"/>
        <v>#NUM!</v>
      </c>
      <c r="W25" s="78" t="e">
        <f t="shared" si="12"/>
        <v>#NUM!</v>
      </c>
      <c r="X25" s="78" t="e">
        <f t="shared" si="13"/>
        <v>#NUM!</v>
      </c>
      <c r="Y25" s="78" t="e">
        <f t="shared" si="14"/>
        <v>#NUM!</v>
      </c>
      <c r="Z25" s="78" t="e">
        <f t="shared" si="15"/>
        <v>#N/A</v>
      </c>
      <c r="AA25" s="78" t="e">
        <f t="shared" si="16"/>
        <v>#NUM!</v>
      </c>
      <c r="AB25" s="78" t="e">
        <f t="shared" si="17"/>
        <v>#NUM!</v>
      </c>
      <c r="AC25" s="78" t="e">
        <f t="shared" si="18"/>
        <v>#NUM!</v>
      </c>
      <c r="AD25" s="78" t="e">
        <f t="shared" si="19"/>
        <v>#NUM!</v>
      </c>
      <c r="AE25" s="78" t="e">
        <f t="shared" si="20"/>
        <v>#NUM!</v>
      </c>
      <c r="AF25" s="78" t="e">
        <f t="shared" si="21"/>
        <v>#N/A</v>
      </c>
      <c r="AG25" s="78" t="e">
        <f t="shared" si="22"/>
        <v>#NUM!</v>
      </c>
      <c r="AH25" s="78" t="e">
        <f t="shared" si="23"/>
        <v>#NUM!</v>
      </c>
      <c r="AI25" s="78" t="e">
        <f t="shared" si="24"/>
        <v>#NUM!</v>
      </c>
      <c r="AJ25" s="78" t="e">
        <f t="shared" si="25"/>
        <v>#N/A</v>
      </c>
    </row>
    <row r="26" spans="1:36" ht="12.95" customHeight="1" x14ac:dyDescent="0.15">
      <c r="A26" s="77"/>
      <c r="B26" s="99"/>
      <c r="C26" s="99"/>
      <c r="D26" s="77"/>
      <c r="E26" s="77"/>
      <c r="F26" s="4" t="str">
        <f t="shared" si="0"/>
        <v/>
      </c>
      <c r="G26" s="5"/>
      <c r="H26" s="77"/>
      <c r="I26" s="5"/>
      <c r="J26" s="1" t="s">
        <v>15</v>
      </c>
      <c r="K26" s="78" t="e">
        <f t="shared" si="1"/>
        <v>#NUM!</v>
      </c>
      <c r="L26" s="78" t="e">
        <f t="shared" si="2"/>
        <v>#NUM!</v>
      </c>
      <c r="M26" s="78" t="e">
        <f t="shared" si="3"/>
        <v>#NUM!</v>
      </c>
      <c r="N26" s="78" t="e">
        <f t="shared" si="4"/>
        <v>#NUM!</v>
      </c>
      <c r="O26" s="78" t="e">
        <f t="shared" si="5"/>
        <v>#NUM!</v>
      </c>
      <c r="P26" s="78" t="e">
        <f t="shared" si="26"/>
        <v>#N/A</v>
      </c>
      <c r="Q26" s="78" t="e">
        <f t="shared" si="6"/>
        <v>#NUM!</v>
      </c>
      <c r="R26" s="78" t="e">
        <f t="shared" si="7"/>
        <v>#NUM!</v>
      </c>
      <c r="S26" s="78" t="e">
        <f t="shared" si="8"/>
        <v>#NUM!</v>
      </c>
      <c r="T26" s="78" t="e">
        <f t="shared" si="9"/>
        <v>#NUM!</v>
      </c>
      <c r="U26" s="78" t="e">
        <f t="shared" si="10"/>
        <v>#N/A</v>
      </c>
      <c r="V26" s="78" t="e">
        <f t="shared" si="11"/>
        <v>#NUM!</v>
      </c>
      <c r="W26" s="78" t="e">
        <f t="shared" si="12"/>
        <v>#NUM!</v>
      </c>
      <c r="X26" s="78" t="e">
        <f t="shared" si="13"/>
        <v>#NUM!</v>
      </c>
      <c r="Y26" s="78" t="e">
        <f t="shared" si="14"/>
        <v>#NUM!</v>
      </c>
      <c r="Z26" s="78" t="e">
        <f t="shared" si="15"/>
        <v>#N/A</v>
      </c>
      <c r="AA26" s="78" t="e">
        <f t="shared" si="16"/>
        <v>#NUM!</v>
      </c>
      <c r="AB26" s="78" t="e">
        <f t="shared" si="17"/>
        <v>#NUM!</v>
      </c>
      <c r="AC26" s="78" t="e">
        <f t="shared" si="18"/>
        <v>#NUM!</v>
      </c>
      <c r="AD26" s="78" t="e">
        <f t="shared" si="19"/>
        <v>#NUM!</v>
      </c>
      <c r="AE26" s="78" t="e">
        <f t="shared" si="20"/>
        <v>#NUM!</v>
      </c>
      <c r="AF26" s="78" t="e">
        <f t="shared" si="21"/>
        <v>#N/A</v>
      </c>
      <c r="AG26" s="78" t="e">
        <f t="shared" si="22"/>
        <v>#NUM!</v>
      </c>
      <c r="AH26" s="78" t="e">
        <f t="shared" si="23"/>
        <v>#NUM!</v>
      </c>
      <c r="AI26" s="78" t="e">
        <f t="shared" si="24"/>
        <v>#NUM!</v>
      </c>
      <c r="AJ26" s="78" t="e">
        <f t="shared" si="25"/>
        <v>#N/A</v>
      </c>
    </row>
    <row r="27" spans="1:36" ht="12.95" customHeight="1" x14ac:dyDescent="0.15">
      <c r="A27" s="77"/>
      <c r="B27" s="99"/>
      <c r="C27" s="99"/>
      <c r="D27" s="77"/>
      <c r="E27" s="77"/>
      <c r="F27" s="4" t="str">
        <f t="shared" si="0"/>
        <v/>
      </c>
      <c r="G27" s="5"/>
      <c r="H27" s="77"/>
      <c r="I27" s="5"/>
      <c r="J27" s="1" t="s">
        <v>15</v>
      </c>
      <c r="K27" s="78" t="e">
        <f t="shared" si="1"/>
        <v>#NUM!</v>
      </c>
      <c r="L27" s="78" t="e">
        <f t="shared" si="2"/>
        <v>#NUM!</v>
      </c>
      <c r="M27" s="78" t="e">
        <f t="shared" si="3"/>
        <v>#NUM!</v>
      </c>
      <c r="N27" s="78" t="e">
        <f t="shared" si="4"/>
        <v>#NUM!</v>
      </c>
      <c r="O27" s="78" t="e">
        <f t="shared" si="5"/>
        <v>#NUM!</v>
      </c>
      <c r="P27" s="78" t="e">
        <f t="shared" si="26"/>
        <v>#N/A</v>
      </c>
      <c r="Q27" s="78" t="e">
        <f t="shared" si="6"/>
        <v>#NUM!</v>
      </c>
      <c r="R27" s="78" t="e">
        <f t="shared" si="7"/>
        <v>#NUM!</v>
      </c>
      <c r="S27" s="78" t="e">
        <f t="shared" si="8"/>
        <v>#NUM!</v>
      </c>
      <c r="T27" s="78" t="e">
        <f t="shared" si="9"/>
        <v>#NUM!</v>
      </c>
      <c r="U27" s="78" t="e">
        <f t="shared" si="10"/>
        <v>#N/A</v>
      </c>
      <c r="V27" s="78" t="e">
        <f t="shared" si="11"/>
        <v>#NUM!</v>
      </c>
      <c r="W27" s="78" t="e">
        <f t="shared" si="12"/>
        <v>#NUM!</v>
      </c>
      <c r="X27" s="78" t="e">
        <f t="shared" si="13"/>
        <v>#NUM!</v>
      </c>
      <c r="Y27" s="78" t="e">
        <f t="shared" si="14"/>
        <v>#NUM!</v>
      </c>
      <c r="Z27" s="78" t="e">
        <f t="shared" si="15"/>
        <v>#N/A</v>
      </c>
      <c r="AA27" s="78" t="e">
        <f t="shared" si="16"/>
        <v>#NUM!</v>
      </c>
      <c r="AB27" s="78" t="e">
        <f t="shared" si="17"/>
        <v>#NUM!</v>
      </c>
      <c r="AC27" s="78" t="e">
        <f t="shared" si="18"/>
        <v>#NUM!</v>
      </c>
      <c r="AD27" s="78" t="e">
        <f t="shared" si="19"/>
        <v>#NUM!</v>
      </c>
      <c r="AE27" s="78" t="e">
        <f t="shared" si="20"/>
        <v>#NUM!</v>
      </c>
      <c r="AF27" s="78" t="e">
        <f t="shared" si="21"/>
        <v>#N/A</v>
      </c>
      <c r="AG27" s="78" t="e">
        <f t="shared" si="22"/>
        <v>#NUM!</v>
      </c>
      <c r="AH27" s="78" t="e">
        <f t="shared" si="23"/>
        <v>#NUM!</v>
      </c>
      <c r="AI27" s="78" t="e">
        <f t="shared" si="24"/>
        <v>#NUM!</v>
      </c>
      <c r="AJ27" s="78" t="e">
        <f t="shared" si="25"/>
        <v>#N/A</v>
      </c>
    </row>
    <row r="28" spans="1:36" ht="12.95" customHeight="1" x14ac:dyDescent="0.15">
      <c r="A28" s="77"/>
      <c r="B28" s="99"/>
      <c r="C28" s="99"/>
      <c r="D28" s="77"/>
      <c r="E28" s="77"/>
      <c r="F28" s="4" t="str">
        <f t="shared" si="0"/>
        <v/>
      </c>
      <c r="G28" s="5"/>
      <c r="H28" s="77"/>
      <c r="I28" s="5"/>
      <c r="J28" s="1" t="s">
        <v>15</v>
      </c>
      <c r="K28" s="78" t="e">
        <f t="shared" si="1"/>
        <v>#NUM!</v>
      </c>
      <c r="L28" s="78" t="e">
        <f t="shared" si="2"/>
        <v>#NUM!</v>
      </c>
      <c r="M28" s="78" t="e">
        <f t="shared" si="3"/>
        <v>#NUM!</v>
      </c>
      <c r="N28" s="8" t="e">
        <f t="shared" si="4"/>
        <v>#NUM!</v>
      </c>
      <c r="O28" s="78" t="e">
        <f t="shared" si="5"/>
        <v>#NUM!</v>
      </c>
      <c r="P28" s="78" t="e">
        <f t="shared" si="26"/>
        <v>#N/A</v>
      </c>
      <c r="Q28" s="78" t="e">
        <f t="shared" si="6"/>
        <v>#NUM!</v>
      </c>
      <c r="R28" s="78" t="e">
        <f t="shared" si="7"/>
        <v>#NUM!</v>
      </c>
      <c r="S28" s="78" t="e">
        <f t="shared" si="8"/>
        <v>#NUM!</v>
      </c>
      <c r="T28" s="78" t="e">
        <f t="shared" si="9"/>
        <v>#NUM!</v>
      </c>
      <c r="U28" s="78" t="e">
        <f t="shared" si="10"/>
        <v>#N/A</v>
      </c>
      <c r="V28" s="78" t="e">
        <f t="shared" si="11"/>
        <v>#NUM!</v>
      </c>
      <c r="W28" s="78" t="e">
        <f t="shared" si="12"/>
        <v>#NUM!</v>
      </c>
      <c r="X28" s="78" t="e">
        <f t="shared" si="13"/>
        <v>#NUM!</v>
      </c>
      <c r="Y28" s="78" t="e">
        <f t="shared" si="14"/>
        <v>#NUM!</v>
      </c>
      <c r="Z28" s="78" t="e">
        <f t="shared" si="15"/>
        <v>#N/A</v>
      </c>
      <c r="AA28" s="78" t="e">
        <f t="shared" si="16"/>
        <v>#NUM!</v>
      </c>
      <c r="AB28" s="78" t="e">
        <f t="shared" si="17"/>
        <v>#NUM!</v>
      </c>
      <c r="AC28" s="78" t="e">
        <f t="shared" si="18"/>
        <v>#NUM!</v>
      </c>
      <c r="AD28" s="78" t="e">
        <f t="shared" si="19"/>
        <v>#NUM!</v>
      </c>
      <c r="AE28" s="78" t="e">
        <f t="shared" si="20"/>
        <v>#NUM!</v>
      </c>
      <c r="AF28" s="78" t="e">
        <f t="shared" si="21"/>
        <v>#N/A</v>
      </c>
      <c r="AG28" s="78" t="e">
        <f t="shared" si="22"/>
        <v>#NUM!</v>
      </c>
      <c r="AH28" s="78" t="e">
        <f t="shared" si="23"/>
        <v>#NUM!</v>
      </c>
      <c r="AI28" s="78" t="e">
        <f t="shared" si="24"/>
        <v>#NUM!</v>
      </c>
      <c r="AJ28" s="78" t="e">
        <f t="shared" si="25"/>
        <v>#N/A</v>
      </c>
    </row>
    <row r="29" spans="1:36" ht="12.95" customHeight="1" x14ac:dyDescent="0.15">
      <c r="A29" s="77"/>
      <c r="B29" s="99"/>
      <c r="C29" s="99"/>
      <c r="D29" s="77"/>
      <c r="E29" s="77"/>
      <c r="F29" s="4" t="str">
        <f t="shared" si="0"/>
        <v/>
      </c>
      <c r="G29" s="5"/>
      <c r="H29" s="77"/>
      <c r="I29" s="5"/>
      <c r="J29" s="1" t="s">
        <v>15</v>
      </c>
      <c r="K29" s="78" t="e">
        <f t="shared" si="1"/>
        <v>#NUM!</v>
      </c>
      <c r="L29" s="78" t="e">
        <f t="shared" si="2"/>
        <v>#NUM!</v>
      </c>
      <c r="M29" s="78" t="e">
        <f t="shared" si="3"/>
        <v>#NUM!</v>
      </c>
      <c r="N29" s="78" t="e">
        <f t="shared" si="4"/>
        <v>#NUM!</v>
      </c>
      <c r="O29" s="78" t="e">
        <f t="shared" si="5"/>
        <v>#NUM!</v>
      </c>
      <c r="P29" s="78" t="e">
        <f t="shared" si="26"/>
        <v>#N/A</v>
      </c>
      <c r="Q29" s="78" t="e">
        <f t="shared" si="6"/>
        <v>#NUM!</v>
      </c>
      <c r="R29" s="78" t="e">
        <f t="shared" si="7"/>
        <v>#NUM!</v>
      </c>
      <c r="S29" s="78" t="e">
        <f t="shared" si="8"/>
        <v>#NUM!</v>
      </c>
      <c r="T29" s="78" t="e">
        <f t="shared" si="9"/>
        <v>#NUM!</v>
      </c>
      <c r="U29" s="78" t="e">
        <f t="shared" si="10"/>
        <v>#N/A</v>
      </c>
      <c r="V29" s="78" t="e">
        <f t="shared" si="11"/>
        <v>#NUM!</v>
      </c>
      <c r="W29" s="78" t="e">
        <f t="shared" si="12"/>
        <v>#NUM!</v>
      </c>
      <c r="X29" s="78" t="e">
        <f t="shared" si="13"/>
        <v>#NUM!</v>
      </c>
      <c r="Y29" s="78" t="e">
        <f t="shared" si="14"/>
        <v>#NUM!</v>
      </c>
      <c r="Z29" s="78" t="e">
        <f t="shared" si="15"/>
        <v>#N/A</v>
      </c>
      <c r="AA29" s="78" t="e">
        <f t="shared" si="16"/>
        <v>#NUM!</v>
      </c>
      <c r="AB29" s="78" t="e">
        <f t="shared" si="17"/>
        <v>#NUM!</v>
      </c>
      <c r="AC29" s="78" t="e">
        <f t="shared" si="18"/>
        <v>#NUM!</v>
      </c>
      <c r="AD29" s="78" t="e">
        <f t="shared" si="19"/>
        <v>#NUM!</v>
      </c>
      <c r="AE29" s="78" t="e">
        <f t="shared" si="20"/>
        <v>#NUM!</v>
      </c>
      <c r="AF29" s="78" t="e">
        <f t="shared" si="21"/>
        <v>#N/A</v>
      </c>
      <c r="AG29" s="78" t="e">
        <f t="shared" si="22"/>
        <v>#NUM!</v>
      </c>
      <c r="AH29" s="78" t="e">
        <f t="shared" si="23"/>
        <v>#NUM!</v>
      </c>
      <c r="AI29" s="78" t="e">
        <f t="shared" si="24"/>
        <v>#NUM!</v>
      </c>
      <c r="AJ29" s="78" t="e">
        <f t="shared" si="25"/>
        <v>#N/A</v>
      </c>
    </row>
    <row r="30" spans="1:36" ht="12.95" customHeight="1" x14ac:dyDescent="0.15">
      <c r="A30" s="77"/>
      <c r="B30" s="99"/>
      <c r="C30" s="99"/>
      <c r="D30" s="77"/>
      <c r="E30" s="77"/>
      <c r="F30" s="4" t="str">
        <f t="shared" si="0"/>
        <v/>
      </c>
      <c r="G30" s="5"/>
      <c r="H30" s="77"/>
      <c r="I30" s="5"/>
      <c r="J30" s="1" t="s">
        <v>15</v>
      </c>
      <c r="K30" s="78" t="e">
        <f t="shared" si="1"/>
        <v>#NUM!</v>
      </c>
      <c r="L30" s="78" t="e">
        <f t="shared" si="2"/>
        <v>#NUM!</v>
      </c>
      <c r="M30" s="78" t="e">
        <f t="shared" si="3"/>
        <v>#NUM!</v>
      </c>
      <c r="N30" s="78" t="e">
        <f t="shared" si="4"/>
        <v>#NUM!</v>
      </c>
      <c r="O30" s="78" t="e">
        <f t="shared" si="5"/>
        <v>#NUM!</v>
      </c>
      <c r="P30" s="78" t="e">
        <f t="shared" si="26"/>
        <v>#N/A</v>
      </c>
      <c r="Q30" s="78" t="e">
        <f t="shared" si="6"/>
        <v>#NUM!</v>
      </c>
      <c r="R30" s="78" t="e">
        <f t="shared" si="7"/>
        <v>#NUM!</v>
      </c>
      <c r="S30" s="78" t="e">
        <f t="shared" si="8"/>
        <v>#NUM!</v>
      </c>
      <c r="T30" s="78" t="e">
        <f t="shared" si="9"/>
        <v>#NUM!</v>
      </c>
      <c r="U30" s="78" t="e">
        <f t="shared" si="10"/>
        <v>#N/A</v>
      </c>
      <c r="V30" s="78" t="e">
        <f t="shared" si="11"/>
        <v>#NUM!</v>
      </c>
      <c r="W30" s="78" t="e">
        <f t="shared" si="12"/>
        <v>#NUM!</v>
      </c>
      <c r="X30" s="78" t="e">
        <f t="shared" si="13"/>
        <v>#NUM!</v>
      </c>
      <c r="Y30" s="78" t="e">
        <f t="shared" si="14"/>
        <v>#NUM!</v>
      </c>
      <c r="Z30" s="78" t="e">
        <f t="shared" si="15"/>
        <v>#N/A</v>
      </c>
      <c r="AA30" s="78" t="e">
        <f t="shared" si="16"/>
        <v>#NUM!</v>
      </c>
      <c r="AB30" s="78" t="e">
        <f t="shared" si="17"/>
        <v>#NUM!</v>
      </c>
      <c r="AC30" s="78" t="e">
        <f t="shared" si="18"/>
        <v>#NUM!</v>
      </c>
      <c r="AD30" s="78" t="e">
        <f t="shared" si="19"/>
        <v>#NUM!</v>
      </c>
      <c r="AE30" s="78" t="e">
        <f t="shared" si="20"/>
        <v>#NUM!</v>
      </c>
      <c r="AF30" s="78" t="e">
        <f t="shared" si="21"/>
        <v>#N/A</v>
      </c>
      <c r="AG30" s="78" t="e">
        <f t="shared" si="22"/>
        <v>#NUM!</v>
      </c>
      <c r="AH30" s="78" t="e">
        <f t="shared" si="23"/>
        <v>#NUM!</v>
      </c>
      <c r="AI30" s="78" t="e">
        <f t="shared" si="24"/>
        <v>#NUM!</v>
      </c>
      <c r="AJ30" s="78" t="e">
        <f t="shared" si="25"/>
        <v>#N/A</v>
      </c>
    </row>
    <row r="31" spans="1:36" ht="12.95" customHeight="1" x14ac:dyDescent="0.15">
      <c r="A31" s="77"/>
      <c r="B31" s="99"/>
      <c r="C31" s="99"/>
      <c r="D31" s="77"/>
      <c r="E31" s="77"/>
      <c r="F31" s="4" t="str">
        <f t="shared" si="0"/>
        <v/>
      </c>
      <c r="G31" s="5"/>
      <c r="H31" s="77"/>
      <c r="I31" s="5"/>
      <c r="J31" s="1" t="s">
        <v>15</v>
      </c>
      <c r="K31" s="78" t="e">
        <f t="shared" si="1"/>
        <v>#NUM!</v>
      </c>
      <c r="L31" s="78" t="e">
        <f t="shared" si="2"/>
        <v>#NUM!</v>
      </c>
      <c r="M31" s="78" t="e">
        <f t="shared" si="3"/>
        <v>#NUM!</v>
      </c>
      <c r="N31" s="78" t="e">
        <f t="shared" si="4"/>
        <v>#NUM!</v>
      </c>
      <c r="O31" s="78" t="e">
        <f t="shared" si="5"/>
        <v>#NUM!</v>
      </c>
      <c r="P31" s="78" t="e">
        <f t="shared" si="26"/>
        <v>#N/A</v>
      </c>
      <c r="Q31" s="78" t="e">
        <f t="shared" si="6"/>
        <v>#NUM!</v>
      </c>
      <c r="R31" s="78" t="e">
        <f t="shared" si="7"/>
        <v>#NUM!</v>
      </c>
      <c r="S31" s="78" t="e">
        <f t="shared" si="8"/>
        <v>#NUM!</v>
      </c>
      <c r="T31" s="78" t="e">
        <f t="shared" si="9"/>
        <v>#NUM!</v>
      </c>
      <c r="U31" s="78" t="e">
        <f t="shared" si="10"/>
        <v>#N/A</v>
      </c>
      <c r="V31" s="78" t="e">
        <f t="shared" si="11"/>
        <v>#NUM!</v>
      </c>
      <c r="W31" s="78" t="e">
        <f t="shared" si="12"/>
        <v>#NUM!</v>
      </c>
      <c r="X31" s="78" t="e">
        <f t="shared" si="13"/>
        <v>#NUM!</v>
      </c>
      <c r="Y31" s="78" t="e">
        <f t="shared" si="14"/>
        <v>#NUM!</v>
      </c>
      <c r="Z31" s="78" t="e">
        <f t="shared" si="15"/>
        <v>#N/A</v>
      </c>
      <c r="AA31" s="78" t="e">
        <f t="shared" si="16"/>
        <v>#NUM!</v>
      </c>
      <c r="AB31" s="78" t="e">
        <f t="shared" si="17"/>
        <v>#NUM!</v>
      </c>
      <c r="AC31" s="78" t="e">
        <f t="shared" si="18"/>
        <v>#NUM!</v>
      </c>
      <c r="AD31" s="78" t="e">
        <f t="shared" si="19"/>
        <v>#NUM!</v>
      </c>
      <c r="AE31" s="78" t="e">
        <f t="shared" si="20"/>
        <v>#NUM!</v>
      </c>
      <c r="AF31" s="78" t="e">
        <f t="shared" si="21"/>
        <v>#N/A</v>
      </c>
      <c r="AG31" s="78" t="e">
        <f t="shared" si="22"/>
        <v>#NUM!</v>
      </c>
      <c r="AH31" s="78" t="e">
        <f t="shared" si="23"/>
        <v>#NUM!</v>
      </c>
      <c r="AI31" s="78" t="e">
        <f t="shared" si="24"/>
        <v>#NUM!</v>
      </c>
      <c r="AJ31" s="78" t="e">
        <f t="shared" si="25"/>
        <v>#N/A</v>
      </c>
    </row>
    <row r="32" spans="1:36" ht="12.95" customHeight="1" x14ac:dyDescent="0.15">
      <c r="A32" s="77"/>
      <c r="B32" s="99"/>
      <c r="C32" s="99"/>
      <c r="D32" s="77"/>
      <c r="E32" s="77"/>
      <c r="F32" s="4" t="str">
        <f t="shared" si="0"/>
        <v/>
      </c>
      <c r="G32" s="5"/>
      <c r="H32" s="77"/>
      <c r="I32" s="5"/>
      <c r="J32" s="1" t="s">
        <v>15</v>
      </c>
      <c r="K32" s="78" t="e">
        <f t="shared" si="1"/>
        <v>#NUM!</v>
      </c>
      <c r="L32" s="78" t="e">
        <f t="shared" si="2"/>
        <v>#NUM!</v>
      </c>
      <c r="M32" s="78" t="e">
        <f t="shared" si="3"/>
        <v>#NUM!</v>
      </c>
      <c r="N32" s="78" t="e">
        <f t="shared" si="4"/>
        <v>#NUM!</v>
      </c>
      <c r="O32" s="78" t="e">
        <f t="shared" si="5"/>
        <v>#NUM!</v>
      </c>
      <c r="P32" s="78" t="e">
        <f t="shared" si="26"/>
        <v>#N/A</v>
      </c>
      <c r="Q32" s="78" t="e">
        <f t="shared" si="6"/>
        <v>#NUM!</v>
      </c>
      <c r="R32" s="78" t="e">
        <f t="shared" si="7"/>
        <v>#NUM!</v>
      </c>
      <c r="S32" s="78" t="e">
        <f t="shared" si="8"/>
        <v>#NUM!</v>
      </c>
      <c r="T32" s="78" t="e">
        <f t="shared" si="9"/>
        <v>#NUM!</v>
      </c>
      <c r="U32" s="78" t="e">
        <f t="shared" si="10"/>
        <v>#N/A</v>
      </c>
      <c r="V32" s="78" t="e">
        <f t="shared" si="11"/>
        <v>#NUM!</v>
      </c>
      <c r="W32" s="78" t="e">
        <f t="shared" si="12"/>
        <v>#NUM!</v>
      </c>
      <c r="X32" s="78" t="e">
        <f t="shared" si="13"/>
        <v>#NUM!</v>
      </c>
      <c r="Y32" s="78" t="e">
        <f t="shared" si="14"/>
        <v>#NUM!</v>
      </c>
      <c r="Z32" s="78" t="e">
        <f t="shared" si="15"/>
        <v>#N/A</v>
      </c>
      <c r="AA32" s="78" t="e">
        <f t="shared" si="16"/>
        <v>#NUM!</v>
      </c>
      <c r="AB32" s="78" t="e">
        <f t="shared" si="17"/>
        <v>#NUM!</v>
      </c>
      <c r="AC32" s="78" t="e">
        <f t="shared" si="18"/>
        <v>#NUM!</v>
      </c>
      <c r="AD32" s="78" t="e">
        <f t="shared" si="19"/>
        <v>#NUM!</v>
      </c>
      <c r="AE32" s="78" t="e">
        <f t="shared" si="20"/>
        <v>#NUM!</v>
      </c>
      <c r="AF32" s="78" t="e">
        <f t="shared" si="21"/>
        <v>#N/A</v>
      </c>
      <c r="AG32" s="78" t="e">
        <f t="shared" si="22"/>
        <v>#NUM!</v>
      </c>
      <c r="AH32" s="78" t="e">
        <f t="shared" si="23"/>
        <v>#NUM!</v>
      </c>
      <c r="AI32" s="78" t="e">
        <f t="shared" si="24"/>
        <v>#NUM!</v>
      </c>
      <c r="AJ32" s="78" t="e">
        <f t="shared" si="25"/>
        <v>#N/A</v>
      </c>
    </row>
    <row r="33" spans="1:36" ht="12.95" customHeight="1" x14ac:dyDescent="0.15">
      <c r="A33" s="77"/>
      <c r="B33" s="99"/>
      <c r="C33" s="99"/>
      <c r="D33" s="77"/>
      <c r="E33" s="77"/>
      <c r="F33" s="4" t="str">
        <f t="shared" si="0"/>
        <v/>
      </c>
      <c r="G33" s="77"/>
      <c r="H33" s="77"/>
      <c r="I33" s="5"/>
      <c r="J33" s="1" t="s">
        <v>15</v>
      </c>
      <c r="K33" s="78" t="e">
        <f t="shared" si="1"/>
        <v>#NUM!</v>
      </c>
      <c r="L33" s="78" t="e">
        <f t="shared" si="2"/>
        <v>#NUM!</v>
      </c>
      <c r="M33" s="78" t="e">
        <f t="shared" si="3"/>
        <v>#NUM!</v>
      </c>
      <c r="N33" s="78" t="e">
        <f t="shared" si="4"/>
        <v>#NUM!</v>
      </c>
      <c r="O33" s="78" t="e">
        <f t="shared" si="5"/>
        <v>#NUM!</v>
      </c>
      <c r="P33" s="78" t="e">
        <f t="shared" si="26"/>
        <v>#N/A</v>
      </c>
      <c r="Q33" s="78" t="e">
        <f t="shared" si="6"/>
        <v>#NUM!</v>
      </c>
      <c r="R33" s="78" t="e">
        <f t="shared" si="7"/>
        <v>#NUM!</v>
      </c>
      <c r="S33" s="78" t="e">
        <f t="shared" si="8"/>
        <v>#NUM!</v>
      </c>
      <c r="T33" s="78" t="e">
        <f t="shared" si="9"/>
        <v>#NUM!</v>
      </c>
      <c r="U33" s="78" t="e">
        <f t="shared" si="10"/>
        <v>#N/A</v>
      </c>
      <c r="V33" s="78" t="e">
        <f t="shared" si="11"/>
        <v>#NUM!</v>
      </c>
      <c r="W33" s="78" t="e">
        <f t="shared" si="12"/>
        <v>#NUM!</v>
      </c>
      <c r="X33" s="78" t="e">
        <f t="shared" si="13"/>
        <v>#NUM!</v>
      </c>
      <c r="Y33" s="78" t="e">
        <f t="shared" si="14"/>
        <v>#NUM!</v>
      </c>
      <c r="Z33" s="78" t="e">
        <f t="shared" si="15"/>
        <v>#N/A</v>
      </c>
      <c r="AA33" s="78" t="e">
        <f t="shared" si="16"/>
        <v>#NUM!</v>
      </c>
      <c r="AB33" s="78" t="e">
        <f t="shared" si="17"/>
        <v>#NUM!</v>
      </c>
      <c r="AC33" s="78" t="e">
        <f t="shared" si="18"/>
        <v>#NUM!</v>
      </c>
      <c r="AD33" s="78" t="e">
        <f t="shared" si="19"/>
        <v>#NUM!</v>
      </c>
      <c r="AE33" s="78" t="e">
        <f t="shared" si="20"/>
        <v>#NUM!</v>
      </c>
      <c r="AF33" s="78" t="e">
        <f t="shared" si="21"/>
        <v>#N/A</v>
      </c>
      <c r="AG33" s="78" t="e">
        <f t="shared" si="22"/>
        <v>#NUM!</v>
      </c>
      <c r="AH33" s="78" t="e">
        <f t="shared" si="23"/>
        <v>#NUM!</v>
      </c>
      <c r="AI33" s="78" t="e">
        <f t="shared" si="24"/>
        <v>#NUM!</v>
      </c>
      <c r="AJ33" s="78" t="e">
        <f t="shared" si="25"/>
        <v>#N/A</v>
      </c>
    </row>
    <row r="34" spans="1:36" ht="12.95" customHeight="1" x14ac:dyDescent="0.15">
      <c r="A34" s="77"/>
      <c r="B34" s="99"/>
      <c r="C34" s="99"/>
      <c r="D34" s="77"/>
      <c r="E34" s="77"/>
      <c r="F34" s="4" t="str">
        <f t="shared" si="0"/>
        <v/>
      </c>
      <c r="G34" s="77"/>
      <c r="H34" s="77"/>
      <c r="I34" s="5"/>
      <c r="K34" s="78" t="e">
        <f t="shared" si="1"/>
        <v>#NUM!</v>
      </c>
      <c r="L34" s="78" t="e">
        <f t="shared" si="2"/>
        <v>#NUM!</v>
      </c>
      <c r="M34" s="78" t="e">
        <f t="shared" si="3"/>
        <v>#NUM!</v>
      </c>
      <c r="N34" s="78" t="e">
        <f t="shared" si="4"/>
        <v>#NUM!</v>
      </c>
      <c r="O34" s="78" t="e">
        <f t="shared" si="5"/>
        <v>#NUM!</v>
      </c>
      <c r="P34" s="78" t="e">
        <f t="shared" si="26"/>
        <v>#N/A</v>
      </c>
      <c r="Q34" s="78" t="e">
        <f t="shared" si="6"/>
        <v>#NUM!</v>
      </c>
      <c r="R34" s="78" t="e">
        <f t="shared" si="7"/>
        <v>#NUM!</v>
      </c>
      <c r="S34" s="78" t="e">
        <f t="shared" si="8"/>
        <v>#NUM!</v>
      </c>
      <c r="T34" s="78" t="e">
        <f t="shared" si="9"/>
        <v>#NUM!</v>
      </c>
      <c r="U34" s="78" t="e">
        <f t="shared" si="10"/>
        <v>#N/A</v>
      </c>
      <c r="V34" s="78" t="e">
        <f t="shared" si="11"/>
        <v>#NUM!</v>
      </c>
      <c r="W34" s="78" t="e">
        <f t="shared" si="12"/>
        <v>#NUM!</v>
      </c>
      <c r="X34" s="78" t="e">
        <f t="shared" si="13"/>
        <v>#NUM!</v>
      </c>
      <c r="Y34" s="78" t="e">
        <f t="shared" si="14"/>
        <v>#NUM!</v>
      </c>
      <c r="Z34" s="78" t="e">
        <f t="shared" si="15"/>
        <v>#N/A</v>
      </c>
      <c r="AA34" s="78" t="e">
        <f t="shared" si="16"/>
        <v>#NUM!</v>
      </c>
      <c r="AB34" s="78" t="e">
        <f t="shared" si="17"/>
        <v>#NUM!</v>
      </c>
      <c r="AC34" s="78" t="e">
        <f t="shared" si="18"/>
        <v>#NUM!</v>
      </c>
      <c r="AD34" s="78" t="e">
        <f t="shared" si="19"/>
        <v>#NUM!</v>
      </c>
      <c r="AE34" s="78" t="e">
        <f t="shared" si="20"/>
        <v>#NUM!</v>
      </c>
      <c r="AF34" s="78" t="e">
        <f t="shared" si="21"/>
        <v>#N/A</v>
      </c>
      <c r="AG34" s="78" t="e">
        <f t="shared" si="22"/>
        <v>#NUM!</v>
      </c>
      <c r="AH34" s="78" t="e">
        <f t="shared" si="23"/>
        <v>#NUM!</v>
      </c>
      <c r="AI34" s="78" t="e">
        <f t="shared" si="24"/>
        <v>#NUM!</v>
      </c>
      <c r="AJ34" s="78" t="e">
        <f t="shared" si="25"/>
        <v>#N/A</v>
      </c>
    </row>
    <row r="35" spans="1:36" ht="12.95" customHeight="1" x14ac:dyDescent="0.15">
      <c r="A35" s="77"/>
      <c r="B35" s="99"/>
      <c r="C35" s="99"/>
      <c r="D35" s="77"/>
      <c r="E35" s="77"/>
      <c r="F35" s="4" t="str">
        <f t="shared" si="0"/>
        <v/>
      </c>
      <c r="G35" s="77"/>
      <c r="H35" s="77"/>
      <c r="I35" s="5"/>
      <c r="K35" s="78" t="e">
        <f t="shared" si="1"/>
        <v>#NUM!</v>
      </c>
      <c r="L35" s="78" t="e">
        <f t="shared" si="2"/>
        <v>#NUM!</v>
      </c>
      <c r="M35" s="78" t="e">
        <f t="shared" si="3"/>
        <v>#NUM!</v>
      </c>
      <c r="N35" s="78" t="e">
        <f t="shared" si="4"/>
        <v>#NUM!</v>
      </c>
      <c r="O35" s="78" t="e">
        <f t="shared" si="5"/>
        <v>#NUM!</v>
      </c>
      <c r="P35" s="78" t="e">
        <f t="shared" si="26"/>
        <v>#N/A</v>
      </c>
      <c r="Q35" s="78" t="e">
        <f t="shared" si="6"/>
        <v>#NUM!</v>
      </c>
      <c r="R35" s="78" t="e">
        <f t="shared" si="7"/>
        <v>#NUM!</v>
      </c>
      <c r="S35" s="78" t="e">
        <f t="shared" si="8"/>
        <v>#NUM!</v>
      </c>
      <c r="T35" s="78" t="e">
        <f t="shared" si="9"/>
        <v>#NUM!</v>
      </c>
      <c r="U35" s="78" t="e">
        <f t="shared" si="10"/>
        <v>#N/A</v>
      </c>
      <c r="V35" s="78" t="e">
        <f t="shared" si="11"/>
        <v>#NUM!</v>
      </c>
      <c r="W35" s="78" t="e">
        <f t="shared" si="12"/>
        <v>#NUM!</v>
      </c>
      <c r="X35" s="78" t="e">
        <f t="shared" si="13"/>
        <v>#NUM!</v>
      </c>
      <c r="Y35" s="78" t="e">
        <f t="shared" si="14"/>
        <v>#NUM!</v>
      </c>
      <c r="Z35" s="78" t="e">
        <f t="shared" si="15"/>
        <v>#N/A</v>
      </c>
      <c r="AA35" s="78" t="e">
        <f t="shared" si="16"/>
        <v>#NUM!</v>
      </c>
      <c r="AB35" s="78" t="e">
        <f t="shared" si="17"/>
        <v>#NUM!</v>
      </c>
      <c r="AC35" s="78" t="e">
        <f t="shared" si="18"/>
        <v>#NUM!</v>
      </c>
      <c r="AD35" s="78" t="e">
        <f t="shared" si="19"/>
        <v>#NUM!</v>
      </c>
      <c r="AE35" s="78" t="e">
        <f t="shared" si="20"/>
        <v>#NUM!</v>
      </c>
      <c r="AF35" s="78" t="e">
        <f t="shared" si="21"/>
        <v>#N/A</v>
      </c>
      <c r="AG35" s="78" t="e">
        <f t="shared" si="22"/>
        <v>#NUM!</v>
      </c>
      <c r="AH35" s="78" t="e">
        <f t="shared" si="23"/>
        <v>#NUM!</v>
      </c>
      <c r="AI35" s="78" t="e">
        <f t="shared" si="24"/>
        <v>#NUM!</v>
      </c>
      <c r="AJ35" s="78" t="e">
        <f t="shared" si="25"/>
        <v>#N/A</v>
      </c>
    </row>
    <row r="36" spans="1:36" ht="12.95" customHeight="1" x14ac:dyDescent="0.15">
      <c r="A36" s="77"/>
      <c r="B36" s="99"/>
      <c r="C36" s="99"/>
      <c r="D36" s="77"/>
      <c r="E36" s="77"/>
      <c r="F36" s="4" t="str">
        <f t="shared" si="0"/>
        <v/>
      </c>
      <c r="G36" s="77"/>
      <c r="H36" s="77"/>
      <c r="I36" s="5"/>
      <c r="K36" s="78" t="e">
        <f t="shared" si="1"/>
        <v>#NUM!</v>
      </c>
      <c r="L36" s="78" t="e">
        <f t="shared" si="2"/>
        <v>#NUM!</v>
      </c>
      <c r="M36" s="78" t="e">
        <f t="shared" si="3"/>
        <v>#NUM!</v>
      </c>
      <c r="N36" s="78" t="e">
        <f t="shared" si="4"/>
        <v>#NUM!</v>
      </c>
      <c r="O36" s="78" t="e">
        <f t="shared" si="5"/>
        <v>#NUM!</v>
      </c>
      <c r="P36" s="78" t="e">
        <f t="shared" si="26"/>
        <v>#N/A</v>
      </c>
      <c r="Q36" s="78" t="e">
        <f t="shared" si="6"/>
        <v>#NUM!</v>
      </c>
      <c r="R36" s="78" t="e">
        <f t="shared" si="7"/>
        <v>#NUM!</v>
      </c>
      <c r="S36" s="78" t="e">
        <f t="shared" si="8"/>
        <v>#NUM!</v>
      </c>
      <c r="T36" s="78" t="e">
        <f t="shared" si="9"/>
        <v>#NUM!</v>
      </c>
      <c r="U36" s="78" t="e">
        <f t="shared" si="10"/>
        <v>#N/A</v>
      </c>
      <c r="V36" s="78" t="e">
        <f t="shared" si="11"/>
        <v>#NUM!</v>
      </c>
      <c r="W36" s="78" t="e">
        <f t="shared" si="12"/>
        <v>#NUM!</v>
      </c>
      <c r="X36" s="78" t="e">
        <f t="shared" si="13"/>
        <v>#NUM!</v>
      </c>
      <c r="Y36" s="78" t="e">
        <f t="shared" si="14"/>
        <v>#NUM!</v>
      </c>
      <c r="Z36" s="78" t="e">
        <f t="shared" si="15"/>
        <v>#N/A</v>
      </c>
      <c r="AA36" s="78" t="e">
        <f t="shared" si="16"/>
        <v>#NUM!</v>
      </c>
      <c r="AB36" s="78" t="e">
        <f t="shared" si="17"/>
        <v>#NUM!</v>
      </c>
      <c r="AC36" s="78" t="e">
        <f t="shared" si="18"/>
        <v>#NUM!</v>
      </c>
      <c r="AD36" s="78" t="e">
        <f t="shared" si="19"/>
        <v>#NUM!</v>
      </c>
      <c r="AE36" s="78" t="e">
        <f t="shared" si="20"/>
        <v>#NUM!</v>
      </c>
      <c r="AF36" s="78" t="e">
        <f t="shared" si="21"/>
        <v>#N/A</v>
      </c>
      <c r="AG36" s="78" t="e">
        <f t="shared" si="22"/>
        <v>#NUM!</v>
      </c>
      <c r="AH36" s="78" t="e">
        <f t="shared" si="23"/>
        <v>#NUM!</v>
      </c>
      <c r="AI36" s="78" t="e">
        <f t="shared" si="24"/>
        <v>#NUM!</v>
      </c>
      <c r="AJ36" s="78" t="e">
        <f t="shared" si="25"/>
        <v>#N/A</v>
      </c>
    </row>
    <row r="37" spans="1:36" ht="12.95" customHeight="1" x14ac:dyDescent="0.15">
      <c r="A37" s="77"/>
      <c r="B37" s="99"/>
      <c r="C37" s="99"/>
      <c r="D37" s="77"/>
      <c r="E37" s="77"/>
      <c r="F37" s="4" t="str">
        <f t="shared" si="0"/>
        <v/>
      </c>
      <c r="G37" s="77"/>
      <c r="H37" s="77"/>
      <c r="I37" s="5"/>
      <c r="K37" s="78" t="e">
        <f t="shared" si="1"/>
        <v>#NUM!</v>
      </c>
      <c r="L37" s="78" t="e">
        <f t="shared" si="2"/>
        <v>#NUM!</v>
      </c>
      <c r="M37" s="78" t="e">
        <f t="shared" si="3"/>
        <v>#NUM!</v>
      </c>
      <c r="N37" s="78" t="e">
        <f t="shared" si="4"/>
        <v>#NUM!</v>
      </c>
      <c r="O37" s="78" t="e">
        <f t="shared" si="5"/>
        <v>#NUM!</v>
      </c>
      <c r="P37" s="78" t="e">
        <f t="shared" si="26"/>
        <v>#N/A</v>
      </c>
      <c r="Q37" s="78" t="e">
        <f t="shared" si="6"/>
        <v>#NUM!</v>
      </c>
      <c r="R37" s="78" t="e">
        <f t="shared" si="7"/>
        <v>#NUM!</v>
      </c>
      <c r="S37" s="78" t="e">
        <f t="shared" si="8"/>
        <v>#NUM!</v>
      </c>
      <c r="T37" s="78" t="e">
        <f t="shared" si="9"/>
        <v>#NUM!</v>
      </c>
      <c r="U37" s="78" t="e">
        <f t="shared" si="10"/>
        <v>#N/A</v>
      </c>
      <c r="V37" s="78" t="e">
        <f t="shared" si="11"/>
        <v>#NUM!</v>
      </c>
      <c r="W37" s="78" t="e">
        <f t="shared" si="12"/>
        <v>#NUM!</v>
      </c>
      <c r="X37" s="78" t="e">
        <f t="shared" si="13"/>
        <v>#NUM!</v>
      </c>
      <c r="Y37" s="78" t="e">
        <f t="shared" si="14"/>
        <v>#NUM!</v>
      </c>
      <c r="Z37" s="78" t="e">
        <f t="shared" si="15"/>
        <v>#N/A</v>
      </c>
      <c r="AA37" s="78" t="e">
        <f t="shared" si="16"/>
        <v>#NUM!</v>
      </c>
      <c r="AB37" s="78" t="e">
        <f t="shared" si="17"/>
        <v>#NUM!</v>
      </c>
      <c r="AC37" s="78" t="e">
        <f t="shared" si="18"/>
        <v>#NUM!</v>
      </c>
      <c r="AD37" s="78" t="e">
        <f t="shared" si="19"/>
        <v>#NUM!</v>
      </c>
      <c r="AE37" s="78" t="e">
        <f t="shared" si="20"/>
        <v>#NUM!</v>
      </c>
      <c r="AF37" s="78" t="e">
        <f t="shared" si="21"/>
        <v>#N/A</v>
      </c>
      <c r="AG37" s="78" t="e">
        <f t="shared" si="22"/>
        <v>#NUM!</v>
      </c>
      <c r="AH37" s="78" t="e">
        <f t="shared" si="23"/>
        <v>#NUM!</v>
      </c>
      <c r="AI37" s="78" t="e">
        <f t="shared" si="24"/>
        <v>#NUM!</v>
      </c>
      <c r="AJ37" s="78" t="e">
        <f t="shared" si="25"/>
        <v>#N/A</v>
      </c>
    </row>
    <row r="38" spans="1:36" ht="12.95" customHeight="1" x14ac:dyDescent="0.15">
      <c r="A38" s="77"/>
      <c r="B38" s="99"/>
      <c r="C38" s="99"/>
      <c r="D38" s="77"/>
      <c r="E38" s="77"/>
      <c r="F38" s="4" t="str">
        <f t="shared" si="0"/>
        <v/>
      </c>
      <c r="G38" s="77"/>
      <c r="H38" s="77"/>
      <c r="I38" s="5"/>
      <c r="K38" s="78" t="e">
        <f t="shared" si="1"/>
        <v>#NUM!</v>
      </c>
      <c r="L38" s="78" t="e">
        <f t="shared" si="2"/>
        <v>#NUM!</v>
      </c>
      <c r="M38" s="78" t="e">
        <f t="shared" si="3"/>
        <v>#NUM!</v>
      </c>
      <c r="N38" s="78" t="e">
        <f t="shared" si="4"/>
        <v>#NUM!</v>
      </c>
      <c r="O38" s="78" t="e">
        <f t="shared" si="5"/>
        <v>#NUM!</v>
      </c>
      <c r="P38" s="78" t="e">
        <f t="shared" si="26"/>
        <v>#N/A</v>
      </c>
      <c r="Q38" s="78" t="e">
        <f t="shared" si="6"/>
        <v>#NUM!</v>
      </c>
      <c r="R38" s="78" t="e">
        <f t="shared" si="7"/>
        <v>#NUM!</v>
      </c>
      <c r="S38" s="78" t="e">
        <f t="shared" si="8"/>
        <v>#NUM!</v>
      </c>
      <c r="T38" s="78" t="e">
        <f t="shared" si="9"/>
        <v>#NUM!</v>
      </c>
      <c r="U38" s="78" t="e">
        <f t="shared" si="10"/>
        <v>#N/A</v>
      </c>
      <c r="V38" s="78" t="e">
        <f t="shared" si="11"/>
        <v>#NUM!</v>
      </c>
      <c r="W38" s="78" t="e">
        <f t="shared" si="12"/>
        <v>#NUM!</v>
      </c>
      <c r="X38" s="78" t="e">
        <f t="shared" si="13"/>
        <v>#NUM!</v>
      </c>
      <c r="Y38" s="78" t="e">
        <f t="shared" si="14"/>
        <v>#NUM!</v>
      </c>
      <c r="Z38" s="78" t="e">
        <f t="shared" si="15"/>
        <v>#N/A</v>
      </c>
      <c r="AA38" s="78" t="e">
        <f t="shared" si="16"/>
        <v>#NUM!</v>
      </c>
      <c r="AB38" s="78" t="e">
        <f t="shared" si="17"/>
        <v>#NUM!</v>
      </c>
      <c r="AC38" s="78" t="e">
        <f t="shared" si="18"/>
        <v>#NUM!</v>
      </c>
      <c r="AD38" s="78" t="e">
        <f t="shared" si="19"/>
        <v>#NUM!</v>
      </c>
      <c r="AE38" s="78" t="e">
        <f t="shared" si="20"/>
        <v>#NUM!</v>
      </c>
      <c r="AF38" s="78" t="e">
        <f t="shared" si="21"/>
        <v>#N/A</v>
      </c>
      <c r="AG38" s="78" t="e">
        <f t="shared" si="22"/>
        <v>#NUM!</v>
      </c>
      <c r="AH38" s="78" t="e">
        <f t="shared" si="23"/>
        <v>#NUM!</v>
      </c>
      <c r="AI38" s="78" t="e">
        <f t="shared" si="24"/>
        <v>#NUM!</v>
      </c>
      <c r="AJ38" s="78" t="e">
        <f t="shared" si="25"/>
        <v>#N/A</v>
      </c>
    </row>
    <row r="39" spans="1:36" ht="12.95" customHeight="1" x14ac:dyDescent="0.15">
      <c r="A39" s="77"/>
      <c r="B39" s="99"/>
      <c r="C39" s="99"/>
      <c r="D39" s="77"/>
      <c r="E39" s="77"/>
      <c r="F39" s="4" t="str">
        <f t="shared" si="0"/>
        <v/>
      </c>
      <c r="G39" s="77"/>
      <c r="H39" s="77"/>
      <c r="I39" s="5"/>
      <c r="K39" s="78" t="e">
        <f t="shared" si="1"/>
        <v>#NUM!</v>
      </c>
      <c r="L39" s="78" t="e">
        <f t="shared" si="2"/>
        <v>#NUM!</v>
      </c>
      <c r="M39" s="78" t="e">
        <f t="shared" si="3"/>
        <v>#NUM!</v>
      </c>
      <c r="N39" s="78" t="e">
        <f t="shared" si="4"/>
        <v>#NUM!</v>
      </c>
      <c r="O39" s="78" t="e">
        <f t="shared" si="5"/>
        <v>#NUM!</v>
      </c>
      <c r="P39" s="78" t="e">
        <f t="shared" si="26"/>
        <v>#N/A</v>
      </c>
      <c r="Q39" s="78" t="e">
        <f t="shared" si="6"/>
        <v>#NUM!</v>
      </c>
      <c r="R39" s="78" t="e">
        <f t="shared" si="7"/>
        <v>#NUM!</v>
      </c>
      <c r="S39" s="78" t="e">
        <f t="shared" si="8"/>
        <v>#NUM!</v>
      </c>
      <c r="T39" s="78" t="e">
        <f t="shared" si="9"/>
        <v>#NUM!</v>
      </c>
      <c r="U39" s="78" t="e">
        <f t="shared" si="10"/>
        <v>#N/A</v>
      </c>
      <c r="V39" s="78" t="e">
        <f t="shared" si="11"/>
        <v>#NUM!</v>
      </c>
      <c r="W39" s="78" t="e">
        <f t="shared" si="12"/>
        <v>#NUM!</v>
      </c>
      <c r="X39" s="78" t="e">
        <f t="shared" si="13"/>
        <v>#NUM!</v>
      </c>
      <c r="Y39" s="78" t="e">
        <f t="shared" si="14"/>
        <v>#NUM!</v>
      </c>
      <c r="Z39" s="78" t="e">
        <f t="shared" si="15"/>
        <v>#N/A</v>
      </c>
      <c r="AA39" s="78" t="e">
        <f t="shared" si="16"/>
        <v>#NUM!</v>
      </c>
      <c r="AB39" s="78" t="e">
        <f t="shared" si="17"/>
        <v>#NUM!</v>
      </c>
      <c r="AC39" s="78" t="e">
        <f t="shared" si="18"/>
        <v>#NUM!</v>
      </c>
      <c r="AD39" s="78" t="e">
        <f t="shared" si="19"/>
        <v>#NUM!</v>
      </c>
      <c r="AE39" s="78" t="e">
        <f t="shared" si="20"/>
        <v>#NUM!</v>
      </c>
      <c r="AF39" s="78" t="e">
        <f t="shared" si="21"/>
        <v>#N/A</v>
      </c>
      <c r="AG39" s="78" t="e">
        <f t="shared" si="22"/>
        <v>#NUM!</v>
      </c>
      <c r="AH39" s="78" t="e">
        <f t="shared" si="23"/>
        <v>#NUM!</v>
      </c>
      <c r="AI39" s="78" t="e">
        <f t="shared" si="24"/>
        <v>#NUM!</v>
      </c>
      <c r="AJ39" s="78" t="e">
        <f t="shared" si="25"/>
        <v>#N/A</v>
      </c>
    </row>
    <row r="40" spans="1:36" ht="12.95" customHeight="1" x14ac:dyDescent="0.15">
      <c r="A40" s="77"/>
      <c r="B40" s="99"/>
      <c r="C40" s="99"/>
      <c r="D40" s="77"/>
      <c r="E40" s="77"/>
      <c r="F40" s="4" t="str">
        <f t="shared" si="0"/>
        <v/>
      </c>
      <c r="G40" s="77"/>
      <c r="H40" s="77"/>
      <c r="I40" s="5"/>
      <c r="K40" s="78" t="e">
        <f t="shared" si="1"/>
        <v>#NUM!</v>
      </c>
      <c r="L40" s="78" t="e">
        <f t="shared" si="2"/>
        <v>#NUM!</v>
      </c>
      <c r="M40" s="78" t="e">
        <f t="shared" si="3"/>
        <v>#NUM!</v>
      </c>
      <c r="N40" s="78" t="e">
        <f t="shared" si="4"/>
        <v>#NUM!</v>
      </c>
      <c r="O40" s="78" t="e">
        <f t="shared" si="5"/>
        <v>#NUM!</v>
      </c>
      <c r="P40" s="78" t="e">
        <f t="shared" si="26"/>
        <v>#N/A</v>
      </c>
      <c r="Q40" s="78" t="e">
        <f t="shared" si="6"/>
        <v>#NUM!</v>
      </c>
      <c r="R40" s="78" t="e">
        <f t="shared" si="7"/>
        <v>#NUM!</v>
      </c>
      <c r="S40" s="78" t="e">
        <f t="shared" si="8"/>
        <v>#NUM!</v>
      </c>
      <c r="T40" s="78" t="e">
        <f t="shared" si="9"/>
        <v>#NUM!</v>
      </c>
      <c r="U40" s="78" t="e">
        <f t="shared" si="10"/>
        <v>#N/A</v>
      </c>
      <c r="V40" s="78" t="e">
        <f t="shared" si="11"/>
        <v>#NUM!</v>
      </c>
      <c r="W40" s="78" t="e">
        <f t="shared" si="12"/>
        <v>#NUM!</v>
      </c>
      <c r="X40" s="78" t="e">
        <f t="shared" si="13"/>
        <v>#NUM!</v>
      </c>
      <c r="Y40" s="78" t="e">
        <f t="shared" si="14"/>
        <v>#NUM!</v>
      </c>
      <c r="Z40" s="78" t="e">
        <f t="shared" si="15"/>
        <v>#N/A</v>
      </c>
      <c r="AA40" s="78" t="e">
        <f t="shared" si="16"/>
        <v>#NUM!</v>
      </c>
      <c r="AB40" s="78" t="e">
        <f t="shared" si="17"/>
        <v>#NUM!</v>
      </c>
      <c r="AC40" s="78" t="e">
        <f t="shared" si="18"/>
        <v>#NUM!</v>
      </c>
      <c r="AD40" s="78" t="e">
        <f t="shared" si="19"/>
        <v>#NUM!</v>
      </c>
      <c r="AE40" s="78" t="e">
        <f t="shared" si="20"/>
        <v>#NUM!</v>
      </c>
      <c r="AF40" s="78" t="e">
        <f t="shared" si="21"/>
        <v>#N/A</v>
      </c>
      <c r="AG40" s="78" t="e">
        <f t="shared" si="22"/>
        <v>#NUM!</v>
      </c>
      <c r="AH40" s="78" t="e">
        <f t="shared" si="23"/>
        <v>#NUM!</v>
      </c>
      <c r="AI40" s="78" t="e">
        <f t="shared" si="24"/>
        <v>#NUM!</v>
      </c>
      <c r="AJ40" s="78" t="e">
        <f t="shared" si="25"/>
        <v>#N/A</v>
      </c>
    </row>
    <row r="41" spans="1:36" ht="12.95" customHeight="1" x14ac:dyDescent="0.15">
      <c r="A41" s="77"/>
      <c r="B41" s="99"/>
      <c r="C41" s="99"/>
      <c r="D41" s="77"/>
      <c r="E41" s="77"/>
      <c r="F41" s="4" t="str">
        <f t="shared" si="0"/>
        <v/>
      </c>
      <c r="G41" s="77"/>
      <c r="H41" s="77"/>
      <c r="I41" s="5"/>
      <c r="K41" s="78" t="e">
        <f t="shared" si="1"/>
        <v>#NUM!</v>
      </c>
      <c r="L41" s="78" t="e">
        <f t="shared" si="2"/>
        <v>#NUM!</v>
      </c>
      <c r="M41" s="78" t="e">
        <f t="shared" si="3"/>
        <v>#NUM!</v>
      </c>
      <c r="N41" s="78" t="e">
        <f t="shared" si="4"/>
        <v>#NUM!</v>
      </c>
      <c r="O41" s="78" t="e">
        <f t="shared" si="5"/>
        <v>#NUM!</v>
      </c>
      <c r="P41" s="78" t="e">
        <f t="shared" si="26"/>
        <v>#N/A</v>
      </c>
      <c r="Q41" s="78" t="e">
        <f t="shared" si="6"/>
        <v>#NUM!</v>
      </c>
      <c r="R41" s="78" t="e">
        <f t="shared" si="7"/>
        <v>#NUM!</v>
      </c>
      <c r="S41" s="78" t="e">
        <f t="shared" si="8"/>
        <v>#NUM!</v>
      </c>
      <c r="T41" s="78" t="e">
        <f t="shared" si="9"/>
        <v>#NUM!</v>
      </c>
      <c r="U41" s="78" t="e">
        <f t="shared" si="10"/>
        <v>#N/A</v>
      </c>
      <c r="V41" s="78" t="e">
        <f t="shared" si="11"/>
        <v>#NUM!</v>
      </c>
      <c r="W41" s="78" t="e">
        <f t="shared" si="12"/>
        <v>#NUM!</v>
      </c>
      <c r="X41" s="78" t="e">
        <f t="shared" si="13"/>
        <v>#NUM!</v>
      </c>
      <c r="Y41" s="78" t="e">
        <f t="shared" si="14"/>
        <v>#NUM!</v>
      </c>
      <c r="Z41" s="78" t="e">
        <f t="shared" si="15"/>
        <v>#N/A</v>
      </c>
      <c r="AA41" s="78" t="e">
        <f t="shared" si="16"/>
        <v>#NUM!</v>
      </c>
      <c r="AB41" s="78" t="e">
        <f t="shared" si="17"/>
        <v>#NUM!</v>
      </c>
      <c r="AC41" s="78" t="e">
        <f t="shared" si="18"/>
        <v>#NUM!</v>
      </c>
      <c r="AD41" s="78" t="e">
        <f t="shared" si="19"/>
        <v>#NUM!</v>
      </c>
      <c r="AE41" s="78" t="e">
        <f t="shared" si="20"/>
        <v>#NUM!</v>
      </c>
      <c r="AF41" s="78" t="e">
        <f t="shared" si="21"/>
        <v>#N/A</v>
      </c>
      <c r="AG41" s="78" t="e">
        <f t="shared" si="22"/>
        <v>#NUM!</v>
      </c>
      <c r="AH41" s="78" t="e">
        <f t="shared" si="23"/>
        <v>#NUM!</v>
      </c>
      <c r="AI41" s="78" t="e">
        <f t="shared" si="24"/>
        <v>#NUM!</v>
      </c>
      <c r="AJ41" s="78" t="e">
        <f t="shared" si="25"/>
        <v>#N/A</v>
      </c>
    </row>
    <row r="42" spans="1:36" ht="12.95" customHeight="1" x14ac:dyDescent="0.15">
      <c r="A42" s="77"/>
      <c r="B42" s="99"/>
      <c r="C42" s="99"/>
      <c r="D42" s="77"/>
      <c r="E42" s="77"/>
      <c r="F42" s="4" t="str">
        <f t="shared" si="0"/>
        <v/>
      </c>
      <c r="G42" s="77"/>
      <c r="H42" s="77"/>
      <c r="I42" s="77"/>
      <c r="K42" s="78" t="e">
        <f t="shared" si="1"/>
        <v>#NUM!</v>
      </c>
      <c r="L42" s="78" t="e">
        <f t="shared" si="2"/>
        <v>#NUM!</v>
      </c>
      <c r="M42" s="78" t="e">
        <f t="shared" si="3"/>
        <v>#NUM!</v>
      </c>
      <c r="N42" s="78" t="e">
        <f t="shared" si="4"/>
        <v>#NUM!</v>
      </c>
      <c r="O42" s="78" t="e">
        <f t="shared" si="5"/>
        <v>#NUM!</v>
      </c>
      <c r="P42" s="78" t="e">
        <f t="shared" si="26"/>
        <v>#N/A</v>
      </c>
      <c r="Q42" s="78" t="e">
        <f t="shared" si="6"/>
        <v>#NUM!</v>
      </c>
      <c r="R42" s="78" t="e">
        <f t="shared" si="7"/>
        <v>#NUM!</v>
      </c>
      <c r="S42" s="78" t="e">
        <f t="shared" si="8"/>
        <v>#NUM!</v>
      </c>
      <c r="T42" s="78" t="e">
        <f t="shared" si="9"/>
        <v>#NUM!</v>
      </c>
      <c r="U42" s="78" t="e">
        <f t="shared" si="10"/>
        <v>#N/A</v>
      </c>
      <c r="V42" s="78" t="e">
        <f t="shared" si="11"/>
        <v>#NUM!</v>
      </c>
      <c r="W42" s="78" t="e">
        <f t="shared" si="12"/>
        <v>#NUM!</v>
      </c>
      <c r="X42" s="78" t="e">
        <f t="shared" si="13"/>
        <v>#NUM!</v>
      </c>
      <c r="Y42" s="78" t="e">
        <f t="shared" si="14"/>
        <v>#NUM!</v>
      </c>
      <c r="Z42" s="78" t="e">
        <f t="shared" si="15"/>
        <v>#N/A</v>
      </c>
      <c r="AA42" s="78" t="e">
        <f t="shared" si="16"/>
        <v>#NUM!</v>
      </c>
      <c r="AB42" s="78" t="e">
        <f t="shared" si="17"/>
        <v>#NUM!</v>
      </c>
      <c r="AC42" s="78" t="e">
        <f t="shared" si="18"/>
        <v>#NUM!</v>
      </c>
      <c r="AD42" s="78" t="e">
        <f t="shared" si="19"/>
        <v>#NUM!</v>
      </c>
      <c r="AE42" s="78" t="e">
        <f t="shared" si="20"/>
        <v>#NUM!</v>
      </c>
      <c r="AF42" s="78" t="e">
        <f t="shared" si="21"/>
        <v>#N/A</v>
      </c>
      <c r="AG42" s="78" t="e">
        <f t="shared" si="22"/>
        <v>#NUM!</v>
      </c>
      <c r="AH42" s="78" t="e">
        <f t="shared" si="23"/>
        <v>#NUM!</v>
      </c>
      <c r="AI42" s="78" t="e">
        <f t="shared" si="24"/>
        <v>#NUM!</v>
      </c>
      <c r="AJ42" s="78" t="e">
        <f t="shared" si="25"/>
        <v>#N/A</v>
      </c>
    </row>
    <row r="43" spans="1:36" ht="12.95" customHeight="1" x14ac:dyDescent="0.15">
      <c r="A43" s="77"/>
      <c r="B43" s="99"/>
      <c r="C43" s="99"/>
      <c r="D43" s="77"/>
      <c r="E43" s="77"/>
      <c r="F43" s="4" t="str">
        <f t="shared" si="0"/>
        <v/>
      </c>
      <c r="G43" s="77"/>
      <c r="H43" s="77"/>
      <c r="I43" s="77"/>
      <c r="K43" s="78" t="e">
        <f t="shared" si="1"/>
        <v>#NUM!</v>
      </c>
      <c r="L43" s="78" t="e">
        <f t="shared" si="2"/>
        <v>#NUM!</v>
      </c>
      <c r="M43" s="78" t="e">
        <f t="shared" si="3"/>
        <v>#NUM!</v>
      </c>
      <c r="N43" s="78" t="e">
        <f t="shared" si="4"/>
        <v>#NUM!</v>
      </c>
      <c r="O43" s="78" t="e">
        <f t="shared" si="5"/>
        <v>#NUM!</v>
      </c>
      <c r="P43" s="78" t="e">
        <f t="shared" si="26"/>
        <v>#N/A</v>
      </c>
      <c r="Q43" s="78" t="e">
        <f t="shared" si="6"/>
        <v>#NUM!</v>
      </c>
      <c r="R43" s="78" t="e">
        <f t="shared" si="7"/>
        <v>#NUM!</v>
      </c>
      <c r="S43" s="78" t="e">
        <f t="shared" si="8"/>
        <v>#NUM!</v>
      </c>
      <c r="T43" s="78" t="e">
        <f t="shared" si="9"/>
        <v>#NUM!</v>
      </c>
      <c r="U43" s="78" t="e">
        <f t="shared" si="10"/>
        <v>#N/A</v>
      </c>
      <c r="V43" s="78" t="e">
        <f t="shared" si="11"/>
        <v>#NUM!</v>
      </c>
      <c r="W43" s="78" t="e">
        <f t="shared" si="12"/>
        <v>#NUM!</v>
      </c>
      <c r="X43" s="78" t="e">
        <f t="shared" si="13"/>
        <v>#NUM!</v>
      </c>
      <c r="Y43" s="78" t="e">
        <f t="shared" si="14"/>
        <v>#NUM!</v>
      </c>
      <c r="Z43" s="78" t="e">
        <f t="shared" si="15"/>
        <v>#N/A</v>
      </c>
      <c r="AA43" s="78" t="e">
        <f t="shared" si="16"/>
        <v>#NUM!</v>
      </c>
      <c r="AB43" s="78" t="e">
        <f t="shared" si="17"/>
        <v>#NUM!</v>
      </c>
      <c r="AC43" s="78" t="e">
        <f t="shared" si="18"/>
        <v>#NUM!</v>
      </c>
      <c r="AD43" s="78" t="e">
        <f t="shared" si="19"/>
        <v>#NUM!</v>
      </c>
      <c r="AE43" s="78" t="e">
        <f t="shared" si="20"/>
        <v>#NUM!</v>
      </c>
      <c r="AF43" s="78" t="e">
        <f t="shared" si="21"/>
        <v>#N/A</v>
      </c>
      <c r="AG43" s="78" t="e">
        <f t="shared" si="22"/>
        <v>#NUM!</v>
      </c>
      <c r="AH43" s="78" t="e">
        <f t="shared" si="23"/>
        <v>#NUM!</v>
      </c>
      <c r="AI43" s="78" t="e">
        <f t="shared" si="24"/>
        <v>#NUM!</v>
      </c>
      <c r="AJ43" s="78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77" t="s">
        <v>18</v>
      </c>
      <c r="D46" s="77" t="s">
        <v>19</v>
      </c>
      <c r="E46" s="77" t="s">
        <v>20</v>
      </c>
      <c r="F46" s="11"/>
      <c r="G46" s="5" t="s">
        <v>21</v>
      </c>
      <c r="H46" s="13"/>
      <c r="I46" s="111" t="s">
        <v>403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21</v>
      </c>
      <c r="D47" s="15">
        <f>COUNTIF(G4:G43,"*下層*")</f>
        <v>0</v>
      </c>
      <c r="E47" s="15">
        <f>COUNTA(A4:A43)</f>
        <v>21</v>
      </c>
      <c r="F47" s="11"/>
      <c r="G47" s="16">
        <f>C47*100</f>
        <v>2100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13</v>
      </c>
      <c r="D48" s="15" t="str">
        <f>IF(D47&gt;0,ROUND(SUMIF(G4:G43,"*下層*",E4:E43)/D47,0),"")</f>
        <v/>
      </c>
      <c r="E48" s="15">
        <f>ROUND(SUM(E4:E43)/E47,0)</f>
        <v>13</v>
      </c>
      <c r="F48" s="14"/>
      <c r="G48" s="16">
        <f>C48</f>
        <v>13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16</v>
      </c>
      <c r="D49" s="15" t="str">
        <f>IF(D47&gt;0,ROUND(SUMIF(G4:G43,"*下層*",D4:D43)/D47,0),"")</f>
        <v/>
      </c>
      <c r="E49" s="15">
        <f>ROUND(SUM(D4:D43)/E47,0)</f>
        <v>16</v>
      </c>
      <c r="F49" s="14"/>
      <c r="G49" s="16">
        <f>C49</f>
        <v>16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3.21</v>
      </c>
      <c r="D50" s="17">
        <f>SUMIF(G4:G43,"*下層*",F4:F43)</f>
        <v>0</v>
      </c>
      <c r="E50" s="4">
        <f>SUM(F4:F43)</f>
        <v>3.21</v>
      </c>
      <c r="F50" s="14"/>
      <c r="G50" s="18">
        <f>C50*100</f>
        <v>321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形状比＝81、Sr＝17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77" t="s">
        <v>18</v>
      </c>
      <c r="D53" s="77" t="s">
        <v>19</v>
      </c>
      <c r="E53" s="77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16</v>
      </c>
      <c r="D54" s="15">
        <f>COUNTIF(H4:H43,"▲")</f>
        <v>0</v>
      </c>
      <c r="E54" s="15">
        <f>COUNTA(H4:H43)</f>
        <v>16</v>
      </c>
      <c r="F54" s="11"/>
      <c r="G54" s="16">
        <f>C54*100</f>
        <v>1600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12</v>
      </c>
      <c r="D55" s="15" t="str">
        <f>IF(D54&gt;0,ROUND(SUMIF(H4:H43,"▲",E4:E43)/D54,0),"")</f>
        <v/>
      </c>
      <c r="E55" s="15">
        <f>ROUND(SUMIF(H4:H43,"*",E4:E43)/E54,0)</f>
        <v>12</v>
      </c>
      <c r="F55" s="14"/>
      <c r="G55" s="16">
        <f>C55</f>
        <v>12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14</v>
      </c>
      <c r="D56" s="15" t="str">
        <f>IF(D54&gt;0,ROUND(SUMIF(H4:H43,"▲",D4:D43)/D54,0),"")</f>
        <v/>
      </c>
      <c r="E56" s="15">
        <f>ROUND(SUMIF(H4:H43,"*",D4:D43)/E54,0)</f>
        <v>14</v>
      </c>
      <c r="F56" s="14"/>
      <c r="G56" s="16">
        <f>C56</f>
        <v>14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1.9500000000000004</v>
      </c>
      <c r="D57" s="17">
        <f>SUMIF(H4:H43,"▲",F4:F43)</f>
        <v>0</v>
      </c>
      <c r="E57" s="17">
        <f>SUM(C57:D57)</f>
        <v>1.9500000000000004</v>
      </c>
      <c r="F57" s="14"/>
      <c r="G57" s="20">
        <f>C57*100</f>
        <v>195.00000000000003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77" t="s">
        <v>18</v>
      </c>
      <c r="D60" s="77" t="s">
        <v>19</v>
      </c>
      <c r="E60" s="77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76.2</v>
      </c>
      <c r="D61" s="21" t="str">
        <f>IF(D47&gt;0,ROUND(D54/D47*100,1),"")</f>
        <v/>
      </c>
      <c r="E61" s="21">
        <f>ROUND(E54/E47*100,1)</f>
        <v>76.2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60.7</v>
      </c>
      <c r="D62" s="21" t="str">
        <f>IF(D47&gt;0,ROUND(D57/D50*100,1),"")</f>
        <v/>
      </c>
      <c r="E62" s="21">
        <f>ROUND(E57/E50*100,1)</f>
        <v>60.7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77" t="s">
        <v>18</v>
      </c>
      <c r="D65" s="77" t="s">
        <v>19</v>
      </c>
      <c r="E65" s="77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5</v>
      </c>
      <c r="D66" s="15">
        <f>D47-D54</f>
        <v>0</v>
      </c>
      <c r="E66" s="15">
        <f>SUM(C66:D66)</f>
        <v>5</v>
      </c>
      <c r="F66" s="11"/>
      <c r="G66" s="16">
        <f>C66*100</f>
        <v>500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16</v>
      </c>
      <c r="D67" s="15" t="str">
        <f>IF(D66&gt;0,ROUND(SUMIFS(E4:E43,G7:G43,"*下層*",H4:H43,"")/D66,0),"")</f>
        <v/>
      </c>
      <c r="E67" s="15">
        <f>IF(E66&gt;0,ROUND(SUMIF(H4:H43,"",E4:E43)/E66,0),"")</f>
        <v>16</v>
      </c>
      <c r="F67" s="14"/>
      <c r="G67" s="16">
        <f>C67</f>
        <v>16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20</v>
      </c>
      <c r="D68" s="15" t="str">
        <f>IF(D66&gt;0,ROUND(SUMIFS(D4:D43,G7:G43,"*下層*",H4:H43,"")/D66,0),"")</f>
        <v/>
      </c>
      <c r="E68" s="15">
        <f>IF(E66&gt;0,ROUND(SUMIF(H4:H43,"",D4:D43)/E66,0),"")</f>
        <v>20</v>
      </c>
      <c r="F68" s="14"/>
      <c r="G68" s="16">
        <f>C68</f>
        <v>20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1.2599999999999996</v>
      </c>
      <c r="D69" s="17" t="str">
        <f>IF(D66&gt;0,D50-D57,"")</f>
        <v/>
      </c>
      <c r="E69" s="4">
        <f>SUM(C69:D69)</f>
        <v>1.2599999999999996</v>
      </c>
      <c r="F69" s="14"/>
      <c r="G69" s="18">
        <f>C69*100</f>
        <v>125.99999999999996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形状比＝80、Sr＝28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33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463" priority="16" stopIfTrue="1">
      <formula>AND(($H4="スギ"),(#REF!&lt;12))</formula>
    </cfRule>
  </conditionalFormatting>
  <conditionalFormatting sqref="L4:L43">
    <cfRule type="expression" dxfId="462" priority="15" stopIfTrue="1">
      <formula>AND(($H4="スギ"),(#REF!&lt;22),(#REF!&gt;=12))</formula>
    </cfRule>
  </conditionalFormatting>
  <conditionalFormatting sqref="M4:M43">
    <cfRule type="expression" dxfId="461" priority="14" stopIfTrue="1">
      <formula>AND(($H4="スギ"),(#REF!&lt;32),(#REF!&gt;=22))</formula>
    </cfRule>
  </conditionalFormatting>
  <conditionalFormatting sqref="N4:N43">
    <cfRule type="expression" dxfId="460" priority="13" stopIfTrue="1">
      <formula>AND(($H4="スギ"),(#REF!&lt;42),(#REF!&gt;=32))</formula>
    </cfRule>
  </conditionalFormatting>
  <conditionalFormatting sqref="U4:U43 Z4:AF43 AJ4:AJ43 O4:P43">
    <cfRule type="expression" dxfId="459" priority="12" stopIfTrue="1">
      <formula>AND(($H4="スギ"),(#REF!&gt;=42))</formula>
    </cfRule>
  </conditionalFormatting>
  <conditionalFormatting sqref="Q4:Q43 AA4:AA43">
    <cfRule type="expression" dxfId="458" priority="11" stopIfTrue="1">
      <formula>AND(($H4="ヒノキ"),(#REF!&lt;12))</formula>
    </cfRule>
  </conditionalFormatting>
  <conditionalFormatting sqref="R4:R43 AB4:AE43">
    <cfRule type="expression" dxfId="457" priority="10" stopIfTrue="1">
      <formula>AND(($H4="ヒノキ"),(#REF!&lt;22),(#REF!&gt;=12))</formula>
    </cfRule>
  </conditionalFormatting>
  <conditionalFormatting sqref="S4:S43">
    <cfRule type="expression" dxfId="456" priority="9" stopIfTrue="1">
      <formula>AND(($H4="ヒノキ"),(#REF!&lt;32),(#REF!&gt;=22))</formula>
    </cfRule>
  </conditionalFormatting>
  <conditionalFormatting sqref="T4:U43 Z4:AF43 AJ4:AJ43">
    <cfRule type="expression" dxfId="455" priority="8" stopIfTrue="1">
      <formula>AND(($H4="ヒノキ"),(#REF!&gt;=32))</formula>
    </cfRule>
  </conditionalFormatting>
  <conditionalFormatting sqref="V4:V43 AA4:AA43">
    <cfRule type="expression" dxfId="454" priority="7" stopIfTrue="1">
      <formula>AND(($H4="アカマツ"),(#REF!&lt;12))</formula>
    </cfRule>
  </conditionalFormatting>
  <conditionalFormatting sqref="W4:W43 AB4:AB43">
    <cfRule type="expression" dxfId="453" priority="6" stopIfTrue="1">
      <formula>AND(($H4="アカマツ"),(#REF!&lt;22),(#REF!&gt;=12))</formula>
    </cfRule>
  </conditionalFormatting>
  <conditionalFormatting sqref="X4:X43 AC4:AC43">
    <cfRule type="expression" dxfId="452" priority="5" stopIfTrue="1">
      <formula>AND(($H4="アカマツ"),(#REF!&lt;42),(#REF!&gt;=22))</formula>
    </cfRule>
  </conditionalFormatting>
  <conditionalFormatting sqref="Y4:AF43 AJ4:AJ43">
    <cfRule type="expression" dxfId="451" priority="4" stopIfTrue="1">
      <formula>AND(($H4="アカマツ"),(#REF!&gt;=42))</formula>
    </cfRule>
  </conditionalFormatting>
  <conditionalFormatting sqref="AG4:AG43">
    <cfRule type="expression" dxfId="450" priority="3" stopIfTrue="1">
      <formula>AND(($H4&lt;&gt;"スギ"),($H4&lt;&gt;"ヒノキ"),($H4&lt;&gt;"アカマツ"),(#REF!&lt;12))</formula>
    </cfRule>
  </conditionalFormatting>
  <conditionalFormatting sqref="AH4:AH43">
    <cfRule type="expression" dxfId="449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448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FFFF00"/>
  </sheetPr>
  <dimension ref="A1:AJ120"/>
  <sheetViews>
    <sheetView showGridLines="0" view="pageBreakPreview" topLeftCell="A22" zoomScaleNormal="85" zoomScaleSheetLayoutView="100" workbookViewId="0">
      <selection activeCell="I46" sqref="I46:I61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544</v>
      </c>
      <c r="B2" s="100"/>
      <c r="C2" s="100"/>
      <c r="D2" s="100"/>
      <c r="E2" s="100"/>
      <c r="F2" s="100"/>
      <c r="G2" s="100"/>
      <c r="H2" s="101" t="s">
        <v>341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79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8">
        <v>0</v>
      </c>
      <c r="L3" s="78">
        <v>12</v>
      </c>
      <c r="M3" s="78">
        <v>22</v>
      </c>
      <c r="N3" s="78">
        <v>32</v>
      </c>
      <c r="O3" s="78">
        <v>42</v>
      </c>
      <c r="P3" s="78" t="s">
        <v>14</v>
      </c>
      <c r="Q3" s="78">
        <v>0</v>
      </c>
      <c r="R3" s="78">
        <v>12</v>
      </c>
      <c r="S3" s="78">
        <v>22</v>
      </c>
      <c r="T3" s="78">
        <v>32</v>
      </c>
      <c r="U3" s="78" t="s">
        <v>14</v>
      </c>
      <c r="V3" s="78">
        <v>0</v>
      </c>
      <c r="W3" s="78">
        <v>12</v>
      </c>
      <c r="X3" s="78">
        <v>22</v>
      </c>
      <c r="Y3" s="78">
        <v>42</v>
      </c>
      <c r="Z3" s="78" t="s">
        <v>14</v>
      </c>
      <c r="AA3" s="78">
        <v>0</v>
      </c>
      <c r="AB3" s="78">
        <v>12</v>
      </c>
      <c r="AC3" s="78">
        <v>22</v>
      </c>
      <c r="AD3" s="78">
        <v>32</v>
      </c>
      <c r="AE3" s="78">
        <v>42</v>
      </c>
      <c r="AF3" s="78" t="s">
        <v>14</v>
      </c>
      <c r="AG3" s="78">
        <v>0</v>
      </c>
      <c r="AH3" s="78">
        <v>12</v>
      </c>
      <c r="AI3" s="78">
        <v>42</v>
      </c>
      <c r="AJ3" s="78" t="s">
        <v>14</v>
      </c>
    </row>
    <row r="4" spans="1:36" ht="12.95" customHeight="1" x14ac:dyDescent="0.15">
      <c r="A4" s="77">
        <v>161</v>
      </c>
      <c r="B4" s="99" t="s">
        <v>40</v>
      </c>
      <c r="C4" s="99"/>
      <c r="D4" s="77">
        <v>20</v>
      </c>
      <c r="E4" s="77">
        <v>17</v>
      </c>
      <c r="F4" s="4">
        <f t="shared" ref="F4:F43" si="0">IF(D4&gt;0,IF(B4="スギ",P4,IF(B4="ヒノキ",U4,IF(B4="アカマツ",Z4,IF(B4="カラマツ",AF4,AJ4)))),"")</f>
        <v>0.25</v>
      </c>
      <c r="G4" s="5"/>
      <c r="H4" s="77"/>
      <c r="I4" s="77" t="s">
        <v>38</v>
      </c>
      <c r="J4" s="1" t="s">
        <v>15</v>
      </c>
      <c r="K4" s="78">
        <f t="shared" ref="K4:K43" si="1">IF(ROUND(10^(-5+0.8769+1.7454*LOG(D4)+1.014*LOG(E4)),2)&gt;=0.01,ROUND(10^(-5+0.8769+1.7454*LOG(D4)+1.014*LOG(E4)),2),ROUND(10^(-5+0.8769+1.7454*LOG(D4)+1.014*LOG(E4)),3))</f>
        <v>0.25</v>
      </c>
      <c r="L4" s="78">
        <f t="shared" ref="L4:L43" si="2">ROUND(10^(-5+0.73504+1.83346*LOG(D4)+1.06569*LOG(E4)),2)</f>
        <v>0.27</v>
      </c>
      <c r="M4" s="78">
        <f t="shared" ref="M4:M43" si="3">ROUND(10^(-5+0.71514+1.74357*LOG(D4)+1.17719*LOG(E4)),2)</f>
        <v>0.27</v>
      </c>
      <c r="N4" s="78">
        <f t="shared" ref="N4:N43" si="4">ROUND(10^(-5+0.82956+1.76381*LOG(D4)+1.06412*LOG(E4)),2)</f>
        <v>0.27</v>
      </c>
      <c r="O4" s="78">
        <f t="shared" ref="O4:O43" si="5">ROUND(10^(-5+0.88226+1.79204*LOG(D4)+0.99303*LOG(E4)),2)</f>
        <v>0.27</v>
      </c>
      <c r="P4" s="78">
        <f>HLOOKUP($D4,K$3:O$43,MATCH($A4,$A$3:$A$43,0),1)</f>
        <v>0.27</v>
      </c>
      <c r="Q4" s="78">
        <f t="shared" ref="Q4:Q43" si="6">IF(ROUND(10^(1.810672*LOG(D4)+0.982833*LOG(E4)-4.173533),2)&gt;=0.01,ROUND(10^(1.810672*LOG(D4)+0.982833*LOG(E4)-4.173533),2),ROUND(10^(1.810672*LOG(D4)+0.982833*LOG(E4)-4.173533),3))</f>
        <v>0.25</v>
      </c>
      <c r="R4" s="78">
        <f t="shared" ref="R4:R43" si="7">ROUND(10^(1.905709*LOG(D4)+1.011385*LOG(E4)-4.293729),2)</f>
        <v>0.27</v>
      </c>
      <c r="S4" s="78">
        <f t="shared" ref="S4:S43" si="8">ROUND(10^(1.771888*LOG(D4)+1.138415*LOG(E4)-4.271259),2)</f>
        <v>0.27</v>
      </c>
      <c r="T4" s="78">
        <f t="shared" ref="T4:T43" si="9">ROUND(10^(1.671519*LOG(D4)+1.363617*LOG(E4)-4.404407),2)</f>
        <v>0.28000000000000003</v>
      </c>
      <c r="U4" s="78">
        <f t="shared" ref="U4:U43" si="10">HLOOKUP($D4,Q$3:T$43,MATCH($A4,$A$3:$A$43,0),1)</f>
        <v>0.27</v>
      </c>
      <c r="V4" s="78">
        <f t="shared" ref="V4:V43" si="11">IF(ROUND(10^(-4.249503+1.946501*LOG(D4)+0.942682*LOG(E4)),2)&gt;=0.01,ROUND(10^(-4.249503+1.946501*LOG(D4)+0.942682*LOG(E4)),2),ROUND(10^(-4.249503+1.946501*LOG(D4)+0.942682*LOG(E4)),3))</f>
        <v>0.28000000000000003</v>
      </c>
      <c r="W4" s="78">
        <f t="shared" ref="W4:W43" si="12">ROUND(10^(-4.155639+1.847898*LOG(D4)+0.951955*LOG(E4)),2)</f>
        <v>0.26</v>
      </c>
      <c r="X4" s="78">
        <f t="shared" ref="X4:X43" si="13">ROUND(10^(-4.194535+1.804172*LOG(D4)+1.034248*LOG(E4)),2)</f>
        <v>0.27</v>
      </c>
      <c r="Y4" s="78">
        <f t="shared" ref="Y4:Y43" si="14">ROUND(10^(-4.42347+2.006485*LOG(D4)+0.967757*LOG(E4)),2)</f>
        <v>0.24</v>
      </c>
      <c r="Z4" s="78">
        <f t="shared" ref="Z4:Z43" si="15">HLOOKUP($D4,V$3:Y$43,MATCH($A4,$A$3:$A$43,0),1)</f>
        <v>0.26</v>
      </c>
      <c r="AA4" s="78">
        <f t="shared" ref="AA4:AA43" si="16">IF(ROUND(10^(1.80389*LOG(D4)+0.962587*LOG(E4)-4.155099),2)&gt;=0.01,ROUND(10^(1.80389*LOG(D4)+0.962587*LOG(E4)-4.155099),2),ROUND(10^(1.80389*LOG(D4)+0.962587*LOG(E4)-4.155099),3))</f>
        <v>0.24</v>
      </c>
      <c r="AB4" s="78">
        <f t="shared" ref="AB4:AB43" si="17">ROUND(10^(1.979213*LOG(D4)+0.998347*LOG(E4)-4.369281),2)</f>
        <v>0.27</v>
      </c>
      <c r="AC4" s="78">
        <f t="shared" ref="AC4:AC43" si="18">ROUND(10^(1.904401*LOG(D4)+1.062478*LOG(E4)-4.348104),2)</f>
        <v>0.27</v>
      </c>
      <c r="AD4" s="78">
        <f t="shared" ref="AD4:AD43" si="19">ROUND(10^(1.640825*LOG(D4)+1.080387*LOG(E4)-3.976731),2)</f>
        <v>0.31</v>
      </c>
      <c r="AE4" s="78">
        <f t="shared" ref="AE4:AE43" si="20">ROUND(10^(1.90887*LOG(D4)+1.088002*LOG(E4)-4.431495),2)</f>
        <v>0.25</v>
      </c>
      <c r="AF4" s="78">
        <f t="shared" ref="AF4:AF43" si="21">HLOOKUP($D4,AA$3:AE$43,MATCH($A4,$A$3:$A$43,0),1)</f>
        <v>0.27</v>
      </c>
      <c r="AG4" s="78">
        <f t="shared" ref="AG4:AG43" si="22">IF(ROUND(10^(1.94019664*LOG(D4)+0.84689666*LOG(E4)-4.20067295),2)&gt;=0.01,ROUND(10^(1.94019664*LOG(D4)+0.84689666*LOG(E4)-4.20067295),2),ROUND(10^(1.94019664*LOG(D4)+0.84689666*LOG(E4)-4.20067295),3))</f>
        <v>0.23</v>
      </c>
      <c r="AH4" s="78">
        <f t="shared" ref="AH4:AH43" si="23">ROUND(10^(1.93813902*LOG(D4)+0.96697002*LOG(E4)-4.32216295),2)</f>
        <v>0.25</v>
      </c>
      <c r="AI4" s="78">
        <f t="shared" ref="AI4:AI43" si="24">ROUND(10^(1.82464098*LOG(D4)+0.97625989*LOG(E4)-4.15096808),2)</f>
        <v>0.27</v>
      </c>
      <c r="AJ4" s="78">
        <f t="shared" ref="AJ4:AJ43" si="25">HLOOKUP($D4,AG$3:AI$43,MATCH($A4,$A$3:$A$43,0),1)</f>
        <v>0.25</v>
      </c>
    </row>
    <row r="5" spans="1:36" ht="12.95" customHeight="1" x14ac:dyDescent="0.15">
      <c r="A5" s="77">
        <v>162</v>
      </c>
      <c r="B5" s="99" t="s">
        <v>40</v>
      </c>
      <c r="C5" s="99"/>
      <c r="D5" s="77">
        <v>18</v>
      </c>
      <c r="E5" s="77">
        <v>17</v>
      </c>
      <c r="F5" s="4">
        <f t="shared" si="0"/>
        <v>0.2</v>
      </c>
      <c r="G5" s="5"/>
      <c r="H5" s="77"/>
      <c r="I5" s="77"/>
      <c r="J5" s="1" t="s">
        <v>15</v>
      </c>
      <c r="K5" s="78">
        <f t="shared" si="1"/>
        <v>0.21</v>
      </c>
      <c r="L5" s="78">
        <f t="shared" si="2"/>
        <v>0.22</v>
      </c>
      <c r="M5" s="78">
        <f t="shared" si="3"/>
        <v>0.23</v>
      </c>
      <c r="N5" s="78">
        <f t="shared" si="4"/>
        <v>0.23</v>
      </c>
      <c r="O5" s="78">
        <f t="shared" si="5"/>
        <v>0.23</v>
      </c>
      <c r="P5" s="78">
        <f t="shared" ref="P5:P43" si="26">HLOOKUP($D5,K$3:O$43,MATCH(A5,$A$3:$A$43,0),1)</f>
        <v>0.22</v>
      </c>
      <c r="Q5" s="78">
        <f t="shared" si="6"/>
        <v>0.2</v>
      </c>
      <c r="R5" s="78">
        <f t="shared" si="7"/>
        <v>0.22</v>
      </c>
      <c r="S5" s="78">
        <f t="shared" si="8"/>
        <v>0.23</v>
      </c>
      <c r="T5" s="78">
        <f t="shared" si="9"/>
        <v>0.24</v>
      </c>
      <c r="U5" s="78">
        <f t="shared" si="10"/>
        <v>0.22</v>
      </c>
      <c r="V5" s="78">
        <f t="shared" si="11"/>
        <v>0.23</v>
      </c>
      <c r="W5" s="78">
        <f t="shared" si="12"/>
        <v>0.22</v>
      </c>
      <c r="X5" s="78">
        <f t="shared" si="13"/>
        <v>0.22</v>
      </c>
      <c r="Y5" s="78">
        <f t="shared" si="14"/>
        <v>0.19</v>
      </c>
      <c r="Z5" s="78">
        <f t="shared" si="15"/>
        <v>0.22</v>
      </c>
      <c r="AA5" s="78">
        <f t="shared" si="16"/>
        <v>0.2</v>
      </c>
      <c r="AB5" s="78">
        <f t="shared" si="17"/>
        <v>0.22</v>
      </c>
      <c r="AC5" s="78">
        <f t="shared" si="18"/>
        <v>0.22</v>
      </c>
      <c r="AD5" s="78">
        <f t="shared" si="19"/>
        <v>0.26</v>
      </c>
      <c r="AE5" s="78">
        <f t="shared" si="20"/>
        <v>0.2</v>
      </c>
      <c r="AF5" s="78">
        <f t="shared" si="21"/>
        <v>0.22</v>
      </c>
      <c r="AG5" s="78">
        <f t="shared" si="22"/>
        <v>0.19</v>
      </c>
      <c r="AH5" s="78">
        <f t="shared" si="23"/>
        <v>0.2</v>
      </c>
      <c r="AI5" s="78">
        <f t="shared" si="24"/>
        <v>0.22</v>
      </c>
      <c r="AJ5" s="78">
        <f t="shared" si="25"/>
        <v>0.2</v>
      </c>
    </row>
    <row r="6" spans="1:36" ht="12.95" customHeight="1" x14ac:dyDescent="0.15">
      <c r="A6" s="85">
        <v>163</v>
      </c>
      <c r="B6" s="99" t="s">
        <v>40</v>
      </c>
      <c r="C6" s="99"/>
      <c r="D6" s="77">
        <v>12</v>
      </c>
      <c r="E6" s="77">
        <v>14</v>
      </c>
      <c r="F6" s="4">
        <f t="shared" si="0"/>
        <v>0.08</v>
      </c>
      <c r="G6" s="5"/>
      <c r="H6" s="77" t="s">
        <v>413</v>
      </c>
      <c r="I6" s="5"/>
      <c r="J6" s="1" t="s">
        <v>15</v>
      </c>
      <c r="K6" s="78">
        <f t="shared" si="1"/>
        <v>0.08</v>
      </c>
      <c r="L6" s="78">
        <f t="shared" si="2"/>
        <v>0.09</v>
      </c>
      <c r="M6" s="78">
        <f t="shared" si="3"/>
        <v>0.09</v>
      </c>
      <c r="N6" s="78">
        <f t="shared" si="4"/>
        <v>0.09</v>
      </c>
      <c r="O6" s="78">
        <f t="shared" si="5"/>
        <v>0.09</v>
      </c>
      <c r="P6" s="78">
        <f t="shared" si="26"/>
        <v>0.09</v>
      </c>
      <c r="Q6" s="78">
        <f t="shared" si="6"/>
        <v>0.08</v>
      </c>
      <c r="R6" s="78">
        <f t="shared" si="7"/>
        <v>0.08</v>
      </c>
      <c r="S6" s="78">
        <f t="shared" si="8"/>
        <v>0.09</v>
      </c>
      <c r="T6" s="78">
        <f t="shared" si="9"/>
        <v>0.09</v>
      </c>
      <c r="U6" s="78">
        <f t="shared" si="10"/>
        <v>0.08</v>
      </c>
      <c r="V6" s="78">
        <f t="shared" si="11"/>
        <v>0.09</v>
      </c>
      <c r="W6" s="78">
        <f t="shared" si="12"/>
        <v>0.09</v>
      </c>
      <c r="X6" s="78">
        <f t="shared" si="13"/>
        <v>0.09</v>
      </c>
      <c r="Y6" s="78">
        <f t="shared" si="14"/>
        <v>7.0000000000000007E-2</v>
      </c>
      <c r="Z6" s="78">
        <f t="shared" si="15"/>
        <v>0.09</v>
      </c>
      <c r="AA6" s="78">
        <f t="shared" si="16"/>
        <v>0.08</v>
      </c>
      <c r="AB6" s="78">
        <f t="shared" si="17"/>
        <v>0.08</v>
      </c>
      <c r="AC6" s="78">
        <f t="shared" si="18"/>
        <v>0.08</v>
      </c>
      <c r="AD6" s="78">
        <f t="shared" si="19"/>
        <v>0.11</v>
      </c>
      <c r="AE6" s="78">
        <f t="shared" si="20"/>
        <v>0.08</v>
      </c>
      <c r="AF6" s="78">
        <f t="shared" si="21"/>
        <v>0.08</v>
      </c>
      <c r="AG6" s="78">
        <f t="shared" si="22"/>
        <v>7.0000000000000007E-2</v>
      </c>
      <c r="AH6" s="78">
        <f t="shared" si="23"/>
        <v>0.08</v>
      </c>
      <c r="AI6" s="78">
        <f t="shared" si="24"/>
        <v>0.09</v>
      </c>
      <c r="AJ6" s="78">
        <f t="shared" si="25"/>
        <v>0.08</v>
      </c>
    </row>
    <row r="7" spans="1:36" ht="12.95" customHeight="1" x14ac:dyDescent="0.15">
      <c r="A7" s="85">
        <v>164</v>
      </c>
      <c r="B7" s="99" t="s">
        <v>40</v>
      </c>
      <c r="C7" s="99"/>
      <c r="D7" s="77">
        <v>14</v>
      </c>
      <c r="E7" s="77">
        <v>15</v>
      </c>
      <c r="F7" s="4">
        <f t="shared" si="0"/>
        <v>0.11</v>
      </c>
      <c r="G7" s="5"/>
      <c r="H7" s="77" t="s">
        <v>411</v>
      </c>
      <c r="I7" s="5"/>
      <c r="J7" s="1" t="s">
        <v>15</v>
      </c>
      <c r="K7" s="78">
        <f t="shared" si="1"/>
        <v>0.12</v>
      </c>
      <c r="L7" s="78">
        <f t="shared" si="2"/>
        <v>0.12</v>
      </c>
      <c r="M7" s="78">
        <f t="shared" si="3"/>
        <v>0.13</v>
      </c>
      <c r="N7" s="78">
        <f t="shared" si="4"/>
        <v>0.13</v>
      </c>
      <c r="O7" s="78">
        <f t="shared" si="5"/>
        <v>0.13</v>
      </c>
      <c r="P7" s="78">
        <f t="shared" si="26"/>
        <v>0.12</v>
      </c>
      <c r="Q7" s="78">
        <f t="shared" si="6"/>
        <v>0.11</v>
      </c>
      <c r="R7" s="78">
        <f t="shared" si="7"/>
        <v>0.12</v>
      </c>
      <c r="S7" s="78">
        <f t="shared" si="8"/>
        <v>0.13</v>
      </c>
      <c r="T7" s="78">
        <f t="shared" si="9"/>
        <v>0.13</v>
      </c>
      <c r="U7" s="78">
        <f t="shared" si="10"/>
        <v>0.12</v>
      </c>
      <c r="V7" s="78">
        <f t="shared" si="11"/>
        <v>0.12</v>
      </c>
      <c r="W7" s="78">
        <f t="shared" si="12"/>
        <v>0.12</v>
      </c>
      <c r="X7" s="78">
        <f t="shared" si="13"/>
        <v>0.12</v>
      </c>
      <c r="Y7" s="78">
        <f t="shared" si="14"/>
        <v>0.1</v>
      </c>
      <c r="Z7" s="78">
        <f t="shared" si="15"/>
        <v>0.12</v>
      </c>
      <c r="AA7" s="78">
        <f t="shared" si="16"/>
        <v>0.11</v>
      </c>
      <c r="AB7" s="78">
        <f t="shared" si="17"/>
        <v>0.12</v>
      </c>
      <c r="AC7" s="78">
        <f t="shared" si="18"/>
        <v>0.12</v>
      </c>
      <c r="AD7" s="78">
        <f t="shared" si="19"/>
        <v>0.15</v>
      </c>
      <c r="AE7" s="78">
        <f t="shared" si="20"/>
        <v>0.11</v>
      </c>
      <c r="AF7" s="78">
        <f t="shared" si="21"/>
        <v>0.12</v>
      </c>
      <c r="AG7" s="78">
        <f t="shared" si="22"/>
        <v>0.1</v>
      </c>
      <c r="AH7" s="78">
        <f t="shared" si="23"/>
        <v>0.11</v>
      </c>
      <c r="AI7" s="78">
        <f t="shared" si="24"/>
        <v>0.12</v>
      </c>
      <c r="AJ7" s="78">
        <f t="shared" si="25"/>
        <v>0.11</v>
      </c>
    </row>
    <row r="8" spans="1:36" ht="12.95" customHeight="1" x14ac:dyDescent="0.15">
      <c r="A8" s="85">
        <v>165</v>
      </c>
      <c r="B8" s="99" t="s">
        <v>133</v>
      </c>
      <c r="C8" s="99"/>
      <c r="D8" s="77">
        <v>8</v>
      </c>
      <c r="E8" s="77">
        <v>6</v>
      </c>
      <c r="F8" s="4">
        <f t="shared" si="0"/>
        <v>0.02</v>
      </c>
      <c r="G8" s="5"/>
      <c r="H8" s="77" t="s">
        <v>411</v>
      </c>
      <c r="I8" s="5"/>
      <c r="J8" s="1" t="s">
        <v>15</v>
      </c>
      <c r="K8" s="78">
        <f t="shared" si="1"/>
        <v>0.02</v>
      </c>
      <c r="L8" s="78">
        <f t="shared" si="2"/>
        <v>0.02</v>
      </c>
      <c r="M8" s="78">
        <f t="shared" si="3"/>
        <v>0.02</v>
      </c>
      <c r="N8" s="78">
        <f t="shared" si="4"/>
        <v>0.02</v>
      </c>
      <c r="O8" s="78">
        <f t="shared" si="5"/>
        <v>0.02</v>
      </c>
      <c r="P8" s="78">
        <f t="shared" si="26"/>
        <v>0.02</v>
      </c>
      <c r="Q8" s="78">
        <f t="shared" si="6"/>
        <v>0.02</v>
      </c>
      <c r="R8" s="78">
        <f t="shared" si="7"/>
        <v>0.02</v>
      </c>
      <c r="S8" s="78">
        <f t="shared" si="8"/>
        <v>0.02</v>
      </c>
      <c r="T8" s="78">
        <f t="shared" si="9"/>
        <v>0.01</v>
      </c>
      <c r="U8" s="78">
        <f t="shared" si="10"/>
        <v>0.02</v>
      </c>
      <c r="V8" s="78">
        <f t="shared" si="11"/>
        <v>0.02</v>
      </c>
      <c r="W8" s="78">
        <f t="shared" si="12"/>
        <v>0.02</v>
      </c>
      <c r="X8" s="78">
        <f t="shared" si="13"/>
        <v>0.02</v>
      </c>
      <c r="Y8" s="78">
        <f t="shared" si="14"/>
        <v>0.01</v>
      </c>
      <c r="Z8" s="78">
        <f t="shared" si="15"/>
        <v>0.02</v>
      </c>
      <c r="AA8" s="78">
        <f t="shared" si="16"/>
        <v>0.02</v>
      </c>
      <c r="AB8" s="78">
        <f t="shared" si="17"/>
        <v>0.02</v>
      </c>
      <c r="AC8" s="78">
        <f t="shared" si="18"/>
        <v>0.02</v>
      </c>
      <c r="AD8" s="78">
        <f t="shared" si="19"/>
        <v>0.02</v>
      </c>
      <c r="AE8" s="78">
        <f t="shared" si="20"/>
        <v>0.01</v>
      </c>
      <c r="AF8" s="78">
        <f t="shared" si="21"/>
        <v>0.02</v>
      </c>
      <c r="AG8" s="78">
        <f t="shared" si="22"/>
        <v>0.02</v>
      </c>
      <c r="AH8" s="78">
        <f t="shared" si="23"/>
        <v>0.02</v>
      </c>
      <c r="AI8" s="78">
        <f t="shared" si="24"/>
        <v>0.02</v>
      </c>
      <c r="AJ8" s="78">
        <f t="shared" si="25"/>
        <v>0.02</v>
      </c>
    </row>
    <row r="9" spans="1:36" ht="12.95" customHeight="1" x14ac:dyDescent="0.15">
      <c r="A9" s="85">
        <v>166</v>
      </c>
      <c r="B9" s="99" t="s">
        <v>133</v>
      </c>
      <c r="C9" s="99"/>
      <c r="D9" s="77">
        <v>10</v>
      </c>
      <c r="E9" s="77">
        <v>7</v>
      </c>
      <c r="F9" s="4">
        <f t="shared" si="0"/>
        <v>0.03</v>
      </c>
      <c r="G9" s="5"/>
      <c r="H9" s="77" t="s">
        <v>411</v>
      </c>
      <c r="I9" s="5"/>
      <c r="J9" s="1" t="s">
        <v>15</v>
      </c>
      <c r="K9" s="78">
        <f t="shared" si="1"/>
        <v>0.03</v>
      </c>
      <c r="L9" s="78">
        <f t="shared" si="2"/>
        <v>0.03</v>
      </c>
      <c r="M9" s="78">
        <f t="shared" si="3"/>
        <v>0.03</v>
      </c>
      <c r="N9" s="78">
        <f t="shared" si="4"/>
        <v>0.03</v>
      </c>
      <c r="O9" s="78">
        <f t="shared" si="5"/>
        <v>0.03</v>
      </c>
      <c r="P9" s="78">
        <f t="shared" si="26"/>
        <v>0.03</v>
      </c>
      <c r="Q9" s="78">
        <f t="shared" si="6"/>
        <v>0.03</v>
      </c>
      <c r="R9" s="78">
        <f t="shared" si="7"/>
        <v>0.03</v>
      </c>
      <c r="S9" s="78">
        <f t="shared" si="8"/>
        <v>0.03</v>
      </c>
      <c r="T9" s="78">
        <f t="shared" si="9"/>
        <v>0.03</v>
      </c>
      <c r="U9" s="78">
        <f t="shared" si="10"/>
        <v>0.03</v>
      </c>
      <c r="V9" s="78">
        <f t="shared" si="11"/>
        <v>0.03</v>
      </c>
      <c r="W9" s="78">
        <f t="shared" si="12"/>
        <v>0.03</v>
      </c>
      <c r="X9" s="78">
        <f t="shared" si="13"/>
        <v>0.03</v>
      </c>
      <c r="Y9" s="78">
        <f t="shared" si="14"/>
        <v>0.03</v>
      </c>
      <c r="Z9" s="78">
        <f t="shared" si="15"/>
        <v>0.03</v>
      </c>
      <c r="AA9" s="78">
        <f t="shared" si="16"/>
        <v>0.03</v>
      </c>
      <c r="AB9" s="78">
        <f t="shared" si="17"/>
        <v>0.03</v>
      </c>
      <c r="AC9" s="78">
        <f t="shared" si="18"/>
        <v>0.03</v>
      </c>
      <c r="AD9" s="78">
        <f t="shared" si="19"/>
        <v>0.04</v>
      </c>
      <c r="AE9" s="78">
        <f t="shared" si="20"/>
        <v>0.02</v>
      </c>
      <c r="AF9" s="78">
        <f t="shared" si="21"/>
        <v>0.03</v>
      </c>
      <c r="AG9" s="78">
        <f t="shared" si="22"/>
        <v>0.03</v>
      </c>
      <c r="AH9" s="78">
        <f t="shared" si="23"/>
        <v>0.03</v>
      </c>
      <c r="AI9" s="78">
        <f t="shared" si="24"/>
        <v>0.03</v>
      </c>
      <c r="AJ9" s="78">
        <f t="shared" si="25"/>
        <v>0.03</v>
      </c>
    </row>
    <row r="10" spans="1:36" ht="12.95" customHeight="1" x14ac:dyDescent="0.15">
      <c r="A10" s="85">
        <v>167</v>
      </c>
      <c r="B10" s="99" t="s">
        <v>404</v>
      </c>
      <c r="C10" s="99"/>
      <c r="D10" s="77">
        <v>20</v>
      </c>
      <c r="E10" s="77">
        <v>16</v>
      </c>
      <c r="F10" s="4">
        <f t="shared" si="0"/>
        <v>0.23</v>
      </c>
      <c r="G10" s="5"/>
      <c r="H10" s="77"/>
      <c r="I10" s="5"/>
      <c r="J10" s="1" t="s">
        <v>15</v>
      </c>
      <c r="K10" s="78">
        <f t="shared" si="1"/>
        <v>0.23</v>
      </c>
      <c r="L10" s="78">
        <f t="shared" si="2"/>
        <v>0.25</v>
      </c>
      <c r="M10" s="78">
        <f t="shared" si="3"/>
        <v>0.25</v>
      </c>
      <c r="N10" s="78">
        <f t="shared" si="4"/>
        <v>0.25</v>
      </c>
      <c r="O10" s="78">
        <f t="shared" si="5"/>
        <v>0.26</v>
      </c>
      <c r="P10" s="78">
        <f t="shared" si="26"/>
        <v>0.25</v>
      </c>
      <c r="Q10" s="78">
        <f t="shared" si="6"/>
        <v>0.23</v>
      </c>
      <c r="R10" s="78">
        <f t="shared" si="7"/>
        <v>0.25</v>
      </c>
      <c r="S10" s="78">
        <f t="shared" si="8"/>
        <v>0.25</v>
      </c>
      <c r="T10" s="78">
        <f t="shared" si="9"/>
        <v>0.26</v>
      </c>
      <c r="U10" s="78">
        <f t="shared" si="10"/>
        <v>0.25</v>
      </c>
      <c r="V10" s="78">
        <f t="shared" si="11"/>
        <v>0.26</v>
      </c>
      <c r="W10" s="78">
        <f t="shared" si="12"/>
        <v>0.25</v>
      </c>
      <c r="X10" s="78">
        <f t="shared" si="13"/>
        <v>0.25</v>
      </c>
      <c r="Y10" s="78">
        <f t="shared" si="14"/>
        <v>0.23</v>
      </c>
      <c r="Z10" s="78">
        <f t="shared" si="15"/>
        <v>0.25</v>
      </c>
      <c r="AA10" s="78">
        <f t="shared" si="16"/>
        <v>0.22</v>
      </c>
      <c r="AB10" s="78">
        <f t="shared" si="17"/>
        <v>0.26</v>
      </c>
      <c r="AC10" s="78">
        <f t="shared" si="18"/>
        <v>0.26</v>
      </c>
      <c r="AD10" s="78">
        <f t="shared" si="19"/>
        <v>0.28999999999999998</v>
      </c>
      <c r="AE10" s="78">
        <f t="shared" si="20"/>
        <v>0.23</v>
      </c>
      <c r="AF10" s="78">
        <f t="shared" si="21"/>
        <v>0.26</v>
      </c>
      <c r="AG10" s="78">
        <f t="shared" si="22"/>
        <v>0.22</v>
      </c>
      <c r="AH10" s="78">
        <f t="shared" si="23"/>
        <v>0.23</v>
      </c>
      <c r="AI10" s="78">
        <f t="shared" si="24"/>
        <v>0.25</v>
      </c>
      <c r="AJ10" s="78">
        <f t="shared" si="25"/>
        <v>0.23</v>
      </c>
    </row>
    <row r="11" spans="1:36" ht="12.95" customHeight="1" x14ac:dyDescent="0.15">
      <c r="A11" s="85">
        <v>168</v>
      </c>
      <c r="B11" s="99" t="s">
        <v>39</v>
      </c>
      <c r="C11" s="99"/>
      <c r="D11" s="77">
        <v>32</v>
      </c>
      <c r="E11" s="77">
        <v>20</v>
      </c>
      <c r="F11" s="4">
        <f t="shared" si="0"/>
        <v>0.74</v>
      </c>
      <c r="G11" s="5"/>
      <c r="H11" s="77" t="s">
        <v>413</v>
      </c>
      <c r="I11" s="5"/>
      <c r="J11" s="1" t="s">
        <v>15</v>
      </c>
      <c r="K11" s="78">
        <f t="shared" si="1"/>
        <v>0.67</v>
      </c>
      <c r="L11" s="78">
        <f t="shared" si="2"/>
        <v>0.76</v>
      </c>
      <c r="M11" s="78">
        <f t="shared" si="3"/>
        <v>0.74</v>
      </c>
      <c r="N11" s="78">
        <f t="shared" si="4"/>
        <v>0.74</v>
      </c>
      <c r="O11" s="78">
        <f t="shared" si="5"/>
        <v>0.74</v>
      </c>
      <c r="P11" s="78">
        <f t="shared" si="26"/>
        <v>0.74</v>
      </c>
      <c r="Q11" s="78">
        <f t="shared" si="6"/>
        <v>0.68</v>
      </c>
      <c r="R11" s="78">
        <f t="shared" si="7"/>
        <v>0.78</v>
      </c>
      <c r="S11" s="78">
        <f t="shared" si="8"/>
        <v>0.75</v>
      </c>
      <c r="T11" s="78">
        <f t="shared" si="9"/>
        <v>0.77</v>
      </c>
      <c r="U11" s="78">
        <f t="shared" si="10"/>
        <v>0.77</v>
      </c>
      <c r="V11" s="78">
        <f t="shared" si="11"/>
        <v>0.81</v>
      </c>
      <c r="W11" s="78">
        <f t="shared" si="12"/>
        <v>0.73</v>
      </c>
      <c r="X11" s="78">
        <f t="shared" si="13"/>
        <v>0.74</v>
      </c>
      <c r="Y11" s="78">
        <f t="shared" si="14"/>
        <v>0.72</v>
      </c>
      <c r="Z11" s="78">
        <f t="shared" si="15"/>
        <v>0.74</v>
      </c>
      <c r="AA11" s="78">
        <f t="shared" si="16"/>
        <v>0.65</v>
      </c>
      <c r="AB11" s="78">
        <f t="shared" si="17"/>
        <v>0.81</v>
      </c>
      <c r="AC11" s="78">
        <f t="shared" si="18"/>
        <v>0.8</v>
      </c>
      <c r="AD11" s="78">
        <f t="shared" si="19"/>
        <v>0.79</v>
      </c>
      <c r="AE11" s="78">
        <f t="shared" si="20"/>
        <v>0.72</v>
      </c>
      <c r="AF11" s="78">
        <f t="shared" si="21"/>
        <v>0.79</v>
      </c>
      <c r="AG11" s="78">
        <f t="shared" si="22"/>
        <v>0.66</v>
      </c>
      <c r="AH11" s="78">
        <f t="shared" si="23"/>
        <v>0.71</v>
      </c>
      <c r="AI11" s="78">
        <f t="shared" si="24"/>
        <v>0.73</v>
      </c>
      <c r="AJ11" s="78">
        <f t="shared" si="25"/>
        <v>0.71</v>
      </c>
    </row>
    <row r="12" spans="1:36" ht="12.95" customHeight="1" x14ac:dyDescent="0.15">
      <c r="A12" s="85">
        <v>169</v>
      </c>
      <c r="B12" s="99" t="s">
        <v>46</v>
      </c>
      <c r="C12" s="99"/>
      <c r="D12" s="77">
        <v>10</v>
      </c>
      <c r="E12" s="77">
        <v>9</v>
      </c>
      <c r="F12" s="4">
        <f t="shared" si="0"/>
        <v>0.04</v>
      </c>
      <c r="G12" s="5"/>
      <c r="H12" s="77" t="s">
        <v>411</v>
      </c>
      <c r="I12" s="5"/>
      <c r="J12" s="1" t="s">
        <v>15</v>
      </c>
      <c r="K12" s="78">
        <f t="shared" si="1"/>
        <v>0.04</v>
      </c>
      <c r="L12" s="78">
        <f t="shared" si="2"/>
        <v>0.04</v>
      </c>
      <c r="M12" s="78">
        <f t="shared" si="3"/>
        <v>0.04</v>
      </c>
      <c r="N12" s="78">
        <f t="shared" si="4"/>
        <v>0.04</v>
      </c>
      <c r="O12" s="78">
        <f t="shared" si="5"/>
        <v>0.04</v>
      </c>
      <c r="P12" s="78">
        <f t="shared" si="26"/>
        <v>0.04</v>
      </c>
      <c r="Q12" s="78">
        <f t="shared" si="6"/>
        <v>0.04</v>
      </c>
      <c r="R12" s="78">
        <f t="shared" si="7"/>
        <v>0.04</v>
      </c>
      <c r="S12" s="78">
        <f t="shared" si="8"/>
        <v>0.04</v>
      </c>
      <c r="T12" s="78">
        <f t="shared" si="9"/>
        <v>0.04</v>
      </c>
      <c r="U12" s="78">
        <f t="shared" si="10"/>
        <v>0.04</v>
      </c>
      <c r="V12" s="78">
        <f t="shared" si="11"/>
        <v>0.04</v>
      </c>
      <c r="W12" s="78">
        <f t="shared" si="12"/>
        <v>0.04</v>
      </c>
      <c r="X12" s="78">
        <f t="shared" si="13"/>
        <v>0.04</v>
      </c>
      <c r="Y12" s="78">
        <f t="shared" si="14"/>
        <v>0.03</v>
      </c>
      <c r="Z12" s="78">
        <f t="shared" si="15"/>
        <v>0.04</v>
      </c>
      <c r="AA12" s="78">
        <f t="shared" si="16"/>
        <v>0.04</v>
      </c>
      <c r="AB12" s="78">
        <f t="shared" si="17"/>
        <v>0.04</v>
      </c>
      <c r="AC12" s="78">
        <f t="shared" si="18"/>
        <v>0.04</v>
      </c>
      <c r="AD12" s="78">
        <f t="shared" si="19"/>
        <v>0.05</v>
      </c>
      <c r="AE12" s="78">
        <f t="shared" si="20"/>
        <v>0.03</v>
      </c>
      <c r="AF12" s="78">
        <f t="shared" si="21"/>
        <v>0.04</v>
      </c>
      <c r="AG12" s="78">
        <f t="shared" si="22"/>
        <v>0.04</v>
      </c>
      <c r="AH12" s="78">
        <f t="shared" si="23"/>
        <v>0.03</v>
      </c>
      <c r="AI12" s="78">
        <f t="shared" si="24"/>
        <v>0.04</v>
      </c>
      <c r="AJ12" s="78">
        <f t="shared" si="25"/>
        <v>0.04</v>
      </c>
    </row>
    <row r="13" spans="1:36" ht="12.95" customHeight="1" x14ac:dyDescent="0.15">
      <c r="A13" s="85">
        <v>170</v>
      </c>
      <c r="B13" s="99" t="s">
        <v>405</v>
      </c>
      <c r="C13" s="99"/>
      <c r="D13" s="77">
        <v>26</v>
      </c>
      <c r="E13" s="77">
        <v>19</v>
      </c>
      <c r="F13" s="4">
        <f t="shared" si="0"/>
        <v>0.48</v>
      </c>
      <c r="G13" s="5"/>
      <c r="H13" s="77" t="s">
        <v>411</v>
      </c>
      <c r="I13" s="5"/>
      <c r="J13" s="1" t="s">
        <v>15</v>
      </c>
      <c r="K13" s="78">
        <f t="shared" si="1"/>
        <v>0.44</v>
      </c>
      <c r="L13" s="78">
        <f t="shared" si="2"/>
        <v>0.49</v>
      </c>
      <c r="M13" s="78">
        <f t="shared" si="3"/>
        <v>0.49</v>
      </c>
      <c r="N13" s="78">
        <f t="shared" si="4"/>
        <v>0.49</v>
      </c>
      <c r="O13" s="78">
        <f t="shared" si="5"/>
        <v>0.49</v>
      </c>
      <c r="P13" s="78">
        <f t="shared" si="26"/>
        <v>0.49</v>
      </c>
      <c r="Q13" s="78">
        <f t="shared" si="6"/>
        <v>0.44</v>
      </c>
      <c r="R13" s="78">
        <f t="shared" si="7"/>
        <v>0.5</v>
      </c>
      <c r="S13" s="78">
        <f t="shared" si="8"/>
        <v>0.49</v>
      </c>
      <c r="T13" s="78">
        <f t="shared" si="9"/>
        <v>0.51</v>
      </c>
      <c r="U13" s="78">
        <f t="shared" si="10"/>
        <v>0.49</v>
      </c>
      <c r="V13" s="78">
        <f t="shared" si="11"/>
        <v>0.51</v>
      </c>
      <c r="W13" s="78">
        <f t="shared" si="12"/>
        <v>0.47</v>
      </c>
      <c r="X13" s="78">
        <f t="shared" si="13"/>
        <v>0.48</v>
      </c>
      <c r="Y13" s="78">
        <f t="shared" si="14"/>
        <v>0.45</v>
      </c>
      <c r="Z13" s="78">
        <f t="shared" si="15"/>
        <v>0.48</v>
      </c>
      <c r="AA13" s="78">
        <f t="shared" si="16"/>
        <v>0.42</v>
      </c>
      <c r="AB13" s="78">
        <f t="shared" si="17"/>
        <v>0.51</v>
      </c>
      <c r="AC13" s="78">
        <f t="shared" si="18"/>
        <v>0.51</v>
      </c>
      <c r="AD13" s="78">
        <f t="shared" si="19"/>
        <v>0.53</v>
      </c>
      <c r="AE13" s="78">
        <f t="shared" si="20"/>
        <v>0.46</v>
      </c>
      <c r="AF13" s="78">
        <f t="shared" si="21"/>
        <v>0.51</v>
      </c>
      <c r="AG13" s="78">
        <f t="shared" si="22"/>
        <v>0.42</v>
      </c>
      <c r="AH13" s="78">
        <f t="shared" si="23"/>
        <v>0.45</v>
      </c>
      <c r="AI13" s="78">
        <f t="shared" si="24"/>
        <v>0.48</v>
      </c>
      <c r="AJ13" s="78">
        <f t="shared" si="25"/>
        <v>0.45</v>
      </c>
    </row>
    <row r="14" spans="1:36" ht="12.95" customHeight="1" x14ac:dyDescent="0.15">
      <c r="A14" s="85">
        <v>171</v>
      </c>
      <c r="B14" s="99" t="s">
        <v>69</v>
      </c>
      <c r="C14" s="99"/>
      <c r="D14" s="77">
        <v>10</v>
      </c>
      <c r="E14" s="77">
        <v>9</v>
      </c>
      <c r="F14" s="4">
        <f t="shared" si="0"/>
        <v>0.04</v>
      </c>
      <c r="G14" s="5"/>
      <c r="H14" s="77" t="s">
        <v>411</v>
      </c>
      <c r="I14" s="5"/>
      <c r="J14" s="1" t="s">
        <v>15</v>
      </c>
      <c r="K14" s="78">
        <f t="shared" si="1"/>
        <v>0.04</v>
      </c>
      <c r="L14" s="78">
        <f t="shared" si="2"/>
        <v>0.04</v>
      </c>
      <c r="M14" s="78">
        <f t="shared" si="3"/>
        <v>0.04</v>
      </c>
      <c r="N14" s="78">
        <f t="shared" si="4"/>
        <v>0.04</v>
      </c>
      <c r="O14" s="78">
        <f t="shared" si="5"/>
        <v>0.04</v>
      </c>
      <c r="P14" s="78">
        <f t="shared" si="26"/>
        <v>0.04</v>
      </c>
      <c r="Q14" s="78">
        <f t="shared" si="6"/>
        <v>0.04</v>
      </c>
      <c r="R14" s="78">
        <f t="shared" si="7"/>
        <v>0.04</v>
      </c>
      <c r="S14" s="78">
        <f t="shared" si="8"/>
        <v>0.04</v>
      </c>
      <c r="T14" s="78">
        <f t="shared" si="9"/>
        <v>0.04</v>
      </c>
      <c r="U14" s="78">
        <f t="shared" si="10"/>
        <v>0.04</v>
      </c>
      <c r="V14" s="78">
        <f t="shared" si="11"/>
        <v>0.04</v>
      </c>
      <c r="W14" s="78">
        <f t="shared" si="12"/>
        <v>0.04</v>
      </c>
      <c r="X14" s="78">
        <f t="shared" si="13"/>
        <v>0.04</v>
      </c>
      <c r="Y14" s="78">
        <f t="shared" si="14"/>
        <v>0.03</v>
      </c>
      <c r="Z14" s="78">
        <f t="shared" si="15"/>
        <v>0.04</v>
      </c>
      <c r="AA14" s="78">
        <f t="shared" si="16"/>
        <v>0.04</v>
      </c>
      <c r="AB14" s="78">
        <f t="shared" si="17"/>
        <v>0.04</v>
      </c>
      <c r="AC14" s="78">
        <f t="shared" si="18"/>
        <v>0.04</v>
      </c>
      <c r="AD14" s="78">
        <f t="shared" si="19"/>
        <v>0.05</v>
      </c>
      <c r="AE14" s="78">
        <f t="shared" si="20"/>
        <v>0.03</v>
      </c>
      <c r="AF14" s="78">
        <f t="shared" si="21"/>
        <v>0.04</v>
      </c>
      <c r="AG14" s="78">
        <f t="shared" si="22"/>
        <v>0.04</v>
      </c>
      <c r="AH14" s="78">
        <f t="shared" si="23"/>
        <v>0.03</v>
      </c>
      <c r="AI14" s="78">
        <f t="shared" si="24"/>
        <v>0.04</v>
      </c>
      <c r="AJ14" s="78">
        <f t="shared" si="25"/>
        <v>0.04</v>
      </c>
    </row>
    <row r="15" spans="1:36" ht="12.95" customHeight="1" x14ac:dyDescent="0.15">
      <c r="A15" s="85">
        <v>172</v>
      </c>
      <c r="B15" s="99" t="s">
        <v>406</v>
      </c>
      <c r="C15" s="99"/>
      <c r="D15" s="77">
        <v>28</v>
      </c>
      <c r="E15" s="77">
        <v>18</v>
      </c>
      <c r="F15" s="4">
        <f t="shared" si="0"/>
        <v>0.5</v>
      </c>
      <c r="G15" s="5"/>
      <c r="H15" s="77"/>
      <c r="I15" s="5"/>
      <c r="J15" s="1" t="s">
        <v>15</v>
      </c>
      <c r="K15" s="78">
        <f t="shared" si="1"/>
        <v>0.47</v>
      </c>
      <c r="L15" s="78">
        <f t="shared" si="2"/>
        <v>0.53</v>
      </c>
      <c r="M15" s="78">
        <f t="shared" si="3"/>
        <v>0.52</v>
      </c>
      <c r="N15" s="78">
        <f t="shared" si="4"/>
        <v>0.52</v>
      </c>
      <c r="O15" s="78">
        <f t="shared" si="5"/>
        <v>0.53</v>
      </c>
      <c r="P15" s="78">
        <f t="shared" si="26"/>
        <v>0.52</v>
      </c>
      <c r="Q15" s="78">
        <f t="shared" si="6"/>
        <v>0.48</v>
      </c>
      <c r="R15" s="78">
        <f t="shared" si="7"/>
        <v>0.54</v>
      </c>
      <c r="S15" s="78">
        <f t="shared" si="8"/>
        <v>0.53</v>
      </c>
      <c r="T15" s="78">
        <f t="shared" si="9"/>
        <v>0.53</v>
      </c>
      <c r="U15" s="78">
        <f t="shared" si="10"/>
        <v>0.53</v>
      </c>
      <c r="V15" s="78">
        <f t="shared" si="11"/>
        <v>0.56000000000000005</v>
      </c>
      <c r="W15" s="78">
        <f t="shared" si="12"/>
        <v>0.52</v>
      </c>
      <c r="X15" s="78">
        <f t="shared" si="13"/>
        <v>0.52</v>
      </c>
      <c r="Y15" s="78">
        <f t="shared" si="14"/>
        <v>0.5</v>
      </c>
      <c r="Z15" s="78">
        <f t="shared" si="15"/>
        <v>0.52</v>
      </c>
      <c r="AA15" s="78">
        <f t="shared" si="16"/>
        <v>0.46</v>
      </c>
      <c r="AB15" s="78">
        <f t="shared" si="17"/>
        <v>0.56000000000000005</v>
      </c>
      <c r="AC15" s="78">
        <f t="shared" si="18"/>
        <v>0.55000000000000004</v>
      </c>
      <c r="AD15" s="78">
        <f t="shared" si="19"/>
        <v>0.56999999999999995</v>
      </c>
      <c r="AE15" s="78">
        <f t="shared" si="20"/>
        <v>0.5</v>
      </c>
      <c r="AF15" s="78">
        <f t="shared" si="21"/>
        <v>0.55000000000000004</v>
      </c>
      <c r="AG15" s="78">
        <f t="shared" si="22"/>
        <v>0.47</v>
      </c>
      <c r="AH15" s="78">
        <f t="shared" si="23"/>
        <v>0.5</v>
      </c>
      <c r="AI15" s="78">
        <f t="shared" si="24"/>
        <v>0.52</v>
      </c>
      <c r="AJ15" s="78">
        <f t="shared" si="25"/>
        <v>0.5</v>
      </c>
    </row>
    <row r="16" spans="1:36" ht="12.95" customHeight="1" x14ac:dyDescent="0.15">
      <c r="A16" s="85">
        <v>173</v>
      </c>
      <c r="B16" s="99" t="s">
        <v>40</v>
      </c>
      <c r="C16" s="99"/>
      <c r="D16" s="77">
        <v>20</v>
      </c>
      <c r="E16" s="77">
        <v>17</v>
      </c>
      <c r="F16" s="4">
        <f t="shared" si="0"/>
        <v>0.25</v>
      </c>
      <c r="G16" s="5"/>
      <c r="H16" s="77" t="s">
        <v>411</v>
      </c>
      <c r="I16" s="5"/>
      <c r="J16" s="1" t="s">
        <v>15</v>
      </c>
      <c r="K16" s="78">
        <f t="shared" si="1"/>
        <v>0.25</v>
      </c>
      <c r="L16" s="78">
        <f t="shared" si="2"/>
        <v>0.27</v>
      </c>
      <c r="M16" s="78">
        <f t="shared" si="3"/>
        <v>0.27</v>
      </c>
      <c r="N16" s="78">
        <f t="shared" si="4"/>
        <v>0.27</v>
      </c>
      <c r="O16" s="78">
        <f t="shared" si="5"/>
        <v>0.27</v>
      </c>
      <c r="P16" s="78">
        <f t="shared" si="26"/>
        <v>0.27</v>
      </c>
      <c r="Q16" s="78">
        <f t="shared" si="6"/>
        <v>0.25</v>
      </c>
      <c r="R16" s="78">
        <f t="shared" si="7"/>
        <v>0.27</v>
      </c>
      <c r="S16" s="78">
        <f t="shared" si="8"/>
        <v>0.27</v>
      </c>
      <c r="T16" s="78">
        <f t="shared" si="9"/>
        <v>0.28000000000000003</v>
      </c>
      <c r="U16" s="78">
        <f t="shared" si="10"/>
        <v>0.27</v>
      </c>
      <c r="V16" s="78">
        <f t="shared" si="11"/>
        <v>0.28000000000000003</v>
      </c>
      <c r="W16" s="78">
        <f t="shared" si="12"/>
        <v>0.26</v>
      </c>
      <c r="X16" s="78">
        <f t="shared" si="13"/>
        <v>0.27</v>
      </c>
      <c r="Y16" s="78">
        <f t="shared" si="14"/>
        <v>0.24</v>
      </c>
      <c r="Z16" s="78">
        <f t="shared" si="15"/>
        <v>0.26</v>
      </c>
      <c r="AA16" s="78">
        <f t="shared" si="16"/>
        <v>0.24</v>
      </c>
      <c r="AB16" s="78">
        <f t="shared" si="17"/>
        <v>0.27</v>
      </c>
      <c r="AC16" s="78">
        <f t="shared" si="18"/>
        <v>0.27</v>
      </c>
      <c r="AD16" s="78">
        <f t="shared" si="19"/>
        <v>0.31</v>
      </c>
      <c r="AE16" s="78">
        <f t="shared" si="20"/>
        <v>0.25</v>
      </c>
      <c r="AF16" s="78">
        <f t="shared" si="21"/>
        <v>0.27</v>
      </c>
      <c r="AG16" s="78">
        <f t="shared" si="22"/>
        <v>0.23</v>
      </c>
      <c r="AH16" s="78">
        <f t="shared" si="23"/>
        <v>0.25</v>
      </c>
      <c r="AI16" s="78">
        <f t="shared" si="24"/>
        <v>0.27</v>
      </c>
      <c r="AJ16" s="78">
        <f t="shared" si="25"/>
        <v>0.25</v>
      </c>
    </row>
    <row r="17" spans="1:36" ht="12.95" customHeight="1" x14ac:dyDescent="0.15">
      <c r="A17" s="85">
        <v>174</v>
      </c>
      <c r="B17" s="99" t="s">
        <v>407</v>
      </c>
      <c r="C17" s="99"/>
      <c r="D17" s="77">
        <v>8</v>
      </c>
      <c r="E17" s="77">
        <v>10</v>
      </c>
      <c r="F17" s="4">
        <f t="shared" si="0"/>
        <v>0.03</v>
      </c>
      <c r="G17" s="5"/>
      <c r="H17" s="77" t="s">
        <v>411</v>
      </c>
      <c r="I17" s="5"/>
      <c r="J17" s="1" t="s">
        <v>15</v>
      </c>
      <c r="K17" s="78">
        <f t="shared" si="1"/>
        <v>0.03</v>
      </c>
      <c r="L17" s="78">
        <f t="shared" si="2"/>
        <v>0.03</v>
      </c>
      <c r="M17" s="78">
        <f t="shared" si="3"/>
        <v>0.03</v>
      </c>
      <c r="N17" s="78">
        <f t="shared" si="4"/>
        <v>0.03</v>
      </c>
      <c r="O17" s="78">
        <f t="shared" si="5"/>
        <v>0.03</v>
      </c>
      <c r="P17" s="78">
        <f t="shared" si="26"/>
        <v>0.03</v>
      </c>
      <c r="Q17" s="78">
        <f t="shared" si="6"/>
        <v>0.03</v>
      </c>
      <c r="R17" s="78">
        <f t="shared" si="7"/>
        <v>0.03</v>
      </c>
      <c r="S17" s="78">
        <f t="shared" si="8"/>
        <v>0.03</v>
      </c>
      <c r="T17" s="78">
        <f t="shared" si="9"/>
        <v>0.03</v>
      </c>
      <c r="U17" s="78">
        <f t="shared" si="10"/>
        <v>0.03</v>
      </c>
      <c r="V17" s="78">
        <f t="shared" si="11"/>
        <v>0.03</v>
      </c>
      <c r="W17" s="78">
        <f t="shared" si="12"/>
        <v>0.03</v>
      </c>
      <c r="X17" s="78">
        <f t="shared" si="13"/>
        <v>0.03</v>
      </c>
      <c r="Y17" s="78">
        <f t="shared" si="14"/>
        <v>0.02</v>
      </c>
      <c r="Z17" s="78">
        <f t="shared" si="15"/>
        <v>0.03</v>
      </c>
      <c r="AA17" s="78">
        <f t="shared" si="16"/>
        <v>0.03</v>
      </c>
      <c r="AB17" s="78">
        <f t="shared" si="17"/>
        <v>0.03</v>
      </c>
      <c r="AC17" s="78">
        <f t="shared" si="18"/>
        <v>0.03</v>
      </c>
      <c r="AD17" s="78">
        <f t="shared" si="19"/>
        <v>0.04</v>
      </c>
      <c r="AE17" s="78">
        <f t="shared" si="20"/>
        <v>0.02</v>
      </c>
      <c r="AF17" s="78">
        <f t="shared" si="21"/>
        <v>0.03</v>
      </c>
      <c r="AG17" s="78">
        <f t="shared" si="22"/>
        <v>0.03</v>
      </c>
      <c r="AH17" s="78">
        <f t="shared" si="23"/>
        <v>0.02</v>
      </c>
      <c r="AI17" s="78">
        <f t="shared" si="24"/>
        <v>0.03</v>
      </c>
      <c r="AJ17" s="78">
        <f t="shared" si="25"/>
        <v>0.03</v>
      </c>
    </row>
    <row r="18" spans="1:36" ht="12.95" customHeight="1" x14ac:dyDescent="0.15">
      <c r="A18" s="85">
        <v>175</v>
      </c>
      <c r="B18" s="99" t="s">
        <v>46</v>
      </c>
      <c r="C18" s="99"/>
      <c r="D18" s="77">
        <v>8</v>
      </c>
      <c r="E18" s="77">
        <v>10</v>
      </c>
      <c r="F18" s="4">
        <f t="shared" si="0"/>
        <v>0.03</v>
      </c>
      <c r="G18" s="5"/>
      <c r="H18" s="77" t="s">
        <v>411</v>
      </c>
      <c r="I18" s="77"/>
      <c r="J18" s="1" t="s">
        <v>15</v>
      </c>
      <c r="K18" s="78">
        <f t="shared" si="1"/>
        <v>0.03</v>
      </c>
      <c r="L18" s="78">
        <f t="shared" si="2"/>
        <v>0.03</v>
      </c>
      <c r="M18" s="78">
        <f t="shared" si="3"/>
        <v>0.03</v>
      </c>
      <c r="N18" s="78">
        <f t="shared" si="4"/>
        <v>0.03</v>
      </c>
      <c r="O18" s="78">
        <f t="shared" si="5"/>
        <v>0.03</v>
      </c>
      <c r="P18" s="78">
        <f t="shared" si="26"/>
        <v>0.03</v>
      </c>
      <c r="Q18" s="78">
        <f t="shared" si="6"/>
        <v>0.03</v>
      </c>
      <c r="R18" s="78">
        <f t="shared" si="7"/>
        <v>0.03</v>
      </c>
      <c r="S18" s="78">
        <f t="shared" si="8"/>
        <v>0.03</v>
      </c>
      <c r="T18" s="78">
        <f t="shared" si="9"/>
        <v>0.03</v>
      </c>
      <c r="U18" s="78">
        <f t="shared" si="10"/>
        <v>0.03</v>
      </c>
      <c r="V18" s="78">
        <f t="shared" si="11"/>
        <v>0.03</v>
      </c>
      <c r="W18" s="78">
        <f t="shared" si="12"/>
        <v>0.03</v>
      </c>
      <c r="X18" s="78">
        <f t="shared" si="13"/>
        <v>0.03</v>
      </c>
      <c r="Y18" s="78">
        <f t="shared" si="14"/>
        <v>0.02</v>
      </c>
      <c r="Z18" s="78">
        <f t="shared" si="15"/>
        <v>0.03</v>
      </c>
      <c r="AA18" s="78">
        <f t="shared" si="16"/>
        <v>0.03</v>
      </c>
      <c r="AB18" s="78">
        <f t="shared" si="17"/>
        <v>0.03</v>
      </c>
      <c r="AC18" s="78">
        <f t="shared" si="18"/>
        <v>0.03</v>
      </c>
      <c r="AD18" s="78">
        <f t="shared" si="19"/>
        <v>0.04</v>
      </c>
      <c r="AE18" s="78">
        <f t="shared" si="20"/>
        <v>0.02</v>
      </c>
      <c r="AF18" s="78">
        <f t="shared" si="21"/>
        <v>0.03</v>
      </c>
      <c r="AG18" s="78">
        <f t="shared" si="22"/>
        <v>0.03</v>
      </c>
      <c r="AH18" s="78">
        <f t="shared" si="23"/>
        <v>0.02</v>
      </c>
      <c r="AI18" s="78">
        <f t="shared" si="24"/>
        <v>0.03</v>
      </c>
      <c r="AJ18" s="78">
        <f t="shared" si="25"/>
        <v>0.03</v>
      </c>
    </row>
    <row r="19" spans="1:36" ht="12.95" customHeight="1" x14ac:dyDescent="0.15">
      <c r="A19" s="85">
        <v>176</v>
      </c>
      <c r="B19" s="134" t="s">
        <v>43</v>
      </c>
      <c r="C19" s="135"/>
      <c r="D19" s="77">
        <v>16</v>
      </c>
      <c r="E19" s="77">
        <v>17</v>
      </c>
      <c r="F19" s="4">
        <f t="shared" si="0"/>
        <v>0.16</v>
      </c>
      <c r="G19" s="5" t="s">
        <v>42</v>
      </c>
      <c r="H19" s="77" t="s">
        <v>414</v>
      </c>
      <c r="I19" s="5"/>
      <c r="J19" s="1" t="s">
        <v>15</v>
      </c>
      <c r="K19" s="78">
        <f t="shared" si="1"/>
        <v>0.17</v>
      </c>
      <c r="L19" s="78">
        <f t="shared" si="2"/>
        <v>0.18</v>
      </c>
      <c r="M19" s="78">
        <f t="shared" si="3"/>
        <v>0.18</v>
      </c>
      <c r="N19" s="78">
        <f t="shared" si="4"/>
        <v>0.18</v>
      </c>
      <c r="O19" s="78">
        <f t="shared" si="5"/>
        <v>0.18</v>
      </c>
      <c r="P19" s="78">
        <f t="shared" si="26"/>
        <v>0.18</v>
      </c>
      <c r="Q19" s="78">
        <f t="shared" si="6"/>
        <v>0.16</v>
      </c>
      <c r="R19" s="78">
        <f t="shared" si="7"/>
        <v>0.18</v>
      </c>
      <c r="S19" s="78">
        <f t="shared" si="8"/>
        <v>0.18</v>
      </c>
      <c r="T19" s="78">
        <f t="shared" si="9"/>
        <v>0.19</v>
      </c>
      <c r="U19" s="78">
        <f t="shared" si="10"/>
        <v>0.18</v>
      </c>
      <c r="V19" s="78">
        <f t="shared" si="11"/>
        <v>0.18</v>
      </c>
      <c r="W19" s="78">
        <f t="shared" si="12"/>
        <v>0.17</v>
      </c>
      <c r="X19" s="78">
        <f t="shared" si="13"/>
        <v>0.18</v>
      </c>
      <c r="Y19" s="78">
        <f t="shared" si="14"/>
        <v>0.15</v>
      </c>
      <c r="Z19" s="78">
        <f t="shared" si="15"/>
        <v>0.17</v>
      </c>
      <c r="AA19" s="78">
        <f t="shared" si="16"/>
        <v>0.16</v>
      </c>
      <c r="AB19" s="78">
        <f t="shared" si="17"/>
        <v>0.17</v>
      </c>
      <c r="AC19" s="78">
        <f t="shared" si="18"/>
        <v>0.18</v>
      </c>
      <c r="AD19" s="78">
        <f t="shared" si="19"/>
        <v>0.21</v>
      </c>
      <c r="AE19" s="78">
        <f t="shared" si="20"/>
        <v>0.16</v>
      </c>
      <c r="AF19" s="78">
        <f t="shared" si="21"/>
        <v>0.17</v>
      </c>
      <c r="AG19" s="78">
        <f t="shared" si="22"/>
        <v>0.15</v>
      </c>
      <c r="AH19" s="78">
        <f t="shared" si="23"/>
        <v>0.16</v>
      </c>
      <c r="AI19" s="78">
        <f t="shared" si="24"/>
        <v>0.18</v>
      </c>
      <c r="AJ19" s="78">
        <f t="shared" si="25"/>
        <v>0.16</v>
      </c>
    </row>
    <row r="20" spans="1:36" ht="12.95" customHeight="1" x14ac:dyDescent="0.15">
      <c r="A20" s="85">
        <v>177</v>
      </c>
      <c r="B20" s="134" t="s">
        <v>408</v>
      </c>
      <c r="C20" s="135"/>
      <c r="D20" s="77">
        <v>12</v>
      </c>
      <c r="E20" s="77">
        <v>16</v>
      </c>
      <c r="F20" s="4">
        <f t="shared" si="0"/>
        <v>0.09</v>
      </c>
      <c r="G20" s="5" t="s">
        <v>42</v>
      </c>
      <c r="H20" s="77" t="s">
        <v>415</v>
      </c>
      <c r="I20" s="77"/>
      <c r="J20" s="1" t="s">
        <v>15</v>
      </c>
      <c r="K20" s="78">
        <f t="shared" si="1"/>
        <v>0.1</v>
      </c>
      <c r="L20" s="78">
        <f t="shared" si="2"/>
        <v>0.1</v>
      </c>
      <c r="M20" s="78">
        <f t="shared" si="3"/>
        <v>0.1</v>
      </c>
      <c r="N20" s="78">
        <f t="shared" si="4"/>
        <v>0.1</v>
      </c>
      <c r="O20" s="78">
        <f t="shared" si="5"/>
        <v>0.1</v>
      </c>
      <c r="P20" s="78">
        <f t="shared" si="26"/>
        <v>0.1</v>
      </c>
      <c r="Q20" s="78">
        <f t="shared" si="6"/>
        <v>0.09</v>
      </c>
      <c r="R20" s="78">
        <f t="shared" si="7"/>
        <v>0.1</v>
      </c>
      <c r="S20" s="78">
        <f t="shared" si="8"/>
        <v>0.1</v>
      </c>
      <c r="T20" s="78">
        <f t="shared" si="9"/>
        <v>0.11</v>
      </c>
      <c r="U20" s="78">
        <f t="shared" si="10"/>
        <v>0.1</v>
      </c>
      <c r="V20" s="78">
        <f t="shared" si="11"/>
        <v>0.1</v>
      </c>
      <c r="W20" s="78">
        <f t="shared" si="12"/>
        <v>0.1</v>
      </c>
      <c r="X20" s="78">
        <f t="shared" si="13"/>
        <v>0.1</v>
      </c>
      <c r="Y20" s="78">
        <f t="shared" si="14"/>
        <v>0.08</v>
      </c>
      <c r="Z20" s="78">
        <f t="shared" si="15"/>
        <v>0.1</v>
      </c>
      <c r="AA20" s="78">
        <f t="shared" si="16"/>
        <v>0.09</v>
      </c>
      <c r="AB20" s="78">
        <f t="shared" si="17"/>
        <v>0.09</v>
      </c>
      <c r="AC20" s="78">
        <f t="shared" si="18"/>
        <v>0.1</v>
      </c>
      <c r="AD20" s="78">
        <f t="shared" si="19"/>
        <v>0.12</v>
      </c>
      <c r="AE20" s="78">
        <f t="shared" si="20"/>
        <v>0.09</v>
      </c>
      <c r="AF20" s="78">
        <f t="shared" si="21"/>
        <v>0.09</v>
      </c>
      <c r="AG20" s="78">
        <f t="shared" si="22"/>
        <v>0.08</v>
      </c>
      <c r="AH20" s="78">
        <f t="shared" si="23"/>
        <v>0.09</v>
      </c>
      <c r="AI20" s="78">
        <f t="shared" si="24"/>
        <v>0.1</v>
      </c>
      <c r="AJ20" s="78">
        <f t="shared" si="25"/>
        <v>0.09</v>
      </c>
    </row>
    <row r="21" spans="1:36" ht="12.95" customHeight="1" x14ac:dyDescent="0.15">
      <c r="A21" s="85">
        <v>178</v>
      </c>
      <c r="B21" s="134" t="s">
        <v>46</v>
      </c>
      <c r="C21" s="135"/>
      <c r="D21" s="77">
        <v>10</v>
      </c>
      <c r="E21" s="77">
        <v>11</v>
      </c>
      <c r="F21" s="4">
        <f t="shared" si="0"/>
        <v>0.04</v>
      </c>
      <c r="G21" s="5" t="s">
        <v>42</v>
      </c>
      <c r="H21" s="77" t="s">
        <v>411</v>
      </c>
      <c r="I21" s="5"/>
      <c r="J21" s="1" t="s">
        <v>15</v>
      </c>
      <c r="K21" s="78">
        <f t="shared" si="1"/>
        <v>0.05</v>
      </c>
      <c r="L21" s="78">
        <f t="shared" si="2"/>
        <v>0.05</v>
      </c>
      <c r="M21" s="78">
        <f t="shared" si="3"/>
        <v>0.05</v>
      </c>
      <c r="N21" s="78">
        <f t="shared" si="4"/>
        <v>0.05</v>
      </c>
      <c r="O21" s="78">
        <f t="shared" si="5"/>
        <v>0.05</v>
      </c>
      <c r="P21" s="78">
        <f t="shared" si="26"/>
        <v>0.05</v>
      </c>
      <c r="Q21" s="78">
        <f t="shared" si="6"/>
        <v>0.05</v>
      </c>
      <c r="R21" s="78">
        <f t="shared" si="7"/>
        <v>0.05</v>
      </c>
      <c r="S21" s="78">
        <f t="shared" si="8"/>
        <v>0.05</v>
      </c>
      <c r="T21" s="78">
        <f t="shared" si="9"/>
        <v>0.05</v>
      </c>
      <c r="U21" s="78">
        <f t="shared" si="10"/>
        <v>0.05</v>
      </c>
      <c r="V21" s="78">
        <f t="shared" si="11"/>
        <v>0.05</v>
      </c>
      <c r="W21" s="78">
        <f t="shared" si="12"/>
        <v>0.05</v>
      </c>
      <c r="X21" s="78">
        <f t="shared" si="13"/>
        <v>0.05</v>
      </c>
      <c r="Y21" s="78">
        <f t="shared" si="14"/>
        <v>0.04</v>
      </c>
      <c r="Z21" s="78">
        <f t="shared" si="15"/>
        <v>0.05</v>
      </c>
      <c r="AA21" s="78">
        <f t="shared" si="16"/>
        <v>0.04</v>
      </c>
      <c r="AB21" s="78">
        <f t="shared" si="17"/>
        <v>0.04</v>
      </c>
      <c r="AC21" s="78">
        <f t="shared" si="18"/>
        <v>0.05</v>
      </c>
      <c r="AD21" s="78">
        <f t="shared" si="19"/>
        <v>0.06</v>
      </c>
      <c r="AE21" s="78">
        <f t="shared" si="20"/>
        <v>0.04</v>
      </c>
      <c r="AF21" s="78">
        <f t="shared" si="21"/>
        <v>0.04</v>
      </c>
      <c r="AG21" s="78">
        <f t="shared" si="22"/>
        <v>0.04</v>
      </c>
      <c r="AH21" s="78">
        <f t="shared" si="23"/>
        <v>0.04</v>
      </c>
      <c r="AI21" s="78">
        <f t="shared" si="24"/>
        <v>0.05</v>
      </c>
      <c r="AJ21" s="78">
        <f t="shared" si="25"/>
        <v>0.04</v>
      </c>
    </row>
    <row r="22" spans="1:36" ht="12.95" customHeight="1" x14ac:dyDescent="0.15">
      <c r="A22" s="85">
        <v>179</v>
      </c>
      <c r="B22" s="134" t="s">
        <v>46</v>
      </c>
      <c r="C22" s="135"/>
      <c r="D22" s="77">
        <v>22</v>
      </c>
      <c r="E22" s="77">
        <v>18</v>
      </c>
      <c r="F22" s="4">
        <f t="shared" si="0"/>
        <v>0.31</v>
      </c>
      <c r="G22" s="5" t="s">
        <v>42</v>
      </c>
      <c r="H22" s="77"/>
      <c r="I22" s="5"/>
      <c r="J22" s="1" t="s">
        <v>15</v>
      </c>
      <c r="K22" s="78">
        <f t="shared" si="1"/>
        <v>0.31</v>
      </c>
      <c r="L22" s="78">
        <f t="shared" si="2"/>
        <v>0.34</v>
      </c>
      <c r="M22" s="78">
        <f t="shared" si="3"/>
        <v>0.34</v>
      </c>
      <c r="N22" s="78">
        <f t="shared" si="4"/>
        <v>0.34</v>
      </c>
      <c r="O22" s="78">
        <f t="shared" si="5"/>
        <v>0.34</v>
      </c>
      <c r="P22" s="78">
        <f t="shared" si="26"/>
        <v>0.34</v>
      </c>
      <c r="Q22" s="78">
        <f t="shared" si="6"/>
        <v>0.31</v>
      </c>
      <c r="R22" s="78">
        <f t="shared" si="7"/>
        <v>0.34</v>
      </c>
      <c r="S22" s="78">
        <f t="shared" si="8"/>
        <v>0.34</v>
      </c>
      <c r="T22" s="78">
        <f t="shared" si="9"/>
        <v>0.36</v>
      </c>
      <c r="U22" s="78">
        <f t="shared" si="10"/>
        <v>0.34</v>
      </c>
      <c r="V22" s="78">
        <f t="shared" si="11"/>
        <v>0.35</v>
      </c>
      <c r="W22" s="78">
        <f t="shared" si="12"/>
        <v>0.33</v>
      </c>
      <c r="X22" s="78">
        <f t="shared" si="13"/>
        <v>0.34</v>
      </c>
      <c r="Y22" s="78">
        <f t="shared" si="14"/>
        <v>0.31</v>
      </c>
      <c r="Z22" s="78">
        <f t="shared" si="15"/>
        <v>0.34</v>
      </c>
      <c r="AA22" s="78">
        <f t="shared" si="16"/>
        <v>0.3</v>
      </c>
      <c r="AB22" s="78">
        <f t="shared" si="17"/>
        <v>0.35</v>
      </c>
      <c r="AC22" s="78">
        <f t="shared" si="18"/>
        <v>0.35</v>
      </c>
      <c r="AD22" s="78">
        <f t="shared" si="19"/>
        <v>0.38</v>
      </c>
      <c r="AE22" s="78">
        <f t="shared" si="20"/>
        <v>0.31</v>
      </c>
      <c r="AF22" s="78">
        <f t="shared" si="21"/>
        <v>0.35</v>
      </c>
      <c r="AG22" s="78">
        <f t="shared" si="22"/>
        <v>0.28999999999999998</v>
      </c>
      <c r="AH22" s="78">
        <f t="shared" si="23"/>
        <v>0.31</v>
      </c>
      <c r="AI22" s="78">
        <f t="shared" si="24"/>
        <v>0.33</v>
      </c>
      <c r="AJ22" s="78">
        <f t="shared" si="25"/>
        <v>0.31</v>
      </c>
    </row>
    <row r="23" spans="1:36" ht="12.95" customHeight="1" x14ac:dyDescent="0.15">
      <c r="A23" s="85">
        <v>180</v>
      </c>
      <c r="B23" s="134" t="s">
        <v>133</v>
      </c>
      <c r="C23" s="135"/>
      <c r="D23" s="77">
        <v>32</v>
      </c>
      <c r="E23" s="77">
        <v>19</v>
      </c>
      <c r="F23" s="4">
        <f t="shared" si="0"/>
        <v>0.68</v>
      </c>
      <c r="G23" s="5"/>
      <c r="H23" s="77" t="s">
        <v>411</v>
      </c>
      <c r="I23" s="5"/>
      <c r="J23" s="1" t="s">
        <v>15</v>
      </c>
      <c r="K23" s="78">
        <f t="shared" si="1"/>
        <v>0.63</v>
      </c>
      <c r="L23" s="78">
        <f t="shared" si="2"/>
        <v>0.72</v>
      </c>
      <c r="M23" s="78">
        <f t="shared" si="3"/>
        <v>0.7</v>
      </c>
      <c r="N23" s="78">
        <f t="shared" si="4"/>
        <v>0.7</v>
      </c>
      <c r="O23" s="78">
        <f t="shared" si="5"/>
        <v>0.71</v>
      </c>
      <c r="P23" s="78">
        <f t="shared" si="26"/>
        <v>0.7</v>
      </c>
      <c r="Q23" s="78">
        <f t="shared" si="6"/>
        <v>0.64</v>
      </c>
      <c r="R23" s="78">
        <f t="shared" si="7"/>
        <v>0.74</v>
      </c>
      <c r="S23" s="78">
        <f t="shared" si="8"/>
        <v>0.71</v>
      </c>
      <c r="T23" s="78">
        <f t="shared" si="9"/>
        <v>0.72</v>
      </c>
      <c r="U23" s="78">
        <f t="shared" si="10"/>
        <v>0.72</v>
      </c>
      <c r="V23" s="78">
        <f t="shared" si="11"/>
        <v>0.77</v>
      </c>
      <c r="W23" s="78">
        <f t="shared" si="12"/>
        <v>0.7</v>
      </c>
      <c r="X23" s="78">
        <f t="shared" si="13"/>
        <v>0.7</v>
      </c>
      <c r="Y23" s="78">
        <f t="shared" si="14"/>
        <v>0.68</v>
      </c>
      <c r="Z23" s="78">
        <f t="shared" si="15"/>
        <v>0.7</v>
      </c>
      <c r="AA23" s="78">
        <f t="shared" si="16"/>
        <v>0.62</v>
      </c>
      <c r="AB23" s="78">
        <f t="shared" si="17"/>
        <v>0.77</v>
      </c>
      <c r="AC23" s="78">
        <f t="shared" si="18"/>
        <v>0.75</v>
      </c>
      <c r="AD23" s="78">
        <f t="shared" si="19"/>
        <v>0.75</v>
      </c>
      <c r="AE23" s="78">
        <f t="shared" si="20"/>
        <v>0.68</v>
      </c>
      <c r="AF23" s="78">
        <f t="shared" si="21"/>
        <v>0.75</v>
      </c>
      <c r="AG23" s="78">
        <f t="shared" si="22"/>
        <v>0.63</v>
      </c>
      <c r="AH23" s="78">
        <f t="shared" si="23"/>
        <v>0.68</v>
      </c>
      <c r="AI23" s="78">
        <f t="shared" si="24"/>
        <v>0.7</v>
      </c>
      <c r="AJ23" s="78">
        <f t="shared" si="25"/>
        <v>0.68</v>
      </c>
    </row>
    <row r="24" spans="1:36" ht="12.95" customHeight="1" x14ac:dyDescent="0.15">
      <c r="A24" s="85">
        <v>181</v>
      </c>
      <c r="B24" s="99" t="s">
        <v>409</v>
      </c>
      <c r="C24" s="99"/>
      <c r="D24" s="77">
        <v>8</v>
      </c>
      <c r="E24" s="77">
        <v>10</v>
      </c>
      <c r="F24" s="4">
        <f t="shared" si="0"/>
        <v>0.03</v>
      </c>
      <c r="G24" s="5"/>
      <c r="H24" s="77" t="s">
        <v>411</v>
      </c>
      <c r="I24" s="5"/>
      <c r="J24" s="1" t="s">
        <v>15</v>
      </c>
      <c r="K24" s="78">
        <f t="shared" si="1"/>
        <v>0.03</v>
      </c>
      <c r="L24" s="78">
        <f t="shared" si="2"/>
        <v>0.03</v>
      </c>
      <c r="M24" s="78">
        <f t="shared" si="3"/>
        <v>0.03</v>
      </c>
      <c r="N24" s="78">
        <f t="shared" si="4"/>
        <v>0.03</v>
      </c>
      <c r="O24" s="78">
        <f t="shared" si="5"/>
        <v>0.03</v>
      </c>
      <c r="P24" s="78">
        <f t="shared" si="26"/>
        <v>0.03</v>
      </c>
      <c r="Q24" s="78">
        <f t="shared" si="6"/>
        <v>0.03</v>
      </c>
      <c r="R24" s="78">
        <f t="shared" si="7"/>
        <v>0.03</v>
      </c>
      <c r="S24" s="78">
        <f t="shared" si="8"/>
        <v>0.03</v>
      </c>
      <c r="T24" s="78">
        <f t="shared" si="9"/>
        <v>0.03</v>
      </c>
      <c r="U24" s="78">
        <f t="shared" si="10"/>
        <v>0.03</v>
      </c>
      <c r="V24" s="78">
        <f t="shared" si="11"/>
        <v>0.03</v>
      </c>
      <c r="W24" s="78">
        <f t="shared" si="12"/>
        <v>0.03</v>
      </c>
      <c r="X24" s="78">
        <f t="shared" si="13"/>
        <v>0.03</v>
      </c>
      <c r="Y24" s="78">
        <f t="shared" si="14"/>
        <v>0.02</v>
      </c>
      <c r="Z24" s="78">
        <f t="shared" si="15"/>
        <v>0.03</v>
      </c>
      <c r="AA24" s="78">
        <f t="shared" si="16"/>
        <v>0.03</v>
      </c>
      <c r="AB24" s="78">
        <f t="shared" si="17"/>
        <v>0.03</v>
      </c>
      <c r="AC24" s="78">
        <f t="shared" si="18"/>
        <v>0.03</v>
      </c>
      <c r="AD24" s="78">
        <f t="shared" si="19"/>
        <v>0.04</v>
      </c>
      <c r="AE24" s="78">
        <f t="shared" si="20"/>
        <v>0.02</v>
      </c>
      <c r="AF24" s="78">
        <f t="shared" si="21"/>
        <v>0.03</v>
      </c>
      <c r="AG24" s="78">
        <f t="shared" si="22"/>
        <v>0.03</v>
      </c>
      <c r="AH24" s="78">
        <f t="shared" si="23"/>
        <v>0.02</v>
      </c>
      <c r="AI24" s="78">
        <f t="shared" si="24"/>
        <v>0.03</v>
      </c>
      <c r="AJ24" s="78">
        <f t="shared" si="25"/>
        <v>0.03</v>
      </c>
    </row>
    <row r="25" spans="1:36" ht="12.95" customHeight="1" x14ac:dyDescent="0.15">
      <c r="A25" s="77"/>
      <c r="B25" s="99"/>
      <c r="C25" s="99"/>
      <c r="D25" s="77"/>
      <c r="E25" s="77"/>
      <c r="F25" s="4" t="str">
        <f t="shared" si="0"/>
        <v/>
      </c>
      <c r="G25" s="5"/>
      <c r="H25" s="77"/>
      <c r="I25" s="5"/>
      <c r="J25" s="1" t="s">
        <v>15</v>
      </c>
      <c r="K25" s="78" t="e">
        <f t="shared" si="1"/>
        <v>#NUM!</v>
      </c>
      <c r="L25" s="78" t="e">
        <f t="shared" si="2"/>
        <v>#NUM!</v>
      </c>
      <c r="M25" s="78" t="e">
        <f t="shared" si="3"/>
        <v>#NUM!</v>
      </c>
      <c r="N25" s="78" t="e">
        <f t="shared" si="4"/>
        <v>#NUM!</v>
      </c>
      <c r="O25" s="78" t="e">
        <f t="shared" si="5"/>
        <v>#NUM!</v>
      </c>
      <c r="P25" s="78" t="e">
        <f t="shared" si="26"/>
        <v>#N/A</v>
      </c>
      <c r="Q25" s="78" t="e">
        <f t="shared" si="6"/>
        <v>#NUM!</v>
      </c>
      <c r="R25" s="78" t="e">
        <f t="shared" si="7"/>
        <v>#NUM!</v>
      </c>
      <c r="S25" s="78" t="e">
        <f t="shared" si="8"/>
        <v>#NUM!</v>
      </c>
      <c r="T25" s="78" t="e">
        <f t="shared" si="9"/>
        <v>#NUM!</v>
      </c>
      <c r="U25" s="78" t="e">
        <f t="shared" si="10"/>
        <v>#N/A</v>
      </c>
      <c r="V25" s="78" t="e">
        <f t="shared" si="11"/>
        <v>#NUM!</v>
      </c>
      <c r="W25" s="78" t="e">
        <f t="shared" si="12"/>
        <v>#NUM!</v>
      </c>
      <c r="X25" s="78" t="e">
        <f t="shared" si="13"/>
        <v>#NUM!</v>
      </c>
      <c r="Y25" s="78" t="e">
        <f t="shared" si="14"/>
        <v>#NUM!</v>
      </c>
      <c r="Z25" s="78" t="e">
        <f t="shared" si="15"/>
        <v>#N/A</v>
      </c>
      <c r="AA25" s="78" t="e">
        <f t="shared" si="16"/>
        <v>#NUM!</v>
      </c>
      <c r="AB25" s="78" t="e">
        <f t="shared" si="17"/>
        <v>#NUM!</v>
      </c>
      <c r="AC25" s="78" t="e">
        <f t="shared" si="18"/>
        <v>#NUM!</v>
      </c>
      <c r="AD25" s="78" t="e">
        <f t="shared" si="19"/>
        <v>#NUM!</v>
      </c>
      <c r="AE25" s="78" t="e">
        <f t="shared" si="20"/>
        <v>#NUM!</v>
      </c>
      <c r="AF25" s="78" t="e">
        <f t="shared" si="21"/>
        <v>#N/A</v>
      </c>
      <c r="AG25" s="78" t="e">
        <f t="shared" si="22"/>
        <v>#NUM!</v>
      </c>
      <c r="AH25" s="78" t="e">
        <f t="shared" si="23"/>
        <v>#NUM!</v>
      </c>
      <c r="AI25" s="78" t="e">
        <f t="shared" si="24"/>
        <v>#NUM!</v>
      </c>
      <c r="AJ25" s="78" t="e">
        <f t="shared" si="25"/>
        <v>#N/A</v>
      </c>
    </row>
    <row r="26" spans="1:36" ht="12.95" customHeight="1" x14ac:dyDescent="0.15">
      <c r="A26" s="77"/>
      <c r="B26" s="99"/>
      <c r="C26" s="99"/>
      <c r="D26" s="77"/>
      <c r="E26" s="77"/>
      <c r="F26" s="4" t="str">
        <f t="shared" si="0"/>
        <v/>
      </c>
      <c r="G26" s="5"/>
      <c r="H26" s="77"/>
      <c r="I26" s="5"/>
      <c r="J26" s="1" t="s">
        <v>15</v>
      </c>
      <c r="K26" s="78" t="e">
        <f t="shared" si="1"/>
        <v>#NUM!</v>
      </c>
      <c r="L26" s="78" t="e">
        <f t="shared" si="2"/>
        <v>#NUM!</v>
      </c>
      <c r="M26" s="78" t="e">
        <f t="shared" si="3"/>
        <v>#NUM!</v>
      </c>
      <c r="N26" s="78" t="e">
        <f t="shared" si="4"/>
        <v>#NUM!</v>
      </c>
      <c r="O26" s="78" t="e">
        <f t="shared" si="5"/>
        <v>#NUM!</v>
      </c>
      <c r="P26" s="78" t="e">
        <f t="shared" si="26"/>
        <v>#N/A</v>
      </c>
      <c r="Q26" s="78" t="e">
        <f t="shared" si="6"/>
        <v>#NUM!</v>
      </c>
      <c r="R26" s="78" t="e">
        <f t="shared" si="7"/>
        <v>#NUM!</v>
      </c>
      <c r="S26" s="78" t="e">
        <f t="shared" si="8"/>
        <v>#NUM!</v>
      </c>
      <c r="T26" s="78" t="e">
        <f t="shared" si="9"/>
        <v>#NUM!</v>
      </c>
      <c r="U26" s="78" t="e">
        <f t="shared" si="10"/>
        <v>#N/A</v>
      </c>
      <c r="V26" s="78" t="e">
        <f t="shared" si="11"/>
        <v>#NUM!</v>
      </c>
      <c r="W26" s="78" t="e">
        <f t="shared" si="12"/>
        <v>#NUM!</v>
      </c>
      <c r="X26" s="78" t="e">
        <f t="shared" si="13"/>
        <v>#NUM!</v>
      </c>
      <c r="Y26" s="78" t="e">
        <f t="shared" si="14"/>
        <v>#NUM!</v>
      </c>
      <c r="Z26" s="78" t="e">
        <f t="shared" si="15"/>
        <v>#N/A</v>
      </c>
      <c r="AA26" s="78" t="e">
        <f t="shared" si="16"/>
        <v>#NUM!</v>
      </c>
      <c r="AB26" s="78" t="e">
        <f t="shared" si="17"/>
        <v>#NUM!</v>
      </c>
      <c r="AC26" s="78" t="e">
        <f t="shared" si="18"/>
        <v>#NUM!</v>
      </c>
      <c r="AD26" s="78" t="e">
        <f t="shared" si="19"/>
        <v>#NUM!</v>
      </c>
      <c r="AE26" s="78" t="e">
        <f t="shared" si="20"/>
        <v>#NUM!</v>
      </c>
      <c r="AF26" s="78" t="e">
        <f t="shared" si="21"/>
        <v>#N/A</v>
      </c>
      <c r="AG26" s="78" t="e">
        <f t="shared" si="22"/>
        <v>#NUM!</v>
      </c>
      <c r="AH26" s="78" t="e">
        <f t="shared" si="23"/>
        <v>#NUM!</v>
      </c>
      <c r="AI26" s="78" t="e">
        <f t="shared" si="24"/>
        <v>#NUM!</v>
      </c>
      <c r="AJ26" s="78" t="e">
        <f t="shared" si="25"/>
        <v>#N/A</v>
      </c>
    </row>
    <row r="27" spans="1:36" ht="12.95" customHeight="1" x14ac:dyDescent="0.15">
      <c r="A27" s="77"/>
      <c r="B27" s="99"/>
      <c r="C27" s="99"/>
      <c r="D27" s="77"/>
      <c r="E27" s="77"/>
      <c r="F27" s="4" t="str">
        <f t="shared" si="0"/>
        <v/>
      </c>
      <c r="G27" s="5"/>
      <c r="H27" s="77"/>
      <c r="I27" s="5"/>
      <c r="J27" s="1" t="s">
        <v>15</v>
      </c>
      <c r="K27" s="78" t="e">
        <f t="shared" si="1"/>
        <v>#NUM!</v>
      </c>
      <c r="L27" s="78" t="e">
        <f t="shared" si="2"/>
        <v>#NUM!</v>
      </c>
      <c r="M27" s="78" t="e">
        <f t="shared" si="3"/>
        <v>#NUM!</v>
      </c>
      <c r="N27" s="78" t="e">
        <f t="shared" si="4"/>
        <v>#NUM!</v>
      </c>
      <c r="O27" s="78" t="e">
        <f t="shared" si="5"/>
        <v>#NUM!</v>
      </c>
      <c r="P27" s="78" t="e">
        <f t="shared" si="26"/>
        <v>#N/A</v>
      </c>
      <c r="Q27" s="78" t="e">
        <f t="shared" si="6"/>
        <v>#NUM!</v>
      </c>
      <c r="R27" s="78" t="e">
        <f t="shared" si="7"/>
        <v>#NUM!</v>
      </c>
      <c r="S27" s="78" t="e">
        <f t="shared" si="8"/>
        <v>#NUM!</v>
      </c>
      <c r="T27" s="78" t="e">
        <f t="shared" si="9"/>
        <v>#NUM!</v>
      </c>
      <c r="U27" s="78" t="e">
        <f t="shared" si="10"/>
        <v>#N/A</v>
      </c>
      <c r="V27" s="78" t="e">
        <f t="shared" si="11"/>
        <v>#NUM!</v>
      </c>
      <c r="W27" s="78" t="e">
        <f t="shared" si="12"/>
        <v>#NUM!</v>
      </c>
      <c r="X27" s="78" t="e">
        <f t="shared" si="13"/>
        <v>#NUM!</v>
      </c>
      <c r="Y27" s="78" t="e">
        <f t="shared" si="14"/>
        <v>#NUM!</v>
      </c>
      <c r="Z27" s="78" t="e">
        <f t="shared" si="15"/>
        <v>#N/A</v>
      </c>
      <c r="AA27" s="78" t="e">
        <f t="shared" si="16"/>
        <v>#NUM!</v>
      </c>
      <c r="AB27" s="78" t="e">
        <f t="shared" si="17"/>
        <v>#NUM!</v>
      </c>
      <c r="AC27" s="78" t="e">
        <f t="shared" si="18"/>
        <v>#NUM!</v>
      </c>
      <c r="AD27" s="78" t="e">
        <f t="shared" si="19"/>
        <v>#NUM!</v>
      </c>
      <c r="AE27" s="78" t="e">
        <f t="shared" si="20"/>
        <v>#NUM!</v>
      </c>
      <c r="AF27" s="78" t="e">
        <f t="shared" si="21"/>
        <v>#N/A</v>
      </c>
      <c r="AG27" s="78" t="e">
        <f t="shared" si="22"/>
        <v>#NUM!</v>
      </c>
      <c r="AH27" s="78" t="e">
        <f t="shared" si="23"/>
        <v>#NUM!</v>
      </c>
      <c r="AI27" s="78" t="e">
        <f t="shared" si="24"/>
        <v>#NUM!</v>
      </c>
      <c r="AJ27" s="78" t="e">
        <f t="shared" si="25"/>
        <v>#N/A</v>
      </c>
    </row>
    <row r="28" spans="1:36" ht="12.95" customHeight="1" x14ac:dyDescent="0.15">
      <c r="A28" s="77"/>
      <c r="B28" s="99"/>
      <c r="C28" s="99"/>
      <c r="D28" s="77"/>
      <c r="E28" s="77"/>
      <c r="F28" s="4" t="str">
        <f t="shared" si="0"/>
        <v/>
      </c>
      <c r="G28" s="5"/>
      <c r="H28" s="77"/>
      <c r="I28" s="5"/>
      <c r="J28" s="1" t="s">
        <v>15</v>
      </c>
      <c r="K28" s="78" t="e">
        <f t="shared" si="1"/>
        <v>#NUM!</v>
      </c>
      <c r="L28" s="78" t="e">
        <f t="shared" si="2"/>
        <v>#NUM!</v>
      </c>
      <c r="M28" s="78" t="e">
        <f t="shared" si="3"/>
        <v>#NUM!</v>
      </c>
      <c r="N28" s="8" t="e">
        <f t="shared" si="4"/>
        <v>#NUM!</v>
      </c>
      <c r="O28" s="78" t="e">
        <f t="shared" si="5"/>
        <v>#NUM!</v>
      </c>
      <c r="P28" s="78" t="e">
        <f t="shared" si="26"/>
        <v>#N/A</v>
      </c>
      <c r="Q28" s="78" t="e">
        <f t="shared" si="6"/>
        <v>#NUM!</v>
      </c>
      <c r="R28" s="78" t="e">
        <f t="shared" si="7"/>
        <v>#NUM!</v>
      </c>
      <c r="S28" s="78" t="e">
        <f t="shared" si="8"/>
        <v>#NUM!</v>
      </c>
      <c r="T28" s="78" t="e">
        <f t="shared" si="9"/>
        <v>#NUM!</v>
      </c>
      <c r="U28" s="78" t="e">
        <f t="shared" si="10"/>
        <v>#N/A</v>
      </c>
      <c r="V28" s="78" t="e">
        <f t="shared" si="11"/>
        <v>#NUM!</v>
      </c>
      <c r="W28" s="78" t="e">
        <f t="shared" si="12"/>
        <v>#NUM!</v>
      </c>
      <c r="X28" s="78" t="e">
        <f t="shared" si="13"/>
        <v>#NUM!</v>
      </c>
      <c r="Y28" s="78" t="e">
        <f t="shared" si="14"/>
        <v>#NUM!</v>
      </c>
      <c r="Z28" s="78" t="e">
        <f t="shared" si="15"/>
        <v>#N/A</v>
      </c>
      <c r="AA28" s="78" t="e">
        <f t="shared" si="16"/>
        <v>#NUM!</v>
      </c>
      <c r="AB28" s="78" t="e">
        <f t="shared" si="17"/>
        <v>#NUM!</v>
      </c>
      <c r="AC28" s="78" t="e">
        <f t="shared" si="18"/>
        <v>#NUM!</v>
      </c>
      <c r="AD28" s="78" t="e">
        <f t="shared" si="19"/>
        <v>#NUM!</v>
      </c>
      <c r="AE28" s="78" t="e">
        <f t="shared" si="20"/>
        <v>#NUM!</v>
      </c>
      <c r="AF28" s="78" t="e">
        <f t="shared" si="21"/>
        <v>#N/A</v>
      </c>
      <c r="AG28" s="78" t="e">
        <f t="shared" si="22"/>
        <v>#NUM!</v>
      </c>
      <c r="AH28" s="78" t="e">
        <f t="shared" si="23"/>
        <v>#NUM!</v>
      </c>
      <c r="AI28" s="78" t="e">
        <f t="shared" si="24"/>
        <v>#NUM!</v>
      </c>
      <c r="AJ28" s="78" t="e">
        <f t="shared" si="25"/>
        <v>#N/A</v>
      </c>
    </row>
    <row r="29" spans="1:36" ht="12.95" customHeight="1" x14ac:dyDescent="0.15">
      <c r="A29" s="77"/>
      <c r="B29" s="99"/>
      <c r="C29" s="99"/>
      <c r="D29" s="77"/>
      <c r="E29" s="77"/>
      <c r="F29" s="4" t="str">
        <f t="shared" si="0"/>
        <v/>
      </c>
      <c r="G29" s="5"/>
      <c r="H29" s="77"/>
      <c r="I29" s="5"/>
      <c r="J29" s="1" t="s">
        <v>15</v>
      </c>
      <c r="K29" s="78" t="e">
        <f t="shared" si="1"/>
        <v>#NUM!</v>
      </c>
      <c r="L29" s="78" t="e">
        <f t="shared" si="2"/>
        <v>#NUM!</v>
      </c>
      <c r="M29" s="78" t="e">
        <f t="shared" si="3"/>
        <v>#NUM!</v>
      </c>
      <c r="N29" s="78" t="e">
        <f t="shared" si="4"/>
        <v>#NUM!</v>
      </c>
      <c r="O29" s="78" t="e">
        <f t="shared" si="5"/>
        <v>#NUM!</v>
      </c>
      <c r="P29" s="78" t="e">
        <f t="shared" si="26"/>
        <v>#N/A</v>
      </c>
      <c r="Q29" s="78" t="e">
        <f t="shared" si="6"/>
        <v>#NUM!</v>
      </c>
      <c r="R29" s="78" t="e">
        <f t="shared" si="7"/>
        <v>#NUM!</v>
      </c>
      <c r="S29" s="78" t="e">
        <f t="shared" si="8"/>
        <v>#NUM!</v>
      </c>
      <c r="T29" s="78" t="e">
        <f t="shared" si="9"/>
        <v>#NUM!</v>
      </c>
      <c r="U29" s="78" t="e">
        <f t="shared" si="10"/>
        <v>#N/A</v>
      </c>
      <c r="V29" s="78" t="e">
        <f t="shared" si="11"/>
        <v>#NUM!</v>
      </c>
      <c r="W29" s="78" t="e">
        <f t="shared" si="12"/>
        <v>#NUM!</v>
      </c>
      <c r="X29" s="78" t="e">
        <f t="shared" si="13"/>
        <v>#NUM!</v>
      </c>
      <c r="Y29" s="78" t="e">
        <f t="shared" si="14"/>
        <v>#NUM!</v>
      </c>
      <c r="Z29" s="78" t="e">
        <f t="shared" si="15"/>
        <v>#N/A</v>
      </c>
      <c r="AA29" s="78" t="e">
        <f t="shared" si="16"/>
        <v>#NUM!</v>
      </c>
      <c r="AB29" s="78" t="e">
        <f t="shared" si="17"/>
        <v>#NUM!</v>
      </c>
      <c r="AC29" s="78" t="e">
        <f t="shared" si="18"/>
        <v>#NUM!</v>
      </c>
      <c r="AD29" s="78" t="e">
        <f t="shared" si="19"/>
        <v>#NUM!</v>
      </c>
      <c r="AE29" s="78" t="e">
        <f t="shared" si="20"/>
        <v>#NUM!</v>
      </c>
      <c r="AF29" s="78" t="e">
        <f t="shared" si="21"/>
        <v>#N/A</v>
      </c>
      <c r="AG29" s="78" t="e">
        <f t="shared" si="22"/>
        <v>#NUM!</v>
      </c>
      <c r="AH29" s="78" t="e">
        <f t="shared" si="23"/>
        <v>#NUM!</v>
      </c>
      <c r="AI29" s="78" t="e">
        <f t="shared" si="24"/>
        <v>#NUM!</v>
      </c>
      <c r="AJ29" s="78" t="e">
        <f t="shared" si="25"/>
        <v>#N/A</v>
      </c>
    </row>
    <row r="30" spans="1:36" ht="12.95" customHeight="1" x14ac:dyDescent="0.15">
      <c r="A30" s="77"/>
      <c r="B30" s="99"/>
      <c r="C30" s="99"/>
      <c r="D30" s="77"/>
      <c r="E30" s="77"/>
      <c r="F30" s="4" t="str">
        <f t="shared" si="0"/>
        <v/>
      </c>
      <c r="G30" s="5"/>
      <c r="H30" s="77"/>
      <c r="I30" s="5"/>
      <c r="J30" s="1" t="s">
        <v>15</v>
      </c>
      <c r="K30" s="78" t="e">
        <f t="shared" si="1"/>
        <v>#NUM!</v>
      </c>
      <c r="L30" s="78" t="e">
        <f t="shared" si="2"/>
        <v>#NUM!</v>
      </c>
      <c r="M30" s="78" t="e">
        <f t="shared" si="3"/>
        <v>#NUM!</v>
      </c>
      <c r="N30" s="78" t="e">
        <f t="shared" si="4"/>
        <v>#NUM!</v>
      </c>
      <c r="O30" s="78" t="e">
        <f t="shared" si="5"/>
        <v>#NUM!</v>
      </c>
      <c r="P30" s="78" t="e">
        <f t="shared" si="26"/>
        <v>#N/A</v>
      </c>
      <c r="Q30" s="78" t="e">
        <f t="shared" si="6"/>
        <v>#NUM!</v>
      </c>
      <c r="R30" s="78" t="e">
        <f t="shared" si="7"/>
        <v>#NUM!</v>
      </c>
      <c r="S30" s="78" t="e">
        <f t="shared" si="8"/>
        <v>#NUM!</v>
      </c>
      <c r="T30" s="78" t="e">
        <f t="shared" si="9"/>
        <v>#NUM!</v>
      </c>
      <c r="U30" s="78" t="e">
        <f t="shared" si="10"/>
        <v>#N/A</v>
      </c>
      <c r="V30" s="78" t="e">
        <f t="shared" si="11"/>
        <v>#NUM!</v>
      </c>
      <c r="W30" s="78" t="e">
        <f t="shared" si="12"/>
        <v>#NUM!</v>
      </c>
      <c r="X30" s="78" t="e">
        <f t="shared" si="13"/>
        <v>#NUM!</v>
      </c>
      <c r="Y30" s="78" t="e">
        <f t="shared" si="14"/>
        <v>#NUM!</v>
      </c>
      <c r="Z30" s="78" t="e">
        <f t="shared" si="15"/>
        <v>#N/A</v>
      </c>
      <c r="AA30" s="78" t="e">
        <f t="shared" si="16"/>
        <v>#NUM!</v>
      </c>
      <c r="AB30" s="78" t="e">
        <f t="shared" si="17"/>
        <v>#NUM!</v>
      </c>
      <c r="AC30" s="78" t="e">
        <f t="shared" si="18"/>
        <v>#NUM!</v>
      </c>
      <c r="AD30" s="78" t="e">
        <f t="shared" si="19"/>
        <v>#NUM!</v>
      </c>
      <c r="AE30" s="78" t="e">
        <f t="shared" si="20"/>
        <v>#NUM!</v>
      </c>
      <c r="AF30" s="78" t="e">
        <f t="shared" si="21"/>
        <v>#N/A</v>
      </c>
      <c r="AG30" s="78" t="e">
        <f t="shared" si="22"/>
        <v>#NUM!</v>
      </c>
      <c r="AH30" s="78" t="e">
        <f t="shared" si="23"/>
        <v>#NUM!</v>
      </c>
      <c r="AI30" s="78" t="e">
        <f t="shared" si="24"/>
        <v>#NUM!</v>
      </c>
      <c r="AJ30" s="78" t="e">
        <f t="shared" si="25"/>
        <v>#N/A</v>
      </c>
    </row>
    <row r="31" spans="1:36" ht="12.95" customHeight="1" x14ac:dyDescent="0.15">
      <c r="A31" s="77"/>
      <c r="B31" s="99"/>
      <c r="C31" s="99"/>
      <c r="D31" s="77"/>
      <c r="E31" s="77"/>
      <c r="F31" s="4" t="str">
        <f t="shared" si="0"/>
        <v/>
      </c>
      <c r="G31" s="5"/>
      <c r="H31" s="77"/>
      <c r="I31" s="5"/>
      <c r="J31" s="1" t="s">
        <v>15</v>
      </c>
      <c r="K31" s="78" t="e">
        <f t="shared" si="1"/>
        <v>#NUM!</v>
      </c>
      <c r="L31" s="78" t="e">
        <f t="shared" si="2"/>
        <v>#NUM!</v>
      </c>
      <c r="M31" s="78" t="e">
        <f t="shared" si="3"/>
        <v>#NUM!</v>
      </c>
      <c r="N31" s="78" t="e">
        <f t="shared" si="4"/>
        <v>#NUM!</v>
      </c>
      <c r="O31" s="78" t="e">
        <f t="shared" si="5"/>
        <v>#NUM!</v>
      </c>
      <c r="P31" s="78" t="e">
        <f t="shared" si="26"/>
        <v>#N/A</v>
      </c>
      <c r="Q31" s="78" t="e">
        <f t="shared" si="6"/>
        <v>#NUM!</v>
      </c>
      <c r="R31" s="78" t="e">
        <f t="shared" si="7"/>
        <v>#NUM!</v>
      </c>
      <c r="S31" s="78" t="e">
        <f t="shared" si="8"/>
        <v>#NUM!</v>
      </c>
      <c r="T31" s="78" t="e">
        <f t="shared" si="9"/>
        <v>#NUM!</v>
      </c>
      <c r="U31" s="78" t="e">
        <f t="shared" si="10"/>
        <v>#N/A</v>
      </c>
      <c r="V31" s="78" t="e">
        <f t="shared" si="11"/>
        <v>#NUM!</v>
      </c>
      <c r="W31" s="78" t="e">
        <f t="shared" si="12"/>
        <v>#NUM!</v>
      </c>
      <c r="X31" s="78" t="e">
        <f t="shared" si="13"/>
        <v>#NUM!</v>
      </c>
      <c r="Y31" s="78" t="e">
        <f t="shared" si="14"/>
        <v>#NUM!</v>
      </c>
      <c r="Z31" s="78" t="e">
        <f t="shared" si="15"/>
        <v>#N/A</v>
      </c>
      <c r="AA31" s="78" t="e">
        <f t="shared" si="16"/>
        <v>#NUM!</v>
      </c>
      <c r="AB31" s="78" t="e">
        <f t="shared" si="17"/>
        <v>#NUM!</v>
      </c>
      <c r="AC31" s="78" t="e">
        <f t="shared" si="18"/>
        <v>#NUM!</v>
      </c>
      <c r="AD31" s="78" t="e">
        <f t="shared" si="19"/>
        <v>#NUM!</v>
      </c>
      <c r="AE31" s="78" t="e">
        <f t="shared" si="20"/>
        <v>#NUM!</v>
      </c>
      <c r="AF31" s="78" t="e">
        <f t="shared" si="21"/>
        <v>#N/A</v>
      </c>
      <c r="AG31" s="78" t="e">
        <f t="shared" si="22"/>
        <v>#NUM!</v>
      </c>
      <c r="AH31" s="78" t="e">
        <f t="shared" si="23"/>
        <v>#NUM!</v>
      </c>
      <c r="AI31" s="78" t="e">
        <f t="shared" si="24"/>
        <v>#NUM!</v>
      </c>
      <c r="AJ31" s="78" t="e">
        <f t="shared" si="25"/>
        <v>#N/A</v>
      </c>
    </row>
    <row r="32" spans="1:36" ht="12.95" customHeight="1" x14ac:dyDescent="0.15">
      <c r="A32" s="77"/>
      <c r="B32" s="99"/>
      <c r="C32" s="99"/>
      <c r="D32" s="77"/>
      <c r="E32" s="77"/>
      <c r="F32" s="4" t="str">
        <f t="shared" si="0"/>
        <v/>
      </c>
      <c r="G32" s="5"/>
      <c r="H32" s="77"/>
      <c r="I32" s="5"/>
      <c r="J32" s="1" t="s">
        <v>15</v>
      </c>
      <c r="K32" s="78" t="e">
        <f t="shared" si="1"/>
        <v>#NUM!</v>
      </c>
      <c r="L32" s="78" t="e">
        <f t="shared" si="2"/>
        <v>#NUM!</v>
      </c>
      <c r="M32" s="78" t="e">
        <f t="shared" si="3"/>
        <v>#NUM!</v>
      </c>
      <c r="N32" s="78" t="e">
        <f t="shared" si="4"/>
        <v>#NUM!</v>
      </c>
      <c r="O32" s="78" t="e">
        <f t="shared" si="5"/>
        <v>#NUM!</v>
      </c>
      <c r="P32" s="78" t="e">
        <f t="shared" si="26"/>
        <v>#N/A</v>
      </c>
      <c r="Q32" s="78" t="e">
        <f t="shared" si="6"/>
        <v>#NUM!</v>
      </c>
      <c r="R32" s="78" t="e">
        <f t="shared" si="7"/>
        <v>#NUM!</v>
      </c>
      <c r="S32" s="78" t="e">
        <f t="shared" si="8"/>
        <v>#NUM!</v>
      </c>
      <c r="T32" s="78" t="e">
        <f t="shared" si="9"/>
        <v>#NUM!</v>
      </c>
      <c r="U32" s="78" t="e">
        <f t="shared" si="10"/>
        <v>#N/A</v>
      </c>
      <c r="V32" s="78" t="e">
        <f t="shared" si="11"/>
        <v>#NUM!</v>
      </c>
      <c r="W32" s="78" t="e">
        <f t="shared" si="12"/>
        <v>#NUM!</v>
      </c>
      <c r="X32" s="78" t="e">
        <f t="shared" si="13"/>
        <v>#NUM!</v>
      </c>
      <c r="Y32" s="78" t="e">
        <f t="shared" si="14"/>
        <v>#NUM!</v>
      </c>
      <c r="Z32" s="78" t="e">
        <f t="shared" si="15"/>
        <v>#N/A</v>
      </c>
      <c r="AA32" s="78" t="e">
        <f t="shared" si="16"/>
        <v>#NUM!</v>
      </c>
      <c r="AB32" s="78" t="e">
        <f t="shared" si="17"/>
        <v>#NUM!</v>
      </c>
      <c r="AC32" s="78" t="e">
        <f t="shared" si="18"/>
        <v>#NUM!</v>
      </c>
      <c r="AD32" s="78" t="e">
        <f t="shared" si="19"/>
        <v>#NUM!</v>
      </c>
      <c r="AE32" s="78" t="e">
        <f t="shared" si="20"/>
        <v>#NUM!</v>
      </c>
      <c r="AF32" s="78" t="e">
        <f t="shared" si="21"/>
        <v>#N/A</v>
      </c>
      <c r="AG32" s="78" t="e">
        <f t="shared" si="22"/>
        <v>#NUM!</v>
      </c>
      <c r="AH32" s="78" t="e">
        <f t="shared" si="23"/>
        <v>#NUM!</v>
      </c>
      <c r="AI32" s="78" t="e">
        <f t="shared" si="24"/>
        <v>#NUM!</v>
      </c>
      <c r="AJ32" s="78" t="e">
        <f t="shared" si="25"/>
        <v>#N/A</v>
      </c>
    </row>
    <row r="33" spans="1:36" ht="12.95" customHeight="1" x14ac:dyDescent="0.15">
      <c r="A33" s="77"/>
      <c r="B33" s="99"/>
      <c r="C33" s="99"/>
      <c r="D33" s="77"/>
      <c r="E33" s="77"/>
      <c r="F33" s="4" t="str">
        <f t="shared" si="0"/>
        <v/>
      </c>
      <c r="G33" s="77"/>
      <c r="H33" s="77"/>
      <c r="I33" s="5"/>
      <c r="J33" s="1" t="s">
        <v>15</v>
      </c>
      <c r="K33" s="78" t="e">
        <f t="shared" si="1"/>
        <v>#NUM!</v>
      </c>
      <c r="L33" s="78" t="e">
        <f t="shared" si="2"/>
        <v>#NUM!</v>
      </c>
      <c r="M33" s="78" t="e">
        <f t="shared" si="3"/>
        <v>#NUM!</v>
      </c>
      <c r="N33" s="78" t="e">
        <f t="shared" si="4"/>
        <v>#NUM!</v>
      </c>
      <c r="O33" s="78" t="e">
        <f t="shared" si="5"/>
        <v>#NUM!</v>
      </c>
      <c r="P33" s="78" t="e">
        <f t="shared" si="26"/>
        <v>#N/A</v>
      </c>
      <c r="Q33" s="78" t="e">
        <f t="shared" si="6"/>
        <v>#NUM!</v>
      </c>
      <c r="R33" s="78" t="e">
        <f t="shared" si="7"/>
        <v>#NUM!</v>
      </c>
      <c r="S33" s="78" t="e">
        <f t="shared" si="8"/>
        <v>#NUM!</v>
      </c>
      <c r="T33" s="78" t="e">
        <f t="shared" si="9"/>
        <v>#NUM!</v>
      </c>
      <c r="U33" s="78" t="e">
        <f t="shared" si="10"/>
        <v>#N/A</v>
      </c>
      <c r="V33" s="78" t="e">
        <f t="shared" si="11"/>
        <v>#NUM!</v>
      </c>
      <c r="W33" s="78" t="e">
        <f t="shared" si="12"/>
        <v>#NUM!</v>
      </c>
      <c r="X33" s="78" t="e">
        <f t="shared" si="13"/>
        <v>#NUM!</v>
      </c>
      <c r="Y33" s="78" t="e">
        <f t="shared" si="14"/>
        <v>#NUM!</v>
      </c>
      <c r="Z33" s="78" t="e">
        <f t="shared" si="15"/>
        <v>#N/A</v>
      </c>
      <c r="AA33" s="78" t="e">
        <f t="shared" si="16"/>
        <v>#NUM!</v>
      </c>
      <c r="AB33" s="78" t="e">
        <f t="shared" si="17"/>
        <v>#NUM!</v>
      </c>
      <c r="AC33" s="78" t="e">
        <f t="shared" si="18"/>
        <v>#NUM!</v>
      </c>
      <c r="AD33" s="78" t="e">
        <f t="shared" si="19"/>
        <v>#NUM!</v>
      </c>
      <c r="AE33" s="78" t="e">
        <f t="shared" si="20"/>
        <v>#NUM!</v>
      </c>
      <c r="AF33" s="78" t="e">
        <f t="shared" si="21"/>
        <v>#N/A</v>
      </c>
      <c r="AG33" s="78" t="e">
        <f t="shared" si="22"/>
        <v>#NUM!</v>
      </c>
      <c r="AH33" s="78" t="e">
        <f t="shared" si="23"/>
        <v>#NUM!</v>
      </c>
      <c r="AI33" s="78" t="e">
        <f t="shared" si="24"/>
        <v>#NUM!</v>
      </c>
      <c r="AJ33" s="78" t="e">
        <f t="shared" si="25"/>
        <v>#N/A</v>
      </c>
    </row>
    <row r="34" spans="1:36" ht="12.95" customHeight="1" x14ac:dyDescent="0.15">
      <c r="A34" s="77"/>
      <c r="B34" s="99"/>
      <c r="C34" s="99"/>
      <c r="D34" s="77"/>
      <c r="E34" s="77"/>
      <c r="F34" s="4" t="str">
        <f t="shared" si="0"/>
        <v/>
      </c>
      <c r="G34" s="77"/>
      <c r="H34" s="77"/>
      <c r="I34" s="5"/>
      <c r="K34" s="78" t="e">
        <f t="shared" si="1"/>
        <v>#NUM!</v>
      </c>
      <c r="L34" s="78" t="e">
        <f t="shared" si="2"/>
        <v>#NUM!</v>
      </c>
      <c r="M34" s="78" t="e">
        <f t="shared" si="3"/>
        <v>#NUM!</v>
      </c>
      <c r="N34" s="78" t="e">
        <f t="shared" si="4"/>
        <v>#NUM!</v>
      </c>
      <c r="O34" s="78" t="e">
        <f t="shared" si="5"/>
        <v>#NUM!</v>
      </c>
      <c r="P34" s="78" t="e">
        <f t="shared" si="26"/>
        <v>#N/A</v>
      </c>
      <c r="Q34" s="78" t="e">
        <f t="shared" si="6"/>
        <v>#NUM!</v>
      </c>
      <c r="R34" s="78" t="e">
        <f t="shared" si="7"/>
        <v>#NUM!</v>
      </c>
      <c r="S34" s="78" t="e">
        <f t="shared" si="8"/>
        <v>#NUM!</v>
      </c>
      <c r="T34" s="78" t="e">
        <f t="shared" si="9"/>
        <v>#NUM!</v>
      </c>
      <c r="U34" s="78" t="e">
        <f t="shared" si="10"/>
        <v>#N/A</v>
      </c>
      <c r="V34" s="78" t="e">
        <f t="shared" si="11"/>
        <v>#NUM!</v>
      </c>
      <c r="W34" s="78" t="e">
        <f t="shared" si="12"/>
        <v>#NUM!</v>
      </c>
      <c r="X34" s="78" t="e">
        <f t="shared" si="13"/>
        <v>#NUM!</v>
      </c>
      <c r="Y34" s="78" t="e">
        <f t="shared" si="14"/>
        <v>#NUM!</v>
      </c>
      <c r="Z34" s="78" t="e">
        <f t="shared" si="15"/>
        <v>#N/A</v>
      </c>
      <c r="AA34" s="78" t="e">
        <f t="shared" si="16"/>
        <v>#NUM!</v>
      </c>
      <c r="AB34" s="78" t="e">
        <f t="shared" si="17"/>
        <v>#NUM!</v>
      </c>
      <c r="AC34" s="78" t="e">
        <f t="shared" si="18"/>
        <v>#NUM!</v>
      </c>
      <c r="AD34" s="78" t="e">
        <f t="shared" si="19"/>
        <v>#NUM!</v>
      </c>
      <c r="AE34" s="78" t="e">
        <f t="shared" si="20"/>
        <v>#NUM!</v>
      </c>
      <c r="AF34" s="78" t="e">
        <f t="shared" si="21"/>
        <v>#N/A</v>
      </c>
      <c r="AG34" s="78" t="e">
        <f t="shared" si="22"/>
        <v>#NUM!</v>
      </c>
      <c r="AH34" s="78" t="e">
        <f t="shared" si="23"/>
        <v>#NUM!</v>
      </c>
      <c r="AI34" s="78" t="e">
        <f t="shared" si="24"/>
        <v>#NUM!</v>
      </c>
      <c r="AJ34" s="78" t="e">
        <f t="shared" si="25"/>
        <v>#N/A</v>
      </c>
    </row>
    <row r="35" spans="1:36" ht="12.95" customHeight="1" x14ac:dyDescent="0.15">
      <c r="A35" s="77"/>
      <c r="B35" s="99"/>
      <c r="C35" s="99"/>
      <c r="D35" s="77"/>
      <c r="E35" s="77"/>
      <c r="F35" s="4" t="str">
        <f t="shared" si="0"/>
        <v/>
      </c>
      <c r="G35" s="77"/>
      <c r="H35" s="77"/>
      <c r="I35" s="5"/>
      <c r="K35" s="78" t="e">
        <f t="shared" si="1"/>
        <v>#NUM!</v>
      </c>
      <c r="L35" s="78" t="e">
        <f t="shared" si="2"/>
        <v>#NUM!</v>
      </c>
      <c r="M35" s="78" t="e">
        <f t="shared" si="3"/>
        <v>#NUM!</v>
      </c>
      <c r="N35" s="78" t="e">
        <f t="shared" si="4"/>
        <v>#NUM!</v>
      </c>
      <c r="O35" s="78" t="e">
        <f t="shared" si="5"/>
        <v>#NUM!</v>
      </c>
      <c r="P35" s="78" t="e">
        <f t="shared" si="26"/>
        <v>#N/A</v>
      </c>
      <c r="Q35" s="78" t="e">
        <f t="shared" si="6"/>
        <v>#NUM!</v>
      </c>
      <c r="R35" s="78" t="e">
        <f t="shared" si="7"/>
        <v>#NUM!</v>
      </c>
      <c r="S35" s="78" t="e">
        <f t="shared" si="8"/>
        <v>#NUM!</v>
      </c>
      <c r="T35" s="78" t="e">
        <f t="shared" si="9"/>
        <v>#NUM!</v>
      </c>
      <c r="U35" s="78" t="e">
        <f t="shared" si="10"/>
        <v>#N/A</v>
      </c>
      <c r="V35" s="78" t="e">
        <f t="shared" si="11"/>
        <v>#NUM!</v>
      </c>
      <c r="W35" s="78" t="e">
        <f t="shared" si="12"/>
        <v>#NUM!</v>
      </c>
      <c r="X35" s="78" t="e">
        <f t="shared" si="13"/>
        <v>#NUM!</v>
      </c>
      <c r="Y35" s="78" t="e">
        <f t="shared" si="14"/>
        <v>#NUM!</v>
      </c>
      <c r="Z35" s="78" t="e">
        <f t="shared" si="15"/>
        <v>#N/A</v>
      </c>
      <c r="AA35" s="78" t="e">
        <f t="shared" si="16"/>
        <v>#NUM!</v>
      </c>
      <c r="AB35" s="78" t="e">
        <f t="shared" si="17"/>
        <v>#NUM!</v>
      </c>
      <c r="AC35" s="78" t="e">
        <f t="shared" si="18"/>
        <v>#NUM!</v>
      </c>
      <c r="AD35" s="78" t="e">
        <f t="shared" si="19"/>
        <v>#NUM!</v>
      </c>
      <c r="AE35" s="78" t="e">
        <f t="shared" si="20"/>
        <v>#NUM!</v>
      </c>
      <c r="AF35" s="78" t="e">
        <f t="shared" si="21"/>
        <v>#N/A</v>
      </c>
      <c r="AG35" s="78" t="e">
        <f t="shared" si="22"/>
        <v>#NUM!</v>
      </c>
      <c r="AH35" s="78" t="e">
        <f t="shared" si="23"/>
        <v>#NUM!</v>
      </c>
      <c r="AI35" s="78" t="e">
        <f t="shared" si="24"/>
        <v>#NUM!</v>
      </c>
      <c r="AJ35" s="78" t="e">
        <f t="shared" si="25"/>
        <v>#N/A</v>
      </c>
    </row>
    <row r="36" spans="1:36" ht="12.95" customHeight="1" x14ac:dyDescent="0.15">
      <c r="A36" s="77"/>
      <c r="B36" s="99"/>
      <c r="C36" s="99"/>
      <c r="D36" s="77"/>
      <c r="E36" s="77"/>
      <c r="F36" s="4" t="str">
        <f t="shared" si="0"/>
        <v/>
      </c>
      <c r="G36" s="77"/>
      <c r="H36" s="77"/>
      <c r="I36" s="5"/>
      <c r="K36" s="78" t="e">
        <f t="shared" si="1"/>
        <v>#NUM!</v>
      </c>
      <c r="L36" s="78" t="e">
        <f t="shared" si="2"/>
        <v>#NUM!</v>
      </c>
      <c r="M36" s="78" t="e">
        <f t="shared" si="3"/>
        <v>#NUM!</v>
      </c>
      <c r="N36" s="78" t="e">
        <f t="shared" si="4"/>
        <v>#NUM!</v>
      </c>
      <c r="O36" s="78" t="e">
        <f t="shared" si="5"/>
        <v>#NUM!</v>
      </c>
      <c r="P36" s="78" t="e">
        <f t="shared" si="26"/>
        <v>#N/A</v>
      </c>
      <c r="Q36" s="78" t="e">
        <f t="shared" si="6"/>
        <v>#NUM!</v>
      </c>
      <c r="R36" s="78" t="e">
        <f t="shared" si="7"/>
        <v>#NUM!</v>
      </c>
      <c r="S36" s="78" t="e">
        <f t="shared" si="8"/>
        <v>#NUM!</v>
      </c>
      <c r="T36" s="78" t="e">
        <f t="shared" si="9"/>
        <v>#NUM!</v>
      </c>
      <c r="U36" s="78" t="e">
        <f t="shared" si="10"/>
        <v>#N/A</v>
      </c>
      <c r="V36" s="78" t="e">
        <f t="shared" si="11"/>
        <v>#NUM!</v>
      </c>
      <c r="W36" s="78" t="e">
        <f t="shared" si="12"/>
        <v>#NUM!</v>
      </c>
      <c r="X36" s="78" t="e">
        <f t="shared" si="13"/>
        <v>#NUM!</v>
      </c>
      <c r="Y36" s="78" t="e">
        <f t="shared" si="14"/>
        <v>#NUM!</v>
      </c>
      <c r="Z36" s="78" t="e">
        <f t="shared" si="15"/>
        <v>#N/A</v>
      </c>
      <c r="AA36" s="78" t="e">
        <f t="shared" si="16"/>
        <v>#NUM!</v>
      </c>
      <c r="AB36" s="78" t="e">
        <f t="shared" si="17"/>
        <v>#NUM!</v>
      </c>
      <c r="AC36" s="78" t="e">
        <f t="shared" si="18"/>
        <v>#NUM!</v>
      </c>
      <c r="AD36" s="78" t="e">
        <f t="shared" si="19"/>
        <v>#NUM!</v>
      </c>
      <c r="AE36" s="78" t="e">
        <f t="shared" si="20"/>
        <v>#NUM!</v>
      </c>
      <c r="AF36" s="78" t="e">
        <f t="shared" si="21"/>
        <v>#N/A</v>
      </c>
      <c r="AG36" s="78" t="e">
        <f t="shared" si="22"/>
        <v>#NUM!</v>
      </c>
      <c r="AH36" s="78" t="e">
        <f t="shared" si="23"/>
        <v>#NUM!</v>
      </c>
      <c r="AI36" s="78" t="e">
        <f t="shared" si="24"/>
        <v>#NUM!</v>
      </c>
      <c r="AJ36" s="78" t="e">
        <f t="shared" si="25"/>
        <v>#N/A</v>
      </c>
    </row>
    <row r="37" spans="1:36" ht="12.95" customHeight="1" x14ac:dyDescent="0.15">
      <c r="A37" s="77"/>
      <c r="B37" s="99"/>
      <c r="C37" s="99"/>
      <c r="D37" s="77"/>
      <c r="E37" s="77"/>
      <c r="F37" s="4" t="str">
        <f t="shared" si="0"/>
        <v/>
      </c>
      <c r="G37" s="77"/>
      <c r="H37" s="77"/>
      <c r="I37" s="5"/>
      <c r="K37" s="78" t="e">
        <f t="shared" si="1"/>
        <v>#NUM!</v>
      </c>
      <c r="L37" s="78" t="e">
        <f t="shared" si="2"/>
        <v>#NUM!</v>
      </c>
      <c r="M37" s="78" t="e">
        <f t="shared" si="3"/>
        <v>#NUM!</v>
      </c>
      <c r="N37" s="78" t="e">
        <f t="shared" si="4"/>
        <v>#NUM!</v>
      </c>
      <c r="O37" s="78" t="e">
        <f t="shared" si="5"/>
        <v>#NUM!</v>
      </c>
      <c r="P37" s="78" t="e">
        <f t="shared" si="26"/>
        <v>#N/A</v>
      </c>
      <c r="Q37" s="78" t="e">
        <f t="shared" si="6"/>
        <v>#NUM!</v>
      </c>
      <c r="R37" s="78" t="e">
        <f t="shared" si="7"/>
        <v>#NUM!</v>
      </c>
      <c r="S37" s="78" t="e">
        <f t="shared" si="8"/>
        <v>#NUM!</v>
      </c>
      <c r="T37" s="78" t="e">
        <f t="shared" si="9"/>
        <v>#NUM!</v>
      </c>
      <c r="U37" s="78" t="e">
        <f t="shared" si="10"/>
        <v>#N/A</v>
      </c>
      <c r="V37" s="78" t="e">
        <f t="shared" si="11"/>
        <v>#NUM!</v>
      </c>
      <c r="W37" s="78" t="e">
        <f t="shared" si="12"/>
        <v>#NUM!</v>
      </c>
      <c r="X37" s="78" t="e">
        <f t="shared" si="13"/>
        <v>#NUM!</v>
      </c>
      <c r="Y37" s="78" t="e">
        <f t="shared" si="14"/>
        <v>#NUM!</v>
      </c>
      <c r="Z37" s="78" t="e">
        <f t="shared" si="15"/>
        <v>#N/A</v>
      </c>
      <c r="AA37" s="78" t="e">
        <f t="shared" si="16"/>
        <v>#NUM!</v>
      </c>
      <c r="AB37" s="78" t="e">
        <f t="shared" si="17"/>
        <v>#NUM!</v>
      </c>
      <c r="AC37" s="78" t="e">
        <f t="shared" si="18"/>
        <v>#NUM!</v>
      </c>
      <c r="AD37" s="78" t="e">
        <f t="shared" si="19"/>
        <v>#NUM!</v>
      </c>
      <c r="AE37" s="78" t="e">
        <f t="shared" si="20"/>
        <v>#NUM!</v>
      </c>
      <c r="AF37" s="78" t="e">
        <f t="shared" si="21"/>
        <v>#N/A</v>
      </c>
      <c r="AG37" s="78" t="e">
        <f t="shared" si="22"/>
        <v>#NUM!</v>
      </c>
      <c r="AH37" s="78" t="e">
        <f t="shared" si="23"/>
        <v>#NUM!</v>
      </c>
      <c r="AI37" s="78" t="e">
        <f t="shared" si="24"/>
        <v>#NUM!</v>
      </c>
      <c r="AJ37" s="78" t="e">
        <f t="shared" si="25"/>
        <v>#N/A</v>
      </c>
    </row>
    <row r="38" spans="1:36" ht="12.95" customHeight="1" x14ac:dyDescent="0.15">
      <c r="A38" s="77"/>
      <c r="B38" s="99"/>
      <c r="C38" s="99"/>
      <c r="D38" s="77"/>
      <c r="E38" s="77"/>
      <c r="F38" s="4" t="str">
        <f t="shared" si="0"/>
        <v/>
      </c>
      <c r="G38" s="77"/>
      <c r="H38" s="77"/>
      <c r="I38" s="5"/>
      <c r="K38" s="78" t="e">
        <f t="shared" si="1"/>
        <v>#NUM!</v>
      </c>
      <c r="L38" s="78" t="e">
        <f t="shared" si="2"/>
        <v>#NUM!</v>
      </c>
      <c r="M38" s="78" t="e">
        <f t="shared" si="3"/>
        <v>#NUM!</v>
      </c>
      <c r="N38" s="78" t="e">
        <f t="shared" si="4"/>
        <v>#NUM!</v>
      </c>
      <c r="O38" s="78" t="e">
        <f t="shared" si="5"/>
        <v>#NUM!</v>
      </c>
      <c r="P38" s="78" t="e">
        <f t="shared" si="26"/>
        <v>#N/A</v>
      </c>
      <c r="Q38" s="78" t="e">
        <f t="shared" si="6"/>
        <v>#NUM!</v>
      </c>
      <c r="R38" s="78" t="e">
        <f t="shared" si="7"/>
        <v>#NUM!</v>
      </c>
      <c r="S38" s="78" t="e">
        <f t="shared" si="8"/>
        <v>#NUM!</v>
      </c>
      <c r="T38" s="78" t="e">
        <f t="shared" si="9"/>
        <v>#NUM!</v>
      </c>
      <c r="U38" s="78" t="e">
        <f t="shared" si="10"/>
        <v>#N/A</v>
      </c>
      <c r="V38" s="78" t="e">
        <f t="shared" si="11"/>
        <v>#NUM!</v>
      </c>
      <c r="W38" s="78" t="e">
        <f t="shared" si="12"/>
        <v>#NUM!</v>
      </c>
      <c r="X38" s="78" t="e">
        <f t="shared" si="13"/>
        <v>#NUM!</v>
      </c>
      <c r="Y38" s="78" t="e">
        <f t="shared" si="14"/>
        <v>#NUM!</v>
      </c>
      <c r="Z38" s="78" t="e">
        <f t="shared" si="15"/>
        <v>#N/A</v>
      </c>
      <c r="AA38" s="78" t="e">
        <f t="shared" si="16"/>
        <v>#NUM!</v>
      </c>
      <c r="AB38" s="78" t="e">
        <f t="shared" si="17"/>
        <v>#NUM!</v>
      </c>
      <c r="AC38" s="78" t="e">
        <f t="shared" si="18"/>
        <v>#NUM!</v>
      </c>
      <c r="AD38" s="78" t="e">
        <f t="shared" si="19"/>
        <v>#NUM!</v>
      </c>
      <c r="AE38" s="78" t="e">
        <f t="shared" si="20"/>
        <v>#NUM!</v>
      </c>
      <c r="AF38" s="78" t="e">
        <f t="shared" si="21"/>
        <v>#N/A</v>
      </c>
      <c r="AG38" s="78" t="e">
        <f t="shared" si="22"/>
        <v>#NUM!</v>
      </c>
      <c r="AH38" s="78" t="e">
        <f t="shared" si="23"/>
        <v>#NUM!</v>
      </c>
      <c r="AI38" s="78" t="e">
        <f t="shared" si="24"/>
        <v>#NUM!</v>
      </c>
      <c r="AJ38" s="78" t="e">
        <f t="shared" si="25"/>
        <v>#N/A</v>
      </c>
    </row>
    <row r="39" spans="1:36" ht="12.95" customHeight="1" x14ac:dyDescent="0.15">
      <c r="A39" s="77"/>
      <c r="B39" s="99"/>
      <c r="C39" s="99"/>
      <c r="D39" s="77"/>
      <c r="E39" s="77"/>
      <c r="F39" s="4" t="str">
        <f t="shared" si="0"/>
        <v/>
      </c>
      <c r="G39" s="77"/>
      <c r="H39" s="77"/>
      <c r="I39" s="5"/>
      <c r="K39" s="78" t="e">
        <f t="shared" si="1"/>
        <v>#NUM!</v>
      </c>
      <c r="L39" s="78" t="e">
        <f t="shared" si="2"/>
        <v>#NUM!</v>
      </c>
      <c r="M39" s="78" t="e">
        <f t="shared" si="3"/>
        <v>#NUM!</v>
      </c>
      <c r="N39" s="78" t="e">
        <f t="shared" si="4"/>
        <v>#NUM!</v>
      </c>
      <c r="O39" s="78" t="e">
        <f t="shared" si="5"/>
        <v>#NUM!</v>
      </c>
      <c r="P39" s="78" t="e">
        <f t="shared" si="26"/>
        <v>#N/A</v>
      </c>
      <c r="Q39" s="78" t="e">
        <f t="shared" si="6"/>
        <v>#NUM!</v>
      </c>
      <c r="R39" s="78" t="e">
        <f t="shared" si="7"/>
        <v>#NUM!</v>
      </c>
      <c r="S39" s="78" t="e">
        <f t="shared" si="8"/>
        <v>#NUM!</v>
      </c>
      <c r="T39" s="78" t="e">
        <f t="shared" si="9"/>
        <v>#NUM!</v>
      </c>
      <c r="U39" s="78" t="e">
        <f t="shared" si="10"/>
        <v>#N/A</v>
      </c>
      <c r="V39" s="78" t="e">
        <f t="shared" si="11"/>
        <v>#NUM!</v>
      </c>
      <c r="W39" s="78" t="e">
        <f t="shared" si="12"/>
        <v>#NUM!</v>
      </c>
      <c r="X39" s="78" t="e">
        <f t="shared" si="13"/>
        <v>#NUM!</v>
      </c>
      <c r="Y39" s="78" t="e">
        <f t="shared" si="14"/>
        <v>#NUM!</v>
      </c>
      <c r="Z39" s="78" t="e">
        <f t="shared" si="15"/>
        <v>#N/A</v>
      </c>
      <c r="AA39" s="78" t="e">
        <f t="shared" si="16"/>
        <v>#NUM!</v>
      </c>
      <c r="AB39" s="78" t="e">
        <f t="shared" si="17"/>
        <v>#NUM!</v>
      </c>
      <c r="AC39" s="78" t="e">
        <f t="shared" si="18"/>
        <v>#NUM!</v>
      </c>
      <c r="AD39" s="78" t="e">
        <f t="shared" si="19"/>
        <v>#NUM!</v>
      </c>
      <c r="AE39" s="78" t="e">
        <f t="shared" si="20"/>
        <v>#NUM!</v>
      </c>
      <c r="AF39" s="78" t="e">
        <f t="shared" si="21"/>
        <v>#N/A</v>
      </c>
      <c r="AG39" s="78" t="e">
        <f t="shared" si="22"/>
        <v>#NUM!</v>
      </c>
      <c r="AH39" s="78" t="e">
        <f t="shared" si="23"/>
        <v>#NUM!</v>
      </c>
      <c r="AI39" s="78" t="e">
        <f t="shared" si="24"/>
        <v>#NUM!</v>
      </c>
      <c r="AJ39" s="78" t="e">
        <f t="shared" si="25"/>
        <v>#N/A</v>
      </c>
    </row>
    <row r="40" spans="1:36" ht="12.95" customHeight="1" x14ac:dyDescent="0.15">
      <c r="A40" s="77"/>
      <c r="B40" s="99"/>
      <c r="C40" s="99"/>
      <c r="D40" s="77"/>
      <c r="E40" s="77"/>
      <c r="F40" s="4" t="str">
        <f t="shared" si="0"/>
        <v/>
      </c>
      <c r="G40" s="77"/>
      <c r="H40" s="77"/>
      <c r="I40" s="5"/>
      <c r="K40" s="78" t="e">
        <f t="shared" si="1"/>
        <v>#NUM!</v>
      </c>
      <c r="L40" s="78" t="e">
        <f t="shared" si="2"/>
        <v>#NUM!</v>
      </c>
      <c r="M40" s="78" t="e">
        <f t="shared" si="3"/>
        <v>#NUM!</v>
      </c>
      <c r="N40" s="78" t="e">
        <f t="shared" si="4"/>
        <v>#NUM!</v>
      </c>
      <c r="O40" s="78" t="e">
        <f t="shared" si="5"/>
        <v>#NUM!</v>
      </c>
      <c r="P40" s="78" t="e">
        <f t="shared" si="26"/>
        <v>#N/A</v>
      </c>
      <c r="Q40" s="78" t="e">
        <f t="shared" si="6"/>
        <v>#NUM!</v>
      </c>
      <c r="R40" s="78" t="e">
        <f t="shared" si="7"/>
        <v>#NUM!</v>
      </c>
      <c r="S40" s="78" t="e">
        <f t="shared" si="8"/>
        <v>#NUM!</v>
      </c>
      <c r="T40" s="78" t="e">
        <f t="shared" si="9"/>
        <v>#NUM!</v>
      </c>
      <c r="U40" s="78" t="e">
        <f t="shared" si="10"/>
        <v>#N/A</v>
      </c>
      <c r="V40" s="78" t="e">
        <f t="shared" si="11"/>
        <v>#NUM!</v>
      </c>
      <c r="W40" s="78" t="e">
        <f t="shared" si="12"/>
        <v>#NUM!</v>
      </c>
      <c r="X40" s="78" t="e">
        <f t="shared" si="13"/>
        <v>#NUM!</v>
      </c>
      <c r="Y40" s="78" t="e">
        <f t="shared" si="14"/>
        <v>#NUM!</v>
      </c>
      <c r="Z40" s="78" t="e">
        <f t="shared" si="15"/>
        <v>#N/A</v>
      </c>
      <c r="AA40" s="78" t="e">
        <f t="shared" si="16"/>
        <v>#NUM!</v>
      </c>
      <c r="AB40" s="78" t="e">
        <f t="shared" si="17"/>
        <v>#NUM!</v>
      </c>
      <c r="AC40" s="78" t="e">
        <f t="shared" si="18"/>
        <v>#NUM!</v>
      </c>
      <c r="AD40" s="78" t="e">
        <f t="shared" si="19"/>
        <v>#NUM!</v>
      </c>
      <c r="AE40" s="78" t="e">
        <f t="shared" si="20"/>
        <v>#NUM!</v>
      </c>
      <c r="AF40" s="78" t="e">
        <f t="shared" si="21"/>
        <v>#N/A</v>
      </c>
      <c r="AG40" s="78" t="e">
        <f t="shared" si="22"/>
        <v>#NUM!</v>
      </c>
      <c r="AH40" s="78" t="e">
        <f t="shared" si="23"/>
        <v>#NUM!</v>
      </c>
      <c r="AI40" s="78" t="e">
        <f t="shared" si="24"/>
        <v>#NUM!</v>
      </c>
      <c r="AJ40" s="78" t="e">
        <f t="shared" si="25"/>
        <v>#N/A</v>
      </c>
    </row>
    <row r="41" spans="1:36" ht="12.95" customHeight="1" x14ac:dyDescent="0.15">
      <c r="A41" s="77"/>
      <c r="B41" s="99"/>
      <c r="C41" s="99"/>
      <c r="D41" s="77"/>
      <c r="E41" s="77"/>
      <c r="F41" s="4" t="str">
        <f t="shared" si="0"/>
        <v/>
      </c>
      <c r="G41" s="77"/>
      <c r="H41" s="77"/>
      <c r="I41" s="5"/>
      <c r="K41" s="78" t="e">
        <f t="shared" si="1"/>
        <v>#NUM!</v>
      </c>
      <c r="L41" s="78" t="e">
        <f t="shared" si="2"/>
        <v>#NUM!</v>
      </c>
      <c r="M41" s="78" t="e">
        <f t="shared" si="3"/>
        <v>#NUM!</v>
      </c>
      <c r="N41" s="78" t="e">
        <f t="shared" si="4"/>
        <v>#NUM!</v>
      </c>
      <c r="O41" s="78" t="e">
        <f t="shared" si="5"/>
        <v>#NUM!</v>
      </c>
      <c r="P41" s="78" t="e">
        <f t="shared" si="26"/>
        <v>#N/A</v>
      </c>
      <c r="Q41" s="78" t="e">
        <f t="shared" si="6"/>
        <v>#NUM!</v>
      </c>
      <c r="R41" s="78" t="e">
        <f t="shared" si="7"/>
        <v>#NUM!</v>
      </c>
      <c r="S41" s="78" t="e">
        <f t="shared" si="8"/>
        <v>#NUM!</v>
      </c>
      <c r="T41" s="78" t="e">
        <f t="shared" si="9"/>
        <v>#NUM!</v>
      </c>
      <c r="U41" s="78" t="e">
        <f t="shared" si="10"/>
        <v>#N/A</v>
      </c>
      <c r="V41" s="78" t="e">
        <f t="shared" si="11"/>
        <v>#NUM!</v>
      </c>
      <c r="W41" s="78" t="e">
        <f t="shared" si="12"/>
        <v>#NUM!</v>
      </c>
      <c r="X41" s="78" t="e">
        <f t="shared" si="13"/>
        <v>#NUM!</v>
      </c>
      <c r="Y41" s="78" t="e">
        <f t="shared" si="14"/>
        <v>#NUM!</v>
      </c>
      <c r="Z41" s="78" t="e">
        <f t="shared" si="15"/>
        <v>#N/A</v>
      </c>
      <c r="AA41" s="78" t="e">
        <f t="shared" si="16"/>
        <v>#NUM!</v>
      </c>
      <c r="AB41" s="78" t="e">
        <f t="shared" si="17"/>
        <v>#NUM!</v>
      </c>
      <c r="AC41" s="78" t="e">
        <f t="shared" si="18"/>
        <v>#NUM!</v>
      </c>
      <c r="AD41" s="78" t="e">
        <f t="shared" si="19"/>
        <v>#NUM!</v>
      </c>
      <c r="AE41" s="78" t="e">
        <f t="shared" si="20"/>
        <v>#NUM!</v>
      </c>
      <c r="AF41" s="78" t="e">
        <f t="shared" si="21"/>
        <v>#N/A</v>
      </c>
      <c r="AG41" s="78" t="e">
        <f t="shared" si="22"/>
        <v>#NUM!</v>
      </c>
      <c r="AH41" s="78" t="e">
        <f t="shared" si="23"/>
        <v>#NUM!</v>
      </c>
      <c r="AI41" s="78" t="e">
        <f t="shared" si="24"/>
        <v>#NUM!</v>
      </c>
      <c r="AJ41" s="78" t="e">
        <f t="shared" si="25"/>
        <v>#N/A</v>
      </c>
    </row>
    <row r="42" spans="1:36" ht="12.95" customHeight="1" x14ac:dyDescent="0.15">
      <c r="A42" s="77"/>
      <c r="B42" s="99"/>
      <c r="C42" s="99"/>
      <c r="D42" s="77"/>
      <c r="E42" s="77"/>
      <c r="F42" s="4" t="str">
        <f t="shared" si="0"/>
        <v/>
      </c>
      <c r="G42" s="77"/>
      <c r="H42" s="77"/>
      <c r="I42" s="77"/>
      <c r="K42" s="78" t="e">
        <f t="shared" si="1"/>
        <v>#NUM!</v>
      </c>
      <c r="L42" s="78" t="e">
        <f t="shared" si="2"/>
        <v>#NUM!</v>
      </c>
      <c r="M42" s="78" t="e">
        <f t="shared" si="3"/>
        <v>#NUM!</v>
      </c>
      <c r="N42" s="78" t="e">
        <f t="shared" si="4"/>
        <v>#NUM!</v>
      </c>
      <c r="O42" s="78" t="e">
        <f t="shared" si="5"/>
        <v>#NUM!</v>
      </c>
      <c r="P42" s="78" t="e">
        <f t="shared" si="26"/>
        <v>#N/A</v>
      </c>
      <c r="Q42" s="78" t="e">
        <f t="shared" si="6"/>
        <v>#NUM!</v>
      </c>
      <c r="R42" s="78" t="e">
        <f t="shared" si="7"/>
        <v>#NUM!</v>
      </c>
      <c r="S42" s="78" t="e">
        <f t="shared" si="8"/>
        <v>#NUM!</v>
      </c>
      <c r="T42" s="78" t="e">
        <f t="shared" si="9"/>
        <v>#NUM!</v>
      </c>
      <c r="U42" s="78" t="e">
        <f t="shared" si="10"/>
        <v>#N/A</v>
      </c>
      <c r="V42" s="78" t="e">
        <f t="shared" si="11"/>
        <v>#NUM!</v>
      </c>
      <c r="W42" s="78" t="e">
        <f t="shared" si="12"/>
        <v>#NUM!</v>
      </c>
      <c r="X42" s="78" t="e">
        <f t="shared" si="13"/>
        <v>#NUM!</v>
      </c>
      <c r="Y42" s="78" t="e">
        <f t="shared" si="14"/>
        <v>#NUM!</v>
      </c>
      <c r="Z42" s="78" t="e">
        <f t="shared" si="15"/>
        <v>#N/A</v>
      </c>
      <c r="AA42" s="78" t="e">
        <f t="shared" si="16"/>
        <v>#NUM!</v>
      </c>
      <c r="AB42" s="78" t="e">
        <f t="shared" si="17"/>
        <v>#NUM!</v>
      </c>
      <c r="AC42" s="78" t="e">
        <f t="shared" si="18"/>
        <v>#NUM!</v>
      </c>
      <c r="AD42" s="78" t="e">
        <f t="shared" si="19"/>
        <v>#NUM!</v>
      </c>
      <c r="AE42" s="78" t="e">
        <f t="shared" si="20"/>
        <v>#NUM!</v>
      </c>
      <c r="AF42" s="78" t="e">
        <f t="shared" si="21"/>
        <v>#N/A</v>
      </c>
      <c r="AG42" s="78" t="e">
        <f t="shared" si="22"/>
        <v>#NUM!</v>
      </c>
      <c r="AH42" s="78" t="e">
        <f t="shared" si="23"/>
        <v>#NUM!</v>
      </c>
      <c r="AI42" s="78" t="e">
        <f t="shared" si="24"/>
        <v>#NUM!</v>
      </c>
      <c r="AJ42" s="78" t="e">
        <f t="shared" si="25"/>
        <v>#N/A</v>
      </c>
    </row>
    <row r="43" spans="1:36" ht="12.95" customHeight="1" x14ac:dyDescent="0.15">
      <c r="A43" s="77"/>
      <c r="B43" s="99"/>
      <c r="C43" s="99"/>
      <c r="D43" s="77"/>
      <c r="E43" s="77"/>
      <c r="F43" s="4" t="str">
        <f t="shared" si="0"/>
        <v/>
      </c>
      <c r="G43" s="77"/>
      <c r="H43" s="77"/>
      <c r="I43" s="77"/>
      <c r="K43" s="78" t="e">
        <f t="shared" si="1"/>
        <v>#NUM!</v>
      </c>
      <c r="L43" s="78" t="e">
        <f t="shared" si="2"/>
        <v>#NUM!</v>
      </c>
      <c r="M43" s="78" t="e">
        <f t="shared" si="3"/>
        <v>#NUM!</v>
      </c>
      <c r="N43" s="78" t="e">
        <f t="shared" si="4"/>
        <v>#NUM!</v>
      </c>
      <c r="O43" s="78" t="e">
        <f t="shared" si="5"/>
        <v>#NUM!</v>
      </c>
      <c r="P43" s="78" t="e">
        <f t="shared" si="26"/>
        <v>#N/A</v>
      </c>
      <c r="Q43" s="78" t="e">
        <f t="shared" si="6"/>
        <v>#NUM!</v>
      </c>
      <c r="R43" s="78" t="e">
        <f t="shared" si="7"/>
        <v>#NUM!</v>
      </c>
      <c r="S43" s="78" t="e">
        <f t="shared" si="8"/>
        <v>#NUM!</v>
      </c>
      <c r="T43" s="78" t="e">
        <f t="shared" si="9"/>
        <v>#NUM!</v>
      </c>
      <c r="U43" s="78" t="e">
        <f t="shared" si="10"/>
        <v>#N/A</v>
      </c>
      <c r="V43" s="78" t="e">
        <f t="shared" si="11"/>
        <v>#NUM!</v>
      </c>
      <c r="W43" s="78" t="e">
        <f t="shared" si="12"/>
        <v>#NUM!</v>
      </c>
      <c r="X43" s="78" t="e">
        <f t="shared" si="13"/>
        <v>#NUM!</v>
      </c>
      <c r="Y43" s="78" t="e">
        <f t="shared" si="14"/>
        <v>#NUM!</v>
      </c>
      <c r="Z43" s="78" t="e">
        <f t="shared" si="15"/>
        <v>#N/A</v>
      </c>
      <c r="AA43" s="78" t="e">
        <f t="shared" si="16"/>
        <v>#NUM!</v>
      </c>
      <c r="AB43" s="78" t="e">
        <f t="shared" si="17"/>
        <v>#NUM!</v>
      </c>
      <c r="AC43" s="78" t="e">
        <f t="shared" si="18"/>
        <v>#NUM!</v>
      </c>
      <c r="AD43" s="78" t="e">
        <f t="shared" si="19"/>
        <v>#NUM!</v>
      </c>
      <c r="AE43" s="78" t="e">
        <f t="shared" si="20"/>
        <v>#NUM!</v>
      </c>
      <c r="AF43" s="78" t="e">
        <f t="shared" si="21"/>
        <v>#N/A</v>
      </c>
      <c r="AG43" s="78" t="e">
        <f t="shared" si="22"/>
        <v>#NUM!</v>
      </c>
      <c r="AH43" s="78" t="e">
        <f t="shared" si="23"/>
        <v>#NUM!</v>
      </c>
      <c r="AI43" s="78" t="e">
        <f t="shared" si="24"/>
        <v>#NUM!</v>
      </c>
      <c r="AJ43" s="78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77" t="s">
        <v>18</v>
      </c>
      <c r="D46" s="77" t="s">
        <v>19</v>
      </c>
      <c r="E46" s="77" t="s">
        <v>20</v>
      </c>
      <c r="F46" s="11"/>
      <c r="G46" s="5" t="s">
        <v>21</v>
      </c>
      <c r="H46" s="13"/>
      <c r="I46" s="111" t="s">
        <v>416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21</v>
      </c>
      <c r="D47" s="15">
        <f>COUNTIF(G4:G43,"*下層*")</f>
        <v>0</v>
      </c>
      <c r="E47" s="15">
        <f>COUNTA(A4:A43)</f>
        <v>21</v>
      </c>
      <c r="F47" s="11"/>
      <c r="G47" s="16">
        <f>C47*100</f>
        <v>2100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14</v>
      </c>
      <c r="D48" s="15" t="str">
        <f>IF(D47&gt;0,ROUND(SUMIF(G4:G43,"*下層*",E4:E43)/D47,0),"")</f>
        <v/>
      </c>
      <c r="E48" s="15">
        <f>ROUND(SUM(E4:E43)/E47,0)</f>
        <v>14</v>
      </c>
      <c r="F48" s="14"/>
      <c r="G48" s="16">
        <f>C48</f>
        <v>14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16</v>
      </c>
      <c r="D49" s="15" t="str">
        <f>IF(D47&gt;0,ROUND(SUMIF(G4:G43,"*下層*",D4:D43)/D47,0),"")</f>
        <v/>
      </c>
      <c r="E49" s="15">
        <f>ROUND(SUM(D4:D43)/E47,0)</f>
        <v>16</v>
      </c>
      <c r="F49" s="14"/>
      <c r="G49" s="16">
        <f>C49</f>
        <v>16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4.34</v>
      </c>
      <c r="D50" s="17">
        <f>SUMIF(G4:G43,"*下層*",F4:F43)</f>
        <v>0</v>
      </c>
      <c r="E50" s="4">
        <f>SUM(F4:F43)</f>
        <v>4.34</v>
      </c>
      <c r="F50" s="14"/>
      <c r="G50" s="18">
        <f>C50*100</f>
        <v>434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形状比＝88、Sr＝16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77" t="s">
        <v>18</v>
      </c>
      <c r="D53" s="77" t="s">
        <v>19</v>
      </c>
      <c r="E53" s="77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16</v>
      </c>
      <c r="D54" s="15">
        <f>COUNTIF(H4:H43,"▲")</f>
        <v>0</v>
      </c>
      <c r="E54" s="15">
        <f>COUNTA(H4:H43)</f>
        <v>16</v>
      </c>
      <c r="F54" s="11"/>
      <c r="G54" s="16">
        <f>C54*100</f>
        <v>1600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13</v>
      </c>
      <c r="D55" s="15" t="str">
        <f>IF(D54&gt;0,ROUND(SUMIF(H4:H43,"▲",E4:E43)/D54,0),"")</f>
        <v/>
      </c>
      <c r="E55" s="15">
        <f>ROUND(SUMIF(H4:H43,"*",E4:E43)/E54,0)</f>
        <v>13</v>
      </c>
      <c r="F55" s="14"/>
      <c r="G55" s="16">
        <f>C55</f>
        <v>13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15</v>
      </c>
      <c r="D56" s="15" t="str">
        <f>IF(D54&gt;0,ROUND(SUMIF(H4:H43,"▲",D4:D43)/D54,0),"")</f>
        <v/>
      </c>
      <c r="E56" s="15">
        <f>ROUND(SUMIF(H4:H43,"*",D4:D43)/E54,0)</f>
        <v>15</v>
      </c>
      <c r="F56" s="14"/>
      <c r="G56" s="16">
        <f>C56</f>
        <v>15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2.85</v>
      </c>
      <c r="D57" s="17">
        <f>SUMIF(H4:H43,"▲",F4:F43)</f>
        <v>0</v>
      </c>
      <c r="E57" s="17">
        <f>SUM(C57:D57)</f>
        <v>2.85</v>
      </c>
      <c r="F57" s="14"/>
      <c r="G57" s="20">
        <f>C57*100</f>
        <v>285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77" t="s">
        <v>18</v>
      </c>
      <c r="D60" s="77" t="s">
        <v>19</v>
      </c>
      <c r="E60" s="77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76.2</v>
      </c>
      <c r="D61" s="21" t="str">
        <f>IF(D47&gt;0,ROUND(D54/D47*100,1),"")</f>
        <v/>
      </c>
      <c r="E61" s="21">
        <f>ROUND(E54/E47*100,1)</f>
        <v>76.2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65.7</v>
      </c>
      <c r="D62" s="21" t="str">
        <f>IF(D47&gt;0,ROUND(D57/D50*100,1),"")</f>
        <v/>
      </c>
      <c r="E62" s="21">
        <f>ROUND(E57/E50*100,1)</f>
        <v>65.7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77" t="s">
        <v>18</v>
      </c>
      <c r="D65" s="77" t="s">
        <v>19</v>
      </c>
      <c r="E65" s="77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5</v>
      </c>
      <c r="D66" s="15">
        <f>D47-D54</f>
        <v>0</v>
      </c>
      <c r="E66" s="15">
        <f>SUM(C66:D66)</f>
        <v>5</v>
      </c>
      <c r="F66" s="11"/>
      <c r="G66" s="16">
        <f>C66*100</f>
        <v>500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17</v>
      </c>
      <c r="D67" s="15" t="str">
        <f>IF(D66&gt;0,ROUND(SUMIFS(E4:E43,G7:G43,"*下層*",H4:H43,"")/D66,0),"")</f>
        <v/>
      </c>
      <c r="E67" s="15">
        <f>IF(E66&gt;0,ROUND(SUMIF(H4:H43,"",E4:E43)/E66,0),"")</f>
        <v>17</v>
      </c>
      <c r="F67" s="14"/>
      <c r="G67" s="16">
        <f>C67</f>
        <v>17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22</v>
      </c>
      <c r="D68" s="15" t="str">
        <f>IF(D66&gt;0,ROUND(SUMIFS(D4:D43,G7:G43,"*下層*",H4:H43,"")/D66,0),"")</f>
        <v/>
      </c>
      <c r="E68" s="15">
        <f>IF(E66&gt;0,ROUND(SUMIF(H4:H43,"",D4:D43)/E66,0),"")</f>
        <v>22</v>
      </c>
      <c r="F68" s="14"/>
      <c r="G68" s="16">
        <f>C68</f>
        <v>22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1.4899999999999998</v>
      </c>
      <c r="D69" s="17" t="str">
        <f>IF(D66&gt;0,D50-D57,"")</f>
        <v/>
      </c>
      <c r="E69" s="4">
        <f>SUM(C69:D69)</f>
        <v>1.4899999999999998</v>
      </c>
      <c r="F69" s="14"/>
      <c r="G69" s="18">
        <f>C69*100</f>
        <v>148.99999999999997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形状比＝77、Sr＝26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34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447" priority="16" stopIfTrue="1">
      <formula>AND(($H4="スギ"),(#REF!&lt;12))</formula>
    </cfRule>
  </conditionalFormatting>
  <conditionalFormatting sqref="L4:L43">
    <cfRule type="expression" dxfId="446" priority="15" stopIfTrue="1">
      <formula>AND(($H4="スギ"),(#REF!&lt;22),(#REF!&gt;=12))</formula>
    </cfRule>
  </conditionalFormatting>
  <conditionalFormatting sqref="M4:M43">
    <cfRule type="expression" dxfId="445" priority="14" stopIfTrue="1">
      <formula>AND(($H4="スギ"),(#REF!&lt;32),(#REF!&gt;=22))</formula>
    </cfRule>
  </conditionalFormatting>
  <conditionalFormatting sqref="N4:N43">
    <cfRule type="expression" dxfId="444" priority="13" stopIfTrue="1">
      <formula>AND(($H4="スギ"),(#REF!&lt;42),(#REF!&gt;=32))</formula>
    </cfRule>
  </conditionalFormatting>
  <conditionalFormatting sqref="U4:U43 Z4:AF43 AJ4:AJ43 O4:P43">
    <cfRule type="expression" dxfId="443" priority="12" stopIfTrue="1">
      <formula>AND(($H4="スギ"),(#REF!&gt;=42))</formula>
    </cfRule>
  </conditionalFormatting>
  <conditionalFormatting sqref="Q4:Q43 AA4:AA43">
    <cfRule type="expression" dxfId="442" priority="11" stopIfTrue="1">
      <formula>AND(($H4="ヒノキ"),(#REF!&lt;12))</formula>
    </cfRule>
  </conditionalFormatting>
  <conditionalFormatting sqref="R4:R43 AB4:AE43">
    <cfRule type="expression" dxfId="441" priority="10" stopIfTrue="1">
      <formula>AND(($H4="ヒノキ"),(#REF!&lt;22),(#REF!&gt;=12))</formula>
    </cfRule>
  </conditionalFormatting>
  <conditionalFormatting sqref="S4:S43">
    <cfRule type="expression" dxfId="440" priority="9" stopIfTrue="1">
      <formula>AND(($H4="ヒノキ"),(#REF!&lt;32),(#REF!&gt;=22))</formula>
    </cfRule>
  </conditionalFormatting>
  <conditionalFormatting sqref="T4:U43 Z4:AF43 AJ4:AJ43">
    <cfRule type="expression" dxfId="439" priority="8" stopIfTrue="1">
      <formula>AND(($H4="ヒノキ"),(#REF!&gt;=32))</formula>
    </cfRule>
  </conditionalFormatting>
  <conditionalFormatting sqref="V4:V43 AA4:AA43">
    <cfRule type="expression" dxfId="438" priority="7" stopIfTrue="1">
      <formula>AND(($H4="アカマツ"),(#REF!&lt;12))</formula>
    </cfRule>
  </conditionalFormatting>
  <conditionalFormatting sqref="W4:W43 AB4:AB43">
    <cfRule type="expression" dxfId="437" priority="6" stopIfTrue="1">
      <formula>AND(($H4="アカマツ"),(#REF!&lt;22),(#REF!&gt;=12))</formula>
    </cfRule>
  </conditionalFormatting>
  <conditionalFormatting sqref="X4:X43 AC4:AC43">
    <cfRule type="expression" dxfId="436" priority="5" stopIfTrue="1">
      <formula>AND(($H4="アカマツ"),(#REF!&lt;42),(#REF!&gt;=22))</formula>
    </cfRule>
  </conditionalFormatting>
  <conditionalFormatting sqref="Y4:AF43 AJ4:AJ43">
    <cfRule type="expression" dxfId="435" priority="4" stopIfTrue="1">
      <formula>AND(($H4="アカマツ"),(#REF!&gt;=42))</formula>
    </cfRule>
  </conditionalFormatting>
  <conditionalFormatting sqref="AG4:AG43">
    <cfRule type="expression" dxfId="434" priority="3" stopIfTrue="1">
      <formula>AND(($H4&lt;&gt;"スギ"),($H4&lt;&gt;"ヒノキ"),($H4&lt;&gt;"アカマツ"),(#REF!&lt;12))</formula>
    </cfRule>
  </conditionalFormatting>
  <conditionalFormatting sqref="AH4:AH43">
    <cfRule type="expression" dxfId="433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432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FFFF00"/>
  </sheetPr>
  <dimension ref="A1:AJ120"/>
  <sheetViews>
    <sheetView showGridLines="0" view="pageBreakPreview" topLeftCell="A22" zoomScaleNormal="85" zoomScaleSheetLayoutView="100" workbookViewId="0">
      <selection activeCell="I46" sqref="I46:I61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543</v>
      </c>
      <c r="B2" s="100"/>
      <c r="C2" s="100"/>
      <c r="D2" s="100"/>
      <c r="E2" s="100"/>
      <c r="F2" s="100"/>
      <c r="G2" s="100"/>
      <c r="H2" s="101" t="s">
        <v>340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79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8">
        <v>0</v>
      </c>
      <c r="L3" s="78">
        <v>12</v>
      </c>
      <c r="M3" s="78">
        <v>22</v>
      </c>
      <c r="N3" s="78">
        <v>32</v>
      </c>
      <c r="O3" s="78">
        <v>42</v>
      </c>
      <c r="P3" s="78" t="s">
        <v>14</v>
      </c>
      <c r="Q3" s="78">
        <v>0</v>
      </c>
      <c r="R3" s="78">
        <v>12</v>
      </c>
      <c r="S3" s="78">
        <v>22</v>
      </c>
      <c r="T3" s="78">
        <v>32</v>
      </c>
      <c r="U3" s="78" t="s">
        <v>14</v>
      </c>
      <c r="V3" s="78">
        <v>0</v>
      </c>
      <c r="W3" s="78">
        <v>12</v>
      </c>
      <c r="X3" s="78">
        <v>22</v>
      </c>
      <c r="Y3" s="78">
        <v>42</v>
      </c>
      <c r="Z3" s="78" t="s">
        <v>14</v>
      </c>
      <c r="AA3" s="78">
        <v>0</v>
      </c>
      <c r="AB3" s="78">
        <v>12</v>
      </c>
      <c r="AC3" s="78">
        <v>22</v>
      </c>
      <c r="AD3" s="78">
        <v>32</v>
      </c>
      <c r="AE3" s="78">
        <v>42</v>
      </c>
      <c r="AF3" s="78" t="s">
        <v>14</v>
      </c>
      <c r="AG3" s="78">
        <v>0</v>
      </c>
      <c r="AH3" s="78">
        <v>12</v>
      </c>
      <c r="AI3" s="78">
        <v>42</v>
      </c>
      <c r="AJ3" s="78" t="s">
        <v>14</v>
      </c>
    </row>
    <row r="4" spans="1:36" ht="12.95" customHeight="1" x14ac:dyDescent="0.15">
      <c r="A4" s="77">
        <v>191</v>
      </c>
      <c r="B4" s="99" t="s">
        <v>417</v>
      </c>
      <c r="C4" s="99"/>
      <c r="D4" s="77">
        <v>32</v>
      </c>
      <c r="E4" s="77">
        <v>18</v>
      </c>
      <c r="F4" s="4">
        <f t="shared" ref="F4:F43" si="0">IF(D4&gt;0,IF(B4="スギ",P4,IF(B4="ヒノキ",U4,IF(B4="アカマツ",Z4,IF(B4="カラマツ",AF4,AJ4)))),"")</f>
        <v>0.64</v>
      </c>
      <c r="G4" s="5" t="s">
        <v>42</v>
      </c>
      <c r="H4" s="77"/>
      <c r="I4" s="77" t="s">
        <v>38</v>
      </c>
      <c r="J4" s="1" t="s">
        <v>15</v>
      </c>
      <c r="K4" s="78">
        <f t="shared" ref="K4:K43" si="1">IF(ROUND(10^(-5+0.8769+1.7454*LOG(D4)+1.014*LOG(E4)),2)&gt;=0.01,ROUND(10^(-5+0.8769+1.7454*LOG(D4)+1.014*LOG(E4)),2),ROUND(10^(-5+0.8769+1.7454*LOG(D4)+1.014*LOG(E4)),3))</f>
        <v>0.6</v>
      </c>
      <c r="L4" s="78">
        <f t="shared" ref="L4:L43" si="2">ROUND(10^(-5+0.73504+1.83346*LOG(D4)+1.06569*LOG(E4)),2)</f>
        <v>0.68</v>
      </c>
      <c r="M4" s="78">
        <f t="shared" ref="M4:M43" si="3">ROUND(10^(-5+0.71514+1.74357*LOG(D4)+1.17719*LOG(E4)),2)</f>
        <v>0.66</v>
      </c>
      <c r="N4" s="78">
        <f t="shared" ref="N4:N43" si="4">ROUND(10^(-5+0.82956+1.76381*LOG(D4)+1.06412*LOG(E4)),2)</f>
        <v>0.66</v>
      </c>
      <c r="O4" s="78">
        <f t="shared" ref="O4:O43" si="5">ROUND(10^(-5+0.88226+1.79204*LOG(D4)+0.99303*LOG(E4)),2)</f>
        <v>0.67</v>
      </c>
      <c r="P4" s="78">
        <f>HLOOKUP($D4,K$3:O$43,MATCH($A4,$A$3:$A$43,0),1)</f>
        <v>0.66</v>
      </c>
      <c r="Q4" s="78">
        <f t="shared" ref="Q4:Q43" si="6">IF(ROUND(10^(1.810672*LOG(D4)+0.982833*LOG(E4)-4.173533),2)&gt;=0.01,ROUND(10^(1.810672*LOG(D4)+0.982833*LOG(E4)-4.173533),2),ROUND(10^(1.810672*LOG(D4)+0.982833*LOG(E4)-4.173533),3))</f>
        <v>0.61</v>
      </c>
      <c r="R4" s="78">
        <f t="shared" ref="R4:R43" si="7">ROUND(10^(1.905709*LOG(D4)+1.011385*LOG(E4)-4.293729),2)</f>
        <v>0.7</v>
      </c>
      <c r="S4" s="78">
        <f t="shared" ref="S4:S43" si="8">ROUND(10^(1.771888*LOG(D4)+1.138415*LOG(E4)-4.271259),2)</f>
        <v>0.67</v>
      </c>
      <c r="T4" s="78">
        <f t="shared" ref="T4:T43" si="9">ROUND(10^(1.671519*LOG(D4)+1.363617*LOG(E4)-4.404407),2)</f>
        <v>0.67</v>
      </c>
      <c r="U4" s="78">
        <f t="shared" ref="U4:U43" si="10">HLOOKUP($D4,Q$3:T$43,MATCH($A4,$A$3:$A$43,0),1)</f>
        <v>0.67</v>
      </c>
      <c r="V4" s="78">
        <f t="shared" ref="V4:V43" si="11">IF(ROUND(10^(-4.249503+1.946501*LOG(D4)+0.942682*LOG(E4)),2)&gt;=0.01,ROUND(10^(-4.249503+1.946501*LOG(D4)+0.942682*LOG(E4)),2),ROUND(10^(-4.249503+1.946501*LOG(D4)+0.942682*LOG(E4)),3))</f>
        <v>0.73</v>
      </c>
      <c r="W4" s="78">
        <f t="shared" ref="W4:W43" si="12">ROUND(10^(-4.155639+1.847898*LOG(D4)+0.951955*LOG(E4)),2)</f>
        <v>0.66</v>
      </c>
      <c r="X4" s="78">
        <f t="shared" ref="X4:X43" si="13">ROUND(10^(-4.194535+1.804172*LOG(D4)+1.034248*LOG(E4)),2)</f>
        <v>0.66</v>
      </c>
      <c r="Y4" s="78">
        <f t="shared" ref="Y4:Y43" si="14">ROUND(10^(-4.42347+2.006485*LOG(D4)+0.967757*LOG(E4)),2)</f>
        <v>0.65</v>
      </c>
      <c r="Z4" s="78">
        <f t="shared" ref="Z4:Z43" si="15">HLOOKUP($D4,V$3:Y$43,MATCH($A4,$A$3:$A$43,0),1)</f>
        <v>0.66</v>
      </c>
      <c r="AA4" s="78">
        <f t="shared" ref="AA4:AA43" si="16">IF(ROUND(10^(1.80389*LOG(D4)+0.962587*LOG(E4)-4.155099),2)&gt;=0.01,ROUND(10^(1.80389*LOG(D4)+0.962587*LOG(E4)-4.155099),2),ROUND(10^(1.80389*LOG(D4)+0.962587*LOG(E4)-4.155099),3))</f>
        <v>0.59</v>
      </c>
      <c r="AB4" s="78">
        <f t="shared" ref="AB4:AB43" si="17">ROUND(10^(1.979213*LOG(D4)+0.998347*LOG(E4)-4.369281),2)</f>
        <v>0.73</v>
      </c>
      <c r="AC4" s="78">
        <f t="shared" ref="AC4:AC43" si="18">ROUND(10^(1.904401*LOG(D4)+1.062478*LOG(E4)-4.348104),2)</f>
        <v>0.71</v>
      </c>
      <c r="AD4" s="78">
        <f t="shared" ref="AD4:AD43" si="19">ROUND(10^(1.640825*LOG(D4)+1.080387*LOG(E4)-3.976731),2)</f>
        <v>0.71</v>
      </c>
      <c r="AE4" s="78">
        <f t="shared" ref="AE4:AE43" si="20">ROUND(10^(1.90887*LOG(D4)+1.088002*LOG(E4)-4.431495),2)</f>
        <v>0.64</v>
      </c>
      <c r="AF4" s="78">
        <f t="shared" ref="AF4:AF43" si="21">HLOOKUP($D4,AA$3:AE$43,MATCH($A4,$A$3:$A$43,0),1)</f>
        <v>0.71</v>
      </c>
      <c r="AG4" s="78">
        <f t="shared" ref="AG4:AG43" si="22">IF(ROUND(10^(1.94019664*LOG(D4)+0.84689666*LOG(E4)-4.20067295),2)&gt;=0.01,ROUND(10^(1.94019664*LOG(D4)+0.84689666*LOG(E4)-4.20067295),2),ROUND(10^(1.94019664*LOG(D4)+0.84689666*LOG(E4)-4.20067295),3))</f>
        <v>0.61</v>
      </c>
      <c r="AH4" s="78">
        <f t="shared" ref="AH4:AH43" si="23">ROUND(10^(1.93813902*LOG(D4)+0.96697002*LOG(E4)-4.32216295),2)</f>
        <v>0.64</v>
      </c>
      <c r="AI4" s="78">
        <f t="shared" ref="AI4:AI43" si="24">ROUND(10^(1.82464098*LOG(D4)+0.97625989*LOG(E4)-4.15096808),2)</f>
        <v>0.66</v>
      </c>
      <c r="AJ4" s="78">
        <f t="shared" ref="AJ4:AJ43" si="25">HLOOKUP($D4,AG$3:AI$43,MATCH($A4,$A$3:$A$43,0),1)</f>
        <v>0.64</v>
      </c>
    </row>
    <row r="5" spans="1:36" ht="12.95" customHeight="1" x14ac:dyDescent="0.15">
      <c r="A5" s="77">
        <v>192</v>
      </c>
      <c r="B5" s="99" t="s">
        <v>417</v>
      </c>
      <c r="C5" s="99"/>
      <c r="D5" s="77">
        <v>18</v>
      </c>
      <c r="E5" s="77">
        <v>15</v>
      </c>
      <c r="F5" s="4">
        <f t="shared" si="0"/>
        <v>0.18</v>
      </c>
      <c r="G5" s="5" t="s">
        <v>42</v>
      </c>
      <c r="H5" s="77" t="s">
        <v>32</v>
      </c>
      <c r="I5" s="77"/>
      <c r="J5" s="1" t="s">
        <v>15</v>
      </c>
      <c r="K5" s="78">
        <f t="shared" si="1"/>
        <v>0.18</v>
      </c>
      <c r="L5" s="78">
        <f t="shared" si="2"/>
        <v>0.19</v>
      </c>
      <c r="M5" s="78">
        <f t="shared" si="3"/>
        <v>0.19</v>
      </c>
      <c r="N5" s="78">
        <f t="shared" si="4"/>
        <v>0.2</v>
      </c>
      <c r="O5" s="78">
        <f t="shared" si="5"/>
        <v>0.2</v>
      </c>
      <c r="P5" s="78">
        <f t="shared" ref="P5:P43" si="26">HLOOKUP($D5,K$3:O$43,MATCH(A5,$A$3:$A$43,0),1)</f>
        <v>0.19</v>
      </c>
      <c r="Q5" s="78">
        <f t="shared" si="6"/>
        <v>0.18</v>
      </c>
      <c r="R5" s="78">
        <f t="shared" si="7"/>
        <v>0.19</v>
      </c>
      <c r="S5" s="78">
        <f t="shared" si="8"/>
        <v>0.2</v>
      </c>
      <c r="T5" s="78">
        <f t="shared" si="9"/>
        <v>0.2</v>
      </c>
      <c r="U5" s="78">
        <f t="shared" si="10"/>
        <v>0.19</v>
      </c>
      <c r="V5" s="78">
        <f t="shared" si="11"/>
        <v>0.2</v>
      </c>
      <c r="W5" s="78">
        <f t="shared" si="12"/>
        <v>0.19</v>
      </c>
      <c r="X5" s="78">
        <f t="shared" si="13"/>
        <v>0.19</v>
      </c>
      <c r="Y5" s="78">
        <f t="shared" si="14"/>
        <v>0.17</v>
      </c>
      <c r="Z5" s="78">
        <f t="shared" si="15"/>
        <v>0.19</v>
      </c>
      <c r="AA5" s="78">
        <f t="shared" si="16"/>
        <v>0.17</v>
      </c>
      <c r="AB5" s="78">
        <f t="shared" si="17"/>
        <v>0.19</v>
      </c>
      <c r="AC5" s="78">
        <f t="shared" si="18"/>
        <v>0.2</v>
      </c>
      <c r="AD5" s="78">
        <f t="shared" si="19"/>
        <v>0.23</v>
      </c>
      <c r="AE5" s="78">
        <f t="shared" si="20"/>
        <v>0.18</v>
      </c>
      <c r="AF5" s="78">
        <f t="shared" si="21"/>
        <v>0.19</v>
      </c>
      <c r="AG5" s="78">
        <f t="shared" si="22"/>
        <v>0.17</v>
      </c>
      <c r="AH5" s="78">
        <f t="shared" si="23"/>
        <v>0.18</v>
      </c>
      <c r="AI5" s="78">
        <f t="shared" si="24"/>
        <v>0.19</v>
      </c>
      <c r="AJ5" s="78">
        <f t="shared" si="25"/>
        <v>0.18</v>
      </c>
    </row>
    <row r="6" spans="1:36" ht="12.95" customHeight="1" x14ac:dyDescent="0.15">
      <c r="A6" s="85">
        <v>193</v>
      </c>
      <c r="B6" s="99" t="s">
        <v>418</v>
      </c>
      <c r="C6" s="99"/>
      <c r="D6" s="77">
        <v>12</v>
      </c>
      <c r="E6" s="77">
        <v>14</v>
      </c>
      <c r="F6" s="4">
        <f t="shared" si="0"/>
        <v>0.08</v>
      </c>
      <c r="G6" s="5"/>
      <c r="H6" s="85"/>
      <c r="I6" s="5"/>
      <c r="J6" s="1" t="s">
        <v>15</v>
      </c>
      <c r="K6" s="78">
        <f t="shared" si="1"/>
        <v>0.08</v>
      </c>
      <c r="L6" s="78">
        <f t="shared" si="2"/>
        <v>0.09</v>
      </c>
      <c r="M6" s="78">
        <f t="shared" si="3"/>
        <v>0.09</v>
      </c>
      <c r="N6" s="78">
        <f t="shared" si="4"/>
        <v>0.09</v>
      </c>
      <c r="O6" s="78">
        <f t="shared" si="5"/>
        <v>0.09</v>
      </c>
      <c r="P6" s="78">
        <f t="shared" si="26"/>
        <v>0.09</v>
      </c>
      <c r="Q6" s="78">
        <f t="shared" si="6"/>
        <v>0.08</v>
      </c>
      <c r="R6" s="78">
        <f t="shared" si="7"/>
        <v>0.08</v>
      </c>
      <c r="S6" s="78">
        <f t="shared" si="8"/>
        <v>0.09</v>
      </c>
      <c r="T6" s="78">
        <f t="shared" si="9"/>
        <v>0.09</v>
      </c>
      <c r="U6" s="78">
        <f t="shared" si="10"/>
        <v>0.08</v>
      </c>
      <c r="V6" s="78">
        <f t="shared" si="11"/>
        <v>0.09</v>
      </c>
      <c r="W6" s="78">
        <f t="shared" si="12"/>
        <v>0.09</v>
      </c>
      <c r="X6" s="78">
        <f t="shared" si="13"/>
        <v>0.09</v>
      </c>
      <c r="Y6" s="78">
        <f t="shared" si="14"/>
        <v>7.0000000000000007E-2</v>
      </c>
      <c r="Z6" s="78">
        <f t="shared" si="15"/>
        <v>0.09</v>
      </c>
      <c r="AA6" s="78">
        <f t="shared" si="16"/>
        <v>0.08</v>
      </c>
      <c r="AB6" s="78">
        <f t="shared" si="17"/>
        <v>0.08</v>
      </c>
      <c r="AC6" s="78">
        <f t="shared" si="18"/>
        <v>0.08</v>
      </c>
      <c r="AD6" s="78">
        <f t="shared" si="19"/>
        <v>0.11</v>
      </c>
      <c r="AE6" s="78">
        <f t="shared" si="20"/>
        <v>0.08</v>
      </c>
      <c r="AF6" s="78">
        <f t="shared" si="21"/>
        <v>0.08</v>
      </c>
      <c r="AG6" s="78">
        <f t="shared" si="22"/>
        <v>7.0000000000000007E-2</v>
      </c>
      <c r="AH6" s="78">
        <f t="shared" si="23"/>
        <v>0.08</v>
      </c>
      <c r="AI6" s="78">
        <f t="shared" si="24"/>
        <v>0.09</v>
      </c>
      <c r="AJ6" s="78">
        <f t="shared" si="25"/>
        <v>0.08</v>
      </c>
    </row>
    <row r="7" spans="1:36" ht="12.95" customHeight="1" x14ac:dyDescent="0.15">
      <c r="A7" s="85">
        <v>194</v>
      </c>
      <c r="B7" s="99" t="s">
        <v>419</v>
      </c>
      <c r="C7" s="99"/>
      <c r="D7" s="77">
        <v>8</v>
      </c>
      <c r="E7" s="77">
        <v>8</v>
      </c>
      <c r="F7" s="4">
        <f t="shared" si="0"/>
        <v>0.02</v>
      </c>
      <c r="G7" s="5"/>
      <c r="H7" s="85" t="s">
        <v>32</v>
      </c>
      <c r="I7" s="5"/>
      <c r="J7" s="1" t="s">
        <v>15</v>
      </c>
      <c r="K7" s="78">
        <f t="shared" si="1"/>
        <v>0.02</v>
      </c>
      <c r="L7" s="78">
        <f t="shared" si="2"/>
        <v>0.02</v>
      </c>
      <c r="M7" s="78">
        <f t="shared" si="3"/>
        <v>0.02</v>
      </c>
      <c r="N7" s="78">
        <f t="shared" si="4"/>
        <v>0.02</v>
      </c>
      <c r="O7" s="78">
        <f t="shared" si="5"/>
        <v>0.02</v>
      </c>
      <c r="P7" s="78">
        <f t="shared" si="26"/>
        <v>0.02</v>
      </c>
      <c r="Q7" s="78">
        <f t="shared" si="6"/>
        <v>0.02</v>
      </c>
      <c r="R7" s="78">
        <f t="shared" si="7"/>
        <v>0.02</v>
      </c>
      <c r="S7" s="78">
        <f t="shared" si="8"/>
        <v>0.02</v>
      </c>
      <c r="T7" s="78">
        <f t="shared" si="9"/>
        <v>0.02</v>
      </c>
      <c r="U7" s="78">
        <f t="shared" si="10"/>
        <v>0.02</v>
      </c>
      <c r="V7" s="78">
        <f t="shared" si="11"/>
        <v>0.02</v>
      </c>
      <c r="W7" s="78">
        <f t="shared" si="12"/>
        <v>0.02</v>
      </c>
      <c r="X7" s="78">
        <f t="shared" si="13"/>
        <v>0.02</v>
      </c>
      <c r="Y7" s="78">
        <f t="shared" si="14"/>
        <v>0.02</v>
      </c>
      <c r="Z7" s="78">
        <f t="shared" si="15"/>
        <v>0.02</v>
      </c>
      <c r="AA7" s="78">
        <f t="shared" si="16"/>
        <v>0.02</v>
      </c>
      <c r="AB7" s="78">
        <f t="shared" si="17"/>
        <v>0.02</v>
      </c>
      <c r="AC7" s="78">
        <f t="shared" si="18"/>
        <v>0.02</v>
      </c>
      <c r="AD7" s="78">
        <f t="shared" si="19"/>
        <v>0.03</v>
      </c>
      <c r="AE7" s="78">
        <f t="shared" si="20"/>
        <v>0.02</v>
      </c>
      <c r="AF7" s="78">
        <f t="shared" si="21"/>
        <v>0.02</v>
      </c>
      <c r="AG7" s="78">
        <f t="shared" si="22"/>
        <v>0.02</v>
      </c>
      <c r="AH7" s="78">
        <f t="shared" si="23"/>
        <v>0.02</v>
      </c>
      <c r="AI7" s="78">
        <f t="shared" si="24"/>
        <v>0.02</v>
      </c>
      <c r="AJ7" s="78">
        <f t="shared" si="25"/>
        <v>0.02</v>
      </c>
    </row>
    <row r="8" spans="1:36" ht="12.95" customHeight="1" x14ac:dyDescent="0.15">
      <c r="A8" s="85">
        <v>195</v>
      </c>
      <c r="B8" s="99" t="s">
        <v>420</v>
      </c>
      <c r="C8" s="99"/>
      <c r="D8" s="77">
        <v>12</v>
      </c>
      <c r="E8" s="77">
        <v>10</v>
      </c>
      <c r="F8" s="4">
        <f t="shared" si="0"/>
        <v>0.05</v>
      </c>
      <c r="G8" s="5"/>
      <c r="H8" s="85" t="s">
        <v>32</v>
      </c>
      <c r="I8" s="77"/>
      <c r="J8" s="1" t="s">
        <v>15</v>
      </c>
      <c r="K8" s="78">
        <f t="shared" si="1"/>
        <v>0.06</v>
      </c>
      <c r="L8" s="78">
        <f t="shared" si="2"/>
        <v>0.06</v>
      </c>
      <c r="M8" s="78">
        <f t="shared" si="3"/>
        <v>0.06</v>
      </c>
      <c r="N8" s="78">
        <f t="shared" si="4"/>
        <v>0.06</v>
      </c>
      <c r="O8" s="78">
        <f t="shared" si="5"/>
        <v>0.06</v>
      </c>
      <c r="P8" s="78">
        <f t="shared" si="26"/>
        <v>0.06</v>
      </c>
      <c r="Q8" s="78">
        <f t="shared" si="6"/>
        <v>0.06</v>
      </c>
      <c r="R8" s="78">
        <f t="shared" si="7"/>
        <v>0.06</v>
      </c>
      <c r="S8" s="78">
        <f t="shared" si="8"/>
        <v>0.06</v>
      </c>
      <c r="T8" s="78">
        <f t="shared" si="9"/>
        <v>0.06</v>
      </c>
      <c r="U8" s="78">
        <f t="shared" si="10"/>
        <v>0.06</v>
      </c>
      <c r="V8" s="78">
        <f t="shared" si="11"/>
        <v>0.06</v>
      </c>
      <c r="W8" s="78">
        <f t="shared" si="12"/>
        <v>0.06</v>
      </c>
      <c r="X8" s="78">
        <f t="shared" si="13"/>
        <v>0.06</v>
      </c>
      <c r="Y8" s="78">
        <f t="shared" si="14"/>
        <v>0.05</v>
      </c>
      <c r="Z8" s="78">
        <f t="shared" si="15"/>
        <v>0.06</v>
      </c>
      <c r="AA8" s="78">
        <f t="shared" si="16"/>
        <v>0.06</v>
      </c>
      <c r="AB8" s="78">
        <f t="shared" si="17"/>
        <v>0.06</v>
      </c>
      <c r="AC8" s="78">
        <f t="shared" si="18"/>
        <v>0.06</v>
      </c>
      <c r="AD8" s="78">
        <f t="shared" si="19"/>
        <v>7.0000000000000007E-2</v>
      </c>
      <c r="AE8" s="78">
        <f t="shared" si="20"/>
        <v>0.05</v>
      </c>
      <c r="AF8" s="78">
        <f t="shared" si="21"/>
        <v>0.06</v>
      </c>
      <c r="AG8" s="78">
        <f t="shared" si="22"/>
        <v>0.05</v>
      </c>
      <c r="AH8" s="78">
        <f t="shared" si="23"/>
        <v>0.05</v>
      </c>
      <c r="AI8" s="78">
        <f t="shared" si="24"/>
        <v>0.06</v>
      </c>
      <c r="AJ8" s="78">
        <f t="shared" si="25"/>
        <v>0.05</v>
      </c>
    </row>
    <row r="9" spans="1:36" ht="12.95" customHeight="1" x14ac:dyDescent="0.15">
      <c r="A9" s="85">
        <v>196</v>
      </c>
      <c r="B9" s="99" t="s">
        <v>421</v>
      </c>
      <c r="C9" s="99"/>
      <c r="D9" s="77">
        <v>16</v>
      </c>
      <c r="E9" s="77">
        <v>16</v>
      </c>
      <c r="F9" s="4">
        <f t="shared" si="0"/>
        <v>0.16</v>
      </c>
      <c r="G9" s="5"/>
      <c r="H9" s="85" t="s">
        <v>32</v>
      </c>
      <c r="I9" s="5"/>
      <c r="J9" s="1" t="s">
        <v>15</v>
      </c>
      <c r="K9" s="78">
        <f t="shared" si="1"/>
        <v>0.16</v>
      </c>
      <c r="L9" s="78">
        <f t="shared" si="2"/>
        <v>0.17</v>
      </c>
      <c r="M9" s="78">
        <f t="shared" si="3"/>
        <v>0.17</v>
      </c>
      <c r="N9" s="78">
        <f t="shared" si="4"/>
        <v>0.17</v>
      </c>
      <c r="O9" s="78">
        <f t="shared" si="5"/>
        <v>0.17</v>
      </c>
      <c r="P9" s="78">
        <f t="shared" si="26"/>
        <v>0.17</v>
      </c>
      <c r="Q9" s="78">
        <f t="shared" si="6"/>
        <v>0.15</v>
      </c>
      <c r="R9" s="78">
        <f t="shared" si="7"/>
        <v>0.17</v>
      </c>
      <c r="S9" s="78">
        <f t="shared" si="8"/>
        <v>0.17</v>
      </c>
      <c r="T9" s="78">
        <f t="shared" si="9"/>
        <v>0.18</v>
      </c>
      <c r="U9" s="78">
        <f t="shared" si="10"/>
        <v>0.17</v>
      </c>
      <c r="V9" s="78">
        <f t="shared" si="11"/>
        <v>0.17</v>
      </c>
      <c r="W9" s="78">
        <f t="shared" si="12"/>
        <v>0.16</v>
      </c>
      <c r="X9" s="78">
        <f t="shared" si="13"/>
        <v>0.17</v>
      </c>
      <c r="Y9" s="78">
        <f t="shared" si="14"/>
        <v>0.14000000000000001</v>
      </c>
      <c r="Z9" s="78">
        <f t="shared" si="15"/>
        <v>0.16</v>
      </c>
      <c r="AA9" s="78">
        <f t="shared" si="16"/>
        <v>0.15</v>
      </c>
      <c r="AB9" s="78">
        <f t="shared" si="17"/>
        <v>0.16</v>
      </c>
      <c r="AC9" s="78">
        <f t="shared" si="18"/>
        <v>0.17</v>
      </c>
      <c r="AD9" s="78">
        <f t="shared" si="19"/>
        <v>0.2</v>
      </c>
      <c r="AE9" s="78">
        <f t="shared" si="20"/>
        <v>0.15</v>
      </c>
      <c r="AF9" s="78">
        <f t="shared" si="21"/>
        <v>0.16</v>
      </c>
      <c r="AG9" s="78">
        <f t="shared" si="22"/>
        <v>0.14000000000000001</v>
      </c>
      <c r="AH9" s="78">
        <f t="shared" si="23"/>
        <v>0.15</v>
      </c>
      <c r="AI9" s="78">
        <f t="shared" si="24"/>
        <v>0.17</v>
      </c>
      <c r="AJ9" s="78">
        <f t="shared" si="25"/>
        <v>0.15</v>
      </c>
    </row>
    <row r="10" spans="1:36" ht="12.95" customHeight="1" x14ac:dyDescent="0.15">
      <c r="A10" s="85">
        <v>197</v>
      </c>
      <c r="B10" s="99" t="s">
        <v>422</v>
      </c>
      <c r="C10" s="99"/>
      <c r="D10" s="77">
        <v>10</v>
      </c>
      <c r="E10" s="77">
        <v>12</v>
      </c>
      <c r="F10" s="4">
        <f t="shared" si="0"/>
        <v>0.05</v>
      </c>
      <c r="G10" s="5"/>
      <c r="H10" s="85" t="s">
        <v>32</v>
      </c>
      <c r="I10" s="5"/>
      <c r="J10" s="1" t="s">
        <v>15</v>
      </c>
      <c r="K10" s="78">
        <f t="shared" si="1"/>
        <v>0.05</v>
      </c>
      <c r="L10" s="78">
        <f t="shared" si="2"/>
        <v>0.05</v>
      </c>
      <c r="M10" s="78">
        <f t="shared" si="3"/>
        <v>0.05</v>
      </c>
      <c r="N10" s="78">
        <f t="shared" si="4"/>
        <v>0.06</v>
      </c>
      <c r="O10" s="78">
        <f t="shared" si="5"/>
        <v>0.06</v>
      </c>
      <c r="P10" s="78">
        <f t="shared" si="26"/>
        <v>0.05</v>
      </c>
      <c r="Q10" s="78">
        <f t="shared" si="6"/>
        <v>0.05</v>
      </c>
      <c r="R10" s="78">
        <f t="shared" si="7"/>
        <v>0.05</v>
      </c>
      <c r="S10" s="78">
        <f t="shared" si="8"/>
        <v>0.05</v>
      </c>
      <c r="T10" s="78">
        <f t="shared" si="9"/>
        <v>0.05</v>
      </c>
      <c r="U10" s="78">
        <f t="shared" si="10"/>
        <v>0.05</v>
      </c>
      <c r="V10" s="78">
        <f t="shared" si="11"/>
        <v>0.05</v>
      </c>
      <c r="W10" s="78">
        <f t="shared" si="12"/>
        <v>0.05</v>
      </c>
      <c r="X10" s="78">
        <f t="shared" si="13"/>
        <v>0.05</v>
      </c>
      <c r="Y10" s="78">
        <f t="shared" si="14"/>
        <v>0.04</v>
      </c>
      <c r="Z10" s="78">
        <f t="shared" si="15"/>
        <v>0.05</v>
      </c>
      <c r="AA10" s="78">
        <f t="shared" si="16"/>
        <v>0.05</v>
      </c>
      <c r="AB10" s="78">
        <f t="shared" si="17"/>
        <v>0.05</v>
      </c>
      <c r="AC10" s="78">
        <f t="shared" si="18"/>
        <v>0.05</v>
      </c>
      <c r="AD10" s="78">
        <f t="shared" si="19"/>
        <v>7.0000000000000007E-2</v>
      </c>
      <c r="AE10" s="78">
        <f t="shared" si="20"/>
        <v>0.04</v>
      </c>
      <c r="AF10" s="78">
        <f t="shared" si="21"/>
        <v>0.05</v>
      </c>
      <c r="AG10" s="78">
        <f t="shared" si="22"/>
        <v>0.05</v>
      </c>
      <c r="AH10" s="78">
        <f t="shared" si="23"/>
        <v>0.05</v>
      </c>
      <c r="AI10" s="78">
        <f t="shared" si="24"/>
        <v>0.05</v>
      </c>
      <c r="AJ10" s="78">
        <f t="shared" si="25"/>
        <v>0.05</v>
      </c>
    </row>
    <row r="11" spans="1:36" ht="12.95" customHeight="1" x14ac:dyDescent="0.15">
      <c r="A11" s="85">
        <v>198</v>
      </c>
      <c r="B11" s="99" t="s">
        <v>423</v>
      </c>
      <c r="C11" s="99"/>
      <c r="D11" s="77">
        <v>8</v>
      </c>
      <c r="E11" s="77">
        <v>10</v>
      </c>
      <c r="F11" s="4">
        <f t="shared" si="0"/>
        <v>0.03</v>
      </c>
      <c r="G11" s="5"/>
      <c r="H11" s="85" t="s">
        <v>32</v>
      </c>
      <c r="I11" s="77"/>
      <c r="J11" s="1" t="s">
        <v>15</v>
      </c>
      <c r="K11" s="78">
        <f t="shared" si="1"/>
        <v>0.03</v>
      </c>
      <c r="L11" s="78">
        <f t="shared" si="2"/>
        <v>0.03</v>
      </c>
      <c r="M11" s="78">
        <f t="shared" si="3"/>
        <v>0.03</v>
      </c>
      <c r="N11" s="78">
        <f t="shared" si="4"/>
        <v>0.03</v>
      </c>
      <c r="O11" s="78">
        <f t="shared" si="5"/>
        <v>0.03</v>
      </c>
      <c r="P11" s="78">
        <f t="shared" si="26"/>
        <v>0.03</v>
      </c>
      <c r="Q11" s="78">
        <f t="shared" si="6"/>
        <v>0.03</v>
      </c>
      <c r="R11" s="78">
        <f t="shared" si="7"/>
        <v>0.03</v>
      </c>
      <c r="S11" s="78">
        <f t="shared" si="8"/>
        <v>0.03</v>
      </c>
      <c r="T11" s="78">
        <f t="shared" si="9"/>
        <v>0.03</v>
      </c>
      <c r="U11" s="78">
        <f t="shared" si="10"/>
        <v>0.03</v>
      </c>
      <c r="V11" s="78">
        <f t="shared" si="11"/>
        <v>0.03</v>
      </c>
      <c r="W11" s="78">
        <f t="shared" si="12"/>
        <v>0.03</v>
      </c>
      <c r="X11" s="78">
        <f t="shared" si="13"/>
        <v>0.03</v>
      </c>
      <c r="Y11" s="78">
        <f t="shared" si="14"/>
        <v>0.02</v>
      </c>
      <c r="Z11" s="78">
        <f t="shared" si="15"/>
        <v>0.03</v>
      </c>
      <c r="AA11" s="78">
        <f t="shared" si="16"/>
        <v>0.03</v>
      </c>
      <c r="AB11" s="78">
        <f t="shared" si="17"/>
        <v>0.03</v>
      </c>
      <c r="AC11" s="78">
        <f t="shared" si="18"/>
        <v>0.03</v>
      </c>
      <c r="AD11" s="78">
        <f t="shared" si="19"/>
        <v>0.04</v>
      </c>
      <c r="AE11" s="78">
        <f t="shared" si="20"/>
        <v>0.02</v>
      </c>
      <c r="AF11" s="78">
        <f t="shared" si="21"/>
        <v>0.03</v>
      </c>
      <c r="AG11" s="78">
        <f t="shared" si="22"/>
        <v>0.03</v>
      </c>
      <c r="AH11" s="78">
        <f t="shared" si="23"/>
        <v>0.02</v>
      </c>
      <c r="AI11" s="78">
        <f t="shared" si="24"/>
        <v>0.03</v>
      </c>
      <c r="AJ11" s="78">
        <f t="shared" si="25"/>
        <v>0.03</v>
      </c>
    </row>
    <row r="12" spans="1:36" ht="12.95" customHeight="1" x14ac:dyDescent="0.15">
      <c r="A12" s="85">
        <v>199</v>
      </c>
      <c r="B12" s="99" t="s">
        <v>424</v>
      </c>
      <c r="C12" s="99"/>
      <c r="D12" s="77">
        <v>28</v>
      </c>
      <c r="E12" s="77">
        <v>19</v>
      </c>
      <c r="F12" s="4">
        <f t="shared" si="0"/>
        <v>0.55000000000000004</v>
      </c>
      <c r="G12" s="5"/>
      <c r="H12" s="85"/>
      <c r="I12" s="5"/>
      <c r="J12" s="1" t="s">
        <v>15</v>
      </c>
      <c r="K12" s="78">
        <f t="shared" si="1"/>
        <v>0.5</v>
      </c>
      <c r="L12" s="78">
        <f t="shared" si="2"/>
        <v>0.56000000000000005</v>
      </c>
      <c r="M12" s="78">
        <f t="shared" si="3"/>
        <v>0.55000000000000004</v>
      </c>
      <c r="N12" s="78">
        <f t="shared" si="4"/>
        <v>0.55000000000000004</v>
      </c>
      <c r="O12" s="78">
        <f t="shared" si="5"/>
        <v>0.56000000000000005</v>
      </c>
      <c r="P12" s="78">
        <f t="shared" si="26"/>
        <v>0.55000000000000004</v>
      </c>
      <c r="Q12" s="78">
        <f t="shared" si="6"/>
        <v>0.51</v>
      </c>
      <c r="R12" s="78">
        <f t="shared" si="7"/>
        <v>0.56999999999999995</v>
      </c>
      <c r="S12" s="78">
        <f t="shared" si="8"/>
        <v>0.56000000000000005</v>
      </c>
      <c r="T12" s="78">
        <f t="shared" si="9"/>
        <v>0.56999999999999995</v>
      </c>
      <c r="U12" s="78">
        <f t="shared" si="10"/>
        <v>0.56000000000000005</v>
      </c>
      <c r="V12" s="78">
        <f t="shared" si="11"/>
        <v>0.59</v>
      </c>
      <c r="W12" s="78">
        <f t="shared" si="12"/>
        <v>0.54</v>
      </c>
      <c r="X12" s="78">
        <f t="shared" si="13"/>
        <v>0.55000000000000004</v>
      </c>
      <c r="Y12" s="78">
        <f t="shared" si="14"/>
        <v>0.52</v>
      </c>
      <c r="Z12" s="78">
        <f t="shared" si="15"/>
        <v>0.55000000000000004</v>
      </c>
      <c r="AA12" s="78">
        <f t="shared" si="16"/>
        <v>0.49</v>
      </c>
      <c r="AB12" s="78">
        <f t="shared" si="17"/>
        <v>0.59</v>
      </c>
      <c r="AC12" s="78">
        <f t="shared" si="18"/>
        <v>0.57999999999999996</v>
      </c>
      <c r="AD12" s="78">
        <f t="shared" si="19"/>
        <v>0.6</v>
      </c>
      <c r="AE12" s="78">
        <f t="shared" si="20"/>
        <v>0.53</v>
      </c>
      <c r="AF12" s="78">
        <f t="shared" si="21"/>
        <v>0.57999999999999996</v>
      </c>
      <c r="AG12" s="78">
        <f t="shared" si="22"/>
        <v>0.49</v>
      </c>
      <c r="AH12" s="78">
        <f t="shared" si="23"/>
        <v>0.52</v>
      </c>
      <c r="AI12" s="78">
        <f t="shared" si="24"/>
        <v>0.55000000000000004</v>
      </c>
      <c r="AJ12" s="78">
        <f t="shared" si="25"/>
        <v>0.52</v>
      </c>
    </row>
    <row r="13" spans="1:36" ht="12.95" customHeight="1" x14ac:dyDescent="0.15">
      <c r="A13" s="85">
        <v>200</v>
      </c>
      <c r="B13" s="99" t="s">
        <v>424</v>
      </c>
      <c r="C13" s="99"/>
      <c r="D13" s="77">
        <v>20</v>
      </c>
      <c r="E13" s="77">
        <v>19</v>
      </c>
      <c r="F13" s="4">
        <f t="shared" si="0"/>
        <v>0.28999999999999998</v>
      </c>
      <c r="G13" s="5"/>
      <c r="H13" s="85" t="s">
        <v>32</v>
      </c>
      <c r="I13" s="5"/>
      <c r="J13" s="1" t="s">
        <v>15</v>
      </c>
      <c r="K13" s="78">
        <f t="shared" si="1"/>
        <v>0.28000000000000003</v>
      </c>
      <c r="L13" s="78">
        <f t="shared" si="2"/>
        <v>0.3</v>
      </c>
      <c r="M13" s="78">
        <f t="shared" si="3"/>
        <v>0.31</v>
      </c>
      <c r="N13" s="78">
        <f t="shared" si="4"/>
        <v>0.31</v>
      </c>
      <c r="O13" s="78">
        <f t="shared" si="5"/>
        <v>0.3</v>
      </c>
      <c r="P13" s="78">
        <f t="shared" si="26"/>
        <v>0.3</v>
      </c>
      <c r="Q13" s="78">
        <f t="shared" si="6"/>
        <v>0.27</v>
      </c>
      <c r="R13" s="78">
        <f t="shared" si="7"/>
        <v>0.3</v>
      </c>
      <c r="S13" s="78">
        <f t="shared" si="8"/>
        <v>0.31</v>
      </c>
      <c r="T13" s="78">
        <f t="shared" si="9"/>
        <v>0.33</v>
      </c>
      <c r="U13" s="78">
        <f t="shared" si="10"/>
        <v>0.3</v>
      </c>
      <c r="V13" s="78">
        <f t="shared" si="11"/>
        <v>0.31</v>
      </c>
      <c r="W13" s="78">
        <f t="shared" si="12"/>
        <v>0.28999999999999998</v>
      </c>
      <c r="X13" s="78">
        <f t="shared" si="13"/>
        <v>0.3</v>
      </c>
      <c r="Y13" s="78">
        <f t="shared" si="14"/>
        <v>0.27</v>
      </c>
      <c r="Z13" s="78">
        <f t="shared" si="15"/>
        <v>0.28999999999999998</v>
      </c>
      <c r="AA13" s="78">
        <f t="shared" si="16"/>
        <v>0.26</v>
      </c>
      <c r="AB13" s="78">
        <f t="shared" si="17"/>
        <v>0.3</v>
      </c>
      <c r="AC13" s="78">
        <f t="shared" si="18"/>
        <v>0.31</v>
      </c>
      <c r="AD13" s="78">
        <f t="shared" si="19"/>
        <v>0.35</v>
      </c>
      <c r="AE13" s="78">
        <f t="shared" si="20"/>
        <v>0.28000000000000003</v>
      </c>
      <c r="AF13" s="78">
        <f t="shared" si="21"/>
        <v>0.3</v>
      </c>
      <c r="AG13" s="78">
        <f t="shared" si="22"/>
        <v>0.26</v>
      </c>
      <c r="AH13" s="78">
        <f t="shared" si="23"/>
        <v>0.27</v>
      </c>
      <c r="AI13" s="78">
        <f t="shared" si="24"/>
        <v>0.3</v>
      </c>
      <c r="AJ13" s="78">
        <f t="shared" si="25"/>
        <v>0.27</v>
      </c>
    </row>
    <row r="14" spans="1:36" ht="12.95" customHeight="1" x14ac:dyDescent="0.15">
      <c r="A14" s="85">
        <v>201</v>
      </c>
      <c r="B14" s="99" t="s">
        <v>425</v>
      </c>
      <c r="C14" s="99"/>
      <c r="D14" s="77">
        <v>8</v>
      </c>
      <c r="E14" s="77">
        <v>6</v>
      </c>
      <c r="F14" s="4">
        <f t="shared" si="0"/>
        <v>0.02</v>
      </c>
      <c r="G14" s="5"/>
      <c r="H14" s="85" t="s">
        <v>32</v>
      </c>
      <c r="I14" s="77"/>
      <c r="J14" s="1" t="s">
        <v>15</v>
      </c>
      <c r="K14" s="78">
        <f t="shared" si="1"/>
        <v>0.02</v>
      </c>
      <c r="L14" s="78">
        <f t="shared" si="2"/>
        <v>0.02</v>
      </c>
      <c r="M14" s="78">
        <f t="shared" si="3"/>
        <v>0.02</v>
      </c>
      <c r="N14" s="78">
        <f t="shared" si="4"/>
        <v>0.02</v>
      </c>
      <c r="O14" s="78">
        <f t="shared" si="5"/>
        <v>0.02</v>
      </c>
      <c r="P14" s="78">
        <f t="shared" si="26"/>
        <v>0.02</v>
      </c>
      <c r="Q14" s="78">
        <f t="shared" si="6"/>
        <v>0.02</v>
      </c>
      <c r="R14" s="78">
        <f t="shared" si="7"/>
        <v>0.02</v>
      </c>
      <c r="S14" s="78">
        <f t="shared" si="8"/>
        <v>0.02</v>
      </c>
      <c r="T14" s="78">
        <f t="shared" si="9"/>
        <v>0.01</v>
      </c>
      <c r="U14" s="78">
        <f t="shared" si="10"/>
        <v>0.02</v>
      </c>
      <c r="V14" s="78">
        <f t="shared" si="11"/>
        <v>0.02</v>
      </c>
      <c r="W14" s="78">
        <f t="shared" si="12"/>
        <v>0.02</v>
      </c>
      <c r="X14" s="78">
        <f t="shared" si="13"/>
        <v>0.02</v>
      </c>
      <c r="Y14" s="78">
        <f t="shared" si="14"/>
        <v>0.01</v>
      </c>
      <c r="Z14" s="78">
        <f t="shared" si="15"/>
        <v>0.02</v>
      </c>
      <c r="AA14" s="78">
        <f t="shared" si="16"/>
        <v>0.02</v>
      </c>
      <c r="AB14" s="78">
        <f t="shared" si="17"/>
        <v>0.02</v>
      </c>
      <c r="AC14" s="78">
        <f t="shared" si="18"/>
        <v>0.02</v>
      </c>
      <c r="AD14" s="78">
        <f t="shared" si="19"/>
        <v>0.02</v>
      </c>
      <c r="AE14" s="78">
        <f t="shared" si="20"/>
        <v>0.01</v>
      </c>
      <c r="AF14" s="78">
        <f t="shared" si="21"/>
        <v>0.02</v>
      </c>
      <c r="AG14" s="78">
        <f t="shared" si="22"/>
        <v>0.02</v>
      </c>
      <c r="AH14" s="78">
        <f t="shared" si="23"/>
        <v>0.02</v>
      </c>
      <c r="AI14" s="78">
        <f t="shared" si="24"/>
        <v>0.02</v>
      </c>
      <c r="AJ14" s="78">
        <f t="shared" si="25"/>
        <v>0.02</v>
      </c>
    </row>
    <row r="15" spans="1:36" ht="12.95" customHeight="1" x14ac:dyDescent="0.15">
      <c r="A15" s="85">
        <v>202</v>
      </c>
      <c r="B15" s="99" t="s">
        <v>426</v>
      </c>
      <c r="C15" s="99"/>
      <c r="D15" s="77">
        <v>20</v>
      </c>
      <c r="E15" s="77">
        <v>14</v>
      </c>
      <c r="F15" s="4">
        <f t="shared" si="0"/>
        <v>0.2</v>
      </c>
      <c r="G15" s="5"/>
      <c r="H15" s="85"/>
      <c r="I15" s="77"/>
      <c r="J15" s="1" t="s">
        <v>15</v>
      </c>
      <c r="K15" s="78">
        <f t="shared" si="1"/>
        <v>0.2</v>
      </c>
      <c r="L15" s="78">
        <f t="shared" si="2"/>
        <v>0.22</v>
      </c>
      <c r="M15" s="78">
        <f t="shared" si="3"/>
        <v>0.22</v>
      </c>
      <c r="N15" s="78">
        <f t="shared" si="4"/>
        <v>0.22</v>
      </c>
      <c r="O15" s="78">
        <f t="shared" si="5"/>
        <v>0.22</v>
      </c>
      <c r="P15" s="78">
        <f t="shared" si="26"/>
        <v>0.22</v>
      </c>
      <c r="Q15" s="78">
        <f t="shared" si="6"/>
        <v>0.2</v>
      </c>
      <c r="R15" s="78">
        <f t="shared" si="7"/>
        <v>0.22</v>
      </c>
      <c r="S15" s="78">
        <f t="shared" si="8"/>
        <v>0.22</v>
      </c>
      <c r="T15" s="78">
        <f t="shared" si="9"/>
        <v>0.22</v>
      </c>
      <c r="U15" s="78">
        <f t="shared" si="10"/>
        <v>0.22</v>
      </c>
      <c r="V15" s="78">
        <f t="shared" si="11"/>
        <v>0.23</v>
      </c>
      <c r="W15" s="78">
        <f t="shared" si="12"/>
        <v>0.22</v>
      </c>
      <c r="X15" s="78">
        <f t="shared" si="13"/>
        <v>0.22</v>
      </c>
      <c r="Y15" s="78">
        <f t="shared" si="14"/>
        <v>0.2</v>
      </c>
      <c r="Z15" s="78">
        <f t="shared" si="15"/>
        <v>0.22</v>
      </c>
      <c r="AA15" s="78">
        <f t="shared" si="16"/>
        <v>0.2</v>
      </c>
      <c r="AB15" s="78">
        <f t="shared" si="17"/>
        <v>0.22</v>
      </c>
      <c r="AC15" s="78">
        <f t="shared" si="18"/>
        <v>0.22</v>
      </c>
      <c r="AD15" s="78">
        <f t="shared" si="19"/>
        <v>0.25</v>
      </c>
      <c r="AE15" s="78">
        <f t="shared" si="20"/>
        <v>0.2</v>
      </c>
      <c r="AF15" s="78">
        <f t="shared" si="21"/>
        <v>0.22</v>
      </c>
      <c r="AG15" s="78">
        <f t="shared" si="22"/>
        <v>0.2</v>
      </c>
      <c r="AH15" s="78">
        <f t="shared" si="23"/>
        <v>0.2</v>
      </c>
      <c r="AI15" s="78">
        <f t="shared" si="24"/>
        <v>0.22</v>
      </c>
      <c r="AJ15" s="78">
        <f t="shared" si="25"/>
        <v>0.2</v>
      </c>
    </row>
    <row r="16" spans="1:36" ht="12.95" customHeight="1" x14ac:dyDescent="0.15">
      <c r="A16" s="85">
        <v>203</v>
      </c>
      <c r="B16" s="99" t="s">
        <v>427</v>
      </c>
      <c r="C16" s="99"/>
      <c r="D16" s="77">
        <v>20</v>
      </c>
      <c r="E16" s="77">
        <v>15</v>
      </c>
      <c r="F16" s="4">
        <f t="shared" si="0"/>
        <v>0.22</v>
      </c>
      <c r="G16" s="5" t="s">
        <v>42</v>
      </c>
      <c r="H16" s="85" t="s">
        <v>32</v>
      </c>
      <c r="I16" s="77"/>
      <c r="J16" s="1" t="s">
        <v>15</v>
      </c>
      <c r="K16" s="78">
        <f t="shared" si="1"/>
        <v>0.22</v>
      </c>
      <c r="L16" s="78">
        <f t="shared" si="2"/>
        <v>0.24</v>
      </c>
      <c r="M16" s="78">
        <f t="shared" si="3"/>
        <v>0.23</v>
      </c>
      <c r="N16" s="78">
        <f t="shared" si="4"/>
        <v>0.24</v>
      </c>
      <c r="O16" s="78">
        <f t="shared" si="5"/>
        <v>0.24</v>
      </c>
      <c r="P16" s="78">
        <f t="shared" si="26"/>
        <v>0.24</v>
      </c>
      <c r="Q16" s="78">
        <f t="shared" si="6"/>
        <v>0.22</v>
      </c>
      <c r="R16" s="78">
        <f t="shared" si="7"/>
        <v>0.24</v>
      </c>
      <c r="S16" s="78">
        <f t="shared" si="8"/>
        <v>0.24</v>
      </c>
      <c r="T16" s="78">
        <f t="shared" si="9"/>
        <v>0.24</v>
      </c>
      <c r="U16" s="78">
        <f t="shared" si="10"/>
        <v>0.24</v>
      </c>
      <c r="V16" s="78">
        <f t="shared" si="11"/>
        <v>0.25</v>
      </c>
      <c r="W16" s="78">
        <f t="shared" si="12"/>
        <v>0.23</v>
      </c>
      <c r="X16" s="78">
        <f t="shared" si="13"/>
        <v>0.23</v>
      </c>
      <c r="Y16" s="78">
        <f t="shared" si="14"/>
        <v>0.21</v>
      </c>
      <c r="Z16" s="78">
        <f t="shared" si="15"/>
        <v>0.23</v>
      </c>
      <c r="AA16" s="78">
        <f t="shared" si="16"/>
        <v>0.21</v>
      </c>
      <c r="AB16" s="78">
        <f t="shared" si="17"/>
        <v>0.24</v>
      </c>
      <c r="AC16" s="78">
        <f t="shared" si="18"/>
        <v>0.24</v>
      </c>
      <c r="AD16" s="78">
        <f t="shared" si="19"/>
        <v>0.27</v>
      </c>
      <c r="AE16" s="78">
        <f t="shared" si="20"/>
        <v>0.21</v>
      </c>
      <c r="AF16" s="78">
        <f t="shared" si="21"/>
        <v>0.24</v>
      </c>
      <c r="AG16" s="78">
        <f t="shared" si="22"/>
        <v>0.21</v>
      </c>
      <c r="AH16" s="78">
        <f t="shared" si="23"/>
        <v>0.22</v>
      </c>
      <c r="AI16" s="78">
        <f t="shared" si="24"/>
        <v>0.24</v>
      </c>
      <c r="AJ16" s="78">
        <f t="shared" si="25"/>
        <v>0.22</v>
      </c>
    </row>
    <row r="17" spans="1:36" ht="12.95" customHeight="1" x14ac:dyDescent="0.15">
      <c r="A17" s="85">
        <v>204</v>
      </c>
      <c r="B17" s="99" t="s">
        <v>427</v>
      </c>
      <c r="C17" s="99"/>
      <c r="D17" s="77">
        <v>10</v>
      </c>
      <c r="E17" s="77">
        <v>10</v>
      </c>
      <c r="F17" s="4">
        <f t="shared" si="0"/>
        <v>0.04</v>
      </c>
      <c r="G17" s="5" t="s">
        <v>42</v>
      </c>
      <c r="H17" s="85" t="s">
        <v>32</v>
      </c>
      <c r="I17" s="77"/>
      <c r="J17" s="1" t="s">
        <v>15</v>
      </c>
      <c r="K17" s="78">
        <f t="shared" si="1"/>
        <v>0.04</v>
      </c>
      <c r="L17" s="78">
        <f t="shared" si="2"/>
        <v>0.04</v>
      </c>
      <c r="M17" s="78">
        <f t="shared" si="3"/>
        <v>0.04</v>
      </c>
      <c r="N17" s="78">
        <f t="shared" si="4"/>
        <v>0.05</v>
      </c>
      <c r="O17" s="78">
        <f t="shared" si="5"/>
        <v>0.05</v>
      </c>
      <c r="P17" s="78">
        <f t="shared" si="26"/>
        <v>0.04</v>
      </c>
      <c r="Q17" s="78">
        <f t="shared" si="6"/>
        <v>0.04</v>
      </c>
      <c r="R17" s="78">
        <f t="shared" si="7"/>
        <v>0.04</v>
      </c>
      <c r="S17" s="78">
        <f t="shared" si="8"/>
        <v>0.04</v>
      </c>
      <c r="T17" s="78">
        <f t="shared" si="9"/>
        <v>0.04</v>
      </c>
      <c r="U17" s="78">
        <f t="shared" si="10"/>
        <v>0.04</v>
      </c>
      <c r="V17" s="78">
        <f t="shared" si="11"/>
        <v>0.04</v>
      </c>
      <c r="W17" s="78">
        <f t="shared" si="12"/>
        <v>0.04</v>
      </c>
      <c r="X17" s="78">
        <f t="shared" si="13"/>
        <v>0.04</v>
      </c>
      <c r="Y17" s="78">
        <f t="shared" si="14"/>
        <v>0.04</v>
      </c>
      <c r="Z17" s="78">
        <f t="shared" si="15"/>
        <v>0.04</v>
      </c>
      <c r="AA17" s="78">
        <f t="shared" si="16"/>
        <v>0.04</v>
      </c>
      <c r="AB17" s="78">
        <f t="shared" si="17"/>
        <v>0.04</v>
      </c>
      <c r="AC17" s="78">
        <f t="shared" si="18"/>
        <v>0.04</v>
      </c>
      <c r="AD17" s="78">
        <f t="shared" si="19"/>
        <v>0.06</v>
      </c>
      <c r="AE17" s="78">
        <f t="shared" si="20"/>
        <v>0.04</v>
      </c>
      <c r="AF17" s="78">
        <f t="shared" si="21"/>
        <v>0.04</v>
      </c>
      <c r="AG17" s="78">
        <f t="shared" si="22"/>
        <v>0.04</v>
      </c>
      <c r="AH17" s="78">
        <f t="shared" si="23"/>
        <v>0.04</v>
      </c>
      <c r="AI17" s="78">
        <f t="shared" si="24"/>
        <v>0.04</v>
      </c>
      <c r="AJ17" s="78">
        <f t="shared" si="25"/>
        <v>0.04</v>
      </c>
    </row>
    <row r="18" spans="1:36" ht="12.95" customHeight="1" x14ac:dyDescent="0.15">
      <c r="A18" s="85">
        <v>205</v>
      </c>
      <c r="B18" s="99" t="s">
        <v>428</v>
      </c>
      <c r="C18" s="99"/>
      <c r="D18" s="77">
        <v>12</v>
      </c>
      <c r="E18" s="77">
        <v>9</v>
      </c>
      <c r="F18" s="4">
        <f t="shared" si="0"/>
        <v>0.05</v>
      </c>
      <c r="G18" s="5"/>
      <c r="H18" s="85" t="s">
        <v>32</v>
      </c>
      <c r="I18" s="77"/>
      <c r="J18" s="1" t="s">
        <v>15</v>
      </c>
      <c r="K18" s="78">
        <f t="shared" si="1"/>
        <v>0.05</v>
      </c>
      <c r="L18" s="78">
        <f t="shared" si="2"/>
        <v>0.05</v>
      </c>
      <c r="M18" s="78">
        <f t="shared" si="3"/>
        <v>0.05</v>
      </c>
      <c r="N18" s="78">
        <f t="shared" si="4"/>
        <v>0.06</v>
      </c>
      <c r="O18" s="78">
        <f t="shared" si="5"/>
        <v>0.06</v>
      </c>
      <c r="P18" s="78">
        <f t="shared" si="26"/>
        <v>0.05</v>
      </c>
      <c r="Q18" s="78">
        <f t="shared" si="6"/>
        <v>0.05</v>
      </c>
      <c r="R18" s="78">
        <f t="shared" si="7"/>
        <v>0.05</v>
      </c>
      <c r="S18" s="78">
        <f t="shared" si="8"/>
        <v>0.05</v>
      </c>
      <c r="T18" s="78">
        <f t="shared" si="9"/>
        <v>0.05</v>
      </c>
      <c r="U18" s="78">
        <f t="shared" si="10"/>
        <v>0.05</v>
      </c>
      <c r="V18" s="78">
        <f t="shared" si="11"/>
        <v>0.06</v>
      </c>
      <c r="W18" s="78">
        <f t="shared" si="12"/>
        <v>0.06</v>
      </c>
      <c r="X18" s="78">
        <f t="shared" si="13"/>
        <v>0.05</v>
      </c>
      <c r="Y18" s="78">
        <f t="shared" si="14"/>
        <v>0.05</v>
      </c>
      <c r="Z18" s="78">
        <f t="shared" si="15"/>
        <v>0.06</v>
      </c>
      <c r="AA18" s="78">
        <f t="shared" si="16"/>
        <v>0.05</v>
      </c>
      <c r="AB18" s="78">
        <f t="shared" si="17"/>
        <v>0.05</v>
      </c>
      <c r="AC18" s="78">
        <f t="shared" si="18"/>
        <v>0.05</v>
      </c>
      <c r="AD18" s="78">
        <f t="shared" si="19"/>
        <v>7.0000000000000007E-2</v>
      </c>
      <c r="AE18" s="78">
        <f t="shared" si="20"/>
        <v>0.05</v>
      </c>
      <c r="AF18" s="78">
        <f t="shared" si="21"/>
        <v>0.05</v>
      </c>
      <c r="AG18" s="78">
        <f t="shared" si="22"/>
        <v>0.05</v>
      </c>
      <c r="AH18" s="78">
        <f t="shared" si="23"/>
        <v>0.05</v>
      </c>
      <c r="AI18" s="78">
        <f t="shared" si="24"/>
        <v>0.06</v>
      </c>
      <c r="AJ18" s="78">
        <f t="shared" si="25"/>
        <v>0.05</v>
      </c>
    </row>
    <row r="19" spans="1:36" ht="12.95" customHeight="1" x14ac:dyDescent="0.15">
      <c r="A19" s="85">
        <v>206</v>
      </c>
      <c r="B19" s="99" t="s">
        <v>429</v>
      </c>
      <c r="C19" s="99"/>
      <c r="D19" s="77">
        <v>8</v>
      </c>
      <c r="E19" s="77">
        <v>10</v>
      </c>
      <c r="F19" s="4">
        <f t="shared" si="0"/>
        <v>0.03</v>
      </c>
      <c r="G19" s="5"/>
      <c r="H19" s="85" t="s">
        <v>32</v>
      </c>
      <c r="I19" s="77"/>
      <c r="J19" s="1" t="s">
        <v>15</v>
      </c>
      <c r="K19" s="78">
        <f t="shared" si="1"/>
        <v>0.03</v>
      </c>
      <c r="L19" s="78">
        <f t="shared" si="2"/>
        <v>0.03</v>
      </c>
      <c r="M19" s="78">
        <f t="shared" si="3"/>
        <v>0.03</v>
      </c>
      <c r="N19" s="78">
        <f t="shared" si="4"/>
        <v>0.03</v>
      </c>
      <c r="O19" s="78">
        <f t="shared" si="5"/>
        <v>0.03</v>
      </c>
      <c r="P19" s="78">
        <f t="shared" si="26"/>
        <v>0.03</v>
      </c>
      <c r="Q19" s="78">
        <f t="shared" si="6"/>
        <v>0.03</v>
      </c>
      <c r="R19" s="78">
        <f t="shared" si="7"/>
        <v>0.03</v>
      </c>
      <c r="S19" s="78">
        <f t="shared" si="8"/>
        <v>0.03</v>
      </c>
      <c r="T19" s="78">
        <f t="shared" si="9"/>
        <v>0.03</v>
      </c>
      <c r="U19" s="78">
        <f t="shared" si="10"/>
        <v>0.03</v>
      </c>
      <c r="V19" s="78">
        <f t="shared" si="11"/>
        <v>0.03</v>
      </c>
      <c r="W19" s="78">
        <f t="shared" si="12"/>
        <v>0.03</v>
      </c>
      <c r="X19" s="78">
        <f t="shared" si="13"/>
        <v>0.03</v>
      </c>
      <c r="Y19" s="78">
        <f t="shared" si="14"/>
        <v>0.02</v>
      </c>
      <c r="Z19" s="78">
        <f t="shared" si="15"/>
        <v>0.03</v>
      </c>
      <c r="AA19" s="78">
        <f t="shared" si="16"/>
        <v>0.03</v>
      </c>
      <c r="AB19" s="78">
        <f t="shared" si="17"/>
        <v>0.03</v>
      </c>
      <c r="AC19" s="78">
        <f t="shared" si="18"/>
        <v>0.03</v>
      </c>
      <c r="AD19" s="78">
        <f t="shared" si="19"/>
        <v>0.04</v>
      </c>
      <c r="AE19" s="78">
        <f t="shared" si="20"/>
        <v>0.02</v>
      </c>
      <c r="AF19" s="78">
        <f t="shared" si="21"/>
        <v>0.03</v>
      </c>
      <c r="AG19" s="78">
        <f t="shared" si="22"/>
        <v>0.03</v>
      </c>
      <c r="AH19" s="78">
        <f t="shared" si="23"/>
        <v>0.02</v>
      </c>
      <c r="AI19" s="78">
        <f t="shared" si="24"/>
        <v>0.03</v>
      </c>
      <c r="AJ19" s="78">
        <f t="shared" si="25"/>
        <v>0.03</v>
      </c>
    </row>
    <row r="20" spans="1:36" ht="12.95" customHeight="1" x14ac:dyDescent="0.15">
      <c r="A20" s="85">
        <v>207</v>
      </c>
      <c r="B20" s="99" t="s">
        <v>430</v>
      </c>
      <c r="C20" s="99"/>
      <c r="D20" s="77">
        <v>8</v>
      </c>
      <c r="E20" s="77">
        <v>8</v>
      </c>
      <c r="F20" s="4">
        <f t="shared" si="0"/>
        <v>0.02</v>
      </c>
      <c r="G20" s="5"/>
      <c r="H20" s="85" t="s">
        <v>32</v>
      </c>
      <c r="I20" s="77"/>
      <c r="J20" s="1" t="s">
        <v>15</v>
      </c>
      <c r="K20" s="78">
        <f t="shared" si="1"/>
        <v>0.02</v>
      </c>
      <c r="L20" s="78">
        <f t="shared" si="2"/>
        <v>0.02</v>
      </c>
      <c r="M20" s="78">
        <f t="shared" si="3"/>
        <v>0.02</v>
      </c>
      <c r="N20" s="78">
        <f t="shared" si="4"/>
        <v>0.02</v>
      </c>
      <c r="O20" s="78">
        <f t="shared" si="5"/>
        <v>0.02</v>
      </c>
      <c r="P20" s="78">
        <f t="shared" si="26"/>
        <v>0.02</v>
      </c>
      <c r="Q20" s="78">
        <f t="shared" si="6"/>
        <v>0.02</v>
      </c>
      <c r="R20" s="78">
        <f t="shared" si="7"/>
        <v>0.02</v>
      </c>
      <c r="S20" s="78">
        <f t="shared" si="8"/>
        <v>0.02</v>
      </c>
      <c r="T20" s="78">
        <f t="shared" si="9"/>
        <v>0.02</v>
      </c>
      <c r="U20" s="78">
        <f t="shared" si="10"/>
        <v>0.02</v>
      </c>
      <c r="V20" s="78">
        <f t="shared" si="11"/>
        <v>0.02</v>
      </c>
      <c r="W20" s="78">
        <f t="shared" si="12"/>
        <v>0.02</v>
      </c>
      <c r="X20" s="78">
        <f t="shared" si="13"/>
        <v>0.02</v>
      </c>
      <c r="Y20" s="78">
        <f t="shared" si="14"/>
        <v>0.02</v>
      </c>
      <c r="Z20" s="78">
        <f t="shared" si="15"/>
        <v>0.02</v>
      </c>
      <c r="AA20" s="78">
        <f t="shared" si="16"/>
        <v>0.02</v>
      </c>
      <c r="AB20" s="78">
        <f t="shared" si="17"/>
        <v>0.02</v>
      </c>
      <c r="AC20" s="78">
        <f t="shared" si="18"/>
        <v>0.02</v>
      </c>
      <c r="AD20" s="78">
        <f t="shared" si="19"/>
        <v>0.03</v>
      </c>
      <c r="AE20" s="78">
        <f t="shared" si="20"/>
        <v>0.02</v>
      </c>
      <c r="AF20" s="78">
        <f t="shared" si="21"/>
        <v>0.02</v>
      </c>
      <c r="AG20" s="78">
        <f t="shared" si="22"/>
        <v>0.02</v>
      </c>
      <c r="AH20" s="78">
        <f t="shared" si="23"/>
        <v>0.02</v>
      </c>
      <c r="AI20" s="78">
        <f t="shared" si="24"/>
        <v>0.02</v>
      </c>
      <c r="AJ20" s="78">
        <f t="shared" si="25"/>
        <v>0.02</v>
      </c>
    </row>
    <row r="21" spans="1:36" ht="12.95" customHeight="1" x14ac:dyDescent="0.15">
      <c r="A21" s="77"/>
      <c r="B21" s="99"/>
      <c r="C21" s="99"/>
      <c r="D21" s="77"/>
      <c r="E21" s="77"/>
      <c r="F21" s="4" t="str">
        <f t="shared" si="0"/>
        <v/>
      </c>
      <c r="G21" s="5"/>
      <c r="H21" s="77"/>
      <c r="I21" s="77"/>
      <c r="J21" s="1" t="s">
        <v>15</v>
      </c>
      <c r="K21" s="78" t="e">
        <f t="shared" si="1"/>
        <v>#NUM!</v>
      </c>
      <c r="L21" s="78" t="e">
        <f t="shared" si="2"/>
        <v>#NUM!</v>
      </c>
      <c r="M21" s="78" t="e">
        <f t="shared" si="3"/>
        <v>#NUM!</v>
      </c>
      <c r="N21" s="78" t="e">
        <f t="shared" si="4"/>
        <v>#NUM!</v>
      </c>
      <c r="O21" s="78" t="e">
        <f t="shared" si="5"/>
        <v>#NUM!</v>
      </c>
      <c r="P21" s="78" t="e">
        <f t="shared" si="26"/>
        <v>#N/A</v>
      </c>
      <c r="Q21" s="78" t="e">
        <f t="shared" si="6"/>
        <v>#NUM!</v>
      </c>
      <c r="R21" s="78" t="e">
        <f t="shared" si="7"/>
        <v>#NUM!</v>
      </c>
      <c r="S21" s="78" t="e">
        <f t="shared" si="8"/>
        <v>#NUM!</v>
      </c>
      <c r="T21" s="78" t="e">
        <f t="shared" si="9"/>
        <v>#NUM!</v>
      </c>
      <c r="U21" s="78" t="e">
        <f t="shared" si="10"/>
        <v>#N/A</v>
      </c>
      <c r="V21" s="78" t="e">
        <f t="shared" si="11"/>
        <v>#NUM!</v>
      </c>
      <c r="W21" s="78" t="e">
        <f t="shared" si="12"/>
        <v>#NUM!</v>
      </c>
      <c r="X21" s="78" t="e">
        <f t="shared" si="13"/>
        <v>#NUM!</v>
      </c>
      <c r="Y21" s="78" t="e">
        <f t="shared" si="14"/>
        <v>#NUM!</v>
      </c>
      <c r="Z21" s="78" t="e">
        <f t="shared" si="15"/>
        <v>#N/A</v>
      </c>
      <c r="AA21" s="78" t="e">
        <f t="shared" si="16"/>
        <v>#NUM!</v>
      </c>
      <c r="AB21" s="78" t="e">
        <f t="shared" si="17"/>
        <v>#NUM!</v>
      </c>
      <c r="AC21" s="78" t="e">
        <f t="shared" si="18"/>
        <v>#NUM!</v>
      </c>
      <c r="AD21" s="78" t="e">
        <f t="shared" si="19"/>
        <v>#NUM!</v>
      </c>
      <c r="AE21" s="78" t="e">
        <f t="shared" si="20"/>
        <v>#NUM!</v>
      </c>
      <c r="AF21" s="78" t="e">
        <f t="shared" si="21"/>
        <v>#N/A</v>
      </c>
      <c r="AG21" s="78" t="e">
        <f t="shared" si="22"/>
        <v>#NUM!</v>
      </c>
      <c r="AH21" s="78" t="e">
        <f t="shared" si="23"/>
        <v>#NUM!</v>
      </c>
      <c r="AI21" s="78" t="e">
        <f t="shared" si="24"/>
        <v>#NUM!</v>
      </c>
      <c r="AJ21" s="78" t="e">
        <f t="shared" si="25"/>
        <v>#N/A</v>
      </c>
    </row>
    <row r="22" spans="1:36" ht="12.95" customHeight="1" x14ac:dyDescent="0.15">
      <c r="A22" s="77"/>
      <c r="B22" s="99"/>
      <c r="C22" s="99"/>
      <c r="D22" s="77"/>
      <c r="E22" s="77"/>
      <c r="F22" s="4" t="str">
        <f t="shared" si="0"/>
        <v/>
      </c>
      <c r="G22" s="5"/>
      <c r="H22" s="77"/>
      <c r="I22" s="77"/>
      <c r="J22" s="1" t="s">
        <v>15</v>
      </c>
      <c r="K22" s="78" t="e">
        <f t="shared" si="1"/>
        <v>#NUM!</v>
      </c>
      <c r="L22" s="78" t="e">
        <f t="shared" si="2"/>
        <v>#NUM!</v>
      </c>
      <c r="M22" s="78" t="e">
        <f t="shared" si="3"/>
        <v>#NUM!</v>
      </c>
      <c r="N22" s="78" t="e">
        <f t="shared" si="4"/>
        <v>#NUM!</v>
      </c>
      <c r="O22" s="78" t="e">
        <f t="shared" si="5"/>
        <v>#NUM!</v>
      </c>
      <c r="P22" s="78" t="e">
        <f t="shared" si="26"/>
        <v>#N/A</v>
      </c>
      <c r="Q22" s="78" t="e">
        <f t="shared" si="6"/>
        <v>#NUM!</v>
      </c>
      <c r="R22" s="78" t="e">
        <f t="shared" si="7"/>
        <v>#NUM!</v>
      </c>
      <c r="S22" s="78" t="e">
        <f t="shared" si="8"/>
        <v>#NUM!</v>
      </c>
      <c r="T22" s="78" t="e">
        <f t="shared" si="9"/>
        <v>#NUM!</v>
      </c>
      <c r="U22" s="78" t="e">
        <f t="shared" si="10"/>
        <v>#N/A</v>
      </c>
      <c r="V22" s="78" t="e">
        <f t="shared" si="11"/>
        <v>#NUM!</v>
      </c>
      <c r="W22" s="78" t="e">
        <f t="shared" si="12"/>
        <v>#NUM!</v>
      </c>
      <c r="X22" s="78" t="e">
        <f t="shared" si="13"/>
        <v>#NUM!</v>
      </c>
      <c r="Y22" s="78" t="e">
        <f t="shared" si="14"/>
        <v>#NUM!</v>
      </c>
      <c r="Z22" s="78" t="e">
        <f t="shared" si="15"/>
        <v>#N/A</v>
      </c>
      <c r="AA22" s="78" t="e">
        <f t="shared" si="16"/>
        <v>#NUM!</v>
      </c>
      <c r="AB22" s="78" t="e">
        <f t="shared" si="17"/>
        <v>#NUM!</v>
      </c>
      <c r="AC22" s="78" t="e">
        <f t="shared" si="18"/>
        <v>#NUM!</v>
      </c>
      <c r="AD22" s="78" t="e">
        <f t="shared" si="19"/>
        <v>#NUM!</v>
      </c>
      <c r="AE22" s="78" t="e">
        <f t="shared" si="20"/>
        <v>#NUM!</v>
      </c>
      <c r="AF22" s="78" t="e">
        <f t="shared" si="21"/>
        <v>#N/A</v>
      </c>
      <c r="AG22" s="78" t="e">
        <f t="shared" si="22"/>
        <v>#NUM!</v>
      </c>
      <c r="AH22" s="78" t="e">
        <f t="shared" si="23"/>
        <v>#NUM!</v>
      </c>
      <c r="AI22" s="78" t="e">
        <f t="shared" si="24"/>
        <v>#NUM!</v>
      </c>
      <c r="AJ22" s="78" t="e">
        <f t="shared" si="25"/>
        <v>#N/A</v>
      </c>
    </row>
    <row r="23" spans="1:36" ht="12.95" customHeight="1" x14ac:dyDescent="0.15">
      <c r="A23" s="77"/>
      <c r="B23" s="99"/>
      <c r="C23" s="99"/>
      <c r="D23" s="77"/>
      <c r="E23" s="77"/>
      <c r="F23" s="4" t="str">
        <f t="shared" si="0"/>
        <v/>
      </c>
      <c r="G23" s="5"/>
      <c r="H23" s="77"/>
      <c r="I23" s="77"/>
      <c r="J23" s="1" t="s">
        <v>15</v>
      </c>
      <c r="K23" s="78" t="e">
        <f t="shared" si="1"/>
        <v>#NUM!</v>
      </c>
      <c r="L23" s="78" t="e">
        <f t="shared" si="2"/>
        <v>#NUM!</v>
      </c>
      <c r="M23" s="78" t="e">
        <f t="shared" si="3"/>
        <v>#NUM!</v>
      </c>
      <c r="N23" s="78" t="e">
        <f t="shared" si="4"/>
        <v>#NUM!</v>
      </c>
      <c r="O23" s="78" t="e">
        <f t="shared" si="5"/>
        <v>#NUM!</v>
      </c>
      <c r="P23" s="78" t="e">
        <f t="shared" si="26"/>
        <v>#N/A</v>
      </c>
      <c r="Q23" s="78" t="e">
        <f t="shared" si="6"/>
        <v>#NUM!</v>
      </c>
      <c r="R23" s="78" t="e">
        <f t="shared" si="7"/>
        <v>#NUM!</v>
      </c>
      <c r="S23" s="78" t="e">
        <f t="shared" si="8"/>
        <v>#NUM!</v>
      </c>
      <c r="T23" s="78" t="e">
        <f t="shared" si="9"/>
        <v>#NUM!</v>
      </c>
      <c r="U23" s="78" t="e">
        <f t="shared" si="10"/>
        <v>#N/A</v>
      </c>
      <c r="V23" s="78" t="e">
        <f t="shared" si="11"/>
        <v>#NUM!</v>
      </c>
      <c r="W23" s="78" t="e">
        <f t="shared" si="12"/>
        <v>#NUM!</v>
      </c>
      <c r="X23" s="78" t="e">
        <f t="shared" si="13"/>
        <v>#NUM!</v>
      </c>
      <c r="Y23" s="78" t="e">
        <f t="shared" si="14"/>
        <v>#NUM!</v>
      </c>
      <c r="Z23" s="78" t="e">
        <f t="shared" si="15"/>
        <v>#N/A</v>
      </c>
      <c r="AA23" s="78" t="e">
        <f t="shared" si="16"/>
        <v>#NUM!</v>
      </c>
      <c r="AB23" s="78" t="e">
        <f t="shared" si="17"/>
        <v>#NUM!</v>
      </c>
      <c r="AC23" s="78" t="e">
        <f t="shared" si="18"/>
        <v>#NUM!</v>
      </c>
      <c r="AD23" s="78" t="e">
        <f t="shared" si="19"/>
        <v>#NUM!</v>
      </c>
      <c r="AE23" s="78" t="e">
        <f t="shared" si="20"/>
        <v>#NUM!</v>
      </c>
      <c r="AF23" s="78" t="e">
        <f t="shared" si="21"/>
        <v>#N/A</v>
      </c>
      <c r="AG23" s="78" t="e">
        <f t="shared" si="22"/>
        <v>#NUM!</v>
      </c>
      <c r="AH23" s="78" t="e">
        <f t="shared" si="23"/>
        <v>#NUM!</v>
      </c>
      <c r="AI23" s="78" t="e">
        <f t="shared" si="24"/>
        <v>#NUM!</v>
      </c>
      <c r="AJ23" s="78" t="e">
        <f t="shared" si="25"/>
        <v>#N/A</v>
      </c>
    </row>
    <row r="24" spans="1:36" ht="12.95" customHeight="1" x14ac:dyDescent="0.15">
      <c r="A24" s="77"/>
      <c r="B24" s="99"/>
      <c r="C24" s="99"/>
      <c r="D24" s="77"/>
      <c r="E24" s="77"/>
      <c r="F24" s="4" t="str">
        <f t="shared" si="0"/>
        <v/>
      </c>
      <c r="G24" s="5"/>
      <c r="H24" s="77"/>
      <c r="I24" s="5"/>
      <c r="J24" s="1" t="s">
        <v>15</v>
      </c>
      <c r="K24" s="78" t="e">
        <f t="shared" si="1"/>
        <v>#NUM!</v>
      </c>
      <c r="L24" s="78" t="e">
        <f t="shared" si="2"/>
        <v>#NUM!</v>
      </c>
      <c r="M24" s="78" t="e">
        <f t="shared" si="3"/>
        <v>#NUM!</v>
      </c>
      <c r="N24" s="78" t="e">
        <f t="shared" si="4"/>
        <v>#NUM!</v>
      </c>
      <c r="O24" s="78" t="e">
        <f t="shared" si="5"/>
        <v>#NUM!</v>
      </c>
      <c r="P24" s="78" t="e">
        <f t="shared" si="26"/>
        <v>#N/A</v>
      </c>
      <c r="Q24" s="78" t="e">
        <f t="shared" si="6"/>
        <v>#NUM!</v>
      </c>
      <c r="R24" s="78" t="e">
        <f t="shared" si="7"/>
        <v>#NUM!</v>
      </c>
      <c r="S24" s="78" t="e">
        <f t="shared" si="8"/>
        <v>#NUM!</v>
      </c>
      <c r="T24" s="78" t="e">
        <f t="shared" si="9"/>
        <v>#NUM!</v>
      </c>
      <c r="U24" s="78" t="e">
        <f t="shared" si="10"/>
        <v>#N/A</v>
      </c>
      <c r="V24" s="78" t="e">
        <f t="shared" si="11"/>
        <v>#NUM!</v>
      </c>
      <c r="W24" s="78" t="e">
        <f t="shared" si="12"/>
        <v>#NUM!</v>
      </c>
      <c r="X24" s="78" t="e">
        <f t="shared" si="13"/>
        <v>#NUM!</v>
      </c>
      <c r="Y24" s="78" t="e">
        <f t="shared" si="14"/>
        <v>#NUM!</v>
      </c>
      <c r="Z24" s="78" t="e">
        <f t="shared" si="15"/>
        <v>#N/A</v>
      </c>
      <c r="AA24" s="78" t="e">
        <f t="shared" si="16"/>
        <v>#NUM!</v>
      </c>
      <c r="AB24" s="78" t="e">
        <f t="shared" si="17"/>
        <v>#NUM!</v>
      </c>
      <c r="AC24" s="78" t="e">
        <f t="shared" si="18"/>
        <v>#NUM!</v>
      </c>
      <c r="AD24" s="78" t="e">
        <f t="shared" si="19"/>
        <v>#NUM!</v>
      </c>
      <c r="AE24" s="78" t="e">
        <f t="shared" si="20"/>
        <v>#NUM!</v>
      </c>
      <c r="AF24" s="78" t="e">
        <f t="shared" si="21"/>
        <v>#N/A</v>
      </c>
      <c r="AG24" s="78" t="e">
        <f t="shared" si="22"/>
        <v>#NUM!</v>
      </c>
      <c r="AH24" s="78" t="e">
        <f t="shared" si="23"/>
        <v>#NUM!</v>
      </c>
      <c r="AI24" s="78" t="e">
        <f t="shared" si="24"/>
        <v>#NUM!</v>
      </c>
      <c r="AJ24" s="78" t="e">
        <f t="shared" si="25"/>
        <v>#N/A</v>
      </c>
    </row>
    <row r="25" spans="1:36" ht="12.95" customHeight="1" x14ac:dyDescent="0.15">
      <c r="A25" s="77"/>
      <c r="B25" s="99"/>
      <c r="C25" s="99"/>
      <c r="D25" s="77"/>
      <c r="E25" s="77"/>
      <c r="F25" s="4" t="str">
        <f t="shared" si="0"/>
        <v/>
      </c>
      <c r="G25" s="5"/>
      <c r="H25" s="77"/>
      <c r="I25" s="5"/>
      <c r="J25" s="1" t="s">
        <v>15</v>
      </c>
      <c r="K25" s="78" t="e">
        <f t="shared" si="1"/>
        <v>#NUM!</v>
      </c>
      <c r="L25" s="78" t="e">
        <f t="shared" si="2"/>
        <v>#NUM!</v>
      </c>
      <c r="M25" s="78" t="e">
        <f t="shared" si="3"/>
        <v>#NUM!</v>
      </c>
      <c r="N25" s="78" t="e">
        <f t="shared" si="4"/>
        <v>#NUM!</v>
      </c>
      <c r="O25" s="78" t="e">
        <f t="shared" si="5"/>
        <v>#NUM!</v>
      </c>
      <c r="P25" s="78" t="e">
        <f t="shared" si="26"/>
        <v>#N/A</v>
      </c>
      <c r="Q25" s="78" t="e">
        <f t="shared" si="6"/>
        <v>#NUM!</v>
      </c>
      <c r="R25" s="78" t="e">
        <f t="shared" si="7"/>
        <v>#NUM!</v>
      </c>
      <c r="S25" s="78" t="e">
        <f t="shared" si="8"/>
        <v>#NUM!</v>
      </c>
      <c r="T25" s="78" t="e">
        <f t="shared" si="9"/>
        <v>#NUM!</v>
      </c>
      <c r="U25" s="78" t="e">
        <f t="shared" si="10"/>
        <v>#N/A</v>
      </c>
      <c r="V25" s="78" t="e">
        <f t="shared" si="11"/>
        <v>#NUM!</v>
      </c>
      <c r="W25" s="78" t="e">
        <f t="shared" si="12"/>
        <v>#NUM!</v>
      </c>
      <c r="X25" s="78" t="e">
        <f t="shared" si="13"/>
        <v>#NUM!</v>
      </c>
      <c r="Y25" s="78" t="e">
        <f t="shared" si="14"/>
        <v>#NUM!</v>
      </c>
      <c r="Z25" s="78" t="e">
        <f t="shared" si="15"/>
        <v>#N/A</v>
      </c>
      <c r="AA25" s="78" t="e">
        <f t="shared" si="16"/>
        <v>#NUM!</v>
      </c>
      <c r="AB25" s="78" t="e">
        <f t="shared" si="17"/>
        <v>#NUM!</v>
      </c>
      <c r="AC25" s="78" t="e">
        <f t="shared" si="18"/>
        <v>#NUM!</v>
      </c>
      <c r="AD25" s="78" t="e">
        <f t="shared" si="19"/>
        <v>#NUM!</v>
      </c>
      <c r="AE25" s="78" t="e">
        <f t="shared" si="20"/>
        <v>#NUM!</v>
      </c>
      <c r="AF25" s="78" t="e">
        <f t="shared" si="21"/>
        <v>#N/A</v>
      </c>
      <c r="AG25" s="78" t="e">
        <f t="shared" si="22"/>
        <v>#NUM!</v>
      </c>
      <c r="AH25" s="78" t="e">
        <f t="shared" si="23"/>
        <v>#NUM!</v>
      </c>
      <c r="AI25" s="78" t="e">
        <f t="shared" si="24"/>
        <v>#NUM!</v>
      </c>
      <c r="AJ25" s="78" t="e">
        <f t="shared" si="25"/>
        <v>#N/A</v>
      </c>
    </row>
    <row r="26" spans="1:36" ht="12.95" customHeight="1" x14ac:dyDescent="0.15">
      <c r="A26" s="77"/>
      <c r="B26" s="99"/>
      <c r="C26" s="99"/>
      <c r="D26" s="77"/>
      <c r="E26" s="77"/>
      <c r="F26" s="4" t="str">
        <f t="shared" si="0"/>
        <v/>
      </c>
      <c r="G26" s="5"/>
      <c r="H26" s="77"/>
      <c r="I26" s="5"/>
      <c r="J26" s="1" t="s">
        <v>15</v>
      </c>
      <c r="K26" s="78" t="e">
        <f t="shared" si="1"/>
        <v>#NUM!</v>
      </c>
      <c r="L26" s="78" t="e">
        <f t="shared" si="2"/>
        <v>#NUM!</v>
      </c>
      <c r="M26" s="78" t="e">
        <f t="shared" si="3"/>
        <v>#NUM!</v>
      </c>
      <c r="N26" s="78" t="e">
        <f t="shared" si="4"/>
        <v>#NUM!</v>
      </c>
      <c r="O26" s="78" t="e">
        <f t="shared" si="5"/>
        <v>#NUM!</v>
      </c>
      <c r="P26" s="78" t="e">
        <f t="shared" si="26"/>
        <v>#N/A</v>
      </c>
      <c r="Q26" s="78" t="e">
        <f t="shared" si="6"/>
        <v>#NUM!</v>
      </c>
      <c r="R26" s="78" t="e">
        <f t="shared" si="7"/>
        <v>#NUM!</v>
      </c>
      <c r="S26" s="78" t="e">
        <f t="shared" si="8"/>
        <v>#NUM!</v>
      </c>
      <c r="T26" s="78" t="e">
        <f t="shared" si="9"/>
        <v>#NUM!</v>
      </c>
      <c r="U26" s="78" t="e">
        <f t="shared" si="10"/>
        <v>#N/A</v>
      </c>
      <c r="V26" s="78" t="e">
        <f t="shared" si="11"/>
        <v>#NUM!</v>
      </c>
      <c r="W26" s="78" t="e">
        <f t="shared" si="12"/>
        <v>#NUM!</v>
      </c>
      <c r="X26" s="78" t="e">
        <f t="shared" si="13"/>
        <v>#NUM!</v>
      </c>
      <c r="Y26" s="78" t="e">
        <f t="shared" si="14"/>
        <v>#NUM!</v>
      </c>
      <c r="Z26" s="78" t="e">
        <f t="shared" si="15"/>
        <v>#N/A</v>
      </c>
      <c r="AA26" s="78" t="e">
        <f t="shared" si="16"/>
        <v>#NUM!</v>
      </c>
      <c r="AB26" s="78" t="e">
        <f t="shared" si="17"/>
        <v>#NUM!</v>
      </c>
      <c r="AC26" s="78" t="e">
        <f t="shared" si="18"/>
        <v>#NUM!</v>
      </c>
      <c r="AD26" s="78" t="e">
        <f t="shared" si="19"/>
        <v>#NUM!</v>
      </c>
      <c r="AE26" s="78" t="e">
        <f t="shared" si="20"/>
        <v>#NUM!</v>
      </c>
      <c r="AF26" s="78" t="e">
        <f t="shared" si="21"/>
        <v>#N/A</v>
      </c>
      <c r="AG26" s="78" t="e">
        <f t="shared" si="22"/>
        <v>#NUM!</v>
      </c>
      <c r="AH26" s="78" t="e">
        <f t="shared" si="23"/>
        <v>#NUM!</v>
      </c>
      <c r="AI26" s="78" t="e">
        <f t="shared" si="24"/>
        <v>#NUM!</v>
      </c>
      <c r="AJ26" s="78" t="e">
        <f t="shared" si="25"/>
        <v>#N/A</v>
      </c>
    </row>
    <row r="27" spans="1:36" ht="12.95" customHeight="1" x14ac:dyDescent="0.15">
      <c r="A27" s="77"/>
      <c r="B27" s="99"/>
      <c r="C27" s="99"/>
      <c r="D27" s="77"/>
      <c r="E27" s="77"/>
      <c r="F27" s="4" t="str">
        <f t="shared" si="0"/>
        <v/>
      </c>
      <c r="G27" s="5"/>
      <c r="H27" s="77"/>
      <c r="I27" s="5"/>
      <c r="J27" s="1" t="s">
        <v>15</v>
      </c>
      <c r="K27" s="78" t="e">
        <f t="shared" si="1"/>
        <v>#NUM!</v>
      </c>
      <c r="L27" s="78" t="e">
        <f t="shared" si="2"/>
        <v>#NUM!</v>
      </c>
      <c r="M27" s="78" t="e">
        <f t="shared" si="3"/>
        <v>#NUM!</v>
      </c>
      <c r="N27" s="78" t="e">
        <f t="shared" si="4"/>
        <v>#NUM!</v>
      </c>
      <c r="O27" s="78" t="e">
        <f t="shared" si="5"/>
        <v>#NUM!</v>
      </c>
      <c r="P27" s="78" t="e">
        <f t="shared" si="26"/>
        <v>#N/A</v>
      </c>
      <c r="Q27" s="78" t="e">
        <f t="shared" si="6"/>
        <v>#NUM!</v>
      </c>
      <c r="R27" s="78" t="e">
        <f t="shared" si="7"/>
        <v>#NUM!</v>
      </c>
      <c r="S27" s="78" t="e">
        <f t="shared" si="8"/>
        <v>#NUM!</v>
      </c>
      <c r="T27" s="78" t="e">
        <f t="shared" si="9"/>
        <v>#NUM!</v>
      </c>
      <c r="U27" s="78" t="e">
        <f t="shared" si="10"/>
        <v>#N/A</v>
      </c>
      <c r="V27" s="78" t="e">
        <f t="shared" si="11"/>
        <v>#NUM!</v>
      </c>
      <c r="W27" s="78" t="e">
        <f t="shared" si="12"/>
        <v>#NUM!</v>
      </c>
      <c r="X27" s="78" t="e">
        <f t="shared" si="13"/>
        <v>#NUM!</v>
      </c>
      <c r="Y27" s="78" t="e">
        <f t="shared" si="14"/>
        <v>#NUM!</v>
      </c>
      <c r="Z27" s="78" t="e">
        <f t="shared" si="15"/>
        <v>#N/A</v>
      </c>
      <c r="AA27" s="78" t="e">
        <f t="shared" si="16"/>
        <v>#NUM!</v>
      </c>
      <c r="AB27" s="78" t="e">
        <f t="shared" si="17"/>
        <v>#NUM!</v>
      </c>
      <c r="AC27" s="78" t="e">
        <f t="shared" si="18"/>
        <v>#NUM!</v>
      </c>
      <c r="AD27" s="78" t="e">
        <f t="shared" si="19"/>
        <v>#NUM!</v>
      </c>
      <c r="AE27" s="78" t="e">
        <f t="shared" si="20"/>
        <v>#NUM!</v>
      </c>
      <c r="AF27" s="78" t="e">
        <f t="shared" si="21"/>
        <v>#N/A</v>
      </c>
      <c r="AG27" s="78" t="e">
        <f t="shared" si="22"/>
        <v>#NUM!</v>
      </c>
      <c r="AH27" s="78" t="e">
        <f t="shared" si="23"/>
        <v>#NUM!</v>
      </c>
      <c r="AI27" s="78" t="e">
        <f t="shared" si="24"/>
        <v>#NUM!</v>
      </c>
      <c r="AJ27" s="78" t="e">
        <f t="shared" si="25"/>
        <v>#N/A</v>
      </c>
    </row>
    <row r="28" spans="1:36" ht="12.95" customHeight="1" x14ac:dyDescent="0.15">
      <c r="A28" s="77"/>
      <c r="B28" s="99"/>
      <c r="C28" s="99"/>
      <c r="D28" s="77"/>
      <c r="E28" s="77"/>
      <c r="F28" s="4" t="str">
        <f t="shared" si="0"/>
        <v/>
      </c>
      <c r="G28" s="5"/>
      <c r="H28" s="77"/>
      <c r="I28" s="5"/>
      <c r="J28" s="1" t="s">
        <v>15</v>
      </c>
      <c r="K28" s="78" t="e">
        <f t="shared" si="1"/>
        <v>#NUM!</v>
      </c>
      <c r="L28" s="78" t="e">
        <f t="shared" si="2"/>
        <v>#NUM!</v>
      </c>
      <c r="M28" s="78" t="e">
        <f t="shared" si="3"/>
        <v>#NUM!</v>
      </c>
      <c r="N28" s="8" t="e">
        <f t="shared" si="4"/>
        <v>#NUM!</v>
      </c>
      <c r="O28" s="78" t="e">
        <f t="shared" si="5"/>
        <v>#NUM!</v>
      </c>
      <c r="P28" s="78" t="e">
        <f t="shared" si="26"/>
        <v>#N/A</v>
      </c>
      <c r="Q28" s="78" t="e">
        <f t="shared" si="6"/>
        <v>#NUM!</v>
      </c>
      <c r="R28" s="78" t="e">
        <f t="shared" si="7"/>
        <v>#NUM!</v>
      </c>
      <c r="S28" s="78" t="e">
        <f t="shared" si="8"/>
        <v>#NUM!</v>
      </c>
      <c r="T28" s="78" t="e">
        <f t="shared" si="9"/>
        <v>#NUM!</v>
      </c>
      <c r="U28" s="78" t="e">
        <f t="shared" si="10"/>
        <v>#N/A</v>
      </c>
      <c r="V28" s="78" t="e">
        <f t="shared" si="11"/>
        <v>#NUM!</v>
      </c>
      <c r="W28" s="78" t="e">
        <f t="shared" si="12"/>
        <v>#NUM!</v>
      </c>
      <c r="X28" s="78" t="e">
        <f t="shared" si="13"/>
        <v>#NUM!</v>
      </c>
      <c r="Y28" s="78" t="e">
        <f t="shared" si="14"/>
        <v>#NUM!</v>
      </c>
      <c r="Z28" s="78" t="e">
        <f t="shared" si="15"/>
        <v>#N/A</v>
      </c>
      <c r="AA28" s="78" t="e">
        <f t="shared" si="16"/>
        <v>#NUM!</v>
      </c>
      <c r="AB28" s="78" t="e">
        <f t="shared" si="17"/>
        <v>#NUM!</v>
      </c>
      <c r="AC28" s="78" t="e">
        <f t="shared" si="18"/>
        <v>#NUM!</v>
      </c>
      <c r="AD28" s="78" t="e">
        <f t="shared" si="19"/>
        <v>#NUM!</v>
      </c>
      <c r="AE28" s="78" t="e">
        <f t="shared" si="20"/>
        <v>#NUM!</v>
      </c>
      <c r="AF28" s="78" t="e">
        <f t="shared" si="21"/>
        <v>#N/A</v>
      </c>
      <c r="AG28" s="78" t="e">
        <f t="shared" si="22"/>
        <v>#NUM!</v>
      </c>
      <c r="AH28" s="78" t="e">
        <f t="shared" si="23"/>
        <v>#NUM!</v>
      </c>
      <c r="AI28" s="78" t="e">
        <f t="shared" si="24"/>
        <v>#NUM!</v>
      </c>
      <c r="AJ28" s="78" t="e">
        <f t="shared" si="25"/>
        <v>#N/A</v>
      </c>
    </row>
    <row r="29" spans="1:36" ht="12.95" customHeight="1" x14ac:dyDescent="0.15">
      <c r="A29" s="77"/>
      <c r="B29" s="99"/>
      <c r="C29" s="99"/>
      <c r="D29" s="77"/>
      <c r="E29" s="77"/>
      <c r="F29" s="4" t="str">
        <f t="shared" si="0"/>
        <v/>
      </c>
      <c r="G29" s="5"/>
      <c r="H29" s="77"/>
      <c r="I29" s="5"/>
      <c r="J29" s="1" t="s">
        <v>15</v>
      </c>
      <c r="K29" s="78" t="e">
        <f t="shared" si="1"/>
        <v>#NUM!</v>
      </c>
      <c r="L29" s="78" t="e">
        <f t="shared" si="2"/>
        <v>#NUM!</v>
      </c>
      <c r="M29" s="78" t="e">
        <f t="shared" si="3"/>
        <v>#NUM!</v>
      </c>
      <c r="N29" s="78" t="e">
        <f t="shared" si="4"/>
        <v>#NUM!</v>
      </c>
      <c r="O29" s="78" t="e">
        <f t="shared" si="5"/>
        <v>#NUM!</v>
      </c>
      <c r="P29" s="78" t="e">
        <f t="shared" si="26"/>
        <v>#N/A</v>
      </c>
      <c r="Q29" s="78" t="e">
        <f t="shared" si="6"/>
        <v>#NUM!</v>
      </c>
      <c r="R29" s="78" t="e">
        <f t="shared" si="7"/>
        <v>#NUM!</v>
      </c>
      <c r="S29" s="78" t="e">
        <f t="shared" si="8"/>
        <v>#NUM!</v>
      </c>
      <c r="T29" s="78" t="e">
        <f t="shared" si="9"/>
        <v>#NUM!</v>
      </c>
      <c r="U29" s="78" t="e">
        <f t="shared" si="10"/>
        <v>#N/A</v>
      </c>
      <c r="V29" s="78" t="e">
        <f t="shared" si="11"/>
        <v>#NUM!</v>
      </c>
      <c r="W29" s="78" t="e">
        <f t="shared" si="12"/>
        <v>#NUM!</v>
      </c>
      <c r="X29" s="78" t="e">
        <f t="shared" si="13"/>
        <v>#NUM!</v>
      </c>
      <c r="Y29" s="78" t="e">
        <f t="shared" si="14"/>
        <v>#NUM!</v>
      </c>
      <c r="Z29" s="78" t="e">
        <f t="shared" si="15"/>
        <v>#N/A</v>
      </c>
      <c r="AA29" s="78" t="e">
        <f t="shared" si="16"/>
        <v>#NUM!</v>
      </c>
      <c r="AB29" s="78" t="e">
        <f t="shared" si="17"/>
        <v>#NUM!</v>
      </c>
      <c r="AC29" s="78" t="e">
        <f t="shared" si="18"/>
        <v>#NUM!</v>
      </c>
      <c r="AD29" s="78" t="e">
        <f t="shared" si="19"/>
        <v>#NUM!</v>
      </c>
      <c r="AE29" s="78" t="e">
        <f t="shared" si="20"/>
        <v>#NUM!</v>
      </c>
      <c r="AF29" s="78" t="e">
        <f t="shared" si="21"/>
        <v>#N/A</v>
      </c>
      <c r="AG29" s="78" t="e">
        <f t="shared" si="22"/>
        <v>#NUM!</v>
      </c>
      <c r="AH29" s="78" t="e">
        <f t="shared" si="23"/>
        <v>#NUM!</v>
      </c>
      <c r="AI29" s="78" t="e">
        <f t="shared" si="24"/>
        <v>#NUM!</v>
      </c>
      <c r="AJ29" s="78" t="e">
        <f t="shared" si="25"/>
        <v>#N/A</v>
      </c>
    </row>
    <row r="30" spans="1:36" ht="12.95" customHeight="1" x14ac:dyDescent="0.15">
      <c r="A30" s="77"/>
      <c r="B30" s="99"/>
      <c r="C30" s="99"/>
      <c r="D30" s="77"/>
      <c r="E30" s="77"/>
      <c r="F30" s="4" t="str">
        <f t="shared" si="0"/>
        <v/>
      </c>
      <c r="G30" s="5"/>
      <c r="H30" s="77"/>
      <c r="I30" s="5"/>
      <c r="J30" s="1" t="s">
        <v>15</v>
      </c>
      <c r="K30" s="78" t="e">
        <f t="shared" si="1"/>
        <v>#NUM!</v>
      </c>
      <c r="L30" s="78" t="e">
        <f t="shared" si="2"/>
        <v>#NUM!</v>
      </c>
      <c r="M30" s="78" t="e">
        <f t="shared" si="3"/>
        <v>#NUM!</v>
      </c>
      <c r="N30" s="78" t="e">
        <f t="shared" si="4"/>
        <v>#NUM!</v>
      </c>
      <c r="O30" s="78" t="e">
        <f t="shared" si="5"/>
        <v>#NUM!</v>
      </c>
      <c r="P30" s="78" t="e">
        <f t="shared" si="26"/>
        <v>#N/A</v>
      </c>
      <c r="Q30" s="78" t="e">
        <f t="shared" si="6"/>
        <v>#NUM!</v>
      </c>
      <c r="R30" s="78" t="e">
        <f t="shared" si="7"/>
        <v>#NUM!</v>
      </c>
      <c r="S30" s="78" t="e">
        <f t="shared" si="8"/>
        <v>#NUM!</v>
      </c>
      <c r="T30" s="78" t="e">
        <f t="shared" si="9"/>
        <v>#NUM!</v>
      </c>
      <c r="U30" s="78" t="e">
        <f t="shared" si="10"/>
        <v>#N/A</v>
      </c>
      <c r="V30" s="78" t="e">
        <f t="shared" si="11"/>
        <v>#NUM!</v>
      </c>
      <c r="W30" s="78" t="e">
        <f t="shared" si="12"/>
        <v>#NUM!</v>
      </c>
      <c r="X30" s="78" t="e">
        <f t="shared" si="13"/>
        <v>#NUM!</v>
      </c>
      <c r="Y30" s="78" t="e">
        <f t="shared" si="14"/>
        <v>#NUM!</v>
      </c>
      <c r="Z30" s="78" t="e">
        <f t="shared" si="15"/>
        <v>#N/A</v>
      </c>
      <c r="AA30" s="78" t="e">
        <f t="shared" si="16"/>
        <v>#NUM!</v>
      </c>
      <c r="AB30" s="78" t="e">
        <f t="shared" si="17"/>
        <v>#NUM!</v>
      </c>
      <c r="AC30" s="78" t="e">
        <f t="shared" si="18"/>
        <v>#NUM!</v>
      </c>
      <c r="AD30" s="78" t="e">
        <f t="shared" si="19"/>
        <v>#NUM!</v>
      </c>
      <c r="AE30" s="78" t="e">
        <f t="shared" si="20"/>
        <v>#NUM!</v>
      </c>
      <c r="AF30" s="78" t="e">
        <f t="shared" si="21"/>
        <v>#N/A</v>
      </c>
      <c r="AG30" s="78" t="e">
        <f t="shared" si="22"/>
        <v>#NUM!</v>
      </c>
      <c r="AH30" s="78" t="e">
        <f t="shared" si="23"/>
        <v>#NUM!</v>
      </c>
      <c r="AI30" s="78" t="e">
        <f t="shared" si="24"/>
        <v>#NUM!</v>
      </c>
      <c r="AJ30" s="78" t="e">
        <f t="shared" si="25"/>
        <v>#N/A</v>
      </c>
    </row>
    <row r="31" spans="1:36" ht="12.95" customHeight="1" x14ac:dyDescent="0.15">
      <c r="A31" s="77"/>
      <c r="B31" s="99"/>
      <c r="C31" s="99"/>
      <c r="D31" s="77"/>
      <c r="E31" s="77"/>
      <c r="F31" s="4" t="str">
        <f t="shared" si="0"/>
        <v/>
      </c>
      <c r="G31" s="5"/>
      <c r="H31" s="77"/>
      <c r="I31" s="5"/>
      <c r="J31" s="1" t="s">
        <v>15</v>
      </c>
      <c r="K31" s="78" t="e">
        <f t="shared" si="1"/>
        <v>#NUM!</v>
      </c>
      <c r="L31" s="78" t="e">
        <f t="shared" si="2"/>
        <v>#NUM!</v>
      </c>
      <c r="M31" s="78" t="e">
        <f t="shared" si="3"/>
        <v>#NUM!</v>
      </c>
      <c r="N31" s="78" t="e">
        <f t="shared" si="4"/>
        <v>#NUM!</v>
      </c>
      <c r="O31" s="78" t="e">
        <f t="shared" si="5"/>
        <v>#NUM!</v>
      </c>
      <c r="P31" s="78" t="e">
        <f t="shared" si="26"/>
        <v>#N/A</v>
      </c>
      <c r="Q31" s="78" t="e">
        <f t="shared" si="6"/>
        <v>#NUM!</v>
      </c>
      <c r="R31" s="78" t="e">
        <f t="shared" si="7"/>
        <v>#NUM!</v>
      </c>
      <c r="S31" s="78" t="e">
        <f t="shared" si="8"/>
        <v>#NUM!</v>
      </c>
      <c r="T31" s="78" t="e">
        <f t="shared" si="9"/>
        <v>#NUM!</v>
      </c>
      <c r="U31" s="78" t="e">
        <f t="shared" si="10"/>
        <v>#N/A</v>
      </c>
      <c r="V31" s="78" t="e">
        <f t="shared" si="11"/>
        <v>#NUM!</v>
      </c>
      <c r="W31" s="78" t="e">
        <f t="shared" si="12"/>
        <v>#NUM!</v>
      </c>
      <c r="X31" s="78" t="e">
        <f t="shared" si="13"/>
        <v>#NUM!</v>
      </c>
      <c r="Y31" s="78" t="e">
        <f t="shared" si="14"/>
        <v>#NUM!</v>
      </c>
      <c r="Z31" s="78" t="e">
        <f t="shared" si="15"/>
        <v>#N/A</v>
      </c>
      <c r="AA31" s="78" t="e">
        <f t="shared" si="16"/>
        <v>#NUM!</v>
      </c>
      <c r="AB31" s="78" t="e">
        <f t="shared" si="17"/>
        <v>#NUM!</v>
      </c>
      <c r="AC31" s="78" t="e">
        <f t="shared" si="18"/>
        <v>#NUM!</v>
      </c>
      <c r="AD31" s="78" t="e">
        <f t="shared" si="19"/>
        <v>#NUM!</v>
      </c>
      <c r="AE31" s="78" t="e">
        <f t="shared" si="20"/>
        <v>#NUM!</v>
      </c>
      <c r="AF31" s="78" t="e">
        <f t="shared" si="21"/>
        <v>#N/A</v>
      </c>
      <c r="AG31" s="78" t="e">
        <f t="shared" si="22"/>
        <v>#NUM!</v>
      </c>
      <c r="AH31" s="78" t="e">
        <f t="shared" si="23"/>
        <v>#NUM!</v>
      </c>
      <c r="AI31" s="78" t="e">
        <f t="shared" si="24"/>
        <v>#NUM!</v>
      </c>
      <c r="AJ31" s="78" t="e">
        <f t="shared" si="25"/>
        <v>#N/A</v>
      </c>
    </row>
    <row r="32" spans="1:36" ht="12.95" customHeight="1" x14ac:dyDescent="0.15">
      <c r="A32" s="77"/>
      <c r="B32" s="99"/>
      <c r="C32" s="99"/>
      <c r="D32" s="77"/>
      <c r="E32" s="77"/>
      <c r="F32" s="4" t="str">
        <f t="shared" si="0"/>
        <v/>
      </c>
      <c r="G32" s="5"/>
      <c r="H32" s="77"/>
      <c r="I32" s="5"/>
      <c r="J32" s="1" t="s">
        <v>15</v>
      </c>
      <c r="K32" s="78" t="e">
        <f t="shared" si="1"/>
        <v>#NUM!</v>
      </c>
      <c r="L32" s="78" t="e">
        <f t="shared" si="2"/>
        <v>#NUM!</v>
      </c>
      <c r="M32" s="78" t="e">
        <f t="shared" si="3"/>
        <v>#NUM!</v>
      </c>
      <c r="N32" s="78" t="e">
        <f t="shared" si="4"/>
        <v>#NUM!</v>
      </c>
      <c r="O32" s="78" t="e">
        <f t="shared" si="5"/>
        <v>#NUM!</v>
      </c>
      <c r="P32" s="78" t="e">
        <f t="shared" si="26"/>
        <v>#N/A</v>
      </c>
      <c r="Q32" s="78" t="e">
        <f t="shared" si="6"/>
        <v>#NUM!</v>
      </c>
      <c r="R32" s="78" t="e">
        <f t="shared" si="7"/>
        <v>#NUM!</v>
      </c>
      <c r="S32" s="78" t="e">
        <f t="shared" si="8"/>
        <v>#NUM!</v>
      </c>
      <c r="T32" s="78" t="e">
        <f t="shared" si="9"/>
        <v>#NUM!</v>
      </c>
      <c r="U32" s="78" t="e">
        <f t="shared" si="10"/>
        <v>#N/A</v>
      </c>
      <c r="V32" s="78" t="e">
        <f t="shared" si="11"/>
        <v>#NUM!</v>
      </c>
      <c r="W32" s="78" t="e">
        <f t="shared" si="12"/>
        <v>#NUM!</v>
      </c>
      <c r="X32" s="78" t="e">
        <f t="shared" si="13"/>
        <v>#NUM!</v>
      </c>
      <c r="Y32" s="78" t="e">
        <f t="shared" si="14"/>
        <v>#NUM!</v>
      </c>
      <c r="Z32" s="78" t="e">
        <f t="shared" si="15"/>
        <v>#N/A</v>
      </c>
      <c r="AA32" s="78" t="e">
        <f t="shared" si="16"/>
        <v>#NUM!</v>
      </c>
      <c r="AB32" s="78" t="e">
        <f t="shared" si="17"/>
        <v>#NUM!</v>
      </c>
      <c r="AC32" s="78" t="e">
        <f t="shared" si="18"/>
        <v>#NUM!</v>
      </c>
      <c r="AD32" s="78" t="e">
        <f t="shared" si="19"/>
        <v>#NUM!</v>
      </c>
      <c r="AE32" s="78" t="e">
        <f t="shared" si="20"/>
        <v>#NUM!</v>
      </c>
      <c r="AF32" s="78" t="e">
        <f t="shared" si="21"/>
        <v>#N/A</v>
      </c>
      <c r="AG32" s="78" t="e">
        <f t="shared" si="22"/>
        <v>#NUM!</v>
      </c>
      <c r="AH32" s="78" t="e">
        <f t="shared" si="23"/>
        <v>#NUM!</v>
      </c>
      <c r="AI32" s="78" t="e">
        <f t="shared" si="24"/>
        <v>#NUM!</v>
      </c>
      <c r="AJ32" s="78" t="e">
        <f t="shared" si="25"/>
        <v>#N/A</v>
      </c>
    </row>
    <row r="33" spans="1:36" ht="12.95" customHeight="1" x14ac:dyDescent="0.15">
      <c r="A33" s="77"/>
      <c r="B33" s="99"/>
      <c r="C33" s="99"/>
      <c r="D33" s="77"/>
      <c r="E33" s="77"/>
      <c r="F33" s="4" t="str">
        <f t="shared" si="0"/>
        <v/>
      </c>
      <c r="G33" s="77"/>
      <c r="H33" s="77"/>
      <c r="I33" s="5"/>
      <c r="J33" s="1" t="s">
        <v>15</v>
      </c>
      <c r="K33" s="78" t="e">
        <f t="shared" si="1"/>
        <v>#NUM!</v>
      </c>
      <c r="L33" s="78" t="e">
        <f t="shared" si="2"/>
        <v>#NUM!</v>
      </c>
      <c r="M33" s="78" t="e">
        <f t="shared" si="3"/>
        <v>#NUM!</v>
      </c>
      <c r="N33" s="78" t="e">
        <f t="shared" si="4"/>
        <v>#NUM!</v>
      </c>
      <c r="O33" s="78" t="e">
        <f t="shared" si="5"/>
        <v>#NUM!</v>
      </c>
      <c r="P33" s="78" t="e">
        <f t="shared" si="26"/>
        <v>#N/A</v>
      </c>
      <c r="Q33" s="78" t="e">
        <f t="shared" si="6"/>
        <v>#NUM!</v>
      </c>
      <c r="R33" s="78" t="e">
        <f t="shared" si="7"/>
        <v>#NUM!</v>
      </c>
      <c r="S33" s="78" t="e">
        <f t="shared" si="8"/>
        <v>#NUM!</v>
      </c>
      <c r="T33" s="78" t="e">
        <f t="shared" si="9"/>
        <v>#NUM!</v>
      </c>
      <c r="U33" s="78" t="e">
        <f t="shared" si="10"/>
        <v>#N/A</v>
      </c>
      <c r="V33" s="78" t="e">
        <f t="shared" si="11"/>
        <v>#NUM!</v>
      </c>
      <c r="W33" s="78" t="e">
        <f t="shared" si="12"/>
        <v>#NUM!</v>
      </c>
      <c r="X33" s="78" t="e">
        <f t="shared" si="13"/>
        <v>#NUM!</v>
      </c>
      <c r="Y33" s="78" t="e">
        <f t="shared" si="14"/>
        <v>#NUM!</v>
      </c>
      <c r="Z33" s="78" t="e">
        <f t="shared" si="15"/>
        <v>#N/A</v>
      </c>
      <c r="AA33" s="78" t="e">
        <f t="shared" si="16"/>
        <v>#NUM!</v>
      </c>
      <c r="AB33" s="78" t="e">
        <f t="shared" si="17"/>
        <v>#NUM!</v>
      </c>
      <c r="AC33" s="78" t="e">
        <f t="shared" si="18"/>
        <v>#NUM!</v>
      </c>
      <c r="AD33" s="78" t="e">
        <f t="shared" si="19"/>
        <v>#NUM!</v>
      </c>
      <c r="AE33" s="78" t="e">
        <f t="shared" si="20"/>
        <v>#NUM!</v>
      </c>
      <c r="AF33" s="78" t="e">
        <f t="shared" si="21"/>
        <v>#N/A</v>
      </c>
      <c r="AG33" s="78" t="e">
        <f t="shared" si="22"/>
        <v>#NUM!</v>
      </c>
      <c r="AH33" s="78" t="e">
        <f t="shared" si="23"/>
        <v>#NUM!</v>
      </c>
      <c r="AI33" s="78" t="e">
        <f t="shared" si="24"/>
        <v>#NUM!</v>
      </c>
      <c r="AJ33" s="78" t="e">
        <f t="shared" si="25"/>
        <v>#N/A</v>
      </c>
    </row>
    <row r="34" spans="1:36" ht="12.95" customHeight="1" x14ac:dyDescent="0.15">
      <c r="A34" s="77"/>
      <c r="B34" s="99"/>
      <c r="C34" s="99"/>
      <c r="D34" s="77"/>
      <c r="E34" s="77"/>
      <c r="F34" s="4" t="str">
        <f t="shared" si="0"/>
        <v/>
      </c>
      <c r="G34" s="77"/>
      <c r="H34" s="77"/>
      <c r="I34" s="5"/>
      <c r="K34" s="78" t="e">
        <f t="shared" si="1"/>
        <v>#NUM!</v>
      </c>
      <c r="L34" s="78" t="e">
        <f t="shared" si="2"/>
        <v>#NUM!</v>
      </c>
      <c r="M34" s="78" t="e">
        <f t="shared" si="3"/>
        <v>#NUM!</v>
      </c>
      <c r="N34" s="78" t="e">
        <f t="shared" si="4"/>
        <v>#NUM!</v>
      </c>
      <c r="O34" s="78" t="e">
        <f t="shared" si="5"/>
        <v>#NUM!</v>
      </c>
      <c r="P34" s="78" t="e">
        <f t="shared" si="26"/>
        <v>#N/A</v>
      </c>
      <c r="Q34" s="78" t="e">
        <f t="shared" si="6"/>
        <v>#NUM!</v>
      </c>
      <c r="R34" s="78" t="e">
        <f t="shared" si="7"/>
        <v>#NUM!</v>
      </c>
      <c r="S34" s="78" t="e">
        <f t="shared" si="8"/>
        <v>#NUM!</v>
      </c>
      <c r="T34" s="78" t="e">
        <f t="shared" si="9"/>
        <v>#NUM!</v>
      </c>
      <c r="U34" s="78" t="e">
        <f t="shared" si="10"/>
        <v>#N/A</v>
      </c>
      <c r="V34" s="78" t="e">
        <f t="shared" si="11"/>
        <v>#NUM!</v>
      </c>
      <c r="W34" s="78" t="e">
        <f t="shared" si="12"/>
        <v>#NUM!</v>
      </c>
      <c r="X34" s="78" t="e">
        <f t="shared" si="13"/>
        <v>#NUM!</v>
      </c>
      <c r="Y34" s="78" t="e">
        <f t="shared" si="14"/>
        <v>#NUM!</v>
      </c>
      <c r="Z34" s="78" t="e">
        <f t="shared" si="15"/>
        <v>#N/A</v>
      </c>
      <c r="AA34" s="78" t="e">
        <f t="shared" si="16"/>
        <v>#NUM!</v>
      </c>
      <c r="AB34" s="78" t="e">
        <f t="shared" si="17"/>
        <v>#NUM!</v>
      </c>
      <c r="AC34" s="78" t="e">
        <f t="shared" si="18"/>
        <v>#NUM!</v>
      </c>
      <c r="AD34" s="78" t="e">
        <f t="shared" si="19"/>
        <v>#NUM!</v>
      </c>
      <c r="AE34" s="78" t="e">
        <f t="shared" si="20"/>
        <v>#NUM!</v>
      </c>
      <c r="AF34" s="78" t="e">
        <f t="shared" si="21"/>
        <v>#N/A</v>
      </c>
      <c r="AG34" s="78" t="e">
        <f t="shared" si="22"/>
        <v>#NUM!</v>
      </c>
      <c r="AH34" s="78" t="e">
        <f t="shared" si="23"/>
        <v>#NUM!</v>
      </c>
      <c r="AI34" s="78" t="e">
        <f t="shared" si="24"/>
        <v>#NUM!</v>
      </c>
      <c r="AJ34" s="78" t="e">
        <f t="shared" si="25"/>
        <v>#N/A</v>
      </c>
    </row>
    <row r="35" spans="1:36" ht="12.95" customHeight="1" x14ac:dyDescent="0.15">
      <c r="A35" s="77"/>
      <c r="B35" s="99"/>
      <c r="C35" s="99"/>
      <c r="D35" s="77"/>
      <c r="E35" s="77"/>
      <c r="F35" s="4" t="str">
        <f t="shared" si="0"/>
        <v/>
      </c>
      <c r="G35" s="77"/>
      <c r="H35" s="77"/>
      <c r="I35" s="5"/>
      <c r="K35" s="78" t="e">
        <f t="shared" si="1"/>
        <v>#NUM!</v>
      </c>
      <c r="L35" s="78" t="e">
        <f t="shared" si="2"/>
        <v>#NUM!</v>
      </c>
      <c r="M35" s="78" t="e">
        <f t="shared" si="3"/>
        <v>#NUM!</v>
      </c>
      <c r="N35" s="78" t="e">
        <f t="shared" si="4"/>
        <v>#NUM!</v>
      </c>
      <c r="O35" s="78" t="e">
        <f t="shared" si="5"/>
        <v>#NUM!</v>
      </c>
      <c r="P35" s="78" t="e">
        <f t="shared" si="26"/>
        <v>#N/A</v>
      </c>
      <c r="Q35" s="78" t="e">
        <f t="shared" si="6"/>
        <v>#NUM!</v>
      </c>
      <c r="R35" s="78" t="e">
        <f t="shared" si="7"/>
        <v>#NUM!</v>
      </c>
      <c r="S35" s="78" t="e">
        <f t="shared" si="8"/>
        <v>#NUM!</v>
      </c>
      <c r="T35" s="78" t="e">
        <f t="shared" si="9"/>
        <v>#NUM!</v>
      </c>
      <c r="U35" s="78" t="e">
        <f t="shared" si="10"/>
        <v>#N/A</v>
      </c>
      <c r="V35" s="78" t="e">
        <f t="shared" si="11"/>
        <v>#NUM!</v>
      </c>
      <c r="W35" s="78" t="e">
        <f t="shared" si="12"/>
        <v>#NUM!</v>
      </c>
      <c r="X35" s="78" t="e">
        <f t="shared" si="13"/>
        <v>#NUM!</v>
      </c>
      <c r="Y35" s="78" t="e">
        <f t="shared" si="14"/>
        <v>#NUM!</v>
      </c>
      <c r="Z35" s="78" t="e">
        <f t="shared" si="15"/>
        <v>#N/A</v>
      </c>
      <c r="AA35" s="78" t="e">
        <f t="shared" si="16"/>
        <v>#NUM!</v>
      </c>
      <c r="AB35" s="78" t="e">
        <f t="shared" si="17"/>
        <v>#NUM!</v>
      </c>
      <c r="AC35" s="78" t="e">
        <f t="shared" si="18"/>
        <v>#NUM!</v>
      </c>
      <c r="AD35" s="78" t="e">
        <f t="shared" si="19"/>
        <v>#NUM!</v>
      </c>
      <c r="AE35" s="78" t="e">
        <f t="shared" si="20"/>
        <v>#NUM!</v>
      </c>
      <c r="AF35" s="78" t="e">
        <f t="shared" si="21"/>
        <v>#N/A</v>
      </c>
      <c r="AG35" s="78" t="e">
        <f t="shared" si="22"/>
        <v>#NUM!</v>
      </c>
      <c r="AH35" s="78" t="e">
        <f t="shared" si="23"/>
        <v>#NUM!</v>
      </c>
      <c r="AI35" s="78" t="e">
        <f t="shared" si="24"/>
        <v>#NUM!</v>
      </c>
      <c r="AJ35" s="78" t="e">
        <f t="shared" si="25"/>
        <v>#N/A</v>
      </c>
    </row>
    <row r="36" spans="1:36" ht="12.95" customHeight="1" x14ac:dyDescent="0.15">
      <c r="A36" s="77"/>
      <c r="B36" s="99"/>
      <c r="C36" s="99"/>
      <c r="D36" s="77"/>
      <c r="E36" s="77"/>
      <c r="F36" s="4" t="str">
        <f t="shared" si="0"/>
        <v/>
      </c>
      <c r="G36" s="77"/>
      <c r="H36" s="77"/>
      <c r="I36" s="5"/>
      <c r="K36" s="78" t="e">
        <f t="shared" si="1"/>
        <v>#NUM!</v>
      </c>
      <c r="L36" s="78" t="e">
        <f t="shared" si="2"/>
        <v>#NUM!</v>
      </c>
      <c r="M36" s="78" t="e">
        <f t="shared" si="3"/>
        <v>#NUM!</v>
      </c>
      <c r="N36" s="78" t="e">
        <f t="shared" si="4"/>
        <v>#NUM!</v>
      </c>
      <c r="O36" s="78" t="e">
        <f t="shared" si="5"/>
        <v>#NUM!</v>
      </c>
      <c r="P36" s="78" t="e">
        <f t="shared" si="26"/>
        <v>#N/A</v>
      </c>
      <c r="Q36" s="78" t="e">
        <f t="shared" si="6"/>
        <v>#NUM!</v>
      </c>
      <c r="R36" s="78" t="e">
        <f t="shared" si="7"/>
        <v>#NUM!</v>
      </c>
      <c r="S36" s="78" t="e">
        <f t="shared" si="8"/>
        <v>#NUM!</v>
      </c>
      <c r="T36" s="78" t="e">
        <f t="shared" si="9"/>
        <v>#NUM!</v>
      </c>
      <c r="U36" s="78" t="e">
        <f t="shared" si="10"/>
        <v>#N/A</v>
      </c>
      <c r="V36" s="78" t="e">
        <f t="shared" si="11"/>
        <v>#NUM!</v>
      </c>
      <c r="W36" s="78" t="e">
        <f t="shared" si="12"/>
        <v>#NUM!</v>
      </c>
      <c r="X36" s="78" t="e">
        <f t="shared" si="13"/>
        <v>#NUM!</v>
      </c>
      <c r="Y36" s="78" t="e">
        <f t="shared" si="14"/>
        <v>#NUM!</v>
      </c>
      <c r="Z36" s="78" t="e">
        <f t="shared" si="15"/>
        <v>#N/A</v>
      </c>
      <c r="AA36" s="78" t="e">
        <f t="shared" si="16"/>
        <v>#NUM!</v>
      </c>
      <c r="AB36" s="78" t="e">
        <f t="shared" si="17"/>
        <v>#NUM!</v>
      </c>
      <c r="AC36" s="78" t="e">
        <f t="shared" si="18"/>
        <v>#NUM!</v>
      </c>
      <c r="AD36" s="78" t="e">
        <f t="shared" si="19"/>
        <v>#NUM!</v>
      </c>
      <c r="AE36" s="78" t="e">
        <f t="shared" si="20"/>
        <v>#NUM!</v>
      </c>
      <c r="AF36" s="78" t="e">
        <f t="shared" si="21"/>
        <v>#N/A</v>
      </c>
      <c r="AG36" s="78" t="e">
        <f t="shared" si="22"/>
        <v>#NUM!</v>
      </c>
      <c r="AH36" s="78" t="e">
        <f t="shared" si="23"/>
        <v>#NUM!</v>
      </c>
      <c r="AI36" s="78" t="e">
        <f t="shared" si="24"/>
        <v>#NUM!</v>
      </c>
      <c r="AJ36" s="78" t="e">
        <f t="shared" si="25"/>
        <v>#N/A</v>
      </c>
    </row>
    <row r="37" spans="1:36" ht="12.95" customHeight="1" x14ac:dyDescent="0.15">
      <c r="A37" s="77"/>
      <c r="B37" s="99"/>
      <c r="C37" s="99"/>
      <c r="D37" s="77"/>
      <c r="E37" s="77"/>
      <c r="F37" s="4" t="str">
        <f t="shared" si="0"/>
        <v/>
      </c>
      <c r="G37" s="77"/>
      <c r="H37" s="77"/>
      <c r="I37" s="5"/>
      <c r="K37" s="78" t="e">
        <f t="shared" si="1"/>
        <v>#NUM!</v>
      </c>
      <c r="L37" s="78" t="e">
        <f t="shared" si="2"/>
        <v>#NUM!</v>
      </c>
      <c r="M37" s="78" t="e">
        <f t="shared" si="3"/>
        <v>#NUM!</v>
      </c>
      <c r="N37" s="78" t="e">
        <f t="shared" si="4"/>
        <v>#NUM!</v>
      </c>
      <c r="O37" s="78" t="e">
        <f t="shared" si="5"/>
        <v>#NUM!</v>
      </c>
      <c r="P37" s="78" t="e">
        <f t="shared" si="26"/>
        <v>#N/A</v>
      </c>
      <c r="Q37" s="78" t="e">
        <f t="shared" si="6"/>
        <v>#NUM!</v>
      </c>
      <c r="R37" s="78" t="e">
        <f t="shared" si="7"/>
        <v>#NUM!</v>
      </c>
      <c r="S37" s="78" t="e">
        <f t="shared" si="8"/>
        <v>#NUM!</v>
      </c>
      <c r="T37" s="78" t="e">
        <f t="shared" si="9"/>
        <v>#NUM!</v>
      </c>
      <c r="U37" s="78" t="e">
        <f t="shared" si="10"/>
        <v>#N/A</v>
      </c>
      <c r="V37" s="78" t="e">
        <f t="shared" si="11"/>
        <v>#NUM!</v>
      </c>
      <c r="W37" s="78" t="e">
        <f t="shared" si="12"/>
        <v>#NUM!</v>
      </c>
      <c r="X37" s="78" t="e">
        <f t="shared" si="13"/>
        <v>#NUM!</v>
      </c>
      <c r="Y37" s="78" t="e">
        <f t="shared" si="14"/>
        <v>#NUM!</v>
      </c>
      <c r="Z37" s="78" t="e">
        <f t="shared" si="15"/>
        <v>#N/A</v>
      </c>
      <c r="AA37" s="78" t="e">
        <f t="shared" si="16"/>
        <v>#NUM!</v>
      </c>
      <c r="AB37" s="78" t="e">
        <f t="shared" si="17"/>
        <v>#NUM!</v>
      </c>
      <c r="AC37" s="78" t="e">
        <f t="shared" si="18"/>
        <v>#NUM!</v>
      </c>
      <c r="AD37" s="78" t="e">
        <f t="shared" si="19"/>
        <v>#NUM!</v>
      </c>
      <c r="AE37" s="78" t="e">
        <f t="shared" si="20"/>
        <v>#NUM!</v>
      </c>
      <c r="AF37" s="78" t="e">
        <f t="shared" si="21"/>
        <v>#N/A</v>
      </c>
      <c r="AG37" s="78" t="e">
        <f t="shared" si="22"/>
        <v>#NUM!</v>
      </c>
      <c r="AH37" s="78" t="e">
        <f t="shared" si="23"/>
        <v>#NUM!</v>
      </c>
      <c r="AI37" s="78" t="e">
        <f t="shared" si="24"/>
        <v>#NUM!</v>
      </c>
      <c r="AJ37" s="78" t="e">
        <f t="shared" si="25"/>
        <v>#N/A</v>
      </c>
    </row>
    <row r="38" spans="1:36" ht="12.95" customHeight="1" x14ac:dyDescent="0.15">
      <c r="A38" s="77"/>
      <c r="B38" s="99"/>
      <c r="C38" s="99"/>
      <c r="D38" s="77"/>
      <c r="E38" s="77"/>
      <c r="F38" s="4" t="str">
        <f t="shared" si="0"/>
        <v/>
      </c>
      <c r="G38" s="77"/>
      <c r="H38" s="77"/>
      <c r="I38" s="5"/>
      <c r="K38" s="78" t="e">
        <f t="shared" si="1"/>
        <v>#NUM!</v>
      </c>
      <c r="L38" s="78" t="e">
        <f t="shared" si="2"/>
        <v>#NUM!</v>
      </c>
      <c r="M38" s="78" t="e">
        <f t="shared" si="3"/>
        <v>#NUM!</v>
      </c>
      <c r="N38" s="78" t="e">
        <f t="shared" si="4"/>
        <v>#NUM!</v>
      </c>
      <c r="O38" s="78" t="e">
        <f t="shared" si="5"/>
        <v>#NUM!</v>
      </c>
      <c r="P38" s="78" t="e">
        <f t="shared" si="26"/>
        <v>#N/A</v>
      </c>
      <c r="Q38" s="78" t="e">
        <f t="shared" si="6"/>
        <v>#NUM!</v>
      </c>
      <c r="R38" s="78" t="e">
        <f t="shared" si="7"/>
        <v>#NUM!</v>
      </c>
      <c r="S38" s="78" t="e">
        <f t="shared" si="8"/>
        <v>#NUM!</v>
      </c>
      <c r="T38" s="78" t="e">
        <f t="shared" si="9"/>
        <v>#NUM!</v>
      </c>
      <c r="U38" s="78" t="e">
        <f t="shared" si="10"/>
        <v>#N/A</v>
      </c>
      <c r="V38" s="78" t="e">
        <f t="shared" si="11"/>
        <v>#NUM!</v>
      </c>
      <c r="W38" s="78" t="e">
        <f t="shared" si="12"/>
        <v>#NUM!</v>
      </c>
      <c r="X38" s="78" t="e">
        <f t="shared" si="13"/>
        <v>#NUM!</v>
      </c>
      <c r="Y38" s="78" t="e">
        <f t="shared" si="14"/>
        <v>#NUM!</v>
      </c>
      <c r="Z38" s="78" t="e">
        <f t="shared" si="15"/>
        <v>#N/A</v>
      </c>
      <c r="AA38" s="78" t="e">
        <f t="shared" si="16"/>
        <v>#NUM!</v>
      </c>
      <c r="AB38" s="78" t="e">
        <f t="shared" si="17"/>
        <v>#NUM!</v>
      </c>
      <c r="AC38" s="78" t="e">
        <f t="shared" si="18"/>
        <v>#NUM!</v>
      </c>
      <c r="AD38" s="78" t="e">
        <f t="shared" si="19"/>
        <v>#NUM!</v>
      </c>
      <c r="AE38" s="78" t="e">
        <f t="shared" si="20"/>
        <v>#NUM!</v>
      </c>
      <c r="AF38" s="78" t="e">
        <f t="shared" si="21"/>
        <v>#N/A</v>
      </c>
      <c r="AG38" s="78" t="e">
        <f t="shared" si="22"/>
        <v>#NUM!</v>
      </c>
      <c r="AH38" s="78" t="e">
        <f t="shared" si="23"/>
        <v>#NUM!</v>
      </c>
      <c r="AI38" s="78" t="e">
        <f t="shared" si="24"/>
        <v>#NUM!</v>
      </c>
      <c r="AJ38" s="78" t="e">
        <f t="shared" si="25"/>
        <v>#N/A</v>
      </c>
    </row>
    <row r="39" spans="1:36" ht="12.95" customHeight="1" x14ac:dyDescent="0.15">
      <c r="A39" s="77"/>
      <c r="B39" s="99"/>
      <c r="C39" s="99"/>
      <c r="D39" s="77"/>
      <c r="E39" s="77"/>
      <c r="F39" s="4" t="str">
        <f t="shared" si="0"/>
        <v/>
      </c>
      <c r="G39" s="77"/>
      <c r="H39" s="77"/>
      <c r="I39" s="5"/>
      <c r="K39" s="78" t="e">
        <f t="shared" si="1"/>
        <v>#NUM!</v>
      </c>
      <c r="L39" s="78" t="e">
        <f t="shared" si="2"/>
        <v>#NUM!</v>
      </c>
      <c r="M39" s="78" t="e">
        <f t="shared" si="3"/>
        <v>#NUM!</v>
      </c>
      <c r="N39" s="78" t="e">
        <f t="shared" si="4"/>
        <v>#NUM!</v>
      </c>
      <c r="O39" s="78" t="e">
        <f t="shared" si="5"/>
        <v>#NUM!</v>
      </c>
      <c r="P39" s="78" t="e">
        <f t="shared" si="26"/>
        <v>#N/A</v>
      </c>
      <c r="Q39" s="78" t="e">
        <f t="shared" si="6"/>
        <v>#NUM!</v>
      </c>
      <c r="R39" s="78" t="e">
        <f t="shared" si="7"/>
        <v>#NUM!</v>
      </c>
      <c r="S39" s="78" t="e">
        <f t="shared" si="8"/>
        <v>#NUM!</v>
      </c>
      <c r="T39" s="78" t="e">
        <f t="shared" si="9"/>
        <v>#NUM!</v>
      </c>
      <c r="U39" s="78" t="e">
        <f t="shared" si="10"/>
        <v>#N/A</v>
      </c>
      <c r="V39" s="78" t="e">
        <f t="shared" si="11"/>
        <v>#NUM!</v>
      </c>
      <c r="W39" s="78" t="e">
        <f t="shared" si="12"/>
        <v>#NUM!</v>
      </c>
      <c r="X39" s="78" t="e">
        <f t="shared" si="13"/>
        <v>#NUM!</v>
      </c>
      <c r="Y39" s="78" t="e">
        <f t="shared" si="14"/>
        <v>#NUM!</v>
      </c>
      <c r="Z39" s="78" t="e">
        <f t="shared" si="15"/>
        <v>#N/A</v>
      </c>
      <c r="AA39" s="78" t="e">
        <f t="shared" si="16"/>
        <v>#NUM!</v>
      </c>
      <c r="AB39" s="78" t="e">
        <f t="shared" si="17"/>
        <v>#NUM!</v>
      </c>
      <c r="AC39" s="78" t="e">
        <f t="shared" si="18"/>
        <v>#NUM!</v>
      </c>
      <c r="AD39" s="78" t="e">
        <f t="shared" si="19"/>
        <v>#NUM!</v>
      </c>
      <c r="AE39" s="78" t="e">
        <f t="shared" si="20"/>
        <v>#NUM!</v>
      </c>
      <c r="AF39" s="78" t="e">
        <f t="shared" si="21"/>
        <v>#N/A</v>
      </c>
      <c r="AG39" s="78" t="e">
        <f t="shared" si="22"/>
        <v>#NUM!</v>
      </c>
      <c r="AH39" s="78" t="e">
        <f t="shared" si="23"/>
        <v>#NUM!</v>
      </c>
      <c r="AI39" s="78" t="e">
        <f t="shared" si="24"/>
        <v>#NUM!</v>
      </c>
      <c r="AJ39" s="78" t="e">
        <f t="shared" si="25"/>
        <v>#N/A</v>
      </c>
    </row>
    <row r="40" spans="1:36" ht="12.95" customHeight="1" x14ac:dyDescent="0.15">
      <c r="A40" s="77"/>
      <c r="B40" s="99"/>
      <c r="C40" s="99"/>
      <c r="D40" s="77"/>
      <c r="E40" s="77"/>
      <c r="F40" s="4" t="str">
        <f t="shared" si="0"/>
        <v/>
      </c>
      <c r="G40" s="77"/>
      <c r="H40" s="77"/>
      <c r="I40" s="5"/>
      <c r="K40" s="78" t="e">
        <f t="shared" si="1"/>
        <v>#NUM!</v>
      </c>
      <c r="L40" s="78" t="e">
        <f t="shared" si="2"/>
        <v>#NUM!</v>
      </c>
      <c r="M40" s="78" t="e">
        <f t="shared" si="3"/>
        <v>#NUM!</v>
      </c>
      <c r="N40" s="78" t="e">
        <f t="shared" si="4"/>
        <v>#NUM!</v>
      </c>
      <c r="O40" s="78" t="e">
        <f t="shared" si="5"/>
        <v>#NUM!</v>
      </c>
      <c r="P40" s="78" t="e">
        <f t="shared" si="26"/>
        <v>#N/A</v>
      </c>
      <c r="Q40" s="78" t="e">
        <f t="shared" si="6"/>
        <v>#NUM!</v>
      </c>
      <c r="R40" s="78" t="e">
        <f t="shared" si="7"/>
        <v>#NUM!</v>
      </c>
      <c r="S40" s="78" t="e">
        <f t="shared" si="8"/>
        <v>#NUM!</v>
      </c>
      <c r="T40" s="78" t="e">
        <f t="shared" si="9"/>
        <v>#NUM!</v>
      </c>
      <c r="U40" s="78" t="e">
        <f t="shared" si="10"/>
        <v>#N/A</v>
      </c>
      <c r="V40" s="78" t="e">
        <f t="shared" si="11"/>
        <v>#NUM!</v>
      </c>
      <c r="W40" s="78" t="e">
        <f t="shared" si="12"/>
        <v>#NUM!</v>
      </c>
      <c r="X40" s="78" t="e">
        <f t="shared" si="13"/>
        <v>#NUM!</v>
      </c>
      <c r="Y40" s="78" t="e">
        <f t="shared" si="14"/>
        <v>#NUM!</v>
      </c>
      <c r="Z40" s="78" t="e">
        <f t="shared" si="15"/>
        <v>#N/A</v>
      </c>
      <c r="AA40" s="78" t="e">
        <f t="shared" si="16"/>
        <v>#NUM!</v>
      </c>
      <c r="AB40" s="78" t="e">
        <f t="shared" si="17"/>
        <v>#NUM!</v>
      </c>
      <c r="AC40" s="78" t="e">
        <f t="shared" si="18"/>
        <v>#NUM!</v>
      </c>
      <c r="AD40" s="78" t="e">
        <f t="shared" si="19"/>
        <v>#NUM!</v>
      </c>
      <c r="AE40" s="78" t="e">
        <f t="shared" si="20"/>
        <v>#NUM!</v>
      </c>
      <c r="AF40" s="78" t="e">
        <f t="shared" si="21"/>
        <v>#N/A</v>
      </c>
      <c r="AG40" s="78" t="e">
        <f t="shared" si="22"/>
        <v>#NUM!</v>
      </c>
      <c r="AH40" s="78" t="e">
        <f t="shared" si="23"/>
        <v>#NUM!</v>
      </c>
      <c r="AI40" s="78" t="e">
        <f t="shared" si="24"/>
        <v>#NUM!</v>
      </c>
      <c r="AJ40" s="78" t="e">
        <f t="shared" si="25"/>
        <v>#N/A</v>
      </c>
    </row>
    <row r="41" spans="1:36" ht="12.95" customHeight="1" x14ac:dyDescent="0.15">
      <c r="A41" s="77"/>
      <c r="B41" s="99"/>
      <c r="C41" s="99"/>
      <c r="D41" s="77"/>
      <c r="E41" s="77"/>
      <c r="F41" s="4" t="str">
        <f t="shared" si="0"/>
        <v/>
      </c>
      <c r="G41" s="77"/>
      <c r="H41" s="77"/>
      <c r="I41" s="5"/>
      <c r="K41" s="78" t="e">
        <f t="shared" si="1"/>
        <v>#NUM!</v>
      </c>
      <c r="L41" s="78" t="e">
        <f t="shared" si="2"/>
        <v>#NUM!</v>
      </c>
      <c r="M41" s="78" t="e">
        <f t="shared" si="3"/>
        <v>#NUM!</v>
      </c>
      <c r="N41" s="78" t="e">
        <f t="shared" si="4"/>
        <v>#NUM!</v>
      </c>
      <c r="O41" s="78" t="e">
        <f t="shared" si="5"/>
        <v>#NUM!</v>
      </c>
      <c r="P41" s="78" t="e">
        <f t="shared" si="26"/>
        <v>#N/A</v>
      </c>
      <c r="Q41" s="78" t="e">
        <f t="shared" si="6"/>
        <v>#NUM!</v>
      </c>
      <c r="R41" s="78" t="e">
        <f t="shared" si="7"/>
        <v>#NUM!</v>
      </c>
      <c r="S41" s="78" t="e">
        <f t="shared" si="8"/>
        <v>#NUM!</v>
      </c>
      <c r="T41" s="78" t="e">
        <f t="shared" si="9"/>
        <v>#NUM!</v>
      </c>
      <c r="U41" s="78" t="e">
        <f t="shared" si="10"/>
        <v>#N/A</v>
      </c>
      <c r="V41" s="78" t="e">
        <f t="shared" si="11"/>
        <v>#NUM!</v>
      </c>
      <c r="W41" s="78" t="e">
        <f t="shared" si="12"/>
        <v>#NUM!</v>
      </c>
      <c r="X41" s="78" t="e">
        <f t="shared" si="13"/>
        <v>#NUM!</v>
      </c>
      <c r="Y41" s="78" t="e">
        <f t="shared" si="14"/>
        <v>#NUM!</v>
      </c>
      <c r="Z41" s="78" t="e">
        <f t="shared" si="15"/>
        <v>#N/A</v>
      </c>
      <c r="AA41" s="78" t="e">
        <f t="shared" si="16"/>
        <v>#NUM!</v>
      </c>
      <c r="AB41" s="78" t="e">
        <f t="shared" si="17"/>
        <v>#NUM!</v>
      </c>
      <c r="AC41" s="78" t="e">
        <f t="shared" si="18"/>
        <v>#NUM!</v>
      </c>
      <c r="AD41" s="78" t="e">
        <f t="shared" si="19"/>
        <v>#NUM!</v>
      </c>
      <c r="AE41" s="78" t="e">
        <f t="shared" si="20"/>
        <v>#NUM!</v>
      </c>
      <c r="AF41" s="78" t="e">
        <f t="shared" si="21"/>
        <v>#N/A</v>
      </c>
      <c r="AG41" s="78" t="e">
        <f t="shared" si="22"/>
        <v>#NUM!</v>
      </c>
      <c r="AH41" s="78" t="e">
        <f t="shared" si="23"/>
        <v>#NUM!</v>
      </c>
      <c r="AI41" s="78" t="e">
        <f t="shared" si="24"/>
        <v>#NUM!</v>
      </c>
      <c r="AJ41" s="78" t="e">
        <f t="shared" si="25"/>
        <v>#N/A</v>
      </c>
    </row>
    <row r="42" spans="1:36" ht="12.95" customHeight="1" x14ac:dyDescent="0.15">
      <c r="A42" s="77"/>
      <c r="B42" s="99"/>
      <c r="C42" s="99"/>
      <c r="D42" s="77"/>
      <c r="E42" s="77"/>
      <c r="F42" s="4" t="str">
        <f t="shared" si="0"/>
        <v/>
      </c>
      <c r="G42" s="77"/>
      <c r="H42" s="77"/>
      <c r="I42" s="77"/>
      <c r="K42" s="78" t="e">
        <f t="shared" si="1"/>
        <v>#NUM!</v>
      </c>
      <c r="L42" s="78" t="e">
        <f t="shared" si="2"/>
        <v>#NUM!</v>
      </c>
      <c r="M42" s="78" t="e">
        <f t="shared" si="3"/>
        <v>#NUM!</v>
      </c>
      <c r="N42" s="78" t="e">
        <f t="shared" si="4"/>
        <v>#NUM!</v>
      </c>
      <c r="O42" s="78" t="e">
        <f t="shared" si="5"/>
        <v>#NUM!</v>
      </c>
      <c r="P42" s="78" t="e">
        <f t="shared" si="26"/>
        <v>#N/A</v>
      </c>
      <c r="Q42" s="78" t="e">
        <f t="shared" si="6"/>
        <v>#NUM!</v>
      </c>
      <c r="R42" s="78" t="e">
        <f t="shared" si="7"/>
        <v>#NUM!</v>
      </c>
      <c r="S42" s="78" t="e">
        <f t="shared" si="8"/>
        <v>#NUM!</v>
      </c>
      <c r="T42" s="78" t="e">
        <f t="shared" si="9"/>
        <v>#NUM!</v>
      </c>
      <c r="U42" s="78" t="e">
        <f t="shared" si="10"/>
        <v>#N/A</v>
      </c>
      <c r="V42" s="78" t="e">
        <f t="shared" si="11"/>
        <v>#NUM!</v>
      </c>
      <c r="W42" s="78" t="e">
        <f t="shared" si="12"/>
        <v>#NUM!</v>
      </c>
      <c r="X42" s="78" t="e">
        <f t="shared" si="13"/>
        <v>#NUM!</v>
      </c>
      <c r="Y42" s="78" t="e">
        <f t="shared" si="14"/>
        <v>#NUM!</v>
      </c>
      <c r="Z42" s="78" t="e">
        <f t="shared" si="15"/>
        <v>#N/A</v>
      </c>
      <c r="AA42" s="78" t="e">
        <f t="shared" si="16"/>
        <v>#NUM!</v>
      </c>
      <c r="AB42" s="78" t="e">
        <f t="shared" si="17"/>
        <v>#NUM!</v>
      </c>
      <c r="AC42" s="78" t="e">
        <f t="shared" si="18"/>
        <v>#NUM!</v>
      </c>
      <c r="AD42" s="78" t="e">
        <f t="shared" si="19"/>
        <v>#NUM!</v>
      </c>
      <c r="AE42" s="78" t="e">
        <f t="shared" si="20"/>
        <v>#NUM!</v>
      </c>
      <c r="AF42" s="78" t="e">
        <f t="shared" si="21"/>
        <v>#N/A</v>
      </c>
      <c r="AG42" s="78" t="e">
        <f t="shared" si="22"/>
        <v>#NUM!</v>
      </c>
      <c r="AH42" s="78" t="e">
        <f t="shared" si="23"/>
        <v>#NUM!</v>
      </c>
      <c r="AI42" s="78" t="e">
        <f t="shared" si="24"/>
        <v>#NUM!</v>
      </c>
      <c r="AJ42" s="78" t="e">
        <f t="shared" si="25"/>
        <v>#N/A</v>
      </c>
    </row>
    <row r="43" spans="1:36" ht="12.95" customHeight="1" x14ac:dyDescent="0.15">
      <c r="A43" s="77"/>
      <c r="B43" s="99"/>
      <c r="C43" s="99"/>
      <c r="D43" s="77"/>
      <c r="E43" s="77"/>
      <c r="F43" s="4" t="str">
        <f t="shared" si="0"/>
        <v/>
      </c>
      <c r="G43" s="77"/>
      <c r="H43" s="77"/>
      <c r="I43" s="77"/>
      <c r="K43" s="78" t="e">
        <f t="shared" si="1"/>
        <v>#NUM!</v>
      </c>
      <c r="L43" s="78" t="e">
        <f t="shared" si="2"/>
        <v>#NUM!</v>
      </c>
      <c r="M43" s="78" t="e">
        <f t="shared" si="3"/>
        <v>#NUM!</v>
      </c>
      <c r="N43" s="78" t="e">
        <f t="shared" si="4"/>
        <v>#NUM!</v>
      </c>
      <c r="O43" s="78" t="e">
        <f t="shared" si="5"/>
        <v>#NUM!</v>
      </c>
      <c r="P43" s="78" t="e">
        <f t="shared" si="26"/>
        <v>#N/A</v>
      </c>
      <c r="Q43" s="78" t="e">
        <f t="shared" si="6"/>
        <v>#NUM!</v>
      </c>
      <c r="R43" s="78" t="e">
        <f t="shared" si="7"/>
        <v>#NUM!</v>
      </c>
      <c r="S43" s="78" t="e">
        <f t="shared" si="8"/>
        <v>#NUM!</v>
      </c>
      <c r="T43" s="78" t="e">
        <f t="shared" si="9"/>
        <v>#NUM!</v>
      </c>
      <c r="U43" s="78" t="e">
        <f t="shared" si="10"/>
        <v>#N/A</v>
      </c>
      <c r="V43" s="78" t="e">
        <f t="shared" si="11"/>
        <v>#NUM!</v>
      </c>
      <c r="W43" s="78" t="e">
        <f t="shared" si="12"/>
        <v>#NUM!</v>
      </c>
      <c r="X43" s="78" t="e">
        <f t="shared" si="13"/>
        <v>#NUM!</v>
      </c>
      <c r="Y43" s="78" t="e">
        <f t="shared" si="14"/>
        <v>#NUM!</v>
      </c>
      <c r="Z43" s="78" t="e">
        <f t="shared" si="15"/>
        <v>#N/A</v>
      </c>
      <c r="AA43" s="78" t="e">
        <f t="shared" si="16"/>
        <v>#NUM!</v>
      </c>
      <c r="AB43" s="78" t="e">
        <f t="shared" si="17"/>
        <v>#NUM!</v>
      </c>
      <c r="AC43" s="78" t="e">
        <f t="shared" si="18"/>
        <v>#NUM!</v>
      </c>
      <c r="AD43" s="78" t="e">
        <f t="shared" si="19"/>
        <v>#NUM!</v>
      </c>
      <c r="AE43" s="78" t="e">
        <f t="shared" si="20"/>
        <v>#NUM!</v>
      </c>
      <c r="AF43" s="78" t="e">
        <f t="shared" si="21"/>
        <v>#N/A</v>
      </c>
      <c r="AG43" s="78" t="e">
        <f t="shared" si="22"/>
        <v>#NUM!</v>
      </c>
      <c r="AH43" s="78" t="e">
        <f t="shared" si="23"/>
        <v>#NUM!</v>
      </c>
      <c r="AI43" s="78" t="e">
        <f t="shared" si="24"/>
        <v>#NUM!</v>
      </c>
      <c r="AJ43" s="78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77" t="s">
        <v>18</v>
      </c>
      <c r="D46" s="77" t="s">
        <v>19</v>
      </c>
      <c r="E46" s="77" t="s">
        <v>20</v>
      </c>
      <c r="F46" s="11"/>
      <c r="G46" s="5" t="s">
        <v>21</v>
      </c>
      <c r="H46" s="13"/>
      <c r="I46" s="111" t="s">
        <v>431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17</v>
      </c>
      <c r="D47" s="15">
        <f>COUNTIF(G4:G43,"*下層*")</f>
        <v>0</v>
      </c>
      <c r="E47" s="15">
        <f>COUNTA(A4:A43)</f>
        <v>17</v>
      </c>
      <c r="F47" s="11"/>
      <c r="G47" s="16">
        <f>C47*100</f>
        <v>1700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13</v>
      </c>
      <c r="D48" s="15" t="str">
        <f>IF(D47&gt;0,ROUND(SUMIF(G4:G43,"*下層*",E4:E43)/D47,0),"")</f>
        <v/>
      </c>
      <c r="E48" s="15">
        <f>ROUND(SUM(E4:E43)/E47,0)</f>
        <v>13</v>
      </c>
      <c r="F48" s="14"/>
      <c r="G48" s="16">
        <f>C48</f>
        <v>13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15</v>
      </c>
      <c r="D49" s="15" t="str">
        <f>IF(D47&gt;0,ROUND(SUMIF(G4:G43,"*下層*",D4:D43)/D47,0),"")</f>
        <v/>
      </c>
      <c r="E49" s="15">
        <f>ROUND(SUM(D4:D43)/E47,0)</f>
        <v>15</v>
      </c>
      <c r="F49" s="14"/>
      <c r="G49" s="16">
        <f>C49</f>
        <v>15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2.6300000000000003</v>
      </c>
      <c r="D50" s="17">
        <f>SUMIF(G4:G43,"*下層*",F4:F43)</f>
        <v>0</v>
      </c>
      <c r="E50" s="4">
        <f>SUM(F4:F43)</f>
        <v>2.6300000000000003</v>
      </c>
      <c r="F50" s="14"/>
      <c r="G50" s="18">
        <f>C50*100</f>
        <v>263.00000000000006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形状比＝87、Sr＝19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77" t="s">
        <v>18</v>
      </c>
      <c r="D53" s="77" t="s">
        <v>19</v>
      </c>
      <c r="E53" s="77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13</v>
      </c>
      <c r="D54" s="15">
        <f>COUNTIF(H4:H43,"▲")</f>
        <v>0</v>
      </c>
      <c r="E54" s="15">
        <f>COUNTA(H4:H43)</f>
        <v>13</v>
      </c>
      <c r="F54" s="11"/>
      <c r="G54" s="16">
        <f>C54*100</f>
        <v>1300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11</v>
      </c>
      <c r="D55" s="15" t="str">
        <f>IF(D54&gt;0,ROUND(SUMIF(H4:H43,"▲",E4:E43)/D54,0),"")</f>
        <v/>
      </c>
      <c r="E55" s="15">
        <f>ROUND(SUMIF(H4:H43,"*",E4:E43)/E54,0)</f>
        <v>11</v>
      </c>
      <c r="F55" s="14"/>
      <c r="G55" s="16">
        <f>C55</f>
        <v>11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12</v>
      </c>
      <c r="D56" s="15" t="str">
        <f>IF(D54&gt;0,ROUND(SUMIF(H4:H43,"▲",D4:D43)/D54,0),"")</f>
        <v/>
      </c>
      <c r="E56" s="15">
        <f>ROUND(SUMIF(H4:H43,"*",D4:D43)/E54,0)</f>
        <v>12</v>
      </c>
      <c r="F56" s="14"/>
      <c r="G56" s="16">
        <f>C56</f>
        <v>12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1.1600000000000001</v>
      </c>
      <c r="D57" s="17">
        <f>SUMIF(H4:H43,"▲",F4:F43)</f>
        <v>0</v>
      </c>
      <c r="E57" s="17">
        <f>SUM(C57:D57)</f>
        <v>1.1600000000000001</v>
      </c>
      <c r="F57" s="14"/>
      <c r="G57" s="20">
        <f>C57*100</f>
        <v>116.00000000000001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77" t="s">
        <v>18</v>
      </c>
      <c r="D60" s="77" t="s">
        <v>19</v>
      </c>
      <c r="E60" s="77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76.5</v>
      </c>
      <c r="D61" s="21" t="str">
        <f>IF(D47&gt;0,ROUND(D54/D47*100,1),"")</f>
        <v/>
      </c>
      <c r="E61" s="21">
        <f>ROUND(E54/E47*100,1)</f>
        <v>76.5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44.1</v>
      </c>
      <c r="D62" s="21" t="str">
        <f>IF(D47&gt;0,ROUND(D57/D50*100,1),"")</f>
        <v/>
      </c>
      <c r="E62" s="21">
        <f>ROUND(E57/E50*100,1)</f>
        <v>44.1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77" t="s">
        <v>18</v>
      </c>
      <c r="D65" s="77" t="s">
        <v>19</v>
      </c>
      <c r="E65" s="77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4</v>
      </c>
      <c r="D66" s="15">
        <f>D47-D54</f>
        <v>0</v>
      </c>
      <c r="E66" s="15">
        <f>SUM(C66:D66)</f>
        <v>4</v>
      </c>
      <c r="F66" s="11"/>
      <c r="G66" s="16">
        <f>C66*100</f>
        <v>400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16</v>
      </c>
      <c r="D67" s="15" t="str">
        <f>IF(D66&gt;0,ROUND(SUMIFS(E4:E43,G7:G43,"*下層*",H4:H43,"")/D66,0),"")</f>
        <v/>
      </c>
      <c r="E67" s="15">
        <f>IF(E66&gt;0,ROUND(SUMIF(H4:H43,"",E4:E43)/E66,0),"")</f>
        <v>16</v>
      </c>
      <c r="F67" s="14"/>
      <c r="G67" s="16">
        <f>C67</f>
        <v>16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23</v>
      </c>
      <c r="D68" s="15" t="str">
        <f>IF(D66&gt;0,ROUND(SUMIFS(D4:D43,G7:G43,"*下層*",H4:H43,"")/D66,0),"")</f>
        <v/>
      </c>
      <c r="E68" s="15">
        <f>IF(E66&gt;0,ROUND(SUMIF(H4:H43,"",D4:D43)/E66,0),"")</f>
        <v>23</v>
      </c>
      <c r="F68" s="14"/>
      <c r="G68" s="16">
        <f>C68</f>
        <v>23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1.4700000000000002</v>
      </c>
      <c r="D69" s="17" t="str">
        <f>IF(D66&gt;0,D50-D57,"")</f>
        <v/>
      </c>
      <c r="E69" s="4">
        <f>SUM(C69:D69)</f>
        <v>1.4700000000000002</v>
      </c>
      <c r="F69" s="14"/>
      <c r="G69" s="18">
        <f>C69*100</f>
        <v>147.00000000000003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形状比＝70、Sr＝31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35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431" priority="16" stopIfTrue="1">
      <formula>AND(($H4="スギ"),(#REF!&lt;12))</formula>
    </cfRule>
  </conditionalFormatting>
  <conditionalFormatting sqref="L4:L43">
    <cfRule type="expression" dxfId="430" priority="15" stopIfTrue="1">
      <formula>AND(($H4="スギ"),(#REF!&lt;22),(#REF!&gt;=12))</formula>
    </cfRule>
  </conditionalFormatting>
  <conditionalFormatting sqref="M4:M43">
    <cfRule type="expression" dxfId="429" priority="14" stopIfTrue="1">
      <formula>AND(($H4="スギ"),(#REF!&lt;32),(#REF!&gt;=22))</formula>
    </cfRule>
  </conditionalFormatting>
  <conditionalFormatting sqref="N4:N43">
    <cfRule type="expression" dxfId="428" priority="13" stopIfTrue="1">
      <formula>AND(($H4="スギ"),(#REF!&lt;42),(#REF!&gt;=32))</formula>
    </cfRule>
  </conditionalFormatting>
  <conditionalFormatting sqref="U4:U43 Z4:AF43 AJ4:AJ43 O4:P43">
    <cfRule type="expression" dxfId="427" priority="12" stopIfTrue="1">
      <formula>AND(($H4="スギ"),(#REF!&gt;=42))</formula>
    </cfRule>
  </conditionalFormatting>
  <conditionalFormatting sqref="Q4:Q43 AA4:AA43">
    <cfRule type="expression" dxfId="426" priority="11" stopIfTrue="1">
      <formula>AND(($H4="ヒノキ"),(#REF!&lt;12))</formula>
    </cfRule>
  </conditionalFormatting>
  <conditionalFormatting sqref="R4:R43 AB4:AE43">
    <cfRule type="expression" dxfId="425" priority="10" stopIfTrue="1">
      <formula>AND(($H4="ヒノキ"),(#REF!&lt;22),(#REF!&gt;=12))</formula>
    </cfRule>
  </conditionalFormatting>
  <conditionalFormatting sqref="S4:S43">
    <cfRule type="expression" dxfId="424" priority="9" stopIfTrue="1">
      <formula>AND(($H4="ヒノキ"),(#REF!&lt;32),(#REF!&gt;=22))</formula>
    </cfRule>
  </conditionalFormatting>
  <conditionalFormatting sqref="T4:U43 Z4:AF43 AJ4:AJ43">
    <cfRule type="expression" dxfId="423" priority="8" stopIfTrue="1">
      <formula>AND(($H4="ヒノキ"),(#REF!&gt;=32))</formula>
    </cfRule>
  </conditionalFormatting>
  <conditionalFormatting sqref="V4:V43 AA4:AA43">
    <cfRule type="expression" dxfId="422" priority="7" stopIfTrue="1">
      <formula>AND(($H4="アカマツ"),(#REF!&lt;12))</formula>
    </cfRule>
  </conditionalFormatting>
  <conditionalFormatting sqref="W4:W43 AB4:AB43">
    <cfRule type="expression" dxfId="421" priority="6" stopIfTrue="1">
      <formula>AND(($H4="アカマツ"),(#REF!&lt;22),(#REF!&gt;=12))</formula>
    </cfRule>
  </conditionalFormatting>
  <conditionalFormatting sqref="X4:X43 AC4:AC43">
    <cfRule type="expression" dxfId="420" priority="5" stopIfTrue="1">
      <formula>AND(($H4="アカマツ"),(#REF!&lt;42),(#REF!&gt;=22))</formula>
    </cfRule>
  </conditionalFormatting>
  <conditionalFormatting sqref="Y4:AF43 AJ4:AJ43">
    <cfRule type="expression" dxfId="419" priority="4" stopIfTrue="1">
      <formula>AND(($H4="アカマツ"),(#REF!&gt;=42))</formula>
    </cfRule>
  </conditionalFormatting>
  <conditionalFormatting sqref="AG4:AG43">
    <cfRule type="expression" dxfId="418" priority="3" stopIfTrue="1">
      <formula>AND(($H4&lt;&gt;"スギ"),($H4&lt;&gt;"ヒノキ"),($H4&lt;&gt;"アカマツ"),(#REF!&lt;12))</formula>
    </cfRule>
  </conditionalFormatting>
  <conditionalFormatting sqref="AH4:AH43">
    <cfRule type="expression" dxfId="417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416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theme="0" tint="-0.499984740745262"/>
  </sheetPr>
  <dimension ref="A1:U96"/>
  <sheetViews>
    <sheetView topLeftCell="A61" zoomScaleNormal="100" zoomScaleSheetLayoutView="100" workbookViewId="0">
      <selection activeCell="A96" sqref="A96"/>
    </sheetView>
  </sheetViews>
  <sheetFormatPr defaultColWidth="8.5" defaultRowHeight="12" x14ac:dyDescent="0.15"/>
  <cols>
    <col min="1" max="11" width="8.5" style="11" customWidth="1"/>
    <col min="12" max="14" width="7.625" style="11" customWidth="1"/>
    <col min="15" max="16384" width="8.5" style="11"/>
  </cols>
  <sheetData>
    <row r="1" spans="1:21" ht="24" customHeight="1" x14ac:dyDescent="0.15">
      <c r="A1" s="128" t="s">
        <v>195</v>
      </c>
      <c r="B1" s="128"/>
      <c r="C1" s="129"/>
      <c r="D1" s="130" t="s">
        <v>269</v>
      </c>
      <c r="E1" s="131"/>
      <c r="F1" s="131"/>
      <c r="G1" s="132"/>
    </row>
    <row r="2" spans="1:21" ht="24" customHeight="1" x14ac:dyDescent="0.15">
      <c r="A2" s="128" t="s">
        <v>196</v>
      </c>
      <c r="B2" s="128"/>
      <c r="C2" s="129"/>
      <c r="D2" s="54" t="s">
        <v>268</v>
      </c>
      <c r="E2" s="54" t="s">
        <v>270</v>
      </c>
      <c r="F2" s="54" t="s">
        <v>271</v>
      </c>
      <c r="G2" s="54"/>
      <c r="H2" s="54"/>
      <c r="I2" s="55"/>
      <c r="J2" s="55"/>
    </row>
    <row r="3" spans="1:21" ht="24" customHeight="1" x14ac:dyDescent="0.15">
      <c r="A3" s="128" t="s">
        <v>197</v>
      </c>
      <c r="B3" s="128"/>
      <c r="C3" s="129"/>
      <c r="D3" s="56" t="s">
        <v>570</v>
      </c>
      <c r="E3" s="56" t="s">
        <v>571</v>
      </c>
      <c r="F3" s="56" t="s">
        <v>572</v>
      </c>
      <c r="G3" s="56"/>
      <c r="H3" s="56"/>
      <c r="I3" s="56"/>
      <c r="J3" s="56"/>
    </row>
    <row r="5" spans="1:21" ht="14.25" x14ac:dyDescent="0.15">
      <c r="A5" s="133" t="str">
        <f>D1</f>
        <v>S20広葉樹</v>
      </c>
      <c r="B5" s="133"/>
      <c r="C5" s="133"/>
    </row>
    <row r="7" spans="1:21" ht="12.75" customHeight="1" x14ac:dyDescent="0.15">
      <c r="A7" s="57" t="s">
        <v>16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2"/>
      <c r="P7" s="13"/>
      <c r="Q7" s="13"/>
      <c r="R7" s="13"/>
      <c r="S7" s="13"/>
      <c r="T7" s="13"/>
      <c r="U7" s="13"/>
    </row>
    <row r="8" spans="1:21" s="58" customFormat="1" ht="12.75" customHeight="1" x14ac:dyDescent="0.15">
      <c r="A8" s="121"/>
      <c r="B8" s="122"/>
      <c r="C8" s="127" t="s">
        <v>18</v>
      </c>
      <c r="D8" s="127"/>
      <c r="E8" s="127"/>
      <c r="F8" s="127"/>
      <c r="G8" s="127"/>
      <c r="H8" s="127"/>
      <c r="I8" s="127"/>
      <c r="J8" s="127"/>
      <c r="K8" s="127"/>
    </row>
    <row r="9" spans="1:21" s="58" customFormat="1" ht="12.75" customHeight="1" x14ac:dyDescent="0.15">
      <c r="A9" s="123"/>
      <c r="B9" s="124"/>
      <c r="C9" s="59" t="s">
        <v>198</v>
      </c>
      <c r="D9" s="59" t="str">
        <f t="shared" ref="D9:J9" si="0">IF(D$3&lt;&gt;"",D$3,"")</f>
        <v>No.38</v>
      </c>
      <c r="E9" s="59" t="str">
        <f t="shared" si="0"/>
        <v>No.39</v>
      </c>
      <c r="F9" s="59" t="str">
        <f t="shared" si="0"/>
        <v>No.40</v>
      </c>
      <c r="G9" s="59" t="str">
        <f t="shared" si="0"/>
        <v/>
      </c>
      <c r="H9" s="59" t="str">
        <f t="shared" si="0"/>
        <v/>
      </c>
      <c r="I9" s="59" t="str">
        <f t="shared" si="0"/>
        <v/>
      </c>
      <c r="J9" s="59" t="str">
        <f t="shared" si="0"/>
        <v/>
      </c>
      <c r="K9" s="60" t="s">
        <v>199</v>
      </c>
    </row>
    <row r="10" spans="1:21" ht="12.75" customHeight="1" x14ac:dyDescent="0.15">
      <c r="A10" s="109" t="s">
        <v>22</v>
      </c>
      <c r="B10" s="110"/>
      <c r="C10" s="15">
        <f ca="1">ROUND(AVERAGE(D10:J10),0)</f>
        <v>20</v>
      </c>
      <c r="D10" s="77">
        <f t="shared" ref="D10:J10" ca="1" si="1">IF(D$2&lt;&gt;"",INDIRECT(D$2&amp;"!C47"),"")</f>
        <v>21</v>
      </c>
      <c r="E10" s="77">
        <f t="shared" ca="1" si="1"/>
        <v>21</v>
      </c>
      <c r="F10" s="77">
        <f t="shared" ca="1" si="1"/>
        <v>17</v>
      </c>
      <c r="G10" s="77" t="str">
        <f t="shared" ca="1" si="1"/>
        <v/>
      </c>
      <c r="H10" s="77" t="str">
        <f t="shared" ca="1" si="1"/>
        <v/>
      </c>
      <c r="I10" s="77" t="str">
        <f t="shared" ca="1" si="1"/>
        <v/>
      </c>
      <c r="J10" s="77" t="str">
        <f t="shared" ca="1" si="1"/>
        <v/>
      </c>
      <c r="K10" s="61">
        <f ca="1">C10*100</f>
        <v>2000</v>
      </c>
    </row>
    <row r="11" spans="1:21" ht="12.75" customHeight="1" x14ac:dyDescent="0.15">
      <c r="A11" s="109" t="s">
        <v>23</v>
      </c>
      <c r="B11" s="110"/>
      <c r="C11" s="15">
        <f ca="1">ROUND(AVERAGE(D11:J11),0)</f>
        <v>13</v>
      </c>
      <c r="D11" s="77">
        <f t="shared" ref="D11:J11" ca="1" si="2">IF(D$2&lt;&gt;"",INDIRECT(D$2&amp;"!C48"),"")</f>
        <v>13</v>
      </c>
      <c r="E11" s="77">
        <f t="shared" ca="1" si="2"/>
        <v>14</v>
      </c>
      <c r="F11" s="77">
        <f t="shared" ca="1" si="2"/>
        <v>13</v>
      </c>
      <c r="G11" s="77" t="str">
        <f t="shared" ca="1" si="2"/>
        <v/>
      </c>
      <c r="H11" s="77" t="str">
        <f t="shared" ca="1" si="2"/>
        <v/>
      </c>
      <c r="I11" s="77" t="str">
        <f t="shared" ca="1" si="2"/>
        <v/>
      </c>
      <c r="J11" s="77" t="str">
        <f t="shared" ca="1" si="2"/>
        <v/>
      </c>
      <c r="K11" s="62">
        <f ca="1">C11</f>
        <v>13</v>
      </c>
    </row>
    <row r="12" spans="1:21" ht="12.75" customHeight="1" x14ac:dyDescent="0.15">
      <c r="A12" s="109" t="s">
        <v>24</v>
      </c>
      <c r="B12" s="110"/>
      <c r="C12" s="15">
        <f ca="1">ROUND(AVERAGE(D12:J12),0)</f>
        <v>16</v>
      </c>
      <c r="D12" s="77">
        <f t="shared" ref="D12:J12" ca="1" si="3">IF(D$2&lt;&gt;"",INDIRECT(D$2&amp;"!C49"),"")</f>
        <v>16</v>
      </c>
      <c r="E12" s="77">
        <f t="shared" ca="1" si="3"/>
        <v>16</v>
      </c>
      <c r="F12" s="77">
        <f t="shared" ca="1" si="3"/>
        <v>15</v>
      </c>
      <c r="G12" s="77" t="str">
        <f t="shared" ca="1" si="3"/>
        <v/>
      </c>
      <c r="H12" s="77" t="str">
        <f t="shared" ca="1" si="3"/>
        <v/>
      </c>
      <c r="I12" s="77" t="str">
        <f t="shared" ca="1" si="3"/>
        <v/>
      </c>
      <c r="J12" s="77" t="str">
        <f t="shared" ca="1" si="3"/>
        <v/>
      </c>
      <c r="K12" s="62">
        <f ca="1">C12</f>
        <v>16</v>
      </c>
    </row>
    <row r="13" spans="1:21" ht="12.75" customHeight="1" x14ac:dyDescent="0.15">
      <c r="A13" s="109" t="s">
        <v>25</v>
      </c>
      <c r="B13" s="110"/>
      <c r="C13" s="4">
        <f ca="1">ROUND(AVERAGE(D13:J13),3)</f>
        <v>3.3929999999999998</v>
      </c>
      <c r="D13" s="63">
        <f t="shared" ref="D13:J13" ca="1" si="4">IF(D$2&lt;&gt;"",INDIRECT(D$2&amp;"!C50"),"")</f>
        <v>3.21</v>
      </c>
      <c r="E13" s="63">
        <f t="shared" ca="1" si="4"/>
        <v>4.34</v>
      </c>
      <c r="F13" s="63">
        <f t="shared" ca="1" si="4"/>
        <v>2.6300000000000003</v>
      </c>
      <c r="G13" s="63" t="str">
        <f t="shared" ca="1" si="4"/>
        <v/>
      </c>
      <c r="H13" s="63" t="str">
        <f t="shared" ca="1" si="4"/>
        <v/>
      </c>
      <c r="I13" s="63" t="str">
        <f t="shared" ca="1" si="4"/>
        <v/>
      </c>
      <c r="J13" s="63" t="str">
        <f t="shared" ca="1" si="4"/>
        <v/>
      </c>
      <c r="K13" s="64">
        <f ca="1">C13*100</f>
        <v>339.29999999999995</v>
      </c>
    </row>
    <row r="14" spans="1:21" ht="12.75" customHeight="1" x14ac:dyDescent="0.15">
      <c r="A14" s="12"/>
      <c r="B14" s="13"/>
      <c r="C14" s="13"/>
      <c r="D14" s="13"/>
      <c r="E14" s="13"/>
      <c r="F14" s="13"/>
      <c r="G14" s="13"/>
      <c r="H14" s="13"/>
      <c r="I14" s="12"/>
      <c r="J14" s="13"/>
      <c r="K14" s="19" t="str">
        <f ca="1">"形状比＝"&amp;ROUND(K11/K12*100,0)&amp;"、Sr＝"&amp;ROUND((10000/K10)^0.5/K11*100,0)</f>
        <v>形状比＝81、Sr＝17</v>
      </c>
      <c r="L14" s="13"/>
      <c r="M14" s="13"/>
      <c r="N14" s="13"/>
    </row>
    <row r="15" spans="1:21" ht="12.75" customHeight="1" x14ac:dyDescent="0.15">
      <c r="A15" s="12"/>
      <c r="B15" s="13"/>
      <c r="C15" s="13"/>
      <c r="D15" s="13"/>
      <c r="E15" s="13"/>
      <c r="F15" s="13"/>
      <c r="G15" s="13"/>
      <c r="H15" s="13"/>
      <c r="I15" s="12"/>
      <c r="J15" s="13"/>
      <c r="K15" s="19"/>
      <c r="L15" s="13"/>
      <c r="M15" s="13"/>
      <c r="N15" s="13"/>
    </row>
    <row r="16" spans="1:21" ht="12.75" customHeight="1" x14ac:dyDescent="0.15">
      <c r="A16" s="121"/>
      <c r="B16" s="122"/>
      <c r="C16" s="118" t="s">
        <v>19</v>
      </c>
      <c r="D16" s="119"/>
      <c r="E16" s="119"/>
      <c r="F16" s="119"/>
      <c r="G16" s="119"/>
      <c r="H16" s="119"/>
      <c r="I16" s="119"/>
      <c r="J16" s="120"/>
    </row>
    <row r="17" spans="1:21" ht="12.75" customHeight="1" x14ac:dyDescent="0.15">
      <c r="A17" s="123"/>
      <c r="B17" s="124"/>
      <c r="C17" s="59" t="str">
        <f>C$9</f>
        <v>平均</v>
      </c>
      <c r="D17" s="59" t="str">
        <f t="shared" ref="D17:J17" si="5">IF(D$3&lt;&gt;"",D$3,"")</f>
        <v>No.38</v>
      </c>
      <c r="E17" s="59" t="str">
        <f t="shared" si="5"/>
        <v>No.39</v>
      </c>
      <c r="F17" s="59" t="str">
        <f t="shared" si="5"/>
        <v>No.40</v>
      </c>
      <c r="G17" s="59" t="str">
        <f t="shared" si="5"/>
        <v/>
      </c>
      <c r="H17" s="59" t="str">
        <f t="shared" si="5"/>
        <v/>
      </c>
      <c r="I17" s="59" t="str">
        <f t="shared" si="5"/>
        <v/>
      </c>
      <c r="J17" s="59" t="str">
        <f t="shared" si="5"/>
        <v/>
      </c>
    </row>
    <row r="18" spans="1:21" ht="12.75" customHeight="1" x14ac:dyDescent="0.15">
      <c r="A18" s="109" t="s">
        <v>22</v>
      </c>
      <c r="B18" s="110"/>
      <c r="C18" s="15">
        <f ca="1">ROUND(AVERAGE(D18:J18),0)</f>
        <v>0</v>
      </c>
      <c r="D18" s="77">
        <f t="shared" ref="D18:J18" ca="1" si="6">IF(D$2&lt;&gt;"",INDIRECT(D$2&amp;"!D47"),"")</f>
        <v>0</v>
      </c>
      <c r="E18" s="77">
        <f t="shared" ca="1" si="6"/>
        <v>0</v>
      </c>
      <c r="F18" s="77">
        <f t="shared" ca="1" si="6"/>
        <v>0</v>
      </c>
      <c r="G18" s="77" t="str">
        <f t="shared" ca="1" si="6"/>
        <v/>
      </c>
      <c r="H18" s="77" t="str">
        <f t="shared" ca="1" si="6"/>
        <v/>
      </c>
      <c r="I18" s="77" t="str">
        <f t="shared" ca="1" si="6"/>
        <v/>
      </c>
      <c r="J18" s="77" t="str">
        <f t="shared" ca="1" si="6"/>
        <v/>
      </c>
    </row>
    <row r="19" spans="1:21" ht="12.75" customHeight="1" x14ac:dyDescent="0.15">
      <c r="A19" s="109" t="s">
        <v>23</v>
      </c>
      <c r="B19" s="110"/>
      <c r="C19" s="15" t="str">
        <f ca="1">IF($C$18=0,"",ROUND(AVERAGE(D19:J19),0))</f>
        <v/>
      </c>
      <c r="D19" s="77" t="str">
        <f ca="1">IF(D$2&lt;&gt;"",INDIRECT(D$2&amp;"!D48"),"")</f>
        <v/>
      </c>
      <c r="E19" s="77" t="str">
        <f t="shared" ref="E19:J19" ca="1" si="7">IF(E$2&lt;&gt;"",INDIRECT(E$2&amp;"!D48"),"")</f>
        <v/>
      </c>
      <c r="F19" s="77" t="str">
        <f t="shared" ca="1" si="7"/>
        <v/>
      </c>
      <c r="G19" s="77" t="str">
        <f t="shared" ca="1" si="7"/>
        <v/>
      </c>
      <c r="H19" s="77" t="str">
        <f t="shared" ca="1" si="7"/>
        <v/>
      </c>
      <c r="I19" s="77" t="str">
        <f t="shared" ca="1" si="7"/>
        <v/>
      </c>
      <c r="J19" s="77" t="str">
        <f t="shared" ca="1" si="7"/>
        <v/>
      </c>
    </row>
    <row r="20" spans="1:21" ht="12.75" customHeight="1" x14ac:dyDescent="0.15">
      <c r="A20" s="109" t="s">
        <v>24</v>
      </c>
      <c r="B20" s="110"/>
      <c r="C20" s="15" t="str">
        <f ca="1">IF($C$18=0,"",ROUND(AVERAGE(D20:J20),0))</f>
        <v/>
      </c>
      <c r="D20" s="77" t="str">
        <f t="shared" ref="D20:J20" ca="1" si="8">IF(D$2&lt;&gt;"",INDIRECT(D$2&amp;"!D49"),"")</f>
        <v/>
      </c>
      <c r="E20" s="77" t="str">
        <f t="shared" ca="1" si="8"/>
        <v/>
      </c>
      <c r="F20" s="77" t="str">
        <f t="shared" ca="1" si="8"/>
        <v/>
      </c>
      <c r="G20" s="77" t="str">
        <f t="shared" ca="1" si="8"/>
        <v/>
      </c>
      <c r="H20" s="77" t="str">
        <f t="shared" ca="1" si="8"/>
        <v/>
      </c>
      <c r="I20" s="77" t="str">
        <f t="shared" ca="1" si="8"/>
        <v/>
      </c>
      <c r="J20" s="77" t="str">
        <f t="shared" ca="1" si="8"/>
        <v/>
      </c>
    </row>
    <row r="21" spans="1:21" ht="12.75" customHeight="1" x14ac:dyDescent="0.15">
      <c r="A21" s="109" t="s">
        <v>25</v>
      </c>
      <c r="B21" s="110"/>
      <c r="C21" s="4" t="str">
        <f ca="1">IF($C$18=0,"",ROUND(AVERAGE(D21:J21),3))</f>
        <v/>
      </c>
      <c r="D21" s="65">
        <f t="shared" ref="D21:J21" ca="1" si="9">IF(D$2&lt;&gt;"",INDIRECT(D$2&amp;"!D50"),"")</f>
        <v>0</v>
      </c>
      <c r="E21" s="65">
        <f t="shared" ca="1" si="9"/>
        <v>0</v>
      </c>
      <c r="F21" s="65">
        <f t="shared" ca="1" si="9"/>
        <v>0</v>
      </c>
      <c r="G21" s="65" t="str">
        <f t="shared" ca="1" si="9"/>
        <v/>
      </c>
      <c r="H21" s="65" t="str">
        <f t="shared" ca="1" si="9"/>
        <v/>
      </c>
      <c r="I21" s="65" t="str">
        <f t="shared" ca="1" si="9"/>
        <v/>
      </c>
      <c r="J21" s="65" t="str">
        <f t="shared" ca="1" si="9"/>
        <v/>
      </c>
    </row>
    <row r="22" spans="1:21" ht="12.75" customHeight="1" x14ac:dyDescent="0.15">
      <c r="A22" s="12"/>
      <c r="B22" s="13"/>
      <c r="C22" s="13"/>
      <c r="D22" s="13"/>
      <c r="E22" s="13"/>
      <c r="F22" s="13"/>
      <c r="G22" s="13"/>
      <c r="H22" s="13"/>
      <c r="I22" s="12"/>
      <c r="J22" s="13"/>
      <c r="K22" s="13"/>
      <c r="L22" s="13"/>
      <c r="M22" s="13"/>
      <c r="N22" s="13"/>
    </row>
    <row r="23" spans="1:21" ht="12.75" customHeight="1" x14ac:dyDescent="0.15">
      <c r="A23" s="121"/>
      <c r="B23" s="122"/>
      <c r="C23" s="115" t="s">
        <v>20</v>
      </c>
      <c r="D23" s="116"/>
      <c r="E23" s="116"/>
      <c r="F23" s="116"/>
      <c r="G23" s="116"/>
      <c r="H23" s="116"/>
      <c r="I23" s="116"/>
      <c r="J23" s="117"/>
      <c r="O23" s="12"/>
      <c r="P23" s="13"/>
      <c r="Q23" s="13"/>
      <c r="S23" s="19"/>
      <c r="T23" s="19"/>
    </row>
    <row r="24" spans="1:21" ht="12.75" customHeight="1" x14ac:dyDescent="0.15">
      <c r="A24" s="123"/>
      <c r="B24" s="124"/>
      <c r="C24" s="59" t="str">
        <f>C$9</f>
        <v>平均</v>
      </c>
      <c r="D24" s="59" t="str">
        <f t="shared" ref="D24:J24" si="10">IF(D$3&lt;&gt;"",D$3,"")</f>
        <v>No.38</v>
      </c>
      <c r="E24" s="59" t="str">
        <f t="shared" si="10"/>
        <v>No.39</v>
      </c>
      <c r="F24" s="59" t="str">
        <f t="shared" si="10"/>
        <v>No.40</v>
      </c>
      <c r="G24" s="59" t="str">
        <f t="shared" si="10"/>
        <v/>
      </c>
      <c r="H24" s="59" t="str">
        <f t="shared" si="10"/>
        <v/>
      </c>
      <c r="I24" s="59" t="str">
        <f t="shared" si="10"/>
        <v/>
      </c>
      <c r="J24" s="59" t="str">
        <f t="shared" si="10"/>
        <v/>
      </c>
      <c r="O24" s="12"/>
      <c r="P24" s="13"/>
      <c r="Q24" s="13"/>
      <c r="S24" s="19"/>
      <c r="T24" s="19"/>
    </row>
    <row r="25" spans="1:21" ht="12.75" customHeight="1" x14ac:dyDescent="0.15">
      <c r="A25" s="109" t="s">
        <v>22</v>
      </c>
      <c r="B25" s="110"/>
      <c r="C25" s="15">
        <f ca="1">ROUND(AVERAGE(D25:J25),0)</f>
        <v>20</v>
      </c>
      <c r="D25" s="77">
        <f t="shared" ref="D25:J25" ca="1" si="11">IF(D$2&lt;&gt;"",INDIRECT(D$2&amp;"!E47"),"")</f>
        <v>21</v>
      </c>
      <c r="E25" s="77">
        <f t="shared" ca="1" si="11"/>
        <v>21</v>
      </c>
      <c r="F25" s="77">
        <f t="shared" ca="1" si="11"/>
        <v>17</v>
      </c>
      <c r="G25" s="77" t="str">
        <f t="shared" ca="1" si="11"/>
        <v/>
      </c>
      <c r="H25" s="77" t="str">
        <f t="shared" ca="1" si="11"/>
        <v/>
      </c>
      <c r="I25" s="77" t="str">
        <f t="shared" ca="1" si="11"/>
        <v/>
      </c>
      <c r="J25" s="77" t="str">
        <f t="shared" ca="1" si="11"/>
        <v/>
      </c>
      <c r="O25" s="12"/>
      <c r="P25" s="13"/>
      <c r="Q25" s="13"/>
      <c r="S25" s="19"/>
      <c r="T25" s="19"/>
    </row>
    <row r="26" spans="1:21" ht="12.75" customHeight="1" x14ac:dyDescent="0.15">
      <c r="A26" s="109" t="s">
        <v>23</v>
      </c>
      <c r="B26" s="110"/>
      <c r="C26" s="15">
        <f ca="1">ROUND(AVERAGE(D26:J26),0)</f>
        <v>13</v>
      </c>
      <c r="D26" s="77">
        <f t="shared" ref="D26:J26" ca="1" si="12">IF(D$2&lt;&gt;"",INDIRECT(D$2&amp;"!E48"),"")</f>
        <v>13</v>
      </c>
      <c r="E26" s="77">
        <f t="shared" ca="1" si="12"/>
        <v>14</v>
      </c>
      <c r="F26" s="77">
        <f t="shared" ca="1" si="12"/>
        <v>13</v>
      </c>
      <c r="G26" s="77" t="str">
        <f t="shared" ca="1" si="12"/>
        <v/>
      </c>
      <c r="H26" s="77" t="str">
        <f t="shared" ca="1" si="12"/>
        <v/>
      </c>
      <c r="I26" s="77" t="str">
        <f t="shared" ca="1" si="12"/>
        <v/>
      </c>
      <c r="J26" s="77" t="str">
        <f t="shared" ca="1" si="12"/>
        <v/>
      </c>
      <c r="O26" s="12"/>
      <c r="P26" s="13"/>
      <c r="Q26" s="13"/>
      <c r="S26" s="19"/>
      <c r="T26" s="19"/>
    </row>
    <row r="27" spans="1:21" ht="12.75" customHeight="1" x14ac:dyDescent="0.15">
      <c r="A27" s="109" t="s">
        <v>24</v>
      </c>
      <c r="B27" s="110"/>
      <c r="C27" s="15">
        <f ca="1">ROUND(AVERAGE(D27:J27),0)</f>
        <v>16</v>
      </c>
      <c r="D27" s="77">
        <f t="shared" ref="D27:J27" ca="1" si="13">IF(D$2&lt;&gt;"",INDIRECT(D$2&amp;"!E49"),"")</f>
        <v>16</v>
      </c>
      <c r="E27" s="77">
        <f t="shared" ca="1" si="13"/>
        <v>16</v>
      </c>
      <c r="F27" s="77">
        <f t="shared" ca="1" si="13"/>
        <v>15</v>
      </c>
      <c r="G27" s="77" t="str">
        <f t="shared" ca="1" si="13"/>
        <v/>
      </c>
      <c r="H27" s="77" t="str">
        <f t="shared" ca="1" si="13"/>
        <v/>
      </c>
      <c r="I27" s="77" t="str">
        <f t="shared" ca="1" si="13"/>
        <v/>
      </c>
      <c r="J27" s="77" t="str">
        <f t="shared" ca="1" si="13"/>
        <v/>
      </c>
      <c r="O27" s="12"/>
      <c r="P27" s="13"/>
      <c r="Q27" s="13"/>
      <c r="S27" s="19"/>
      <c r="T27" s="19"/>
    </row>
    <row r="28" spans="1:21" ht="12.75" customHeight="1" x14ac:dyDescent="0.15">
      <c r="A28" s="109" t="s">
        <v>25</v>
      </c>
      <c r="B28" s="110"/>
      <c r="C28" s="4">
        <f ca="1">ROUND(AVERAGE(D28:J28),3)</f>
        <v>3.3929999999999998</v>
      </c>
      <c r="D28" s="63">
        <f t="shared" ref="D28:J28" ca="1" si="14">IF(D$2&lt;&gt;"",INDIRECT(D$2&amp;"!E50"),"")</f>
        <v>3.21</v>
      </c>
      <c r="E28" s="63">
        <f t="shared" ca="1" si="14"/>
        <v>4.34</v>
      </c>
      <c r="F28" s="63">
        <f t="shared" ca="1" si="14"/>
        <v>2.6300000000000003</v>
      </c>
      <c r="G28" s="63" t="str">
        <f t="shared" ca="1" si="14"/>
        <v/>
      </c>
      <c r="H28" s="63" t="str">
        <f t="shared" ca="1" si="14"/>
        <v/>
      </c>
      <c r="I28" s="63" t="str">
        <f t="shared" ca="1" si="14"/>
        <v/>
      </c>
      <c r="J28" s="63" t="str">
        <f t="shared" ca="1" si="14"/>
        <v/>
      </c>
      <c r="O28" s="12"/>
      <c r="P28" s="13"/>
      <c r="Q28" s="13"/>
      <c r="S28" s="19"/>
      <c r="T28" s="19"/>
    </row>
    <row r="29" spans="1:21" ht="12.75" customHeight="1" x14ac:dyDescent="0.15">
      <c r="A29" s="12"/>
      <c r="B29" s="13"/>
      <c r="C29" s="12"/>
      <c r="D29" s="13"/>
      <c r="E29" s="13"/>
      <c r="J29" s="13"/>
      <c r="K29" s="13"/>
      <c r="L29" s="13"/>
      <c r="M29" s="19"/>
      <c r="O29" s="12"/>
      <c r="P29" s="13"/>
      <c r="Q29" s="13"/>
      <c r="S29" s="19"/>
      <c r="T29" s="19"/>
    </row>
    <row r="30" spans="1:21" ht="12.75" customHeight="1" x14ac:dyDescent="0.15">
      <c r="A30" s="57" t="s">
        <v>26</v>
      </c>
      <c r="B30" s="13"/>
      <c r="C30" s="13"/>
      <c r="D30" s="13"/>
      <c r="E30" s="13"/>
      <c r="F30" s="13"/>
      <c r="G30" s="13"/>
      <c r="H30" s="13"/>
      <c r="I30" s="12"/>
      <c r="J30" s="13"/>
      <c r="K30" s="13"/>
      <c r="L30" s="13"/>
      <c r="M30" s="13"/>
      <c r="N30" s="13"/>
      <c r="O30" s="12"/>
      <c r="P30" s="13"/>
      <c r="Q30" s="13"/>
      <c r="R30" s="13"/>
      <c r="S30" s="13"/>
      <c r="T30" s="13"/>
      <c r="U30" s="12"/>
    </row>
    <row r="31" spans="1:21" s="58" customFormat="1" ht="12.75" customHeight="1" x14ac:dyDescent="0.15">
      <c r="A31" s="121"/>
      <c r="B31" s="122"/>
      <c r="C31" s="127" t="s">
        <v>18</v>
      </c>
      <c r="D31" s="127"/>
      <c r="E31" s="127"/>
      <c r="F31" s="127"/>
      <c r="G31" s="127"/>
      <c r="H31" s="127"/>
      <c r="I31" s="127"/>
      <c r="J31" s="127"/>
      <c r="K31" s="127"/>
    </row>
    <row r="32" spans="1:21" s="58" customFormat="1" ht="12.75" customHeight="1" x14ac:dyDescent="0.15">
      <c r="A32" s="123"/>
      <c r="B32" s="124"/>
      <c r="C32" s="59" t="s">
        <v>198</v>
      </c>
      <c r="D32" s="59" t="str">
        <f t="shared" ref="D32:J32" si="15">IF(D$3&lt;&gt;"",D$3,"")</f>
        <v>No.38</v>
      </c>
      <c r="E32" s="59" t="str">
        <f t="shared" si="15"/>
        <v>No.39</v>
      </c>
      <c r="F32" s="59" t="str">
        <f t="shared" si="15"/>
        <v>No.40</v>
      </c>
      <c r="G32" s="59" t="str">
        <f t="shared" si="15"/>
        <v/>
      </c>
      <c r="H32" s="59" t="str">
        <f t="shared" si="15"/>
        <v/>
      </c>
      <c r="I32" s="59" t="str">
        <f t="shared" si="15"/>
        <v/>
      </c>
      <c r="J32" s="59" t="str">
        <f t="shared" si="15"/>
        <v/>
      </c>
      <c r="K32" s="60" t="s">
        <v>199</v>
      </c>
    </row>
    <row r="33" spans="1:21" ht="12.75" customHeight="1" x14ac:dyDescent="0.15">
      <c r="A33" s="109" t="s">
        <v>27</v>
      </c>
      <c r="B33" s="110"/>
      <c r="C33" s="15">
        <f ca="1">ROUND(AVERAGE(D33:J33),0)</f>
        <v>15</v>
      </c>
      <c r="D33" s="77">
        <f t="shared" ref="D33:J33" ca="1" si="16">IF(D$2&lt;&gt;"",INDIRECT(D$2&amp;"!C54"),"")</f>
        <v>16</v>
      </c>
      <c r="E33" s="77">
        <f t="shared" ca="1" si="16"/>
        <v>16</v>
      </c>
      <c r="F33" s="77">
        <f t="shared" ca="1" si="16"/>
        <v>13</v>
      </c>
      <c r="G33" s="77" t="str">
        <f t="shared" ca="1" si="16"/>
        <v/>
      </c>
      <c r="H33" s="77" t="str">
        <f t="shared" ca="1" si="16"/>
        <v/>
      </c>
      <c r="I33" s="77" t="str">
        <f t="shared" ca="1" si="16"/>
        <v/>
      </c>
      <c r="J33" s="77" t="str">
        <f t="shared" ca="1" si="16"/>
        <v/>
      </c>
      <c r="K33" s="61">
        <f ca="1">C33*100</f>
        <v>1500</v>
      </c>
    </row>
    <row r="34" spans="1:21" ht="12.75" customHeight="1" x14ac:dyDescent="0.15">
      <c r="A34" s="109" t="s">
        <v>23</v>
      </c>
      <c r="B34" s="110"/>
      <c r="C34" s="15">
        <f ca="1">ROUND(AVERAGE(D34:J34),0)</f>
        <v>12</v>
      </c>
      <c r="D34" s="77">
        <f t="shared" ref="D34:J34" ca="1" si="17">IF(D$2&lt;&gt;"",INDIRECT(D$2&amp;"!C55"),"")</f>
        <v>12</v>
      </c>
      <c r="E34" s="77">
        <f t="shared" ca="1" si="17"/>
        <v>13</v>
      </c>
      <c r="F34" s="77">
        <f t="shared" ca="1" si="17"/>
        <v>11</v>
      </c>
      <c r="G34" s="77" t="str">
        <f t="shared" ca="1" si="17"/>
        <v/>
      </c>
      <c r="H34" s="77" t="str">
        <f t="shared" ca="1" si="17"/>
        <v/>
      </c>
      <c r="I34" s="77" t="str">
        <f t="shared" ca="1" si="17"/>
        <v/>
      </c>
      <c r="J34" s="77" t="str">
        <f t="shared" ca="1" si="17"/>
        <v/>
      </c>
      <c r="K34" s="62">
        <f ca="1">C34</f>
        <v>12</v>
      </c>
    </row>
    <row r="35" spans="1:21" ht="12.75" customHeight="1" x14ac:dyDescent="0.15">
      <c r="A35" s="109" t="s">
        <v>24</v>
      </c>
      <c r="B35" s="110"/>
      <c r="C35" s="15">
        <f ca="1">ROUND(AVERAGE(D35:J35),0)</f>
        <v>14</v>
      </c>
      <c r="D35" s="77">
        <f t="shared" ref="D35:J35" ca="1" si="18">IF(D$2&lt;&gt;"",INDIRECT(D$2&amp;"!C56"),"")</f>
        <v>14</v>
      </c>
      <c r="E35" s="77">
        <f t="shared" ca="1" si="18"/>
        <v>15</v>
      </c>
      <c r="F35" s="77">
        <f t="shared" ca="1" si="18"/>
        <v>12</v>
      </c>
      <c r="G35" s="77" t="str">
        <f t="shared" ca="1" si="18"/>
        <v/>
      </c>
      <c r="H35" s="77" t="str">
        <f t="shared" ca="1" si="18"/>
        <v/>
      </c>
      <c r="I35" s="77" t="str">
        <f t="shared" ca="1" si="18"/>
        <v/>
      </c>
      <c r="J35" s="77" t="str">
        <f t="shared" ca="1" si="18"/>
        <v/>
      </c>
      <c r="K35" s="62">
        <f ca="1">C35</f>
        <v>14</v>
      </c>
    </row>
    <row r="36" spans="1:21" ht="12.75" customHeight="1" x14ac:dyDescent="0.15">
      <c r="A36" s="109" t="s">
        <v>25</v>
      </c>
      <c r="B36" s="110"/>
      <c r="C36" s="4">
        <f ca="1">ROUND(AVERAGE(D36:J36),3)</f>
        <v>1.9870000000000001</v>
      </c>
      <c r="D36" s="63">
        <f t="shared" ref="D36:J36" ca="1" si="19">IF(D$2&lt;&gt;"",INDIRECT(D$2&amp;"!C57"),"")</f>
        <v>1.9500000000000004</v>
      </c>
      <c r="E36" s="63">
        <f t="shared" ca="1" si="19"/>
        <v>2.85</v>
      </c>
      <c r="F36" s="63">
        <f t="shared" ca="1" si="19"/>
        <v>1.1600000000000001</v>
      </c>
      <c r="G36" s="63" t="str">
        <f t="shared" ca="1" si="19"/>
        <v/>
      </c>
      <c r="H36" s="63" t="str">
        <f t="shared" ca="1" si="19"/>
        <v/>
      </c>
      <c r="I36" s="63" t="str">
        <f t="shared" ca="1" si="19"/>
        <v/>
      </c>
      <c r="J36" s="63" t="str">
        <f t="shared" ca="1" si="19"/>
        <v/>
      </c>
      <c r="K36" s="64">
        <f ca="1">C36*100</f>
        <v>198.70000000000002</v>
      </c>
    </row>
    <row r="37" spans="1:21" ht="12.75" customHeight="1" x14ac:dyDescent="0.15">
      <c r="A37" s="12"/>
      <c r="B37" s="13"/>
      <c r="C37" s="13"/>
      <c r="D37" s="13"/>
      <c r="E37" s="13"/>
      <c r="F37" s="13"/>
      <c r="G37" s="13"/>
      <c r="H37" s="13"/>
      <c r="I37" s="12"/>
      <c r="J37" s="13"/>
      <c r="K37" s="13"/>
      <c r="L37" s="13"/>
      <c r="M37" s="13"/>
      <c r="N37" s="13"/>
      <c r="O37" s="12"/>
      <c r="P37" s="13"/>
      <c r="Q37" s="13"/>
      <c r="R37" s="13"/>
      <c r="S37" s="13"/>
      <c r="T37" s="13"/>
      <c r="U37" s="12"/>
    </row>
    <row r="38" spans="1:21" ht="12.75" customHeight="1" x14ac:dyDescent="0.15">
      <c r="A38" s="121"/>
      <c r="B38" s="122"/>
      <c r="C38" s="118" t="s">
        <v>19</v>
      </c>
      <c r="D38" s="119"/>
      <c r="E38" s="119"/>
      <c r="F38" s="119"/>
      <c r="G38" s="119"/>
      <c r="H38" s="119"/>
      <c r="I38" s="119"/>
      <c r="J38" s="120"/>
      <c r="L38" s="13"/>
      <c r="M38" s="13"/>
      <c r="N38" s="13"/>
      <c r="O38" s="12"/>
      <c r="P38" s="13"/>
      <c r="Q38" s="13"/>
      <c r="R38" s="13"/>
      <c r="S38" s="13"/>
      <c r="T38" s="13"/>
      <c r="U38" s="12"/>
    </row>
    <row r="39" spans="1:21" ht="12.75" customHeight="1" x14ac:dyDescent="0.15">
      <c r="A39" s="123"/>
      <c r="B39" s="124"/>
      <c r="C39" s="59" t="str">
        <f>C$9</f>
        <v>平均</v>
      </c>
      <c r="D39" s="59" t="str">
        <f t="shared" ref="D39:J39" si="20">IF(D$3&lt;&gt;"",D$3,"")</f>
        <v>No.38</v>
      </c>
      <c r="E39" s="59" t="str">
        <f t="shared" si="20"/>
        <v>No.39</v>
      </c>
      <c r="F39" s="59" t="str">
        <f t="shared" si="20"/>
        <v>No.40</v>
      </c>
      <c r="G39" s="59" t="str">
        <f t="shared" si="20"/>
        <v/>
      </c>
      <c r="H39" s="59" t="str">
        <f t="shared" si="20"/>
        <v/>
      </c>
      <c r="I39" s="59" t="str">
        <f t="shared" si="20"/>
        <v/>
      </c>
      <c r="J39" s="59" t="str">
        <f t="shared" si="20"/>
        <v/>
      </c>
      <c r="L39" s="13"/>
      <c r="M39" s="13"/>
      <c r="N39" s="13"/>
      <c r="O39" s="12"/>
      <c r="P39" s="13"/>
      <c r="Q39" s="13"/>
      <c r="R39" s="13"/>
      <c r="S39" s="13"/>
      <c r="T39" s="13"/>
      <c r="U39" s="12"/>
    </row>
    <row r="40" spans="1:21" ht="12.75" customHeight="1" x14ac:dyDescent="0.15">
      <c r="A40" s="109" t="s">
        <v>27</v>
      </c>
      <c r="B40" s="110"/>
      <c r="C40" s="15">
        <f ca="1">ROUND(AVERAGE(D40:J40),0)</f>
        <v>0</v>
      </c>
      <c r="D40" s="77">
        <f t="shared" ref="D40:J40" ca="1" si="21">IF(D$2&lt;&gt;"",INDIRECT(D$2&amp;"!D54"),"")</f>
        <v>0</v>
      </c>
      <c r="E40" s="77">
        <f ca="1">IF(E$2&lt;&gt;"",INDIRECT(E$2&amp;"!D54"),"")</f>
        <v>0</v>
      </c>
      <c r="F40" s="77">
        <f t="shared" ca="1" si="21"/>
        <v>0</v>
      </c>
      <c r="G40" s="77" t="str">
        <f t="shared" ca="1" si="21"/>
        <v/>
      </c>
      <c r="H40" s="77" t="str">
        <f t="shared" ca="1" si="21"/>
        <v/>
      </c>
      <c r="I40" s="77" t="str">
        <f t="shared" ca="1" si="21"/>
        <v/>
      </c>
      <c r="J40" s="77" t="str">
        <f t="shared" ca="1" si="21"/>
        <v/>
      </c>
      <c r="L40" s="13"/>
      <c r="M40" s="13"/>
      <c r="N40" s="13"/>
      <c r="O40" s="12"/>
      <c r="P40" s="13"/>
      <c r="Q40" s="13"/>
      <c r="R40" s="13"/>
      <c r="S40" s="13"/>
      <c r="T40" s="13"/>
      <c r="U40" s="12"/>
    </row>
    <row r="41" spans="1:21" ht="12.75" customHeight="1" x14ac:dyDescent="0.15">
      <c r="A41" s="109" t="s">
        <v>23</v>
      </c>
      <c r="B41" s="110"/>
      <c r="C41" s="15" t="e">
        <f ca="1">IF($C$20=0,"",ROUND(AVERAGE(D41:J41),0))</f>
        <v>#DIV/0!</v>
      </c>
      <c r="D41" s="77" t="str">
        <f ca="1">IF(D$2&lt;&gt;"",INDIRECT(D$2&amp;"!D55"),"")</f>
        <v/>
      </c>
      <c r="E41" s="77" t="str">
        <f t="shared" ref="E41:J41" ca="1" si="22">IF(E$2&lt;&gt;"",INDIRECT(E$2&amp;"!D55"),"")</f>
        <v/>
      </c>
      <c r="F41" s="77" t="str">
        <f t="shared" ca="1" si="22"/>
        <v/>
      </c>
      <c r="G41" s="77" t="str">
        <f t="shared" ca="1" si="22"/>
        <v/>
      </c>
      <c r="H41" s="77" t="str">
        <f t="shared" ca="1" si="22"/>
        <v/>
      </c>
      <c r="I41" s="77" t="str">
        <f t="shared" ca="1" si="22"/>
        <v/>
      </c>
      <c r="J41" s="77" t="str">
        <f t="shared" ca="1" si="22"/>
        <v/>
      </c>
      <c r="L41" s="13"/>
      <c r="M41" s="13"/>
      <c r="N41" s="13"/>
      <c r="O41" s="12"/>
      <c r="P41" s="13"/>
      <c r="Q41" s="13"/>
      <c r="R41" s="13"/>
      <c r="S41" s="13"/>
      <c r="T41" s="13"/>
      <c r="U41" s="12"/>
    </row>
    <row r="42" spans="1:21" ht="12.75" customHeight="1" x14ac:dyDescent="0.15">
      <c r="A42" s="109" t="s">
        <v>24</v>
      </c>
      <c r="B42" s="110"/>
      <c r="C42" s="15" t="e">
        <f ca="1">IF($C$20=0,"",ROUND(AVERAGE(D42:J42),0))</f>
        <v>#DIV/0!</v>
      </c>
      <c r="D42" s="77" t="str">
        <f t="shared" ref="D42:J42" ca="1" si="23">IF(D$2&lt;&gt;"",INDIRECT(D$2&amp;"!D56"),"")</f>
        <v/>
      </c>
      <c r="E42" s="77" t="str">
        <f t="shared" ca="1" si="23"/>
        <v/>
      </c>
      <c r="F42" s="77" t="str">
        <f t="shared" ca="1" si="23"/>
        <v/>
      </c>
      <c r="G42" s="77" t="str">
        <f t="shared" ca="1" si="23"/>
        <v/>
      </c>
      <c r="H42" s="77" t="str">
        <f t="shared" ca="1" si="23"/>
        <v/>
      </c>
      <c r="I42" s="77" t="str">
        <f t="shared" ca="1" si="23"/>
        <v/>
      </c>
      <c r="J42" s="77" t="str">
        <f t="shared" ca="1" si="23"/>
        <v/>
      </c>
      <c r="L42" s="13"/>
      <c r="M42" s="13"/>
      <c r="N42" s="13"/>
      <c r="O42" s="12"/>
      <c r="P42" s="13"/>
      <c r="Q42" s="13"/>
      <c r="R42" s="13"/>
      <c r="S42" s="13"/>
      <c r="T42" s="13"/>
      <c r="U42" s="12"/>
    </row>
    <row r="43" spans="1:21" ht="12.75" customHeight="1" x14ac:dyDescent="0.15">
      <c r="A43" s="109" t="s">
        <v>25</v>
      </c>
      <c r="B43" s="110"/>
      <c r="C43" s="4">
        <f ca="1">IF($C$20=0,"",ROUND(AVERAGE(D43:J43),3))</f>
        <v>0</v>
      </c>
      <c r="D43" s="65">
        <f t="shared" ref="D43:J43" ca="1" si="24">IF(D$2&lt;&gt;"",INDIRECT(D$2&amp;"!D57"),"")</f>
        <v>0</v>
      </c>
      <c r="E43" s="65">
        <f t="shared" ca="1" si="24"/>
        <v>0</v>
      </c>
      <c r="F43" s="65">
        <f t="shared" ca="1" si="24"/>
        <v>0</v>
      </c>
      <c r="G43" s="65" t="str">
        <f t="shared" ca="1" si="24"/>
        <v/>
      </c>
      <c r="H43" s="65" t="str">
        <f t="shared" ca="1" si="24"/>
        <v/>
      </c>
      <c r="I43" s="65" t="str">
        <f t="shared" ca="1" si="24"/>
        <v/>
      </c>
      <c r="J43" s="65" t="str">
        <f t="shared" ca="1" si="24"/>
        <v/>
      </c>
      <c r="L43" s="13"/>
      <c r="M43" s="13"/>
      <c r="N43" s="13"/>
      <c r="O43" s="12"/>
      <c r="P43" s="13"/>
      <c r="Q43" s="13"/>
      <c r="R43" s="13"/>
      <c r="S43" s="13"/>
      <c r="T43" s="13"/>
      <c r="U43" s="12"/>
    </row>
    <row r="44" spans="1:21" ht="12.75" customHeight="1" x14ac:dyDescent="0.15">
      <c r="A44" s="12"/>
      <c r="B44" s="13"/>
      <c r="C44" s="13"/>
      <c r="D44" s="13"/>
      <c r="E44" s="13"/>
      <c r="F44" s="13"/>
      <c r="G44" s="13"/>
      <c r="H44" s="13"/>
      <c r="I44" s="12"/>
      <c r="J44" s="13"/>
      <c r="K44" s="13"/>
      <c r="L44" s="13"/>
      <c r="M44" s="13"/>
      <c r="N44" s="13"/>
      <c r="O44" s="12"/>
      <c r="P44" s="13"/>
      <c r="Q44" s="13"/>
      <c r="R44" s="13"/>
      <c r="S44" s="13"/>
      <c r="T44" s="13"/>
      <c r="U44" s="12"/>
    </row>
    <row r="45" spans="1:21" ht="12.75" customHeight="1" x14ac:dyDescent="0.15">
      <c r="A45" s="121"/>
      <c r="B45" s="122"/>
      <c r="C45" s="115" t="s">
        <v>20</v>
      </c>
      <c r="D45" s="116"/>
      <c r="E45" s="116"/>
      <c r="F45" s="116"/>
      <c r="G45" s="116"/>
      <c r="H45" s="116"/>
      <c r="I45" s="116"/>
      <c r="J45" s="117"/>
      <c r="L45" s="13"/>
      <c r="M45" s="13"/>
      <c r="N45" s="13"/>
      <c r="O45" s="12"/>
      <c r="P45" s="13"/>
      <c r="Q45" s="13"/>
      <c r="R45" s="13"/>
      <c r="S45" s="13"/>
      <c r="T45" s="13"/>
      <c r="U45" s="12"/>
    </row>
    <row r="46" spans="1:21" ht="12.75" customHeight="1" x14ac:dyDescent="0.15">
      <c r="A46" s="123"/>
      <c r="B46" s="124"/>
      <c r="C46" s="59" t="str">
        <f>C$9</f>
        <v>平均</v>
      </c>
      <c r="D46" s="59" t="str">
        <f t="shared" ref="D46:J46" si="25">IF(D$3&lt;&gt;"",D$3,"")</f>
        <v>No.38</v>
      </c>
      <c r="E46" s="59" t="str">
        <f t="shared" si="25"/>
        <v>No.39</v>
      </c>
      <c r="F46" s="59" t="str">
        <f t="shared" si="25"/>
        <v>No.40</v>
      </c>
      <c r="G46" s="59" t="str">
        <f t="shared" si="25"/>
        <v/>
      </c>
      <c r="H46" s="59" t="str">
        <f t="shared" si="25"/>
        <v/>
      </c>
      <c r="I46" s="59" t="str">
        <f t="shared" si="25"/>
        <v/>
      </c>
      <c r="J46" s="59" t="str">
        <f t="shared" si="25"/>
        <v/>
      </c>
      <c r="L46" s="13"/>
      <c r="M46" s="13"/>
      <c r="N46" s="13"/>
      <c r="O46" s="12"/>
      <c r="P46" s="13"/>
      <c r="Q46" s="13"/>
      <c r="R46" s="13"/>
      <c r="S46" s="13"/>
      <c r="T46" s="13"/>
      <c r="U46" s="12"/>
    </row>
    <row r="47" spans="1:21" ht="12.75" customHeight="1" x14ac:dyDescent="0.15">
      <c r="A47" s="109" t="s">
        <v>27</v>
      </c>
      <c r="B47" s="110"/>
      <c r="C47" s="15">
        <f ca="1">ROUND(AVERAGE(D47:J47),0)</f>
        <v>15</v>
      </c>
      <c r="D47" s="77">
        <f t="shared" ref="D47:J47" ca="1" si="26">IF(D$2&lt;&gt;"",INDIRECT(D$2&amp;"!E54"),"")</f>
        <v>16</v>
      </c>
      <c r="E47" s="77">
        <f t="shared" ca="1" si="26"/>
        <v>16</v>
      </c>
      <c r="F47" s="77">
        <f t="shared" ca="1" si="26"/>
        <v>13</v>
      </c>
      <c r="G47" s="77" t="str">
        <f t="shared" ca="1" si="26"/>
        <v/>
      </c>
      <c r="H47" s="77" t="str">
        <f t="shared" ca="1" si="26"/>
        <v/>
      </c>
      <c r="I47" s="77" t="str">
        <f t="shared" ca="1" si="26"/>
        <v/>
      </c>
      <c r="J47" s="77" t="str">
        <f t="shared" ca="1" si="26"/>
        <v/>
      </c>
      <c r="L47" s="13"/>
      <c r="M47" s="13"/>
      <c r="N47" s="13"/>
      <c r="O47" s="12"/>
      <c r="P47" s="13"/>
      <c r="Q47" s="13"/>
      <c r="R47" s="13"/>
      <c r="S47" s="13"/>
      <c r="T47" s="13"/>
      <c r="U47" s="12"/>
    </row>
    <row r="48" spans="1:21" ht="12.75" customHeight="1" x14ac:dyDescent="0.15">
      <c r="A48" s="109" t="s">
        <v>23</v>
      </c>
      <c r="B48" s="110"/>
      <c r="C48" s="15">
        <f ca="1">ROUND(AVERAGE(D48:J48),0)</f>
        <v>12</v>
      </c>
      <c r="D48" s="77">
        <f t="shared" ref="D48:J48" ca="1" si="27">IF(D$2&lt;&gt;"",INDIRECT(D$2&amp;"!E55"),"")</f>
        <v>12</v>
      </c>
      <c r="E48" s="77">
        <f t="shared" ca="1" si="27"/>
        <v>13</v>
      </c>
      <c r="F48" s="77">
        <f t="shared" ca="1" si="27"/>
        <v>11</v>
      </c>
      <c r="G48" s="77" t="str">
        <f t="shared" ca="1" si="27"/>
        <v/>
      </c>
      <c r="H48" s="77" t="str">
        <f t="shared" ca="1" si="27"/>
        <v/>
      </c>
      <c r="I48" s="77" t="str">
        <f t="shared" ca="1" si="27"/>
        <v/>
      </c>
      <c r="J48" s="77" t="str">
        <f t="shared" ca="1" si="27"/>
        <v/>
      </c>
      <c r="L48" s="13"/>
      <c r="M48" s="13"/>
      <c r="N48" s="13"/>
      <c r="O48" s="12"/>
      <c r="P48" s="13"/>
      <c r="Q48" s="13"/>
      <c r="R48" s="13"/>
      <c r="S48" s="13"/>
      <c r="T48" s="13"/>
      <c r="U48" s="12"/>
    </row>
    <row r="49" spans="1:21" ht="12.75" customHeight="1" x14ac:dyDescent="0.15">
      <c r="A49" s="109" t="s">
        <v>24</v>
      </c>
      <c r="B49" s="110"/>
      <c r="C49" s="15">
        <f ca="1">ROUND(AVERAGE(D49:J49),0)</f>
        <v>14</v>
      </c>
      <c r="D49" s="77">
        <f t="shared" ref="D49:J49" ca="1" si="28">IF(D$2&lt;&gt;"",INDIRECT(D$2&amp;"!E56"),"")</f>
        <v>14</v>
      </c>
      <c r="E49" s="77">
        <f t="shared" ca="1" si="28"/>
        <v>15</v>
      </c>
      <c r="F49" s="77">
        <f t="shared" ca="1" si="28"/>
        <v>12</v>
      </c>
      <c r="G49" s="77" t="str">
        <f t="shared" ca="1" si="28"/>
        <v/>
      </c>
      <c r="H49" s="77" t="str">
        <f t="shared" ca="1" si="28"/>
        <v/>
      </c>
      <c r="I49" s="77" t="str">
        <f t="shared" ca="1" si="28"/>
        <v/>
      </c>
      <c r="J49" s="77" t="str">
        <f t="shared" ca="1" si="28"/>
        <v/>
      </c>
      <c r="L49" s="13"/>
      <c r="M49" s="13"/>
      <c r="N49" s="13"/>
      <c r="O49" s="12"/>
      <c r="P49" s="13"/>
      <c r="Q49" s="13"/>
      <c r="R49" s="13"/>
      <c r="S49" s="13"/>
      <c r="T49" s="13"/>
      <c r="U49" s="12"/>
    </row>
    <row r="50" spans="1:21" ht="12.75" customHeight="1" x14ac:dyDescent="0.15">
      <c r="A50" s="109" t="s">
        <v>25</v>
      </c>
      <c r="B50" s="110"/>
      <c r="C50" s="4">
        <f ca="1">ROUND(AVERAGE(D50:J50),3)</f>
        <v>1.9870000000000001</v>
      </c>
      <c r="D50" s="63">
        <f t="shared" ref="D50:J50" ca="1" si="29">IF(D$2&lt;&gt;"",INDIRECT(D$2&amp;"!E57"),"")</f>
        <v>1.9500000000000004</v>
      </c>
      <c r="E50" s="63">
        <f t="shared" ca="1" si="29"/>
        <v>2.85</v>
      </c>
      <c r="F50" s="63">
        <f t="shared" ca="1" si="29"/>
        <v>1.1600000000000001</v>
      </c>
      <c r="G50" s="63" t="str">
        <f t="shared" ca="1" si="29"/>
        <v/>
      </c>
      <c r="H50" s="63" t="str">
        <f t="shared" ca="1" si="29"/>
        <v/>
      </c>
      <c r="I50" s="63" t="str">
        <f t="shared" ca="1" si="29"/>
        <v/>
      </c>
      <c r="J50" s="63" t="str">
        <f t="shared" ca="1" si="29"/>
        <v/>
      </c>
      <c r="L50" s="13"/>
      <c r="M50" s="13"/>
      <c r="N50" s="13"/>
      <c r="O50" s="12"/>
      <c r="P50" s="13"/>
      <c r="Q50" s="13"/>
      <c r="R50" s="13"/>
      <c r="S50" s="13"/>
      <c r="T50" s="13"/>
      <c r="U50" s="12"/>
    </row>
    <row r="51" spans="1:21" ht="12.75" customHeight="1" x14ac:dyDescent="0.15">
      <c r="A51" s="12"/>
      <c r="B51" s="13"/>
      <c r="C51" s="13"/>
      <c r="D51" s="13"/>
      <c r="E51" s="13"/>
      <c r="F51" s="13"/>
      <c r="G51" s="13"/>
      <c r="H51" s="13"/>
      <c r="I51" s="12"/>
      <c r="J51" s="13"/>
      <c r="K51" s="13"/>
      <c r="L51" s="13"/>
      <c r="M51" s="13"/>
      <c r="N51" s="13"/>
      <c r="O51" s="12"/>
      <c r="P51" s="13"/>
      <c r="Q51" s="13"/>
      <c r="R51" s="13"/>
      <c r="S51" s="13"/>
      <c r="T51" s="13"/>
      <c r="U51" s="12"/>
    </row>
    <row r="52" spans="1:21" ht="12.75" customHeight="1" x14ac:dyDescent="0.15">
      <c r="A52" s="57" t="s">
        <v>28</v>
      </c>
      <c r="B52" s="13"/>
      <c r="C52" s="13"/>
      <c r="D52" s="13"/>
      <c r="E52" s="13"/>
      <c r="F52" s="13"/>
      <c r="G52" s="13"/>
      <c r="H52" s="13"/>
      <c r="O52" s="12"/>
      <c r="P52" s="13"/>
      <c r="Q52" s="13"/>
      <c r="R52" s="13"/>
      <c r="S52" s="13"/>
      <c r="T52" s="13"/>
    </row>
    <row r="53" spans="1:21" s="58" customFormat="1" ht="12.75" customHeight="1" x14ac:dyDescent="0.15">
      <c r="A53" s="125"/>
      <c r="B53" s="126"/>
      <c r="C53" s="5" t="s">
        <v>18</v>
      </c>
      <c r="D53" s="5" t="s">
        <v>19</v>
      </c>
      <c r="E53" s="5" t="s">
        <v>20</v>
      </c>
      <c r="F53" s="66"/>
      <c r="G53" s="66"/>
      <c r="H53" s="66"/>
      <c r="P53" s="66"/>
      <c r="Q53" s="66"/>
      <c r="R53" s="66"/>
      <c r="S53" s="66"/>
      <c r="T53" s="66"/>
    </row>
    <row r="54" spans="1:21" ht="12.75" customHeight="1" x14ac:dyDescent="0.15">
      <c r="A54" s="109" t="s">
        <v>29</v>
      </c>
      <c r="B54" s="110"/>
      <c r="C54" s="67">
        <f ca="1">ROUND((C33/C10*100),1)</f>
        <v>75</v>
      </c>
      <c r="D54" s="15" t="str">
        <f ca="1">IF($C$18=0,"",ROUND((C40/C18*100),1))</f>
        <v/>
      </c>
      <c r="E54" s="68">
        <f ca="1">ROUND((C47/C25*100),1)</f>
        <v>75</v>
      </c>
      <c r="F54" s="69"/>
      <c r="G54" s="69"/>
      <c r="H54" s="69"/>
      <c r="O54" s="70"/>
      <c r="P54" s="69"/>
      <c r="Q54" s="69"/>
      <c r="R54" s="69"/>
      <c r="S54" s="69"/>
      <c r="T54" s="69"/>
      <c r="U54" s="70"/>
    </row>
    <row r="55" spans="1:21" ht="12.75" customHeight="1" x14ac:dyDescent="0.15">
      <c r="A55" s="109" t="s">
        <v>30</v>
      </c>
      <c r="B55" s="110"/>
      <c r="C55" s="67">
        <f ca="1">ROUND((C36/C13)*100,1)</f>
        <v>58.6</v>
      </c>
      <c r="D55" s="15" t="str">
        <f ca="1">IF($C$18=0,"",ROUND((C43/C21)*100,1))</f>
        <v/>
      </c>
      <c r="E55" s="68">
        <f ca="1">ROUND((C50/C28)*100,1)</f>
        <v>58.6</v>
      </c>
      <c r="F55" s="69"/>
      <c r="G55" s="69"/>
      <c r="H55" s="69"/>
      <c r="O55" s="70"/>
      <c r="P55" s="69"/>
      <c r="Q55" s="69"/>
      <c r="R55" s="69"/>
      <c r="S55" s="69"/>
      <c r="T55" s="69"/>
      <c r="U55" s="70"/>
    </row>
    <row r="56" spans="1:21" ht="12.75" customHeight="1" x14ac:dyDescent="0.15">
      <c r="A56" s="22"/>
      <c r="B56" s="22"/>
      <c r="C56" s="22"/>
      <c r="D56" s="71"/>
      <c r="E56" s="71"/>
      <c r="F56" s="71"/>
      <c r="G56" s="71"/>
      <c r="H56" s="71"/>
      <c r="I56" s="22"/>
      <c r="J56" s="71"/>
      <c r="K56" s="71"/>
      <c r="L56" s="71"/>
      <c r="M56" s="71"/>
      <c r="N56" s="71"/>
      <c r="O56" s="22"/>
      <c r="P56" s="71"/>
      <c r="Q56" s="71"/>
      <c r="R56" s="71"/>
      <c r="S56" s="71"/>
      <c r="T56" s="71"/>
      <c r="U56" s="22"/>
    </row>
    <row r="57" spans="1:21" ht="12.75" customHeight="1" x14ac:dyDescent="0.15">
      <c r="A57" s="57" t="s">
        <v>31</v>
      </c>
      <c r="B57" s="13"/>
      <c r="C57" s="13"/>
      <c r="D57" s="13"/>
      <c r="E57" s="13"/>
      <c r="F57" s="13"/>
      <c r="G57" s="13"/>
      <c r="H57" s="13"/>
      <c r="I57" s="12"/>
      <c r="J57" s="13"/>
      <c r="K57" s="13"/>
      <c r="L57" s="13"/>
      <c r="M57" s="13"/>
      <c r="N57" s="13"/>
      <c r="O57" s="12"/>
      <c r="P57" s="13"/>
      <c r="Q57" s="13"/>
      <c r="R57" s="13"/>
      <c r="S57" s="13"/>
      <c r="T57" s="13"/>
      <c r="U57" s="12"/>
    </row>
    <row r="58" spans="1:21" s="58" customFormat="1" ht="12.75" customHeight="1" x14ac:dyDescent="0.15">
      <c r="A58" s="121"/>
      <c r="B58" s="122"/>
      <c r="C58" s="127" t="s">
        <v>18</v>
      </c>
      <c r="D58" s="127"/>
      <c r="E58" s="127"/>
      <c r="F58" s="127"/>
      <c r="G58" s="127"/>
      <c r="H58" s="127"/>
      <c r="I58" s="127"/>
      <c r="J58" s="127"/>
      <c r="K58" s="127"/>
    </row>
    <row r="59" spans="1:21" s="58" customFormat="1" ht="12.75" customHeight="1" x14ac:dyDescent="0.15">
      <c r="A59" s="123"/>
      <c r="B59" s="124"/>
      <c r="C59" s="59" t="s">
        <v>198</v>
      </c>
      <c r="D59" s="59" t="str">
        <f t="shared" ref="D59:J59" si="30">IF(D$3&lt;&gt;"",D$3,"")</f>
        <v>No.38</v>
      </c>
      <c r="E59" s="59" t="str">
        <f t="shared" si="30"/>
        <v>No.39</v>
      </c>
      <c r="F59" s="59" t="str">
        <f t="shared" si="30"/>
        <v>No.40</v>
      </c>
      <c r="G59" s="59" t="str">
        <f t="shared" si="30"/>
        <v/>
      </c>
      <c r="H59" s="59" t="str">
        <f t="shared" si="30"/>
        <v/>
      </c>
      <c r="I59" s="59" t="str">
        <f t="shared" si="30"/>
        <v/>
      </c>
      <c r="J59" s="59" t="str">
        <f t="shared" si="30"/>
        <v/>
      </c>
      <c r="K59" s="60" t="s">
        <v>199</v>
      </c>
    </row>
    <row r="60" spans="1:21" ht="12.75" customHeight="1" x14ac:dyDescent="0.15">
      <c r="A60" s="109" t="s">
        <v>27</v>
      </c>
      <c r="B60" s="110"/>
      <c r="C60" s="15">
        <f ca="1">C10-C33</f>
        <v>5</v>
      </c>
      <c r="D60" s="77">
        <f t="shared" ref="D60:J60" ca="1" si="31">IF(D$2&lt;&gt;"",INDIRECT(D$2&amp;"!C66"),"")</f>
        <v>5</v>
      </c>
      <c r="E60" s="77">
        <f t="shared" ca="1" si="31"/>
        <v>5</v>
      </c>
      <c r="F60" s="77">
        <f ca="1">IF(F$2&lt;&gt;"",INDIRECT(F$2&amp;"!C66"),"")</f>
        <v>4</v>
      </c>
      <c r="G60" s="77" t="str">
        <f t="shared" ca="1" si="31"/>
        <v/>
      </c>
      <c r="H60" s="77" t="str">
        <f t="shared" ca="1" si="31"/>
        <v/>
      </c>
      <c r="I60" s="77" t="str">
        <f t="shared" ca="1" si="31"/>
        <v/>
      </c>
      <c r="J60" s="77" t="str">
        <f t="shared" ca="1" si="31"/>
        <v/>
      </c>
      <c r="K60" s="61">
        <f ca="1">C60*100</f>
        <v>500</v>
      </c>
    </row>
    <row r="61" spans="1:21" ht="12.75" customHeight="1" x14ac:dyDescent="0.15">
      <c r="A61" s="109" t="s">
        <v>23</v>
      </c>
      <c r="B61" s="110"/>
      <c r="C61" s="15">
        <f ca="1">ROUND(AVERAGE(D61:J61),0)</f>
        <v>16</v>
      </c>
      <c r="D61" s="77">
        <f ca="1">IF(D$2&lt;&gt;"",INDIRECT(D$2&amp;"!C67"),"")</f>
        <v>16</v>
      </c>
      <c r="E61" s="77">
        <f ca="1">IF(E$2&lt;&gt;"",INDIRECT(E$2&amp;"!C67"),"")</f>
        <v>17</v>
      </c>
      <c r="F61" s="77">
        <f ca="1">IF(F$2&lt;&gt;"",INDIRECT(F$2&amp;"!C67"),"")</f>
        <v>16</v>
      </c>
      <c r="G61" s="77" t="str">
        <f t="shared" ref="G61:J61" ca="1" si="32">IF(G$2&lt;&gt;"",INDIRECT(G$2&amp;"!C67"),"")</f>
        <v/>
      </c>
      <c r="H61" s="77" t="str">
        <f t="shared" ca="1" si="32"/>
        <v/>
      </c>
      <c r="I61" s="77" t="str">
        <f t="shared" ca="1" si="32"/>
        <v/>
      </c>
      <c r="J61" s="77" t="str">
        <f t="shared" ca="1" si="32"/>
        <v/>
      </c>
      <c r="K61" s="62">
        <f ca="1">C61</f>
        <v>16</v>
      </c>
    </row>
    <row r="62" spans="1:21" ht="12.75" customHeight="1" x14ac:dyDescent="0.15">
      <c r="A62" s="109" t="s">
        <v>24</v>
      </c>
      <c r="B62" s="110"/>
      <c r="C62" s="15">
        <f ca="1">ROUND(AVERAGE(D62:J62),0)</f>
        <v>22</v>
      </c>
      <c r="D62" s="77">
        <f t="shared" ref="D62:J62" ca="1" si="33">IF(D$2&lt;&gt;"",INDIRECT(D$2&amp;"!C68"),"")</f>
        <v>20</v>
      </c>
      <c r="E62" s="77">
        <f t="shared" ca="1" si="33"/>
        <v>22</v>
      </c>
      <c r="F62" s="77">
        <f t="shared" ca="1" si="33"/>
        <v>23</v>
      </c>
      <c r="G62" s="77" t="str">
        <f t="shared" ca="1" si="33"/>
        <v/>
      </c>
      <c r="H62" s="77" t="str">
        <f t="shared" ca="1" si="33"/>
        <v/>
      </c>
      <c r="I62" s="77" t="str">
        <f t="shared" ca="1" si="33"/>
        <v/>
      </c>
      <c r="J62" s="77" t="str">
        <f t="shared" ca="1" si="33"/>
        <v/>
      </c>
      <c r="K62" s="62">
        <f ca="1">C62</f>
        <v>22</v>
      </c>
    </row>
    <row r="63" spans="1:21" ht="12.75" customHeight="1" x14ac:dyDescent="0.15">
      <c r="A63" s="109" t="s">
        <v>25</v>
      </c>
      <c r="B63" s="110"/>
      <c r="C63" s="4">
        <f ca="1">ROUND(AVERAGE(D63:J63),3)</f>
        <v>1.407</v>
      </c>
      <c r="D63" s="63">
        <f t="shared" ref="D63:J63" ca="1" si="34">IF(D$2&lt;&gt;"",INDIRECT(D$2&amp;"!C69"),"")</f>
        <v>1.2599999999999996</v>
      </c>
      <c r="E63" s="63">
        <f t="shared" ca="1" si="34"/>
        <v>1.4899999999999998</v>
      </c>
      <c r="F63" s="63">
        <f t="shared" ca="1" si="34"/>
        <v>1.4700000000000002</v>
      </c>
      <c r="G63" s="63" t="str">
        <f t="shared" ca="1" si="34"/>
        <v/>
      </c>
      <c r="H63" s="63" t="str">
        <f t="shared" ca="1" si="34"/>
        <v/>
      </c>
      <c r="I63" s="63" t="str">
        <f t="shared" ca="1" si="34"/>
        <v/>
      </c>
      <c r="J63" s="63" t="str">
        <f t="shared" ca="1" si="34"/>
        <v/>
      </c>
      <c r="K63" s="64">
        <f ca="1">C63*100</f>
        <v>140.69999999999999</v>
      </c>
    </row>
    <row r="64" spans="1:21" ht="12.75" customHeight="1" x14ac:dyDescent="0.15">
      <c r="K64" s="19" t="str">
        <f ca="1">"形状比＝"&amp;ROUND(K61/K62*100,0)&amp;"、Sr＝"&amp;ROUND((10000/K60)^0.5/K61*100,0)</f>
        <v>形状比＝73、Sr＝28</v>
      </c>
    </row>
    <row r="65" spans="1:21" ht="12.75" customHeight="1" x14ac:dyDescent="0.15">
      <c r="K65" s="19"/>
    </row>
    <row r="66" spans="1:21" ht="12.75" customHeight="1" x14ac:dyDescent="0.15">
      <c r="A66" s="121"/>
      <c r="B66" s="122"/>
      <c r="C66" s="118" t="s">
        <v>19</v>
      </c>
      <c r="D66" s="119"/>
      <c r="E66" s="119"/>
      <c r="F66" s="119"/>
      <c r="G66" s="119"/>
      <c r="H66" s="119"/>
      <c r="I66" s="119"/>
      <c r="J66" s="120"/>
    </row>
    <row r="67" spans="1:21" ht="12.75" customHeight="1" x14ac:dyDescent="0.15">
      <c r="A67" s="123"/>
      <c r="B67" s="124"/>
      <c r="C67" s="59" t="str">
        <f>C$9</f>
        <v>平均</v>
      </c>
      <c r="D67" s="59" t="str">
        <f t="shared" ref="D67:J67" si="35">IF(D$3&lt;&gt;"",D$3,"")</f>
        <v>No.38</v>
      </c>
      <c r="E67" s="59" t="str">
        <f t="shared" si="35"/>
        <v>No.39</v>
      </c>
      <c r="F67" s="59" t="str">
        <f t="shared" si="35"/>
        <v>No.40</v>
      </c>
      <c r="G67" s="59" t="str">
        <f t="shared" si="35"/>
        <v/>
      </c>
      <c r="H67" s="59" t="str">
        <f t="shared" si="35"/>
        <v/>
      </c>
      <c r="I67" s="59" t="str">
        <f t="shared" si="35"/>
        <v/>
      </c>
      <c r="J67" s="59" t="str">
        <f t="shared" si="35"/>
        <v/>
      </c>
    </row>
    <row r="68" spans="1:21" ht="12.75" customHeight="1" x14ac:dyDescent="0.15">
      <c r="A68" s="109" t="s">
        <v>27</v>
      </c>
      <c r="B68" s="110"/>
      <c r="C68" s="15">
        <f ca="1">C18-C40</f>
        <v>0</v>
      </c>
      <c r="D68" s="77">
        <f ca="1">IF(D$2&lt;&gt;"",INDIRECT(D$2&amp;"!D66"),"")</f>
        <v>0</v>
      </c>
      <c r="E68" s="77">
        <f ca="1">IF(E$2&lt;&gt;"",INDIRECT(E$2&amp;"!D66"),"")</f>
        <v>0</v>
      </c>
      <c r="F68" s="77">
        <f t="shared" ref="F68:J68" ca="1" si="36">IF(F$2&lt;&gt;"",INDIRECT(F$2&amp;"!D66"),"")</f>
        <v>0</v>
      </c>
      <c r="G68" s="77" t="str">
        <f t="shared" ca="1" si="36"/>
        <v/>
      </c>
      <c r="H68" s="77" t="str">
        <f t="shared" ca="1" si="36"/>
        <v/>
      </c>
      <c r="I68" s="77" t="str">
        <f t="shared" ca="1" si="36"/>
        <v/>
      </c>
      <c r="J68" s="77" t="str">
        <f t="shared" ca="1" si="36"/>
        <v/>
      </c>
    </row>
    <row r="69" spans="1:21" ht="12.75" customHeight="1" x14ac:dyDescent="0.15">
      <c r="A69" s="109" t="s">
        <v>23</v>
      </c>
      <c r="B69" s="110"/>
      <c r="C69" s="15"/>
      <c r="D69" s="77" t="str">
        <f t="shared" ref="D69:J69" ca="1" si="37">IF(D$2&lt;&gt;"",INDIRECT(D$2&amp;"!D67"),"")</f>
        <v/>
      </c>
      <c r="E69" s="77" t="str">
        <f t="shared" ca="1" si="37"/>
        <v/>
      </c>
      <c r="F69" s="77" t="str">
        <f t="shared" ca="1" si="37"/>
        <v/>
      </c>
      <c r="G69" s="77" t="str">
        <f t="shared" ca="1" si="37"/>
        <v/>
      </c>
      <c r="H69" s="77" t="str">
        <f t="shared" ca="1" si="37"/>
        <v/>
      </c>
      <c r="I69" s="77" t="str">
        <f t="shared" ca="1" si="37"/>
        <v/>
      </c>
      <c r="J69" s="77" t="str">
        <f t="shared" ca="1" si="37"/>
        <v/>
      </c>
    </row>
    <row r="70" spans="1:21" ht="12.75" customHeight="1" x14ac:dyDescent="0.15">
      <c r="A70" s="109" t="s">
        <v>24</v>
      </c>
      <c r="B70" s="110"/>
      <c r="C70" s="15"/>
      <c r="D70" s="77" t="str">
        <f t="shared" ref="D70:J70" ca="1" si="38">IF(D$2&lt;&gt;"",INDIRECT(D$2&amp;"!D68"),"")</f>
        <v/>
      </c>
      <c r="E70" s="77" t="str">
        <f t="shared" ca="1" si="38"/>
        <v/>
      </c>
      <c r="F70" s="77" t="str">
        <f t="shared" ca="1" si="38"/>
        <v/>
      </c>
      <c r="G70" s="77" t="str">
        <f t="shared" ca="1" si="38"/>
        <v/>
      </c>
      <c r="H70" s="77" t="str">
        <f t="shared" ca="1" si="38"/>
        <v/>
      </c>
      <c r="I70" s="77" t="str">
        <f t="shared" ca="1" si="38"/>
        <v/>
      </c>
      <c r="J70" s="77" t="str">
        <f t="shared" ca="1" si="38"/>
        <v/>
      </c>
    </row>
    <row r="71" spans="1:21" ht="12.75" customHeight="1" x14ac:dyDescent="0.15">
      <c r="A71" s="109" t="s">
        <v>25</v>
      </c>
      <c r="B71" s="110"/>
      <c r="C71" s="4"/>
      <c r="D71" s="65" t="str">
        <f t="shared" ref="D71:J71" ca="1" si="39">IF(D$2&lt;&gt;"",INDIRECT(D$2&amp;"!D69"),"")</f>
        <v/>
      </c>
      <c r="E71" s="65" t="str">
        <f t="shared" ca="1" si="39"/>
        <v/>
      </c>
      <c r="F71" s="65" t="str">
        <f t="shared" ca="1" si="39"/>
        <v/>
      </c>
      <c r="G71" s="65" t="str">
        <f t="shared" ca="1" si="39"/>
        <v/>
      </c>
      <c r="H71" s="65" t="str">
        <f t="shared" ca="1" si="39"/>
        <v/>
      </c>
      <c r="I71" s="65" t="str">
        <f t="shared" ca="1" si="39"/>
        <v/>
      </c>
      <c r="J71" s="65" t="str">
        <f t="shared" ca="1" si="39"/>
        <v/>
      </c>
    </row>
    <row r="72" spans="1:21" ht="12.75" customHeight="1" x14ac:dyDescent="0.15"/>
    <row r="73" spans="1:21" ht="12.75" customHeight="1" x14ac:dyDescent="0.15">
      <c r="A73" s="121"/>
      <c r="B73" s="122"/>
      <c r="C73" s="115" t="s">
        <v>20</v>
      </c>
      <c r="D73" s="116"/>
      <c r="E73" s="116"/>
      <c r="F73" s="116"/>
      <c r="G73" s="116"/>
      <c r="H73" s="116"/>
      <c r="I73" s="116"/>
      <c r="J73" s="117"/>
    </row>
    <row r="74" spans="1:21" ht="12.75" customHeight="1" x14ac:dyDescent="0.15">
      <c r="A74" s="123"/>
      <c r="B74" s="124"/>
      <c r="C74" s="59" t="str">
        <f>C$9</f>
        <v>平均</v>
      </c>
      <c r="D74" s="59" t="str">
        <f t="shared" ref="D74:J74" si="40">IF(D$3&lt;&gt;"",D$3,"")</f>
        <v>No.38</v>
      </c>
      <c r="E74" s="59" t="str">
        <f t="shared" si="40"/>
        <v>No.39</v>
      </c>
      <c r="F74" s="59" t="str">
        <f t="shared" si="40"/>
        <v>No.40</v>
      </c>
      <c r="G74" s="59" t="str">
        <f t="shared" si="40"/>
        <v/>
      </c>
      <c r="H74" s="59" t="str">
        <f t="shared" si="40"/>
        <v/>
      </c>
      <c r="I74" s="59" t="str">
        <f t="shared" si="40"/>
        <v/>
      </c>
      <c r="J74" s="59" t="str">
        <f t="shared" si="40"/>
        <v/>
      </c>
      <c r="L74" s="13"/>
      <c r="M74" s="13"/>
      <c r="N74" s="13"/>
      <c r="U74" s="13"/>
    </row>
    <row r="75" spans="1:21" ht="12.75" customHeight="1" x14ac:dyDescent="0.15">
      <c r="A75" s="109" t="s">
        <v>27</v>
      </c>
      <c r="B75" s="110"/>
      <c r="C75" s="15">
        <f ca="1">C25-C47</f>
        <v>5</v>
      </c>
      <c r="D75" s="77">
        <f t="shared" ref="D75:J75" ca="1" si="41">IF(D$2&lt;&gt;"",INDIRECT(D$2&amp;"!E66"),"")</f>
        <v>5</v>
      </c>
      <c r="E75" s="77">
        <f t="shared" ca="1" si="41"/>
        <v>5</v>
      </c>
      <c r="F75" s="77">
        <f t="shared" ca="1" si="41"/>
        <v>4</v>
      </c>
      <c r="G75" s="77" t="str">
        <f t="shared" ca="1" si="41"/>
        <v/>
      </c>
      <c r="H75" s="77" t="str">
        <f t="shared" ca="1" si="41"/>
        <v/>
      </c>
      <c r="I75" s="77" t="str">
        <f t="shared" ca="1" si="41"/>
        <v/>
      </c>
      <c r="J75" s="77" t="str">
        <f t="shared" ca="1" si="41"/>
        <v/>
      </c>
      <c r="L75" s="72"/>
      <c r="M75" s="72"/>
      <c r="N75" s="72"/>
    </row>
    <row r="76" spans="1:21" ht="12.75" customHeight="1" x14ac:dyDescent="0.15">
      <c r="A76" s="109" t="s">
        <v>23</v>
      </c>
      <c r="B76" s="110"/>
      <c r="C76" s="15">
        <f ca="1">ROUND(AVERAGE(D76:J76),0)</f>
        <v>16</v>
      </c>
      <c r="D76" s="77">
        <f t="shared" ref="D76:J76" ca="1" si="42">IF(D$2&lt;&gt;"",INDIRECT(D$2&amp;"!E67"),"")</f>
        <v>16</v>
      </c>
      <c r="E76" s="77">
        <f t="shared" ca="1" si="42"/>
        <v>17</v>
      </c>
      <c r="F76" s="77">
        <f t="shared" ca="1" si="42"/>
        <v>16</v>
      </c>
      <c r="G76" s="77" t="str">
        <f t="shared" ca="1" si="42"/>
        <v/>
      </c>
      <c r="H76" s="77" t="str">
        <f t="shared" ca="1" si="42"/>
        <v/>
      </c>
      <c r="I76" s="77" t="str">
        <f t="shared" ca="1" si="42"/>
        <v/>
      </c>
      <c r="J76" s="77" t="str">
        <f t="shared" ca="1" si="42"/>
        <v/>
      </c>
    </row>
    <row r="77" spans="1:21" ht="12.75" customHeight="1" x14ac:dyDescent="0.15">
      <c r="A77" s="109" t="s">
        <v>24</v>
      </c>
      <c r="B77" s="110"/>
      <c r="C77" s="15">
        <f ca="1">ROUND(AVERAGE(D77:J77),0)</f>
        <v>22</v>
      </c>
      <c r="D77" s="77">
        <f t="shared" ref="D77:J77" ca="1" si="43">IF(D$2&lt;&gt;"",INDIRECT(D$2&amp;"!E68"),"")</f>
        <v>20</v>
      </c>
      <c r="E77" s="77">
        <f t="shared" ca="1" si="43"/>
        <v>22</v>
      </c>
      <c r="F77" s="77">
        <f t="shared" ca="1" si="43"/>
        <v>23</v>
      </c>
      <c r="G77" s="77" t="str">
        <f t="shared" ca="1" si="43"/>
        <v/>
      </c>
      <c r="H77" s="77" t="str">
        <f t="shared" ca="1" si="43"/>
        <v/>
      </c>
      <c r="I77" s="77" t="str">
        <f t="shared" ca="1" si="43"/>
        <v/>
      </c>
      <c r="J77" s="77" t="str">
        <f t="shared" ca="1" si="43"/>
        <v/>
      </c>
    </row>
    <row r="78" spans="1:21" ht="12.75" customHeight="1" x14ac:dyDescent="0.15">
      <c r="A78" s="109" t="s">
        <v>25</v>
      </c>
      <c r="B78" s="110"/>
      <c r="C78" s="4">
        <f ca="1">ROUND(AVERAGE(D78:J78),3)</f>
        <v>1.407</v>
      </c>
      <c r="D78" s="63">
        <f t="shared" ref="D78:J78" ca="1" si="44">IF(D$2&lt;&gt;"",INDIRECT(D$2&amp;"!E69"),"")</f>
        <v>1.2599999999999996</v>
      </c>
      <c r="E78" s="63">
        <f t="shared" ca="1" si="44"/>
        <v>1.4899999999999998</v>
      </c>
      <c r="F78" s="63">
        <f t="shared" ca="1" si="44"/>
        <v>1.4700000000000002</v>
      </c>
      <c r="G78" s="63" t="str">
        <f t="shared" ca="1" si="44"/>
        <v/>
      </c>
      <c r="H78" s="63" t="str">
        <f t="shared" ca="1" si="44"/>
        <v/>
      </c>
      <c r="I78" s="63" t="str">
        <f t="shared" ca="1" si="44"/>
        <v/>
      </c>
      <c r="J78" s="63" t="str">
        <f t="shared" ca="1" si="44"/>
        <v/>
      </c>
    </row>
    <row r="79" spans="1:21" ht="12" customHeight="1" x14ac:dyDescent="0.15">
      <c r="H79" s="19"/>
    </row>
    <row r="82" spans="1:11" ht="22.5" customHeight="1" x14ac:dyDescent="0.15">
      <c r="A82" s="73" t="s">
        <v>200</v>
      </c>
    </row>
    <row r="83" spans="1:11" x14ac:dyDescent="0.15">
      <c r="A83" s="11" t="s">
        <v>201</v>
      </c>
    </row>
    <row r="84" spans="1:11" x14ac:dyDescent="0.15">
      <c r="A84" s="74" t="s">
        <v>202</v>
      </c>
      <c r="B84" s="114" t="s">
        <v>203</v>
      </c>
      <c r="C84" s="114"/>
      <c r="D84" s="114"/>
      <c r="E84" s="114"/>
      <c r="F84" s="114"/>
      <c r="G84" s="114"/>
      <c r="H84" s="114"/>
      <c r="I84" s="114"/>
      <c r="J84" s="114"/>
      <c r="K84" s="114"/>
    </row>
    <row r="85" spans="1:11" x14ac:dyDescent="0.15">
      <c r="A85" s="74" t="s">
        <v>204</v>
      </c>
      <c r="B85" s="114" t="s">
        <v>205</v>
      </c>
      <c r="C85" s="114"/>
      <c r="D85" s="114"/>
      <c r="E85" s="114"/>
      <c r="F85" s="114"/>
      <c r="G85" s="114"/>
      <c r="H85" s="114"/>
      <c r="I85" s="114"/>
      <c r="J85" s="114"/>
      <c r="K85" s="114"/>
    </row>
    <row r="86" spans="1:11" x14ac:dyDescent="0.15">
      <c r="A86" s="74" t="s">
        <v>206</v>
      </c>
      <c r="B86" s="114" t="s">
        <v>207</v>
      </c>
      <c r="C86" s="114"/>
      <c r="D86" s="114"/>
      <c r="E86" s="114"/>
      <c r="F86" s="114"/>
      <c r="G86" s="114"/>
      <c r="H86" s="114"/>
      <c r="I86" s="114"/>
      <c r="J86" s="114"/>
      <c r="K86" s="114"/>
    </row>
    <row r="87" spans="1:11" x14ac:dyDescent="0.15">
      <c r="A87" s="74" t="s">
        <v>208</v>
      </c>
      <c r="B87" s="114" t="s">
        <v>209</v>
      </c>
      <c r="C87" s="114"/>
      <c r="D87" s="114"/>
      <c r="E87" s="114"/>
      <c r="F87" s="114"/>
      <c r="G87" s="114"/>
      <c r="H87" s="114"/>
      <c r="I87" s="114"/>
      <c r="J87" s="114"/>
      <c r="K87" s="114"/>
    </row>
    <row r="88" spans="1:11" x14ac:dyDescent="0.15">
      <c r="A88" s="75" t="s">
        <v>210</v>
      </c>
    </row>
    <row r="90" spans="1:11" x14ac:dyDescent="0.15">
      <c r="A90" s="75" t="s">
        <v>211</v>
      </c>
    </row>
    <row r="92" spans="1:11" x14ac:dyDescent="0.15">
      <c r="A92" s="11" t="s">
        <v>589</v>
      </c>
    </row>
    <row r="93" spans="1:11" x14ac:dyDescent="0.15">
      <c r="A93" s="11" t="s">
        <v>590</v>
      </c>
    </row>
    <row r="94" spans="1:11" x14ac:dyDescent="0.15">
      <c r="A94" s="11" t="s">
        <v>591</v>
      </c>
    </row>
    <row r="96" spans="1:11" x14ac:dyDescent="0.15">
      <c r="A96" s="11" t="s">
        <v>592</v>
      </c>
    </row>
  </sheetData>
  <mergeCells count="66">
    <mergeCell ref="B84:K84"/>
    <mergeCell ref="B85:K85"/>
    <mergeCell ref="B86:K86"/>
    <mergeCell ref="B87:K87"/>
    <mergeCell ref="C73:J73"/>
    <mergeCell ref="A75:B75"/>
    <mergeCell ref="A76:B76"/>
    <mergeCell ref="A78:B78"/>
    <mergeCell ref="C66:J66"/>
    <mergeCell ref="A68:B68"/>
    <mergeCell ref="A69:B69"/>
    <mergeCell ref="A70:B70"/>
    <mergeCell ref="A71:B71"/>
    <mergeCell ref="A60:B60"/>
    <mergeCell ref="A61:B61"/>
    <mergeCell ref="A77:B77"/>
    <mergeCell ref="A63:B63"/>
    <mergeCell ref="A66:B67"/>
    <mergeCell ref="A73:B74"/>
    <mergeCell ref="A62:B62"/>
    <mergeCell ref="A49:B49"/>
    <mergeCell ref="A50:B50"/>
    <mergeCell ref="A53:B53"/>
    <mergeCell ref="C58:K58"/>
    <mergeCell ref="A54:B54"/>
    <mergeCell ref="A55:B55"/>
    <mergeCell ref="A58:B59"/>
    <mergeCell ref="A41:B41"/>
    <mergeCell ref="A42:B42"/>
    <mergeCell ref="A43:B43"/>
    <mergeCell ref="A45:B46"/>
    <mergeCell ref="A48:B48"/>
    <mergeCell ref="A47:B47"/>
    <mergeCell ref="A35:B35"/>
    <mergeCell ref="A36:B36"/>
    <mergeCell ref="A38:B39"/>
    <mergeCell ref="C38:J38"/>
    <mergeCell ref="A40:B40"/>
    <mergeCell ref="C31:K31"/>
    <mergeCell ref="A18:B18"/>
    <mergeCell ref="A19:B19"/>
    <mergeCell ref="A20:B20"/>
    <mergeCell ref="A21:B21"/>
    <mergeCell ref="A23:B24"/>
    <mergeCell ref="C23:J23"/>
    <mergeCell ref="A25:B25"/>
    <mergeCell ref="A26:B26"/>
    <mergeCell ref="A27:B27"/>
    <mergeCell ref="A28:B28"/>
    <mergeCell ref="A31:B32"/>
    <mergeCell ref="C45:J45"/>
    <mergeCell ref="A33:B33"/>
    <mergeCell ref="A34:B34"/>
    <mergeCell ref="C16:J16"/>
    <mergeCell ref="A1:C1"/>
    <mergeCell ref="D1:G1"/>
    <mergeCell ref="A2:C2"/>
    <mergeCell ref="A3:C3"/>
    <mergeCell ref="A5:C5"/>
    <mergeCell ref="A8:B9"/>
    <mergeCell ref="C8:K8"/>
    <mergeCell ref="A10:B10"/>
    <mergeCell ref="A11:B11"/>
    <mergeCell ref="A12:B12"/>
    <mergeCell ref="A13:B13"/>
    <mergeCell ref="A16:B17"/>
  </mergeCells>
  <phoneticPr fontId="3"/>
  <pageMargins left="0.98425196850393704" right="0.39370078740157483" top="0.59055118110236227" bottom="0.59055118110236227" header="0.31496062992125984" footer="0.15748031496062992"/>
  <pageSetup paperSize="9" scale="85" fitToHeight="0" orientation="portrait" horizontalDpi="300" verticalDpi="300"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92D050"/>
  </sheetPr>
  <dimension ref="A1:AJ120"/>
  <sheetViews>
    <sheetView showGridLines="0" view="pageBreakPreview" topLeftCell="A16" zoomScaleNormal="85" zoomScaleSheetLayoutView="100" workbookViewId="0">
      <selection activeCell="I46" sqref="I46:I61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542</v>
      </c>
      <c r="B2" s="100"/>
      <c r="C2" s="100"/>
      <c r="D2" s="100"/>
      <c r="E2" s="100"/>
      <c r="F2" s="100"/>
      <c r="G2" s="100"/>
      <c r="H2" s="101" t="s">
        <v>340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79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8">
        <v>0</v>
      </c>
      <c r="L3" s="78">
        <v>12</v>
      </c>
      <c r="M3" s="78">
        <v>22</v>
      </c>
      <c r="N3" s="78">
        <v>32</v>
      </c>
      <c r="O3" s="78">
        <v>42</v>
      </c>
      <c r="P3" s="78" t="s">
        <v>14</v>
      </c>
      <c r="Q3" s="78">
        <v>0</v>
      </c>
      <c r="R3" s="78">
        <v>12</v>
      </c>
      <c r="S3" s="78">
        <v>22</v>
      </c>
      <c r="T3" s="78">
        <v>32</v>
      </c>
      <c r="U3" s="78" t="s">
        <v>14</v>
      </c>
      <c r="V3" s="78">
        <v>0</v>
      </c>
      <c r="W3" s="78">
        <v>12</v>
      </c>
      <c r="X3" s="78">
        <v>22</v>
      </c>
      <c r="Y3" s="78">
        <v>42</v>
      </c>
      <c r="Z3" s="78" t="s">
        <v>14</v>
      </c>
      <c r="AA3" s="78">
        <v>0</v>
      </c>
      <c r="AB3" s="78">
        <v>12</v>
      </c>
      <c r="AC3" s="78">
        <v>22</v>
      </c>
      <c r="AD3" s="78">
        <v>32</v>
      </c>
      <c r="AE3" s="78">
        <v>42</v>
      </c>
      <c r="AF3" s="78" t="s">
        <v>14</v>
      </c>
      <c r="AG3" s="78">
        <v>0</v>
      </c>
      <c r="AH3" s="78">
        <v>12</v>
      </c>
      <c r="AI3" s="78">
        <v>42</v>
      </c>
      <c r="AJ3" s="78" t="s">
        <v>14</v>
      </c>
    </row>
    <row r="4" spans="1:36" ht="12.95" customHeight="1" x14ac:dyDescent="0.15">
      <c r="A4" s="77">
        <v>791</v>
      </c>
      <c r="B4" s="99" t="s">
        <v>136</v>
      </c>
      <c r="C4" s="99"/>
      <c r="D4" s="77">
        <v>30</v>
      </c>
      <c r="E4" s="77">
        <v>20</v>
      </c>
      <c r="F4" s="4">
        <f t="shared" ref="F4:F43" si="0">IF(D4&gt;0,IF(B4="スギ",P4,IF(B4="ヒノキ",U4,IF(B4="アカマツ",Z4,IF(B4="カラマツ",AF4,AJ4)))),"")</f>
        <v>0.66</v>
      </c>
      <c r="G4" s="5"/>
      <c r="H4" s="77"/>
      <c r="I4" s="77" t="s">
        <v>38</v>
      </c>
      <c r="J4" s="1" t="s">
        <v>15</v>
      </c>
      <c r="K4" s="78">
        <f t="shared" ref="K4:K43" si="1">IF(ROUND(10^(-5+0.8769+1.7454*LOG(D4)+1.014*LOG(E4)),2)&gt;=0.01,ROUND(10^(-5+0.8769+1.7454*LOG(D4)+1.014*LOG(E4)),2),ROUND(10^(-5+0.8769+1.7454*LOG(D4)+1.014*LOG(E4)),3))</f>
        <v>0.59</v>
      </c>
      <c r="L4" s="78">
        <f t="shared" ref="L4:L43" si="2">ROUND(10^(-5+0.73504+1.83346*LOG(D4)+1.06569*LOG(E4)),2)</f>
        <v>0.68</v>
      </c>
      <c r="M4" s="78">
        <f t="shared" ref="M4:M43" si="3">ROUND(10^(-5+0.71514+1.74357*LOG(D4)+1.17719*LOG(E4)),2)</f>
        <v>0.66</v>
      </c>
      <c r="N4" s="78">
        <f t="shared" ref="N4:N43" si="4">ROUND(10^(-5+0.82956+1.76381*LOG(D4)+1.06412*LOG(E4)),2)</f>
        <v>0.66</v>
      </c>
      <c r="O4" s="78">
        <f t="shared" ref="O4:O43" si="5">ROUND(10^(-5+0.88226+1.79204*LOG(D4)+0.99303*LOG(E4)),2)</f>
        <v>0.66</v>
      </c>
      <c r="P4" s="78">
        <f>HLOOKUP($D4,K$3:O$43,MATCH($A4,$A$3:$A$43,0),1)</f>
        <v>0.66</v>
      </c>
      <c r="Q4" s="78">
        <f t="shared" ref="Q4:Q43" si="6">IF(ROUND(10^(1.810672*LOG(D4)+0.982833*LOG(E4)-4.173533),2)&gt;=0.01,ROUND(10^(1.810672*LOG(D4)+0.982833*LOG(E4)-4.173533),2),ROUND(10^(1.810672*LOG(D4)+0.982833*LOG(E4)-4.173533),3))</f>
        <v>0.6</v>
      </c>
      <c r="R4" s="78">
        <f t="shared" ref="R4:R43" si="7">ROUND(10^(1.905709*LOG(D4)+1.011385*LOG(E4)-4.293729),2)</f>
        <v>0.69</v>
      </c>
      <c r="S4" s="78">
        <f t="shared" ref="S4:S43" si="8">ROUND(10^(1.771888*LOG(D4)+1.138415*LOG(E4)-4.271259),2)</f>
        <v>0.67</v>
      </c>
      <c r="T4" s="78">
        <f t="shared" ref="T4:T43" si="9">ROUND(10^(1.671519*LOG(D4)+1.363617*LOG(E4)-4.404407),2)</f>
        <v>0.69</v>
      </c>
      <c r="U4" s="78">
        <f t="shared" ref="U4:U43" si="10">HLOOKUP($D4,Q$3:T$43,MATCH($A4,$A$3:$A$43,0),1)</f>
        <v>0.67</v>
      </c>
      <c r="V4" s="78">
        <f t="shared" ref="V4:V43" si="11">IF(ROUND(10^(-4.249503+1.946501*LOG(D4)+0.942682*LOG(E4)),2)&gt;=0.01,ROUND(10^(-4.249503+1.946501*LOG(D4)+0.942682*LOG(E4)),2),ROUND(10^(-4.249503+1.946501*LOG(D4)+0.942682*LOG(E4)),3))</f>
        <v>0.71</v>
      </c>
      <c r="W4" s="78">
        <f t="shared" ref="W4:W43" si="12">ROUND(10^(-4.155639+1.847898*LOG(D4)+0.951955*LOG(E4)),2)</f>
        <v>0.65</v>
      </c>
      <c r="X4" s="78">
        <f t="shared" ref="X4:X43" si="13">ROUND(10^(-4.194535+1.804172*LOG(D4)+1.034248*LOG(E4)),2)</f>
        <v>0.65</v>
      </c>
      <c r="Y4" s="78">
        <f t="shared" ref="Y4:Y43" si="14">ROUND(10^(-4.42347+2.006485*LOG(D4)+0.967757*LOG(E4)),2)</f>
        <v>0.63</v>
      </c>
      <c r="Z4" s="78">
        <f t="shared" ref="Z4:Z43" si="15">HLOOKUP($D4,V$3:Y$43,MATCH($A4,$A$3:$A$43,0),1)</f>
        <v>0.65</v>
      </c>
      <c r="AA4" s="78">
        <f t="shared" ref="AA4:AA43" si="16">IF(ROUND(10^(1.80389*LOG(D4)+0.962587*LOG(E4)-4.155099),2)&gt;=0.01,ROUND(10^(1.80389*LOG(D4)+0.962587*LOG(E4)-4.155099),2),ROUND(10^(1.80389*LOG(D4)+0.962587*LOG(E4)-4.155099),3))</f>
        <v>0.57999999999999996</v>
      </c>
      <c r="AB4" s="78">
        <f t="shared" ref="AB4:AB43" si="17">ROUND(10^(1.979213*LOG(D4)+0.998347*LOG(E4)-4.369281),2)</f>
        <v>0.71</v>
      </c>
      <c r="AC4" s="78">
        <f t="shared" ref="AC4:AC43" si="18">ROUND(10^(1.904401*LOG(D4)+1.062478*LOG(E4)-4.348104),2)</f>
        <v>0.7</v>
      </c>
      <c r="AD4" s="78">
        <f t="shared" ref="AD4:AD43" si="19">ROUND(10^(1.640825*LOG(D4)+1.080387*LOG(E4)-3.976731),2)</f>
        <v>0.71</v>
      </c>
      <c r="AE4" s="78">
        <f t="shared" ref="AE4:AE43" si="20">ROUND(10^(1.90887*LOG(D4)+1.088002*LOG(E4)-4.431495),2)</f>
        <v>0.64</v>
      </c>
      <c r="AF4" s="78">
        <f t="shared" ref="AF4:AF43" si="21">HLOOKUP($D4,AA$3:AE$43,MATCH($A4,$A$3:$A$43,0),1)</f>
        <v>0.7</v>
      </c>
      <c r="AG4" s="78">
        <f t="shared" ref="AG4:AG43" si="22">IF(ROUND(10^(1.94019664*LOG(D4)+0.84689666*LOG(E4)-4.20067295),2)&gt;=0.01,ROUND(10^(1.94019664*LOG(D4)+0.84689666*LOG(E4)-4.20067295),2),ROUND(10^(1.94019664*LOG(D4)+0.84689666*LOG(E4)-4.20067295),3))</f>
        <v>0.57999999999999996</v>
      </c>
      <c r="AH4" s="78">
        <f t="shared" ref="AH4:AH43" si="23">ROUND(10^(1.93813902*LOG(D4)+0.96697002*LOG(E4)-4.32216295),2)</f>
        <v>0.63</v>
      </c>
      <c r="AI4" s="78">
        <f t="shared" ref="AI4:AI43" si="24">ROUND(10^(1.82464098*LOG(D4)+0.97625989*LOG(E4)-4.15096808),2)</f>
        <v>0.65</v>
      </c>
      <c r="AJ4" s="78">
        <f t="shared" ref="AJ4:AJ43" si="25">HLOOKUP($D4,AG$3:AI$43,MATCH($A4,$A$3:$A$43,0),1)</f>
        <v>0.63</v>
      </c>
    </row>
    <row r="5" spans="1:36" ht="12.95" customHeight="1" x14ac:dyDescent="0.15">
      <c r="A5" s="77">
        <v>792</v>
      </c>
      <c r="B5" s="99" t="s">
        <v>136</v>
      </c>
      <c r="C5" s="99"/>
      <c r="D5" s="77">
        <v>22</v>
      </c>
      <c r="E5" s="77">
        <v>18</v>
      </c>
      <c r="F5" s="4">
        <f t="shared" si="0"/>
        <v>0.34</v>
      </c>
      <c r="G5" s="5"/>
      <c r="H5" s="77"/>
      <c r="I5" s="77"/>
      <c r="J5" s="1" t="s">
        <v>15</v>
      </c>
      <c r="K5" s="78">
        <f t="shared" si="1"/>
        <v>0.31</v>
      </c>
      <c r="L5" s="78">
        <f t="shared" si="2"/>
        <v>0.34</v>
      </c>
      <c r="M5" s="78">
        <f t="shared" si="3"/>
        <v>0.34</v>
      </c>
      <c r="N5" s="78">
        <f t="shared" si="4"/>
        <v>0.34</v>
      </c>
      <c r="O5" s="78">
        <f t="shared" si="5"/>
        <v>0.34</v>
      </c>
      <c r="P5" s="78">
        <f t="shared" ref="P5:P43" si="26">HLOOKUP($D5,K$3:O$43,MATCH(A5,$A$3:$A$43,0),1)</f>
        <v>0.34</v>
      </c>
      <c r="Q5" s="78">
        <f t="shared" si="6"/>
        <v>0.31</v>
      </c>
      <c r="R5" s="78">
        <f t="shared" si="7"/>
        <v>0.34</v>
      </c>
      <c r="S5" s="78">
        <f t="shared" si="8"/>
        <v>0.34</v>
      </c>
      <c r="T5" s="78">
        <f t="shared" si="9"/>
        <v>0.36</v>
      </c>
      <c r="U5" s="78">
        <f t="shared" si="10"/>
        <v>0.34</v>
      </c>
      <c r="V5" s="78">
        <f t="shared" si="11"/>
        <v>0.35</v>
      </c>
      <c r="W5" s="78">
        <f t="shared" si="12"/>
        <v>0.33</v>
      </c>
      <c r="X5" s="78">
        <f t="shared" si="13"/>
        <v>0.34</v>
      </c>
      <c r="Y5" s="78">
        <f t="shared" si="14"/>
        <v>0.31</v>
      </c>
      <c r="Z5" s="78">
        <f t="shared" si="15"/>
        <v>0.34</v>
      </c>
      <c r="AA5" s="78">
        <f t="shared" si="16"/>
        <v>0.3</v>
      </c>
      <c r="AB5" s="78">
        <f t="shared" si="17"/>
        <v>0.35</v>
      </c>
      <c r="AC5" s="78">
        <f t="shared" si="18"/>
        <v>0.35</v>
      </c>
      <c r="AD5" s="78">
        <f t="shared" si="19"/>
        <v>0.38</v>
      </c>
      <c r="AE5" s="78">
        <f t="shared" si="20"/>
        <v>0.31</v>
      </c>
      <c r="AF5" s="78">
        <f t="shared" si="21"/>
        <v>0.35</v>
      </c>
      <c r="AG5" s="78">
        <f t="shared" si="22"/>
        <v>0.28999999999999998</v>
      </c>
      <c r="AH5" s="78">
        <f t="shared" si="23"/>
        <v>0.31</v>
      </c>
      <c r="AI5" s="78">
        <f t="shared" si="24"/>
        <v>0.33</v>
      </c>
      <c r="AJ5" s="78">
        <f t="shared" si="25"/>
        <v>0.31</v>
      </c>
    </row>
    <row r="6" spans="1:36" ht="12.95" customHeight="1" x14ac:dyDescent="0.15">
      <c r="A6" s="82">
        <v>793</v>
      </c>
      <c r="B6" s="99" t="s">
        <v>136</v>
      </c>
      <c r="C6" s="99"/>
      <c r="D6" s="77">
        <v>18</v>
      </c>
      <c r="E6" s="77">
        <v>16</v>
      </c>
      <c r="F6" s="4">
        <f t="shared" si="0"/>
        <v>0.21</v>
      </c>
      <c r="G6" s="5" t="s">
        <v>376</v>
      </c>
      <c r="H6" s="77" t="s">
        <v>378</v>
      </c>
      <c r="I6" s="5" t="s">
        <v>376</v>
      </c>
      <c r="J6" s="1" t="s">
        <v>15</v>
      </c>
      <c r="K6" s="78">
        <f t="shared" si="1"/>
        <v>0.19</v>
      </c>
      <c r="L6" s="78">
        <f t="shared" si="2"/>
        <v>0.21</v>
      </c>
      <c r="M6" s="78">
        <f t="shared" si="3"/>
        <v>0.21</v>
      </c>
      <c r="N6" s="78">
        <f t="shared" si="4"/>
        <v>0.21</v>
      </c>
      <c r="O6" s="78">
        <f t="shared" si="5"/>
        <v>0.21</v>
      </c>
      <c r="P6" s="78">
        <f t="shared" si="26"/>
        <v>0.21</v>
      </c>
      <c r="Q6" s="78">
        <f t="shared" si="6"/>
        <v>0.19</v>
      </c>
      <c r="R6" s="78">
        <f t="shared" si="7"/>
        <v>0.21</v>
      </c>
      <c r="S6" s="78">
        <f t="shared" si="8"/>
        <v>0.21</v>
      </c>
      <c r="T6" s="78">
        <f t="shared" si="9"/>
        <v>0.22</v>
      </c>
      <c r="U6" s="78">
        <f t="shared" si="10"/>
        <v>0.21</v>
      </c>
      <c r="V6" s="78">
        <f t="shared" si="11"/>
        <v>0.21</v>
      </c>
      <c r="W6" s="78">
        <f t="shared" si="12"/>
        <v>0.2</v>
      </c>
      <c r="X6" s="78">
        <f t="shared" si="13"/>
        <v>0.21</v>
      </c>
      <c r="Y6" s="78">
        <f t="shared" si="14"/>
        <v>0.18</v>
      </c>
      <c r="Z6" s="78">
        <f t="shared" si="15"/>
        <v>0.2</v>
      </c>
      <c r="AA6" s="78">
        <f t="shared" si="16"/>
        <v>0.19</v>
      </c>
      <c r="AB6" s="78">
        <f t="shared" si="17"/>
        <v>0.21</v>
      </c>
      <c r="AC6" s="78">
        <f t="shared" si="18"/>
        <v>0.21</v>
      </c>
      <c r="AD6" s="78">
        <f t="shared" si="19"/>
        <v>0.24</v>
      </c>
      <c r="AE6" s="78">
        <f t="shared" si="20"/>
        <v>0.19</v>
      </c>
      <c r="AF6" s="78">
        <f t="shared" si="21"/>
        <v>0.21</v>
      </c>
      <c r="AG6" s="78">
        <f t="shared" si="22"/>
        <v>0.18</v>
      </c>
      <c r="AH6" s="78">
        <f t="shared" si="23"/>
        <v>0.19</v>
      </c>
      <c r="AI6" s="78">
        <f t="shared" si="24"/>
        <v>0.21</v>
      </c>
      <c r="AJ6" s="78">
        <f t="shared" si="25"/>
        <v>0.19</v>
      </c>
    </row>
    <row r="7" spans="1:36" ht="12.95" customHeight="1" x14ac:dyDescent="0.15">
      <c r="A7" s="82">
        <v>794</v>
      </c>
      <c r="B7" s="99" t="s">
        <v>136</v>
      </c>
      <c r="C7" s="99"/>
      <c r="D7" s="77">
        <v>20</v>
      </c>
      <c r="E7" s="77">
        <v>18</v>
      </c>
      <c r="F7" s="4">
        <f t="shared" si="0"/>
        <v>0.28999999999999998</v>
      </c>
      <c r="G7" s="5"/>
      <c r="H7" s="77"/>
      <c r="I7" s="5"/>
      <c r="J7" s="1" t="s">
        <v>15</v>
      </c>
      <c r="K7" s="78">
        <f t="shared" si="1"/>
        <v>0.26</v>
      </c>
      <c r="L7" s="78">
        <f t="shared" si="2"/>
        <v>0.28999999999999998</v>
      </c>
      <c r="M7" s="78">
        <f t="shared" si="3"/>
        <v>0.28999999999999998</v>
      </c>
      <c r="N7" s="78">
        <f t="shared" si="4"/>
        <v>0.28999999999999998</v>
      </c>
      <c r="O7" s="78">
        <f t="shared" si="5"/>
        <v>0.28999999999999998</v>
      </c>
      <c r="P7" s="78">
        <f t="shared" si="26"/>
        <v>0.28999999999999998</v>
      </c>
      <c r="Q7" s="78">
        <f t="shared" si="6"/>
        <v>0.26</v>
      </c>
      <c r="R7" s="78">
        <f t="shared" si="7"/>
        <v>0.28999999999999998</v>
      </c>
      <c r="S7" s="78">
        <f t="shared" si="8"/>
        <v>0.28999999999999998</v>
      </c>
      <c r="T7" s="78">
        <f t="shared" si="9"/>
        <v>0.3</v>
      </c>
      <c r="U7" s="78">
        <f t="shared" si="10"/>
        <v>0.28999999999999998</v>
      </c>
      <c r="V7" s="78">
        <f t="shared" si="11"/>
        <v>0.28999999999999998</v>
      </c>
      <c r="W7" s="78">
        <f t="shared" si="12"/>
        <v>0.28000000000000003</v>
      </c>
      <c r="X7" s="78">
        <f t="shared" si="13"/>
        <v>0.28000000000000003</v>
      </c>
      <c r="Y7" s="78">
        <f t="shared" si="14"/>
        <v>0.25</v>
      </c>
      <c r="Z7" s="78">
        <f t="shared" si="15"/>
        <v>0.28000000000000003</v>
      </c>
      <c r="AA7" s="78">
        <f t="shared" si="16"/>
        <v>0.25</v>
      </c>
      <c r="AB7" s="78">
        <f t="shared" si="17"/>
        <v>0.28999999999999998</v>
      </c>
      <c r="AC7" s="78">
        <f t="shared" si="18"/>
        <v>0.28999999999999998</v>
      </c>
      <c r="AD7" s="78">
        <f t="shared" si="19"/>
        <v>0.33</v>
      </c>
      <c r="AE7" s="78">
        <f t="shared" si="20"/>
        <v>0.26</v>
      </c>
      <c r="AF7" s="78">
        <f t="shared" si="21"/>
        <v>0.28999999999999998</v>
      </c>
      <c r="AG7" s="78">
        <f t="shared" si="22"/>
        <v>0.24</v>
      </c>
      <c r="AH7" s="78">
        <f t="shared" si="23"/>
        <v>0.26</v>
      </c>
      <c r="AI7" s="78">
        <f t="shared" si="24"/>
        <v>0.28000000000000003</v>
      </c>
      <c r="AJ7" s="78">
        <f t="shared" si="25"/>
        <v>0.26</v>
      </c>
    </row>
    <row r="8" spans="1:36" ht="12.95" customHeight="1" x14ac:dyDescent="0.15">
      <c r="A8" s="82">
        <v>795</v>
      </c>
      <c r="B8" s="99" t="s">
        <v>136</v>
      </c>
      <c r="C8" s="99"/>
      <c r="D8" s="77">
        <v>22</v>
      </c>
      <c r="E8" s="77">
        <v>18</v>
      </c>
      <c r="F8" s="4">
        <f t="shared" si="0"/>
        <v>0.34</v>
      </c>
      <c r="G8" s="5"/>
      <c r="H8" s="77"/>
      <c r="I8" s="77"/>
      <c r="J8" s="1" t="s">
        <v>15</v>
      </c>
      <c r="K8" s="78">
        <f t="shared" si="1"/>
        <v>0.31</v>
      </c>
      <c r="L8" s="78">
        <f t="shared" si="2"/>
        <v>0.34</v>
      </c>
      <c r="M8" s="78">
        <f t="shared" si="3"/>
        <v>0.34</v>
      </c>
      <c r="N8" s="78">
        <f t="shared" si="4"/>
        <v>0.34</v>
      </c>
      <c r="O8" s="78">
        <f t="shared" si="5"/>
        <v>0.34</v>
      </c>
      <c r="P8" s="78">
        <f t="shared" si="26"/>
        <v>0.34</v>
      </c>
      <c r="Q8" s="78">
        <f t="shared" si="6"/>
        <v>0.31</v>
      </c>
      <c r="R8" s="78">
        <f t="shared" si="7"/>
        <v>0.34</v>
      </c>
      <c r="S8" s="78">
        <f t="shared" si="8"/>
        <v>0.34</v>
      </c>
      <c r="T8" s="78">
        <f t="shared" si="9"/>
        <v>0.36</v>
      </c>
      <c r="U8" s="78">
        <f t="shared" si="10"/>
        <v>0.34</v>
      </c>
      <c r="V8" s="78">
        <f t="shared" si="11"/>
        <v>0.35</v>
      </c>
      <c r="W8" s="78">
        <f t="shared" si="12"/>
        <v>0.33</v>
      </c>
      <c r="X8" s="78">
        <f t="shared" si="13"/>
        <v>0.34</v>
      </c>
      <c r="Y8" s="78">
        <f t="shared" si="14"/>
        <v>0.31</v>
      </c>
      <c r="Z8" s="78">
        <f t="shared" si="15"/>
        <v>0.34</v>
      </c>
      <c r="AA8" s="78">
        <f t="shared" si="16"/>
        <v>0.3</v>
      </c>
      <c r="AB8" s="78">
        <f t="shared" si="17"/>
        <v>0.35</v>
      </c>
      <c r="AC8" s="78">
        <f t="shared" si="18"/>
        <v>0.35</v>
      </c>
      <c r="AD8" s="78">
        <f t="shared" si="19"/>
        <v>0.38</v>
      </c>
      <c r="AE8" s="78">
        <f t="shared" si="20"/>
        <v>0.31</v>
      </c>
      <c r="AF8" s="78">
        <f t="shared" si="21"/>
        <v>0.35</v>
      </c>
      <c r="AG8" s="78">
        <f t="shared" si="22"/>
        <v>0.28999999999999998</v>
      </c>
      <c r="AH8" s="78">
        <f t="shared" si="23"/>
        <v>0.31</v>
      </c>
      <c r="AI8" s="78">
        <f t="shared" si="24"/>
        <v>0.33</v>
      </c>
      <c r="AJ8" s="78">
        <f t="shared" si="25"/>
        <v>0.31</v>
      </c>
    </row>
    <row r="9" spans="1:36" ht="12.95" customHeight="1" x14ac:dyDescent="0.15">
      <c r="A9" s="82">
        <v>796</v>
      </c>
      <c r="B9" s="99" t="s">
        <v>136</v>
      </c>
      <c r="C9" s="99"/>
      <c r="D9" s="77">
        <v>14</v>
      </c>
      <c r="E9" s="77">
        <v>16</v>
      </c>
      <c r="F9" s="4">
        <f t="shared" si="0"/>
        <v>0.13</v>
      </c>
      <c r="G9" s="5" t="s">
        <v>377</v>
      </c>
      <c r="H9" s="77" t="s">
        <v>378</v>
      </c>
      <c r="I9" s="5" t="s">
        <v>377</v>
      </c>
      <c r="J9" s="1" t="s">
        <v>15</v>
      </c>
      <c r="K9" s="78">
        <f t="shared" si="1"/>
        <v>0.13</v>
      </c>
      <c r="L9" s="78">
        <f t="shared" si="2"/>
        <v>0.13</v>
      </c>
      <c r="M9" s="78">
        <f t="shared" si="3"/>
        <v>0.14000000000000001</v>
      </c>
      <c r="N9" s="78">
        <f t="shared" si="4"/>
        <v>0.14000000000000001</v>
      </c>
      <c r="O9" s="78">
        <f t="shared" si="5"/>
        <v>0.14000000000000001</v>
      </c>
      <c r="P9" s="78">
        <f t="shared" si="26"/>
        <v>0.13</v>
      </c>
      <c r="Q9" s="78">
        <f t="shared" si="6"/>
        <v>0.12</v>
      </c>
      <c r="R9" s="78">
        <f t="shared" si="7"/>
        <v>0.13</v>
      </c>
      <c r="S9" s="78">
        <f t="shared" si="8"/>
        <v>0.14000000000000001</v>
      </c>
      <c r="T9" s="78">
        <f t="shared" si="9"/>
        <v>0.14000000000000001</v>
      </c>
      <c r="U9" s="78">
        <f t="shared" si="10"/>
        <v>0.13</v>
      </c>
      <c r="V9" s="78">
        <f t="shared" si="11"/>
        <v>0.13</v>
      </c>
      <c r="W9" s="78">
        <f t="shared" si="12"/>
        <v>0.13</v>
      </c>
      <c r="X9" s="78">
        <f t="shared" si="13"/>
        <v>0.13</v>
      </c>
      <c r="Y9" s="78">
        <f t="shared" si="14"/>
        <v>0.11</v>
      </c>
      <c r="Z9" s="78">
        <f t="shared" si="15"/>
        <v>0.13</v>
      </c>
      <c r="AA9" s="78">
        <f t="shared" si="16"/>
        <v>0.12</v>
      </c>
      <c r="AB9" s="78">
        <f t="shared" si="17"/>
        <v>0.13</v>
      </c>
      <c r="AC9" s="78">
        <f t="shared" si="18"/>
        <v>0.13</v>
      </c>
      <c r="AD9" s="78">
        <f t="shared" si="19"/>
        <v>0.16</v>
      </c>
      <c r="AE9" s="78">
        <f t="shared" si="20"/>
        <v>0.12</v>
      </c>
      <c r="AF9" s="78">
        <f t="shared" si="21"/>
        <v>0.13</v>
      </c>
      <c r="AG9" s="78">
        <f t="shared" si="22"/>
        <v>0.11</v>
      </c>
      <c r="AH9" s="78">
        <f t="shared" si="23"/>
        <v>0.12</v>
      </c>
      <c r="AI9" s="78">
        <f t="shared" si="24"/>
        <v>0.13</v>
      </c>
      <c r="AJ9" s="78">
        <f t="shared" si="25"/>
        <v>0.12</v>
      </c>
    </row>
    <row r="10" spans="1:36" ht="12.95" customHeight="1" x14ac:dyDescent="0.15">
      <c r="A10" s="82">
        <v>797</v>
      </c>
      <c r="B10" s="99" t="s">
        <v>136</v>
      </c>
      <c r="C10" s="99"/>
      <c r="D10" s="77">
        <v>20</v>
      </c>
      <c r="E10" s="77">
        <v>18</v>
      </c>
      <c r="F10" s="4">
        <f t="shared" si="0"/>
        <v>0.28999999999999998</v>
      </c>
      <c r="G10" s="5"/>
      <c r="H10" s="77"/>
      <c r="I10" s="5"/>
      <c r="J10" s="1" t="s">
        <v>15</v>
      </c>
      <c r="K10" s="78">
        <f t="shared" si="1"/>
        <v>0.26</v>
      </c>
      <c r="L10" s="78">
        <f t="shared" si="2"/>
        <v>0.28999999999999998</v>
      </c>
      <c r="M10" s="78">
        <f t="shared" si="3"/>
        <v>0.28999999999999998</v>
      </c>
      <c r="N10" s="78">
        <f t="shared" si="4"/>
        <v>0.28999999999999998</v>
      </c>
      <c r="O10" s="78">
        <f t="shared" si="5"/>
        <v>0.28999999999999998</v>
      </c>
      <c r="P10" s="78">
        <f t="shared" si="26"/>
        <v>0.28999999999999998</v>
      </c>
      <c r="Q10" s="78">
        <f t="shared" si="6"/>
        <v>0.26</v>
      </c>
      <c r="R10" s="78">
        <f t="shared" si="7"/>
        <v>0.28999999999999998</v>
      </c>
      <c r="S10" s="78">
        <f t="shared" si="8"/>
        <v>0.28999999999999998</v>
      </c>
      <c r="T10" s="78">
        <f t="shared" si="9"/>
        <v>0.3</v>
      </c>
      <c r="U10" s="78">
        <f t="shared" si="10"/>
        <v>0.28999999999999998</v>
      </c>
      <c r="V10" s="78">
        <f t="shared" si="11"/>
        <v>0.28999999999999998</v>
      </c>
      <c r="W10" s="78">
        <f t="shared" si="12"/>
        <v>0.28000000000000003</v>
      </c>
      <c r="X10" s="78">
        <f t="shared" si="13"/>
        <v>0.28000000000000003</v>
      </c>
      <c r="Y10" s="78">
        <f t="shared" si="14"/>
        <v>0.25</v>
      </c>
      <c r="Z10" s="78">
        <f t="shared" si="15"/>
        <v>0.28000000000000003</v>
      </c>
      <c r="AA10" s="78">
        <f t="shared" si="16"/>
        <v>0.25</v>
      </c>
      <c r="AB10" s="78">
        <f t="shared" si="17"/>
        <v>0.28999999999999998</v>
      </c>
      <c r="AC10" s="78">
        <f t="shared" si="18"/>
        <v>0.28999999999999998</v>
      </c>
      <c r="AD10" s="78">
        <f t="shared" si="19"/>
        <v>0.33</v>
      </c>
      <c r="AE10" s="78">
        <f t="shared" si="20"/>
        <v>0.26</v>
      </c>
      <c r="AF10" s="78">
        <f t="shared" si="21"/>
        <v>0.28999999999999998</v>
      </c>
      <c r="AG10" s="78">
        <f t="shared" si="22"/>
        <v>0.24</v>
      </c>
      <c r="AH10" s="78">
        <f t="shared" si="23"/>
        <v>0.26</v>
      </c>
      <c r="AI10" s="78">
        <f t="shared" si="24"/>
        <v>0.28000000000000003</v>
      </c>
      <c r="AJ10" s="78">
        <f t="shared" si="25"/>
        <v>0.26</v>
      </c>
    </row>
    <row r="11" spans="1:36" ht="12.95" customHeight="1" x14ac:dyDescent="0.15">
      <c r="A11" s="82">
        <v>798</v>
      </c>
      <c r="B11" s="99" t="s">
        <v>136</v>
      </c>
      <c r="C11" s="99"/>
      <c r="D11" s="77">
        <v>14</v>
      </c>
      <c r="E11" s="77">
        <v>14</v>
      </c>
      <c r="F11" s="4">
        <f t="shared" si="0"/>
        <v>0.11</v>
      </c>
      <c r="G11" s="5" t="s">
        <v>376</v>
      </c>
      <c r="H11" s="77" t="s">
        <v>378</v>
      </c>
      <c r="I11" s="77" t="s">
        <v>376</v>
      </c>
      <c r="J11" s="1" t="s">
        <v>15</v>
      </c>
      <c r="K11" s="78">
        <f t="shared" si="1"/>
        <v>0.11</v>
      </c>
      <c r="L11" s="78">
        <f t="shared" si="2"/>
        <v>0.11</v>
      </c>
      <c r="M11" s="78">
        <f t="shared" si="3"/>
        <v>0.12</v>
      </c>
      <c r="N11" s="78">
        <f t="shared" si="4"/>
        <v>0.12</v>
      </c>
      <c r="O11" s="78">
        <f t="shared" si="5"/>
        <v>0.12</v>
      </c>
      <c r="P11" s="78">
        <f t="shared" si="26"/>
        <v>0.11</v>
      </c>
      <c r="Q11" s="78">
        <f t="shared" si="6"/>
        <v>0.11</v>
      </c>
      <c r="R11" s="78">
        <f t="shared" si="7"/>
        <v>0.11</v>
      </c>
      <c r="S11" s="78">
        <f t="shared" si="8"/>
        <v>0.12</v>
      </c>
      <c r="T11" s="78">
        <f t="shared" si="9"/>
        <v>0.12</v>
      </c>
      <c r="U11" s="78">
        <f t="shared" si="10"/>
        <v>0.11</v>
      </c>
      <c r="V11" s="78">
        <f t="shared" si="11"/>
        <v>0.12</v>
      </c>
      <c r="W11" s="78">
        <f t="shared" si="12"/>
        <v>0.11</v>
      </c>
      <c r="X11" s="78">
        <f t="shared" si="13"/>
        <v>0.11</v>
      </c>
      <c r="Y11" s="78">
        <f t="shared" si="14"/>
        <v>0.1</v>
      </c>
      <c r="Z11" s="78">
        <f t="shared" si="15"/>
        <v>0.11</v>
      </c>
      <c r="AA11" s="78">
        <f t="shared" si="16"/>
        <v>0.1</v>
      </c>
      <c r="AB11" s="78">
        <f t="shared" si="17"/>
        <v>0.11</v>
      </c>
      <c r="AC11" s="78">
        <f t="shared" si="18"/>
        <v>0.11</v>
      </c>
      <c r="AD11" s="78">
        <f t="shared" si="19"/>
        <v>0.14000000000000001</v>
      </c>
      <c r="AE11" s="78">
        <f t="shared" si="20"/>
        <v>0.1</v>
      </c>
      <c r="AF11" s="78">
        <f t="shared" si="21"/>
        <v>0.11</v>
      </c>
      <c r="AG11" s="78">
        <f t="shared" si="22"/>
        <v>0.1</v>
      </c>
      <c r="AH11" s="78">
        <f t="shared" si="23"/>
        <v>0.1</v>
      </c>
      <c r="AI11" s="78">
        <f t="shared" si="24"/>
        <v>0.11</v>
      </c>
      <c r="AJ11" s="78">
        <f t="shared" si="25"/>
        <v>0.1</v>
      </c>
    </row>
    <row r="12" spans="1:36" ht="12.95" customHeight="1" x14ac:dyDescent="0.15">
      <c r="A12" s="82">
        <v>799</v>
      </c>
      <c r="B12" s="99" t="s">
        <v>136</v>
      </c>
      <c r="C12" s="99"/>
      <c r="D12" s="77">
        <v>20</v>
      </c>
      <c r="E12" s="77">
        <v>16</v>
      </c>
      <c r="F12" s="4">
        <f t="shared" si="0"/>
        <v>0.25</v>
      </c>
      <c r="G12" s="5"/>
      <c r="H12" s="77"/>
      <c r="I12" s="5"/>
      <c r="J12" s="1" t="s">
        <v>15</v>
      </c>
      <c r="K12" s="78">
        <f t="shared" si="1"/>
        <v>0.23</v>
      </c>
      <c r="L12" s="78">
        <f t="shared" si="2"/>
        <v>0.25</v>
      </c>
      <c r="M12" s="78">
        <f t="shared" si="3"/>
        <v>0.25</v>
      </c>
      <c r="N12" s="78">
        <f t="shared" si="4"/>
        <v>0.25</v>
      </c>
      <c r="O12" s="78">
        <f t="shared" si="5"/>
        <v>0.26</v>
      </c>
      <c r="P12" s="78">
        <f t="shared" si="26"/>
        <v>0.25</v>
      </c>
      <c r="Q12" s="78">
        <f t="shared" si="6"/>
        <v>0.23</v>
      </c>
      <c r="R12" s="78">
        <f t="shared" si="7"/>
        <v>0.25</v>
      </c>
      <c r="S12" s="78">
        <f t="shared" si="8"/>
        <v>0.25</v>
      </c>
      <c r="T12" s="78">
        <f t="shared" si="9"/>
        <v>0.26</v>
      </c>
      <c r="U12" s="78">
        <f t="shared" si="10"/>
        <v>0.25</v>
      </c>
      <c r="V12" s="78">
        <f t="shared" si="11"/>
        <v>0.26</v>
      </c>
      <c r="W12" s="78">
        <f t="shared" si="12"/>
        <v>0.25</v>
      </c>
      <c r="X12" s="78">
        <f t="shared" si="13"/>
        <v>0.25</v>
      </c>
      <c r="Y12" s="78">
        <f t="shared" si="14"/>
        <v>0.23</v>
      </c>
      <c r="Z12" s="78">
        <f t="shared" si="15"/>
        <v>0.25</v>
      </c>
      <c r="AA12" s="78">
        <f t="shared" si="16"/>
        <v>0.22</v>
      </c>
      <c r="AB12" s="78">
        <f t="shared" si="17"/>
        <v>0.26</v>
      </c>
      <c r="AC12" s="78">
        <f t="shared" si="18"/>
        <v>0.26</v>
      </c>
      <c r="AD12" s="78">
        <f t="shared" si="19"/>
        <v>0.28999999999999998</v>
      </c>
      <c r="AE12" s="78">
        <f t="shared" si="20"/>
        <v>0.23</v>
      </c>
      <c r="AF12" s="78">
        <f t="shared" si="21"/>
        <v>0.26</v>
      </c>
      <c r="AG12" s="78">
        <f t="shared" si="22"/>
        <v>0.22</v>
      </c>
      <c r="AH12" s="78">
        <f t="shared" si="23"/>
        <v>0.23</v>
      </c>
      <c r="AI12" s="78">
        <f t="shared" si="24"/>
        <v>0.25</v>
      </c>
      <c r="AJ12" s="78">
        <f t="shared" si="25"/>
        <v>0.23</v>
      </c>
    </row>
    <row r="13" spans="1:36" ht="12.95" customHeight="1" x14ac:dyDescent="0.15">
      <c r="A13" s="82">
        <v>800</v>
      </c>
      <c r="B13" s="99" t="s">
        <v>136</v>
      </c>
      <c r="C13" s="99"/>
      <c r="D13" s="77">
        <v>16</v>
      </c>
      <c r="E13" s="77">
        <v>13</v>
      </c>
      <c r="F13" s="4">
        <f t="shared" si="0"/>
        <v>0.13</v>
      </c>
      <c r="G13" s="5" t="s">
        <v>376</v>
      </c>
      <c r="H13" s="77" t="s">
        <v>378</v>
      </c>
      <c r="I13" s="5" t="s">
        <v>376</v>
      </c>
      <c r="J13" s="1" t="s">
        <v>15</v>
      </c>
      <c r="K13" s="78">
        <f t="shared" si="1"/>
        <v>0.13</v>
      </c>
      <c r="L13" s="78">
        <f t="shared" si="2"/>
        <v>0.13</v>
      </c>
      <c r="M13" s="78">
        <f t="shared" si="3"/>
        <v>0.13</v>
      </c>
      <c r="N13" s="78">
        <f t="shared" si="4"/>
        <v>0.14000000000000001</v>
      </c>
      <c r="O13" s="78">
        <f t="shared" si="5"/>
        <v>0.14000000000000001</v>
      </c>
      <c r="P13" s="78">
        <f t="shared" si="26"/>
        <v>0.13</v>
      </c>
      <c r="Q13" s="78">
        <f t="shared" si="6"/>
        <v>0.13</v>
      </c>
      <c r="R13" s="78">
        <f t="shared" si="7"/>
        <v>0.13</v>
      </c>
      <c r="S13" s="78">
        <f t="shared" si="8"/>
        <v>0.14000000000000001</v>
      </c>
      <c r="T13" s="78">
        <f t="shared" si="9"/>
        <v>0.13</v>
      </c>
      <c r="U13" s="78">
        <f t="shared" si="10"/>
        <v>0.13</v>
      </c>
      <c r="V13" s="78">
        <f t="shared" si="11"/>
        <v>0.14000000000000001</v>
      </c>
      <c r="W13" s="78">
        <f t="shared" si="12"/>
        <v>0.13</v>
      </c>
      <c r="X13" s="78">
        <f t="shared" si="13"/>
        <v>0.13</v>
      </c>
      <c r="Y13" s="78">
        <f t="shared" si="14"/>
        <v>0.12</v>
      </c>
      <c r="Z13" s="78">
        <f t="shared" si="15"/>
        <v>0.13</v>
      </c>
      <c r="AA13" s="78">
        <f t="shared" si="16"/>
        <v>0.12</v>
      </c>
      <c r="AB13" s="78">
        <f t="shared" si="17"/>
        <v>0.13</v>
      </c>
      <c r="AC13" s="78">
        <f t="shared" si="18"/>
        <v>0.13</v>
      </c>
      <c r="AD13" s="78">
        <f t="shared" si="19"/>
        <v>0.16</v>
      </c>
      <c r="AE13" s="78">
        <f t="shared" si="20"/>
        <v>0.12</v>
      </c>
      <c r="AF13" s="78">
        <f t="shared" si="21"/>
        <v>0.13</v>
      </c>
      <c r="AG13" s="78">
        <f t="shared" si="22"/>
        <v>0.12</v>
      </c>
      <c r="AH13" s="78">
        <f t="shared" si="23"/>
        <v>0.12</v>
      </c>
      <c r="AI13" s="78">
        <f t="shared" si="24"/>
        <v>0.14000000000000001</v>
      </c>
      <c r="AJ13" s="78">
        <f t="shared" si="25"/>
        <v>0.12</v>
      </c>
    </row>
    <row r="14" spans="1:36" ht="12.95" customHeight="1" x14ac:dyDescent="0.15">
      <c r="A14" s="82">
        <v>801</v>
      </c>
      <c r="B14" s="99" t="s">
        <v>136</v>
      </c>
      <c r="C14" s="99"/>
      <c r="D14" s="77">
        <v>22</v>
      </c>
      <c r="E14" s="77">
        <v>19</v>
      </c>
      <c r="F14" s="4">
        <f t="shared" si="0"/>
        <v>0.36</v>
      </c>
      <c r="G14" s="5"/>
      <c r="H14" s="77"/>
      <c r="I14" s="77"/>
      <c r="J14" s="1" t="s">
        <v>15</v>
      </c>
      <c r="K14" s="78">
        <f t="shared" si="1"/>
        <v>0.33</v>
      </c>
      <c r="L14" s="78">
        <f t="shared" si="2"/>
        <v>0.36</v>
      </c>
      <c r="M14" s="78">
        <f t="shared" si="3"/>
        <v>0.36</v>
      </c>
      <c r="N14" s="78">
        <f t="shared" si="4"/>
        <v>0.36</v>
      </c>
      <c r="O14" s="78">
        <f t="shared" si="5"/>
        <v>0.36</v>
      </c>
      <c r="P14" s="78">
        <f t="shared" si="26"/>
        <v>0.36</v>
      </c>
      <c r="Q14" s="78">
        <f t="shared" si="6"/>
        <v>0.33</v>
      </c>
      <c r="R14" s="78">
        <f t="shared" si="7"/>
        <v>0.36</v>
      </c>
      <c r="S14" s="78">
        <f t="shared" si="8"/>
        <v>0.37</v>
      </c>
      <c r="T14" s="78">
        <f t="shared" si="9"/>
        <v>0.38</v>
      </c>
      <c r="U14" s="78">
        <f t="shared" si="10"/>
        <v>0.37</v>
      </c>
      <c r="V14" s="78">
        <f t="shared" si="11"/>
        <v>0.37</v>
      </c>
      <c r="W14" s="78">
        <f t="shared" si="12"/>
        <v>0.35</v>
      </c>
      <c r="X14" s="78">
        <f t="shared" si="13"/>
        <v>0.35</v>
      </c>
      <c r="Y14" s="78">
        <f t="shared" si="14"/>
        <v>0.32</v>
      </c>
      <c r="Z14" s="78">
        <f t="shared" si="15"/>
        <v>0.35</v>
      </c>
      <c r="AA14" s="78">
        <f t="shared" si="16"/>
        <v>0.31</v>
      </c>
      <c r="AB14" s="78">
        <f t="shared" si="17"/>
        <v>0.37</v>
      </c>
      <c r="AC14" s="78">
        <f t="shared" si="18"/>
        <v>0.37</v>
      </c>
      <c r="AD14" s="78">
        <f t="shared" si="19"/>
        <v>0.41</v>
      </c>
      <c r="AE14" s="78">
        <f t="shared" si="20"/>
        <v>0.33</v>
      </c>
      <c r="AF14" s="78">
        <f t="shared" si="21"/>
        <v>0.37</v>
      </c>
      <c r="AG14" s="78">
        <f t="shared" si="22"/>
        <v>0.31</v>
      </c>
      <c r="AH14" s="78">
        <f t="shared" si="23"/>
        <v>0.33</v>
      </c>
      <c r="AI14" s="78">
        <f t="shared" si="24"/>
        <v>0.35</v>
      </c>
      <c r="AJ14" s="78">
        <f t="shared" si="25"/>
        <v>0.33</v>
      </c>
    </row>
    <row r="15" spans="1:36" ht="12.95" customHeight="1" x14ac:dyDescent="0.15">
      <c r="A15" s="82">
        <v>802</v>
      </c>
      <c r="B15" s="99" t="s">
        <v>136</v>
      </c>
      <c r="C15" s="99"/>
      <c r="D15" s="77">
        <v>22</v>
      </c>
      <c r="E15" s="77">
        <v>18</v>
      </c>
      <c r="F15" s="4">
        <f t="shared" si="0"/>
        <v>0.34</v>
      </c>
      <c r="G15" s="5"/>
      <c r="H15" s="77"/>
      <c r="I15" s="77"/>
      <c r="J15" s="1" t="s">
        <v>15</v>
      </c>
      <c r="K15" s="78">
        <f t="shared" si="1"/>
        <v>0.31</v>
      </c>
      <c r="L15" s="78">
        <f t="shared" si="2"/>
        <v>0.34</v>
      </c>
      <c r="M15" s="78">
        <f t="shared" si="3"/>
        <v>0.34</v>
      </c>
      <c r="N15" s="78">
        <f t="shared" si="4"/>
        <v>0.34</v>
      </c>
      <c r="O15" s="78">
        <f t="shared" si="5"/>
        <v>0.34</v>
      </c>
      <c r="P15" s="78">
        <f t="shared" si="26"/>
        <v>0.34</v>
      </c>
      <c r="Q15" s="78">
        <f t="shared" si="6"/>
        <v>0.31</v>
      </c>
      <c r="R15" s="78">
        <f t="shared" si="7"/>
        <v>0.34</v>
      </c>
      <c r="S15" s="78">
        <f t="shared" si="8"/>
        <v>0.34</v>
      </c>
      <c r="T15" s="78">
        <f t="shared" si="9"/>
        <v>0.36</v>
      </c>
      <c r="U15" s="78">
        <f t="shared" si="10"/>
        <v>0.34</v>
      </c>
      <c r="V15" s="78">
        <f t="shared" si="11"/>
        <v>0.35</v>
      </c>
      <c r="W15" s="78">
        <f t="shared" si="12"/>
        <v>0.33</v>
      </c>
      <c r="X15" s="78">
        <f t="shared" si="13"/>
        <v>0.34</v>
      </c>
      <c r="Y15" s="78">
        <f t="shared" si="14"/>
        <v>0.31</v>
      </c>
      <c r="Z15" s="78">
        <f t="shared" si="15"/>
        <v>0.34</v>
      </c>
      <c r="AA15" s="78">
        <f t="shared" si="16"/>
        <v>0.3</v>
      </c>
      <c r="AB15" s="78">
        <f t="shared" si="17"/>
        <v>0.35</v>
      </c>
      <c r="AC15" s="78">
        <f t="shared" si="18"/>
        <v>0.35</v>
      </c>
      <c r="AD15" s="78">
        <f t="shared" si="19"/>
        <v>0.38</v>
      </c>
      <c r="AE15" s="78">
        <f t="shared" si="20"/>
        <v>0.31</v>
      </c>
      <c r="AF15" s="78">
        <f t="shared" si="21"/>
        <v>0.35</v>
      </c>
      <c r="AG15" s="78">
        <f t="shared" si="22"/>
        <v>0.28999999999999998</v>
      </c>
      <c r="AH15" s="78">
        <f t="shared" si="23"/>
        <v>0.31</v>
      </c>
      <c r="AI15" s="78">
        <f t="shared" si="24"/>
        <v>0.33</v>
      </c>
      <c r="AJ15" s="78">
        <f t="shared" si="25"/>
        <v>0.31</v>
      </c>
    </row>
    <row r="16" spans="1:36" ht="12.95" customHeight="1" x14ac:dyDescent="0.15">
      <c r="A16" s="82">
        <v>803</v>
      </c>
      <c r="B16" s="99" t="s">
        <v>136</v>
      </c>
      <c r="C16" s="99"/>
      <c r="D16" s="77">
        <v>18</v>
      </c>
      <c r="E16" s="77">
        <v>16</v>
      </c>
      <c r="F16" s="4">
        <f t="shared" si="0"/>
        <v>0.21</v>
      </c>
      <c r="G16" s="5"/>
      <c r="H16" s="77" t="s">
        <v>378</v>
      </c>
      <c r="I16" s="77" t="s">
        <v>380</v>
      </c>
      <c r="J16" s="1" t="s">
        <v>15</v>
      </c>
      <c r="K16" s="78">
        <f t="shared" si="1"/>
        <v>0.19</v>
      </c>
      <c r="L16" s="78">
        <f t="shared" si="2"/>
        <v>0.21</v>
      </c>
      <c r="M16" s="78">
        <f t="shared" si="3"/>
        <v>0.21</v>
      </c>
      <c r="N16" s="78">
        <f t="shared" si="4"/>
        <v>0.21</v>
      </c>
      <c r="O16" s="78">
        <f t="shared" si="5"/>
        <v>0.21</v>
      </c>
      <c r="P16" s="78">
        <f t="shared" si="26"/>
        <v>0.21</v>
      </c>
      <c r="Q16" s="78">
        <f t="shared" si="6"/>
        <v>0.19</v>
      </c>
      <c r="R16" s="78">
        <f t="shared" si="7"/>
        <v>0.21</v>
      </c>
      <c r="S16" s="78">
        <f t="shared" si="8"/>
        <v>0.21</v>
      </c>
      <c r="T16" s="78">
        <f t="shared" si="9"/>
        <v>0.22</v>
      </c>
      <c r="U16" s="78">
        <f t="shared" si="10"/>
        <v>0.21</v>
      </c>
      <c r="V16" s="78">
        <f t="shared" si="11"/>
        <v>0.21</v>
      </c>
      <c r="W16" s="78">
        <f t="shared" si="12"/>
        <v>0.2</v>
      </c>
      <c r="X16" s="78">
        <f t="shared" si="13"/>
        <v>0.21</v>
      </c>
      <c r="Y16" s="78">
        <f t="shared" si="14"/>
        <v>0.18</v>
      </c>
      <c r="Z16" s="78">
        <f t="shared" si="15"/>
        <v>0.2</v>
      </c>
      <c r="AA16" s="78">
        <f t="shared" si="16"/>
        <v>0.19</v>
      </c>
      <c r="AB16" s="78">
        <f t="shared" si="17"/>
        <v>0.21</v>
      </c>
      <c r="AC16" s="78">
        <f t="shared" si="18"/>
        <v>0.21</v>
      </c>
      <c r="AD16" s="78">
        <f t="shared" si="19"/>
        <v>0.24</v>
      </c>
      <c r="AE16" s="78">
        <f t="shared" si="20"/>
        <v>0.19</v>
      </c>
      <c r="AF16" s="78">
        <f t="shared" si="21"/>
        <v>0.21</v>
      </c>
      <c r="AG16" s="78">
        <f t="shared" si="22"/>
        <v>0.18</v>
      </c>
      <c r="AH16" s="78">
        <f t="shared" si="23"/>
        <v>0.19</v>
      </c>
      <c r="AI16" s="78">
        <f t="shared" si="24"/>
        <v>0.21</v>
      </c>
      <c r="AJ16" s="78">
        <f t="shared" si="25"/>
        <v>0.19</v>
      </c>
    </row>
    <row r="17" spans="1:36" ht="12.95" customHeight="1" x14ac:dyDescent="0.15">
      <c r="A17" s="82">
        <v>804</v>
      </c>
      <c r="B17" s="99" t="s">
        <v>136</v>
      </c>
      <c r="C17" s="99"/>
      <c r="D17" s="77">
        <v>26</v>
      </c>
      <c r="E17" s="77">
        <v>18</v>
      </c>
      <c r="F17" s="4">
        <f t="shared" si="0"/>
        <v>0.46</v>
      </c>
      <c r="G17" s="5"/>
      <c r="H17" s="77"/>
      <c r="I17" s="77"/>
      <c r="J17" s="1" t="s">
        <v>15</v>
      </c>
      <c r="K17" s="78">
        <f t="shared" si="1"/>
        <v>0.42</v>
      </c>
      <c r="L17" s="78">
        <f t="shared" si="2"/>
        <v>0.46</v>
      </c>
      <c r="M17" s="78">
        <f t="shared" si="3"/>
        <v>0.46</v>
      </c>
      <c r="N17" s="78">
        <f t="shared" si="4"/>
        <v>0.46</v>
      </c>
      <c r="O17" s="78">
        <f t="shared" si="5"/>
        <v>0.46</v>
      </c>
      <c r="P17" s="78">
        <f t="shared" si="26"/>
        <v>0.46</v>
      </c>
      <c r="Q17" s="78">
        <f t="shared" si="6"/>
        <v>0.42</v>
      </c>
      <c r="R17" s="78">
        <f t="shared" si="7"/>
        <v>0.47</v>
      </c>
      <c r="S17" s="78">
        <f t="shared" si="8"/>
        <v>0.46</v>
      </c>
      <c r="T17" s="78">
        <f t="shared" si="9"/>
        <v>0.47</v>
      </c>
      <c r="U17" s="78">
        <f t="shared" si="10"/>
        <v>0.46</v>
      </c>
      <c r="V17" s="78">
        <f t="shared" si="11"/>
        <v>0.49</v>
      </c>
      <c r="W17" s="78">
        <f t="shared" si="12"/>
        <v>0.45</v>
      </c>
      <c r="X17" s="78">
        <f t="shared" si="13"/>
        <v>0.45</v>
      </c>
      <c r="Y17" s="78">
        <f t="shared" si="14"/>
        <v>0.43</v>
      </c>
      <c r="Z17" s="78">
        <f t="shared" si="15"/>
        <v>0.45</v>
      </c>
      <c r="AA17" s="78">
        <f t="shared" si="16"/>
        <v>0.4</v>
      </c>
      <c r="AB17" s="78">
        <f t="shared" si="17"/>
        <v>0.48</v>
      </c>
      <c r="AC17" s="78">
        <f t="shared" si="18"/>
        <v>0.48</v>
      </c>
      <c r="AD17" s="78">
        <f t="shared" si="19"/>
        <v>0.5</v>
      </c>
      <c r="AE17" s="78">
        <f t="shared" si="20"/>
        <v>0.43</v>
      </c>
      <c r="AF17" s="78">
        <f t="shared" si="21"/>
        <v>0.48</v>
      </c>
      <c r="AG17" s="78">
        <f t="shared" si="22"/>
        <v>0.41</v>
      </c>
      <c r="AH17" s="78">
        <f t="shared" si="23"/>
        <v>0.43</v>
      </c>
      <c r="AI17" s="78">
        <f t="shared" si="24"/>
        <v>0.45</v>
      </c>
      <c r="AJ17" s="78">
        <f t="shared" si="25"/>
        <v>0.43</v>
      </c>
    </row>
    <row r="18" spans="1:36" ht="12.95" customHeight="1" x14ac:dyDescent="0.15">
      <c r="A18" s="82">
        <v>805</v>
      </c>
      <c r="B18" s="99" t="s">
        <v>136</v>
      </c>
      <c r="C18" s="99"/>
      <c r="D18" s="77">
        <v>24</v>
      </c>
      <c r="E18" s="77">
        <v>18</v>
      </c>
      <c r="F18" s="4">
        <f t="shared" si="0"/>
        <v>0.4</v>
      </c>
      <c r="G18" s="5"/>
      <c r="H18" s="77"/>
      <c r="I18" s="77"/>
      <c r="J18" s="1" t="s">
        <v>15</v>
      </c>
      <c r="K18" s="78">
        <f t="shared" si="1"/>
        <v>0.36</v>
      </c>
      <c r="L18" s="78">
        <f t="shared" si="2"/>
        <v>0.4</v>
      </c>
      <c r="M18" s="78">
        <f t="shared" si="3"/>
        <v>0.4</v>
      </c>
      <c r="N18" s="78">
        <f t="shared" si="4"/>
        <v>0.4</v>
      </c>
      <c r="O18" s="78">
        <f t="shared" si="5"/>
        <v>0.4</v>
      </c>
      <c r="P18" s="78">
        <f t="shared" si="26"/>
        <v>0.4</v>
      </c>
      <c r="Q18" s="78">
        <f t="shared" si="6"/>
        <v>0.36</v>
      </c>
      <c r="R18" s="78">
        <f t="shared" si="7"/>
        <v>0.4</v>
      </c>
      <c r="S18" s="78">
        <f t="shared" si="8"/>
        <v>0.4</v>
      </c>
      <c r="T18" s="78">
        <f t="shared" si="9"/>
        <v>0.41</v>
      </c>
      <c r="U18" s="78">
        <f t="shared" si="10"/>
        <v>0.4</v>
      </c>
      <c r="V18" s="78">
        <f t="shared" si="11"/>
        <v>0.42</v>
      </c>
      <c r="W18" s="78">
        <f t="shared" si="12"/>
        <v>0.39</v>
      </c>
      <c r="X18" s="78">
        <f t="shared" si="13"/>
        <v>0.39</v>
      </c>
      <c r="Y18" s="78">
        <f t="shared" si="14"/>
        <v>0.36</v>
      </c>
      <c r="Z18" s="78">
        <f t="shared" si="15"/>
        <v>0.39</v>
      </c>
      <c r="AA18" s="78">
        <f t="shared" si="16"/>
        <v>0.35</v>
      </c>
      <c r="AB18" s="78">
        <f t="shared" si="17"/>
        <v>0.41</v>
      </c>
      <c r="AC18" s="78">
        <f t="shared" si="18"/>
        <v>0.41</v>
      </c>
      <c r="AD18" s="78">
        <f t="shared" si="19"/>
        <v>0.44</v>
      </c>
      <c r="AE18" s="78">
        <f t="shared" si="20"/>
        <v>0.37</v>
      </c>
      <c r="AF18" s="78">
        <f t="shared" si="21"/>
        <v>0.41</v>
      </c>
      <c r="AG18" s="78">
        <f t="shared" si="22"/>
        <v>0.35</v>
      </c>
      <c r="AH18" s="78">
        <f t="shared" si="23"/>
        <v>0.37</v>
      </c>
      <c r="AI18" s="78">
        <f t="shared" si="24"/>
        <v>0.39</v>
      </c>
      <c r="AJ18" s="78">
        <f t="shared" si="25"/>
        <v>0.37</v>
      </c>
    </row>
    <row r="19" spans="1:36" ht="12.95" customHeight="1" x14ac:dyDescent="0.15">
      <c r="A19" s="82">
        <v>806</v>
      </c>
      <c r="B19" s="99" t="s">
        <v>136</v>
      </c>
      <c r="C19" s="99"/>
      <c r="D19" s="77">
        <v>26</v>
      </c>
      <c r="E19" s="77">
        <v>21</v>
      </c>
      <c r="F19" s="4">
        <f t="shared" si="0"/>
        <v>0.55000000000000004</v>
      </c>
      <c r="G19" s="5"/>
      <c r="H19" s="77"/>
      <c r="I19" s="77"/>
      <c r="J19" s="1" t="s">
        <v>15</v>
      </c>
      <c r="K19" s="78">
        <f t="shared" si="1"/>
        <v>0.49</v>
      </c>
      <c r="L19" s="78">
        <f t="shared" si="2"/>
        <v>0.55000000000000004</v>
      </c>
      <c r="M19" s="78">
        <f t="shared" si="3"/>
        <v>0.55000000000000004</v>
      </c>
      <c r="N19" s="78">
        <f t="shared" si="4"/>
        <v>0.54</v>
      </c>
      <c r="O19" s="78">
        <f t="shared" si="5"/>
        <v>0.54</v>
      </c>
      <c r="P19" s="78">
        <f t="shared" si="26"/>
        <v>0.55000000000000004</v>
      </c>
      <c r="Q19" s="78">
        <f t="shared" si="6"/>
        <v>0.49</v>
      </c>
      <c r="R19" s="78">
        <f t="shared" si="7"/>
        <v>0.55000000000000004</v>
      </c>
      <c r="S19" s="78">
        <f t="shared" si="8"/>
        <v>0.55000000000000004</v>
      </c>
      <c r="T19" s="78">
        <f t="shared" si="9"/>
        <v>0.57999999999999996</v>
      </c>
      <c r="U19" s="78">
        <f t="shared" si="10"/>
        <v>0.55000000000000004</v>
      </c>
      <c r="V19" s="78">
        <f t="shared" si="11"/>
        <v>0.56000000000000005</v>
      </c>
      <c r="W19" s="78">
        <f t="shared" si="12"/>
        <v>0.52</v>
      </c>
      <c r="X19" s="78">
        <f t="shared" si="13"/>
        <v>0.53</v>
      </c>
      <c r="Y19" s="78">
        <f t="shared" si="14"/>
        <v>0.5</v>
      </c>
      <c r="Z19" s="78">
        <f t="shared" si="15"/>
        <v>0.53</v>
      </c>
      <c r="AA19" s="78">
        <f t="shared" si="16"/>
        <v>0.47</v>
      </c>
      <c r="AB19" s="78">
        <f t="shared" si="17"/>
        <v>0.56000000000000005</v>
      </c>
      <c r="AC19" s="78">
        <f t="shared" si="18"/>
        <v>0.56000000000000005</v>
      </c>
      <c r="AD19" s="78">
        <f t="shared" si="19"/>
        <v>0.59</v>
      </c>
      <c r="AE19" s="78">
        <f t="shared" si="20"/>
        <v>0.51</v>
      </c>
      <c r="AF19" s="78">
        <f t="shared" si="21"/>
        <v>0.56000000000000005</v>
      </c>
      <c r="AG19" s="78">
        <f t="shared" si="22"/>
        <v>0.46</v>
      </c>
      <c r="AH19" s="78">
        <f t="shared" si="23"/>
        <v>0.5</v>
      </c>
      <c r="AI19" s="78">
        <f t="shared" si="24"/>
        <v>0.53</v>
      </c>
      <c r="AJ19" s="78">
        <f t="shared" si="25"/>
        <v>0.5</v>
      </c>
    </row>
    <row r="20" spans="1:36" ht="12.95" customHeight="1" x14ac:dyDescent="0.15">
      <c r="A20" s="82">
        <v>807</v>
      </c>
      <c r="B20" s="99" t="s">
        <v>136</v>
      </c>
      <c r="C20" s="99"/>
      <c r="D20" s="77">
        <v>12</v>
      </c>
      <c r="E20" s="77">
        <v>9</v>
      </c>
      <c r="F20" s="4">
        <f t="shared" si="0"/>
        <v>0.05</v>
      </c>
      <c r="G20" s="5" t="s">
        <v>255</v>
      </c>
      <c r="H20" s="77" t="s">
        <v>379</v>
      </c>
      <c r="I20" s="77" t="s">
        <v>249</v>
      </c>
      <c r="J20" s="1" t="s">
        <v>15</v>
      </c>
      <c r="K20" s="78">
        <f t="shared" si="1"/>
        <v>0.05</v>
      </c>
      <c r="L20" s="78">
        <f t="shared" si="2"/>
        <v>0.05</v>
      </c>
      <c r="M20" s="78">
        <f t="shared" si="3"/>
        <v>0.05</v>
      </c>
      <c r="N20" s="78">
        <f t="shared" si="4"/>
        <v>0.06</v>
      </c>
      <c r="O20" s="78">
        <f t="shared" si="5"/>
        <v>0.06</v>
      </c>
      <c r="P20" s="78">
        <f t="shared" si="26"/>
        <v>0.05</v>
      </c>
      <c r="Q20" s="78">
        <f t="shared" si="6"/>
        <v>0.05</v>
      </c>
      <c r="R20" s="78">
        <f t="shared" si="7"/>
        <v>0.05</v>
      </c>
      <c r="S20" s="78">
        <f t="shared" si="8"/>
        <v>0.05</v>
      </c>
      <c r="T20" s="78">
        <f t="shared" si="9"/>
        <v>0.05</v>
      </c>
      <c r="U20" s="78">
        <f t="shared" si="10"/>
        <v>0.05</v>
      </c>
      <c r="V20" s="78">
        <f t="shared" si="11"/>
        <v>0.06</v>
      </c>
      <c r="W20" s="78">
        <f t="shared" si="12"/>
        <v>0.06</v>
      </c>
      <c r="X20" s="78">
        <f t="shared" si="13"/>
        <v>0.05</v>
      </c>
      <c r="Y20" s="78">
        <f t="shared" si="14"/>
        <v>0.05</v>
      </c>
      <c r="Z20" s="78">
        <f t="shared" si="15"/>
        <v>0.06</v>
      </c>
      <c r="AA20" s="78">
        <f t="shared" si="16"/>
        <v>0.05</v>
      </c>
      <c r="AB20" s="78">
        <f t="shared" si="17"/>
        <v>0.05</v>
      </c>
      <c r="AC20" s="78">
        <f t="shared" si="18"/>
        <v>0.05</v>
      </c>
      <c r="AD20" s="78">
        <f t="shared" si="19"/>
        <v>7.0000000000000007E-2</v>
      </c>
      <c r="AE20" s="78">
        <f t="shared" si="20"/>
        <v>0.05</v>
      </c>
      <c r="AF20" s="78">
        <f t="shared" si="21"/>
        <v>0.05</v>
      </c>
      <c r="AG20" s="78">
        <f t="shared" si="22"/>
        <v>0.05</v>
      </c>
      <c r="AH20" s="78">
        <f t="shared" si="23"/>
        <v>0.05</v>
      </c>
      <c r="AI20" s="78">
        <f t="shared" si="24"/>
        <v>0.06</v>
      </c>
      <c r="AJ20" s="78">
        <f t="shared" si="25"/>
        <v>0.05</v>
      </c>
    </row>
    <row r="21" spans="1:36" ht="12.95" customHeight="1" x14ac:dyDescent="0.15">
      <c r="A21" s="82">
        <v>808</v>
      </c>
      <c r="B21" s="99" t="s">
        <v>37</v>
      </c>
      <c r="C21" s="99"/>
      <c r="D21" s="77">
        <v>20</v>
      </c>
      <c r="E21" s="77">
        <v>20</v>
      </c>
      <c r="F21" s="4">
        <f t="shared" si="0"/>
        <v>0.32</v>
      </c>
      <c r="G21" s="5"/>
      <c r="H21" s="77"/>
      <c r="I21" s="77"/>
      <c r="J21" s="1" t="s">
        <v>15</v>
      </c>
      <c r="K21" s="78">
        <f t="shared" si="1"/>
        <v>0.28999999999999998</v>
      </c>
      <c r="L21" s="78">
        <f t="shared" si="2"/>
        <v>0.32</v>
      </c>
      <c r="M21" s="78">
        <f t="shared" si="3"/>
        <v>0.33</v>
      </c>
      <c r="N21" s="78">
        <f t="shared" si="4"/>
        <v>0.32</v>
      </c>
      <c r="O21" s="78">
        <f t="shared" si="5"/>
        <v>0.32</v>
      </c>
      <c r="P21" s="78">
        <f t="shared" si="26"/>
        <v>0.32</v>
      </c>
      <c r="Q21" s="78">
        <f t="shared" si="6"/>
        <v>0.28999999999999998</v>
      </c>
      <c r="R21" s="78">
        <f t="shared" si="7"/>
        <v>0.32</v>
      </c>
      <c r="S21" s="78">
        <f t="shared" si="8"/>
        <v>0.33</v>
      </c>
      <c r="T21" s="78">
        <f t="shared" si="9"/>
        <v>0.35</v>
      </c>
      <c r="U21" s="78">
        <f t="shared" si="10"/>
        <v>0.32</v>
      </c>
      <c r="V21" s="78">
        <f t="shared" si="11"/>
        <v>0.32</v>
      </c>
      <c r="W21" s="78">
        <f t="shared" si="12"/>
        <v>0.31</v>
      </c>
      <c r="X21" s="78">
        <f t="shared" si="13"/>
        <v>0.32</v>
      </c>
      <c r="Y21" s="78">
        <f t="shared" si="14"/>
        <v>0.28000000000000003</v>
      </c>
      <c r="Z21" s="78">
        <f t="shared" si="15"/>
        <v>0.31</v>
      </c>
      <c r="AA21" s="78">
        <f t="shared" si="16"/>
        <v>0.28000000000000003</v>
      </c>
      <c r="AB21" s="78">
        <f t="shared" si="17"/>
        <v>0.32</v>
      </c>
      <c r="AC21" s="78">
        <f t="shared" si="18"/>
        <v>0.33</v>
      </c>
      <c r="AD21" s="78">
        <f t="shared" si="19"/>
        <v>0.37</v>
      </c>
      <c r="AE21" s="78">
        <f t="shared" si="20"/>
        <v>0.28999999999999998</v>
      </c>
      <c r="AF21" s="78">
        <f t="shared" si="21"/>
        <v>0.32</v>
      </c>
      <c r="AG21" s="78">
        <f t="shared" si="22"/>
        <v>0.27</v>
      </c>
      <c r="AH21" s="78">
        <f t="shared" si="23"/>
        <v>0.28999999999999998</v>
      </c>
      <c r="AI21" s="78">
        <f t="shared" si="24"/>
        <v>0.31</v>
      </c>
      <c r="AJ21" s="78">
        <f t="shared" si="25"/>
        <v>0.28999999999999998</v>
      </c>
    </row>
    <row r="22" spans="1:36" ht="12.95" customHeight="1" x14ac:dyDescent="0.15">
      <c r="A22" s="77"/>
      <c r="B22" s="99"/>
      <c r="C22" s="99"/>
      <c r="D22" s="77"/>
      <c r="E22" s="77"/>
      <c r="F22" s="4" t="str">
        <f t="shared" si="0"/>
        <v/>
      </c>
      <c r="G22" s="26"/>
      <c r="H22" s="77"/>
      <c r="I22" s="77"/>
      <c r="J22" s="1" t="s">
        <v>15</v>
      </c>
      <c r="K22" s="78" t="e">
        <f t="shared" si="1"/>
        <v>#NUM!</v>
      </c>
      <c r="L22" s="78" t="e">
        <f t="shared" si="2"/>
        <v>#NUM!</v>
      </c>
      <c r="M22" s="78" t="e">
        <f t="shared" si="3"/>
        <v>#NUM!</v>
      </c>
      <c r="N22" s="78" t="e">
        <f t="shared" si="4"/>
        <v>#NUM!</v>
      </c>
      <c r="O22" s="78" t="e">
        <f t="shared" si="5"/>
        <v>#NUM!</v>
      </c>
      <c r="P22" s="78" t="e">
        <f t="shared" si="26"/>
        <v>#N/A</v>
      </c>
      <c r="Q22" s="78" t="e">
        <f t="shared" si="6"/>
        <v>#NUM!</v>
      </c>
      <c r="R22" s="78" t="e">
        <f t="shared" si="7"/>
        <v>#NUM!</v>
      </c>
      <c r="S22" s="78" t="e">
        <f t="shared" si="8"/>
        <v>#NUM!</v>
      </c>
      <c r="T22" s="78" t="e">
        <f t="shared" si="9"/>
        <v>#NUM!</v>
      </c>
      <c r="U22" s="78" t="e">
        <f t="shared" si="10"/>
        <v>#N/A</v>
      </c>
      <c r="V22" s="78" t="e">
        <f t="shared" si="11"/>
        <v>#NUM!</v>
      </c>
      <c r="W22" s="78" t="e">
        <f t="shared" si="12"/>
        <v>#NUM!</v>
      </c>
      <c r="X22" s="78" t="e">
        <f t="shared" si="13"/>
        <v>#NUM!</v>
      </c>
      <c r="Y22" s="78" t="e">
        <f t="shared" si="14"/>
        <v>#NUM!</v>
      </c>
      <c r="Z22" s="78" t="e">
        <f t="shared" si="15"/>
        <v>#N/A</v>
      </c>
      <c r="AA22" s="78" t="e">
        <f t="shared" si="16"/>
        <v>#NUM!</v>
      </c>
      <c r="AB22" s="78" t="e">
        <f t="shared" si="17"/>
        <v>#NUM!</v>
      </c>
      <c r="AC22" s="78" t="e">
        <f t="shared" si="18"/>
        <v>#NUM!</v>
      </c>
      <c r="AD22" s="78" t="e">
        <f t="shared" si="19"/>
        <v>#NUM!</v>
      </c>
      <c r="AE22" s="78" t="e">
        <f t="shared" si="20"/>
        <v>#NUM!</v>
      </c>
      <c r="AF22" s="78" t="e">
        <f t="shared" si="21"/>
        <v>#N/A</v>
      </c>
      <c r="AG22" s="78" t="e">
        <f t="shared" si="22"/>
        <v>#NUM!</v>
      </c>
      <c r="AH22" s="78" t="e">
        <f t="shared" si="23"/>
        <v>#NUM!</v>
      </c>
      <c r="AI22" s="78" t="e">
        <f t="shared" si="24"/>
        <v>#NUM!</v>
      </c>
      <c r="AJ22" s="78" t="e">
        <f t="shared" si="25"/>
        <v>#N/A</v>
      </c>
    </row>
    <row r="23" spans="1:36" ht="12.95" customHeight="1" x14ac:dyDescent="0.15">
      <c r="A23" s="77"/>
      <c r="B23" s="99"/>
      <c r="C23" s="99"/>
      <c r="D23" s="77"/>
      <c r="E23" s="77"/>
      <c r="F23" s="4" t="str">
        <f t="shared" si="0"/>
        <v/>
      </c>
      <c r="G23" s="26"/>
      <c r="H23" s="77"/>
      <c r="I23" s="77"/>
      <c r="J23" s="1" t="s">
        <v>15</v>
      </c>
      <c r="K23" s="78" t="e">
        <f t="shared" si="1"/>
        <v>#NUM!</v>
      </c>
      <c r="L23" s="78" t="e">
        <f t="shared" si="2"/>
        <v>#NUM!</v>
      </c>
      <c r="M23" s="78" t="e">
        <f t="shared" si="3"/>
        <v>#NUM!</v>
      </c>
      <c r="N23" s="78" t="e">
        <f t="shared" si="4"/>
        <v>#NUM!</v>
      </c>
      <c r="O23" s="78" t="e">
        <f t="shared" si="5"/>
        <v>#NUM!</v>
      </c>
      <c r="P23" s="78" t="e">
        <f t="shared" si="26"/>
        <v>#N/A</v>
      </c>
      <c r="Q23" s="78" t="e">
        <f t="shared" si="6"/>
        <v>#NUM!</v>
      </c>
      <c r="R23" s="78" t="e">
        <f t="shared" si="7"/>
        <v>#NUM!</v>
      </c>
      <c r="S23" s="78" t="e">
        <f t="shared" si="8"/>
        <v>#NUM!</v>
      </c>
      <c r="T23" s="78" t="e">
        <f t="shared" si="9"/>
        <v>#NUM!</v>
      </c>
      <c r="U23" s="78" t="e">
        <f t="shared" si="10"/>
        <v>#N/A</v>
      </c>
      <c r="V23" s="78" t="e">
        <f t="shared" si="11"/>
        <v>#NUM!</v>
      </c>
      <c r="W23" s="78" t="e">
        <f t="shared" si="12"/>
        <v>#NUM!</v>
      </c>
      <c r="X23" s="78" t="e">
        <f t="shared" si="13"/>
        <v>#NUM!</v>
      </c>
      <c r="Y23" s="78" t="e">
        <f t="shared" si="14"/>
        <v>#NUM!</v>
      </c>
      <c r="Z23" s="78" t="e">
        <f t="shared" si="15"/>
        <v>#N/A</v>
      </c>
      <c r="AA23" s="78" t="e">
        <f t="shared" si="16"/>
        <v>#NUM!</v>
      </c>
      <c r="AB23" s="78" t="e">
        <f t="shared" si="17"/>
        <v>#NUM!</v>
      </c>
      <c r="AC23" s="78" t="e">
        <f t="shared" si="18"/>
        <v>#NUM!</v>
      </c>
      <c r="AD23" s="78" t="e">
        <f t="shared" si="19"/>
        <v>#NUM!</v>
      </c>
      <c r="AE23" s="78" t="e">
        <f t="shared" si="20"/>
        <v>#NUM!</v>
      </c>
      <c r="AF23" s="78" t="e">
        <f t="shared" si="21"/>
        <v>#N/A</v>
      </c>
      <c r="AG23" s="78" t="e">
        <f t="shared" si="22"/>
        <v>#NUM!</v>
      </c>
      <c r="AH23" s="78" t="e">
        <f t="shared" si="23"/>
        <v>#NUM!</v>
      </c>
      <c r="AI23" s="78" t="e">
        <f t="shared" si="24"/>
        <v>#NUM!</v>
      </c>
      <c r="AJ23" s="78" t="e">
        <f t="shared" si="25"/>
        <v>#N/A</v>
      </c>
    </row>
    <row r="24" spans="1:36" ht="12.95" customHeight="1" x14ac:dyDescent="0.15">
      <c r="A24" s="77"/>
      <c r="B24" s="99"/>
      <c r="C24" s="99"/>
      <c r="D24" s="77"/>
      <c r="E24" s="77"/>
      <c r="F24" s="4" t="str">
        <f t="shared" si="0"/>
        <v/>
      </c>
      <c r="G24" s="5"/>
      <c r="H24" s="77"/>
      <c r="I24" s="77"/>
      <c r="J24" s="1" t="s">
        <v>15</v>
      </c>
      <c r="K24" s="78" t="e">
        <f t="shared" si="1"/>
        <v>#NUM!</v>
      </c>
      <c r="L24" s="78" t="e">
        <f t="shared" si="2"/>
        <v>#NUM!</v>
      </c>
      <c r="M24" s="78" t="e">
        <f t="shared" si="3"/>
        <v>#NUM!</v>
      </c>
      <c r="N24" s="78" t="e">
        <f t="shared" si="4"/>
        <v>#NUM!</v>
      </c>
      <c r="O24" s="78" t="e">
        <f t="shared" si="5"/>
        <v>#NUM!</v>
      </c>
      <c r="P24" s="78" t="e">
        <f t="shared" si="26"/>
        <v>#N/A</v>
      </c>
      <c r="Q24" s="78" t="e">
        <f t="shared" si="6"/>
        <v>#NUM!</v>
      </c>
      <c r="R24" s="78" t="e">
        <f t="shared" si="7"/>
        <v>#NUM!</v>
      </c>
      <c r="S24" s="78" t="e">
        <f t="shared" si="8"/>
        <v>#NUM!</v>
      </c>
      <c r="T24" s="78" t="e">
        <f t="shared" si="9"/>
        <v>#NUM!</v>
      </c>
      <c r="U24" s="78" t="e">
        <f t="shared" si="10"/>
        <v>#N/A</v>
      </c>
      <c r="V24" s="78" t="e">
        <f t="shared" si="11"/>
        <v>#NUM!</v>
      </c>
      <c r="W24" s="78" t="e">
        <f t="shared" si="12"/>
        <v>#NUM!</v>
      </c>
      <c r="X24" s="78" t="e">
        <f t="shared" si="13"/>
        <v>#NUM!</v>
      </c>
      <c r="Y24" s="78" t="e">
        <f t="shared" si="14"/>
        <v>#NUM!</v>
      </c>
      <c r="Z24" s="78" t="e">
        <f t="shared" si="15"/>
        <v>#N/A</v>
      </c>
      <c r="AA24" s="78" t="e">
        <f t="shared" si="16"/>
        <v>#NUM!</v>
      </c>
      <c r="AB24" s="78" t="e">
        <f t="shared" si="17"/>
        <v>#NUM!</v>
      </c>
      <c r="AC24" s="78" t="e">
        <f t="shared" si="18"/>
        <v>#NUM!</v>
      </c>
      <c r="AD24" s="78" t="e">
        <f t="shared" si="19"/>
        <v>#NUM!</v>
      </c>
      <c r="AE24" s="78" t="e">
        <f t="shared" si="20"/>
        <v>#NUM!</v>
      </c>
      <c r="AF24" s="78" t="e">
        <f t="shared" si="21"/>
        <v>#N/A</v>
      </c>
      <c r="AG24" s="78" t="e">
        <f t="shared" si="22"/>
        <v>#NUM!</v>
      </c>
      <c r="AH24" s="78" t="e">
        <f t="shared" si="23"/>
        <v>#NUM!</v>
      </c>
      <c r="AI24" s="78" t="e">
        <f t="shared" si="24"/>
        <v>#NUM!</v>
      </c>
      <c r="AJ24" s="78" t="e">
        <f t="shared" si="25"/>
        <v>#N/A</v>
      </c>
    </row>
    <row r="25" spans="1:36" ht="12.95" customHeight="1" x14ac:dyDescent="0.15">
      <c r="A25" s="77"/>
      <c r="B25" s="99"/>
      <c r="C25" s="99"/>
      <c r="D25" s="77"/>
      <c r="E25" s="77"/>
      <c r="F25" s="4" t="str">
        <f t="shared" si="0"/>
        <v/>
      </c>
      <c r="G25" s="5"/>
      <c r="H25" s="77"/>
      <c r="I25" s="77"/>
      <c r="J25" s="1" t="s">
        <v>15</v>
      </c>
      <c r="K25" s="78" t="e">
        <f t="shared" si="1"/>
        <v>#NUM!</v>
      </c>
      <c r="L25" s="78" t="e">
        <f t="shared" si="2"/>
        <v>#NUM!</v>
      </c>
      <c r="M25" s="78" t="e">
        <f t="shared" si="3"/>
        <v>#NUM!</v>
      </c>
      <c r="N25" s="78" t="e">
        <f t="shared" si="4"/>
        <v>#NUM!</v>
      </c>
      <c r="O25" s="78" t="e">
        <f t="shared" si="5"/>
        <v>#NUM!</v>
      </c>
      <c r="P25" s="78" t="e">
        <f t="shared" si="26"/>
        <v>#N/A</v>
      </c>
      <c r="Q25" s="78" t="e">
        <f t="shared" si="6"/>
        <v>#NUM!</v>
      </c>
      <c r="R25" s="78" t="e">
        <f t="shared" si="7"/>
        <v>#NUM!</v>
      </c>
      <c r="S25" s="78" t="e">
        <f t="shared" si="8"/>
        <v>#NUM!</v>
      </c>
      <c r="T25" s="78" t="e">
        <f t="shared" si="9"/>
        <v>#NUM!</v>
      </c>
      <c r="U25" s="78" t="e">
        <f t="shared" si="10"/>
        <v>#N/A</v>
      </c>
      <c r="V25" s="78" t="e">
        <f t="shared" si="11"/>
        <v>#NUM!</v>
      </c>
      <c r="W25" s="78" t="e">
        <f t="shared" si="12"/>
        <v>#NUM!</v>
      </c>
      <c r="X25" s="78" t="e">
        <f t="shared" si="13"/>
        <v>#NUM!</v>
      </c>
      <c r="Y25" s="78" t="e">
        <f t="shared" si="14"/>
        <v>#NUM!</v>
      </c>
      <c r="Z25" s="78" t="e">
        <f t="shared" si="15"/>
        <v>#N/A</v>
      </c>
      <c r="AA25" s="78" t="e">
        <f t="shared" si="16"/>
        <v>#NUM!</v>
      </c>
      <c r="AB25" s="78" t="e">
        <f t="shared" si="17"/>
        <v>#NUM!</v>
      </c>
      <c r="AC25" s="78" t="e">
        <f t="shared" si="18"/>
        <v>#NUM!</v>
      </c>
      <c r="AD25" s="78" t="e">
        <f t="shared" si="19"/>
        <v>#NUM!</v>
      </c>
      <c r="AE25" s="78" t="e">
        <f t="shared" si="20"/>
        <v>#NUM!</v>
      </c>
      <c r="AF25" s="78" t="e">
        <f t="shared" si="21"/>
        <v>#N/A</v>
      </c>
      <c r="AG25" s="78" t="e">
        <f t="shared" si="22"/>
        <v>#NUM!</v>
      </c>
      <c r="AH25" s="78" t="e">
        <f t="shared" si="23"/>
        <v>#NUM!</v>
      </c>
      <c r="AI25" s="78" t="e">
        <f t="shared" si="24"/>
        <v>#NUM!</v>
      </c>
      <c r="AJ25" s="78" t="e">
        <f t="shared" si="25"/>
        <v>#N/A</v>
      </c>
    </row>
    <row r="26" spans="1:36" ht="12.95" customHeight="1" x14ac:dyDescent="0.15">
      <c r="A26" s="77"/>
      <c r="B26" s="99"/>
      <c r="C26" s="99"/>
      <c r="D26" s="77"/>
      <c r="E26" s="77"/>
      <c r="F26" s="4" t="str">
        <f t="shared" si="0"/>
        <v/>
      </c>
      <c r="G26" s="5"/>
      <c r="H26" s="77"/>
      <c r="I26" s="77"/>
      <c r="J26" s="1" t="s">
        <v>15</v>
      </c>
      <c r="K26" s="78" t="e">
        <f t="shared" si="1"/>
        <v>#NUM!</v>
      </c>
      <c r="L26" s="78" t="e">
        <f t="shared" si="2"/>
        <v>#NUM!</v>
      </c>
      <c r="M26" s="78" t="e">
        <f t="shared" si="3"/>
        <v>#NUM!</v>
      </c>
      <c r="N26" s="78" t="e">
        <f t="shared" si="4"/>
        <v>#NUM!</v>
      </c>
      <c r="O26" s="78" t="e">
        <f t="shared" si="5"/>
        <v>#NUM!</v>
      </c>
      <c r="P26" s="78" t="e">
        <f t="shared" si="26"/>
        <v>#N/A</v>
      </c>
      <c r="Q26" s="78" t="e">
        <f t="shared" si="6"/>
        <v>#NUM!</v>
      </c>
      <c r="R26" s="78" t="e">
        <f t="shared" si="7"/>
        <v>#NUM!</v>
      </c>
      <c r="S26" s="78" t="e">
        <f t="shared" si="8"/>
        <v>#NUM!</v>
      </c>
      <c r="T26" s="78" t="e">
        <f t="shared" si="9"/>
        <v>#NUM!</v>
      </c>
      <c r="U26" s="78" t="e">
        <f t="shared" si="10"/>
        <v>#N/A</v>
      </c>
      <c r="V26" s="78" t="e">
        <f t="shared" si="11"/>
        <v>#NUM!</v>
      </c>
      <c r="W26" s="78" t="e">
        <f t="shared" si="12"/>
        <v>#NUM!</v>
      </c>
      <c r="X26" s="78" t="e">
        <f t="shared" si="13"/>
        <v>#NUM!</v>
      </c>
      <c r="Y26" s="78" t="e">
        <f t="shared" si="14"/>
        <v>#NUM!</v>
      </c>
      <c r="Z26" s="78" t="e">
        <f t="shared" si="15"/>
        <v>#N/A</v>
      </c>
      <c r="AA26" s="78" t="e">
        <f t="shared" si="16"/>
        <v>#NUM!</v>
      </c>
      <c r="AB26" s="78" t="e">
        <f t="shared" si="17"/>
        <v>#NUM!</v>
      </c>
      <c r="AC26" s="78" t="e">
        <f t="shared" si="18"/>
        <v>#NUM!</v>
      </c>
      <c r="AD26" s="78" t="e">
        <f t="shared" si="19"/>
        <v>#NUM!</v>
      </c>
      <c r="AE26" s="78" t="e">
        <f t="shared" si="20"/>
        <v>#NUM!</v>
      </c>
      <c r="AF26" s="78" t="e">
        <f t="shared" si="21"/>
        <v>#N/A</v>
      </c>
      <c r="AG26" s="78" t="e">
        <f t="shared" si="22"/>
        <v>#NUM!</v>
      </c>
      <c r="AH26" s="78" t="e">
        <f t="shared" si="23"/>
        <v>#NUM!</v>
      </c>
      <c r="AI26" s="78" t="e">
        <f t="shared" si="24"/>
        <v>#NUM!</v>
      </c>
      <c r="AJ26" s="78" t="e">
        <f t="shared" si="25"/>
        <v>#N/A</v>
      </c>
    </row>
    <row r="27" spans="1:36" ht="12.95" customHeight="1" x14ac:dyDescent="0.15">
      <c r="A27" s="77"/>
      <c r="B27" s="99"/>
      <c r="C27" s="99"/>
      <c r="D27" s="77"/>
      <c r="E27" s="77"/>
      <c r="F27" s="4" t="str">
        <f t="shared" si="0"/>
        <v/>
      </c>
      <c r="G27" s="5"/>
      <c r="H27" s="77"/>
      <c r="I27" s="77"/>
      <c r="J27" s="1" t="s">
        <v>15</v>
      </c>
      <c r="K27" s="78" t="e">
        <f t="shared" si="1"/>
        <v>#NUM!</v>
      </c>
      <c r="L27" s="78" t="e">
        <f t="shared" si="2"/>
        <v>#NUM!</v>
      </c>
      <c r="M27" s="78" t="e">
        <f t="shared" si="3"/>
        <v>#NUM!</v>
      </c>
      <c r="N27" s="78" t="e">
        <f t="shared" si="4"/>
        <v>#NUM!</v>
      </c>
      <c r="O27" s="78" t="e">
        <f t="shared" si="5"/>
        <v>#NUM!</v>
      </c>
      <c r="P27" s="78" t="e">
        <f t="shared" si="26"/>
        <v>#N/A</v>
      </c>
      <c r="Q27" s="78" t="e">
        <f t="shared" si="6"/>
        <v>#NUM!</v>
      </c>
      <c r="R27" s="78" t="e">
        <f t="shared" si="7"/>
        <v>#NUM!</v>
      </c>
      <c r="S27" s="78" t="e">
        <f t="shared" si="8"/>
        <v>#NUM!</v>
      </c>
      <c r="T27" s="78" t="e">
        <f t="shared" si="9"/>
        <v>#NUM!</v>
      </c>
      <c r="U27" s="78" t="e">
        <f t="shared" si="10"/>
        <v>#N/A</v>
      </c>
      <c r="V27" s="78" t="e">
        <f t="shared" si="11"/>
        <v>#NUM!</v>
      </c>
      <c r="W27" s="78" t="e">
        <f t="shared" si="12"/>
        <v>#NUM!</v>
      </c>
      <c r="X27" s="78" t="e">
        <f t="shared" si="13"/>
        <v>#NUM!</v>
      </c>
      <c r="Y27" s="78" t="e">
        <f t="shared" si="14"/>
        <v>#NUM!</v>
      </c>
      <c r="Z27" s="78" t="e">
        <f t="shared" si="15"/>
        <v>#N/A</v>
      </c>
      <c r="AA27" s="78" t="e">
        <f t="shared" si="16"/>
        <v>#NUM!</v>
      </c>
      <c r="AB27" s="78" t="e">
        <f t="shared" si="17"/>
        <v>#NUM!</v>
      </c>
      <c r="AC27" s="78" t="e">
        <f t="shared" si="18"/>
        <v>#NUM!</v>
      </c>
      <c r="AD27" s="78" t="e">
        <f t="shared" si="19"/>
        <v>#NUM!</v>
      </c>
      <c r="AE27" s="78" t="e">
        <f t="shared" si="20"/>
        <v>#NUM!</v>
      </c>
      <c r="AF27" s="78" t="e">
        <f t="shared" si="21"/>
        <v>#N/A</v>
      </c>
      <c r="AG27" s="78" t="e">
        <f t="shared" si="22"/>
        <v>#NUM!</v>
      </c>
      <c r="AH27" s="78" t="e">
        <f t="shared" si="23"/>
        <v>#NUM!</v>
      </c>
      <c r="AI27" s="78" t="e">
        <f t="shared" si="24"/>
        <v>#NUM!</v>
      </c>
      <c r="AJ27" s="78" t="e">
        <f t="shared" si="25"/>
        <v>#N/A</v>
      </c>
    </row>
    <row r="28" spans="1:36" ht="12.95" customHeight="1" x14ac:dyDescent="0.15">
      <c r="A28" s="77"/>
      <c r="B28" s="99"/>
      <c r="C28" s="99"/>
      <c r="D28" s="77"/>
      <c r="E28" s="77"/>
      <c r="F28" s="4" t="str">
        <f t="shared" si="0"/>
        <v/>
      </c>
      <c r="G28" s="5"/>
      <c r="H28" s="77"/>
      <c r="I28" s="77"/>
      <c r="J28" s="1" t="s">
        <v>15</v>
      </c>
      <c r="K28" s="78" t="e">
        <f t="shared" si="1"/>
        <v>#NUM!</v>
      </c>
      <c r="L28" s="78" t="e">
        <f t="shared" si="2"/>
        <v>#NUM!</v>
      </c>
      <c r="M28" s="78" t="e">
        <f t="shared" si="3"/>
        <v>#NUM!</v>
      </c>
      <c r="N28" s="8" t="e">
        <f t="shared" si="4"/>
        <v>#NUM!</v>
      </c>
      <c r="O28" s="78" t="e">
        <f t="shared" si="5"/>
        <v>#NUM!</v>
      </c>
      <c r="P28" s="78" t="e">
        <f t="shared" si="26"/>
        <v>#N/A</v>
      </c>
      <c r="Q28" s="78" t="e">
        <f t="shared" si="6"/>
        <v>#NUM!</v>
      </c>
      <c r="R28" s="78" t="e">
        <f t="shared" si="7"/>
        <v>#NUM!</v>
      </c>
      <c r="S28" s="78" t="e">
        <f t="shared" si="8"/>
        <v>#NUM!</v>
      </c>
      <c r="T28" s="78" t="e">
        <f t="shared" si="9"/>
        <v>#NUM!</v>
      </c>
      <c r="U28" s="78" t="e">
        <f t="shared" si="10"/>
        <v>#N/A</v>
      </c>
      <c r="V28" s="78" t="e">
        <f t="shared" si="11"/>
        <v>#NUM!</v>
      </c>
      <c r="W28" s="78" t="e">
        <f t="shared" si="12"/>
        <v>#NUM!</v>
      </c>
      <c r="X28" s="78" t="e">
        <f t="shared" si="13"/>
        <v>#NUM!</v>
      </c>
      <c r="Y28" s="78" t="e">
        <f t="shared" si="14"/>
        <v>#NUM!</v>
      </c>
      <c r="Z28" s="78" t="e">
        <f t="shared" si="15"/>
        <v>#N/A</v>
      </c>
      <c r="AA28" s="78" t="e">
        <f t="shared" si="16"/>
        <v>#NUM!</v>
      </c>
      <c r="AB28" s="78" t="e">
        <f t="shared" si="17"/>
        <v>#NUM!</v>
      </c>
      <c r="AC28" s="78" t="e">
        <f t="shared" si="18"/>
        <v>#NUM!</v>
      </c>
      <c r="AD28" s="78" t="e">
        <f t="shared" si="19"/>
        <v>#NUM!</v>
      </c>
      <c r="AE28" s="78" t="e">
        <f t="shared" si="20"/>
        <v>#NUM!</v>
      </c>
      <c r="AF28" s="78" t="e">
        <f t="shared" si="21"/>
        <v>#N/A</v>
      </c>
      <c r="AG28" s="78" t="e">
        <f t="shared" si="22"/>
        <v>#NUM!</v>
      </c>
      <c r="AH28" s="78" t="e">
        <f t="shared" si="23"/>
        <v>#NUM!</v>
      </c>
      <c r="AI28" s="78" t="e">
        <f t="shared" si="24"/>
        <v>#NUM!</v>
      </c>
      <c r="AJ28" s="78" t="e">
        <f t="shared" si="25"/>
        <v>#N/A</v>
      </c>
    </row>
    <row r="29" spans="1:36" ht="12.95" customHeight="1" x14ac:dyDescent="0.15">
      <c r="A29" s="77"/>
      <c r="B29" s="99"/>
      <c r="C29" s="99"/>
      <c r="D29" s="77"/>
      <c r="E29" s="77"/>
      <c r="F29" s="4" t="str">
        <f t="shared" si="0"/>
        <v/>
      </c>
      <c r="G29" s="5"/>
      <c r="H29" s="77"/>
      <c r="I29" s="77"/>
      <c r="J29" s="1" t="s">
        <v>15</v>
      </c>
      <c r="K29" s="78" t="e">
        <f t="shared" si="1"/>
        <v>#NUM!</v>
      </c>
      <c r="L29" s="78" t="e">
        <f t="shared" si="2"/>
        <v>#NUM!</v>
      </c>
      <c r="M29" s="78" t="e">
        <f t="shared" si="3"/>
        <v>#NUM!</v>
      </c>
      <c r="N29" s="78" t="e">
        <f t="shared" si="4"/>
        <v>#NUM!</v>
      </c>
      <c r="O29" s="78" t="e">
        <f t="shared" si="5"/>
        <v>#NUM!</v>
      </c>
      <c r="P29" s="78" t="e">
        <f t="shared" si="26"/>
        <v>#N/A</v>
      </c>
      <c r="Q29" s="78" t="e">
        <f t="shared" si="6"/>
        <v>#NUM!</v>
      </c>
      <c r="R29" s="78" t="e">
        <f t="shared" si="7"/>
        <v>#NUM!</v>
      </c>
      <c r="S29" s="78" t="e">
        <f t="shared" si="8"/>
        <v>#NUM!</v>
      </c>
      <c r="T29" s="78" t="e">
        <f t="shared" si="9"/>
        <v>#NUM!</v>
      </c>
      <c r="U29" s="78" t="e">
        <f t="shared" si="10"/>
        <v>#N/A</v>
      </c>
      <c r="V29" s="78" t="e">
        <f t="shared" si="11"/>
        <v>#NUM!</v>
      </c>
      <c r="W29" s="78" t="e">
        <f t="shared" si="12"/>
        <v>#NUM!</v>
      </c>
      <c r="X29" s="78" t="e">
        <f t="shared" si="13"/>
        <v>#NUM!</v>
      </c>
      <c r="Y29" s="78" t="e">
        <f t="shared" si="14"/>
        <v>#NUM!</v>
      </c>
      <c r="Z29" s="78" t="e">
        <f t="shared" si="15"/>
        <v>#N/A</v>
      </c>
      <c r="AA29" s="78" t="e">
        <f t="shared" si="16"/>
        <v>#NUM!</v>
      </c>
      <c r="AB29" s="78" t="e">
        <f t="shared" si="17"/>
        <v>#NUM!</v>
      </c>
      <c r="AC29" s="78" t="e">
        <f t="shared" si="18"/>
        <v>#NUM!</v>
      </c>
      <c r="AD29" s="78" t="e">
        <f t="shared" si="19"/>
        <v>#NUM!</v>
      </c>
      <c r="AE29" s="78" t="e">
        <f t="shared" si="20"/>
        <v>#NUM!</v>
      </c>
      <c r="AF29" s="78" t="e">
        <f t="shared" si="21"/>
        <v>#N/A</v>
      </c>
      <c r="AG29" s="78" t="e">
        <f t="shared" si="22"/>
        <v>#NUM!</v>
      </c>
      <c r="AH29" s="78" t="e">
        <f t="shared" si="23"/>
        <v>#NUM!</v>
      </c>
      <c r="AI29" s="78" t="e">
        <f t="shared" si="24"/>
        <v>#NUM!</v>
      </c>
      <c r="AJ29" s="78" t="e">
        <f t="shared" si="25"/>
        <v>#N/A</v>
      </c>
    </row>
    <row r="30" spans="1:36" ht="12.95" customHeight="1" x14ac:dyDescent="0.15">
      <c r="A30" s="77"/>
      <c r="B30" s="99"/>
      <c r="C30" s="99"/>
      <c r="D30" s="77"/>
      <c r="E30" s="77"/>
      <c r="F30" s="4" t="str">
        <f t="shared" si="0"/>
        <v/>
      </c>
      <c r="G30" s="5"/>
      <c r="H30" s="77"/>
      <c r="I30" s="77"/>
      <c r="J30" s="1" t="s">
        <v>15</v>
      </c>
      <c r="K30" s="78" t="e">
        <f t="shared" si="1"/>
        <v>#NUM!</v>
      </c>
      <c r="L30" s="78" t="e">
        <f t="shared" si="2"/>
        <v>#NUM!</v>
      </c>
      <c r="M30" s="78" t="e">
        <f t="shared" si="3"/>
        <v>#NUM!</v>
      </c>
      <c r="N30" s="78" t="e">
        <f t="shared" si="4"/>
        <v>#NUM!</v>
      </c>
      <c r="O30" s="78" t="e">
        <f t="shared" si="5"/>
        <v>#NUM!</v>
      </c>
      <c r="P30" s="78" t="e">
        <f t="shared" si="26"/>
        <v>#N/A</v>
      </c>
      <c r="Q30" s="78" t="e">
        <f t="shared" si="6"/>
        <v>#NUM!</v>
      </c>
      <c r="R30" s="78" t="e">
        <f t="shared" si="7"/>
        <v>#NUM!</v>
      </c>
      <c r="S30" s="78" t="e">
        <f t="shared" si="8"/>
        <v>#NUM!</v>
      </c>
      <c r="T30" s="78" t="e">
        <f t="shared" si="9"/>
        <v>#NUM!</v>
      </c>
      <c r="U30" s="78" t="e">
        <f t="shared" si="10"/>
        <v>#N/A</v>
      </c>
      <c r="V30" s="78" t="e">
        <f t="shared" si="11"/>
        <v>#NUM!</v>
      </c>
      <c r="W30" s="78" t="e">
        <f t="shared" si="12"/>
        <v>#NUM!</v>
      </c>
      <c r="X30" s="78" t="e">
        <f t="shared" si="13"/>
        <v>#NUM!</v>
      </c>
      <c r="Y30" s="78" t="e">
        <f t="shared" si="14"/>
        <v>#NUM!</v>
      </c>
      <c r="Z30" s="78" t="e">
        <f t="shared" si="15"/>
        <v>#N/A</v>
      </c>
      <c r="AA30" s="78" t="e">
        <f t="shared" si="16"/>
        <v>#NUM!</v>
      </c>
      <c r="AB30" s="78" t="e">
        <f t="shared" si="17"/>
        <v>#NUM!</v>
      </c>
      <c r="AC30" s="78" t="e">
        <f t="shared" si="18"/>
        <v>#NUM!</v>
      </c>
      <c r="AD30" s="78" t="e">
        <f t="shared" si="19"/>
        <v>#NUM!</v>
      </c>
      <c r="AE30" s="78" t="e">
        <f t="shared" si="20"/>
        <v>#NUM!</v>
      </c>
      <c r="AF30" s="78" t="e">
        <f t="shared" si="21"/>
        <v>#N/A</v>
      </c>
      <c r="AG30" s="78" t="e">
        <f t="shared" si="22"/>
        <v>#NUM!</v>
      </c>
      <c r="AH30" s="78" t="e">
        <f t="shared" si="23"/>
        <v>#NUM!</v>
      </c>
      <c r="AI30" s="78" t="e">
        <f t="shared" si="24"/>
        <v>#NUM!</v>
      </c>
      <c r="AJ30" s="78" t="e">
        <f t="shared" si="25"/>
        <v>#N/A</v>
      </c>
    </row>
    <row r="31" spans="1:36" ht="12.95" customHeight="1" x14ac:dyDescent="0.15">
      <c r="A31" s="77"/>
      <c r="B31" s="99"/>
      <c r="C31" s="99"/>
      <c r="D31" s="77"/>
      <c r="E31" s="77"/>
      <c r="F31" s="4" t="str">
        <f t="shared" si="0"/>
        <v/>
      </c>
      <c r="G31" s="5"/>
      <c r="H31" s="77"/>
      <c r="I31" s="77"/>
      <c r="J31" s="1" t="s">
        <v>15</v>
      </c>
      <c r="K31" s="78" t="e">
        <f t="shared" si="1"/>
        <v>#NUM!</v>
      </c>
      <c r="L31" s="78" t="e">
        <f t="shared" si="2"/>
        <v>#NUM!</v>
      </c>
      <c r="M31" s="78" t="e">
        <f t="shared" si="3"/>
        <v>#NUM!</v>
      </c>
      <c r="N31" s="78" t="e">
        <f t="shared" si="4"/>
        <v>#NUM!</v>
      </c>
      <c r="O31" s="78" t="e">
        <f t="shared" si="5"/>
        <v>#NUM!</v>
      </c>
      <c r="P31" s="78" t="e">
        <f t="shared" si="26"/>
        <v>#N/A</v>
      </c>
      <c r="Q31" s="78" t="e">
        <f t="shared" si="6"/>
        <v>#NUM!</v>
      </c>
      <c r="R31" s="78" t="e">
        <f t="shared" si="7"/>
        <v>#NUM!</v>
      </c>
      <c r="S31" s="78" t="e">
        <f t="shared" si="8"/>
        <v>#NUM!</v>
      </c>
      <c r="T31" s="78" t="e">
        <f t="shared" si="9"/>
        <v>#NUM!</v>
      </c>
      <c r="U31" s="78" t="e">
        <f t="shared" si="10"/>
        <v>#N/A</v>
      </c>
      <c r="V31" s="78" t="e">
        <f t="shared" si="11"/>
        <v>#NUM!</v>
      </c>
      <c r="W31" s="78" t="e">
        <f t="shared" si="12"/>
        <v>#NUM!</v>
      </c>
      <c r="X31" s="78" t="e">
        <f t="shared" si="13"/>
        <v>#NUM!</v>
      </c>
      <c r="Y31" s="78" t="e">
        <f t="shared" si="14"/>
        <v>#NUM!</v>
      </c>
      <c r="Z31" s="78" t="e">
        <f t="shared" si="15"/>
        <v>#N/A</v>
      </c>
      <c r="AA31" s="78" t="e">
        <f t="shared" si="16"/>
        <v>#NUM!</v>
      </c>
      <c r="AB31" s="78" t="e">
        <f t="shared" si="17"/>
        <v>#NUM!</v>
      </c>
      <c r="AC31" s="78" t="e">
        <f t="shared" si="18"/>
        <v>#NUM!</v>
      </c>
      <c r="AD31" s="78" t="e">
        <f t="shared" si="19"/>
        <v>#NUM!</v>
      </c>
      <c r="AE31" s="78" t="e">
        <f t="shared" si="20"/>
        <v>#NUM!</v>
      </c>
      <c r="AF31" s="78" t="e">
        <f t="shared" si="21"/>
        <v>#N/A</v>
      </c>
      <c r="AG31" s="78" t="e">
        <f t="shared" si="22"/>
        <v>#NUM!</v>
      </c>
      <c r="AH31" s="78" t="e">
        <f t="shared" si="23"/>
        <v>#NUM!</v>
      </c>
      <c r="AI31" s="78" t="e">
        <f t="shared" si="24"/>
        <v>#NUM!</v>
      </c>
      <c r="AJ31" s="78" t="e">
        <f t="shared" si="25"/>
        <v>#N/A</v>
      </c>
    </row>
    <row r="32" spans="1:36" ht="12.95" customHeight="1" x14ac:dyDescent="0.15">
      <c r="A32" s="77"/>
      <c r="B32" s="99"/>
      <c r="C32" s="99"/>
      <c r="D32" s="77"/>
      <c r="E32" s="77"/>
      <c r="F32" s="4" t="str">
        <f t="shared" si="0"/>
        <v/>
      </c>
      <c r="G32" s="5"/>
      <c r="H32" s="77"/>
      <c r="I32" s="77"/>
      <c r="J32" s="1" t="s">
        <v>15</v>
      </c>
      <c r="K32" s="78" t="e">
        <f t="shared" si="1"/>
        <v>#NUM!</v>
      </c>
      <c r="L32" s="78" t="e">
        <f t="shared" si="2"/>
        <v>#NUM!</v>
      </c>
      <c r="M32" s="78" t="e">
        <f t="shared" si="3"/>
        <v>#NUM!</v>
      </c>
      <c r="N32" s="78" t="e">
        <f t="shared" si="4"/>
        <v>#NUM!</v>
      </c>
      <c r="O32" s="78" t="e">
        <f t="shared" si="5"/>
        <v>#NUM!</v>
      </c>
      <c r="P32" s="78" t="e">
        <f t="shared" si="26"/>
        <v>#N/A</v>
      </c>
      <c r="Q32" s="78" t="e">
        <f t="shared" si="6"/>
        <v>#NUM!</v>
      </c>
      <c r="R32" s="78" t="e">
        <f t="shared" si="7"/>
        <v>#NUM!</v>
      </c>
      <c r="S32" s="78" t="e">
        <f t="shared" si="8"/>
        <v>#NUM!</v>
      </c>
      <c r="T32" s="78" t="e">
        <f t="shared" si="9"/>
        <v>#NUM!</v>
      </c>
      <c r="U32" s="78" t="e">
        <f t="shared" si="10"/>
        <v>#N/A</v>
      </c>
      <c r="V32" s="78" t="e">
        <f t="shared" si="11"/>
        <v>#NUM!</v>
      </c>
      <c r="W32" s="78" t="e">
        <f t="shared" si="12"/>
        <v>#NUM!</v>
      </c>
      <c r="X32" s="78" t="e">
        <f t="shared" si="13"/>
        <v>#NUM!</v>
      </c>
      <c r="Y32" s="78" t="e">
        <f t="shared" si="14"/>
        <v>#NUM!</v>
      </c>
      <c r="Z32" s="78" t="e">
        <f t="shared" si="15"/>
        <v>#N/A</v>
      </c>
      <c r="AA32" s="78" t="e">
        <f t="shared" si="16"/>
        <v>#NUM!</v>
      </c>
      <c r="AB32" s="78" t="e">
        <f t="shared" si="17"/>
        <v>#NUM!</v>
      </c>
      <c r="AC32" s="78" t="e">
        <f t="shared" si="18"/>
        <v>#NUM!</v>
      </c>
      <c r="AD32" s="78" t="e">
        <f t="shared" si="19"/>
        <v>#NUM!</v>
      </c>
      <c r="AE32" s="78" t="e">
        <f t="shared" si="20"/>
        <v>#NUM!</v>
      </c>
      <c r="AF32" s="78" t="e">
        <f t="shared" si="21"/>
        <v>#N/A</v>
      </c>
      <c r="AG32" s="78" t="e">
        <f t="shared" si="22"/>
        <v>#NUM!</v>
      </c>
      <c r="AH32" s="78" t="e">
        <f t="shared" si="23"/>
        <v>#NUM!</v>
      </c>
      <c r="AI32" s="78" t="e">
        <f t="shared" si="24"/>
        <v>#NUM!</v>
      </c>
      <c r="AJ32" s="78" t="e">
        <f t="shared" si="25"/>
        <v>#N/A</v>
      </c>
    </row>
    <row r="33" spans="1:36" ht="12.95" customHeight="1" x14ac:dyDescent="0.15">
      <c r="A33" s="77"/>
      <c r="B33" s="99"/>
      <c r="C33" s="99"/>
      <c r="D33" s="77"/>
      <c r="E33" s="77"/>
      <c r="F33" s="4" t="str">
        <f t="shared" si="0"/>
        <v/>
      </c>
      <c r="G33" s="77"/>
      <c r="H33" s="77"/>
      <c r="I33" s="77"/>
      <c r="J33" s="1" t="s">
        <v>15</v>
      </c>
      <c r="K33" s="78" t="e">
        <f t="shared" si="1"/>
        <v>#NUM!</v>
      </c>
      <c r="L33" s="78" t="e">
        <f t="shared" si="2"/>
        <v>#NUM!</v>
      </c>
      <c r="M33" s="78" t="e">
        <f t="shared" si="3"/>
        <v>#NUM!</v>
      </c>
      <c r="N33" s="78" t="e">
        <f t="shared" si="4"/>
        <v>#NUM!</v>
      </c>
      <c r="O33" s="78" t="e">
        <f t="shared" si="5"/>
        <v>#NUM!</v>
      </c>
      <c r="P33" s="78" t="e">
        <f t="shared" si="26"/>
        <v>#N/A</v>
      </c>
      <c r="Q33" s="78" t="e">
        <f t="shared" si="6"/>
        <v>#NUM!</v>
      </c>
      <c r="R33" s="78" t="e">
        <f t="shared" si="7"/>
        <v>#NUM!</v>
      </c>
      <c r="S33" s="78" t="e">
        <f t="shared" si="8"/>
        <v>#NUM!</v>
      </c>
      <c r="T33" s="78" t="e">
        <f t="shared" si="9"/>
        <v>#NUM!</v>
      </c>
      <c r="U33" s="78" t="e">
        <f t="shared" si="10"/>
        <v>#N/A</v>
      </c>
      <c r="V33" s="78" t="e">
        <f t="shared" si="11"/>
        <v>#NUM!</v>
      </c>
      <c r="W33" s="78" t="e">
        <f t="shared" si="12"/>
        <v>#NUM!</v>
      </c>
      <c r="X33" s="78" t="e">
        <f t="shared" si="13"/>
        <v>#NUM!</v>
      </c>
      <c r="Y33" s="78" t="e">
        <f t="shared" si="14"/>
        <v>#NUM!</v>
      </c>
      <c r="Z33" s="78" t="e">
        <f t="shared" si="15"/>
        <v>#N/A</v>
      </c>
      <c r="AA33" s="78" t="e">
        <f t="shared" si="16"/>
        <v>#NUM!</v>
      </c>
      <c r="AB33" s="78" t="e">
        <f t="shared" si="17"/>
        <v>#NUM!</v>
      </c>
      <c r="AC33" s="78" t="e">
        <f t="shared" si="18"/>
        <v>#NUM!</v>
      </c>
      <c r="AD33" s="78" t="e">
        <f t="shared" si="19"/>
        <v>#NUM!</v>
      </c>
      <c r="AE33" s="78" t="e">
        <f t="shared" si="20"/>
        <v>#NUM!</v>
      </c>
      <c r="AF33" s="78" t="e">
        <f t="shared" si="21"/>
        <v>#N/A</v>
      </c>
      <c r="AG33" s="78" t="e">
        <f t="shared" si="22"/>
        <v>#NUM!</v>
      </c>
      <c r="AH33" s="78" t="e">
        <f t="shared" si="23"/>
        <v>#NUM!</v>
      </c>
      <c r="AI33" s="78" t="e">
        <f t="shared" si="24"/>
        <v>#NUM!</v>
      </c>
      <c r="AJ33" s="78" t="e">
        <f t="shared" si="25"/>
        <v>#N/A</v>
      </c>
    </row>
    <row r="34" spans="1:36" ht="12.95" customHeight="1" x14ac:dyDescent="0.15">
      <c r="A34" s="77"/>
      <c r="B34" s="99"/>
      <c r="C34" s="99"/>
      <c r="D34" s="77"/>
      <c r="E34" s="77"/>
      <c r="F34" s="4" t="str">
        <f t="shared" si="0"/>
        <v/>
      </c>
      <c r="G34" s="77"/>
      <c r="H34" s="77"/>
      <c r="I34" s="77"/>
      <c r="K34" s="78" t="e">
        <f t="shared" si="1"/>
        <v>#NUM!</v>
      </c>
      <c r="L34" s="78" t="e">
        <f t="shared" si="2"/>
        <v>#NUM!</v>
      </c>
      <c r="M34" s="78" t="e">
        <f t="shared" si="3"/>
        <v>#NUM!</v>
      </c>
      <c r="N34" s="78" t="e">
        <f t="shared" si="4"/>
        <v>#NUM!</v>
      </c>
      <c r="O34" s="78" t="e">
        <f t="shared" si="5"/>
        <v>#NUM!</v>
      </c>
      <c r="P34" s="78" t="e">
        <f t="shared" si="26"/>
        <v>#N/A</v>
      </c>
      <c r="Q34" s="78" t="e">
        <f t="shared" si="6"/>
        <v>#NUM!</v>
      </c>
      <c r="R34" s="78" t="e">
        <f t="shared" si="7"/>
        <v>#NUM!</v>
      </c>
      <c r="S34" s="78" t="e">
        <f t="shared" si="8"/>
        <v>#NUM!</v>
      </c>
      <c r="T34" s="78" t="e">
        <f t="shared" si="9"/>
        <v>#NUM!</v>
      </c>
      <c r="U34" s="78" t="e">
        <f t="shared" si="10"/>
        <v>#N/A</v>
      </c>
      <c r="V34" s="78" t="e">
        <f t="shared" si="11"/>
        <v>#NUM!</v>
      </c>
      <c r="W34" s="78" t="e">
        <f t="shared" si="12"/>
        <v>#NUM!</v>
      </c>
      <c r="X34" s="78" t="e">
        <f t="shared" si="13"/>
        <v>#NUM!</v>
      </c>
      <c r="Y34" s="78" t="e">
        <f t="shared" si="14"/>
        <v>#NUM!</v>
      </c>
      <c r="Z34" s="78" t="e">
        <f t="shared" si="15"/>
        <v>#N/A</v>
      </c>
      <c r="AA34" s="78" t="e">
        <f t="shared" si="16"/>
        <v>#NUM!</v>
      </c>
      <c r="AB34" s="78" t="e">
        <f t="shared" si="17"/>
        <v>#NUM!</v>
      </c>
      <c r="AC34" s="78" t="e">
        <f t="shared" si="18"/>
        <v>#NUM!</v>
      </c>
      <c r="AD34" s="78" t="e">
        <f t="shared" si="19"/>
        <v>#NUM!</v>
      </c>
      <c r="AE34" s="78" t="e">
        <f t="shared" si="20"/>
        <v>#NUM!</v>
      </c>
      <c r="AF34" s="78" t="e">
        <f t="shared" si="21"/>
        <v>#N/A</v>
      </c>
      <c r="AG34" s="78" t="e">
        <f t="shared" si="22"/>
        <v>#NUM!</v>
      </c>
      <c r="AH34" s="78" t="e">
        <f t="shared" si="23"/>
        <v>#NUM!</v>
      </c>
      <c r="AI34" s="78" t="e">
        <f t="shared" si="24"/>
        <v>#NUM!</v>
      </c>
      <c r="AJ34" s="78" t="e">
        <f t="shared" si="25"/>
        <v>#N/A</v>
      </c>
    </row>
    <row r="35" spans="1:36" ht="12.95" customHeight="1" x14ac:dyDescent="0.15">
      <c r="A35" s="77"/>
      <c r="B35" s="99"/>
      <c r="C35" s="99"/>
      <c r="D35" s="77"/>
      <c r="E35" s="77"/>
      <c r="F35" s="4" t="str">
        <f t="shared" si="0"/>
        <v/>
      </c>
      <c r="G35" s="77"/>
      <c r="H35" s="77"/>
      <c r="I35" s="77"/>
      <c r="K35" s="78" t="e">
        <f t="shared" si="1"/>
        <v>#NUM!</v>
      </c>
      <c r="L35" s="78" t="e">
        <f t="shared" si="2"/>
        <v>#NUM!</v>
      </c>
      <c r="M35" s="78" t="e">
        <f t="shared" si="3"/>
        <v>#NUM!</v>
      </c>
      <c r="N35" s="78" t="e">
        <f t="shared" si="4"/>
        <v>#NUM!</v>
      </c>
      <c r="O35" s="78" t="e">
        <f t="shared" si="5"/>
        <v>#NUM!</v>
      </c>
      <c r="P35" s="78" t="e">
        <f t="shared" si="26"/>
        <v>#N/A</v>
      </c>
      <c r="Q35" s="78" t="e">
        <f t="shared" si="6"/>
        <v>#NUM!</v>
      </c>
      <c r="R35" s="78" t="e">
        <f t="shared" si="7"/>
        <v>#NUM!</v>
      </c>
      <c r="S35" s="78" t="e">
        <f t="shared" si="8"/>
        <v>#NUM!</v>
      </c>
      <c r="T35" s="78" t="e">
        <f t="shared" si="9"/>
        <v>#NUM!</v>
      </c>
      <c r="U35" s="78" t="e">
        <f t="shared" si="10"/>
        <v>#N/A</v>
      </c>
      <c r="V35" s="78" t="e">
        <f t="shared" si="11"/>
        <v>#NUM!</v>
      </c>
      <c r="W35" s="78" t="e">
        <f t="shared" si="12"/>
        <v>#NUM!</v>
      </c>
      <c r="X35" s="78" t="e">
        <f t="shared" si="13"/>
        <v>#NUM!</v>
      </c>
      <c r="Y35" s="78" t="e">
        <f t="shared" si="14"/>
        <v>#NUM!</v>
      </c>
      <c r="Z35" s="78" t="e">
        <f t="shared" si="15"/>
        <v>#N/A</v>
      </c>
      <c r="AA35" s="78" t="e">
        <f t="shared" si="16"/>
        <v>#NUM!</v>
      </c>
      <c r="AB35" s="78" t="e">
        <f t="shared" si="17"/>
        <v>#NUM!</v>
      </c>
      <c r="AC35" s="78" t="e">
        <f t="shared" si="18"/>
        <v>#NUM!</v>
      </c>
      <c r="AD35" s="78" t="e">
        <f t="shared" si="19"/>
        <v>#NUM!</v>
      </c>
      <c r="AE35" s="78" t="e">
        <f t="shared" si="20"/>
        <v>#NUM!</v>
      </c>
      <c r="AF35" s="78" t="e">
        <f t="shared" si="21"/>
        <v>#N/A</v>
      </c>
      <c r="AG35" s="78" t="e">
        <f t="shared" si="22"/>
        <v>#NUM!</v>
      </c>
      <c r="AH35" s="78" t="e">
        <f t="shared" si="23"/>
        <v>#NUM!</v>
      </c>
      <c r="AI35" s="78" t="e">
        <f t="shared" si="24"/>
        <v>#NUM!</v>
      </c>
      <c r="AJ35" s="78" t="e">
        <f t="shared" si="25"/>
        <v>#N/A</v>
      </c>
    </row>
    <row r="36" spans="1:36" ht="12.95" customHeight="1" x14ac:dyDescent="0.15">
      <c r="A36" s="77"/>
      <c r="B36" s="99"/>
      <c r="C36" s="99"/>
      <c r="D36" s="77"/>
      <c r="E36" s="77"/>
      <c r="F36" s="4" t="str">
        <f t="shared" si="0"/>
        <v/>
      </c>
      <c r="G36" s="77"/>
      <c r="H36" s="77"/>
      <c r="I36" s="77"/>
      <c r="K36" s="78" t="e">
        <f t="shared" si="1"/>
        <v>#NUM!</v>
      </c>
      <c r="L36" s="78" t="e">
        <f t="shared" si="2"/>
        <v>#NUM!</v>
      </c>
      <c r="M36" s="78" t="e">
        <f t="shared" si="3"/>
        <v>#NUM!</v>
      </c>
      <c r="N36" s="78" t="e">
        <f t="shared" si="4"/>
        <v>#NUM!</v>
      </c>
      <c r="O36" s="78" t="e">
        <f t="shared" si="5"/>
        <v>#NUM!</v>
      </c>
      <c r="P36" s="78" t="e">
        <f t="shared" si="26"/>
        <v>#N/A</v>
      </c>
      <c r="Q36" s="78" t="e">
        <f t="shared" si="6"/>
        <v>#NUM!</v>
      </c>
      <c r="R36" s="78" t="e">
        <f t="shared" si="7"/>
        <v>#NUM!</v>
      </c>
      <c r="S36" s="78" t="e">
        <f t="shared" si="8"/>
        <v>#NUM!</v>
      </c>
      <c r="T36" s="78" t="e">
        <f t="shared" si="9"/>
        <v>#NUM!</v>
      </c>
      <c r="U36" s="78" t="e">
        <f t="shared" si="10"/>
        <v>#N/A</v>
      </c>
      <c r="V36" s="78" t="e">
        <f t="shared" si="11"/>
        <v>#NUM!</v>
      </c>
      <c r="W36" s="78" t="e">
        <f t="shared" si="12"/>
        <v>#NUM!</v>
      </c>
      <c r="X36" s="78" t="e">
        <f t="shared" si="13"/>
        <v>#NUM!</v>
      </c>
      <c r="Y36" s="78" t="e">
        <f t="shared" si="14"/>
        <v>#NUM!</v>
      </c>
      <c r="Z36" s="78" t="e">
        <f t="shared" si="15"/>
        <v>#N/A</v>
      </c>
      <c r="AA36" s="78" t="e">
        <f t="shared" si="16"/>
        <v>#NUM!</v>
      </c>
      <c r="AB36" s="78" t="e">
        <f t="shared" si="17"/>
        <v>#NUM!</v>
      </c>
      <c r="AC36" s="78" t="e">
        <f t="shared" si="18"/>
        <v>#NUM!</v>
      </c>
      <c r="AD36" s="78" t="e">
        <f t="shared" si="19"/>
        <v>#NUM!</v>
      </c>
      <c r="AE36" s="78" t="e">
        <f t="shared" si="20"/>
        <v>#NUM!</v>
      </c>
      <c r="AF36" s="78" t="e">
        <f t="shared" si="21"/>
        <v>#N/A</v>
      </c>
      <c r="AG36" s="78" t="e">
        <f t="shared" si="22"/>
        <v>#NUM!</v>
      </c>
      <c r="AH36" s="78" t="e">
        <f t="shared" si="23"/>
        <v>#NUM!</v>
      </c>
      <c r="AI36" s="78" t="e">
        <f t="shared" si="24"/>
        <v>#NUM!</v>
      </c>
      <c r="AJ36" s="78" t="e">
        <f t="shared" si="25"/>
        <v>#N/A</v>
      </c>
    </row>
    <row r="37" spans="1:36" ht="12.95" customHeight="1" x14ac:dyDescent="0.15">
      <c r="A37" s="77"/>
      <c r="B37" s="99"/>
      <c r="C37" s="99"/>
      <c r="D37" s="77"/>
      <c r="E37" s="77"/>
      <c r="F37" s="4" t="str">
        <f t="shared" si="0"/>
        <v/>
      </c>
      <c r="G37" s="77"/>
      <c r="H37" s="77"/>
      <c r="I37" s="77"/>
      <c r="K37" s="78" t="e">
        <f t="shared" si="1"/>
        <v>#NUM!</v>
      </c>
      <c r="L37" s="78" t="e">
        <f t="shared" si="2"/>
        <v>#NUM!</v>
      </c>
      <c r="M37" s="78" t="e">
        <f t="shared" si="3"/>
        <v>#NUM!</v>
      </c>
      <c r="N37" s="78" t="e">
        <f t="shared" si="4"/>
        <v>#NUM!</v>
      </c>
      <c r="O37" s="78" t="e">
        <f t="shared" si="5"/>
        <v>#NUM!</v>
      </c>
      <c r="P37" s="78" t="e">
        <f t="shared" si="26"/>
        <v>#N/A</v>
      </c>
      <c r="Q37" s="78" t="e">
        <f t="shared" si="6"/>
        <v>#NUM!</v>
      </c>
      <c r="R37" s="78" t="e">
        <f t="shared" si="7"/>
        <v>#NUM!</v>
      </c>
      <c r="S37" s="78" t="e">
        <f t="shared" si="8"/>
        <v>#NUM!</v>
      </c>
      <c r="T37" s="78" t="e">
        <f t="shared" si="9"/>
        <v>#NUM!</v>
      </c>
      <c r="U37" s="78" t="e">
        <f t="shared" si="10"/>
        <v>#N/A</v>
      </c>
      <c r="V37" s="78" t="e">
        <f t="shared" si="11"/>
        <v>#NUM!</v>
      </c>
      <c r="W37" s="78" t="e">
        <f t="shared" si="12"/>
        <v>#NUM!</v>
      </c>
      <c r="X37" s="78" t="e">
        <f t="shared" si="13"/>
        <v>#NUM!</v>
      </c>
      <c r="Y37" s="78" t="e">
        <f t="shared" si="14"/>
        <v>#NUM!</v>
      </c>
      <c r="Z37" s="78" t="e">
        <f t="shared" si="15"/>
        <v>#N/A</v>
      </c>
      <c r="AA37" s="78" t="e">
        <f t="shared" si="16"/>
        <v>#NUM!</v>
      </c>
      <c r="AB37" s="78" t="e">
        <f t="shared" si="17"/>
        <v>#NUM!</v>
      </c>
      <c r="AC37" s="78" t="e">
        <f t="shared" si="18"/>
        <v>#NUM!</v>
      </c>
      <c r="AD37" s="78" t="e">
        <f t="shared" si="19"/>
        <v>#NUM!</v>
      </c>
      <c r="AE37" s="78" t="e">
        <f t="shared" si="20"/>
        <v>#NUM!</v>
      </c>
      <c r="AF37" s="78" t="e">
        <f t="shared" si="21"/>
        <v>#N/A</v>
      </c>
      <c r="AG37" s="78" t="e">
        <f t="shared" si="22"/>
        <v>#NUM!</v>
      </c>
      <c r="AH37" s="78" t="e">
        <f t="shared" si="23"/>
        <v>#NUM!</v>
      </c>
      <c r="AI37" s="78" t="e">
        <f t="shared" si="24"/>
        <v>#NUM!</v>
      </c>
      <c r="AJ37" s="78" t="e">
        <f t="shared" si="25"/>
        <v>#N/A</v>
      </c>
    </row>
    <row r="38" spans="1:36" ht="12.95" customHeight="1" x14ac:dyDescent="0.15">
      <c r="A38" s="77"/>
      <c r="B38" s="99"/>
      <c r="C38" s="99"/>
      <c r="D38" s="77"/>
      <c r="E38" s="77"/>
      <c r="F38" s="4" t="str">
        <f t="shared" si="0"/>
        <v/>
      </c>
      <c r="G38" s="77"/>
      <c r="H38" s="77"/>
      <c r="I38" s="77"/>
      <c r="K38" s="78" t="e">
        <f t="shared" si="1"/>
        <v>#NUM!</v>
      </c>
      <c r="L38" s="78" t="e">
        <f t="shared" si="2"/>
        <v>#NUM!</v>
      </c>
      <c r="M38" s="78" t="e">
        <f t="shared" si="3"/>
        <v>#NUM!</v>
      </c>
      <c r="N38" s="78" t="e">
        <f t="shared" si="4"/>
        <v>#NUM!</v>
      </c>
      <c r="O38" s="78" t="e">
        <f t="shared" si="5"/>
        <v>#NUM!</v>
      </c>
      <c r="P38" s="78" t="e">
        <f t="shared" si="26"/>
        <v>#N/A</v>
      </c>
      <c r="Q38" s="78" t="e">
        <f t="shared" si="6"/>
        <v>#NUM!</v>
      </c>
      <c r="R38" s="78" t="e">
        <f t="shared" si="7"/>
        <v>#NUM!</v>
      </c>
      <c r="S38" s="78" t="e">
        <f t="shared" si="8"/>
        <v>#NUM!</v>
      </c>
      <c r="T38" s="78" t="e">
        <f t="shared" si="9"/>
        <v>#NUM!</v>
      </c>
      <c r="U38" s="78" t="e">
        <f t="shared" si="10"/>
        <v>#N/A</v>
      </c>
      <c r="V38" s="78" t="e">
        <f t="shared" si="11"/>
        <v>#NUM!</v>
      </c>
      <c r="W38" s="78" t="e">
        <f t="shared" si="12"/>
        <v>#NUM!</v>
      </c>
      <c r="X38" s="78" t="e">
        <f t="shared" si="13"/>
        <v>#NUM!</v>
      </c>
      <c r="Y38" s="78" t="e">
        <f t="shared" si="14"/>
        <v>#NUM!</v>
      </c>
      <c r="Z38" s="78" t="e">
        <f t="shared" si="15"/>
        <v>#N/A</v>
      </c>
      <c r="AA38" s="78" t="e">
        <f t="shared" si="16"/>
        <v>#NUM!</v>
      </c>
      <c r="AB38" s="78" t="e">
        <f t="shared" si="17"/>
        <v>#NUM!</v>
      </c>
      <c r="AC38" s="78" t="e">
        <f t="shared" si="18"/>
        <v>#NUM!</v>
      </c>
      <c r="AD38" s="78" t="e">
        <f t="shared" si="19"/>
        <v>#NUM!</v>
      </c>
      <c r="AE38" s="78" t="e">
        <f t="shared" si="20"/>
        <v>#NUM!</v>
      </c>
      <c r="AF38" s="78" t="e">
        <f t="shared" si="21"/>
        <v>#N/A</v>
      </c>
      <c r="AG38" s="78" t="e">
        <f t="shared" si="22"/>
        <v>#NUM!</v>
      </c>
      <c r="AH38" s="78" t="e">
        <f t="shared" si="23"/>
        <v>#NUM!</v>
      </c>
      <c r="AI38" s="78" t="e">
        <f t="shared" si="24"/>
        <v>#NUM!</v>
      </c>
      <c r="AJ38" s="78" t="e">
        <f t="shared" si="25"/>
        <v>#N/A</v>
      </c>
    </row>
    <row r="39" spans="1:36" ht="12.95" customHeight="1" x14ac:dyDescent="0.15">
      <c r="A39" s="77"/>
      <c r="B39" s="99"/>
      <c r="C39" s="99"/>
      <c r="D39" s="77"/>
      <c r="E39" s="77"/>
      <c r="F39" s="4" t="str">
        <f t="shared" si="0"/>
        <v/>
      </c>
      <c r="G39" s="77"/>
      <c r="H39" s="77"/>
      <c r="I39" s="77"/>
      <c r="K39" s="78" t="e">
        <f t="shared" si="1"/>
        <v>#NUM!</v>
      </c>
      <c r="L39" s="78" t="e">
        <f t="shared" si="2"/>
        <v>#NUM!</v>
      </c>
      <c r="M39" s="78" t="e">
        <f t="shared" si="3"/>
        <v>#NUM!</v>
      </c>
      <c r="N39" s="78" t="e">
        <f t="shared" si="4"/>
        <v>#NUM!</v>
      </c>
      <c r="O39" s="78" t="e">
        <f t="shared" si="5"/>
        <v>#NUM!</v>
      </c>
      <c r="P39" s="78" t="e">
        <f t="shared" si="26"/>
        <v>#N/A</v>
      </c>
      <c r="Q39" s="78" t="e">
        <f t="shared" si="6"/>
        <v>#NUM!</v>
      </c>
      <c r="R39" s="78" t="e">
        <f t="shared" si="7"/>
        <v>#NUM!</v>
      </c>
      <c r="S39" s="78" t="e">
        <f t="shared" si="8"/>
        <v>#NUM!</v>
      </c>
      <c r="T39" s="78" t="e">
        <f t="shared" si="9"/>
        <v>#NUM!</v>
      </c>
      <c r="U39" s="78" t="e">
        <f t="shared" si="10"/>
        <v>#N/A</v>
      </c>
      <c r="V39" s="78" t="e">
        <f t="shared" si="11"/>
        <v>#NUM!</v>
      </c>
      <c r="W39" s="78" t="e">
        <f t="shared" si="12"/>
        <v>#NUM!</v>
      </c>
      <c r="X39" s="78" t="e">
        <f t="shared" si="13"/>
        <v>#NUM!</v>
      </c>
      <c r="Y39" s="78" t="e">
        <f t="shared" si="14"/>
        <v>#NUM!</v>
      </c>
      <c r="Z39" s="78" t="e">
        <f t="shared" si="15"/>
        <v>#N/A</v>
      </c>
      <c r="AA39" s="78" t="e">
        <f t="shared" si="16"/>
        <v>#NUM!</v>
      </c>
      <c r="AB39" s="78" t="e">
        <f t="shared" si="17"/>
        <v>#NUM!</v>
      </c>
      <c r="AC39" s="78" t="e">
        <f t="shared" si="18"/>
        <v>#NUM!</v>
      </c>
      <c r="AD39" s="78" t="e">
        <f t="shared" si="19"/>
        <v>#NUM!</v>
      </c>
      <c r="AE39" s="78" t="e">
        <f t="shared" si="20"/>
        <v>#NUM!</v>
      </c>
      <c r="AF39" s="78" t="e">
        <f t="shared" si="21"/>
        <v>#N/A</v>
      </c>
      <c r="AG39" s="78" t="e">
        <f t="shared" si="22"/>
        <v>#NUM!</v>
      </c>
      <c r="AH39" s="78" t="e">
        <f t="shared" si="23"/>
        <v>#NUM!</v>
      </c>
      <c r="AI39" s="78" t="e">
        <f t="shared" si="24"/>
        <v>#NUM!</v>
      </c>
      <c r="AJ39" s="78" t="e">
        <f t="shared" si="25"/>
        <v>#N/A</v>
      </c>
    </row>
    <row r="40" spans="1:36" ht="12.95" customHeight="1" x14ac:dyDescent="0.15">
      <c r="A40" s="77"/>
      <c r="B40" s="99"/>
      <c r="C40" s="99"/>
      <c r="D40" s="77"/>
      <c r="E40" s="77"/>
      <c r="F40" s="4" t="str">
        <f t="shared" si="0"/>
        <v/>
      </c>
      <c r="G40" s="77"/>
      <c r="H40" s="77"/>
      <c r="I40" s="77"/>
      <c r="K40" s="78" t="e">
        <f t="shared" si="1"/>
        <v>#NUM!</v>
      </c>
      <c r="L40" s="78" t="e">
        <f t="shared" si="2"/>
        <v>#NUM!</v>
      </c>
      <c r="M40" s="78" t="e">
        <f t="shared" si="3"/>
        <v>#NUM!</v>
      </c>
      <c r="N40" s="78" t="e">
        <f t="shared" si="4"/>
        <v>#NUM!</v>
      </c>
      <c r="O40" s="78" t="e">
        <f t="shared" si="5"/>
        <v>#NUM!</v>
      </c>
      <c r="P40" s="78" t="e">
        <f t="shared" si="26"/>
        <v>#N/A</v>
      </c>
      <c r="Q40" s="78" t="e">
        <f t="shared" si="6"/>
        <v>#NUM!</v>
      </c>
      <c r="R40" s="78" t="e">
        <f t="shared" si="7"/>
        <v>#NUM!</v>
      </c>
      <c r="S40" s="78" t="e">
        <f t="shared" si="8"/>
        <v>#NUM!</v>
      </c>
      <c r="T40" s="78" t="e">
        <f t="shared" si="9"/>
        <v>#NUM!</v>
      </c>
      <c r="U40" s="78" t="e">
        <f t="shared" si="10"/>
        <v>#N/A</v>
      </c>
      <c r="V40" s="78" t="e">
        <f t="shared" si="11"/>
        <v>#NUM!</v>
      </c>
      <c r="W40" s="78" t="e">
        <f t="shared" si="12"/>
        <v>#NUM!</v>
      </c>
      <c r="X40" s="78" t="e">
        <f t="shared" si="13"/>
        <v>#NUM!</v>
      </c>
      <c r="Y40" s="78" t="e">
        <f t="shared" si="14"/>
        <v>#NUM!</v>
      </c>
      <c r="Z40" s="78" t="e">
        <f t="shared" si="15"/>
        <v>#N/A</v>
      </c>
      <c r="AA40" s="78" t="e">
        <f t="shared" si="16"/>
        <v>#NUM!</v>
      </c>
      <c r="AB40" s="78" t="e">
        <f t="shared" si="17"/>
        <v>#NUM!</v>
      </c>
      <c r="AC40" s="78" t="e">
        <f t="shared" si="18"/>
        <v>#NUM!</v>
      </c>
      <c r="AD40" s="78" t="e">
        <f t="shared" si="19"/>
        <v>#NUM!</v>
      </c>
      <c r="AE40" s="78" t="e">
        <f t="shared" si="20"/>
        <v>#NUM!</v>
      </c>
      <c r="AF40" s="78" t="e">
        <f t="shared" si="21"/>
        <v>#N/A</v>
      </c>
      <c r="AG40" s="78" t="e">
        <f t="shared" si="22"/>
        <v>#NUM!</v>
      </c>
      <c r="AH40" s="78" t="e">
        <f t="shared" si="23"/>
        <v>#NUM!</v>
      </c>
      <c r="AI40" s="78" t="e">
        <f t="shared" si="24"/>
        <v>#NUM!</v>
      </c>
      <c r="AJ40" s="78" t="e">
        <f t="shared" si="25"/>
        <v>#N/A</v>
      </c>
    </row>
    <row r="41" spans="1:36" ht="12.95" customHeight="1" x14ac:dyDescent="0.15">
      <c r="A41" s="77"/>
      <c r="B41" s="99"/>
      <c r="C41" s="99"/>
      <c r="D41" s="77"/>
      <c r="E41" s="77"/>
      <c r="F41" s="4" t="str">
        <f t="shared" si="0"/>
        <v/>
      </c>
      <c r="G41" s="77"/>
      <c r="H41" s="77"/>
      <c r="I41" s="77"/>
      <c r="K41" s="78" t="e">
        <f t="shared" si="1"/>
        <v>#NUM!</v>
      </c>
      <c r="L41" s="78" t="e">
        <f t="shared" si="2"/>
        <v>#NUM!</v>
      </c>
      <c r="M41" s="78" t="e">
        <f t="shared" si="3"/>
        <v>#NUM!</v>
      </c>
      <c r="N41" s="78" t="e">
        <f t="shared" si="4"/>
        <v>#NUM!</v>
      </c>
      <c r="O41" s="78" t="e">
        <f t="shared" si="5"/>
        <v>#NUM!</v>
      </c>
      <c r="P41" s="78" t="e">
        <f t="shared" si="26"/>
        <v>#N/A</v>
      </c>
      <c r="Q41" s="78" t="e">
        <f t="shared" si="6"/>
        <v>#NUM!</v>
      </c>
      <c r="R41" s="78" t="e">
        <f t="shared" si="7"/>
        <v>#NUM!</v>
      </c>
      <c r="S41" s="78" t="e">
        <f t="shared" si="8"/>
        <v>#NUM!</v>
      </c>
      <c r="T41" s="78" t="e">
        <f t="shared" si="9"/>
        <v>#NUM!</v>
      </c>
      <c r="U41" s="78" t="e">
        <f t="shared" si="10"/>
        <v>#N/A</v>
      </c>
      <c r="V41" s="78" t="e">
        <f t="shared" si="11"/>
        <v>#NUM!</v>
      </c>
      <c r="W41" s="78" t="e">
        <f t="shared" si="12"/>
        <v>#NUM!</v>
      </c>
      <c r="X41" s="78" t="e">
        <f t="shared" si="13"/>
        <v>#NUM!</v>
      </c>
      <c r="Y41" s="78" t="e">
        <f t="shared" si="14"/>
        <v>#NUM!</v>
      </c>
      <c r="Z41" s="78" t="e">
        <f t="shared" si="15"/>
        <v>#N/A</v>
      </c>
      <c r="AA41" s="78" t="e">
        <f t="shared" si="16"/>
        <v>#NUM!</v>
      </c>
      <c r="AB41" s="78" t="e">
        <f t="shared" si="17"/>
        <v>#NUM!</v>
      </c>
      <c r="AC41" s="78" t="e">
        <f t="shared" si="18"/>
        <v>#NUM!</v>
      </c>
      <c r="AD41" s="78" t="e">
        <f t="shared" si="19"/>
        <v>#NUM!</v>
      </c>
      <c r="AE41" s="78" t="e">
        <f t="shared" si="20"/>
        <v>#NUM!</v>
      </c>
      <c r="AF41" s="78" t="e">
        <f t="shared" si="21"/>
        <v>#N/A</v>
      </c>
      <c r="AG41" s="78" t="e">
        <f t="shared" si="22"/>
        <v>#NUM!</v>
      </c>
      <c r="AH41" s="78" t="e">
        <f t="shared" si="23"/>
        <v>#NUM!</v>
      </c>
      <c r="AI41" s="78" t="e">
        <f t="shared" si="24"/>
        <v>#NUM!</v>
      </c>
      <c r="AJ41" s="78" t="e">
        <f t="shared" si="25"/>
        <v>#N/A</v>
      </c>
    </row>
    <row r="42" spans="1:36" ht="12.95" customHeight="1" x14ac:dyDescent="0.15">
      <c r="A42" s="77"/>
      <c r="B42" s="99"/>
      <c r="C42" s="99"/>
      <c r="D42" s="77"/>
      <c r="E42" s="77"/>
      <c r="F42" s="4" t="str">
        <f t="shared" si="0"/>
        <v/>
      </c>
      <c r="G42" s="77"/>
      <c r="H42" s="77"/>
      <c r="I42" s="77"/>
      <c r="K42" s="78" t="e">
        <f t="shared" si="1"/>
        <v>#NUM!</v>
      </c>
      <c r="L42" s="78" t="e">
        <f t="shared" si="2"/>
        <v>#NUM!</v>
      </c>
      <c r="M42" s="78" t="e">
        <f t="shared" si="3"/>
        <v>#NUM!</v>
      </c>
      <c r="N42" s="78" t="e">
        <f t="shared" si="4"/>
        <v>#NUM!</v>
      </c>
      <c r="O42" s="78" t="e">
        <f t="shared" si="5"/>
        <v>#NUM!</v>
      </c>
      <c r="P42" s="78" t="e">
        <f t="shared" si="26"/>
        <v>#N/A</v>
      </c>
      <c r="Q42" s="78" t="e">
        <f t="shared" si="6"/>
        <v>#NUM!</v>
      </c>
      <c r="R42" s="78" t="e">
        <f t="shared" si="7"/>
        <v>#NUM!</v>
      </c>
      <c r="S42" s="78" t="e">
        <f t="shared" si="8"/>
        <v>#NUM!</v>
      </c>
      <c r="T42" s="78" t="e">
        <f t="shared" si="9"/>
        <v>#NUM!</v>
      </c>
      <c r="U42" s="78" t="e">
        <f t="shared" si="10"/>
        <v>#N/A</v>
      </c>
      <c r="V42" s="78" t="e">
        <f t="shared" si="11"/>
        <v>#NUM!</v>
      </c>
      <c r="W42" s="78" t="e">
        <f t="shared" si="12"/>
        <v>#NUM!</v>
      </c>
      <c r="X42" s="78" t="e">
        <f t="shared" si="13"/>
        <v>#NUM!</v>
      </c>
      <c r="Y42" s="78" t="e">
        <f t="shared" si="14"/>
        <v>#NUM!</v>
      </c>
      <c r="Z42" s="78" t="e">
        <f t="shared" si="15"/>
        <v>#N/A</v>
      </c>
      <c r="AA42" s="78" t="e">
        <f t="shared" si="16"/>
        <v>#NUM!</v>
      </c>
      <c r="AB42" s="78" t="e">
        <f t="shared" si="17"/>
        <v>#NUM!</v>
      </c>
      <c r="AC42" s="78" t="e">
        <f t="shared" si="18"/>
        <v>#NUM!</v>
      </c>
      <c r="AD42" s="78" t="e">
        <f t="shared" si="19"/>
        <v>#NUM!</v>
      </c>
      <c r="AE42" s="78" t="e">
        <f t="shared" si="20"/>
        <v>#NUM!</v>
      </c>
      <c r="AF42" s="78" t="e">
        <f t="shared" si="21"/>
        <v>#N/A</v>
      </c>
      <c r="AG42" s="78" t="e">
        <f t="shared" si="22"/>
        <v>#NUM!</v>
      </c>
      <c r="AH42" s="78" t="e">
        <f t="shared" si="23"/>
        <v>#NUM!</v>
      </c>
      <c r="AI42" s="78" t="e">
        <f t="shared" si="24"/>
        <v>#NUM!</v>
      </c>
      <c r="AJ42" s="78" t="e">
        <f t="shared" si="25"/>
        <v>#N/A</v>
      </c>
    </row>
    <row r="43" spans="1:36" ht="12.95" customHeight="1" x14ac:dyDescent="0.15">
      <c r="A43" s="77"/>
      <c r="B43" s="99"/>
      <c r="C43" s="99"/>
      <c r="D43" s="77"/>
      <c r="E43" s="77"/>
      <c r="F43" s="4" t="str">
        <f t="shared" si="0"/>
        <v/>
      </c>
      <c r="G43" s="77"/>
      <c r="H43" s="77"/>
      <c r="I43" s="77"/>
      <c r="K43" s="78" t="e">
        <f t="shared" si="1"/>
        <v>#NUM!</v>
      </c>
      <c r="L43" s="78" t="e">
        <f t="shared" si="2"/>
        <v>#NUM!</v>
      </c>
      <c r="M43" s="78" t="e">
        <f t="shared" si="3"/>
        <v>#NUM!</v>
      </c>
      <c r="N43" s="78" t="e">
        <f t="shared" si="4"/>
        <v>#NUM!</v>
      </c>
      <c r="O43" s="78" t="e">
        <f t="shared" si="5"/>
        <v>#NUM!</v>
      </c>
      <c r="P43" s="78" t="e">
        <f t="shared" si="26"/>
        <v>#N/A</v>
      </c>
      <c r="Q43" s="78" t="e">
        <f t="shared" si="6"/>
        <v>#NUM!</v>
      </c>
      <c r="R43" s="78" t="e">
        <f t="shared" si="7"/>
        <v>#NUM!</v>
      </c>
      <c r="S43" s="78" t="e">
        <f t="shared" si="8"/>
        <v>#NUM!</v>
      </c>
      <c r="T43" s="78" t="e">
        <f t="shared" si="9"/>
        <v>#NUM!</v>
      </c>
      <c r="U43" s="78" t="e">
        <f t="shared" si="10"/>
        <v>#N/A</v>
      </c>
      <c r="V43" s="78" t="e">
        <f t="shared" si="11"/>
        <v>#NUM!</v>
      </c>
      <c r="W43" s="78" t="e">
        <f t="shared" si="12"/>
        <v>#NUM!</v>
      </c>
      <c r="X43" s="78" t="e">
        <f t="shared" si="13"/>
        <v>#NUM!</v>
      </c>
      <c r="Y43" s="78" t="e">
        <f t="shared" si="14"/>
        <v>#NUM!</v>
      </c>
      <c r="Z43" s="78" t="e">
        <f t="shared" si="15"/>
        <v>#N/A</v>
      </c>
      <c r="AA43" s="78" t="e">
        <f t="shared" si="16"/>
        <v>#NUM!</v>
      </c>
      <c r="AB43" s="78" t="e">
        <f t="shared" si="17"/>
        <v>#NUM!</v>
      </c>
      <c r="AC43" s="78" t="e">
        <f t="shared" si="18"/>
        <v>#NUM!</v>
      </c>
      <c r="AD43" s="78" t="e">
        <f t="shared" si="19"/>
        <v>#NUM!</v>
      </c>
      <c r="AE43" s="78" t="e">
        <f t="shared" si="20"/>
        <v>#NUM!</v>
      </c>
      <c r="AF43" s="78" t="e">
        <f t="shared" si="21"/>
        <v>#N/A</v>
      </c>
      <c r="AG43" s="78" t="e">
        <f t="shared" si="22"/>
        <v>#NUM!</v>
      </c>
      <c r="AH43" s="78" t="e">
        <f t="shared" si="23"/>
        <v>#NUM!</v>
      </c>
      <c r="AI43" s="78" t="e">
        <f t="shared" si="24"/>
        <v>#NUM!</v>
      </c>
      <c r="AJ43" s="78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77" t="s">
        <v>18</v>
      </c>
      <c r="D46" s="77" t="s">
        <v>19</v>
      </c>
      <c r="E46" s="77" t="s">
        <v>20</v>
      </c>
      <c r="F46" s="11"/>
      <c r="G46" s="5" t="s">
        <v>21</v>
      </c>
      <c r="H46" s="13"/>
      <c r="I46" s="111" t="s">
        <v>381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17</v>
      </c>
      <c r="D47" s="15">
        <f>COUNTIF(G4:G43,"*下層*")</f>
        <v>1</v>
      </c>
      <c r="E47" s="15">
        <f>COUNTA(A4:A43)</f>
        <v>18</v>
      </c>
      <c r="F47" s="11"/>
      <c r="G47" s="16">
        <f>C47*100</f>
        <v>1700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17</v>
      </c>
      <c r="D48" s="15">
        <f>IF(D47&gt;0,ROUND(SUMIF(G4:G43,"*下層*",E4:E43)/D47,0),"")</f>
        <v>9</v>
      </c>
      <c r="E48" s="15">
        <f>ROUND(SUM(E4:E43)/E47,0)</f>
        <v>17</v>
      </c>
      <c r="F48" s="14"/>
      <c r="G48" s="16">
        <f>C48</f>
        <v>17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20</v>
      </c>
      <c r="D49" s="15">
        <f>IF(D47&gt;0,ROUND(SUMIF(G4:G43,"*下層*",D4:D43)/D47,0),"")</f>
        <v>12</v>
      </c>
      <c r="E49" s="15">
        <f>ROUND(SUM(D4:D43)/E47,0)</f>
        <v>20</v>
      </c>
      <c r="F49" s="14"/>
      <c r="G49" s="16">
        <f>C49</f>
        <v>20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5.3900000000000006</v>
      </c>
      <c r="D50" s="17">
        <f>SUMIF(G4:G43,"*下層*",F4:F43)</f>
        <v>0.05</v>
      </c>
      <c r="E50" s="4">
        <f>SUM(F4:F43)</f>
        <v>5.44</v>
      </c>
      <c r="F50" s="14"/>
      <c r="G50" s="18">
        <f>C50*100</f>
        <v>539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形状比＝85、Sr＝14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77" t="s">
        <v>18</v>
      </c>
      <c r="D53" s="77" t="s">
        <v>19</v>
      </c>
      <c r="E53" s="77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5</v>
      </c>
      <c r="D54" s="15">
        <f>COUNTIF(H4:H43,"▲")</f>
        <v>1</v>
      </c>
      <c r="E54" s="15">
        <f>COUNTA(H4:H43)</f>
        <v>6</v>
      </c>
      <c r="F54" s="11"/>
      <c r="G54" s="16">
        <f>C54*100</f>
        <v>500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15</v>
      </c>
      <c r="D55" s="15">
        <f>IF(D54&gt;0,ROUND(SUMIF(H4:H43,"▲",E4:E43)/D54,0),"")</f>
        <v>9</v>
      </c>
      <c r="E55" s="15">
        <f>ROUND(SUMIF(H4:H43,"*",E4:E43)/E54,0)</f>
        <v>14</v>
      </c>
      <c r="F55" s="14"/>
      <c r="G55" s="16">
        <f>C55</f>
        <v>15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16</v>
      </c>
      <c r="D56" s="15">
        <f>IF(D54&gt;0,ROUND(SUMIF(H4:H43,"▲",D4:D43)/D54,0),"")</f>
        <v>12</v>
      </c>
      <c r="E56" s="15">
        <f>ROUND(SUMIF(H4:H43,"*",D4:D43)/E54,0)</f>
        <v>15</v>
      </c>
      <c r="F56" s="14"/>
      <c r="G56" s="16">
        <f>C56</f>
        <v>16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0.78999999999999992</v>
      </c>
      <c r="D57" s="17">
        <f>SUMIF(H4:H43,"▲",F4:F43)</f>
        <v>0.05</v>
      </c>
      <c r="E57" s="17">
        <f>SUM(C57:D57)</f>
        <v>0.84</v>
      </c>
      <c r="F57" s="14"/>
      <c r="G57" s="20">
        <f>C57*100</f>
        <v>78.999999999999986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77" t="s">
        <v>18</v>
      </c>
      <c r="D60" s="77" t="s">
        <v>19</v>
      </c>
      <c r="E60" s="77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29.4</v>
      </c>
      <c r="D61" s="21">
        <f>IF(D47&gt;0,ROUND(D54/D47*100,1),"")</f>
        <v>100</v>
      </c>
      <c r="E61" s="21">
        <f>ROUND(E54/E47*100,1)</f>
        <v>33.299999999999997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14.7</v>
      </c>
      <c r="D62" s="21">
        <f>IF(D47&gt;0,ROUND(D57/D50*100,1),"")</f>
        <v>100</v>
      </c>
      <c r="E62" s="21">
        <f>ROUND(E57/E50*100,1)</f>
        <v>15.4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77" t="s">
        <v>18</v>
      </c>
      <c r="D65" s="77" t="s">
        <v>19</v>
      </c>
      <c r="E65" s="77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12</v>
      </c>
      <c r="D66" s="15">
        <f>D47-D54</f>
        <v>0</v>
      </c>
      <c r="E66" s="15">
        <f>SUM(C66:D66)</f>
        <v>12</v>
      </c>
      <c r="F66" s="11"/>
      <c r="G66" s="16">
        <f>C66*100</f>
        <v>1200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19</v>
      </c>
      <c r="D67" s="15" t="str">
        <f>IF(D66&gt;0,ROUND(SUMIFS(E4:E43,G7:G43,"*下層*",H4:H43,"")/D66,0),"")</f>
        <v/>
      </c>
      <c r="E67" s="15">
        <f>IF(E66&gt;0,ROUND(SUMIF(H4:H43,"",E4:E43)/E66,0),"")</f>
        <v>19</v>
      </c>
      <c r="F67" s="14"/>
      <c r="G67" s="16">
        <f>C67</f>
        <v>19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23</v>
      </c>
      <c r="D68" s="15" t="str">
        <f>IF(D66&gt;0,ROUND(SUMIFS(D4:D43,G7:G43,"*下層*",H4:H43,"")/D66,0),"")</f>
        <v/>
      </c>
      <c r="E68" s="15">
        <f>IF(E66&gt;0,ROUND(SUMIF(H4:H43,"",D4:D43)/E66,0),"")</f>
        <v>23</v>
      </c>
      <c r="F68" s="14"/>
      <c r="G68" s="16">
        <f>C68</f>
        <v>23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4.6000000000000005</v>
      </c>
      <c r="D69" s="17" t="str">
        <f>IF(D66&gt;0,D50-D57,"")</f>
        <v/>
      </c>
      <c r="E69" s="4">
        <f>SUM(C69:D69)</f>
        <v>4.6000000000000005</v>
      </c>
      <c r="F69" s="14"/>
      <c r="G69" s="18">
        <f>C69*100</f>
        <v>460.00000000000006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形状比＝83、Sr＝15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37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415" priority="16" stopIfTrue="1">
      <formula>AND(($H4="スギ"),(#REF!&lt;12))</formula>
    </cfRule>
  </conditionalFormatting>
  <conditionalFormatting sqref="L4:L43">
    <cfRule type="expression" dxfId="414" priority="15" stopIfTrue="1">
      <formula>AND(($H4="スギ"),(#REF!&lt;22),(#REF!&gt;=12))</formula>
    </cfRule>
  </conditionalFormatting>
  <conditionalFormatting sqref="M4:M43">
    <cfRule type="expression" dxfId="413" priority="14" stopIfTrue="1">
      <formula>AND(($H4="スギ"),(#REF!&lt;32),(#REF!&gt;=22))</formula>
    </cfRule>
  </conditionalFormatting>
  <conditionalFormatting sqref="N4:N43">
    <cfRule type="expression" dxfId="412" priority="13" stopIfTrue="1">
      <formula>AND(($H4="スギ"),(#REF!&lt;42),(#REF!&gt;=32))</formula>
    </cfRule>
  </conditionalFormatting>
  <conditionalFormatting sqref="U4:U43 Z4:AF43 AJ4:AJ43 O4:P43">
    <cfRule type="expression" dxfId="411" priority="12" stopIfTrue="1">
      <formula>AND(($H4="スギ"),(#REF!&gt;=42))</formula>
    </cfRule>
  </conditionalFormatting>
  <conditionalFormatting sqref="Q4:Q43 AA4:AA43">
    <cfRule type="expression" dxfId="410" priority="11" stopIfTrue="1">
      <formula>AND(($H4="ヒノキ"),(#REF!&lt;12))</formula>
    </cfRule>
  </conditionalFormatting>
  <conditionalFormatting sqref="R4:R43 AB4:AE43">
    <cfRule type="expression" dxfId="409" priority="10" stopIfTrue="1">
      <formula>AND(($H4="ヒノキ"),(#REF!&lt;22),(#REF!&gt;=12))</formula>
    </cfRule>
  </conditionalFormatting>
  <conditionalFormatting sqref="S4:S43">
    <cfRule type="expression" dxfId="408" priority="9" stopIfTrue="1">
      <formula>AND(($H4="ヒノキ"),(#REF!&lt;32),(#REF!&gt;=22))</formula>
    </cfRule>
  </conditionalFormatting>
  <conditionalFormatting sqref="T4:U43 Z4:AF43 AJ4:AJ43">
    <cfRule type="expression" dxfId="407" priority="8" stopIfTrue="1">
      <formula>AND(($H4="ヒノキ"),(#REF!&gt;=32))</formula>
    </cfRule>
  </conditionalFormatting>
  <conditionalFormatting sqref="V4:V43 AA4:AA43">
    <cfRule type="expression" dxfId="406" priority="7" stopIfTrue="1">
      <formula>AND(($H4="アカマツ"),(#REF!&lt;12))</formula>
    </cfRule>
  </conditionalFormatting>
  <conditionalFormatting sqref="W4:W43 AB4:AB43">
    <cfRule type="expression" dxfId="405" priority="6" stopIfTrue="1">
      <formula>AND(($H4="アカマツ"),(#REF!&lt;22),(#REF!&gt;=12))</formula>
    </cfRule>
  </conditionalFormatting>
  <conditionalFormatting sqref="X4:X43 AC4:AC43">
    <cfRule type="expression" dxfId="404" priority="5" stopIfTrue="1">
      <formula>AND(($H4="アカマツ"),(#REF!&lt;42),(#REF!&gt;=22))</formula>
    </cfRule>
  </conditionalFormatting>
  <conditionalFormatting sqref="Y4:AF43 AJ4:AJ43">
    <cfRule type="expression" dxfId="403" priority="4" stopIfTrue="1">
      <formula>AND(($H4="アカマツ"),(#REF!&gt;=42))</formula>
    </cfRule>
  </conditionalFormatting>
  <conditionalFormatting sqref="AG4:AG43">
    <cfRule type="expression" dxfId="402" priority="3" stopIfTrue="1">
      <formula>AND(($H4&lt;&gt;"スギ"),($H4&lt;&gt;"ヒノキ"),($H4&lt;&gt;"アカマツ"),(#REF!&lt;12))</formula>
    </cfRule>
  </conditionalFormatting>
  <conditionalFormatting sqref="AH4:AH43">
    <cfRule type="expression" dxfId="40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400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FF0000"/>
  </sheetPr>
  <dimension ref="A1:AJ120"/>
  <sheetViews>
    <sheetView showGridLines="0" view="pageBreakPreview" topLeftCell="A25" zoomScaleNormal="85" zoomScaleSheetLayoutView="100" workbookViewId="0">
      <selection activeCell="I46" sqref="I46:I61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541</v>
      </c>
      <c r="B2" s="100"/>
      <c r="C2" s="100"/>
      <c r="D2" s="100"/>
      <c r="E2" s="100"/>
      <c r="F2" s="100"/>
      <c r="G2" s="100"/>
      <c r="H2" s="101" t="s">
        <v>340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79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8">
        <v>0</v>
      </c>
      <c r="L3" s="78">
        <v>12</v>
      </c>
      <c r="M3" s="78">
        <v>22</v>
      </c>
      <c r="N3" s="78">
        <v>32</v>
      </c>
      <c r="O3" s="78">
        <v>42</v>
      </c>
      <c r="P3" s="78" t="s">
        <v>14</v>
      </c>
      <c r="Q3" s="78">
        <v>0</v>
      </c>
      <c r="R3" s="78">
        <v>12</v>
      </c>
      <c r="S3" s="78">
        <v>22</v>
      </c>
      <c r="T3" s="78">
        <v>32</v>
      </c>
      <c r="U3" s="78" t="s">
        <v>14</v>
      </c>
      <c r="V3" s="78">
        <v>0</v>
      </c>
      <c r="W3" s="78">
        <v>12</v>
      </c>
      <c r="X3" s="78">
        <v>22</v>
      </c>
      <c r="Y3" s="78">
        <v>42</v>
      </c>
      <c r="Z3" s="78" t="s">
        <v>14</v>
      </c>
      <c r="AA3" s="78">
        <v>0</v>
      </c>
      <c r="AB3" s="78">
        <v>12</v>
      </c>
      <c r="AC3" s="78">
        <v>22</v>
      </c>
      <c r="AD3" s="78">
        <v>32</v>
      </c>
      <c r="AE3" s="78">
        <v>42</v>
      </c>
      <c r="AF3" s="78" t="s">
        <v>14</v>
      </c>
      <c r="AG3" s="78">
        <v>0</v>
      </c>
      <c r="AH3" s="78">
        <v>12</v>
      </c>
      <c r="AI3" s="78">
        <v>42</v>
      </c>
      <c r="AJ3" s="78" t="s">
        <v>14</v>
      </c>
    </row>
    <row r="4" spans="1:36" ht="12.95" customHeight="1" x14ac:dyDescent="0.15">
      <c r="A4" s="77">
        <v>751</v>
      </c>
      <c r="B4" s="99" t="s">
        <v>39</v>
      </c>
      <c r="C4" s="99"/>
      <c r="D4" s="77">
        <v>28</v>
      </c>
      <c r="E4" s="77">
        <v>15</v>
      </c>
      <c r="F4" s="4">
        <f t="shared" ref="F4:F43" si="0">IF(D4&gt;0,IF(B4="スギ",P4,IF(B4="ヒノキ",U4,IF(B4="アカマツ",Z4,IF(B4="カラマツ",AF4,AJ4)))),"")</f>
        <v>0.43</v>
      </c>
      <c r="G4" s="5"/>
      <c r="H4" s="77"/>
      <c r="I4" s="77" t="s">
        <v>38</v>
      </c>
      <c r="J4" s="1" t="s">
        <v>15</v>
      </c>
      <c r="K4" s="78">
        <f t="shared" ref="K4:K43" si="1">IF(ROUND(10^(-5+0.8769+1.7454*LOG(D4)+1.014*LOG(E4)),2)&gt;=0.01,ROUND(10^(-5+0.8769+1.7454*LOG(D4)+1.014*LOG(E4)),2),ROUND(10^(-5+0.8769+1.7454*LOG(D4)+1.014*LOG(E4)),3))</f>
        <v>0.39</v>
      </c>
      <c r="L4" s="78">
        <f t="shared" ref="L4:L43" si="2">ROUND(10^(-5+0.73504+1.83346*LOG(D4)+1.06569*LOG(E4)),2)</f>
        <v>0.44</v>
      </c>
      <c r="M4" s="78">
        <f t="shared" ref="M4:M43" si="3">ROUND(10^(-5+0.71514+1.74357*LOG(D4)+1.17719*LOG(E4)),2)</f>
        <v>0.42</v>
      </c>
      <c r="N4" s="78">
        <f t="shared" ref="N4:N43" si="4">ROUND(10^(-5+0.82956+1.76381*LOG(D4)+1.06412*LOG(E4)),2)</f>
        <v>0.43</v>
      </c>
      <c r="O4" s="78">
        <f t="shared" ref="O4:O43" si="5">ROUND(10^(-5+0.88226+1.79204*LOG(D4)+0.99303*LOG(E4)),2)</f>
        <v>0.44</v>
      </c>
      <c r="P4" s="78">
        <f>HLOOKUP($D4,K$3:O$43,MATCH($A4,$A$3:$A$43,0),1)</f>
        <v>0.42</v>
      </c>
      <c r="Q4" s="78">
        <f t="shared" ref="Q4:Q43" si="6">IF(ROUND(10^(1.810672*LOG(D4)+0.982833*LOG(E4)-4.173533),2)&gt;=0.01,ROUND(10^(1.810672*LOG(D4)+0.982833*LOG(E4)-4.173533),2),ROUND(10^(1.810672*LOG(D4)+0.982833*LOG(E4)-4.173533),3))</f>
        <v>0.4</v>
      </c>
      <c r="R4" s="78">
        <f t="shared" ref="R4:R43" si="7">ROUND(10^(1.905709*LOG(D4)+1.011385*LOG(E4)-4.293729),2)</f>
        <v>0.45</v>
      </c>
      <c r="S4" s="78">
        <f t="shared" ref="S4:S43" si="8">ROUND(10^(1.771888*LOG(D4)+1.138415*LOG(E4)-4.271259),2)</f>
        <v>0.43</v>
      </c>
      <c r="T4" s="78">
        <f t="shared" ref="T4:T43" si="9">ROUND(10^(1.671519*LOG(D4)+1.363617*LOG(E4)-4.404407),2)</f>
        <v>0.42</v>
      </c>
      <c r="U4" s="78">
        <f t="shared" ref="U4:U43" si="10">HLOOKUP($D4,Q$3:T$43,MATCH($A4,$A$3:$A$43,0),1)</f>
        <v>0.43</v>
      </c>
      <c r="V4" s="78">
        <f t="shared" ref="V4:V43" si="11">IF(ROUND(10^(-4.249503+1.946501*LOG(D4)+0.942682*LOG(E4)),2)&gt;=0.01,ROUND(10^(-4.249503+1.946501*LOG(D4)+0.942682*LOG(E4)),2),ROUND(10^(-4.249503+1.946501*LOG(D4)+0.942682*LOG(E4)),3))</f>
        <v>0.47</v>
      </c>
      <c r="W4" s="78">
        <f t="shared" ref="W4:W43" si="12">ROUND(10^(-4.155639+1.847898*LOG(D4)+0.951955*LOG(E4)),2)</f>
        <v>0.43</v>
      </c>
      <c r="X4" s="78">
        <f t="shared" ref="X4:X43" si="13">ROUND(10^(-4.194535+1.804172*LOG(D4)+1.034248*LOG(E4)),2)</f>
        <v>0.43</v>
      </c>
      <c r="Y4" s="78">
        <f t="shared" ref="Y4:Y43" si="14">ROUND(10^(-4.42347+2.006485*LOG(D4)+0.967757*LOG(E4)),2)</f>
        <v>0.42</v>
      </c>
      <c r="Z4" s="78">
        <f t="shared" ref="Z4:Z43" si="15">HLOOKUP($D4,V$3:Y$43,MATCH($A4,$A$3:$A$43,0),1)</f>
        <v>0.43</v>
      </c>
      <c r="AA4" s="78">
        <f t="shared" ref="AA4:AA43" si="16">IF(ROUND(10^(1.80389*LOG(D4)+0.962587*LOG(E4)-4.155099),2)&gt;=0.01,ROUND(10^(1.80389*LOG(D4)+0.962587*LOG(E4)-4.155099),2),ROUND(10^(1.80389*LOG(D4)+0.962587*LOG(E4)-4.155099),3))</f>
        <v>0.39</v>
      </c>
      <c r="AB4" s="78">
        <f t="shared" ref="AB4:AB43" si="17">ROUND(10^(1.979213*LOG(D4)+0.998347*LOG(E4)-4.369281),2)</f>
        <v>0.47</v>
      </c>
      <c r="AC4" s="78">
        <f t="shared" ref="AC4:AC43" si="18">ROUND(10^(1.904401*LOG(D4)+1.062478*LOG(E4)-4.348104),2)</f>
        <v>0.45</v>
      </c>
      <c r="AD4" s="78">
        <f t="shared" ref="AD4:AD43" si="19">ROUND(10^(1.640825*LOG(D4)+1.080387*LOG(E4)-3.976731),2)</f>
        <v>0.47</v>
      </c>
      <c r="AE4" s="78">
        <f t="shared" ref="AE4:AE43" si="20">ROUND(10^(1.90887*LOG(D4)+1.088002*LOG(E4)-4.431495),2)</f>
        <v>0.41</v>
      </c>
      <c r="AF4" s="78">
        <f t="shared" ref="AF4:AF43" si="21">HLOOKUP($D4,AA$3:AE$43,MATCH($A4,$A$3:$A$43,0),1)</f>
        <v>0.45</v>
      </c>
      <c r="AG4" s="78">
        <f t="shared" ref="AG4:AG43" si="22">IF(ROUND(10^(1.94019664*LOG(D4)+0.84689666*LOG(E4)-4.20067295),2)&gt;=0.01,ROUND(10^(1.94019664*LOG(D4)+0.84689666*LOG(E4)-4.20067295),2),ROUND(10^(1.94019664*LOG(D4)+0.84689666*LOG(E4)-4.20067295),3))</f>
        <v>0.4</v>
      </c>
      <c r="AH4" s="78">
        <f t="shared" ref="AH4:AH43" si="23">ROUND(10^(1.93813902*LOG(D4)+0.96697002*LOG(E4)-4.32216295),2)</f>
        <v>0.42</v>
      </c>
      <c r="AI4" s="78">
        <f t="shared" ref="AI4:AI43" si="24">ROUND(10^(1.82464098*LOG(D4)+0.97625989*LOG(E4)-4.15096808),2)</f>
        <v>0.43</v>
      </c>
      <c r="AJ4" s="78">
        <f t="shared" ref="AJ4:AJ43" si="25">HLOOKUP($D4,AG$3:AI$43,MATCH($A4,$A$3:$A$43,0),1)</f>
        <v>0.42</v>
      </c>
    </row>
    <row r="5" spans="1:36" ht="12.95" customHeight="1" x14ac:dyDescent="0.15">
      <c r="A5" s="77">
        <v>752</v>
      </c>
      <c r="B5" s="99" t="s">
        <v>39</v>
      </c>
      <c r="C5" s="99"/>
      <c r="D5" s="77">
        <v>18</v>
      </c>
      <c r="E5" s="77">
        <v>15</v>
      </c>
      <c r="F5" s="4">
        <f t="shared" si="0"/>
        <v>0.19</v>
      </c>
      <c r="G5" s="5" t="s">
        <v>377</v>
      </c>
      <c r="H5" s="77" t="s">
        <v>384</v>
      </c>
      <c r="I5" s="77" t="s">
        <v>377</v>
      </c>
      <c r="J5" s="1" t="s">
        <v>15</v>
      </c>
      <c r="K5" s="78">
        <f t="shared" si="1"/>
        <v>0.18</v>
      </c>
      <c r="L5" s="78">
        <f t="shared" si="2"/>
        <v>0.19</v>
      </c>
      <c r="M5" s="78">
        <f t="shared" si="3"/>
        <v>0.19</v>
      </c>
      <c r="N5" s="78">
        <f t="shared" si="4"/>
        <v>0.2</v>
      </c>
      <c r="O5" s="78">
        <f t="shared" si="5"/>
        <v>0.2</v>
      </c>
      <c r="P5" s="78">
        <f t="shared" ref="P5:P43" si="26">HLOOKUP($D5,K$3:O$43,MATCH(A5,$A$3:$A$43,0),1)</f>
        <v>0.19</v>
      </c>
      <c r="Q5" s="78">
        <f t="shared" si="6"/>
        <v>0.18</v>
      </c>
      <c r="R5" s="78">
        <f t="shared" si="7"/>
        <v>0.19</v>
      </c>
      <c r="S5" s="78">
        <f t="shared" si="8"/>
        <v>0.2</v>
      </c>
      <c r="T5" s="78">
        <f t="shared" si="9"/>
        <v>0.2</v>
      </c>
      <c r="U5" s="78">
        <f t="shared" si="10"/>
        <v>0.19</v>
      </c>
      <c r="V5" s="78">
        <f t="shared" si="11"/>
        <v>0.2</v>
      </c>
      <c r="W5" s="78">
        <f t="shared" si="12"/>
        <v>0.19</v>
      </c>
      <c r="X5" s="78">
        <f t="shared" si="13"/>
        <v>0.19</v>
      </c>
      <c r="Y5" s="78">
        <f t="shared" si="14"/>
        <v>0.17</v>
      </c>
      <c r="Z5" s="78">
        <f t="shared" si="15"/>
        <v>0.19</v>
      </c>
      <c r="AA5" s="78">
        <f t="shared" si="16"/>
        <v>0.17</v>
      </c>
      <c r="AB5" s="78">
        <f t="shared" si="17"/>
        <v>0.19</v>
      </c>
      <c r="AC5" s="78">
        <f t="shared" si="18"/>
        <v>0.2</v>
      </c>
      <c r="AD5" s="78">
        <f t="shared" si="19"/>
        <v>0.23</v>
      </c>
      <c r="AE5" s="78">
        <f t="shared" si="20"/>
        <v>0.18</v>
      </c>
      <c r="AF5" s="78">
        <f t="shared" si="21"/>
        <v>0.19</v>
      </c>
      <c r="AG5" s="78">
        <f t="shared" si="22"/>
        <v>0.17</v>
      </c>
      <c r="AH5" s="78">
        <f t="shared" si="23"/>
        <v>0.18</v>
      </c>
      <c r="AI5" s="78">
        <f t="shared" si="24"/>
        <v>0.19</v>
      </c>
      <c r="AJ5" s="78">
        <f t="shared" si="25"/>
        <v>0.18</v>
      </c>
    </row>
    <row r="6" spans="1:36" ht="12.95" customHeight="1" x14ac:dyDescent="0.15">
      <c r="A6" s="82">
        <v>753</v>
      </c>
      <c r="B6" s="99" t="s">
        <v>39</v>
      </c>
      <c r="C6" s="99"/>
      <c r="D6" s="77">
        <v>22</v>
      </c>
      <c r="E6" s="77">
        <v>15</v>
      </c>
      <c r="F6" s="4">
        <f t="shared" si="0"/>
        <v>0.28000000000000003</v>
      </c>
      <c r="G6" s="5" t="s">
        <v>377</v>
      </c>
      <c r="H6" s="77"/>
      <c r="I6" s="5"/>
      <c r="J6" s="1" t="s">
        <v>15</v>
      </c>
      <c r="K6" s="78">
        <f t="shared" si="1"/>
        <v>0.26</v>
      </c>
      <c r="L6" s="78">
        <f t="shared" si="2"/>
        <v>0.28000000000000003</v>
      </c>
      <c r="M6" s="78">
        <f t="shared" si="3"/>
        <v>0.28000000000000003</v>
      </c>
      <c r="N6" s="78">
        <f t="shared" si="4"/>
        <v>0.28000000000000003</v>
      </c>
      <c r="O6" s="78">
        <f t="shared" si="5"/>
        <v>0.28999999999999998</v>
      </c>
      <c r="P6" s="78">
        <f t="shared" si="26"/>
        <v>0.28000000000000003</v>
      </c>
      <c r="Q6" s="78">
        <f t="shared" si="6"/>
        <v>0.26</v>
      </c>
      <c r="R6" s="78">
        <f t="shared" si="7"/>
        <v>0.28000000000000003</v>
      </c>
      <c r="S6" s="78">
        <f t="shared" si="8"/>
        <v>0.28000000000000003</v>
      </c>
      <c r="T6" s="78">
        <f t="shared" si="9"/>
        <v>0.28000000000000003</v>
      </c>
      <c r="U6" s="78">
        <f t="shared" si="10"/>
        <v>0.28000000000000003</v>
      </c>
      <c r="V6" s="78">
        <f t="shared" si="11"/>
        <v>0.3</v>
      </c>
      <c r="W6" s="78">
        <f t="shared" si="12"/>
        <v>0.28000000000000003</v>
      </c>
      <c r="X6" s="78">
        <f t="shared" si="13"/>
        <v>0.28000000000000003</v>
      </c>
      <c r="Y6" s="78">
        <f t="shared" si="14"/>
        <v>0.26</v>
      </c>
      <c r="Z6" s="78">
        <f t="shared" si="15"/>
        <v>0.28000000000000003</v>
      </c>
      <c r="AA6" s="78">
        <f t="shared" si="16"/>
        <v>0.25</v>
      </c>
      <c r="AB6" s="78">
        <f t="shared" si="17"/>
        <v>0.28999999999999998</v>
      </c>
      <c r="AC6" s="78">
        <f t="shared" si="18"/>
        <v>0.28999999999999998</v>
      </c>
      <c r="AD6" s="78">
        <f t="shared" si="19"/>
        <v>0.31</v>
      </c>
      <c r="AE6" s="78">
        <f t="shared" si="20"/>
        <v>0.26</v>
      </c>
      <c r="AF6" s="78">
        <f t="shared" si="21"/>
        <v>0.28999999999999998</v>
      </c>
      <c r="AG6" s="78">
        <f t="shared" si="22"/>
        <v>0.25</v>
      </c>
      <c r="AH6" s="78">
        <f t="shared" si="23"/>
        <v>0.26</v>
      </c>
      <c r="AI6" s="78">
        <f t="shared" si="24"/>
        <v>0.28000000000000003</v>
      </c>
      <c r="AJ6" s="78">
        <f t="shared" si="25"/>
        <v>0.26</v>
      </c>
    </row>
    <row r="7" spans="1:36" ht="12.95" customHeight="1" x14ac:dyDescent="0.15">
      <c r="A7" s="82">
        <v>754</v>
      </c>
      <c r="B7" s="99" t="s">
        <v>39</v>
      </c>
      <c r="C7" s="99"/>
      <c r="D7" s="77">
        <v>10</v>
      </c>
      <c r="E7" s="77">
        <v>11</v>
      </c>
      <c r="F7" s="4">
        <f t="shared" si="0"/>
        <v>0.05</v>
      </c>
      <c r="G7" s="5" t="s">
        <v>377</v>
      </c>
      <c r="H7" s="77" t="s">
        <v>378</v>
      </c>
      <c r="I7" s="77" t="s">
        <v>377</v>
      </c>
      <c r="J7" s="1" t="s">
        <v>15</v>
      </c>
      <c r="K7" s="78">
        <f t="shared" si="1"/>
        <v>0.05</v>
      </c>
      <c r="L7" s="78">
        <f t="shared" si="2"/>
        <v>0.05</v>
      </c>
      <c r="M7" s="78">
        <f t="shared" si="3"/>
        <v>0.05</v>
      </c>
      <c r="N7" s="78">
        <f t="shared" si="4"/>
        <v>0.05</v>
      </c>
      <c r="O7" s="78">
        <f t="shared" si="5"/>
        <v>0.05</v>
      </c>
      <c r="P7" s="78">
        <f t="shared" si="26"/>
        <v>0.05</v>
      </c>
      <c r="Q7" s="78">
        <f t="shared" si="6"/>
        <v>0.05</v>
      </c>
      <c r="R7" s="78">
        <f t="shared" si="7"/>
        <v>0.05</v>
      </c>
      <c r="S7" s="78">
        <f t="shared" si="8"/>
        <v>0.05</v>
      </c>
      <c r="T7" s="78">
        <f t="shared" si="9"/>
        <v>0.05</v>
      </c>
      <c r="U7" s="78">
        <f t="shared" si="10"/>
        <v>0.05</v>
      </c>
      <c r="V7" s="78">
        <f t="shared" si="11"/>
        <v>0.05</v>
      </c>
      <c r="W7" s="78">
        <f t="shared" si="12"/>
        <v>0.05</v>
      </c>
      <c r="X7" s="78">
        <f t="shared" si="13"/>
        <v>0.05</v>
      </c>
      <c r="Y7" s="78">
        <f t="shared" si="14"/>
        <v>0.04</v>
      </c>
      <c r="Z7" s="78">
        <f t="shared" si="15"/>
        <v>0.05</v>
      </c>
      <c r="AA7" s="78">
        <f t="shared" si="16"/>
        <v>0.04</v>
      </c>
      <c r="AB7" s="78">
        <f t="shared" si="17"/>
        <v>0.04</v>
      </c>
      <c r="AC7" s="78">
        <f t="shared" si="18"/>
        <v>0.05</v>
      </c>
      <c r="AD7" s="78">
        <f t="shared" si="19"/>
        <v>0.06</v>
      </c>
      <c r="AE7" s="78">
        <f t="shared" si="20"/>
        <v>0.04</v>
      </c>
      <c r="AF7" s="78">
        <f t="shared" si="21"/>
        <v>0.04</v>
      </c>
      <c r="AG7" s="78">
        <f t="shared" si="22"/>
        <v>0.04</v>
      </c>
      <c r="AH7" s="78">
        <f t="shared" si="23"/>
        <v>0.04</v>
      </c>
      <c r="AI7" s="78">
        <f t="shared" si="24"/>
        <v>0.05</v>
      </c>
      <c r="AJ7" s="78">
        <f t="shared" si="25"/>
        <v>0.04</v>
      </c>
    </row>
    <row r="8" spans="1:36" ht="12.95" customHeight="1" x14ac:dyDescent="0.15">
      <c r="A8" s="82">
        <v>755</v>
      </c>
      <c r="B8" s="99" t="s">
        <v>39</v>
      </c>
      <c r="C8" s="99"/>
      <c r="D8" s="77">
        <v>12</v>
      </c>
      <c r="E8" s="77">
        <v>10</v>
      </c>
      <c r="F8" s="4">
        <f t="shared" si="0"/>
        <v>0.06</v>
      </c>
      <c r="G8" s="5" t="s">
        <v>376</v>
      </c>
      <c r="H8" s="77" t="s">
        <v>378</v>
      </c>
      <c r="I8" s="77" t="s">
        <v>376</v>
      </c>
      <c r="J8" s="1" t="s">
        <v>15</v>
      </c>
      <c r="K8" s="78">
        <f t="shared" si="1"/>
        <v>0.06</v>
      </c>
      <c r="L8" s="78">
        <f t="shared" si="2"/>
        <v>0.06</v>
      </c>
      <c r="M8" s="78">
        <f t="shared" si="3"/>
        <v>0.06</v>
      </c>
      <c r="N8" s="78">
        <f t="shared" si="4"/>
        <v>0.06</v>
      </c>
      <c r="O8" s="78">
        <f t="shared" si="5"/>
        <v>0.06</v>
      </c>
      <c r="P8" s="78">
        <f t="shared" si="26"/>
        <v>0.06</v>
      </c>
      <c r="Q8" s="78">
        <f t="shared" si="6"/>
        <v>0.06</v>
      </c>
      <c r="R8" s="78">
        <f t="shared" si="7"/>
        <v>0.06</v>
      </c>
      <c r="S8" s="78">
        <f t="shared" si="8"/>
        <v>0.06</v>
      </c>
      <c r="T8" s="78">
        <f t="shared" si="9"/>
        <v>0.06</v>
      </c>
      <c r="U8" s="78">
        <f t="shared" si="10"/>
        <v>0.06</v>
      </c>
      <c r="V8" s="78">
        <f t="shared" si="11"/>
        <v>0.06</v>
      </c>
      <c r="W8" s="78">
        <f t="shared" si="12"/>
        <v>0.06</v>
      </c>
      <c r="X8" s="78">
        <f t="shared" si="13"/>
        <v>0.06</v>
      </c>
      <c r="Y8" s="78">
        <f t="shared" si="14"/>
        <v>0.05</v>
      </c>
      <c r="Z8" s="78">
        <f t="shared" si="15"/>
        <v>0.06</v>
      </c>
      <c r="AA8" s="78">
        <f t="shared" si="16"/>
        <v>0.06</v>
      </c>
      <c r="AB8" s="78">
        <f t="shared" si="17"/>
        <v>0.06</v>
      </c>
      <c r="AC8" s="78">
        <f t="shared" si="18"/>
        <v>0.06</v>
      </c>
      <c r="AD8" s="78">
        <f t="shared" si="19"/>
        <v>7.0000000000000007E-2</v>
      </c>
      <c r="AE8" s="78">
        <f t="shared" si="20"/>
        <v>0.05</v>
      </c>
      <c r="AF8" s="78">
        <f t="shared" si="21"/>
        <v>0.06</v>
      </c>
      <c r="AG8" s="78">
        <f t="shared" si="22"/>
        <v>0.05</v>
      </c>
      <c r="AH8" s="78">
        <f t="shared" si="23"/>
        <v>0.05</v>
      </c>
      <c r="AI8" s="78">
        <f t="shared" si="24"/>
        <v>0.06</v>
      </c>
      <c r="AJ8" s="78">
        <f t="shared" si="25"/>
        <v>0.05</v>
      </c>
    </row>
    <row r="9" spans="1:36" ht="12.95" customHeight="1" x14ac:dyDescent="0.15">
      <c r="A9" s="82">
        <v>756</v>
      </c>
      <c r="B9" s="99" t="s">
        <v>39</v>
      </c>
      <c r="C9" s="99"/>
      <c r="D9" s="77">
        <v>28</v>
      </c>
      <c r="E9" s="77">
        <v>14</v>
      </c>
      <c r="F9" s="4">
        <f t="shared" si="0"/>
        <v>0.4</v>
      </c>
      <c r="G9" s="5"/>
      <c r="H9" s="77"/>
      <c r="I9" s="77"/>
      <c r="J9" s="1" t="s">
        <v>15</v>
      </c>
      <c r="K9" s="78">
        <f t="shared" si="1"/>
        <v>0.37</v>
      </c>
      <c r="L9" s="78">
        <f t="shared" si="2"/>
        <v>0.41</v>
      </c>
      <c r="M9" s="78">
        <f t="shared" si="3"/>
        <v>0.39</v>
      </c>
      <c r="N9" s="78">
        <f t="shared" si="4"/>
        <v>0.4</v>
      </c>
      <c r="O9" s="78">
        <f t="shared" si="5"/>
        <v>0.41</v>
      </c>
      <c r="P9" s="78">
        <f t="shared" si="26"/>
        <v>0.39</v>
      </c>
      <c r="Q9" s="78">
        <f t="shared" si="6"/>
        <v>0.37</v>
      </c>
      <c r="R9" s="78">
        <f t="shared" si="7"/>
        <v>0.42</v>
      </c>
      <c r="S9" s="78">
        <f t="shared" si="8"/>
        <v>0.4</v>
      </c>
      <c r="T9" s="78">
        <f t="shared" si="9"/>
        <v>0.38</v>
      </c>
      <c r="U9" s="78">
        <f t="shared" si="10"/>
        <v>0.4</v>
      </c>
      <c r="V9" s="78">
        <f t="shared" si="11"/>
        <v>0.44</v>
      </c>
      <c r="W9" s="78">
        <f t="shared" si="12"/>
        <v>0.41</v>
      </c>
      <c r="X9" s="78">
        <f t="shared" si="13"/>
        <v>0.4</v>
      </c>
      <c r="Y9" s="78">
        <f t="shared" si="14"/>
        <v>0.39</v>
      </c>
      <c r="Z9" s="78">
        <f t="shared" si="15"/>
        <v>0.4</v>
      </c>
      <c r="AA9" s="78">
        <f t="shared" si="16"/>
        <v>0.36</v>
      </c>
      <c r="AB9" s="78">
        <f t="shared" si="17"/>
        <v>0.44</v>
      </c>
      <c r="AC9" s="78">
        <f t="shared" si="18"/>
        <v>0.42</v>
      </c>
      <c r="AD9" s="78">
        <f t="shared" si="19"/>
        <v>0.43</v>
      </c>
      <c r="AE9" s="78">
        <f t="shared" si="20"/>
        <v>0.38</v>
      </c>
      <c r="AF9" s="78">
        <f t="shared" si="21"/>
        <v>0.42</v>
      </c>
      <c r="AG9" s="78">
        <f t="shared" si="22"/>
        <v>0.38</v>
      </c>
      <c r="AH9" s="78">
        <f t="shared" si="23"/>
        <v>0.39</v>
      </c>
      <c r="AI9" s="78">
        <f t="shared" si="24"/>
        <v>0.41</v>
      </c>
      <c r="AJ9" s="78">
        <f t="shared" si="25"/>
        <v>0.39</v>
      </c>
    </row>
    <row r="10" spans="1:36" ht="12.95" customHeight="1" x14ac:dyDescent="0.15">
      <c r="A10" s="82">
        <v>757</v>
      </c>
      <c r="B10" s="99" t="s">
        <v>39</v>
      </c>
      <c r="C10" s="99"/>
      <c r="D10" s="77">
        <v>6</v>
      </c>
      <c r="E10" s="77">
        <v>6</v>
      </c>
      <c r="F10" s="4">
        <f t="shared" si="0"/>
        <v>0.01</v>
      </c>
      <c r="G10" s="5" t="s">
        <v>255</v>
      </c>
      <c r="H10" s="77" t="s">
        <v>385</v>
      </c>
      <c r="I10" s="5" t="s">
        <v>249</v>
      </c>
      <c r="J10" s="1" t="s">
        <v>15</v>
      </c>
      <c r="K10" s="78">
        <f t="shared" si="1"/>
        <v>0.01</v>
      </c>
      <c r="L10" s="78">
        <f t="shared" si="2"/>
        <v>0.01</v>
      </c>
      <c r="M10" s="78">
        <f t="shared" si="3"/>
        <v>0.01</v>
      </c>
      <c r="N10" s="78">
        <f t="shared" si="4"/>
        <v>0.01</v>
      </c>
      <c r="O10" s="78">
        <f t="shared" si="5"/>
        <v>0.01</v>
      </c>
      <c r="P10" s="78">
        <f t="shared" si="26"/>
        <v>0.01</v>
      </c>
      <c r="Q10" s="78">
        <f t="shared" si="6"/>
        <v>0.01</v>
      </c>
      <c r="R10" s="78">
        <f t="shared" si="7"/>
        <v>0.01</v>
      </c>
      <c r="S10" s="78">
        <f t="shared" si="8"/>
        <v>0.01</v>
      </c>
      <c r="T10" s="78">
        <f t="shared" si="9"/>
        <v>0.01</v>
      </c>
      <c r="U10" s="78">
        <f t="shared" si="10"/>
        <v>0.01</v>
      </c>
      <c r="V10" s="78">
        <f t="shared" si="11"/>
        <v>0.01</v>
      </c>
      <c r="W10" s="78">
        <f t="shared" si="12"/>
        <v>0.01</v>
      </c>
      <c r="X10" s="78">
        <f t="shared" si="13"/>
        <v>0.01</v>
      </c>
      <c r="Y10" s="78">
        <f t="shared" si="14"/>
        <v>0.01</v>
      </c>
      <c r="Z10" s="78">
        <f t="shared" si="15"/>
        <v>0.01</v>
      </c>
      <c r="AA10" s="78">
        <f t="shared" si="16"/>
        <v>0.01</v>
      </c>
      <c r="AB10" s="78">
        <f t="shared" si="17"/>
        <v>0.01</v>
      </c>
      <c r="AC10" s="78">
        <f t="shared" si="18"/>
        <v>0.01</v>
      </c>
      <c r="AD10" s="78">
        <f t="shared" si="19"/>
        <v>0.01</v>
      </c>
      <c r="AE10" s="78">
        <f t="shared" si="20"/>
        <v>0.01</v>
      </c>
      <c r="AF10" s="78">
        <f t="shared" si="21"/>
        <v>0.01</v>
      </c>
      <c r="AG10" s="78">
        <f t="shared" si="22"/>
        <v>0.01</v>
      </c>
      <c r="AH10" s="78">
        <f t="shared" si="23"/>
        <v>0.01</v>
      </c>
      <c r="AI10" s="78">
        <f t="shared" si="24"/>
        <v>0.01</v>
      </c>
      <c r="AJ10" s="78">
        <f t="shared" si="25"/>
        <v>0.01</v>
      </c>
    </row>
    <row r="11" spans="1:36" ht="12.95" customHeight="1" x14ac:dyDescent="0.15">
      <c r="A11" s="82">
        <v>758</v>
      </c>
      <c r="B11" s="99" t="s">
        <v>39</v>
      </c>
      <c r="C11" s="99"/>
      <c r="D11" s="77">
        <v>24</v>
      </c>
      <c r="E11" s="77">
        <v>15</v>
      </c>
      <c r="F11" s="4">
        <f t="shared" si="0"/>
        <v>0.33</v>
      </c>
      <c r="G11" s="5"/>
      <c r="H11" s="77"/>
      <c r="I11" s="77"/>
      <c r="J11" s="1" t="s">
        <v>15</v>
      </c>
      <c r="K11" s="78">
        <f t="shared" si="1"/>
        <v>0.3</v>
      </c>
      <c r="L11" s="78">
        <f t="shared" si="2"/>
        <v>0.33</v>
      </c>
      <c r="M11" s="78">
        <f t="shared" si="3"/>
        <v>0.32</v>
      </c>
      <c r="N11" s="78">
        <f t="shared" si="4"/>
        <v>0.33</v>
      </c>
      <c r="O11" s="78">
        <f t="shared" si="5"/>
        <v>0.33</v>
      </c>
      <c r="P11" s="78">
        <f t="shared" si="26"/>
        <v>0.32</v>
      </c>
      <c r="Q11" s="78">
        <f t="shared" si="6"/>
        <v>0.3</v>
      </c>
      <c r="R11" s="78">
        <f t="shared" si="7"/>
        <v>0.34</v>
      </c>
      <c r="S11" s="78">
        <f t="shared" si="8"/>
        <v>0.33</v>
      </c>
      <c r="T11" s="78">
        <f t="shared" si="9"/>
        <v>0.32</v>
      </c>
      <c r="U11" s="78">
        <f t="shared" si="10"/>
        <v>0.33</v>
      </c>
      <c r="V11" s="78">
        <f t="shared" si="11"/>
        <v>0.35</v>
      </c>
      <c r="W11" s="78">
        <f t="shared" si="12"/>
        <v>0.33</v>
      </c>
      <c r="X11" s="78">
        <f t="shared" si="13"/>
        <v>0.33</v>
      </c>
      <c r="Y11" s="78">
        <f t="shared" si="14"/>
        <v>0.3</v>
      </c>
      <c r="Z11" s="78">
        <f t="shared" si="15"/>
        <v>0.33</v>
      </c>
      <c r="AA11" s="78">
        <f t="shared" si="16"/>
        <v>0.28999999999999998</v>
      </c>
      <c r="AB11" s="78">
        <f t="shared" si="17"/>
        <v>0.34</v>
      </c>
      <c r="AC11" s="78">
        <f t="shared" si="18"/>
        <v>0.34</v>
      </c>
      <c r="AD11" s="78">
        <f t="shared" si="19"/>
        <v>0.36</v>
      </c>
      <c r="AE11" s="78">
        <f t="shared" si="20"/>
        <v>0.3</v>
      </c>
      <c r="AF11" s="78">
        <f t="shared" si="21"/>
        <v>0.34</v>
      </c>
      <c r="AG11" s="78">
        <f t="shared" si="22"/>
        <v>0.3</v>
      </c>
      <c r="AH11" s="78">
        <f t="shared" si="23"/>
        <v>0.31</v>
      </c>
      <c r="AI11" s="78">
        <f t="shared" si="24"/>
        <v>0.33</v>
      </c>
      <c r="AJ11" s="78">
        <f t="shared" si="25"/>
        <v>0.31</v>
      </c>
    </row>
    <row r="12" spans="1:36" ht="12.95" customHeight="1" x14ac:dyDescent="0.15">
      <c r="A12" s="82">
        <v>759</v>
      </c>
      <c r="B12" s="99" t="s">
        <v>39</v>
      </c>
      <c r="C12" s="99"/>
      <c r="D12" s="77">
        <v>16</v>
      </c>
      <c r="E12" s="77">
        <v>11</v>
      </c>
      <c r="F12" s="4">
        <f t="shared" si="0"/>
        <v>0.12</v>
      </c>
      <c r="G12" s="5" t="s">
        <v>382</v>
      </c>
      <c r="H12" s="77" t="s">
        <v>378</v>
      </c>
      <c r="I12" s="5" t="s">
        <v>382</v>
      </c>
      <c r="J12" s="1" t="s">
        <v>15</v>
      </c>
      <c r="K12" s="78">
        <f t="shared" si="1"/>
        <v>0.11</v>
      </c>
      <c r="L12" s="78">
        <f t="shared" si="2"/>
        <v>0.11</v>
      </c>
      <c r="M12" s="78">
        <f t="shared" si="3"/>
        <v>0.11</v>
      </c>
      <c r="N12" s="78">
        <f t="shared" si="4"/>
        <v>0.12</v>
      </c>
      <c r="O12" s="78">
        <f t="shared" si="5"/>
        <v>0.12</v>
      </c>
      <c r="P12" s="78">
        <f t="shared" si="26"/>
        <v>0.11</v>
      </c>
      <c r="Q12" s="78">
        <f t="shared" si="6"/>
        <v>0.11</v>
      </c>
      <c r="R12" s="78">
        <f t="shared" si="7"/>
        <v>0.11</v>
      </c>
      <c r="S12" s="78">
        <f t="shared" si="8"/>
        <v>0.11</v>
      </c>
      <c r="T12" s="78">
        <f t="shared" si="9"/>
        <v>0.11</v>
      </c>
      <c r="U12" s="78">
        <f t="shared" si="10"/>
        <v>0.11</v>
      </c>
      <c r="V12" s="78">
        <f t="shared" si="11"/>
        <v>0.12</v>
      </c>
      <c r="W12" s="78">
        <f t="shared" si="12"/>
        <v>0.12</v>
      </c>
      <c r="X12" s="78">
        <f t="shared" si="13"/>
        <v>0.11</v>
      </c>
      <c r="Y12" s="78">
        <f t="shared" si="14"/>
        <v>0.1</v>
      </c>
      <c r="Z12" s="78">
        <f t="shared" si="15"/>
        <v>0.12</v>
      </c>
      <c r="AA12" s="78">
        <f t="shared" si="16"/>
        <v>0.1</v>
      </c>
      <c r="AB12" s="78">
        <f t="shared" si="17"/>
        <v>0.11</v>
      </c>
      <c r="AC12" s="78">
        <f t="shared" si="18"/>
        <v>0.11</v>
      </c>
      <c r="AD12" s="78">
        <f t="shared" si="19"/>
        <v>0.13</v>
      </c>
      <c r="AE12" s="78">
        <f t="shared" si="20"/>
        <v>0.1</v>
      </c>
      <c r="AF12" s="78">
        <f t="shared" si="21"/>
        <v>0.11</v>
      </c>
      <c r="AG12" s="78">
        <f t="shared" si="22"/>
        <v>0.1</v>
      </c>
      <c r="AH12" s="78">
        <f t="shared" si="23"/>
        <v>0.1</v>
      </c>
      <c r="AI12" s="78">
        <f t="shared" si="24"/>
        <v>0.12</v>
      </c>
      <c r="AJ12" s="78">
        <f t="shared" si="25"/>
        <v>0.1</v>
      </c>
    </row>
    <row r="13" spans="1:36" ht="12.95" customHeight="1" x14ac:dyDescent="0.15">
      <c r="A13" s="82">
        <v>760</v>
      </c>
      <c r="B13" s="99" t="s">
        <v>39</v>
      </c>
      <c r="C13" s="99"/>
      <c r="D13" s="77">
        <v>14</v>
      </c>
      <c r="E13" s="77">
        <v>14</v>
      </c>
      <c r="F13" s="4">
        <f t="shared" si="0"/>
        <v>0.11</v>
      </c>
      <c r="G13" s="5" t="s">
        <v>382</v>
      </c>
      <c r="H13" s="77"/>
      <c r="I13" s="5"/>
      <c r="J13" s="1" t="s">
        <v>15</v>
      </c>
      <c r="K13" s="78">
        <f t="shared" si="1"/>
        <v>0.11</v>
      </c>
      <c r="L13" s="78">
        <f t="shared" si="2"/>
        <v>0.11</v>
      </c>
      <c r="M13" s="78">
        <f t="shared" si="3"/>
        <v>0.12</v>
      </c>
      <c r="N13" s="78">
        <f t="shared" si="4"/>
        <v>0.12</v>
      </c>
      <c r="O13" s="78">
        <f t="shared" si="5"/>
        <v>0.12</v>
      </c>
      <c r="P13" s="78">
        <f t="shared" si="26"/>
        <v>0.11</v>
      </c>
      <c r="Q13" s="78">
        <f t="shared" si="6"/>
        <v>0.11</v>
      </c>
      <c r="R13" s="78">
        <f t="shared" si="7"/>
        <v>0.11</v>
      </c>
      <c r="S13" s="78">
        <f t="shared" si="8"/>
        <v>0.12</v>
      </c>
      <c r="T13" s="78">
        <f t="shared" si="9"/>
        <v>0.12</v>
      </c>
      <c r="U13" s="78">
        <f t="shared" si="10"/>
        <v>0.11</v>
      </c>
      <c r="V13" s="78">
        <f t="shared" si="11"/>
        <v>0.12</v>
      </c>
      <c r="W13" s="78">
        <f t="shared" si="12"/>
        <v>0.11</v>
      </c>
      <c r="X13" s="78">
        <f t="shared" si="13"/>
        <v>0.11</v>
      </c>
      <c r="Y13" s="78">
        <f t="shared" si="14"/>
        <v>0.1</v>
      </c>
      <c r="Z13" s="78">
        <f t="shared" si="15"/>
        <v>0.11</v>
      </c>
      <c r="AA13" s="78">
        <f t="shared" si="16"/>
        <v>0.1</v>
      </c>
      <c r="AB13" s="78">
        <f t="shared" si="17"/>
        <v>0.11</v>
      </c>
      <c r="AC13" s="78">
        <f t="shared" si="18"/>
        <v>0.11</v>
      </c>
      <c r="AD13" s="78">
        <f t="shared" si="19"/>
        <v>0.14000000000000001</v>
      </c>
      <c r="AE13" s="78">
        <f t="shared" si="20"/>
        <v>0.1</v>
      </c>
      <c r="AF13" s="78">
        <f t="shared" si="21"/>
        <v>0.11</v>
      </c>
      <c r="AG13" s="78">
        <f t="shared" si="22"/>
        <v>0.1</v>
      </c>
      <c r="AH13" s="78">
        <f t="shared" si="23"/>
        <v>0.1</v>
      </c>
      <c r="AI13" s="78">
        <f t="shared" si="24"/>
        <v>0.11</v>
      </c>
      <c r="AJ13" s="78">
        <f t="shared" si="25"/>
        <v>0.1</v>
      </c>
    </row>
    <row r="14" spans="1:36" ht="12.95" customHeight="1" x14ac:dyDescent="0.15">
      <c r="A14" s="82">
        <v>761</v>
      </c>
      <c r="B14" s="99" t="s">
        <v>39</v>
      </c>
      <c r="C14" s="99"/>
      <c r="D14" s="77">
        <v>16</v>
      </c>
      <c r="E14" s="77">
        <v>14</v>
      </c>
      <c r="F14" s="4">
        <f t="shared" si="0"/>
        <v>0.14000000000000001</v>
      </c>
      <c r="G14" s="5" t="s">
        <v>377</v>
      </c>
      <c r="H14" s="77"/>
      <c r="I14" s="77"/>
      <c r="J14" s="1" t="s">
        <v>15</v>
      </c>
      <c r="K14" s="78">
        <f t="shared" si="1"/>
        <v>0.14000000000000001</v>
      </c>
      <c r="L14" s="78">
        <f t="shared" si="2"/>
        <v>0.15</v>
      </c>
      <c r="M14" s="78">
        <f t="shared" si="3"/>
        <v>0.15</v>
      </c>
      <c r="N14" s="78">
        <f t="shared" si="4"/>
        <v>0.15</v>
      </c>
      <c r="O14" s="78">
        <f t="shared" si="5"/>
        <v>0.15</v>
      </c>
      <c r="P14" s="78">
        <f t="shared" si="26"/>
        <v>0.15</v>
      </c>
      <c r="Q14" s="78">
        <f t="shared" si="6"/>
        <v>0.14000000000000001</v>
      </c>
      <c r="R14" s="78">
        <f t="shared" si="7"/>
        <v>0.14000000000000001</v>
      </c>
      <c r="S14" s="78">
        <f t="shared" si="8"/>
        <v>0.15</v>
      </c>
      <c r="T14" s="78">
        <f t="shared" si="9"/>
        <v>0.15</v>
      </c>
      <c r="U14" s="78">
        <f t="shared" si="10"/>
        <v>0.14000000000000001</v>
      </c>
      <c r="V14" s="78">
        <f t="shared" si="11"/>
        <v>0.15</v>
      </c>
      <c r="W14" s="78">
        <f t="shared" si="12"/>
        <v>0.14000000000000001</v>
      </c>
      <c r="X14" s="78">
        <f t="shared" si="13"/>
        <v>0.15</v>
      </c>
      <c r="Y14" s="78">
        <f t="shared" si="14"/>
        <v>0.13</v>
      </c>
      <c r="Z14" s="78">
        <f t="shared" si="15"/>
        <v>0.14000000000000001</v>
      </c>
      <c r="AA14" s="78">
        <f t="shared" si="16"/>
        <v>0.13</v>
      </c>
      <c r="AB14" s="78">
        <f t="shared" si="17"/>
        <v>0.14000000000000001</v>
      </c>
      <c r="AC14" s="78">
        <f t="shared" si="18"/>
        <v>0.15</v>
      </c>
      <c r="AD14" s="78">
        <f t="shared" si="19"/>
        <v>0.17</v>
      </c>
      <c r="AE14" s="78">
        <f t="shared" si="20"/>
        <v>0.13</v>
      </c>
      <c r="AF14" s="78">
        <f t="shared" si="21"/>
        <v>0.14000000000000001</v>
      </c>
      <c r="AG14" s="78">
        <f t="shared" si="22"/>
        <v>0.13</v>
      </c>
      <c r="AH14" s="78">
        <f t="shared" si="23"/>
        <v>0.13</v>
      </c>
      <c r="AI14" s="78">
        <f t="shared" si="24"/>
        <v>0.15</v>
      </c>
      <c r="AJ14" s="78">
        <f t="shared" si="25"/>
        <v>0.13</v>
      </c>
    </row>
    <row r="15" spans="1:36" ht="12.95" customHeight="1" x14ac:dyDescent="0.15">
      <c r="A15" s="82">
        <v>762</v>
      </c>
      <c r="B15" s="99" t="s">
        <v>39</v>
      </c>
      <c r="C15" s="99"/>
      <c r="D15" s="77">
        <v>20</v>
      </c>
      <c r="E15" s="77">
        <v>13</v>
      </c>
      <c r="F15" s="4">
        <f t="shared" si="0"/>
        <v>0.2</v>
      </c>
      <c r="G15" s="5" t="s">
        <v>383</v>
      </c>
      <c r="H15" s="77" t="s">
        <v>378</v>
      </c>
      <c r="I15" s="5" t="s">
        <v>382</v>
      </c>
      <c r="J15" s="1" t="s">
        <v>15</v>
      </c>
      <c r="K15" s="78">
        <f t="shared" si="1"/>
        <v>0.19</v>
      </c>
      <c r="L15" s="78">
        <f t="shared" si="2"/>
        <v>0.2</v>
      </c>
      <c r="M15" s="78">
        <f t="shared" si="3"/>
        <v>0.2</v>
      </c>
      <c r="N15" s="78">
        <f t="shared" si="4"/>
        <v>0.2</v>
      </c>
      <c r="O15" s="78">
        <f t="shared" si="5"/>
        <v>0.21</v>
      </c>
      <c r="P15" s="78">
        <f t="shared" si="26"/>
        <v>0.2</v>
      </c>
      <c r="Q15" s="78">
        <f t="shared" si="6"/>
        <v>0.19</v>
      </c>
      <c r="R15" s="78">
        <f t="shared" si="7"/>
        <v>0.21</v>
      </c>
      <c r="S15" s="78">
        <f t="shared" si="8"/>
        <v>0.2</v>
      </c>
      <c r="T15" s="78">
        <f t="shared" si="9"/>
        <v>0.19</v>
      </c>
      <c r="U15" s="78">
        <f t="shared" si="10"/>
        <v>0.21</v>
      </c>
      <c r="V15" s="78">
        <f t="shared" si="11"/>
        <v>0.22</v>
      </c>
      <c r="W15" s="78">
        <f t="shared" si="12"/>
        <v>0.2</v>
      </c>
      <c r="X15" s="78">
        <f t="shared" si="13"/>
        <v>0.2</v>
      </c>
      <c r="Y15" s="78">
        <f t="shared" si="14"/>
        <v>0.18</v>
      </c>
      <c r="Z15" s="78">
        <f t="shared" si="15"/>
        <v>0.2</v>
      </c>
      <c r="AA15" s="78">
        <f t="shared" si="16"/>
        <v>0.18</v>
      </c>
      <c r="AB15" s="78">
        <f t="shared" si="17"/>
        <v>0.21</v>
      </c>
      <c r="AC15" s="78">
        <f t="shared" si="18"/>
        <v>0.21</v>
      </c>
      <c r="AD15" s="78">
        <f t="shared" si="19"/>
        <v>0.23</v>
      </c>
      <c r="AE15" s="78">
        <f t="shared" si="20"/>
        <v>0.18</v>
      </c>
      <c r="AF15" s="78">
        <f t="shared" si="21"/>
        <v>0.21</v>
      </c>
      <c r="AG15" s="78">
        <f t="shared" si="22"/>
        <v>0.18</v>
      </c>
      <c r="AH15" s="78">
        <f t="shared" si="23"/>
        <v>0.19</v>
      </c>
      <c r="AI15" s="78">
        <f t="shared" si="24"/>
        <v>0.2</v>
      </c>
      <c r="AJ15" s="78">
        <f t="shared" si="25"/>
        <v>0.19</v>
      </c>
    </row>
    <row r="16" spans="1:36" ht="12.95" customHeight="1" x14ac:dyDescent="0.15">
      <c r="A16" s="82">
        <v>763</v>
      </c>
      <c r="B16" s="99" t="s">
        <v>39</v>
      </c>
      <c r="C16" s="99"/>
      <c r="D16" s="77">
        <v>30</v>
      </c>
      <c r="E16" s="77">
        <v>15</v>
      </c>
      <c r="F16" s="4">
        <f t="shared" si="0"/>
        <v>0.49</v>
      </c>
      <c r="G16" s="5"/>
      <c r="H16" s="77"/>
      <c r="I16" s="77"/>
      <c r="J16" s="1" t="s">
        <v>15</v>
      </c>
      <c r="K16" s="78">
        <f t="shared" si="1"/>
        <v>0.44</v>
      </c>
      <c r="L16" s="78">
        <f t="shared" si="2"/>
        <v>0.5</v>
      </c>
      <c r="M16" s="78">
        <f t="shared" si="3"/>
        <v>0.47</v>
      </c>
      <c r="N16" s="78">
        <f t="shared" si="4"/>
        <v>0.49</v>
      </c>
      <c r="O16" s="78">
        <f t="shared" si="5"/>
        <v>0.5</v>
      </c>
      <c r="P16" s="78">
        <f t="shared" si="26"/>
        <v>0.47</v>
      </c>
      <c r="Q16" s="78">
        <f t="shared" si="6"/>
        <v>0.45</v>
      </c>
      <c r="R16" s="78">
        <f t="shared" si="7"/>
        <v>0.51</v>
      </c>
      <c r="S16" s="78">
        <f t="shared" si="8"/>
        <v>0.48</v>
      </c>
      <c r="T16" s="78">
        <f t="shared" si="9"/>
        <v>0.47</v>
      </c>
      <c r="U16" s="78">
        <f t="shared" si="10"/>
        <v>0.48</v>
      </c>
      <c r="V16" s="78">
        <f t="shared" si="11"/>
        <v>0.54</v>
      </c>
      <c r="W16" s="78">
        <f t="shared" si="12"/>
        <v>0.49</v>
      </c>
      <c r="X16" s="78">
        <f t="shared" si="13"/>
        <v>0.49</v>
      </c>
      <c r="Y16" s="78">
        <f t="shared" si="14"/>
        <v>0.48</v>
      </c>
      <c r="Z16" s="78">
        <f t="shared" si="15"/>
        <v>0.49</v>
      </c>
      <c r="AA16" s="78">
        <f t="shared" si="16"/>
        <v>0.44</v>
      </c>
      <c r="AB16" s="78">
        <f t="shared" si="17"/>
        <v>0.54</v>
      </c>
      <c r="AC16" s="78">
        <f t="shared" si="18"/>
        <v>0.52</v>
      </c>
      <c r="AD16" s="78">
        <f t="shared" si="19"/>
        <v>0.52</v>
      </c>
      <c r="AE16" s="78">
        <f t="shared" si="20"/>
        <v>0.47</v>
      </c>
      <c r="AF16" s="78">
        <f t="shared" si="21"/>
        <v>0.52</v>
      </c>
      <c r="AG16" s="78">
        <f t="shared" si="22"/>
        <v>0.46</v>
      </c>
      <c r="AH16" s="78">
        <f t="shared" si="23"/>
        <v>0.48</v>
      </c>
      <c r="AI16" s="78">
        <f t="shared" si="24"/>
        <v>0.49</v>
      </c>
      <c r="AJ16" s="78">
        <f t="shared" si="25"/>
        <v>0.48</v>
      </c>
    </row>
    <row r="17" spans="1:36" ht="12.95" customHeight="1" x14ac:dyDescent="0.15">
      <c r="A17" s="82">
        <v>764</v>
      </c>
      <c r="B17" s="99" t="s">
        <v>39</v>
      </c>
      <c r="C17" s="99"/>
      <c r="D17" s="77">
        <v>12</v>
      </c>
      <c r="E17" s="77">
        <v>7</v>
      </c>
      <c r="F17" s="4">
        <f t="shared" si="0"/>
        <v>0.04</v>
      </c>
      <c r="G17" s="5" t="s">
        <v>255</v>
      </c>
      <c r="H17" s="77" t="s">
        <v>385</v>
      </c>
      <c r="I17" s="77" t="s">
        <v>249</v>
      </c>
      <c r="J17" s="1" t="s">
        <v>15</v>
      </c>
      <c r="K17" s="78">
        <f t="shared" si="1"/>
        <v>0.04</v>
      </c>
      <c r="L17" s="78">
        <f t="shared" si="2"/>
        <v>0.04</v>
      </c>
      <c r="M17" s="78">
        <f t="shared" si="3"/>
        <v>0.04</v>
      </c>
      <c r="N17" s="78">
        <f t="shared" si="4"/>
        <v>0.04</v>
      </c>
      <c r="O17" s="78">
        <f t="shared" si="5"/>
        <v>0.05</v>
      </c>
      <c r="P17" s="78">
        <f t="shared" si="26"/>
        <v>0.04</v>
      </c>
      <c r="Q17" s="78">
        <f t="shared" si="6"/>
        <v>0.04</v>
      </c>
      <c r="R17" s="78">
        <f t="shared" si="7"/>
        <v>0.04</v>
      </c>
      <c r="S17" s="78">
        <f t="shared" si="8"/>
        <v>0.04</v>
      </c>
      <c r="T17" s="78">
        <f t="shared" si="9"/>
        <v>0.04</v>
      </c>
      <c r="U17" s="78">
        <f t="shared" si="10"/>
        <v>0.04</v>
      </c>
      <c r="V17" s="78">
        <f t="shared" si="11"/>
        <v>0.04</v>
      </c>
      <c r="W17" s="78">
        <f t="shared" si="12"/>
        <v>0.04</v>
      </c>
      <c r="X17" s="78">
        <f t="shared" si="13"/>
        <v>0.04</v>
      </c>
      <c r="Y17" s="78">
        <f t="shared" si="14"/>
        <v>0.04</v>
      </c>
      <c r="Z17" s="78">
        <f t="shared" si="15"/>
        <v>0.04</v>
      </c>
      <c r="AA17" s="78">
        <f t="shared" si="16"/>
        <v>0.04</v>
      </c>
      <c r="AB17" s="78">
        <f t="shared" si="17"/>
        <v>0.04</v>
      </c>
      <c r="AC17" s="78">
        <f t="shared" si="18"/>
        <v>0.04</v>
      </c>
      <c r="AD17" s="78">
        <f t="shared" si="19"/>
        <v>0.05</v>
      </c>
      <c r="AE17" s="78">
        <f t="shared" si="20"/>
        <v>0.04</v>
      </c>
      <c r="AF17" s="78">
        <f t="shared" si="21"/>
        <v>0.04</v>
      </c>
      <c r="AG17" s="78">
        <f t="shared" si="22"/>
        <v>0.04</v>
      </c>
      <c r="AH17" s="78">
        <f t="shared" si="23"/>
        <v>0.04</v>
      </c>
      <c r="AI17" s="78">
        <f t="shared" si="24"/>
        <v>0.04</v>
      </c>
      <c r="AJ17" s="78">
        <f t="shared" si="25"/>
        <v>0.04</v>
      </c>
    </row>
    <row r="18" spans="1:36" ht="12.95" customHeight="1" x14ac:dyDescent="0.15">
      <c r="A18" s="82">
        <v>765</v>
      </c>
      <c r="B18" s="99" t="s">
        <v>39</v>
      </c>
      <c r="C18" s="99"/>
      <c r="D18" s="77">
        <v>16</v>
      </c>
      <c r="E18" s="77">
        <v>11</v>
      </c>
      <c r="F18" s="4">
        <f t="shared" si="0"/>
        <v>0.12</v>
      </c>
      <c r="G18" s="5" t="s">
        <v>382</v>
      </c>
      <c r="H18" s="77"/>
      <c r="I18" s="77"/>
      <c r="J18" s="1" t="s">
        <v>15</v>
      </c>
      <c r="K18" s="78">
        <f t="shared" si="1"/>
        <v>0.11</v>
      </c>
      <c r="L18" s="78">
        <f t="shared" si="2"/>
        <v>0.11</v>
      </c>
      <c r="M18" s="78">
        <f t="shared" si="3"/>
        <v>0.11</v>
      </c>
      <c r="N18" s="78">
        <f t="shared" si="4"/>
        <v>0.12</v>
      </c>
      <c r="O18" s="78">
        <f t="shared" si="5"/>
        <v>0.12</v>
      </c>
      <c r="P18" s="78">
        <f t="shared" si="26"/>
        <v>0.11</v>
      </c>
      <c r="Q18" s="78">
        <f t="shared" si="6"/>
        <v>0.11</v>
      </c>
      <c r="R18" s="78">
        <f t="shared" si="7"/>
        <v>0.11</v>
      </c>
      <c r="S18" s="78">
        <f t="shared" si="8"/>
        <v>0.11</v>
      </c>
      <c r="T18" s="78">
        <f t="shared" si="9"/>
        <v>0.11</v>
      </c>
      <c r="U18" s="78">
        <f t="shared" si="10"/>
        <v>0.11</v>
      </c>
      <c r="V18" s="78">
        <f t="shared" si="11"/>
        <v>0.12</v>
      </c>
      <c r="W18" s="78">
        <f t="shared" si="12"/>
        <v>0.12</v>
      </c>
      <c r="X18" s="78">
        <f t="shared" si="13"/>
        <v>0.11</v>
      </c>
      <c r="Y18" s="78">
        <f t="shared" si="14"/>
        <v>0.1</v>
      </c>
      <c r="Z18" s="78">
        <f t="shared" si="15"/>
        <v>0.12</v>
      </c>
      <c r="AA18" s="78">
        <f t="shared" si="16"/>
        <v>0.1</v>
      </c>
      <c r="AB18" s="78">
        <f t="shared" si="17"/>
        <v>0.11</v>
      </c>
      <c r="AC18" s="78">
        <f t="shared" si="18"/>
        <v>0.11</v>
      </c>
      <c r="AD18" s="78">
        <f t="shared" si="19"/>
        <v>0.13</v>
      </c>
      <c r="AE18" s="78">
        <f t="shared" si="20"/>
        <v>0.1</v>
      </c>
      <c r="AF18" s="78">
        <f t="shared" si="21"/>
        <v>0.11</v>
      </c>
      <c r="AG18" s="78">
        <f t="shared" si="22"/>
        <v>0.1</v>
      </c>
      <c r="AH18" s="78">
        <f t="shared" si="23"/>
        <v>0.1</v>
      </c>
      <c r="AI18" s="78">
        <f t="shared" si="24"/>
        <v>0.12</v>
      </c>
      <c r="AJ18" s="78">
        <f t="shared" si="25"/>
        <v>0.1</v>
      </c>
    </row>
    <row r="19" spans="1:36" ht="12.95" customHeight="1" x14ac:dyDescent="0.15">
      <c r="A19" s="82">
        <v>766</v>
      </c>
      <c r="B19" s="99" t="s">
        <v>39</v>
      </c>
      <c r="C19" s="99"/>
      <c r="D19" s="77">
        <v>16</v>
      </c>
      <c r="E19" s="77">
        <v>14</v>
      </c>
      <c r="F19" s="4">
        <f t="shared" si="0"/>
        <v>0.14000000000000001</v>
      </c>
      <c r="G19" s="5"/>
      <c r="H19" s="77"/>
      <c r="I19" s="77"/>
      <c r="J19" s="1" t="s">
        <v>15</v>
      </c>
      <c r="K19" s="78">
        <f t="shared" si="1"/>
        <v>0.14000000000000001</v>
      </c>
      <c r="L19" s="78">
        <f t="shared" si="2"/>
        <v>0.15</v>
      </c>
      <c r="M19" s="78">
        <f t="shared" si="3"/>
        <v>0.15</v>
      </c>
      <c r="N19" s="78">
        <f t="shared" si="4"/>
        <v>0.15</v>
      </c>
      <c r="O19" s="78">
        <f t="shared" si="5"/>
        <v>0.15</v>
      </c>
      <c r="P19" s="78">
        <f t="shared" si="26"/>
        <v>0.15</v>
      </c>
      <c r="Q19" s="78">
        <f t="shared" si="6"/>
        <v>0.14000000000000001</v>
      </c>
      <c r="R19" s="78">
        <f t="shared" si="7"/>
        <v>0.14000000000000001</v>
      </c>
      <c r="S19" s="78">
        <f t="shared" si="8"/>
        <v>0.15</v>
      </c>
      <c r="T19" s="78">
        <f t="shared" si="9"/>
        <v>0.15</v>
      </c>
      <c r="U19" s="78">
        <f t="shared" si="10"/>
        <v>0.14000000000000001</v>
      </c>
      <c r="V19" s="78">
        <f t="shared" si="11"/>
        <v>0.15</v>
      </c>
      <c r="W19" s="78">
        <f t="shared" si="12"/>
        <v>0.14000000000000001</v>
      </c>
      <c r="X19" s="78">
        <f t="shared" si="13"/>
        <v>0.15</v>
      </c>
      <c r="Y19" s="78">
        <f t="shared" si="14"/>
        <v>0.13</v>
      </c>
      <c r="Z19" s="78">
        <f t="shared" si="15"/>
        <v>0.14000000000000001</v>
      </c>
      <c r="AA19" s="78">
        <f t="shared" si="16"/>
        <v>0.13</v>
      </c>
      <c r="AB19" s="78">
        <f t="shared" si="17"/>
        <v>0.14000000000000001</v>
      </c>
      <c r="AC19" s="78">
        <f t="shared" si="18"/>
        <v>0.15</v>
      </c>
      <c r="AD19" s="78">
        <f t="shared" si="19"/>
        <v>0.17</v>
      </c>
      <c r="AE19" s="78">
        <f t="shared" si="20"/>
        <v>0.13</v>
      </c>
      <c r="AF19" s="78">
        <f t="shared" si="21"/>
        <v>0.14000000000000001</v>
      </c>
      <c r="AG19" s="78">
        <f t="shared" si="22"/>
        <v>0.13</v>
      </c>
      <c r="AH19" s="78">
        <f t="shared" si="23"/>
        <v>0.13</v>
      </c>
      <c r="AI19" s="78">
        <f t="shared" si="24"/>
        <v>0.15</v>
      </c>
      <c r="AJ19" s="78">
        <f t="shared" si="25"/>
        <v>0.13</v>
      </c>
    </row>
    <row r="20" spans="1:36" ht="12.95" customHeight="1" x14ac:dyDescent="0.15">
      <c r="A20" s="82">
        <v>767</v>
      </c>
      <c r="B20" s="99" t="s">
        <v>39</v>
      </c>
      <c r="C20" s="99"/>
      <c r="D20" s="77">
        <v>16</v>
      </c>
      <c r="E20" s="77">
        <v>14</v>
      </c>
      <c r="F20" s="4">
        <f t="shared" si="0"/>
        <v>0.14000000000000001</v>
      </c>
      <c r="G20" s="5" t="s">
        <v>377</v>
      </c>
      <c r="H20" s="77"/>
      <c r="I20" s="77"/>
      <c r="J20" s="1" t="s">
        <v>15</v>
      </c>
      <c r="K20" s="78">
        <f t="shared" si="1"/>
        <v>0.14000000000000001</v>
      </c>
      <c r="L20" s="78">
        <f t="shared" si="2"/>
        <v>0.15</v>
      </c>
      <c r="M20" s="78">
        <f t="shared" si="3"/>
        <v>0.15</v>
      </c>
      <c r="N20" s="78">
        <f t="shared" si="4"/>
        <v>0.15</v>
      </c>
      <c r="O20" s="78">
        <f t="shared" si="5"/>
        <v>0.15</v>
      </c>
      <c r="P20" s="78">
        <f t="shared" si="26"/>
        <v>0.15</v>
      </c>
      <c r="Q20" s="78">
        <f t="shared" si="6"/>
        <v>0.14000000000000001</v>
      </c>
      <c r="R20" s="78">
        <f t="shared" si="7"/>
        <v>0.14000000000000001</v>
      </c>
      <c r="S20" s="78">
        <f t="shared" si="8"/>
        <v>0.15</v>
      </c>
      <c r="T20" s="78">
        <f t="shared" si="9"/>
        <v>0.15</v>
      </c>
      <c r="U20" s="78">
        <f t="shared" si="10"/>
        <v>0.14000000000000001</v>
      </c>
      <c r="V20" s="78">
        <f t="shared" si="11"/>
        <v>0.15</v>
      </c>
      <c r="W20" s="78">
        <f t="shared" si="12"/>
        <v>0.14000000000000001</v>
      </c>
      <c r="X20" s="78">
        <f t="shared" si="13"/>
        <v>0.15</v>
      </c>
      <c r="Y20" s="78">
        <f t="shared" si="14"/>
        <v>0.13</v>
      </c>
      <c r="Z20" s="78">
        <f t="shared" si="15"/>
        <v>0.14000000000000001</v>
      </c>
      <c r="AA20" s="78">
        <f t="shared" si="16"/>
        <v>0.13</v>
      </c>
      <c r="AB20" s="78">
        <f t="shared" si="17"/>
        <v>0.14000000000000001</v>
      </c>
      <c r="AC20" s="78">
        <f t="shared" si="18"/>
        <v>0.15</v>
      </c>
      <c r="AD20" s="78">
        <f t="shared" si="19"/>
        <v>0.17</v>
      </c>
      <c r="AE20" s="78">
        <f t="shared" si="20"/>
        <v>0.13</v>
      </c>
      <c r="AF20" s="78">
        <f t="shared" si="21"/>
        <v>0.14000000000000001</v>
      </c>
      <c r="AG20" s="78">
        <f t="shared" si="22"/>
        <v>0.13</v>
      </c>
      <c r="AH20" s="78">
        <f t="shared" si="23"/>
        <v>0.13</v>
      </c>
      <c r="AI20" s="78">
        <f t="shared" si="24"/>
        <v>0.15</v>
      </c>
      <c r="AJ20" s="78">
        <f t="shared" si="25"/>
        <v>0.13</v>
      </c>
    </row>
    <row r="21" spans="1:36" ht="12.95" customHeight="1" x14ac:dyDescent="0.15">
      <c r="A21" s="77"/>
      <c r="B21" s="99"/>
      <c r="C21" s="99"/>
      <c r="D21" s="77"/>
      <c r="E21" s="77"/>
      <c r="F21" s="4" t="str">
        <f t="shared" si="0"/>
        <v/>
      </c>
      <c r="G21" s="5"/>
      <c r="H21" s="77"/>
      <c r="I21" s="77"/>
      <c r="J21" s="1" t="s">
        <v>15</v>
      </c>
      <c r="K21" s="78" t="e">
        <f t="shared" si="1"/>
        <v>#NUM!</v>
      </c>
      <c r="L21" s="78" t="e">
        <f t="shared" si="2"/>
        <v>#NUM!</v>
      </c>
      <c r="M21" s="78" t="e">
        <f t="shared" si="3"/>
        <v>#NUM!</v>
      </c>
      <c r="N21" s="78" t="e">
        <f t="shared" si="4"/>
        <v>#NUM!</v>
      </c>
      <c r="O21" s="78" t="e">
        <f t="shared" si="5"/>
        <v>#NUM!</v>
      </c>
      <c r="P21" s="78" t="e">
        <f t="shared" si="26"/>
        <v>#N/A</v>
      </c>
      <c r="Q21" s="78" t="e">
        <f t="shared" si="6"/>
        <v>#NUM!</v>
      </c>
      <c r="R21" s="78" t="e">
        <f t="shared" si="7"/>
        <v>#NUM!</v>
      </c>
      <c r="S21" s="78" t="e">
        <f t="shared" si="8"/>
        <v>#NUM!</v>
      </c>
      <c r="T21" s="78" t="e">
        <f t="shared" si="9"/>
        <v>#NUM!</v>
      </c>
      <c r="U21" s="78" t="e">
        <f t="shared" si="10"/>
        <v>#N/A</v>
      </c>
      <c r="V21" s="78" t="e">
        <f t="shared" si="11"/>
        <v>#NUM!</v>
      </c>
      <c r="W21" s="78" t="e">
        <f t="shared" si="12"/>
        <v>#NUM!</v>
      </c>
      <c r="X21" s="78" t="e">
        <f t="shared" si="13"/>
        <v>#NUM!</v>
      </c>
      <c r="Y21" s="78" t="e">
        <f t="shared" si="14"/>
        <v>#NUM!</v>
      </c>
      <c r="Z21" s="78" t="e">
        <f t="shared" si="15"/>
        <v>#N/A</v>
      </c>
      <c r="AA21" s="78" t="e">
        <f t="shared" si="16"/>
        <v>#NUM!</v>
      </c>
      <c r="AB21" s="78" t="e">
        <f t="shared" si="17"/>
        <v>#NUM!</v>
      </c>
      <c r="AC21" s="78" t="e">
        <f t="shared" si="18"/>
        <v>#NUM!</v>
      </c>
      <c r="AD21" s="78" t="e">
        <f t="shared" si="19"/>
        <v>#NUM!</v>
      </c>
      <c r="AE21" s="78" t="e">
        <f t="shared" si="20"/>
        <v>#NUM!</v>
      </c>
      <c r="AF21" s="78" t="e">
        <f t="shared" si="21"/>
        <v>#N/A</v>
      </c>
      <c r="AG21" s="78" t="e">
        <f t="shared" si="22"/>
        <v>#NUM!</v>
      </c>
      <c r="AH21" s="78" t="e">
        <f t="shared" si="23"/>
        <v>#NUM!</v>
      </c>
      <c r="AI21" s="78" t="e">
        <f t="shared" si="24"/>
        <v>#NUM!</v>
      </c>
      <c r="AJ21" s="78" t="e">
        <f t="shared" si="25"/>
        <v>#N/A</v>
      </c>
    </row>
    <row r="22" spans="1:36" ht="12.95" customHeight="1" x14ac:dyDescent="0.15">
      <c r="A22" s="77"/>
      <c r="B22" s="99"/>
      <c r="C22" s="99"/>
      <c r="D22" s="77"/>
      <c r="E22" s="77"/>
      <c r="F22" s="4" t="str">
        <f t="shared" si="0"/>
        <v/>
      </c>
      <c r="G22" s="5"/>
      <c r="H22" s="77"/>
      <c r="I22" s="77"/>
      <c r="J22" s="1" t="s">
        <v>15</v>
      </c>
      <c r="K22" s="78" t="e">
        <f t="shared" si="1"/>
        <v>#NUM!</v>
      </c>
      <c r="L22" s="78" t="e">
        <f t="shared" si="2"/>
        <v>#NUM!</v>
      </c>
      <c r="M22" s="78" t="e">
        <f t="shared" si="3"/>
        <v>#NUM!</v>
      </c>
      <c r="N22" s="78" t="e">
        <f t="shared" si="4"/>
        <v>#NUM!</v>
      </c>
      <c r="O22" s="78" t="e">
        <f t="shared" si="5"/>
        <v>#NUM!</v>
      </c>
      <c r="P22" s="78" t="e">
        <f t="shared" si="26"/>
        <v>#N/A</v>
      </c>
      <c r="Q22" s="78" t="e">
        <f t="shared" si="6"/>
        <v>#NUM!</v>
      </c>
      <c r="R22" s="78" t="e">
        <f t="shared" si="7"/>
        <v>#NUM!</v>
      </c>
      <c r="S22" s="78" t="e">
        <f t="shared" si="8"/>
        <v>#NUM!</v>
      </c>
      <c r="T22" s="78" t="e">
        <f t="shared" si="9"/>
        <v>#NUM!</v>
      </c>
      <c r="U22" s="78" t="e">
        <f t="shared" si="10"/>
        <v>#N/A</v>
      </c>
      <c r="V22" s="78" t="e">
        <f t="shared" si="11"/>
        <v>#NUM!</v>
      </c>
      <c r="W22" s="78" t="e">
        <f t="shared" si="12"/>
        <v>#NUM!</v>
      </c>
      <c r="X22" s="78" t="e">
        <f t="shared" si="13"/>
        <v>#NUM!</v>
      </c>
      <c r="Y22" s="78" t="e">
        <f t="shared" si="14"/>
        <v>#NUM!</v>
      </c>
      <c r="Z22" s="78" t="e">
        <f t="shared" si="15"/>
        <v>#N/A</v>
      </c>
      <c r="AA22" s="78" t="e">
        <f t="shared" si="16"/>
        <v>#NUM!</v>
      </c>
      <c r="AB22" s="78" t="e">
        <f t="shared" si="17"/>
        <v>#NUM!</v>
      </c>
      <c r="AC22" s="78" t="e">
        <f t="shared" si="18"/>
        <v>#NUM!</v>
      </c>
      <c r="AD22" s="78" t="e">
        <f t="shared" si="19"/>
        <v>#NUM!</v>
      </c>
      <c r="AE22" s="78" t="e">
        <f t="shared" si="20"/>
        <v>#NUM!</v>
      </c>
      <c r="AF22" s="78" t="e">
        <f t="shared" si="21"/>
        <v>#N/A</v>
      </c>
      <c r="AG22" s="78" t="e">
        <f t="shared" si="22"/>
        <v>#NUM!</v>
      </c>
      <c r="AH22" s="78" t="e">
        <f t="shared" si="23"/>
        <v>#NUM!</v>
      </c>
      <c r="AI22" s="78" t="e">
        <f t="shared" si="24"/>
        <v>#NUM!</v>
      </c>
      <c r="AJ22" s="78" t="e">
        <f t="shared" si="25"/>
        <v>#N/A</v>
      </c>
    </row>
    <row r="23" spans="1:36" ht="12.95" customHeight="1" x14ac:dyDescent="0.15">
      <c r="A23" s="77"/>
      <c r="B23" s="99"/>
      <c r="C23" s="99"/>
      <c r="D23" s="77"/>
      <c r="E23" s="77"/>
      <c r="F23" s="4" t="str">
        <f t="shared" si="0"/>
        <v/>
      </c>
      <c r="G23" s="5"/>
      <c r="H23" s="77"/>
      <c r="I23" s="77"/>
      <c r="J23" s="1" t="s">
        <v>15</v>
      </c>
      <c r="K23" s="78" t="e">
        <f t="shared" si="1"/>
        <v>#NUM!</v>
      </c>
      <c r="L23" s="78" t="e">
        <f t="shared" si="2"/>
        <v>#NUM!</v>
      </c>
      <c r="M23" s="78" t="e">
        <f t="shared" si="3"/>
        <v>#NUM!</v>
      </c>
      <c r="N23" s="78" t="e">
        <f t="shared" si="4"/>
        <v>#NUM!</v>
      </c>
      <c r="O23" s="78" t="e">
        <f t="shared" si="5"/>
        <v>#NUM!</v>
      </c>
      <c r="P23" s="78" t="e">
        <f t="shared" si="26"/>
        <v>#N/A</v>
      </c>
      <c r="Q23" s="78" t="e">
        <f t="shared" si="6"/>
        <v>#NUM!</v>
      </c>
      <c r="R23" s="78" t="e">
        <f t="shared" si="7"/>
        <v>#NUM!</v>
      </c>
      <c r="S23" s="78" t="e">
        <f t="shared" si="8"/>
        <v>#NUM!</v>
      </c>
      <c r="T23" s="78" t="e">
        <f t="shared" si="9"/>
        <v>#NUM!</v>
      </c>
      <c r="U23" s="78" t="e">
        <f t="shared" si="10"/>
        <v>#N/A</v>
      </c>
      <c r="V23" s="78" t="e">
        <f t="shared" si="11"/>
        <v>#NUM!</v>
      </c>
      <c r="W23" s="78" t="e">
        <f t="shared" si="12"/>
        <v>#NUM!</v>
      </c>
      <c r="X23" s="78" t="e">
        <f t="shared" si="13"/>
        <v>#NUM!</v>
      </c>
      <c r="Y23" s="78" t="e">
        <f t="shared" si="14"/>
        <v>#NUM!</v>
      </c>
      <c r="Z23" s="78" t="e">
        <f t="shared" si="15"/>
        <v>#N/A</v>
      </c>
      <c r="AA23" s="78" t="e">
        <f t="shared" si="16"/>
        <v>#NUM!</v>
      </c>
      <c r="AB23" s="78" t="e">
        <f t="shared" si="17"/>
        <v>#NUM!</v>
      </c>
      <c r="AC23" s="78" t="e">
        <f t="shared" si="18"/>
        <v>#NUM!</v>
      </c>
      <c r="AD23" s="78" t="e">
        <f t="shared" si="19"/>
        <v>#NUM!</v>
      </c>
      <c r="AE23" s="78" t="e">
        <f t="shared" si="20"/>
        <v>#NUM!</v>
      </c>
      <c r="AF23" s="78" t="e">
        <f t="shared" si="21"/>
        <v>#N/A</v>
      </c>
      <c r="AG23" s="78" t="e">
        <f t="shared" si="22"/>
        <v>#NUM!</v>
      </c>
      <c r="AH23" s="78" t="e">
        <f t="shared" si="23"/>
        <v>#NUM!</v>
      </c>
      <c r="AI23" s="78" t="e">
        <f t="shared" si="24"/>
        <v>#NUM!</v>
      </c>
      <c r="AJ23" s="78" t="e">
        <f t="shared" si="25"/>
        <v>#N/A</v>
      </c>
    </row>
    <row r="24" spans="1:36" ht="12.95" customHeight="1" x14ac:dyDescent="0.15">
      <c r="A24" s="77"/>
      <c r="B24" s="99"/>
      <c r="C24" s="99"/>
      <c r="D24" s="77"/>
      <c r="E24" s="77"/>
      <c r="F24" s="4" t="str">
        <f t="shared" si="0"/>
        <v/>
      </c>
      <c r="G24" s="5"/>
      <c r="H24" s="77"/>
      <c r="I24" s="77"/>
      <c r="J24" s="1" t="s">
        <v>15</v>
      </c>
      <c r="K24" s="78" t="e">
        <f t="shared" si="1"/>
        <v>#NUM!</v>
      </c>
      <c r="L24" s="78" t="e">
        <f t="shared" si="2"/>
        <v>#NUM!</v>
      </c>
      <c r="M24" s="78" t="e">
        <f t="shared" si="3"/>
        <v>#NUM!</v>
      </c>
      <c r="N24" s="78" t="e">
        <f t="shared" si="4"/>
        <v>#NUM!</v>
      </c>
      <c r="O24" s="78" t="e">
        <f t="shared" si="5"/>
        <v>#NUM!</v>
      </c>
      <c r="P24" s="78" t="e">
        <f t="shared" si="26"/>
        <v>#N/A</v>
      </c>
      <c r="Q24" s="78" t="e">
        <f t="shared" si="6"/>
        <v>#NUM!</v>
      </c>
      <c r="R24" s="78" t="e">
        <f t="shared" si="7"/>
        <v>#NUM!</v>
      </c>
      <c r="S24" s="78" t="e">
        <f t="shared" si="8"/>
        <v>#NUM!</v>
      </c>
      <c r="T24" s="78" t="e">
        <f t="shared" si="9"/>
        <v>#NUM!</v>
      </c>
      <c r="U24" s="78" t="e">
        <f t="shared" si="10"/>
        <v>#N/A</v>
      </c>
      <c r="V24" s="78" t="e">
        <f t="shared" si="11"/>
        <v>#NUM!</v>
      </c>
      <c r="W24" s="78" t="e">
        <f t="shared" si="12"/>
        <v>#NUM!</v>
      </c>
      <c r="X24" s="78" t="e">
        <f t="shared" si="13"/>
        <v>#NUM!</v>
      </c>
      <c r="Y24" s="78" t="e">
        <f t="shared" si="14"/>
        <v>#NUM!</v>
      </c>
      <c r="Z24" s="78" t="e">
        <f t="shared" si="15"/>
        <v>#N/A</v>
      </c>
      <c r="AA24" s="78" t="e">
        <f t="shared" si="16"/>
        <v>#NUM!</v>
      </c>
      <c r="AB24" s="78" t="e">
        <f t="shared" si="17"/>
        <v>#NUM!</v>
      </c>
      <c r="AC24" s="78" t="e">
        <f t="shared" si="18"/>
        <v>#NUM!</v>
      </c>
      <c r="AD24" s="78" t="e">
        <f t="shared" si="19"/>
        <v>#NUM!</v>
      </c>
      <c r="AE24" s="78" t="e">
        <f t="shared" si="20"/>
        <v>#NUM!</v>
      </c>
      <c r="AF24" s="78" t="e">
        <f t="shared" si="21"/>
        <v>#N/A</v>
      </c>
      <c r="AG24" s="78" t="e">
        <f t="shared" si="22"/>
        <v>#NUM!</v>
      </c>
      <c r="AH24" s="78" t="e">
        <f t="shared" si="23"/>
        <v>#NUM!</v>
      </c>
      <c r="AI24" s="78" t="e">
        <f t="shared" si="24"/>
        <v>#NUM!</v>
      </c>
      <c r="AJ24" s="78" t="e">
        <f t="shared" si="25"/>
        <v>#N/A</v>
      </c>
    </row>
    <row r="25" spans="1:36" ht="12.95" customHeight="1" x14ac:dyDescent="0.15">
      <c r="A25" s="77"/>
      <c r="B25" s="99"/>
      <c r="C25" s="99"/>
      <c r="D25" s="77"/>
      <c r="E25" s="77"/>
      <c r="F25" s="4" t="str">
        <f t="shared" si="0"/>
        <v/>
      </c>
      <c r="G25" s="5"/>
      <c r="H25" s="77"/>
      <c r="I25" s="77"/>
      <c r="J25" s="1" t="s">
        <v>15</v>
      </c>
      <c r="K25" s="78" t="e">
        <f t="shared" si="1"/>
        <v>#NUM!</v>
      </c>
      <c r="L25" s="78" t="e">
        <f t="shared" si="2"/>
        <v>#NUM!</v>
      </c>
      <c r="M25" s="78" t="e">
        <f t="shared" si="3"/>
        <v>#NUM!</v>
      </c>
      <c r="N25" s="78" t="e">
        <f t="shared" si="4"/>
        <v>#NUM!</v>
      </c>
      <c r="O25" s="78" t="e">
        <f t="shared" si="5"/>
        <v>#NUM!</v>
      </c>
      <c r="P25" s="78" t="e">
        <f t="shared" si="26"/>
        <v>#N/A</v>
      </c>
      <c r="Q25" s="78" t="e">
        <f t="shared" si="6"/>
        <v>#NUM!</v>
      </c>
      <c r="R25" s="78" t="e">
        <f t="shared" si="7"/>
        <v>#NUM!</v>
      </c>
      <c r="S25" s="78" t="e">
        <f t="shared" si="8"/>
        <v>#NUM!</v>
      </c>
      <c r="T25" s="78" t="e">
        <f t="shared" si="9"/>
        <v>#NUM!</v>
      </c>
      <c r="U25" s="78" t="e">
        <f t="shared" si="10"/>
        <v>#N/A</v>
      </c>
      <c r="V25" s="78" t="e">
        <f t="shared" si="11"/>
        <v>#NUM!</v>
      </c>
      <c r="W25" s="78" t="e">
        <f t="shared" si="12"/>
        <v>#NUM!</v>
      </c>
      <c r="X25" s="78" t="e">
        <f t="shared" si="13"/>
        <v>#NUM!</v>
      </c>
      <c r="Y25" s="78" t="e">
        <f t="shared" si="14"/>
        <v>#NUM!</v>
      </c>
      <c r="Z25" s="78" t="e">
        <f t="shared" si="15"/>
        <v>#N/A</v>
      </c>
      <c r="AA25" s="78" t="e">
        <f t="shared" si="16"/>
        <v>#NUM!</v>
      </c>
      <c r="AB25" s="78" t="e">
        <f t="shared" si="17"/>
        <v>#NUM!</v>
      </c>
      <c r="AC25" s="78" t="e">
        <f t="shared" si="18"/>
        <v>#NUM!</v>
      </c>
      <c r="AD25" s="78" t="e">
        <f t="shared" si="19"/>
        <v>#NUM!</v>
      </c>
      <c r="AE25" s="78" t="e">
        <f t="shared" si="20"/>
        <v>#NUM!</v>
      </c>
      <c r="AF25" s="78" t="e">
        <f t="shared" si="21"/>
        <v>#N/A</v>
      </c>
      <c r="AG25" s="78" t="e">
        <f t="shared" si="22"/>
        <v>#NUM!</v>
      </c>
      <c r="AH25" s="78" t="e">
        <f t="shared" si="23"/>
        <v>#NUM!</v>
      </c>
      <c r="AI25" s="78" t="e">
        <f t="shared" si="24"/>
        <v>#NUM!</v>
      </c>
      <c r="AJ25" s="78" t="e">
        <f t="shared" si="25"/>
        <v>#N/A</v>
      </c>
    </row>
    <row r="26" spans="1:36" ht="12.95" customHeight="1" x14ac:dyDescent="0.15">
      <c r="A26" s="77"/>
      <c r="B26" s="99"/>
      <c r="C26" s="99"/>
      <c r="D26" s="77"/>
      <c r="E26" s="77"/>
      <c r="F26" s="4" t="str">
        <f t="shared" si="0"/>
        <v/>
      </c>
      <c r="G26" s="5"/>
      <c r="H26" s="77"/>
      <c r="I26" s="77"/>
      <c r="J26" s="1" t="s">
        <v>15</v>
      </c>
      <c r="K26" s="78" t="e">
        <f t="shared" si="1"/>
        <v>#NUM!</v>
      </c>
      <c r="L26" s="78" t="e">
        <f t="shared" si="2"/>
        <v>#NUM!</v>
      </c>
      <c r="M26" s="78" t="e">
        <f t="shared" si="3"/>
        <v>#NUM!</v>
      </c>
      <c r="N26" s="78" t="e">
        <f t="shared" si="4"/>
        <v>#NUM!</v>
      </c>
      <c r="O26" s="78" t="e">
        <f t="shared" si="5"/>
        <v>#NUM!</v>
      </c>
      <c r="P26" s="78" t="e">
        <f t="shared" si="26"/>
        <v>#N/A</v>
      </c>
      <c r="Q26" s="78" t="e">
        <f t="shared" si="6"/>
        <v>#NUM!</v>
      </c>
      <c r="R26" s="78" t="e">
        <f t="shared" si="7"/>
        <v>#NUM!</v>
      </c>
      <c r="S26" s="78" t="e">
        <f t="shared" si="8"/>
        <v>#NUM!</v>
      </c>
      <c r="T26" s="78" t="e">
        <f t="shared" si="9"/>
        <v>#NUM!</v>
      </c>
      <c r="U26" s="78" t="e">
        <f t="shared" si="10"/>
        <v>#N/A</v>
      </c>
      <c r="V26" s="78" t="e">
        <f t="shared" si="11"/>
        <v>#NUM!</v>
      </c>
      <c r="W26" s="78" t="e">
        <f t="shared" si="12"/>
        <v>#NUM!</v>
      </c>
      <c r="X26" s="78" t="e">
        <f t="shared" si="13"/>
        <v>#NUM!</v>
      </c>
      <c r="Y26" s="78" t="e">
        <f t="shared" si="14"/>
        <v>#NUM!</v>
      </c>
      <c r="Z26" s="78" t="e">
        <f t="shared" si="15"/>
        <v>#N/A</v>
      </c>
      <c r="AA26" s="78" t="e">
        <f t="shared" si="16"/>
        <v>#NUM!</v>
      </c>
      <c r="AB26" s="78" t="e">
        <f t="shared" si="17"/>
        <v>#NUM!</v>
      </c>
      <c r="AC26" s="78" t="e">
        <f t="shared" si="18"/>
        <v>#NUM!</v>
      </c>
      <c r="AD26" s="78" t="e">
        <f t="shared" si="19"/>
        <v>#NUM!</v>
      </c>
      <c r="AE26" s="78" t="e">
        <f t="shared" si="20"/>
        <v>#NUM!</v>
      </c>
      <c r="AF26" s="78" t="e">
        <f t="shared" si="21"/>
        <v>#N/A</v>
      </c>
      <c r="AG26" s="78" t="e">
        <f t="shared" si="22"/>
        <v>#NUM!</v>
      </c>
      <c r="AH26" s="78" t="e">
        <f t="shared" si="23"/>
        <v>#NUM!</v>
      </c>
      <c r="AI26" s="78" t="e">
        <f t="shared" si="24"/>
        <v>#NUM!</v>
      </c>
      <c r="AJ26" s="78" t="e">
        <f t="shared" si="25"/>
        <v>#N/A</v>
      </c>
    </row>
    <row r="27" spans="1:36" ht="12.95" customHeight="1" x14ac:dyDescent="0.15">
      <c r="A27" s="77"/>
      <c r="B27" s="99"/>
      <c r="C27" s="99"/>
      <c r="D27" s="77"/>
      <c r="E27" s="77"/>
      <c r="F27" s="4" t="str">
        <f t="shared" si="0"/>
        <v/>
      </c>
      <c r="G27" s="26"/>
      <c r="H27" s="77"/>
      <c r="I27" s="77"/>
      <c r="J27" s="1" t="s">
        <v>15</v>
      </c>
      <c r="K27" s="78" t="e">
        <f t="shared" si="1"/>
        <v>#NUM!</v>
      </c>
      <c r="L27" s="78" t="e">
        <f t="shared" si="2"/>
        <v>#NUM!</v>
      </c>
      <c r="M27" s="78" t="e">
        <f t="shared" si="3"/>
        <v>#NUM!</v>
      </c>
      <c r="N27" s="78" t="e">
        <f t="shared" si="4"/>
        <v>#NUM!</v>
      </c>
      <c r="O27" s="78" t="e">
        <f t="shared" si="5"/>
        <v>#NUM!</v>
      </c>
      <c r="P27" s="78" t="e">
        <f t="shared" si="26"/>
        <v>#N/A</v>
      </c>
      <c r="Q27" s="78" t="e">
        <f t="shared" si="6"/>
        <v>#NUM!</v>
      </c>
      <c r="R27" s="78" t="e">
        <f t="shared" si="7"/>
        <v>#NUM!</v>
      </c>
      <c r="S27" s="78" t="e">
        <f t="shared" si="8"/>
        <v>#NUM!</v>
      </c>
      <c r="T27" s="78" t="e">
        <f t="shared" si="9"/>
        <v>#NUM!</v>
      </c>
      <c r="U27" s="78" t="e">
        <f t="shared" si="10"/>
        <v>#N/A</v>
      </c>
      <c r="V27" s="78" t="e">
        <f t="shared" si="11"/>
        <v>#NUM!</v>
      </c>
      <c r="W27" s="78" t="e">
        <f t="shared" si="12"/>
        <v>#NUM!</v>
      </c>
      <c r="X27" s="78" t="e">
        <f t="shared" si="13"/>
        <v>#NUM!</v>
      </c>
      <c r="Y27" s="78" t="e">
        <f t="shared" si="14"/>
        <v>#NUM!</v>
      </c>
      <c r="Z27" s="78" t="e">
        <f t="shared" si="15"/>
        <v>#N/A</v>
      </c>
      <c r="AA27" s="78" t="e">
        <f t="shared" si="16"/>
        <v>#NUM!</v>
      </c>
      <c r="AB27" s="78" t="e">
        <f t="shared" si="17"/>
        <v>#NUM!</v>
      </c>
      <c r="AC27" s="78" t="e">
        <f t="shared" si="18"/>
        <v>#NUM!</v>
      </c>
      <c r="AD27" s="78" t="e">
        <f t="shared" si="19"/>
        <v>#NUM!</v>
      </c>
      <c r="AE27" s="78" t="e">
        <f t="shared" si="20"/>
        <v>#NUM!</v>
      </c>
      <c r="AF27" s="78" t="e">
        <f t="shared" si="21"/>
        <v>#N/A</v>
      </c>
      <c r="AG27" s="78" t="e">
        <f t="shared" si="22"/>
        <v>#NUM!</v>
      </c>
      <c r="AH27" s="78" t="e">
        <f t="shared" si="23"/>
        <v>#NUM!</v>
      </c>
      <c r="AI27" s="78" t="e">
        <f t="shared" si="24"/>
        <v>#NUM!</v>
      </c>
      <c r="AJ27" s="78" t="e">
        <f t="shared" si="25"/>
        <v>#N/A</v>
      </c>
    </row>
    <row r="28" spans="1:36" ht="12.95" customHeight="1" x14ac:dyDescent="0.15">
      <c r="A28" s="77"/>
      <c r="B28" s="99"/>
      <c r="C28" s="99"/>
      <c r="D28" s="77"/>
      <c r="E28" s="77"/>
      <c r="F28" s="4" t="str">
        <f t="shared" si="0"/>
        <v/>
      </c>
      <c r="G28" s="26"/>
      <c r="H28" s="77"/>
      <c r="I28" s="77"/>
      <c r="J28" s="1" t="s">
        <v>15</v>
      </c>
      <c r="K28" s="78" t="e">
        <f t="shared" si="1"/>
        <v>#NUM!</v>
      </c>
      <c r="L28" s="78" t="e">
        <f t="shared" si="2"/>
        <v>#NUM!</v>
      </c>
      <c r="M28" s="78" t="e">
        <f t="shared" si="3"/>
        <v>#NUM!</v>
      </c>
      <c r="N28" s="8" t="e">
        <f t="shared" si="4"/>
        <v>#NUM!</v>
      </c>
      <c r="O28" s="78" t="e">
        <f t="shared" si="5"/>
        <v>#NUM!</v>
      </c>
      <c r="P28" s="78" t="e">
        <f t="shared" si="26"/>
        <v>#N/A</v>
      </c>
      <c r="Q28" s="78" t="e">
        <f t="shared" si="6"/>
        <v>#NUM!</v>
      </c>
      <c r="R28" s="78" t="e">
        <f t="shared" si="7"/>
        <v>#NUM!</v>
      </c>
      <c r="S28" s="78" t="e">
        <f t="shared" si="8"/>
        <v>#NUM!</v>
      </c>
      <c r="T28" s="78" t="e">
        <f t="shared" si="9"/>
        <v>#NUM!</v>
      </c>
      <c r="U28" s="78" t="e">
        <f t="shared" si="10"/>
        <v>#N/A</v>
      </c>
      <c r="V28" s="78" t="e">
        <f t="shared" si="11"/>
        <v>#NUM!</v>
      </c>
      <c r="W28" s="78" t="e">
        <f t="shared" si="12"/>
        <v>#NUM!</v>
      </c>
      <c r="X28" s="78" t="e">
        <f t="shared" si="13"/>
        <v>#NUM!</v>
      </c>
      <c r="Y28" s="78" t="e">
        <f t="shared" si="14"/>
        <v>#NUM!</v>
      </c>
      <c r="Z28" s="78" t="e">
        <f t="shared" si="15"/>
        <v>#N/A</v>
      </c>
      <c r="AA28" s="78" t="e">
        <f t="shared" si="16"/>
        <v>#NUM!</v>
      </c>
      <c r="AB28" s="78" t="e">
        <f t="shared" si="17"/>
        <v>#NUM!</v>
      </c>
      <c r="AC28" s="78" t="e">
        <f t="shared" si="18"/>
        <v>#NUM!</v>
      </c>
      <c r="AD28" s="78" t="e">
        <f t="shared" si="19"/>
        <v>#NUM!</v>
      </c>
      <c r="AE28" s="78" t="e">
        <f t="shared" si="20"/>
        <v>#NUM!</v>
      </c>
      <c r="AF28" s="78" t="e">
        <f t="shared" si="21"/>
        <v>#N/A</v>
      </c>
      <c r="AG28" s="78" t="e">
        <f t="shared" si="22"/>
        <v>#NUM!</v>
      </c>
      <c r="AH28" s="78" t="e">
        <f t="shared" si="23"/>
        <v>#NUM!</v>
      </c>
      <c r="AI28" s="78" t="e">
        <f t="shared" si="24"/>
        <v>#NUM!</v>
      </c>
      <c r="AJ28" s="78" t="e">
        <f t="shared" si="25"/>
        <v>#N/A</v>
      </c>
    </row>
    <row r="29" spans="1:36" ht="12.95" customHeight="1" x14ac:dyDescent="0.15">
      <c r="A29" s="77"/>
      <c r="B29" s="99"/>
      <c r="C29" s="99"/>
      <c r="D29" s="77"/>
      <c r="E29" s="77"/>
      <c r="F29" s="4" t="str">
        <f t="shared" si="0"/>
        <v/>
      </c>
      <c r="G29" s="26"/>
      <c r="H29" s="77"/>
      <c r="I29" s="77"/>
      <c r="J29" s="1" t="s">
        <v>15</v>
      </c>
      <c r="K29" s="78" t="e">
        <f t="shared" si="1"/>
        <v>#NUM!</v>
      </c>
      <c r="L29" s="78" t="e">
        <f t="shared" si="2"/>
        <v>#NUM!</v>
      </c>
      <c r="M29" s="78" t="e">
        <f t="shared" si="3"/>
        <v>#NUM!</v>
      </c>
      <c r="N29" s="78" t="e">
        <f t="shared" si="4"/>
        <v>#NUM!</v>
      </c>
      <c r="O29" s="78" t="e">
        <f t="shared" si="5"/>
        <v>#NUM!</v>
      </c>
      <c r="P29" s="78" t="e">
        <f t="shared" si="26"/>
        <v>#N/A</v>
      </c>
      <c r="Q29" s="78" t="e">
        <f t="shared" si="6"/>
        <v>#NUM!</v>
      </c>
      <c r="R29" s="78" t="e">
        <f t="shared" si="7"/>
        <v>#NUM!</v>
      </c>
      <c r="S29" s="78" t="e">
        <f t="shared" si="8"/>
        <v>#NUM!</v>
      </c>
      <c r="T29" s="78" t="e">
        <f t="shared" si="9"/>
        <v>#NUM!</v>
      </c>
      <c r="U29" s="78" t="e">
        <f t="shared" si="10"/>
        <v>#N/A</v>
      </c>
      <c r="V29" s="78" t="e">
        <f t="shared" si="11"/>
        <v>#NUM!</v>
      </c>
      <c r="W29" s="78" t="e">
        <f t="shared" si="12"/>
        <v>#NUM!</v>
      </c>
      <c r="X29" s="78" t="e">
        <f t="shared" si="13"/>
        <v>#NUM!</v>
      </c>
      <c r="Y29" s="78" t="e">
        <f t="shared" si="14"/>
        <v>#NUM!</v>
      </c>
      <c r="Z29" s="78" t="e">
        <f t="shared" si="15"/>
        <v>#N/A</v>
      </c>
      <c r="AA29" s="78" t="e">
        <f t="shared" si="16"/>
        <v>#NUM!</v>
      </c>
      <c r="AB29" s="78" t="e">
        <f t="shared" si="17"/>
        <v>#NUM!</v>
      </c>
      <c r="AC29" s="78" t="e">
        <f t="shared" si="18"/>
        <v>#NUM!</v>
      </c>
      <c r="AD29" s="78" t="e">
        <f t="shared" si="19"/>
        <v>#NUM!</v>
      </c>
      <c r="AE29" s="78" t="e">
        <f t="shared" si="20"/>
        <v>#NUM!</v>
      </c>
      <c r="AF29" s="78" t="e">
        <f t="shared" si="21"/>
        <v>#N/A</v>
      </c>
      <c r="AG29" s="78" t="e">
        <f t="shared" si="22"/>
        <v>#NUM!</v>
      </c>
      <c r="AH29" s="78" t="e">
        <f t="shared" si="23"/>
        <v>#NUM!</v>
      </c>
      <c r="AI29" s="78" t="e">
        <f t="shared" si="24"/>
        <v>#NUM!</v>
      </c>
      <c r="AJ29" s="78" t="e">
        <f t="shared" si="25"/>
        <v>#N/A</v>
      </c>
    </row>
    <row r="30" spans="1:36" ht="12.95" customHeight="1" x14ac:dyDescent="0.15">
      <c r="A30" s="77"/>
      <c r="B30" s="99"/>
      <c r="C30" s="99"/>
      <c r="D30" s="77"/>
      <c r="E30" s="77"/>
      <c r="F30" s="4" t="str">
        <f t="shared" si="0"/>
        <v/>
      </c>
      <c r="G30" s="26"/>
      <c r="H30" s="77"/>
      <c r="I30" s="77"/>
      <c r="J30" s="1" t="s">
        <v>15</v>
      </c>
      <c r="K30" s="78" t="e">
        <f t="shared" si="1"/>
        <v>#NUM!</v>
      </c>
      <c r="L30" s="78" t="e">
        <f t="shared" si="2"/>
        <v>#NUM!</v>
      </c>
      <c r="M30" s="78" t="e">
        <f t="shared" si="3"/>
        <v>#NUM!</v>
      </c>
      <c r="N30" s="78" t="e">
        <f t="shared" si="4"/>
        <v>#NUM!</v>
      </c>
      <c r="O30" s="78" t="e">
        <f t="shared" si="5"/>
        <v>#NUM!</v>
      </c>
      <c r="P30" s="78" t="e">
        <f t="shared" si="26"/>
        <v>#N/A</v>
      </c>
      <c r="Q30" s="78" t="e">
        <f t="shared" si="6"/>
        <v>#NUM!</v>
      </c>
      <c r="R30" s="78" t="e">
        <f t="shared" si="7"/>
        <v>#NUM!</v>
      </c>
      <c r="S30" s="78" t="e">
        <f t="shared" si="8"/>
        <v>#NUM!</v>
      </c>
      <c r="T30" s="78" t="e">
        <f t="shared" si="9"/>
        <v>#NUM!</v>
      </c>
      <c r="U30" s="78" t="e">
        <f t="shared" si="10"/>
        <v>#N/A</v>
      </c>
      <c r="V30" s="78" t="e">
        <f t="shared" si="11"/>
        <v>#NUM!</v>
      </c>
      <c r="W30" s="78" t="e">
        <f t="shared" si="12"/>
        <v>#NUM!</v>
      </c>
      <c r="X30" s="78" t="e">
        <f t="shared" si="13"/>
        <v>#NUM!</v>
      </c>
      <c r="Y30" s="78" t="e">
        <f t="shared" si="14"/>
        <v>#NUM!</v>
      </c>
      <c r="Z30" s="78" t="e">
        <f t="shared" si="15"/>
        <v>#N/A</v>
      </c>
      <c r="AA30" s="78" t="e">
        <f t="shared" si="16"/>
        <v>#NUM!</v>
      </c>
      <c r="AB30" s="78" t="e">
        <f t="shared" si="17"/>
        <v>#NUM!</v>
      </c>
      <c r="AC30" s="78" t="e">
        <f t="shared" si="18"/>
        <v>#NUM!</v>
      </c>
      <c r="AD30" s="78" t="e">
        <f t="shared" si="19"/>
        <v>#NUM!</v>
      </c>
      <c r="AE30" s="78" t="e">
        <f t="shared" si="20"/>
        <v>#NUM!</v>
      </c>
      <c r="AF30" s="78" t="e">
        <f t="shared" si="21"/>
        <v>#N/A</v>
      </c>
      <c r="AG30" s="78" t="e">
        <f t="shared" si="22"/>
        <v>#NUM!</v>
      </c>
      <c r="AH30" s="78" t="e">
        <f t="shared" si="23"/>
        <v>#NUM!</v>
      </c>
      <c r="AI30" s="78" t="e">
        <f t="shared" si="24"/>
        <v>#NUM!</v>
      </c>
      <c r="AJ30" s="78" t="e">
        <f t="shared" si="25"/>
        <v>#N/A</v>
      </c>
    </row>
    <row r="31" spans="1:36" ht="12.95" customHeight="1" x14ac:dyDescent="0.15">
      <c r="A31" s="77"/>
      <c r="B31" s="99"/>
      <c r="C31" s="99"/>
      <c r="D31" s="77"/>
      <c r="E31" s="77"/>
      <c r="F31" s="4" t="str">
        <f t="shared" si="0"/>
        <v/>
      </c>
      <c r="G31" s="26"/>
      <c r="H31" s="77"/>
      <c r="I31" s="77"/>
      <c r="J31" s="1" t="s">
        <v>15</v>
      </c>
      <c r="K31" s="78" t="e">
        <f t="shared" si="1"/>
        <v>#NUM!</v>
      </c>
      <c r="L31" s="78" t="e">
        <f t="shared" si="2"/>
        <v>#NUM!</v>
      </c>
      <c r="M31" s="78" t="e">
        <f t="shared" si="3"/>
        <v>#NUM!</v>
      </c>
      <c r="N31" s="78" t="e">
        <f t="shared" si="4"/>
        <v>#NUM!</v>
      </c>
      <c r="O31" s="78" t="e">
        <f t="shared" si="5"/>
        <v>#NUM!</v>
      </c>
      <c r="P31" s="78" t="e">
        <f t="shared" si="26"/>
        <v>#N/A</v>
      </c>
      <c r="Q31" s="78" t="e">
        <f t="shared" si="6"/>
        <v>#NUM!</v>
      </c>
      <c r="R31" s="78" t="e">
        <f t="shared" si="7"/>
        <v>#NUM!</v>
      </c>
      <c r="S31" s="78" t="e">
        <f t="shared" si="8"/>
        <v>#NUM!</v>
      </c>
      <c r="T31" s="78" t="e">
        <f t="shared" si="9"/>
        <v>#NUM!</v>
      </c>
      <c r="U31" s="78" t="e">
        <f t="shared" si="10"/>
        <v>#N/A</v>
      </c>
      <c r="V31" s="78" t="e">
        <f t="shared" si="11"/>
        <v>#NUM!</v>
      </c>
      <c r="W31" s="78" t="e">
        <f t="shared" si="12"/>
        <v>#NUM!</v>
      </c>
      <c r="X31" s="78" t="e">
        <f t="shared" si="13"/>
        <v>#NUM!</v>
      </c>
      <c r="Y31" s="78" t="e">
        <f t="shared" si="14"/>
        <v>#NUM!</v>
      </c>
      <c r="Z31" s="78" t="e">
        <f t="shared" si="15"/>
        <v>#N/A</v>
      </c>
      <c r="AA31" s="78" t="e">
        <f t="shared" si="16"/>
        <v>#NUM!</v>
      </c>
      <c r="AB31" s="78" t="e">
        <f t="shared" si="17"/>
        <v>#NUM!</v>
      </c>
      <c r="AC31" s="78" t="e">
        <f t="shared" si="18"/>
        <v>#NUM!</v>
      </c>
      <c r="AD31" s="78" t="e">
        <f t="shared" si="19"/>
        <v>#NUM!</v>
      </c>
      <c r="AE31" s="78" t="e">
        <f t="shared" si="20"/>
        <v>#NUM!</v>
      </c>
      <c r="AF31" s="78" t="e">
        <f t="shared" si="21"/>
        <v>#N/A</v>
      </c>
      <c r="AG31" s="78" t="e">
        <f t="shared" si="22"/>
        <v>#NUM!</v>
      </c>
      <c r="AH31" s="78" t="e">
        <f t="shared" si="23"/>
        <v>#NUM!</v>
      </c>
      <c r="AI31" s="78" t="e">
        <f t="shared" si="24"/>
        <v>#NUM!</v>
      </c>
      <c r="AJ31" s="78" t="e">
        <f t="shared" si="25"/>
        <v>#N/A</v>
      </c>
    </row>
    <row r="32" spans="1:36" ht="12.95" customHeight="1" x14ac:dyDescent="0.15">
      <c r="A32" s="77"/>
      <c r="B32" s="99"/>
      <c r="C32" s="99"/>
      <c r="D32" s="77"/>
      <c r="E32" s="77"/>
      <c r="F32" s="4" t="str">
        <f t="shared" si="0"/>
        <v/>
      </c>
      <c r="G32" s="77"/>
      <c r="H32" s="77"/>
      <c r="I32" s="77"/>
      <c r="J32" s="1" t="s">
        <v>15</v>
      </c>
      <c r="K32" s="78" t="e">
        <f t="shared" si="1"/>
        <v>#NUM!</v>
      </c>
      <c r="L32" s="78" t="e">
        <f t="shared" si="2"/>
        <v>#NUM!</v>
      </c>
      <c r="M32" s="78" t="e">
        <f t="shared" si="3"/>
        <v>#NUM!</v>
      </c>
      <c r="N32" s="78" t="e">
        <f t="shared" si="4"/>
        <v>#NUM!</v>
      </c>
      <c r="O32" s="78" t="e">
        <f t="shared" si="5"/>
        <v>#NUM!</v>
      </c>
      <c r="P32" s="78" t="e">
        <f t="shared" si="26"/>
        <v>#N/A</v>
      </c>
      <c r="Q32" s="78" t="e">
        <f t="shared" si="6"/>
        <v>#NUM!</v>
      </c>
      <c r="R32" s="78" t="e">
        <f t="shared" si="7"/>
        <v>#NUM!</v>
      </c>
      <c r="S32" s="78" t="e">
        <f t="shared" si="8"/>
        <v>#NUM!</v>
      </c>
      <c r="T32" s="78" t="e">
        <f t="shared" si="9"/>
        <v>#NUM!</v>
      </c>
      <c r="U32" s="78" t="e">
        <f t="shared" si="10"/>
        <v>#N/A</v>
      </c>
      <c r="V32" s="78" t="e">
        <f t="shared" si="11"/>
        <v>#NUM!</v>
      </c>
      <c r="W32" s="78" t="e">
        <f t="shared" si="12"/>
        <v>#NUM!</v>
      </c>
      <c r="X32" s="78" t="e">
        <f t="shared" si="13"/>
        <v>#NUM!</v>
      </c>
      <c r="Y32" s="78" t="e">
        <f t="shared" si="14"/>
        <v>#NUM!</v>
      </c>
      <c r="Z32" s="78" t="e">
        <f t="shared" si="15"/>
        <v>#N/A</v>
      </c>
      <c r="AA32" s="78" t="e">
        <f t="shared" si="16"/>
        <v>#NUM!</v>
      </c>
      <c r="AB32" s="78" t="e">
        <f t="shared" si="17"/>
        <v>#NUM!</v>
      </c>
      <c r="AC32" s="78" t="e">
        <f t="shared" si="18"/>
        <v>#NUM!</v>
      </c>
      <c r="AD32" s="78" t="e">
        <f t="shared" si="19"/>
        <v>#NUM!</v>
      </c>
      <c r="AE32" s="78" t="e">
        <f t="shared" si="20"/>
        <v>#NUM!</v>
      </c>
      <c r="AF32" s="78" t="e">
        <f t="shared" si="21"/>
        <v>#N/A</v>
      </c>
      <c r="AG32" s="78" t="e">
        <f t="shared" si="22"/>
        <v>#NUM!</v>
      </c>
      <c r="AH32" s="78" t="e">
        <f t="shared" si="23"/>
        <v>#NUM!</v>
      </c>
      <c r="AI32" s="78" t="e">
        <f t="shared" si="24"/>
        <v>#NUM!</v>
      </c>
      <c r="AJ32" s="78" t="e">
        <f t="shared" si="25"/>
        <v>#N/A</v>
      </c>
    </row>
    <row r="33" spans="1:36" ht="12.95" customHeight="1" x14ac:dyDescent="0.15">
      <c r="A33" s="77"/>
      <c r="B33" s="99"/>
      <c r="C33" s="99"/>
      <c r="D33" s="77"/>
      <c r="E33" s="77"/>
      <c r="F33" s="4" t="str">
        <f t="shared" si="0"/>
        <v/>
      </c>
      <c r="G33" s="77"/>
      <c r="H33" s="77"/>
      <c r="I33" s="77"/>
      <c r="J33" s="1" t="s">
        <v>15</v>
      </c>
      <c r="K33" s="78" t="e">
        <f t="shared" si="1"/>
        <v>#NUM!</v>
      </c>
      <c r="L33" s="78" t="e">
        <f t="shared" si="2"/>
        <v>#NUM!</v>
      </c>
      <c r="M33" s="78" t="e">
        <f t="shared" si="3"/>
        <v>#NUM!</v>
      </c>
      <c r="N33" s="78" t="e">
        <f t="shared" si="4"/>
        <v>#NUM!</v>
      </c>
      <c r="O33" s="78" t="e">
        <f t="shared" si="5"/>
        <v>#NUM!</v>
      </c>
      <c r="P33" s="78" t="e">
        <f t="shared" si="26"/>
        <v>#N/A</v>
      </c>
      <c r="Q33" s="78" t="e">
        <f t="shared" si="6"/>
        <v>#NUM!</v>
      </c>
      <c r="R33" s="78" t="e">
        <f t="shared" si="7"/>
        <v>#NUM!</v>
      </c>
      <c r="S33" s="78" t="e">
        <f t="shared" si="8"/>
        <v>#NUM!</v>
      </c>
      <c r="T33" s="78" t="e">
        <f t="shared" si="9"/>
        <v>#NUM!</v>
      </c>
      <c r="U33" s="78" t="e">
        <f t="shared" si="10"/>
        <v>#N/A</v>
      </c>
      <c r="V33" s="78" t="e">
        <f t="shared" si="11"/>
        <v>#NUM!</v>
      </c>
      <c r="W33" s="78" t="e">
        <f t="shared" si="12"/>
        <v>#NUM!</v>
      </c>
      <c r="X33" s="78" t="e">
        <f t="shared" si="13"/>
        <v>#NUM!</v>
      </c>
      <c r="Y33" s="78" t="e">
        <f t="shared" si="14"/>
        <v>#NUM!</v>
      </c>
      <c r="Z33" s="78" t="e">
        <f t="shared" si="15"/>
        <v>#N/A</v>
      </c>
      <c r="AA33" s="78" t="e">
        <f t="shared" si="16"/>
        <v>#NUM!</v>
      </c>
      <c r="AB33" s="78" t="e">
        <f t="shared" si="17"/>
        <v>#NUM!</v>
      </c>
      <c r="AC33" s="78" t="e">
        <f t="shared" si="18"/>
        <v>#NUM!</v>
      </c>
      <c r="AD33" s="78" t="e">
        <f t="shared" si="19"/>
        <v>#NUM!</v>
      </c>
      <c r="AE33" s="78" t="e">
        <f t="shared" si="20"/>
        <v>#NUM!</v>
      </c>
      <c r="AF33" s="78" t="e">
        <f t="shared" si="21"/>
        <v>#N/A</v>
      </c>
      <c r="AG33" s="78" t="e">
        <f t="shared" si="22"/>
        <v>#NUM!</v>
      </c>
      <c r="AH33" s="78" t="e">
        <f t="shared" si="23"/>
        <v>#NUM!</v>
      </c>
      <c r="AI33" s="78" t="e">
        <f t="shared" si="24"/>
        <v>#NUM!</v>
      </c>
      <c r="AJ33" s="78" t="e">
        <f t="shared" si="25"/>
        <v>#N/A</v>
      </c>
    </row>
    <row r="34" spans="1:36" ht="12.95" customHeight="1" x14ac:dyDescent="0.15">
      <c r="A34" s="77"/>
      <c r="B34" s="99"/>
      <c r="C34" s="99"/>
      <c r="D34" s="77"/>
      <c r="E34" s="77"/>
      <c r="F34" s="4" t="str">
        <f t="shared" si="0"/>
        <v/>
      </c>
      <c r="G34" s="77"/>
      <c r="H34" s="77"/>
      <c r="I34" s="77"/>
      <c r="K34" s="78" t="e">
        <f t="shared" si="1"/>
        <v>#NUM!</v>
      </c>
      <c r="L34" s="78" t="e">
        <f t="shared" si="2"/>
        <v>#NUM!</v>
      </c>
      <c r="M34" s="78" t="e">
        <f t="shared" si="3"/>
        <v>#NUM!</v>
      </c>
      <c r="N34" s="78" t="e">
        <f t="shared" si="4"/>
        <v>#NUM!</v>
      </c>
      <c r="O34" s="78" t="e">
        <f t="shared" si="5"/>
        <v>#NUM!</v>
      </c>
      <c r="P34" s="78" t="e">
        <f t="shared" si="26"/>
        <v>#N/A</v>
      </c>
      <c r="Q34" s="78" t="e">
        <f t="shared" si="6"/>
        <v>#NUM!</v>
      </c>
      <c r="R34" s="78" t="e">
        <f t="shared" si="7"/>
        <v>#NUM!</v>
      </c>
      <c r="S34" s="78" t="e">
        <f t="shared" si="8"/>
        <v>#NUM!</v>
      </c>
      <c r="T34" s="78" t="e">
        <f t="shared" si="9"/>
        <v>#NUM!</v>
      </c>
      <c r="U34" s="78" t="e">
        <f t="shared" si="10"/>
        <v>#N/A</v>
      </c>
      <c r="V34" s="78" t="e">
        <f t="shared" si="11"/>
        <v>#NUM!</v>
      </c>
      <c r="W34" s="78" t="e">
        <f t="shared" si="12"/>
        <v>#NUM!</v>
      </c>
      <c r="X34" s="78" t="e">
        <f t="shared" si="13"/>
        <v>#NUM!</v>
      </c>
      <c r="Y34" s="78" t="e">
        <f t="shared" si="14"/>
        <v>#NUM!</v>
      </c>
      <c r="Z34" s="78" t="e">
        <f t="shared" si="15"/>
        <v>#N/A</v>
      </c>
      <c r="AA34" s="78" t="e">
        <f t="shared" si="16"/>
        <v>#NUM!</v>
      </c>
      <c r="AB34" s="78" t="e">
        <f t="shared" si="17"/>
        <v>#NUM!</v>
      </c>
      <c r="AC34" s="78" t="e">
        <f t="shared" si="18"/>
        <v>#NUM!</v>
      </c>
      <c r="AD34" s="78" t="e">
        <f t="shared" si="19"/>
        <v>#NUM!</v>
      </c>
      <c r="AE34" s="78" t="e">
        <f t="shared" si="20"/>
        <v>#NUM!</v>
      </c>
      <c r="AF34" s="78" t="e">
        <f t="shared" si="21"/>
        <v>#N/A</v>
      </c>
      <c r="AG34" s="78" t="e">
        <f t="shared" si="22"/>
        <v>#NUM!</v>
      </c>
      <c r="AH34" s="78" t="e">
        <f t="shared" si="23"/>
        <v>#NUM!</v>
      </c>
      <c r="AI34" s="78" t="e">
        <f t="shared" si="24"/>
        <v>#NUM!</v>
      </c>
      <c r="AJ34" s="78" t="e">
        <f t="shared" si="25"/>
        <v>#N/A</v>
      </c>
    </row>
    <row r="35" spans="1:36" ht="12.95" customHeight="1" x14ac:dyDescent="0.15">
      <c r="A35" s="77"/>
      <c r="B35" s="99"/>
      <c r="C35" s="99"/>
      <c r="D35" s="77"/>
      <c r="E35" s="77"/>
      <c r="F35" s="4" t="str">
        <f t="shared" si="0"/>
        <v/>
      </c>
      <c r="G35" s="77"/>
      <c r="H35" s="77"/>
      <c r="I35" s="77"/>
      <c r="K35" s="78" t="e">
        <f t="shared" si="1"/>
        <v>#NUM!</v>
      </c>
      <c r="L35" s="78" t="e">
        <f t="shared" si="2"/>
        <v>#NUM!</v>
      </c>
      <c r="M35" s="78" t="e">
        <f t="shared" si="3"/>
        <v>#NUM!</v>
      </c>
      <c r="N35" s="78" t="e">
        <f t="shared" si="4"/>
        <v>#NUM!</v>
      </c>
      <c r="O35" s="78" t="e">
        <f t="shared" si="5"/>
        <v>#NUM!</v>
      </c>
      <c r="P35" s="78" t="e">
        <f t="shared" si="26"/>
        <v>#N/A</v>
      </c>
      <c r="Q35" s="78" t="e">
        <f t="shared" si="6"/>
        <v>#NUM!</v>
      </c>
      <c r="R35" s="78" t="e">
        <f t="shared" si="7"/>
        <v>#NUM!</v>
      </c>
      <c r="S35" s="78" t="e">
        <f t="shared" si="8"/>
        <v>#NUM!</v>
      </c>
      <c r="T35" s="78" t="e">
        <f t="shared" si="9"/>
        <v>#NUM!</v>
      </c>
      <c r="U35" s="78" t="e">
        <f t="shared" si="10"/>
        <v>#N/A</v>
      </c>
      <c r="V35" s="78" t="e">
        <f t="shared" si="11"/>
        <v>#NUM!</v>
      </c>
      <c r="W35" s="78" t="e">
        <f t="shared" si="12"/>
        <v>#NUM!</v>
      </c>
      <c r="X35" s="78" t="e">
        <f t="shared" si="13"/>
        <v>#NUM!</v>
      </c>
      <c r="Y35" s="78" t="e">
        <f t="shared" si="14"/>
        <v>#NUM!</v>
      </c>
      <c r="Z35" s="78" t="e">
        <f t="shared" si="15"/>
        <v>#N/A</v>
      </c>
      <c r="AA35" s="78" t="e">
        <f t="shared" si="16"/>
        <v>#NUM!</v>
      </c>
      <c r="AB35" s="78" t="e">
        <f t="shared" si="17"/>
        <v>#NUM!</v>
      </c>
      <c r="AC35" s="78" t="e">
        <f t="shared" si="18"/>
        <v>#NUM!</v>
      </c>
      <c r="AD35" s="78" t="e">
        <f t="shared" si="19"/>
        <v>#NUM!</v>
      </c>
      <c r="AE35" s="78" t="e">
        <f t="shared" si="20"/>
        <v>#NUM!</v>
      </c>
      <c r="AF35" s="78" t="e">
        <f t="shared" si="21"/>
        <v>#N/A</v>
      </c>
      <c r="AG35" s="78" t="e">
        <f t="shared" si="22"/>
        <v>#NUM!</v>
      </c>
      <c r="AH35" s="78" t="e">
        <f t="shared" si="23"/>
        <v>#NUM!</v>
      </c>
      <c r="AI35" s="78" t="e">
        <f t="shared" si="24"/>
        <v>#NUM!</v>
      </c>
      <c r="AJ35" s="78" t="e">
        <f t="shared" si="25"/>
        <v>#N/A</v>
      </c>
    </row>
    <row r="36" spans="1:36" ht="12.95" customHeight="1" x14ac:dyDescent="0.15">
      <c r="A36" s="77"/>
      <c r="B36" s="99"/>
      <c r="C36" s="99"/>
      <c r="D36" s="77"/>
      <c r="E36" s="77"/>
      <c r="F36" s="4" t="str">
        <f t="shared" si="0"/>
        <v/>
      </c>
      <c r="G36" s="77"/>
      <c r="H36" s="77"/>
      <c r="I36" s="77"/>
      <c r="K36" s="78" t="e">
        <f t="shared" si="1"/>
        <v>#NUM!</v>
      </c>
      <c r="L36" s="78" t="e">
        <f t="shared" si="2"/>
        <v>#NUM!</v>
      </c>
      <c r="M36" s="78" t="e">
        <f t="shared" si="3"/>
        <v>#NUM!</v>
      </c>
      <c r="N36" s="78" t="e">
        <f t="shared" si="4"/>
        <v>#NUM!</v>
      </c>
      <c r="O36" s="78" t="e">
        <f t="shared" si="5"/>
        <v>#NUM!</v>
      </c>
      <c r="P36" s="78" t="e">
        <f t="shared" si="26"/>
        <v>#N/A</v>
      </c>
      <c r="Q36" s="78" t="e">
        <f t="shared" si="6"/>
        <v>#NUM!</v>
      </c>
      <c r="R36" s="78" t="e">
        <f t="shared" si="7"/>
        <v>#NUM!</v>
      </c>
      <c r="S36" s="78" t="e">
        <f t="shared" si="8"/>
        <v>#NUM!</v>
      </c>
      <c r="T36" s="78" t="e">
        <f t="shared" si="9"/>
        <v>#NUM!</v>
      </c>
      <c r="U36" s="78" t="e">
        <f t="shared" si="10"/>
        <v>#N/A</v>
      </c>
      <c r="V36" s="78" t="e">
        <f t="shared" si="11"/>
        <v>#NUM!</v>
      </c>
      <c r="W36" s="78" t="e">
        <f t="shared" si="12"/>
        <v>#NUM!</v>
      </c>
      <c r="X36" s="78" t="e">
        <f t="shared" si="13"/>
        <v>#NUM!</v>
      </c>
      <c r="Y36" s="78" t="e">
        <f t="shared" si="14"/>
        <v>#NUM!</v>
      </c>
      <c r="Z36" s="78" t="e">
        <f t="shared" si="15"/>
        <v>#N/A</v>
      </c>
      <c r="AA36" s="78" t="e">
        <f t="shared" si="16"/>
        <v>#NUM!</v>
      </c>
      <c r="AB36" s="78" t="e">
        <f t="shared" si="17"/>
        <v>#NUM!</v>
      </c>
      <c r="AC36" s="78" t="e">
        <f t="shared" si="18"/>
        <v>#NUM!</v>
      </c>
      <c r="AD36" s="78" t="e">
        <f t="shared" si="19"/>
        <v>#NUM!</v>
      </c>
      <c r="AE36" s="78" t="e">
        <f t="shared" si="20"/>
        <v>#NUM!</v>
      </c>
      <c r="AF36" s="78" t="e">
        <f t="shared" si="21"/>
        <v>#N/A</v>
      </c>
      <c r="AG36" s="78" t="e">
        <f t="shared" si="22"/>
        <v>#NUM!</v>
      </c>
      <c r="AH36" s="78" t="e">
        <f t="shared" si="23"/>
        <v>#NUM!</v>
      </c>
      <c r="AI36" s="78" t="e">
        <f t="shared" si="24"/>
        <v>#NUM!</v>
      </c>
      <c r="AJ36" s="78" t="e">
        <f t="shared" si="25"/>
        <v>#N/A</v>
      </c>
    </row>
    <row r="37" spans="1:36" ht="12.95" customHeight="1" x14ac:dyDescent="0.15">
      <c r="A37" s="77"/>
      <c r="B37" s="99"/>
      <c r="C37" s="99"/>
      <c r="D37" s="77"/>
      <c r="E37" s="77"/>
      <c r="F37" s="4" t="str">
        <f t="shared" si="0"/>
        <v/>
      </c>
      <c r="G37" s="77"/>
      <c r="H37" s="77"/>
      <c r="I37" s="77"/>
      <c r="K37" s="78" t="e">
        <f t="shared" si="1"/>
        <v>#NUM!</v>
      </c>
      <c r="L37" s="78" t="e">
        <f t="shared" si="2"/>
        <v>#NUM!</v>
      </c>
      <c r="M37" s="78" t="e">
        <f t="shared" si="3"/>
        <v>#NUM!</v>
      </c>
      <c r="N37" s="78" t="e">
        <f t="shared" si="4"/>
        <v>#NUM!</v>
      </c>
      <c r="O37" s="78" t="e">
        <f t="shared" si="5"/>
        <v>#NUM!</v>
      </c>
      <c r="P37" s="78" t="e">
        <f t="shared" si="26"/>
        <v>#N/A</v>
      </c>
      <c r="Q37" s="78" t="e">
        <f t="shared" si="6"/>
        <v>#NUM!</v>
      </c>
      <c r="R37" s="78" t="e">
        <f t="shared" si="7"/>
        <v>#NUM!</v>
      </c>
      <c r="S37" s="78" t="e">
        <f t="shared" si="8"/>
        <v>#NUM!</v>
      </c>
      <c r="T37" s="78" t="e">
        <f t="shared" si="9"/>
        <v>#NUM!</v>
      </c>
      <c r="U37" s="78" t="e">
        <f t="shared" si="10"/>
        <v>#N/A</v>
      </c>
      <c r="V37" s="78" t="e">
        <f t="shared" si="11"/>
        <v>#NUM!</v>
      </c>
      <c r="W37" s="78" t="e">
        <f t="shared" si="12"/>
        <v>#NUM!</v>
      </c>
      <c r="X37" s="78" t="e">
        <f t="shared" si="13"/>
        <v>#NUM!</v>
      </c>
      <c r="Y37" s="78" t="e">
        <f t="shared" si="14"/>
        <v>#NUM!</v>
      </c>
      <c r="Z37" s="78" t="e">
        <f t="shared" si="15"/>
        <v>#N/A</v>
      </c>
      <c r="AA37" s="78" t="e">
        <f t="shared" si="16"/>
        <v>#NUM!</v>
      </c>
      <c r="AB37" s="78" t="e">
        <f t="shared" si="17"/>
        <v>#NUM!</v>
      </c>
      <c r="AC37" s="78" t="e">
        <f t="shared" si="18"/>
        <v>#NUM!</v>
      </c>
      <c r="AD37" s="78" t="e">
        <f t="shared" si="19"/>
        <v>#NUM!</v>
      </c>
      <c r="AE37" s="78" t="e">
        <f t="shared" si="20"/>
        <v>#NUM!</v>
      </c>
      <c r="AF37" s="78" t="e">
        <f t="shared" si="21"/>
        <v>#N/A</v>
      </c>
      <c r="AG37" s="78" t="e">
        <f t="shared" si="22"/>
        <v>#NUM!</v>
      </c>
      <c r="AH37" s="78" t="e">
        <f t="shared" si="23"/>
        <v>#NUM!</v>
      </c>
      <c r="AI37" s="78" t="e">
        <f t="shared" si="24"/>
        <v>#NUM!</v>
      </c>
      <c r="AJ37" s="78" t="e">
        <f t="shared" si="25"/>
        <v>#N/A</v>
      </c>
    </row>
    <row r="38" spans="1:36" ht="12.95" customHeight="1" x14ac:dyDescent="0.15">
      <c r="A38" s="77"/>
      <c r="B38" s="99"/>
      <c r="C38" s="99"/>
      <c r="D38" s="77"/>
      <c r="E38" s="77"/>
      <c r="F38" s="4" t="str">
        <f t="shared" si="0"/>
        <v/>
      </c>
      <c r="G38" s="77"/>
      <c r="H38" s="77"/>
      <c r="I38" s="77"/>
      <c r="K38" s="78" t="e">
        <f t="shared" si="1"/>
        <v>#NUM!</v>
      </c>
      <c r="L38" s="78" t="e">
        <f t="shared" si="2"/>
        <v>#NUM!</v>
      </c>
      <c r="M38" s="78" t="e">
        <f t="shared" si="3"/>
        <v>#NUM!</v>
      </c>
      <c r="N38" s="78" t="e">
        <f t="shared" si="4"/>
        <v>#NUM!</v>
      </c>
      <c r="O38" s="78" t="e">
        <f t="shared" si="5"/>
        <v>#NUM!</v>
      </c>
      <c r="P38" s="78" t="e">
        <f t="shared" si="26"/>
        <v>#N/A</v>
      </c>
      <c r="Q38" s="78" t="e">
        <f t="shared" si="6"/>
        <v>#NUM!</v>
      </c>
      <c r="R38" s="78" t="e">
        <f t="shared" si="7"/>
        <v>#NUM!</v>
      </c>
      <c r="S38" s="78" t="e">
        <f t="shared" si="8"/>
        <v>#NUM!</v>
      </c>
      <c r="T38" s="78" t="e">
        <f t="shared" si="9"/>
        <v>#NUM!</v>
      </c>
      <c r="U38" s="78" t="e">
        <f t="shared" si="10"/>
        <v>#N/A</v>
      </c>
      <c r="V38" s="78" t="e">
        <f t="shared" si="11"/>
        <v>#NUM!</v>
      </c>
      <c r="W38" s="78" t="e">
        <f t="shared" si="12"/>
        <v>#NUM!</v>
      </c>
      <c r="X38" s="78" t="e">
        <f t="shared" si="13"/>
        <v>#NUM!</v>
      </c>
      <c r="Y38" s="78" t="e">
        <f t="shared" si="14"/>
        <v>#NUM!</v>
      </c>
      <c r="Z38" s="78" t="e">
        <f t="shared" si="15"/>
        <v>#N/A</v>
      </c>
      <c r="AA38" s="78" t="e">
        <f t="shared" si="16"/>
        <v>#NUM!</v>
      </c>
      <c r="AB38" s="78" t="e">
        <f t="shared" si="17"/>
        <v>#NUM!</v>
      </c>
      <c r="AC38" s="78" t="e">
        <f t="shared" si="18"/>
        <v>#NUM!</v>
      </c>
      <c r="AD38" s="78" t="e">
        <f t="shared" si="19"/>
        <v>#NUM!</v>
      </c>
      <c r="AE38" s="78" t="e">
        <f t="shared" si="20"/>
        <v>#NUM!</v>
      </c>
      <c r="AF38" s="78" t="e">
        <f t="shared" si="21"/>
        <v>#N/A</v>
      </c>
      <c r="AG38" s="78" t="e">
        <f t="shared" si="22"/>
        <v>#NUM!</v>
      </c>
      <c r="AH38" s="78" t="e">
        <f t="shared" si="23"/>
        <v>#NUM!</v>
      </c>
      <c r="AI38" s="78" t="e">
        <f t="shared" si="24"/>
        <v>#NUM!</v>
      </c>
      <c r="AJ38" s="78" t="e">
        <f t="shared" si="25"/>
        <v>#N/A</v>
      </c>
    </row>
    <row r="39" spans="1:36" ht="12.95" customHeight="1" x14ac:dyDescent="0.15">
      <c r="A39" s="77"/>
      <c r="B39" s="99"/>
      <c r="C39" s="99"/>
      <c r="D39" s="77"/>
      <c r="E39" s="77"/>
      <c r="F39" s="4" t="str">
        <f t="shared" si="0"/>
        <v/>
      </c>
      <c r="G39" s="77"/>
      <c r="H39" s="77"/>
      <c r="I39" s="77"/>
      <c r="K39" s="78" t="e">
        <f t="shared" si="1"/>
        <v>#NUM!</v>
      </c>
      <c r="L39" s="78" t="e">
        <f t="shared" si="2"/>
        <v>#NUM!</v>
      </c>
      <c r="M39" s="78" t="e">
        <f t="shared" si="3"/>
        <v>#NUM!</v>
      </c>
      <c r="N39" s="78" t="e">
        <f t="shared" si="4"/>
        <v>#NUM!</v>
      </c>
      <c r="O39" s="78" t="e">
        <f t="shared" si="5"/>
        <v>#NUM!</v>
      </c>
      <c r="P39" s="78" t="e">
        <f t="shared" si="26"/>
        <v>#N/A</v>
      </c>
      <c r="Q39" s="78" t="e">
        <f t="shared" si="6"/>
        <v>#NUM!</v>
      </c>
      <c r="R39" s="78" t="e">
        <f t="shared" si="7"/>
        <v>#NUM!</v>
      </c>
      <c r="S39" s="78" t="e">
        <f t="shared" si="8"/>
        <v>#NUM!</v>
      </c>
      <c r="T39" s="78" t="e">
        <f t="shared" si="9"/>
        <v>#NUM!</v>
      </c>
      <c r="U39" s="78" t="e">
        <f t="shared" si="10"/>
        <v>#N/A</v>
      </c>
      <c r="V39" s="78" t="e">
        <f t="shared" si="11"/>
        <v>#NUM!</v>
      </c>
      <c r="W39" s="78" t="e">
        <f t="shared" si="12"/>
        <v>#NUM!</v>
      </c>
      <c r="X39" s="78" t="e">
        <f t="shared" si="13"/>
        <v>#NUM!</v>
      </c>
      <c r="Y39" s="78" t="e">
        <f t="shared" si="14"/>
        <v>#NUM!</v>
      </c>
      <c r="Z39" s="78" t="e">
        <f t="shared" si="15"/>
        <v>#N/A</v>
      </c>
      <c r="AA39" s="78" t="e">
        <f t="shared" si="16"/>
        <v>#NUM!</v>
      </c>
      <c r="AB39" s="78" t="e">
        <f t="shared" si="17"/>
        <v>#NUM!</v>
      </c>
      <c r="AC39" s="78" t="e">
        <f t="shared" si="18"/>
        <v>#NUM!</v>
      </c>
      <c r="AD39" s="78" t="e">
        <f t="shared" si="19"/>
        <v>#NUM!</v>
      </c>
      <c r="AE39" s="78" t="e">
        <f t="shared" si="20"/>
        <v>#NUM!</v>
      </c>
      <c r="AF39" s="78" t="e">
        <f t="shared" si="21"/>
        <v>#N/A</v>
      </c>
      <c r="AG39" s="78" t="e">
        <f t="shared" si="22"/>
        <v>#NUM!</v>
      </c>
      <c r="AH39" s="78" t="e">
        <f t="shared" si="23"/>
        <v>#NUM!</v>
      </c>
      <c r="AI39" s="78" t="e">
        <f t="shared" si="24"/>
        <v>#NUM!</v>
      </c>
      <c r="AJ39" s="78" t="e">
        <f t="shared" si="25"/>
        <v>#N/A</v>
      </c>
    </row>
    <row r="40" spans="1:36" ht="12.95" customHeight="1" x14ac:dyDescent="0.15">
      <c r="A40" s="77"/>
      <c r="B40" s="99"/>
      <c r="C40" s="99"/>
      <c r="D40" s="77"/>
      <c r="E40" s="77"/>
      <c r="F40" s="4" t="str">
        <f t="shared" si="0"/>
        <v/>
      </c>
      <c r="G40" s="77"/>
      <c r="H40" s="77"/>
      <c r="I40" s="77"/>
      <c r="K40" s="78" t="e">
        <f t="shared" si="1"/>
        <v>#NUM!</v>
      </c>
      <c r="L40" s="78" t="e">
        <f t="shared" si="2"/>
        <v>#NUM!</v>
      </c>
      <c r="M40" s="78" t="e">
        <f t="shared" si="3"/>
        <v>#NUM!</v>
      </c>
      <c r="N40" s="78" t="e">
        <f t="shared" si="4"/>
        <v>#NUM!</v>
      </c>
      <c r="O40" s="78" t="e">
        <f t="shared" si="5"/>
        <v>#NUM!</v>
      </c>
      <c r="P40" s="78" t="e">
        <f t="shared" si="26"/>
        <v>#N/A</v>
      </c>
      <c r="Q40" s="78" t="e">
        <f t="shared" si="6"/>
        <v>#NUM!</v>
      </c>
      <c r="R40" s="78" t="e">
        <f t="shared" si="7"/>
        <v>#NUM!</v>
      </c>
      <c r="S40" s="78" t="e">
        <f t="shared" si="8"/>
        <v>#NUM!</v>
      </c>
      <c r="T40" s="78" t="e">
        <f t="shared" si="9"/>
        <v>#NUM!</v>
      </c>
      <c r="U40" s="78" t="e">
        <f t="shared" si="10"/>
        <v>#N/A</v>
      </c>
      <c r="V40" s="78" t="e">
        <f t="shared" si="11"/>
        <v>#NUM!</v>
      </c>
      <c r="W40" s="78" t="e">
        <f t="shared" si="12"/>
        <v>#NUM!</v>
      </c>
      <c r="X40" s="78" t="e">
        <f t="shared" si="13"/>
        <v>#NUM!</v>
      </c>
      <c r="Y40" s="78" t="e">
        <f t="shared" si="14"/>
        <v>#NUM!</v>
      </c>
      <c r="Z40" s="78" t="e">
        <f t="shared" si="15"/>
        <v>#N/A</v>
      </c>
      <c r="AA40" s="78" t="e">
        <f t="shared" si="16"/>
        <v>#NUM!</v>
      </c>
      <c r="AB40" s="78" t="e">
        <f t="shared" si="17"/>
        <v>#NUM!</v>
      </c>
      <c r="AC40" s="78" t="e">
        <f t="shared" si="18"/>
        <v>#NUM!</v>
      </c>
      <c r="AD40" s="78" t="e">
        <f t="shared" si="19"/>
        <v>#NUM!</v>
      </c>
      <c r="AE40" s="78" t="e">
        <f t="shared" si="20"/>
        <v>#NUM!</v>
      </c>
      <c r="AF40" s="78" t="e">
        <f t="shared" si="21"/>
        <v>#N/A</v>
      </c>
      <c r="AG40" s="78" t="e">
        <f t="shared" si="22"/>
        <v>#NUM!</v>
      </c>
      <c r="AH40" s="78" t="e">
        <f t="shared" si="23"/>
        <v>#NUM!</v>
      </c>
      <c r="AI40" s="78" t="e">
        <f t="shared" si="24"/>
        <v>#NUM!</v>
      </c>
      <c r="AJ40" s="78" t="e">
        <f t="shared" si="25"/>
        <v>#N/A</v>
      </c>
    </row>
    <row r="41" spans="1:36" ht="12.95" customHeight="1" x14ac:dyDescent="0.15">
      <c r="A41" s="77"/>
      <c r="B41" s="99"/>
      <c r="C41" s="99"/>
      <c r="D41" s="77"/>
      <c r="E41" s="77"/>
      <c r="F41" s="4" t="str">
        <f t="shared" si="0"/>
        <v/>
      </c>
      <c r="G41" s="77"/>
      <c r="H41" s="77"/>
      <c r="I41" s="77"/>
      <c r="K41" s="78" t="e">
        <f t="shared" si="1"/>
        <v>#NUM!</v>
      </c>
      <c r="L41" s="78" t="e">
        <f t="shared" si="2"/>
        <v>#NUM!</v>
      </c>
      <c r="M41" s="78" t="e">
        <f t="shared" si="3"/>
        <v>#NUM!</v>
      </c>
      <c r="N41" s="78" t="e">
        <f t="shared" si="4"/>
        <v>#NUM!</v>
      </c>
      <c r="O41" s="78" t="e">
        <f t="shared" si="5"/>
        <v>#NUM!</v>
      </c>
      <c r="P41" s="78" t="e">
        <f t="shared" si="26"/>
        <v>#N/A</v>
      </c>
      <c r="Q41" s="78" t="e">
        <f t="shared" si="6"/>
        <v>#NUM!</v>
      </c>
      <c r="R41" s="78" t="e">
        <f t="shared" si="7"/>
        <v>#NUM!</v>
      </c>
      <c r="S41" s="78" t="e">
        <f t="shared" si="8"/>
        <v>#NUM!</v>
      </c>
      <c r="T41" s="78" t="e">
        <f t="shared" si="9"/>
        <v>#NUM!</v>
      </c>
      <c r="U41" s="78" t="e">
        <f t="shared" si="10"/>
        <v>#N/A</v>
      </c>
      <c r="V41" s="78" t="e">
        <f t="shared" si="11"/>
        <v>#NUM!</v>
      </c>
      <c r="W41" s="78" t="e">
        <f t="shared" si="12"/>
        <v>#NUM!</v>
      </c>
      <c r="X41" s="78" t="e">
        <f t="shared" si="13"/>
        <v>#NUM!</v>
      </c>
      <c r="Y41" s="78" t="e">
        <f t="shared" si="14"/>
        <v>#NUM!</v>
      </c>
      <c r="Z41" s="78" t="e">
        <f t="shared" si="15"/>
        <v>#N/A</v>
      </c>
      <c r="AA41" s="78" t="e">
        <f t="shared" si="16"/>
        <v>#NUM!</v>
      </c>
      <c r="AB41" s="78" t="e">
        <f t="shared" si="17"/>
        <v>#NUM!</v>
      </c>
      <c r="AC41" s="78" t="e">
        <f t="shared" si="18"/>
        <v>#NUM!</v>
      </c>
      <c r="AD41" s="78" t="e">
        <f t="shared" si="19"/>
        <v>#NUM!</v>
      </c>
      <c r="AE41" s="78" t="e">
        <f t="shared" si="20"/>
        <v>#NUM!</v>
      </c>
      <c r="AF41" s="78" t="e">
        <f t="shared" si="21"/>
        <v>#N/A</v>
      </c>
      <c r="AG41" s="78" t="e">
        <f t="shared" si="22"/>
        <v>#NUM!</v>
      </c>
      <c r="AH41" s="78" t="e">
        <f t="shared" si="23"/>
        <v>#NUM!</v>
      </c>
      <c r="AI41" s="78" t="e">
        <f t="shared" si="24"/>
        <v>#NUM!</v>
      </c>
      <c r="AJ41" s="78" t="e">
        <f t="shared" si="25"/>
        <v>#N/A</v>
      </c>
    </row>
    <row r="42" spans="1:36" ht="12.95" customHeight="1" x14ac:dyDescent="0.15">
      <c r="A42" s="77"/>
      <c r="B42" s="99"/>
      <c r="C42" s="99"/>
      <c r="D42" s="77"/>
      <c r="E42" s="77"/>
      <c r="F42" s="4" t="str">
        <f t="shared" si="0"/>
        <v/>
      </c>
      <c r="G42" s="77"/>
      <c r="H42" s="77"/>
      <c r="I42" s="77"/>
      <c r="K42" s="78" t="e">
        <f t="shared" si="1"/>
        <v>#NUM!</v>
      </c>
      <c r="L42" s="78" t="e">
        <f t="shared" si="2"/>
        <v>#NUM!</v>
      </c>
      <c r="M42" s="78" t="e">
        <f t="shared" si="3"/>
        <v>#NUM!</v>
      </c>
      <c r="N42" s="78" t="e">
        <f t="shared" si="4"/>
        <v>#NUM!</v>
      </c>
      <c r="O42" s="78" t="e">
        <f t="shared" si="5"/>
        <v>#NUM!</v>
      </c>
      <c r="P42" s="78" t="e">
        <f t="shared" si="26"/>
        <v>#N/A</v>
      </c>
      <c r="Q42" s="78" t="e">
        <f t="shared" si="6"/>
        <v>#NUM!</v>
      </c>
      <c r="R42" s="78" t="e">
        <f t="shared" si="7"/>
        <v>#NUM!</v>
      </c>
      <c r="S42" s="78" t="e">
        <f t="shared" si="8"/>
        <v>#NUM!</v>
      </c>
      <c r="T42" s="78" t="e">
        <f t="shared" si="9"/>
        <v>#NUM!</v>
      </c>
      <c r="U42" s="78" t="e">
        <f t="shared" si="10"/>
        <v>#N/A</v>
      </c>
      <c r="V42" s="78" t="e">
        <f t="shared" si="11"/>
        <v>#NUM!</v>
      </c>
      <c r="W42" s="78" t="e">
        <f t="shared" si="12"/>
        <v>#NUM!</v>
      </c>
      <c r="X42" s="78" t="e">
        <f t="shared" si="13"/>
        <v>#NUM!</v>
      </c>
      <c r="Y42" s="78" t="e">
        <f t="shared" si="14"/>
        <v>#NUM!</v>
      </c>
      <c r="Z42" s="78" t="e">
        <f t="shared" si="15"/>
        <v>#N/A</v>
      </c>
      <c r="AA42" s="78" t="e">
        <f t="shared" si="16"/>
        <v>#NUM!</v>
      </c>
      <c r="AB42" s="78" t="e">
        <f t="shared" si="17"/>
        <v>#NUM!</v>
      </c>
      <c r="AC42" s="78" t="e">
        <f t="shared" si="18"/>
        <v>#NUM!</v>
      </c>
      <c r="AD42" s="78" t="e">
        <f t="shared" si="19"/>
        <v>#NUM!</v>
      </c>
      <c r="AE42" s="78" t="e">
        <f t="shared" si="20"/>
        <v>#NUM!</v>
      </c>
      <c r="AF42" s="78" t="e">
        <f t="shared" si="21"/>
        <v>#N/A</v>
      </c>
      <c r="AG42" s="78" t="e">
        <f t="shared" si="22"/>
        <v>#NUM!</v>
      </c>
      <c r="AH42" s="78" t="e">
        <f t="shared" si="23"/>
        <v>#NUM!</v>
      </c>
      <c r="AI42" s="78" t="e">
        <f t="shared" si="24"/>
        <v>#NUM!</v>
      </c>
      <c r="AJ42" s="78" t="e">
        <f t="shared" si="25"/>
        <v>#N/A</v>
      </c>
    </row>
    <row r="43" spans="1:36" ht="12.95" customHeight="1" x14ac:dyDescent="0.15">
      <c r="A43" s="77"/>
      <c r="B43" s="99"/>
      <c r="C43" s="99"/>
      <c r="D43" s="77"/>
      <c r="E43" s="77"/>
      <c r="F43" s="4" t="str">
        <f t="shared" si="0"/>
        <v/>
      </c>
      <c r="G43" s="77"/>
      <c r="H43" s="77"/>
      <c r="I43" s="77"/>
      <c r="K43" s="78" t="e">
        <f t="shared" si="1"/>
        <v>#NUM!</v>
      </c>
      <c r="L43" s="78" t="e">
        <f t="shared" si="2"/>
        <v>#NUM!</v>
      </c>
      <c r="M43" s="78" t="e">
        <f t="shared" si="3"/>
        <v>#NUM!</v>
      </c>
      <c r="N43" s="78" t="e">
        <f t="shared" si="4"/>
        <v>#NUM!</v>
      </c>
      <c r="O43" s="78" t="e">
        <f t="shared" si="5"/>
        <v>#NUM!</v>
      </c>
      <c r="P43" s="78" t="e">
        <f t="shared" si="26"/>
        <v>#N/A</v>
      </c>
      <c r="Q43" s="78" t="e">
        <f t="shared" si="6"/>
        <v>#NUM!</v>
      </c>
      <c r="R43" s="78" t="e">
        <f t="shared" si="7"/>
        <v>#NUM!</v>
      </c>
      <c r="S43" s="78" t="e">
        <f t="shared" si="8"/>
        <v>#NUM!</v>
      </c>
      <c r="T43" s="78" t="e">
        <f t="shared" si="9"/>
        <v>#NUM!</v>
      </c>
      <c r="U43" s="78" t="e">
        <f t="shared" si="10"/>
        <v>#N/A</v>
      </c>
      <c r="V43" s="78" t="e">
        <f t="shared" si="11"/>
        <v>#NUM!</v>
      </c>
      <c r="W43" s="78" t="e">
        <f t="shared" si="12"/>
        <v>#NUM!</v>
      </c>
      <c r="X43" s="78" t="e">
        <f t="shared" si="13"/>
        <v>#NUM!</v>
      </c>
      <c r="Y43" s="78" t="e">
        <f t="shared" si="14"/>
        <v>#NUM!</v>
      </c>
      <c r="Z43" s="78" t="e">
        <f t="shared" si="15"/>
        <v>#N/A</v>
      </c>
      <c r="AA43" s="78" t="e">
        <f t="shared" si="16"/>
        <v>#NUM!</v>
      </c>
      <c r="AB43" s="78" t="e">
        <f t="shared" si="17"/>
        <v>#NUM!</v>
      </c>
      <c r="AC43" s="78" t="e">
        <f t="shared" si="18"/>
        <v>#NUM!</v>
      </c>
      <c r="AD43" s="78" t="e">
        <f t="shared" si="19"/>
        <v>#NUM!</v>
      </c>
      <c r="AE43" s="78" t="e">
        <f t="shared" si="20"/>
        <v>#NUM!</v>
      </c>
      <c r="AF43" s="78" t="e">
        <f t="shared" si="21"/>
        <v>#N/A</v>
      </c>
      <c r="AG43" s="78" t="e">
        <f t="shared" si="22"/>
        <v>#NUM!</v>
      </c>
      <c r="AH43" s="78" t="e">
        <f t="shared" si="23"/>
        <v>#NUM!</v>
      </c>
      <c r="AI43" s="78" t="e">
        <f t="shared" si="24"/>
        <v>#NUM!</v>
      </c>
      <c r="AJ43" s="78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77" t="s">
        <v>18</v>
      </c>
      <c r="D46" s="77" t="s">
        <v>19</v>
      </c>
      <c r="E46" s="77" t="s">
        <v>20</v>
      </c>
      <c r="F46" s="11"/>
      <c r="G46" s="5" t="s">
        <v>21</v>
      </c>
      <c r="H46" s="13"/>
      <c r="I46" s="111" t="s">
        <v>386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15</v>
      </c>
      <c r="D47" s="15">
        <f>COUNTIF(G4:G43,"*下層*")</f>
        <v>2</v>
      </c>
      <c r="E47" s="15">
        <f>COUNTA(A4:A43)</f>
        <v>17</v>
      </c>
      <c r="F47" s="11"/>
      <c r="G47" s="16">
        <f>C47*100</f>
        <v>1500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13</v>
      </c>
      <c r="D48" s="15">
        <f>IF(D47&gt;0,ROUND(SUMIF(G4:G43,"*下層*",E4:E43)/D47,0),"")</f>
        <v>7</v>
      </c>
      <c r="E48" s="15">
        <f>ROUND(SUM(E4:E43)/E47,0)</f>
        <v>13</v>
      </c>
      <c r="F48" s="14"/>
      <c r="G48" s="16">
        <f>C48</f>
        <v>13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19</v>
      </c>
      <c r="D49" s="15">
        <f>IF(D47&gt;0,ROUND(SUMIF(G4:G43,"*下層*",D4:D43)/D47,0),"")</f>
        <v>9</v>
      </c>
      <c r="E49" s="15">
        <f>ROUND(SUM(D4:D43)/E47,0)</f>
        <v>18</v>
      </c>
      <c r="F49" s="14"/>
      <c r="G49" s="16">
        <f>C49</f>
        <v>19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3.2000000000000011</v>
      </c>
      <c r="D50" s="17">
        <f>SUMIF(G4:G43,"*下層*",F4:F43)</f>
        <v>0.05</v>
      </c>
      <c r="E50" s="4">
        <f>SUM(F4:F43)</f>
        <v>3.2500000000000009</v>
      </c>
      <c r="F50" s="14"/>
      <c r="G50" s="18">
        <f>C50*100</f>
        <v>320.00000000000011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形状比＝68、Sr＝20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77" t="s">
        <v>18</v>
      </c>
      <c r="D53" s="77" t="s">
        <v>19</v>
      </c>
      <c r="E53" s="77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5</v>
      </c>
      <c r="D54" s="15">
        <f>COUNTIF(H4:H43,"▲")</f>
        <v>2</v>
      </c>
      <c r="E54" s="15">
        <f>COUNTA(H4:H43)</f>
        <v>7</v>
      </c>
      <c r="F54" s="11"/>
      <c r="G54" s="16">
        <f>C54*100</f>
        <v>500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12</v>
      </c>
      <c r="D55" s="15">
        <f>IF(D54&gt;0,ROUND(SUMIF(H4:H43,"▲",E4:E43)/D54,0),"")</f>
        <v>7</v>
      </c>
      <c r="E55" s="15">
        <f>ROUND(SUMIF(H4:H43,"*",E4:E43)/E54,0)</f>
        <v>10</v>
      </c>
      <c r="F55" s="14"/>
      <c r="G55" s="16">
        <f>C55</f>
        <v>12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15</v>
      </c>
      <c r="D56" s="15">
        <f>IF(D54&gt;0,ROUND(SUMIF(H4:H43,"▲",D4:D43)/D54,0),"")</f>
        <v>9</v>
      </c>
      <c r="E56" s="15">
        <f>ROUND(SUMIF(H4:H43,"*",D4:D43)/E54,0)</f>
        <v>13</v>
      </c>
      <c r="F56" s="14"/>
      <c r="G56" s="16">
        <f>C56</f>
        <v>15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0.62</v>
      </c>
      <c r="D57" s="17">
        <f>SUMIF(H4:H43,"▲",F4:F43)</f>
        <v>0.05</v>
      </c>
      <c r="E57" s="17">
        <f>SUM(C57:D57)</f>
        <v>0.67</v>
      </c>
      <c r="F57" s="14"/>
      <c r="G57" s="20">
        <f>C57*100</f>
        <v>62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77" t="s">
        <v>18</v>
      </c>
      <c r="D60" s="77" t="s">
        <v>19</v>
      </c>
      <c r="E60" s="77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33.299999999999997</v>
      </c>
      <c r="D61" s="21">
        <f>IF(D47&gt;0,ROUND(D54/D47*100,1),"")</f>
        <v>100</v>
      </c>
      <c r="E61" s="21">
        <f>ROUND(E54/E47*100,1)</f>
        <v>41.2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19.399999999999999</v>
      </c>
      <c r="D62" s="21">
        <f>IF(D47&gt;0,ROUND(D57/D50*100,1),"")</f>
        <v>100</v>
      </c>
      <c r="E62" s="21">
        <f>ROUND(E57/E50*100,1)</f>
        <v>20.6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77" t="s">
        <v>18</v>
      </c>
      <c r="D65" s="77" t="s">
        <v>19</v>
      </c>
      <c r="E65" s="77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10</v>
      </c>
      <c r="D66" s="15">
        <f>D47-D54</f>
        <v>0</v>
      </c>
      <c r="E66" s="15">
        <f>SUM(C66:D66)</f>
        <v>10</v>
      </c>
      <c r="F66" s="11"/>
      <c r="G66" s="16">
        <f>C66*100</f>
        <v>1000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14</v>
      </c>
      <c r="D67" s="15" t="str">
        <f>IF(D66&gt;0,ROUND(SUMIFS(E4:E43,G7:G43,"*下層*",H4:H43,"")/D66,0),"")</f>
        <v/>
      </c>
      <c r="E67" s="15">
        <f>IF(E66&gt;0,ROUND(SUMIF(H4:H43,"",E4:E43)/E66,0),"")</f>
        <v>14</v>
      </c>
      <c r="F67" s="14"/>
      <c r="G67" s="16">
        <f>C67</f>
        <v>14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21</v>
      </c>
      <c r="D68" s="15" t="str">
        <f>IF(D66&gt;0,ROUND(SUMIFS(D4:D43,G7:G43,"*下層*",H4:H43,"")/D66,0),"")</f>
        <v/>
      </c>
      <c r="E68" s="15">
        <f>IF(E66&gt;0,ROUND(SUMIF(H4:H43,"",D4:D43)/E66,0),"")</f>
        <v>21</v>
      </c>
      <c r="F68" s="14"/>
      <c r="G68" s="16">
        <f>C68</f>
        <v>21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2.580000000000001</v>
      </c>
      <c r="D69" s="17" t="str">
        <f>IF(D66&gt;0,D50-D57,"")</f>
        <v/>
      </c>
      <c r="E69" s="4">
        <f>SUM(C69:D69)</f>
        <v>2.580000000000001</v>
      </c>
      <c r="F69" s="14"/>
      <c r="G69" s="18">
        <f>C69*100</f>
        <v>258.00000000000011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形状比＝67、Sr＝23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38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399" priority="16" stopIfTrue="1">
      <formula>AND(($H4="スギ"),(#REF!&lt;12))</formula>
    </cfRule>
  </conditionalFormatting>
  <conditionalFormatting sqref="L4:L43">
    <cfRule type="expression" dxfId="398" priority="15" stopIfTrue="1">
      <formula>AND(($H4="スギ"),(#REF!&lt;22),(#REF!&gt;=12))</formula>
    </cfRule>
  </conditionalFormatting>
  <conditionalFormatting sqref="M4:M43">
    <cfRule type="expression" dxfId="397" priority="14" stopIfTrue="1">
      <formula>AND(($H4="スギ"),(#REF!&lt;32),(#REF!&gt;=22))</formula>
    </cfRule>
  </conditionalFormatting>
  <conditionalFormatting sqref="N4:N43">
    <cfRule type="expression" dxfId="396" priority="13" stopIfTrue="1">
      <formula>AND(($H4="スギ"),(#REF!&lt;42),(#REF!&gt;=32))</formula>
    </cfRule>
  </conditionalFormatting>
  <conditionalFormatting sqref="U4:U43 Z4:AF43 AJ4:AJ43 O4:P43">
    <cfRule type="expression" dxfId="395" priority="12" stopIfTrue="1">
      <formula>AND(($H4="スギ"),(#REF!&gt;=42))</formula>
    </cfRule>
  </conditionalFormatting>
  <conditionalFormatting sqref="Q4:Q43 AA4:AA43">
    <cfRule type="expression" dxfId="394" priority="11" stopIfTrue="1">
      <formula>AND(($H4="ヒノキ"),(#REF!&lt;12))</formula>
    </cfRule>
  </conditionalFormatting>
  <conditionalFormatting sqref="R4:R43 AB4:AE43">
    <cfRule type="expression" dxfId="393" priority="10" stopIfTrue="1">
      <formula>AND(($H4="ヒノキ"),(#REF!&lt;22),(#REF!&gt;=12))</formula>
    </cfRule>
  </conditionalFormatting>
  <conditionalFormatting sqref="S4:S43">
    <cfRule type="expression" dxfId="392" priority="9" stopIfTrue="1">
      <formula>AND(($H4="ヒノキ"),(#REF!&lt;32),(#REF!&gt;=22))</formula>
    </cfRule>
  </conditionalFormatting>
  <conditionalFormatting sqref="T4:U43 Z4:AF43 AJ4:AJ43">
    <cfRule type="expression" dxfId="391" priority="8" stopIfTrue="1">
      <formula>AND(($H4="ヒノキ"),(#REF!&gt;=32))</formula>
    </cfRule>
  </conditionalFormatting>
  <conditionalFormatting sqref="V4:V43 AA4:AA43">
    <cfRule type="expression" dxfId="390" priority="7" stopIfTrue="1">
      <formula>AND(($H4="アカマツ"),(#REF!&lt;12))</formula>
    </cfRule>
  </conditionalFormatting>
  <conditionalFormatting sqref="W4:W43 AB4:AB43">
    <cfRule type="expression" dxfId="389" priority="6" stopIfTrue="1">
      <formula>AND(($H4="アカマツ"),(#REF!&lt;22),(#REF!&gt;=12))</formula>
    </cfRule>
  </conditionalFormatting>
  <conditionalFormatting sqref="X4:X43 AC4:AC43">
    <cfRule type="expression" dxfId="388" priority="5" stopIfTrue="1">
      <formula>AND(($H4="アカマツ"),(#REF!&lt;42),(#REF!&gt;=22))</formula>
    </cfRule>
  </conditionalFormatting>
  <conditionalFormatting sqref="Y4:AF43 AJ4:AJ43">
    <cfRule type="expression" dxfId="387" priority="4" stopIfTrue="1">
      <formula>AND(($H4="アカマツ"),(#REF!&gt;=42))</formula>
    </cfRule>
  </conditionalFormatting>
  <conditionalFormatting sqref="AG4:AG43">
    <cfRule type="expression" dxfId="386" priority="3" stopIfTrue="1">
      <formula>AND(($H4&lt;&gt;"スギ"),($H4&lt;&gt;"ヒノキ"),($H4&lt;&gt;"アカマツ"),(#REF!&lt;12))</formula>
    </cfRule>
  </conditionalFormatting>
  <conditionalFormatting sqref="AH4:AH43">
    <cfRule type="expression" dxfId="385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384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FF0000"/>
  </sheetPr>
  <dimension ref="A1:AJ120"/>
  <sheetViews>
    <sheetView showGridLines="0" view="pageBreakPreview" topLeftCell="A37" zoomScaleNormal="85" zoomScaleSheetLayoutView="100" workbookViewId="0">
      <selection activeCell="I46" sqref="I46:I61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540</v>
      </c>
      <c r="B2" s="100"/>
      <c r="C2" s="100"/>
      <c r="D2" s="100"/>
      <c r="E2" s="100"/>
      <c r="F2" s="100"/>
      <c r="G2" s="100"/>
      <c r="H2" s="101" t="s">
        <v>340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79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8">
        <v>0</v>
      </c>
      <c r="L3" s="78">
        <v>12</v>
      </c>
      <c r="M3" s="78">
        <v>22</v>
      </c>
      <c r="N3" s="78">
        <v>32</v>
      </c>
      <c r="O3" s="78">
        <v>42</v>
      </c>
      <c r="P3" s="78" t="s">
        <v>14</v>
      </c>
      <c r="Q3" s="78">
        <v>0</v>
      </c>
      <c r="R3" s="78">
        <v>12</v>
      </c>
      <c r="S3" s="78">
        <v>22</v>
      </c>
      <c r="T3" s="78">
        <v>32</v>
      </c>
      <c r="U3" s="78" t="s">
        <v>14</v>
      </c>
      <c r="V3" s="78">
        <v>0</v>
      </c>
      <c r="W3" s="78">
        <v>12</v>
      </c>
      <c r="X3" s="78">
        <v>22</v>
      </c>
      <c r="Y3" s="78">
        <v>42</v>
      </c>
      <c r="Z3" s="78" t="s">
        <v>14</v>
      </c>
      <c r="AA3" s="78">
        <v>0</v>
      </c>
      <c r="AB3" s="78">
        <v>12</v>
      </c>
      <c r="AC3" s="78">
        <v>22</v>
      </c>
      <c r="AD3" s="78">
        <v>32</v>
      </c>
      <c r="AE3" s="78">
        <v>42</v>
      </c>
      <c r="AF3" s="78" t="s">
        <v>14</v>
      </c>
      <c r="AG3" s="78">
        <v>0</v>
      </c>
      <c r="AH3" s="78">
        <v>12</v>
      </c>
      <c r="AI3" s="78">
        <v>42</v>
      </c>
      <c r="AJ3" s="78" t="s">
        <v>14</v>
      </c>
    </row>
    <row r="4" spans="1:36" ht="12.95" customHeight="1" x14ac:dyDescent="0.15">
      <c r="A4" s="77">
        <v>771</v>
      </c>
      <c r="B4" s="99" t="s">
        <v>39</v>
      </c>
      <c r="C4" s="99"/>
      <c r="D4" s="77">
        <v>24</v>
      </c>
      <c r="E4" s="77">
        <v>13</v>
      </c>
      <c r="F4" s="4">
        <f t="shared" ref="F4:F43" si="0">IF(D4&gt;0,IF(B4="スギ",P4,IF(B4="ヒノキ",U4,IF(B4="アカマツ",Z4,IF(B4="カラマツ",AF4,AJ4)))),"")</f>
        <v>0.28000000000000003</v>
      </c>
      <c r="G4" s="5"/>
      <c r="H4" s="77"/>
      <c r="I4" s="77" t="s">
        <v>38</v>
      </c>
      <c r="J4" s="1" t="s">
        <v>15</v>
      </c>
      <c r="K4" s="78">
        <f t="shared" ref="K4:K43" si="1">IF(ROUND(10^(-5+0.8769+1.7454*LOG(D4)+1.014*LOG(E4)),2)&gt;=0.01,ROUND(10^(-5+0.8769+1.7454*LOG(D4)+1.014*LOG(E4)),2),ROUND(10^(-5+0.8769+1.7454*LOG(D4)+1.014*LOG(E4)),3))</f>
        <v>0.26</v>
      </c>
      <c r="L4" s="78">
        <f t="shared" ref="L4:L43" si="2">ROUND(10^(-5+0.73504+1.83346*LOG(D4)+1.06569*LOG(E4)),2)</f>
        <v>0.28000000000000003</v>
      </c>
      <c r="M4" s="78">
        <f t="shared" ref="M4:M43" si="3">ROUND(10^(-5+0.71514+1.74357*LOG(D4)+1.17719*LOG(E4)),2)</f>
        <v>0.27</v>
      </c>
      <c r="N4" s="78">
        <f t="shared" ref="N4:N43" si="4">ROUND(10^(-5+0.82956+1.76381*LOG(D4)+1.06412*LOG(E4)),2)</f>
        <v>0.28000000000000003</v>
      </c>
      <c r="O4" s="78">
        <f t="shared" ref="O4:O43" si="5">ROUND(10^(-5+0.88226+1.79204*LOG(D4)+0.99303*LOG(E4)),2)</f>
        <v>0.28999999999999998</v>
      </c>
      <c r="P4" s="78">
        <f>HLOOKUP($D4,K$3:O$43,MATCH($A4,$A$3:$A$43,0),1)</f>
        <v>0.27</v>
      </c>
      <c r="Q4" s="78">
        <f t="shared" ref="Q4:Q43" si="6">IF(ROUND(10^(1.810672*LOG(D4)+0.982833*LOG(E4)-4.173533),2)&gt;=0.01,ROUND(10^(1.810672*LOG(D4)+0.982833*LOG(E4)-4.173533),2),ROUND(10^(1.810672*LOG(D4)+0.982833*LOG(E4)-4.173533),3))</f>
        <v>0.26</v>
      </c>
      <c r="R4" s="78">
        <f t="shared" ref="R4:R43" si="7">ROUND(10^(1.905709*LOG(D4)+1.011385*LOG(E4)-4.293729),2)</f>
        <v>0.28999999999999998</v>
      </c>
      <c r="S4" s="78">
        <f t="shared" ref="S4:S43" si="8">ROUND(10^(1.771888*LOG(D4)+1.138415*LOG(E4)-4.271259),2)</f>
        <v>0.28000000000000003</v>
      </c>
      <c r="T4" s="78">
        <f t="shared" ref="T4:T43" si="9">ROUND(10^(1.671519*LOG(D4)+1.363617*LOG(E4)-4.404407),2)</f>
        <v>0.26</v>
      </c>
      <c r="U4" s="78">
        <f t="shared" ref="U4:U43" si="10">HLOOKUP($D4,Q$3:T$43,MATCH($A4,$A$3:$A$43,0),1)</f>
        <v>0.28000000000000003</v>
      </c>
      <c r="V4" s="78">
        <f t="shared" ref="V4:V43" si="11">IF(ROUND(10^(-4.249503+1.946501*LOG(D4)+0.942682*LOG(E4)),2)&gt;=0.01,ROUND(10^(-4.249503+1.946501*LOG(D4)+0.942682*LOG(E4)),2),ROUND(10^(-4.249503+1.946501*LOG(D4)+0.942682*LOG(E4)),3))</f>
        <v>0.31</v>
      </c>
      <c r="W4" s="78">
        <f t="shared" ref="W4:W43" si="12">ROUND(10^(-4.155639+1.847898*LOG(D4)+0.951955*LOG(E4)),2)</f>
        <v>0.28999999999999998</v>
      </c>
      <c r="X4" s="78">
        <f t="shared" ref="X4:X43" si="13">ROUND(10^(-4.194535+1.804172*LOG(D4)+1.034248*LOG(E4)),2)</f>
        <v>0.28000000000000003</v>
      </c>
      <c r="Y4" s="78">
        <f t="shared" ref="Y4:Y43" si="14">ROUND(10^(-4.42347+2.006485*LOG(D4)+0.967757*LOG(E4)),2)</f>
        <v>0.27</v>
      </c>
      <c r="Z4" s="78">
        <f t="shared" ref="Z4:Z43" si="15">HLOOKUP($D4,V$3:Y$43,MATCH($A4,$A$3:$A$43,0),1)</f>
        <v>0.28000000000000003</v>
      </c>
      <c r="AA4" s="78">
        <f t="shared" ref="AA4:AA43" si="16">IF(ROUND(10^(1.80389*LOG(D4)+0.962587*LOG(E4)-4.155099),2)&gt;=0.01,ROUND(10^(1.80389*LOG(D4)+0.962587*LOG(E4)-4.155099),2),ROUND(10^(1.80389*LOG(D4)+0.962587*LOG(E4)-4.155099),3))</f>
        <v>0.26</v>
      </c>
      <c r="AB4" s="78">
        <f t="shared" ref="AB4:AB43" si="17">ROUND(10^(1.979213*LOG(D4)+0.998347*LOG(E4)-4.369281),2)</f>
        <v>0.3</v>
      </c>
      <c r="AC4" s="78">
        <f t="shared" ref="AC4:AC43" si="18">ROUND(10^(1.904401*LOG(D4)+1.062478*LOG(E4)-4.348104),2)</f>
        <v>0.28999999999999998</v>
      </c>
      <c r="AD4" s="78">
        <f t="shared" ref="AD4:AD43" si="19">ROUND(10^(1.640825*LOG(D4)+1.080387*LOG(E4)-3.976731),2)</f>
        <v>0.31</v>
      </c>
      <c r="AE4" s="78">
        <f t="shared" ref="AE4:AE43" si="20">ROUND(10^(1.90887*LOG(D4)+1.088002*LOG(E4)-4.431495),2)</f>
        <v>0.26</v>
      </c>
      <c r="AF4" s="78">
        <f t="shared" ref="AF4:AF43" si="21">HLOOKUP($D4,AA$3:AE$43,MATCH($A4,$A$3:$A$43,0),1)</f>
        <v>0.28999999999999998</v>
      </c>
      <c r="AG4" s="78">
        <f t="shared" ref="AG4:AG43" si="22">IF(ROUND(10^(1.94019664*LOG(D4)+0.84689666*LOG(E4)-4.20067295),2)&gt;=0.01,ROUND(10^(1.94019664*LOG(D4)+0.84689666*LOG(E4)-4.20067295),2),ROUND(10^(1.94019664*LOG(D4)+0.84689666*LOG(E4)-4.20067295),3))</f>
        <v>0.26</v>
      </c>
      <c r="AH4" s="78">
        <f t="shared" ref="AH4:AH43" si="23">ROUND(10^(1.93813902*LOG(D4)+0.96697002*LOG(E4)-4.32216295),2)</f>
        <v>0.27</v>
      </c>
      <c r="AI4" s="78">
        <f t="shared" ref="AI4:AI43" si="24">ROUND(10^(1.82464098*LOG(D4)+0.97625989*LOG(E4)-4.15096808),2)</f>
        <v>0.28999999999999998</v>
      </c>
      <c r="AJ4" s="78">
        <f t="shared" ref="AJ4:AJ43" si="25">HLOOKUP($D4,AG$3:AI$43,MATCH($A4,$A$3:$A$43,0),1)</f>
        <v>0.27</v>
      </c>
    </row>
    <row r="5" spans="1:36" ht="12.95" customHeight="1" x14ac:dyDescent="0.15">
      <c r="A5" s="77">
        <v>772</v>
      </c>
      <c r="B5" s="99" t="s">
        <v>39</v>
      </c>
      <c r="C5" s="99"/>
      <c r="D5" s="77">
        <v>22</v>
      </c>
      <c r="E5" s="77">
        <v>12</v>
      </c>
      <c r="F5" s="4">
        <f t="shared" si="0"/>
        <v>0.22</v>
      </c>
      <c r="G5" s="5"/>
      <c r="H5" s="77"/>
      <c r="I5" s="77"/>
      <c r="J5" s="1" t="s">
        <v>15</v>
      </c>
      <c r="K5" s="78">
        <f t="shared" si="1"/>
        <v>0.21</v>
      </c>
      <c r="L5" s="78">
        <f t="shared" si="2"/>
        <v>0.22</v>
      </c>
      <c r="M5" s="78">
        <f t="shared" si="3"/>
        <v>0.21</v>
      </c>
      <c r="N5" s="78">
        <f t="shared" si="4"/>
        <v>0.22</v>
      </c>
      <c r="O5" s="78">
        <f t="shared" si="5"/>
        <v>0.23</v>
      </c>
      <c r="P5" s="78">
        <f t="shared" ref="P5:P43" si="26">HLOOKUP($D5,K$3:O$43,MATCH(A5,$A$3:$A$43,0),1)</f>
        <v>0.21</v>
      </c>
      <c r="Q5" s="78">
        <f t="shared" si="6"/>
        <v>0.21</v>
      </c>
      <c r="R5" s="78">
        <f t="shared" si="7"/>
        <v>0.23</v>
      </c>
      <c r="S5" s="78">
        <f t="shared" si="8"/>
        <v>0.22</v>
      </c>
      <c r="T5" s="78">
        <f t="shared" si="9"/>
        <v>0.2</v>
      </c>
      <c r="U5" s="78">
        <f t="shared" si="10"/>
        <v>0.22</v>
      </c>
      <c r="V5" s="78">
        <f t="shared" si="11"/>
        <v>0.24</v>
      </c>
      <c r="W5" s="78">
        <f t="shared" si="12"/>
        <v>0.23</v>
      </c>
      <c r="X5" s="78">
        <f t="shared" si="13"/>
        <v>0.22</v>
      </c>
      <c r="Y5" s="78">
        <f t="shared" si="14"/>
        <v>0.21</v>
      </c>
      <c r="Z5" s="78">
        <f t="shared" si="15"/>
        <v>0.22</v>
      </c>
      <c r="AA5" s="78">
        <f t="shared" si="16"/>
        <v>0.2</v>
      </c>
      <c r="AB5" s="78">
        <f t="shared" si="17"/>
        <v>0.23</v>
      </c>
      <c r="AC5" s="78">
        <f t="shared" si="18"/>
        <v>0.23</v>
      </c>
      <c r="AD5" s="78">
        <f t="shared" si="19"/>
        <v>0.25</v>
      </c>
      <c r="AE5" s="78">
        <f t="shared" si="20"/>
        <v>0.2</v>
      </c>
      <c r="AF5" s="78">
        <f t="shared" si="21"/>
        <v>0.23</v>
      </c>
      <c r="AG5" s="78">
        <f t="shared" si="22"/>
        <v>0.21</v>
      </c>
      <c r="AH5" s="78">
        <f t="shared" si="23"/>
        <v>0.21</v>
      </c>
      <c r="AI5" s="78">
        <f t="shared" si="24"/>
        <v>0.22</v>
      </c>
      <c r="AJ5" s="78">
        <f t="shared" si="25"/>
        <v>0.21</v>
      </c>
    </row>
    <row r="6" spans="1:36" ht="12.95" customHeight="1" x14ac:dyDescent="0.15">
      <c r="A6" s="82">
        <v>773</v>
      </c>
      <c r="B6" s="99" t="s">
        <v>39</v>
      </c>
      <c r="C6" s="99"/>
      <c r="D6" s="77">
        <v>10</v>
      </c>
      <c r="E6" s="77">
        <v>7</v>
      </c>
      <c r="F6" s="4">
        <f t="shared" si="0"/>
        <v>0.03</v>
      </c>
      <c r="G6" s="5" t="s">
        <v>255</v>
      </c>
      <c r="H6" s="77" t="s">
        <v>390</v>
      </c>
      <c r="I6" s="5" t="s">
        <v>249</v>
      </c>
      <c r="J6" s="1" t="s">
        <v>15</v>
      </c>
      <c r="K6" s="78">
        <f t="shared" si="1"/>
        <v>0.03</v>
      </c>
      <c r="L6" s="78">
        <f t="shared" si="2"/>
        <v>0.03</v>
      </c>
      <c r="M6" s="78">
        <f t="shared" si="3"/>
        <v>0.03</v>
      </c>
      <c r="N6" s="78">
        <f t="shared" si="4"/>
        <v>0.03</v>
      </c>
      <c r="O6" s="78">
        <f t="shared" si="5"/>
        <v>0.03</v>
      </c>
      <c r="P6" s="78">
        <f t="shared" si="26"/>
        <v>0.03</v>
      </c>
      <c r="Q6" s="78">
        <f t="shared" si="6"/>
        <v>0.03</v>
      </c>
      <c r="R6" s="78">
        <f t="shared" si="7"/>
        <v>0.03</v>
      </c>
      <c r="S6" s="78">
        <f t="shared" si="8"/>
        <v>0.03</v>
      </c>
      <c r="T6" s="78">
        <f t="shared" si="9"/>
        <v>0.03</v>
      </c>
      <c r="U6" s="78">
        <f t="shared" si="10"/>
        <v>0.03</v>
      </c>
      <c r="V6" s="78">
        <f t="shared" si="11"/>
        <v>0.03</v>
      </c>
      <c r="W6" s="78">
        <f t="shared" si="12"/>
        <v>0.03</v>
      </c>
      <c r="X6" s="78">
        <f t="shared" si="13"/>
        <v>0.03</v>
      </c>
      <c r="Y6" s="78">
        <f t="shared" si="14"/>
        <v>0.03</v>
      </c>
      <c r="Z6" s="78">
        <f t="shared" si="15"/>
        <v>0.03</v>
      </c>
      <c r="AA6" s="78">
        <f t="shared" si="16"/>
        <v>0.03</v>
      </c>
      <c r="AB6" s="78">
        <f t="shared" si="17"/>
        <v>0.03</v>
      </c>
      <c r="AC6" s="78">
        <f t="shared" si="18"/>
        <v>0.03</v>
      </c>
      <c r="AD6" s="78">
        <f t="shared" si="19"/>
        <v>0.04</v>
      </c>
      <c r="AE6" s="78">
        <f t="shared" si="20"/>
        <v>0.02</v>
      </c>
      <c r="AF6" s="78">
        <f t="shared" si="21"/>
        <v>0.03</v>
      </c>
      <c r="AG6" s="78">
        <f t="shared" si="22"/>
        <v>0.03</v>
      </c>
      <c r="AH6" s="78">
        <f t="shared" si="23"/>
        <v>0.03</v>
      </c>
      <c r="AI6" s="78">
        <f t="shared" si="24"/>
        <v>0.03</v>
      </c>
      <c r="AJ6" s="78">
        <f t="shared" si="25"/>
        <v>0.03</v>
      </c>
    </row>
    <row r="7" spans="1:36" ht="12.95" customHeight="1" x14ac:dyDescent="0.15">
      <c r="A7" s="82">
        <v>774</v>
      </c>
      <c r="B7" s="99" t="s">
        <v>39</v>
      </c>
      <c r="C7" s="99"/>
      <c r="D7" s="77">
        <v>20</v>
      </c>
      <c r="E7" s="77">
        <v>12</v>
      </c>
      <c r="F7" s="4">
        <f t="shared" si="0"/>
        <v>0.19</v>
      </c>
      <c r="G7" s="5"/>
      <c r="H7" s="77"/>
      <c r="I7" s="77"/>
      <c r="J7" s="1" t="s">
        <v>15</v>
      </c>
      <c r="K7" s="78">
        <f t="shared" si="1"/>
        <v>0.17</v>
      </c>
      <c r="L7" s="78">
        <f t="shared" si="2"/>
        <v>0.19</v>
      </c>
      <c r="M7" s="78">
        <f t="shared" si="3"/>
        <v>0.18</v>
      </c>
      <c r="N7" s="78">
        <f t="shared" si="4"/>
        <v>0.19</v>
      </c>
      <c r="O7" s="78">
        <f t="shared" si="5"/>
        <v>0.19</v>
      </c>
      <c r="P7" s="78">
        <f t="shared" si="26"/>
        <v>0.19</v>
      </c>
      <c r="Q7" s="78">
        <f t="shared" si="6"/>
        <v>0.17</v>
      </c>
      <c r="R7" s="78">
        <f t="shared" si="7"/>
        <v>0.19</v>
      </c>
      <c r="S7" s="78">
        <f t="shared" si="8"/>
        <v>0.18</v>
      </c>
      <c r="T7" s="78">
        <f t="shared" si="9"/>
        <v>0.17</v>
      </c>
      <c r="U7" s="78">
        <f t="shared" si="10"/>
        <v>0.19</v>
      </c>
      <c r="V7" s="78">
        <f t="shared" si="11"/>
        <v>0.2</v>
      </c>
      <c r="W7" s="78">
        <f t="shared" si="12"/>
        <v>0.19</v>
      </c>
      <c r="X7" s="78">
        <f t="shared" si="13"/>
        <v>0.19</v>
      </c>
      <c r="Y7" s="78">
        <f t="shared" si="14"/>
        <v>0.17</v>
      </c>
      <c r="Z7" s="78">
        <f t="shared" si="15"/>
        <v>0.19</v>
      </c>
      <c r="AA7" s="78">
        <f t="shared" si="16"/>
        <v>0.17</v>
      </c>
      <c r="AB7" s="78">
        <f t="shared" si="17"/>
        <v>0.19</v>
      </c>
      <c r="AC7" s="78">
        <f t="shared" si="18"/>
        <v>0.19</v>
      </c>
      <c r="AD7" s="78">
        <f t="shared" si="19"/>
        <v>0.21</v>
      </c>
      <c r="AE7" s="78">
        <f t="shared" si="20"/>
        <v>0.17</v>
      </c>
      <c r="AF7" s="78">
        <f t="shared" si="21"/>
        <v>0.19</v>
      </c>
      <c r="AG7" s="78">
        <f t="shared" si="22"/>
        <v>0.17</v>
      </c>
      <c r="AH7" s="78">
        <f t="shared" si="23"/>
        <v>0.17</v>
      </c>
      <c r="AI7" s="78">
        <f t="shared" si="24"/>
        <v>0.19</v>
      </c>
      <c r="AJ7" s="78">
        <f t="shared" si="25"/>
        <v>0.17</v>
      </c>
    </row>
    <row r="8" spans="1:36" ht="12.95" customHeight="1" x14ac:dyDescent="0.15">
      <c r="A8" s="82">
        <v>775</v>
      </c>
      <c r="B8" s="99" t="s">
        <v>39</v>
      </c>
      <c r="C8" s="99"/>
      <c r="D8" s="77">
        <v>8</v>
      </c>
      <c r="E8" s="77">
        <v>7</v>
      </c>
      <c r="F8" s="4">
        <f t="shared" si="0"/>
        <v>0.02</v>
      </c>
      <c r="G8" s="5" t="s">
        <v>255</v>
      </c>
      <c r="H8" s="77" t="s">
        <v>390</v>
      </c>
      <c r="I8" s="77" t="s">
        <v>249</v>
      </c>
      <c r="J8" s="1" t="s">
        <v>15</v>
      </c>
      <c r="K8" s="78">
        <f t="shared" si="1"/>
        <v>0.02</v>
      </c>
      <c r="L8" s="78">
        <f t="shared" si="2"/>
        <v>0.02</v>
      </c>
      <c r="M8" s="78">
        <f t="shared" si="3"/>
        <v>0.02</v>
      </c>
      <c r="N8" s="78">
        <f t="shared" si="4"/>
        <v>0.02</v>
      </c>
      <c r="O8" s="78">
        <f t="shared" si="5"/>
        <v>0.02</v>
      </c>
      <c r="P8" s="78">
        <f t="shared" si="26"/>
        <v>0.02</v>
      </c>
      <c r="Q8" s="78">
        <f t="shared" si="6"/>
        <v>0.02</v>
      </c>
      <c r="R8" s="78">
        <f t="shared" si="7"/>
        <v>0.02</v>
      </c>
      <c r="S8" s="78">
        <f t="shared" si="8"/>
        <v>0.02</v>
      </c>
      <c r="T8" s="78">
        <f t="shared" si="9"/>
        <v>0.02</v>
      </c>
      <c r="U8" s="78">
        <f t="shared" si="10"/>
        <v>0.02</v>
      </c>
      <c r="V8" s="78">
        <f t="shared" si="11"/>
        <v>0.02</v>
      </c>
      <c r="W8" s="78">
        <f t="shared" si="12"/>
        <v>0.02</v>
      </c>
      <c r="X8" s="78">
        <f t="shared" si="13"/>
        <v>0.02</v>
      </c>
      <c r="Y8" s="78">
        <f t="shared" si="14"/>
        <v>0.02</v>
      </c>
      <c r="Z8" s="78">
        <f t="shared" si="15"/>
        <v>0.02</v>
      </c>
      <c r="AA8" s="78">
        <f t="shared" si="16"/>
        <v>0.02</v>
      </c>
      <c r="AB8" s="78">
        <f t="shared" si="17"/>
        <v>0.02</v>
      </c>
      <c r="AC8" s="78">
        <f t="shared" si="18"/>
        <v>0.02</v>
      </c>
      <c r="AD8" s="78">
        <f t="shared" si="19"/>
        <v>0.03</v>
      </c>
      <c r="AE8" s="78">
        <f t="shared" si="20"/>
        <v>0.02</v>
      </c>
      <c r="AF8" s="78">
        <f t="shared" si="21"/>
        <v>0.02</v>
      </c>
      <c r="AG8" s="78">
        <f t="shared" si="22"/>
        <v>0.02</v>
      </c>
      <c r="AH8" s="78">
        <f t="shared" si="23"/>
        <v>0.02</v>
      </c>
      <c r="AI8" s="78">
        <f t="shared" si="24"/>
        <v>0.02</v>
      </c>
      <c r="AJ8" s="78">
        <f t="shared" si="25"/>
        <v>0.02</v>
      </c>
    </row>
    <row r="9" spans="1:36" ht="12.95" customHeight="1" x14ac:dyDescent="0.15">
      <c r="A9" s="82">
        <v>776</v>
      </c>
      <c r="B9" s="99" t="s">
        <v>39</v>
      </c>
      <c r="C9" s="99"/>
      <c r="D9" s="77">
        <v>24</v>
      </c>
      <c r="E9" s="77">
        <v>13</v>
      </c>
      <c r="F9" s="4">
        <f t="shared" si="0"/>
        <v>0.28000000000000003</v>
      </c>
      <c r="G9" s="5"/>
      <c r="H9" s="77"/>
      <c r="I9" s="77"/>
      <c r="J9" s="1" t="s">
        <v>15</v>
      </c>
      <c r="K9" s="78">
        <f t="shared" si="1"/>
        <v>0.26</v>
      </c>
      <c r="L9" s="78">
        <f t="shared" si="2"/>
        <v>0.28000000000000003</v>
      </c>
      <c r="M9" s="78">
        <f t="shared" si="3"/>
        <v>0.27</v>
      </c>
      <c r="N9" s="78">
        <f t="shared" si="4"/>
        <v>0.28000000000000003</v>
      </c>
      <c r="O9" s="78">
        <f t="shared" si="5"/>
        <v>0.28999999999999998</v>
      </c>
      <c r="P9" s="78">
        <f t="shared" si="26"/>
        <v>0.27</v>
      </c>
      <c r="Q9" s="78">
        <f t="shared" si="6"/>
        <v>0.26</v>
      </c>
      <c r="R9" s="78">
        <f t="shared" si="7"/>
        <v>0.28999999999999998</v>
      </c>
      <c r="S9" s="78">
        <f t="shared" si="8"/>
        <v>0.28000000000000003</v>
      </c>
      <c r="T9" s="78">
        <f t="shared" si="9"/>
        <v>0.26</v>
      </c>
      <c r="U9" s="78">
        <f t="shared" si="10"/>
        <v>0.28000000000000003</v>
      </c>
      <c r="V9" s="78">
        <f t="shared" si="11"/>
        <v>0.31</v>
      </c>
      <c r="W9" s="78">
        <f t="shared" si="12"/>
        <v>0.28999999999999998</v>
      </c>
      <c r="X9" s="78">
        <f t="shared" si="13"/>
        <v>0.28000000000000003</v>
      </c>
      <c r="Y9" s="78">
        <f t="shared" si="14"/>
        <v>0.27</v>
      </c>
      <c r="Z9" s="78">
        <f t="shared" si="15"/>
        <v>0.28000000000000003</v>
      </c>
      <c r="AA9" s="78">
        <f t="shared" si="16"/>
        <v>0.26</v>
      </c>
      <c r="AB9" s="78">
        <f t="shared" si="17"/>
        <v>0.3</v>
      </c>
      <c r="AC9" s="78">
        <f t="shared" si="18"/>
        <v>0.28999999999999998</v>
      </c>
      <c r="AD9" s="78">
        <f t="shared" si="19"/>
        <v>0.31</v>
      </c>
      <c r="AE9" s="78">
        <f t="shared" si="20"/>
        <v>0.26</v>
      </c>
      <c r="AF9" s="78">
        <f t="shared" si="21"/>
        <v>0.28999999999999998</v>
      </c>
      <c r="AG9" s="78">
        <f t="shared" si="22"/>
        <v>0.26</v>
      </c>
      <c r="AH9" s="78">
        <f t="shared" si="23"/>
        <v>0.27</v>
      </c>
      <c r="AI9" s="78">
        <f t="shared" si="24"/>
        <v>0.28999999999999998</v>
      </c>
      <c r="AJ9" s="78">
        <f t="shared" si="25"/>
        <v>0.27</v>
      </c>
    </row>
    <row r="10" spans="1:36" ht="12.95" customHeight="1" x14ac:dyDescent="0.15">
      <c r="A10" s="82">
        <v>777</v>
      </c>
      <c r="B10" s="99" t="s">
        <v>39</v>
      </c>
      <c r="C10" s="99"/>
      <c r="D10" s="77">
        <v>10</v>
      </c>
      <c r="E10" s="77">
        <v>9</v>
      </c>
      <c r="F10" s="4">
        <f t="shared" si="0"/>
        <v>0.04</v>
      </c>
      <c r="G10" s="5" t="s">
        <v>388</v>
      </c>
      <c r="H10" s="77" t="s">
        <v>391</v>
      </c>
      <c r="I10" s="5" t="s">
        <v>388</v>
      </c>
      <c r="J10" s="1" t="s">
        <v>15</v>
      </c>
      <c r="K10" s="78">
        <f t="shared" si="1"/>
        <v>0.04</v>
      </c>
      <c r="L10" s="78">
        <f t="shared" si="2"/>
        <v>0.04</v>
      </c>
      <c r="M10" s="78">
        <f t="shared" si="3"/>
        <v>0.04</v>
      </c>
      <c r="N10" s="78">
        <f t="shared" si="4"/>
        <v>0.04</v>
      </c>
      <c r="O10" s="78">
        <f t="shared" si="5"/>
        <v>0.04</v>
      </c>
      <c r="P10" s="78">
        <f t="shared" si="26"/>
        <v>0.04</v>
      </c>
      <c r="Q10" s="78">
        <f t="shared" si="6"/>
        <v>0.04</v>
      </c>
      <c r="R10" s="78">
        <f t="shared" si="7"/>
        <v>0.04</v>
      </c>
      <c r="S10" s="78">
        <f t="shared" si="8"/>
        <v>0.04</v>
      </c>
      <c r="T10" s="78">
        <f t="shared" si="9"/>
        <v>0.04</v>
      </c>
      <c r="U10" s="78">
        <f t="shared" si="10"/>
        <v>0.04</v>
      </c>
      <c r="V10" s="78">
        <f t="shared" si="11"/>
        <v>0.04</v>
      </c>
      <c r="W10" s="78">
        <f t="shared" si="12"/>
        <v>0.04</v>
      </c>
      <c r="X10" s="78">
        <f t="shared" si="13"/>
        <v>0.04</v>
      </c>
      <c r="Y10" s="78">
        <f t="shared" si="14"/>
        <v>0.03</v>
      </c>
      <c r="Z10" s="78">
        <f t="shared" si="15"/>
        <v>0.04</v>
      </c>
      <c r="AA10" s="78">
        <f t="shared" si="16"/>
        <v>0.04</v>
      </c>
      <c r="AB10" s="78">
        <f t="shared" si="17"/>
        <v>0.04</v>
      </c>
      <c r="AC10" s="78">
        <f t="shared" si="18"/>
        <v>0.04</v>
      </c>
      <c r="AD10" s="78">
        <f t="shared" si="19"/>
        <v>0.05</v>
      </c>
      <c r="AE10" s="78">
        <f t="shared" si="20"/>
        <v>0.03</v>
      </c>
      <c r="AF10" s="78">
        <f t="shared" si="21"/>
        <v>0.04</v>
      </c>
      <c r="AG10" s="78">
        <f t="shared" si="22"/>
        <v>0.04</v>
      </c>
      <c r="AH10" s="78">
        <f t="shared" si="23"/>
        <v>0.03</v>
      </c>
      <c r="AI10" s="78">
        <f t="shared" si="24"/>
        <v>0.04</v>
      </c>
      <c r="AJ10" s="78">
        <f t="shared" si="25"/>
        <v>0.04</v>
      </c>
    </row>
    <row r="11" spans="1:36" ht="12.95" customHeight="1" x14ac:dyDescent="0.15">
      <c r="A11" s="82">
        <v>778</v>
      </c>
      <c r="B11" s="99" t="s">
        <v>39</v>
      </c>
      <c r="C11" s="99"/>
      <c r="D11" s="77">
        <v>14</v>
      </c>
      <c r="E11" s="77">
        <v>13</v>
      </c>
      <c r="F11" s="4">
        <f t="shared" si="0"/>
        <v>0.11</v>
      </c>
      <c r="G11" s="5" t="s">
        <v>387</v>
      </c>
      <c r="H11" s="77"/>
      <c r="I11" s="77" t="s">
        <v>387</v>
      </c>
      <c r="J11" s="1" t="s">
        <v>15</v>
      </c>
      <c r="K11" s="78">
        <f t="shared" si="1"/>
        <v>0.1</v>
      </c>
      <c r="L11" s="78">
        <f t="shared" si="2"/>
        <v>0.11</v>
      </c>
      <c r="M11" s="78">
        <f t="shared" si="3"/>
        <v>0.11</v>
      </c>
      <c r="N11" s="78">
        <f t="shared" si="4"/>
        <v>0.11</v>
      </c>
      <c r="O11" s="78">
        <f t="shared" si="5"/>
        <v>0.11</v>
      </c>
      <c r="P11" s="78">
        <f t="shared" si="26"/>
        <v>0.11</v>
      </c>
      <c r="Q11" s="78">
        <f t="shared" si="6"/>
        <v>0.1</v>
      </c>
      <c r="R11" s="78">
        <f t="shared" si="7"/>
        <v>0.1</v>
      </c>
      <c r="S11" s="78">
        <f t="shared" si="8"/>
        <v>0.11</v>
      </c>
      <c r="T11" s="78">
        <f t="shared" si="9"/>
        <v>0.11</v>
      </c>
      <c r="U11" s="78">
        <f t="shared" si="10"/>
        <v>0.1</v>
      </c>
      <c r="V11" s="78">
        <f t="shared" si="11"/>
        <v>0.11</v>
      </c>
      <c r="W11" s="78">
        <f t="shared" si="12"/>
        <v>0.11</v>
      </c>
      <c r="X11" s="78">
        <f t="shared" si="13"/>
        <v>0.11</v>
      </c>
      <c r="Y11" s="78">
        <f t="shared" si="14"/>
        <v>0.09</v>
      </c>
      <c r="Z11" s="78">
        <f t="shared" si="15"/>
        <v>0.11</v>
      </c>
      <c r="AA11" s="78">
        <f t="shared" si="16"/>
        <v>0.1</v>
      </c>
      <c r="AB11" s="78">
        <f t="shared" si="17"/>
        <v>0.1</v>
      </c>
      <c r="AC11" s="78">
        <f t="shared" si="18"/>
        <v>0.1</v>
      </c>
      <c r="AD11" s="78">
        <f t="shared" si="19"/>
        <v>0.13</v>
      </c>
      <c r="AE11" s="78">
        <f t="shared" si="20"/>
        <v>0.09</v>
      </c>
      <c r="AF11" s="78">
        <f t="shared" si="21"/>
        <v>0.1</v>
      </c>
      <c r="AG11" s="78">
        <f t="shared" si="22"/>
        <v>0.09</v>
      </c>
      <c r="AH11" s="78">
        <f t="shared" si="23"/>
        <v>0.09</v>
      </c>
      <c r="AI11" s="78">
        <f t="shared" si="24"/>
        <v>0.11</v>
      </c>
      <c r="AJ11" s="78">
        <f t="shared" si="25"/>
        <v>0.09</v>
      </c>
    </row>
    <row r="12" spans="1:36" ht="12.95" customHeight="1" x14ac:dyDescent="0.15">
      <c r="A12" s="82">
        <v>779</v>
      </c>
      <c r="B12" s="99" t="s">
        <v>39</v>
      </c>
      <c r="C12" s="99"/>
      <c r="D12" s="77">
        <v>12</v>
      </c>
      <c r="E12" s="77">
        <v>10</v>
      </c>
      <c r="F12" s="4">
        <f t="shared" si="0"/>
        <v>0.06</v>
      </c>
      <c r="G12" s="5" t="s">
        <v>388</v>
      </c>
      <c r="H12" s="77" t="s">
        <v>391</v>
      </c>
      <c r="I12" s="5" t="s">
        <v>388</v>
      </c>
      <c r="J12" s="1" t="s">
        <v>15</v>
      </c>
      <c r="K12" s="78">
        <f t="shared" si="1"/>
        <v>0.06</v>
      </c>
      <c r="L12" s="78">
        <f t="shared" si="2"/>
        <v>0.06</v>
      </c>
      <c r="M12" s="78">
        <f t="shared" si="3"/>
        <v>0.06</v>
      </c>
      <c r="N12" s="78">
        <f t="shared" si="4"/>
        <v>0.06</v>
      </c>
      <c r="O12" s="78">
        <f t="shared" si="5"/>
        <v>0.06</v>
      </c>
      <c r="P12" s="78">
        <f t="shared" si="26"/>
        <v>0.06</v>
      </c>
      <c r="Q12" s="78">
        <f t="shared" si="6"/>
        <v>0.06</v>
      </c>
      <c r="R12" s="78">
        <f t="shared" si="7"/>
        <v>0.06</v>
      </c>
      <c r="S12" s="78">
        <f t="shared" si="8"/>
        <v>0.06</v>
      </c>
      <c r="T12" s="78">
        <f t="shared" si="9"/>
        <v>0.06</v>
      </c>
      <c r="U12" s="78">
        <f t="shared" si="10"/>
        <v>0.06</v>
      </c>
      <c r="V12" s="78">
        <f t="shared" si="11"/>
        <v>0.06</v>
      </c>
      <c r="W12" s="78">
        <f t="shared" si="12"/>
        <v>0.06</v>
      </c>
      <c r="X12" s="78">
        <f t="shared" si="13"/>
        <v>0.06</v>
      </c>
      <c r="Y12" s="78">
        <f t="shared" si="14"/>
        <v>0.05</v>
      </c>
      <c r="Z12" s="78">
        <f t="shared" si="15"/>
        <v>0.06</v>
      </c>
      <c r="AA12" s="78">
        <f t="shared" si="16"/>
        <v>0.06</v>
      </c>
      <c r="AB12" s="78">
        <f t="shared" si="17"/>
        <v>0.06</v>
      </c>
      <c r="AC12" s="78">
        <f t="shared" si="18"/>
        <v>0.06</v>
      </c>
      <c r="AD12" s="78">
        <f t="shared" si="19"/>
        <v>7.0000000000000007E-2</v>
      </c>
      <c r="AE12" s="78">
        <f t="shared" si="20"/>
        <v>0.05</v>
      </c>
      <c r="AF12" s="78">
        <f t="shared" si="21"/>
        <v>0.06</v>
      </c>
      <c r="AG12" s="78">
        <f t="shared" si="22"/>
        <v>0.05</v>
      </c>
      <c r="AH12" s="78">
        <f t="shared" si="23"/>
        <v>0.05</v>
      </c>
      <c r="AI12" s="78">
        <f t="shared" si="24"/>
        <v>0.06</v>
      </c>
      <c r="AJ12" s="78">
        <f t="shared" si="25"/>
        <v>0.05</v>
      </c>
    </row>
    <row r="13" spans="1:36" ht="12.95" customHeight="1" x14ac:dyDescent="0.15">
      <c r="A13" s="82">
        <v>780</v>
      </c>
      <c r="B13" s="99" t="s">
        <v>39</v>
      </c>
      <c r="C13" s="99"/>
      <c r="D13" s="77">
        <v>12</v>
      </c>
      <c r="E13" s="77">
        <v>10</v>
      </c>
      <c r="F13" s="4">
        <f t="shared" si="0"/>
        <v>0.06</v>
      </c>
      <c r="G13" s="5" t="s">
        <v>388</v>
      </c>
      <c r="H13" s="77" t="s">
        <v>391</v>
      </c>
      <c r="I13" s="5" t="s">
        <v>388</v>
      </c>
      <c r="J13" s="1" t="s">
        <v>15</v>
      </c>
      <c r="K13" s="78">
        <f t="shared" si="1"/>
        <v>0.06</v>
      </c>
      <c r="L13" s="78">
        <f t="shared" si="2"/>
        <v>0.06</v>
      </c>
      <c r="M13" s="78">
        <f t="shared" si="3"/>
        <v>0.06</v>
      </c>
      <c r="N13" s="78">
        <f t="shared" si="4"/>
        <v>0.06</v>
      </c>
      <c r="O13" s="78">
        <f t="shared" si="5"/>
        <v>0.06</v>
      </c>
      <c r="P13" s="78">
        <f t="shared" si="26"/>
        <v>0.06</v>
      </c>
      <c r="Q13" s="78">
        <f t="shared" si="6"/>
        <v>0.06</v>
      </c>
      <c r="R13" s="78">
        <f t="shared" si="7"/>
        <v>0.06</v>
      </c>
      <c r="S13" s="78">
        <f t="shared" si="8"/>
        <v>0.06</v>
      </c>
      <c r="T13" s="78">
        <f t="shared" si="9"/>
        <v>0.06</v>
      </c>
      <c r="U13" s="78">
        <f t="shared" si="10"/>
        <v>0.06</v>
      </c>
      <c r="V13" s="78">
        <f t="shared" si="11"/>
        <v>0.06</v>
      </c>
      <c r="W13" s="78">
        <f t="shared" si="12"/>
        <v>0.06</v>
      </c>
      <c r="X13" s="78">
        <f t="shared" si="13"/>
        <v>0.06</v>
      </c>
      <c r="Y13" s="78">
        <f t="shared" si="14"/>
        <v>0.05</v>
      </c>
      <c r="Z13" s="78">
        <f t="shared" si="15"/>
        <v>0.06</v>
      </c>
      <c r="AA13" s="78">
        <f t="shared" si="16"/>
        <v>0.06</v>
      </c>
      <c r="AB13" s="78">
        <f t="shared" si="17"/>
        <v>0.06</v>
      </c>
      <c r="AC13" s="78">
        <f t="shared" si="18"/>
        <v>0.06</v>
      </c>
      <c r="AD13" s="78">
        <f t="shared" si="19"/>
        <v>7.0000000000000007E-2</v>
      </c>
      <c r="AE13" s="78">
        <f t="shared" si="20"/>
        <v>0.05</v>
      </c>
      <c r="AF13" s="78">
        <f t="shared" si="21"/>
        <v>0.06</v>
      </c>
      <c r="AG13" s="78">
        <f t="shared" si="22"/>
        <v>0.05</v>
      </c>
      <c r="AH13" s="78">
        <f t="shared" si="23"/>
        <v>0.05</v>
      </c>
      <c r="AI13" s="78">
        <f t="shared" si="24"/>
        <v>0.06</v>
      </c>
      <c r="AJ13" s="78">
        <f t="shared" si="25"/>
        <v>0.05</v>
      </c>
    </row>
    <row r="14" spans="1:36" ht="12.95" customHeight="1" x14ac:dyDescent="0.15">
      <c r="A14" s="82">
        <v>781</v>
      </c>
      <c r="B14" s="99" t="s">
        <v>39</v>
      </c>
      <c r="C14" s="99"/>
      <c r="D14" s="77">
        <v>24</v>
      </c>
      <c r="E14" s="77">
        <v>13</v>
      </c>
      <c r="F14" s="4">
        <f t="shared" si="0"/>
        <v>0.28000000000000003</v>
      </c>
      <c r="G14" s="5"/>
      <c r="H14" s="77"/>
      <c r="I14" s="77"/>
      <c r="J14" s="1" t="s">
        <v>15</v>
      </c>
      <c r="K14" s="78">
        <f t="shared" si="1"/>
        <v>0.26</v>
      </c>
      <c r="L14" s="78">
        <f t="shared" si="2"/>
        <v>0.28000000000000003</v>
      </c>
      <c r="M14" s="78">
        <f t="shared" si="3"/>
        <v>0.27</v>
      </c>
      <c r="N14" s="78">
        <f t="shared" si="4"/>
        <v>0.28000000000000003</v>
      </c>
      <c r="O14" s="78">
        <f t="shared" si="5"/>
        <v>0.28999999999999998</v>
      </c>
      <c r="P14" s="78">
        <f t="shared" si="26"/>
        <v>0.27</v>
      </c>
      <c r="Q14" s="78">
        <f t="shared" si="6"/>
        <v>0.26</v>
      </c>
      <c r="R14" s="78">
        <f t="shared" si="7"/>
        <v>0.28999999999999998</v>
      </c>
      <c r="S14" s="78">
        <f t="shared" si="8"/>
        <v>0.28000000000000003</v>
      </c>
      <c r="T14" s="78">
        <f t="shared" si="9"/>
        <v>0.26</v>
      </c>
      <c r="U14" s="78">
        <f t="shared" si="10"/>
        <v>0.28000000000000003</v>
      </c>
      <c r="V14" s="78">
        <f t="shared" si="11"/>
        <v>0.31</v>
      </c>
      <c r="W14" s="78">
        <f t="shared" si="12"/>
        <v>0.28999999999999998</v>
      </c>
      <c r="X14" s="78">
        <f t="shared" si="13"/>
        <v>0.28000000000000003</v>
      </c>
      <c r="Y14" s="78">
        <f t="shared" si="14"/>
        <v>0.27</v>
      </c>
      <c r="Z14" s="78">
        <f t="shared" si="15"/>
        <v>0.28000000000000003</v>
      </c>
      <c r="AA14" s="78">
        <f t="shared" si="16"/>
        <v>0.26</v>
      </c>
      <c r="AB14" s="78">
        <f t="shared" si="17"/>
        <v>0.3</v>
      </c>
      <c r="AC14" s="78">
        <f t="shared" si="18"/>
        <v>0.28999999999999998</v>
      </c>
      <c r="AD14" s="78">
        <f t="shared" si="19"/>
        <v>0.31</v>
      </c>
      <c r="AE14" s="78">
        <f t="shared" si="20"/>
        <v>0.26</v>
      </c>
      <c r="AF14" s="78">
        <f t="shared" si="21"/>
        <v>0.28999999999999998</v>
      </c>
      <c r="AG14" s="78">
        <f t="shared" si="22"/>
        <v>0.26</v>
      </c>
      <c r="AH14" s="78">
        <f t="shared" si="23"/>
        <v>0.27</v>
      </c>
      <c r="AI14" s="78">
        <f t="shared" si="24"/>
        <v>0.28999999999999998</v>
      </c>
      <c r="AJ14" s="78">
        <f t="shared" si="25"/>
        <v>0.27</v>
      </c>
    </row>
    <row r="15" spans="1:36" ht="12.95" customHeight="1" x14ac:dyDescent="0.15">
      <c r="A15" s="82">
        <v>782</v>
      </c>
      <c r="B15" s="99" t="s">
        <v>39</v>
      </c>
      <c r="C15" s="99"/>
      <c r="D15" s="77">
        <v>28</v>
      </c>
      <c r="E15" s="77">
        <v>13</v>
      </c>
      <c r="F15" s="4">
        <f t="shared" si="0"/>
        <v>0.37</v>
      </c>
      <c r="G15" s="5"/>
      <c r="H15" s="77"/>
      <c r="I15" s="5"/>
      <c r="J15" s="1" t="s">
        <v>15</v>
      </c>
      <c r="K15" s="78">
        <f t="shared" si="1"/>
        <v>0.34</v>
      </c>
      <c r="L15" s="78">
        <f t="shared" si="2"/>
        <v>0.38</v>
      </c>
      <c r="M15" s="78">
        <f t="shared" si="3"/>
        <v>0.35</v>
      </c>
      <c r="N15" s="78">
        <f t="shared" si="4"/>
        <v>0.37</v>
      </c>
      <c r="O15" s="78">
        <f t="shared" si="5"/>
        <v>0.38</v>
      </c>
      <c r="P15" s="78">
        <f t="shared" si="26"/>
        <v>0.35</v>
      </c>
      <c r="Q15" s="78">
        <f t="shared" si="6"/>
        <v>0.35</v>
      </c>
      <c r="R15" s="78">
        <f t="shared" si="7"/>
        <v>0.39</v>
      </c>
      <c r="S15" s="78">
        <f t="shared" si="8"/>
        <v>0.36</v>
      </c>
      <c r="T15" s="78">
        <f t="shared" si="9"/>
        <v>0.34</v>
      </c>
      <c r="U15" s="78">
        <f t="shared" si="10"/>
        <v>0.36</v>
      </c>
      <c r="V15" s="78">
        <f t="shared" si="11"/>
        <v>0.41</v>
      </c>
      <c r="W15" s="78">
        <f t="shared" si="12"/>
        <v>0.38</v>
      </c>
      <c r="X15" s="78">
        <f t="shared" si="13"/>
        <v>0.37</v>
      </c>
      <c r="Y15" s="78">
        <f t="shared" si="14"/>
        <v>0.36</v>
      </c>
      <c r="Z15" s="78">
        <f t="shared" si="15"/>
        <v>0.37</v>
      </c>
      <c r="AA15" s="78">
        <f t="shared" si="16"/>
        <v>0.34</v>
      </c>
      <c r="AB15" s="78">
        <f t="shared" si="17"/>
        <v>0.4</v>
      </c>
      <c r="AC15" s="78">
        <f t="shared" si="18"/>
        <v>0.39</v>
      </c>
      <c r="AD15" s="78">
        <f t="shared" si="19"/>
        <v>0.4</v>
      </c>
      <c r="AE15" s="78">
        <f t="shared" si="20"/>
        <v>0.35</v>
      </c>
      <c r="AF15" s="78">
        <f t="shared" si="21"/>
        <v>0.39</v>
      </c>
      <c r="AG15" s="78">
        <f t="shared" si="22"/>
        <v>0.36</v>
      </c>
      <c r="AH15" s="78">
        <f t="shared" si="23"/>
        <v>0.36</v>
      </c>
      <c r="AI15" s="78">
        <f t="shared" si="24"/>
        <v>0.38</v>
      </c>
      <c r="AJ15" s="78">
        <f t="shared" si="25"/>
        <v>0.36</v>
      </c>
    </row>
    <row r="16" spans="1:36" ht="12.95" customHeight="1" x14ac:dyDescent="0.15">
      <c r="A16" s="82">
        <v>783</v>
      </c>
      <c r="B16" s="99" t="s">
        <v>39</v>
      </c>
      <c r="C16" s="99"/>
      <c r="D16" s="77">
        <v>12</v>
      </c>
      <c r="E16" s="77">
        <v>11</v>
      </c>
      <c r="F16" s="4">
        <f t="shared" si="0"/>
        <v>7.0000000000000007E-2</v>
      </c>
      <c r="G16" s="5" t="s">
        <v>388</v>
      </c>
      <c r="H16" s="77"/>
      <c r="I16" s="77"/>
      <c r="J16" s="1" t="s">
        <v>15</v>
      </c>
      <c r="K16" s="78">
        <f t="shared" si="1"/>
        <v>7.0000000000000007E-2</v>
      </c>
      <c r="L16" s="78">
        <f t="shared" si="2"/>
        <v>7.0000000000000007E-2</v>
      </c>
      <c r="M16" s="78">
        <f t="shared" si="3"/>
        <v>7.0000000000000007E-2</v>
      </c>
      <c r="N16" s="78">
        <f t="shared" si="4"/>
        <v>7.0000000000000007E-2</v>
      </c>
      <c r="O16" s="78">
        <f t="shared" si="5"/>
        <v>7.0000000000000007E-2</v>
      </c>
      <c r="P16" s="78">
        <f t="shared" si="26"/>
        <v>7.0000000000000007E-2</v>
      </c>
      <c r="Q16" s="78">
        <f t="shared" si="6"/>
        <v>0.06</v>
      </c>
      <c r="R16" s="78">
        <f t="shared" si="7"/>
        <v>7.0000000000000007E-2</v>
      </c>
      <c r="S16" s="78">
        <f t="shared" si="8"/>
        <v>7.0000000000000007E-2</v>
      </c>
      <c r="T16" s="78">
        <f t="shared" si="9"/>
        <v>7.0000000000000007E-2</v>
      </c>
      <c r="U16" s="78">
        <f t="shared" si="10"/>
        <v>7.0000000000000007E-2</v>
      </c>
      <c r="V16" s="78">
        <f t="shared" si="11"/>
        <v>7.0000000000000007E-2</v>
      </c>
      <c r="W16" s="78">
        <f t="shared" si="12"/>
        <v>7.0000000000000007E-2</v>
      </c>
      <c r="X16" s="78">
        <f t="shared" si="13"/>
        <v>7.0000000000000007E-2</v>
      </c>
      <c r="Y16" s="78">
        <f t="shared" si="14"/>
        <v>0.06</v>
      </c>
      <c r="Z16" s="78">
        <f t="shared" si="15"/>
        <v>7.0000000000000007E-2</v>
      </c>
      <c r="AA16" s="78">
        <f t="shared" si="16"/>
        <v>0.06</v>
      </c>
      <c r="AB16" s="78">
        <f t="shared" si="17"/>
        <v>0.06</v>
      </c>
      <c r="AC16" s="78">
        <f t="shared" si="18"/>
        <v>7.0000000000000007E-2</v>
      </c>
      <c r="AD16" s="78">
        <f t="shared" si="19"/>
        <v>0.08</v>
      </c>
      <c r="AE16" s="78">
        <f t="shared" si="20"/>
        <v>0.06</v>
      </c>
      <c r="AF16" s="78">
        <f t="shared" si="21"/>
        <v>0.06</v>
      </c>
      <c r="AG16" s="78">
        <f t="shared" si="22"/>
        <v>0.06</v>
      </c>
      <c r="AH16" s="78">
        <f t="shared" si="23"/>
        <v>0.06</v>
      </c>
      <c r="AI16" s="78">
        <f t="shared" si="24"/>
        <v>7.0000000000000007E-2</v>
      </c>
      <c r="AJ16" s="78">
        <f t="shared" si="25"/>
        <v>0.06</v>
      </c>
    </row>
    <row r="17" spans="1:36" ht="12.95" customHeight="1" x14ac:dyDescent="0.15">
      <c r="A17" s="82">
        <v>784</v>
      </c>
      <c r="B17" s="99" t="s">
        <v>39</v>
      </c>
      <c r="C17" s="99"/>
      <c r="D17" s="77">
        <v>10</v>
      </c>
      <c r="E17" s="77">
        <v>7</v>
      </c>
      <c r="F17" s="4">
        <f t="shared" si="0"/>
        <v>0.03</v>
      </c>
      <c r="G17" s="5" t="s">
        <v>255</v>
      </c>
      <c r="H17" s="77" t="s">
        <v>390</v>
      </c>
      <c r="I17" s="77" t="s">
        <v>249</v>
      </c>
      <c r="J17" s="1" t="s">
        <v>15</v>
      </c>
      <c r="K17" s="78">
        <f t="shared" si="1"/>
        <v>0.03</v>
      </c>
      <c r="L17" s="78">
        <f t="shared" si="2"/>
        <v>0.03</v>
      </c>
      <c r="M17" s="78">
        <f t="shared" si="3"/>
        <v>0.03</v>
      </c>
      <c r="N17" s="78">
        <f t="shared" si="4"/>
        <v>0.03</v>
      </c>
      <c r="O17" s="78">
        <f t="shared" si="5"/>
        <v>0.03</v>
      </c>
      <c r="P17" s="78">
        <f t="shared" si="26"/>
        <v>0.03</v>
      </c>
      <c r="Q17" s="78">
        <f t="shared" si="6"/>
        <v>0.03</v>
      </c>
      <c r="R17" s="78">
        <f t="shared" si="7"/>
        <v>0.03</v>
      </c>
      <c r="S17" s="78">
        <f t="shared" si="8"/>
        <v>0.03</v>
      </c>
      <c r="T17" s="78">
        <f t="shared" si="9"/>
        <v>0.03</v>
      </c>
      <c r="U17" s="78">
        <f t="shared" si="10"/>
        <v>0.03</v>
      </c>
      <c r="V17" s="78">
        <f t="shared" si="11"/>
        <v>0.03</v>
      </c>
      <c r="W17" s="78">
        <f t="shared" si="12"/>
        <v>0.03</v>
      </c>
      <c r="X17" s="78">
        <f t="shared" si="13"/>
        <v>0.03</v>
      </c>
      <c r="Y17" s="78">
        <f t="shared" si="14"/>
        <v>0.03</v>
      </c>
      <c r="Z17" s="78">
        <f t="shared" si="15"/>
        <v>0.03</v>
      </c>
      <c r="AA17" s="78">
        <f t="shared" si="16"/>
        <v>0.03</v>
      </c>
      <c r="AB17" s="78">
        <f t="shared" si="17"/>
        <v>0.03</v>
      </c>
      <c r="AC17" s="78">
        <f t="shared" si="18"/>
        <v>0.03</v>
      </c>
      <c r="AD17" s="78">
        <f t="shared" si="19"/>
        <v>0.04</v>
      </c>
      <c r="AE17" s="78">
        <f t="shared" si="20"/>
        <v>0.02</v>
      </c>
      <c r="AF17" s="78">
        <f t="shared" si="21"/>
        <v>0.03</v>
      </c>
      <c r="AG17" s="78">
        <f t="shared" si="22"/>
        <v>0.03</v>
      </c>
      <c r="AH17" s="78">
        <f t="shared" si="23"/>
        <v>0.03</v>
      </c>
      <c r="AI17" s="78">
        <f t="shared" si="24"/>
        <v>0.03</v>
      </c>
      <c r="AJ17" s="78">
        <f t="shared" si="25"/>
        <v>0.03</v>
      </c>
    </row>
    <row r="18" spans="1:36" ht="12.95" customHeight="1" x14ac:dyDescent="0.15">
      <c r="A18" s="82">
        <v>785</v>
      </c>
      <c r="B18" s="99" t="s">
        <v>39</v>
      </c>
      <c r="C18" s="99"/>
      <c r="D18" s="77">
        <v>12</v>
      </c>
      <c r="E18" s="77">
        <v>8</v>
      </c>
      <c r="F18" s="4">
        <f t="shared" si="0"/>
        <v>0.05</v>
      </c>
      <c r="G18" s="5" t="s">
        <v>389</v>
      </c>
      <c r="H18" s="77" t="s">
        <v>391</v>
      </c>
      <c r="I18" s="77" t="s">
        <v>389</v>
      </c>
      <c r="J18" s="1" t="s">
        <v>15</v>
      </c>
      <c r="K18" s="78">
        <f t="shared" si="1"/>
        <v>0.05</v>
      </c>
      <c r="L18" s="78">
        <f t="shared" si="2"/>
        <v>0.05</v>
      </c>
      <c r="M18" s="78">
        <f t="shared" si="3"/>
        <v>0.05</v>
      </c>
      <c r="N18" s="78">
        <f t="shared" si="4"/>
        <v>0.05</v>
      </c>
      <c r="O18" s="78">
        <f t="shared" si="5"/>
        <v>0.05</v>
      </c>
      <c r="P18" s="78">
        <f t="shared" si="26"/>
        <v>0.05</v>
      </c>
      <c r="Q18" s="78">
        <f t="shared" si="6"/>
        <v>0.05</v>
      </c>
      <c r="R18" s="78">
        <f t="shared" si="7"/>
        <v>0.05</v>
      </c>
      <c r="S18" s="78">
        <f t="shared" si="8"/>
        <v>0.05</v>
      </c>
      <c r="T18" s="78">
        <f t="shared" si="9"/>
        <v>0.04</v>
      </c>
      <c r="U18" s="78">
        <f t="shared" si="10"/>
        <v>0.05</v>
      </c>
      <c r="V18" s="78">
        <f t="shared" si="11"/>
        <v>0.05</v>
      </c>
      <c r="W18" s="78">
        <f t="shared" si="12"/>
        <v>0.05</v>
      </c>
      <c r="X18" s="78">
        <f t="shared" si="13"/>
        <v>0.05</v>
      </c>
      <c r="Y18" s="78">
        <f t="shared" si="14"/>
        <v>0.04</v>
      </c>
      <c r="Z18" s="78">
        <f t="shared" si="15"/>
        <v>0.05</v>
      </c>
      <c r="AA18" s="78">
        <f t="shared" si="16"/>
        <v>0.05</v>
      </c>
      <c r="AB18" s="78">
        <f t="shared" si="17"/>
        <v>0.05</v>
      </c>
      <c r="AC18" s="78">
        <f t="shared" si="18"/>
        <v>0.05</v>
      </c>
      <c r="AD18" s="78">
        <f t="shared" si="19"/>
        <v>0.06</v>
      </c>
      <c r="AE18" s="78">
        <f t="shared" si="20"/>
        <v>0.04</v>
      </c>
      <c r="AF18" s="78">
        <f t="shared" si="21"/>
        <v>0.05</v>
      </c>
      <c r="AG18" s="78">
        <f t="shared" si="22"/>
        <v>0.05</v>
      </c>
      <c r="AH18" s="78">
        <f t="shared" si="23"/>
        <v>0.04</v>
      </c>
      <c r="AI18" s="78">
        <f t="shared" si="24"/>
        <v>0.05</v>
      </c>
      <c r="AJ18" s="78">
        <f t="shared" si="25"/>
        <v>0.04</v>
      </c>
    </row>
    <row r="19" spans="1:36" ht="12.95" customHeight="1" x14ac:dyDescent="0.15">
      <c r="A19" s="82">
        <v>786</v>
      </c>
      <c r="B19" s="99" t="s">
        <v>39</v>
      </c>
      <c r="C19" s="99"/>
      <c r="D19" s="77">
        <v>16</v>
      </c>
      <c r="E19" s="77">
        <v>11</v>
      </c>
      <c r="F19" s="4">
        <f t="shared" si="0"/>
        <v>0.12</v>
      </c>
      <c r="G19" s="5"/>
      <c r="H19" s="77"/>
      <c r="I19" s="77"/>
      <c r="J19" s="1" t="s">
        <v>15</v>
      </c>
      <c r="K19" s="78">
        <f t="shared" si="1"/>
        <v>0.11</v>
      </c>
      <c r="L19" s="78">
        <f t="shared" si="2"/>
        <v>0.11</v>
      </c>
      <c r="M19" s="78">
        <f t="shared" si="3"/>
        <v>0.11</v>
      </c>
      <c r="N19" s="78">
        <f t="shared" si="4"/>
        <v>0.12</v>
      </c>
      <c r="O19" s="78">
        <f t="shared" si="5"/>
        <v>0.12</v>
      </c>
      <c r="P19" s="78">
        <f t="shared" si="26"/>
        <v>0.11</v>
      </c>
      <c r="Q19" s="78">
        <f t="shared" si="6"/>
        <v>0.11</v>
      </c>
      <c r="R19" s="78">
        <f t="shared" si="7"/>
        <v>0.11</v>
      </c>
      <c r="S19" s="78">
        <f t="shared" si="8"/>
        <v>0.11</v>
      </c>
      <c r="T19" s="78">
        <f t="shared" si="9"/>
        <v>0.11</v>
      </c>
      <c r="U19" s="78">
        <f t="shared" si="10"/>
        <v>0.11</v>
      </c>
      <c r="V19" s="78">
        <f t="shared" si="11"/>
        <v>0.12</v>
      </c>
      <c r="W19" s="78">
        <f t="shared" si="12"/>
        <v>0.12</v>
      </c>
      <c r="X19" s="78">
        <f t="shared" si="13"/>
        <v>0.11</v>
      </c>
      <c r="Y19" s="78">
        <f t="shared" si="14"/>
        <v>0.1</v>
      </c>
      <c r="Z19" s="78">
        <f t="shared" si="15"/>
        <v>0.12</v>
      </c>
      <c r="AA19" s="78">
        <f t="shared" si="16"/>
        <v>0.1</v>
      </c>
      <c r="AB19" s="78">
        <f t="shared" si="17"/>
        <v>0.11</v>
      </c>
      <c r="AC19" s="78">
        <f t="shared" si="18"/>
        <v>0.11</v>
      </c>
      <c r="AD19" s="78">
        <f t="shared" si="19"/>
        <v>0.13</v>
      </c>
      <c r="AE19" s="78">
        <f t="shared" si="20"/>
        <v>0.1</v>
      </c>
      <c r="AF19" s="78">
        <f t="shared" si="21"/>
        <v>0.11</v>
      </c>
      <c r="AG19" s="78">
        <f t="shared" si="22"/>
        <v>0.1</v>
      </c>
      <c r="AH19" s="78">
        <f t="shared" si="23"/>
        <v>0.1</v>
      </c>
      <c r="AI19" s="78">
        <f t="shared" si="24"/>
        <v>0.12</v>
      </c>
      <c r="AJ19" s="78">
        <f t="shared" si="25"/>
        <v>0.1</v>
      </c>
    </row>
    <row r="20" spans="1:36" ht="12.95" customHeight="1" x14ac:dyDescent="0.15">
      <c r="A20" s="82">
        <v>787</v>
      </c>
      <c r="B20" s="99" t="s">
        <v>39</v>
      </c>
      <c r="C20" s="99"/>
      <c r="D20" s="77">
        <v>14</v>
      </c>
      <c r="E20" s="77">
        <v>11</v>
      </c>
      <c r="F20" s="4">
        <f t="shared" si="0"/>
        <v>0.09</v>
      </c>
      <c r="G20" s="5"/>
      <c r="H20" s="77"/>
      <c r="I20" s="77"/>
      <c r="J20" s="1" t="s">
        <v>15</v>
      </c>
      <c r="K20" s="78">
        <f t="shared" si="1"/>
        <v>0.09</v>
      </c>
      <c r="L20" s="78">
        <f t="shared" si="2"/>
        <v>0.09</v>
      </c>
      <c r="M20" s="78">
        <f t="shared" si="3"/>
        <v>0.09</v>
      </c>
      <c r="N20" s="78">
        <f t="shared" si="4"/>
        <v>0.09</v>
      </c>
      <c r="O20" s="78">
        <f t="shared" si="5"/>
        <v>0.09</v>
      </c>
      <c r="P20" s="78">
        <f t="shared" si="26"/>
        <v>0.09</v>
      </c>
      <c r="Q20" s="78">
        <f t="shared" si="6"/>
        <v>0.08</v>
      </c>
      <c r="R20" s="78">
        <f t="shared" si="7"/>
        <v>0.09</v>
      </c>
      <c r="S20" s="78">
        <f t="shared" si="8"/>
        <v>0.09</v>
      </c>
      <c r="T20" s="78">
        <f t="shared" si="9"/>
        <v>0.09</v>
      </c>
      <c r="U20" s="78">
        <f t="shared" si="10"/>
        <v>0.09</v>
      </c>
      <c r="V20" s="78">
        <f t="shared" si="11"/>
        <v>0.09</v>
      </c>
      <c r="W20" s="78">
        <f t="shared" si="12"/>
        <v>0.09</v>
      </c>
      <c r="X20" s="78">
        <f t="shared" si="13"/>
        <v>0.09</v>
      </c>
      <c r="Y20" s="78">
        <f t="shared" si="14"/>
        <v>0.08</v>
      </c>
      <c r="Z20" s="78">
        <f t="shared" si="15"/>
        <v>0.09</v>
      </c>
      <c r="AA20" s="78">
        <f t="shared" si="16"/>
        <v>0.08</v>
      </c>
      <c r="AB20" s="78">
        <f t="shared" si="17"/>
        <v>0.09</v>
      </c>
      <c r="AC20" s="78">
        <f t="shared" si="18"/>
        <v>0.09</v>
      </c>
      <c r="AD20" s="78">
        <f t="shared" si="19"/>
        <v>0.11</v>
      </c>
      <c r="AE20" s="78">
        <f t="shared" si="20"/>
        <v>0.08</v>
      </c>
      <c r="AF20" s="78">
        <f t="shared" si="21"/>
        <v>0.09</v>
      </c>
      <c r="AG20" s="78">
        <f t="shared" si="22"/>
        <v>0.08</v>
      </c>
      <c r="AH20" s="78">
        <f t="shared" si="23"/>
        <v>0.08</v>
      </c>
      <c r="AI20" s="78">
        <f t="shared" si="24"/>
        <v>0.09</v>
      </c>
      <c r="AJ20" s="78">
        <f t="shared" si="25"/>
        <v>0.08</v>
      </c>
    </row>
    <row r="21" spans="1:36" ht="12.95" customHeight="1" x14ac:dyDescent="0.15">
      <c r="A21" s="82">
        <v>788</v>
      </c>
      <c r="B21" s="99" t="s">
        <v>39</v>
      </c>
      <c r="C21" s="99"/>
      <c r="D21" s="77">
        <v>12</v>
      </c>
      <c r="E21" s="77">
        <v>9</v>
      </c>
      <c r="F21" s="4">
        <f t="shared" si="0"/>
        <v>0.06</v>
      </c>
      <c r="G21" s="5" t="s">
        <v>387</v>
      </c>
      <c r="H21" s="77" t="s">
        <v>391</v>
      </c>
      <c r="I21" s="77" t="s">
        <v>387</v>
      </c>
      <c r="J21" s="1" t="s">
        <v>15</v>
      </c>
      <c r="K21" s="78">
        <f t="shared" si="1"/>
        <v>0.05</v>
      </c>
      <c r="L21" s="78">
        <f t="shared" si="2"/>
        <v>0.05</v>
      </c>
      <c r="M21" s="78">
        <f t="shared" si="3"/>
        <v>0.05</v>
      </c>
      <c r="N21" s="78">
        <f t="shared" si="4"/>
        <v>0.06</v>
      </c>
      <c r="O21" s="78">
        <f t="shared" si="5"/>
        <v>0.06</v>
      </c>
      <c r="P21" s="78">
        <f t="shared" si="26"/>
        <v>0.05</v>
      </c>
      <c r="Q21" s="78">
        <f t="shared" si="6"/>
        <v>0.05</v>
      </c>
      <c r="R21" s="78">
        <f t="shared" si="7"/>
        <v>0.05</v>
      </c>
      <c r="S21" s="78">
        <f t="shared" si="8"/>
        <v>0.05</v>
      </c>
      <c r="T21" s="78">
        <f t="shared" si="9"/>
        <v>0.05</v>
      </c>
      <c r="U21" s="78">
        <f t="shared" si="10"/>
        <v>0.05</v>
      </c>
      <c r="V21" s="78">
        <f t="shared" si="11"/>
        <v>0.06</v>
      </c>
      <c r="W21" s="78">
        <f t="shared" si="12"/>
        <v>0.06</v>
      </c>
      <c r="X21" s="78">
        <f t="shared" si="13"/>
        <v>0.05</v>
      </c>
      <c r="Y21" s="78">
        <f t="shared" si="14"/>
        <v>0.05</v>
      </c>
      <c r="Z21" s="78">
        <f t="shared" si="15"/>
        <v>0.06</v>
      </c>
      <c r="AA21" s="78">
        <f t="shared" si="16"/>
        <v>0.05</v>
      </c>
      <c r="AB21" s="78">
        <f t="shared" si="17"/>
        <v>0.05</v>
      </c>
      <c r="AC21" s="78">
        <f t="shared" si="18"/>
        <v>0.05</v>
      </c>
      <c r="AD21" s="78">
        <f t="shared" si="19"/>
        <v>7.0000000000000007E-2</v>
      </c>
      <c r="AE21" s="78">
        <f t="shared" si="20"/>
        <v>0.05</v>
      </c>
      <c r="AF21" s="78">
        <f t="shared" si="21"/>
        <v>0.05</v>
      </c>
      <c r="AG21" s="78">
        <f t="shared" si="22"/>
        <v>0.05</v>
      </c>
      <c r="AH21" s="78">
        <f t="shared" si="23"/>
        <v>0.05</v>
      </c>
      <c r="AI21" s="78">
        <f t="shared" si="24"/>
        <v>0.06</v>
      </c>
      <c r="AJ21" s="78">
        <f t="shared" si="25"/>
        <v>0.05</v>
      </c>
    </row>
    <row r="22" spans="1:36" ht="12.95" customHeight="1" x14ac:dyDescent="0.15">
      <c r="A22" s="82">
        <v>789</v>
      </c>
      <c r="B22" s="99" t="s">
        <v>39</v>
      </c>
      <c r="C22" s="99"/>
      <c r="D22" s="77">
        <v>14</v>
      </c>
      <c r="E22" s="77">
        <v>10</v>
      </c>
      <c r="F22" s="4">
        <f t="shared" si="0"/>
        <v>0.08</v>
      </c>
      <c r="G22" s="5"/>
      <c r="H22" s="77"/>
      <c r="I22" s="77"/>
      <c r="J22" s="1" t="s">
        <v>15</v>
      </c>
      <c r="K22" s="78">
        <f t="shared" si="1"/>
        <v>0.08</v>
      </c>
      <c r="L22" s="78">
        <f t="shared" si="2"/>
        <v>0.08</v>
      </c>
      <c r="M22" s="78">
        <f t="shared" si="3"/>
        <v>0.08</v>
      </c>
      <c r="N22" s="78">
        <f t="shared" si="4"/>
        <v>0.08</v>
      </c>
      <c r="O22" s="78">
        <f t="shared" si="5"/>
        <v>0.08</v>
      </c>
      <c r="P22" s="78">
        <f t="shared" si="26"/>
        <v>0.08</v>
      </c>
      <c r="Q22" s="78">
        <f t="shared" si="6"/>
        <v>0.08</v>
      </c>
      <c r="R22" s="78">
        <f t="shared" si="7"/>
        <v>0.08</v>
      </c>
      <c r="S22" s="78">
        <f t="shared" si="8"/>
        <v>0.08</v>
      </c>
      <c r="T22" s="78">
        <f t="shared" si="9"/>
        <v>7.0000000000000007E-2</v>
      </c>
      <c r="U22" s="78">
        <f t="shared" si="10"/>
        <v>0.08</v>
      </c>
      <c r="V22" s="78">
        <f t="shared" si="11"/>
        <v>0.08</v>
      </c>
      <c r="W22" s="78">
        <f t="shared" si="12"/>
        <v>0.08</v>
      </c>
      <c r="X22" s="78">
        <f t="shared" si="13"/>
        <v>0.08</v>
      </c>
      <c r="Y22" s="78">
        <f t="shared" si="14"/>
        <v>7.0000000000000007E-2</v>
      </c>
      <c r="Z22" s="78">
        <f t="shared" si="15"/>
        <v>0.08</v>
      </c>
      <c r="AA22" s="78">
        <f t="shared" si="16"/>
        <v>7.0000000000000007E-2</v>
      </c>
      <c r="AB22" s="78">
        <f t="shared" si="17"/>
        <v>0.08</v>
      </c>
      <c r="AC22" s="78">
        <f t="shared" si="18"/>
        <v>0.08</v>
      </c>
      <c r="AD22" s="78">
        <f t="shared" si="19"/>
        <v>0.1</v>
      </c>
      <c r="AE22" s="78">
        <f t="shared" si="20"/>
        <v>7.0000000000000007E-2</v>
      </c>
      <c r="AF22" s="78">
        <f t="shared" si="21"/>
        <v>0.08</v>
      </c>
      <c r="AG22" s="78">
        <f t="shared" si="22"/>
        <v>7.0000000000000007E-2</v>
      </c>
      <c r="AH22" s="78">
        <f t="shared" si="23"/>
        <v>7.0000000000000007E-2</v>
      </c>
      <c r="AI22" s="78">
        <f t="shared" si="24"/>
        <v>0.08</v>
      </c>
      <c r="AJ22" s="78">
        <f t="shared" si="25"/>
        <v>7.0000000000000007E-2</v>
      </c>
    </row>
    <row r="23" spans="1:36" ht="12.95" customHeight="1" x14ac:dyDescent="0.15">
      <c r="A23" s="77"/>
      <c r="B23" s="99"/>
      <c r="C23" s="99"/>
      <c r="D23" s="77"/>
      <c r="E23" s="77"/>
      <c r="F23" s="4" t="str">
        <f t="shared" si="0"/>
        <v/>
      </c>
      <c r="G23" s="5"/>
      <c r="H23" s="77"/>
      <c r="I23" s="77"/>
      <c r="J23" s="1" t="s">
        <v>15</v>
      </c>
      <c r="K23" s="78" t="e">
        <f t="shared" si="1"/>
        <v>#NUM!</v>
      </c>
      <c r="L23" s="78" t="e">
        <f t="shared" si="2"/>
        <v>#NUM!</v>
      </c>
      <c r="M23" s="78" t="e">
        <f t="shared" si="3"/>
        <v>#NUM!</v>
      </c>
      <c r="N23" s="78" t="e">
        <f t="shared" si="4"/>
        <v>#NUM!</v>
      </c>
      <c r="O23" s="78" t="e">
        <f t="shared" si="5"/>
        <v>#NUM!</v>
      </c>
      <c r="P23" s="78" t="e">
        <f t="shared" si="26"/>
        <v>#N/A</v>
      </c>
      <c r="Q23" s="78" t="e">
        <f t="shared" si="6"/>
        <v>#NUM!</v>
      </c>
      <c r="R23" s="78" t="e">
        <f t="shared" si="7"/>
        <v>#NUM!</v>
      </c>
      <c r="S23" s="78" t="e">
        <f t="shared" si="8"/>
        <v>#NUM!</v>
      </c>
      <c r="T23" s="78" t="e">
        <f t="shared" si="9"/>
        <v>#NUM!</v>
      </c>
      <c r="U23" s="78" t="e">
        <f t="shared" si="10"/>
        <v>#N/A</v>
      </c>
      <c r="V23" s="78" t="e">
        <f t="shared" si="11"/>
        <v>#NUM!</v>
      </c>
      <c r="W23" s="78" t="e">
        <f t="shared" si="12"/>
        <v>#NUM!</v>
      </c>
      <c r="X23" s="78" t="e">
        <f t="shared" si="13"/>
        <v>#NUM!</v>
      </c>
      <c r="Y23" s="78" t="e">
        <f t="shared" si="14"/>
        <v>#NUM!</v>
      </c>
      <c r="Z23" s="78" t="e">
        <f t="shared" si="15"/>
        <v>#N/A</v>
      </c>
      <c r="AA23" s="78" t="e">
        <f t="shared" si="16"/>
        <v>#NUM!</v>
      </c>
      <c r="AB23" s="78" t="e">
        <f t="shared" si="17"/>
        <v>#NUM!</v>
      </c>
      <c r="AC23" s="78" t="e">
        <f t="shared" si="18"/>
        <v>#NUM!</v>
      </c>
      <c r="AD23" s="78" t="e">
        <f t="shared" si="19"/>
        <v>#NUM!</v>
      </c>
      <c r="AE23" s="78" t="e">
        <f t="shared" si="20"/>
        <v>#NUM!</v>
      </c>
      <c r="AF23" s="78" t="e">
        <f t="shared" si="21"/>
        <v>#N/A</v>
      </c>
      <c r="AG23" s="78" t="e">
        <f t="shared" si="22"/>
        <v>#NUM!</v>
      </c>
      <c r="AH23" s="78" t="e">
        <f t="shared" si="23"/>
        <v>#NUM!</v>
      </c>
      <c r="AI23" s="78" t="e">
        <f t="shared" si="24"/>
        <v>#NUM!</v>
      </c>
      <c r="AJ23" s="78" t="e">
        <f t="shared" si="25"/>
        <v>#N/A</v>
      </c>
    </row>
    <row r="24" spans="1:36" ht="12.95" customHeight="1" x14ac:dyDescent="0.15">
      <c r="A24" s="77"/>
      <c r="B24" s="99"/>
      <c r="C24" s="99"/>
      <c r="D24" s="77"/>
      <c r="E24" s="77"/>
      <c r="F24" s="4" t="str">
        <f t="shared" si="0"/>
        <v/>
      </c>
      <c r="G24" s="5"/>
      <c r="H24" s="77"/>
      <c r="I24" s="77"/>
      <c r="J24" s="1" t="s">
        <v>15</v>
      </c>
      <c r="K24" s="78" t="e">
        <f t="shared" si="1"/>
        <v>#NUM!</v>
      </c>
      <c r="L24" s="78" t="e">
        <f t="shared" si="2"/>
        <v>#NUM!</v>
      </c>
      <c r="M24" s="78" t="e">
        <f t="shared" si="3"/>
        <v>#NUM!</v>
      </c>
      <c r="N24" s="78" t="e">
        <f t="shared" si="4"/>
        <v>#NUM!</v>
      </c>
      <c r="O24" s="78" t="e">
        <f t="shared" si="5"/>
        <v>#NUM!</v>
      </c>
      <c r="P24" s="78" t="e">
        <f t="shared" si="26"/>
        <v>#N/A</v>
      </c>
      <c r="Q24" s="78" t="e">
        <f t="shared" si="6"/>
        <v>#NUM!</v>
      </c>
      <c r="R24" s="78" t="e">
        <f t="shared" si="7"/>
        <v>#NUM!</v>
      </c>
      <c r="S24" s="78" t="e">
        <f t="shared" si="8"/>
        <v>#NUM!</v>
      </c>
      <c r="T24" s="78" t="e">
        <f t="shared" si="9"/>
        <v>#NUM!</v>
      </c>
      <c r="U24" s="78" t="e">
        <f t="shared" si="10"/>
        <v>#N/A</v>
      </c>
      <c r="V24" s="78" t="e">
        <f t="shared" si="11"/>
        <v>#NUM!</v>
      </c>
      <c r="W24" s="78" t="e">
        <f t="shared" si="12"/>
        <v>#NUM!</v>
      </c>
      <c r="X24" s="78" t="e">
        <f t="shared" si="13"/>
        <v>#NUM!</v>
      </c>
      <c r="Y24" s="78" t="e">
        <f t="shared" si="14"/>
        <v>#NUM!</v>
      </c>
      <c r="Z24" s="78" t="e">
        <f t="shared" si="15"/>
        <v>#N/A</v>
      </c>
      <c r="AA24" s="78" t="e">
        <f t="shared" si="16"/>
        <v>#NUM!</v>
      </c>
      <c r="AB24" s="78" t="e">
        <f t="shared" si="17"/>
        <v>#NUM!</v>
      </c>
      <c r="AC24" s="78" t="e">
        <f t="shared" si="18"/>
        <v>#NUM!</v>
      </c>
      <c r="AD24" s="78" t="e">
        <f t="shared" si="19"/>
        <v>#NUM!</v>
      </c>
      <c r="AE24" s="78" t="e">
        <f t="shared" si="20"/>
        <v>#NUM!</v>
      </c>
      <c r="AF24" s="78" t="e">
        <f t="shared" si="21"/>
        <v>#N/A</v>
      </c>
      <c r="AG24" s="78" t="e">
        <f t="shared" si="22"/>
        <v>#NUM!</v>
      </c>
      <c r="AH24" s="78" t="e">
        <f t="shared" si="23"/>
        <v>#NUM!</v>
      </c>
      <c r="AI24" s="78" t="e">
        <f t="shared" si="24"/>
        <v>#NUM!</v>
      </c>
      <c r="AJ24" s="78" t="e">
        <f t="shared" si="25"/>
        <v>#N/A</v>
      </c>
    </row>
    <row r="25" spans="1:36" ht="12.95" customHeight="1" x14ac:dyDescent="0.15">
      <c r="A25" s="77"/>
      <c r="B25" s="99"/>
      <c r="C25" s="99"/>
      <c r="D25" s="77"/>
      <c r="E25" s="77"/>
      <c r="F25" s="4" t="str">
        <f t="shared" si="0"/>
        <v/>
      </c>
      <c r="G25" s="5"/>
      <c r="H25" s="77"/>
      <c r="I25" s="77"/>
      <c r="J25" s="1" t="s">
        <v>15</v>
      </c>
      <c r="K25" s="78" t="e">
        <f t="shared" si="1"/>
        <v>#NUM!</v>
      </c>
      <c r="L25" s="78" t="e">
        <f t="shared" si="2"/>
        <v>#NUM!</v>
      </c>
      <c r="M25" s="78" t="e">
        <f t="shared" si="3"/>
        <v>#NUM!</v>
      </c>
      <c r="N25" s="78" t="e">
        <f t="shared" si="4"/>
        <v>#NUM!</v>
      </c>
      <c r="O25" s="78" t="e">
        <f t="shared" si="5"/>
        <v>#NUM!</v>
      </c>
      <c r="P25" s="78" t="e">
        <f t="shared" si="26"/>
        <v>#N/A</v>
      </c>
      <c r="Q25" s="78" t="e">
        <f t="shared" si="6"/>
        <v>#NUM!</v>
      </c>
      <c r="R25" s="78" t="e">
        <f t="shared" si="7"/>
        <v>#NUM!</v>
      </c>
      <c r="S25" s="78" t="e">
        <f t="shared" si="8"/>
        <v>#NUM!</v>
      </c>
      <c r="T25" s="78" t="e">
        <f t="shared" si="9"/>
        <v>#NUM!</v>
      </c>
      <c r="U25" s="78" t="e">
        <f t="shared" si="10"/>
        <v>#N/A</v>
      </c>
      <c r="V25" s="78" t="e">
        <f t="shared" si="11"/>
        <v>#NUM!</v>
      </c>
      <c r="W25" s="78" t="e">
        <f t="shared" si="12"/>
        <v>#NUM!</v>
      </c>
      <c r="X25" s="78" t="e">
        <f t="shared" si="13"/>
        <v>#NUM!</v>
      </c>
      <c r="Y25" s="78" t="e">
        <f t="shared" si="14"/>
        <v>#NUM!</v>
      </c>
      <c r="Z25" s="78" t="e">
        <f t="shared" si="15"/>
        <v>#N/A</v>
      </c>
      <c r="AA25" s="78" t="e">
        <f t="shared" si="16"/>
        <v>#NUM!</v>
      </c>
      <c r="AB25" s="78" t="e">
        <f t="shared" si="17"/>
        <v>#NUM!</v>
      </c>
      <c r="AC25" s="78" t="e">
        <f t="shared" si="18"/>
        <v>#NUM!</v>
      </c>
      <c r="AD25" s="78" t="e">
        <f t="shared" si="19"/>
        <v>#NUM!</v>
      </c>
      <c r="AE25" s="78" t="e">
        <f t="shared" si="20"/>
        <v>#NUM!</v>
      </c>
      <c r="AF25" s="78" t="e">
        <f t="shared" si="21"/>
        <v>#N/A</v>
      </c>
      <c r="AG25" s="78" t="e">
        <f t="shared" si="22"/>
        <v>#NUM!</v>
      </c>
      <c r="AH25" s="78" t="e">
        <f t="shared" si="23"/>
        <v>#NUM!</v>
      </c>
      <c r="AI25" s="78" t="e">
        <f t="shared" si="24"/>
        <v>#NUM!</v>
      </c>
      <c r="AJ25" s="78" t="e">
        <f t="shared" si="25"/>
        <v>#N/A</v>
      </c>
    </row>
    <row r="26" spans="1:36" ht="12.95" customHeight="1" x14ac:dyDescent="0.15">
      <c r="A26" s="77"/>
      <c r="B26" s="99"/>
      <c r="C26" s="99"/>
      <c r="D26" s="77"/>
      <c r="E26" s="77"/>
      <c r="F26" s="4" t="str">
        <f t="shared" si="0"/>
        <v/>
      </c>
      <c r="G26" s="5"/>
      <c r="H26" s="77"/>
      <c r="I26" s="77"/>
      <c r="J26" s="1" t="s">
        <v>15</v>
      </c>
      <c r="K26" s="78" t="e">
        <f t="shared" si="1"/>
        <v>#NUM!</v>
      </c>
      <c r="L26" s="78" t="e">
        <f t="shared" si="2"/>
        <v>#NUM!</v>
      </c>
      <c r="M26" s="78" t="e">
        <f t="shared" si="3"/>
        <v>#NUM!</v>
      </c>
      <c r="N26" s="78" t="e">
        <f t="shared" si="4"/>
        <v>#NUM!</v>
      </c>
      <c r="O26" s="78" t="e">
        <f t="shared" si="5"/>
        <v>#NUM!</v>
      </c>
      <c r="P26" s="78" t="e">
        <f t="shared" si="26"/>
        <v>#N/A</v>
      </c>
      <c r="Q26" s="78" t="e">
        <f t="shared" si="6"/>
        <v>#NUM!</v>
      </c>
      <c r="R26" s="78" t="e">
        <f t="shared" si="7"/>
        <v>#NUM!</v>
      </c>
      <c r="S26" s="78" t="e">
        <f t="shared" si="8"/>
        <v>#NUM!</v>
      </c>
      <c r="T26" s="78" t="e">
        <f t="shared" si="9"/>
        <v>#NUM!</v>
      </c>
      <c r="U26" s="78" t="e">
        <f t="shared" si="10"/>
        <v>#N/A</v>
      </c>
      <c r="V26" s="78" t="e">
        <f t="shared" si="11"/>
        <v>#NUM!</v>
      </c>
      <c r="W26" s="78" t="e">
        <f t="shared" si="12"/>
        <v>#NUM!</v>
      </c>
      <c r="X26" s="78" t="e">
        <f t="shared" si="13"/>
        <v>#NUM!</v>
      </c>
      <c r="Y26" s="78" t="e">
        <f t="shared" si="14"/>
        <v>#NUM!</v>
      </c>
      <c r="Z26" s="78" t="e">
        <f t="shared" si="15"/>
        <v>#N/A</v>
      </c>
      <c r="AA26" s="78" t="e">
        <f t="shared" si="16"/>
        <v>#NUM!</v>
      </c>
      <c r="AB26" s="78" t="e">
        <f t="shared" si="17"/>
        <v>#NUM!</v>
      </c>
      <c r="AC26" s="78" t="e">
        <f t="shared" si="18"/>
        <v>#NUM!</v>
      </c>
      <c r="AD26" s="78" t="e">
        <f t="shared" si="19"/>
        <v>#NUM!</v>
      </c>
      <c r="AE26" s="78" t="e">
        <f t="shared" si="20"/>
        <v>#NUM!</v>
      </c>
      <c r="AF26" s="78" t="e">
        <f t="shared" si="21"/>
        <v>#N/A</v>
      </c>
      <c r="AG26" s="78" t="e">
        <f t="shared" si="22"/>
        <v>#NUM!</v>
      </c>
      <c r="AH26" s="78" t="e">
        <f t="shared" si="23"/>
        <v>#NUM!</v>
      </c>
      <c r="AI26" s="78" t="e">
        <f t="shared" si="24"/>
        <v>#NUM!</v>
      </c>
      <c r="AJ26" s="78" t="e">
        <f t="shared" si="25"/>
        <v>#N/A</v>
      </c>
    </row>
    <row r="27" spans="1:36" ht="12.95" customHeight="1" x14ac:dyDescent="0.15">
      <c r="A27" s="77"/>
      <c r="B27" s="99"/>
      <c r="C27" s="99"/>
      <c r="D27" s="77"/>
      <c r="E27" s="77"/>
      <c r="F27" s="4" t="str">
        <f t="shared" si="0"/>
        <v/>
      </c>
      <c r="G27" s="26"/>
      <c r="H27" s="77"/>
      <c r="I27" s="77"/>
      <c r="J27" s="1" t="s">
        <v>15</v>
      </c>
      <c r="K27" s="78" t="e">
        <f t="shared" si="1"/>
        <v>#NUM!</v>
      </c>
      <c r="L27" s="78" t="e">
        <f t="shared" si="2"/>
        <v>#NUM!</v>
      </c>
      <c r="M27" s="78" t="e">
        <f t="shared" si="3"/>
        <v>#NUM!</v>
      </c>
      <c r="N27" s="78" t="e">
        <f t="shared" si="4"/>
        <v>#NUM!</v>
      </c>
      <c r="O27" s="78" t="e">
        <f t="shared" si="5"/>
        <v>#NUM!</v>
      </c>
      <c r="P27" s="78" t="e">
        <f t="shared" si="26"/>
        <v>#N/A</v>
      </c>
      <c r="Q27" s="78" t="e">
        <f t="shared" si="6"/>
        <v>#NUM!</v>
      </c>
      <c r="R27" s="78" t="e">
        <f t="shared" si="7"/>
        <v>#NUM!</v>
      </c>
      <c r="S27" s="78" t="e">
        <f t="shared" si="8"/>
        <v>#NUM!</v>
      </c>
      <c r="T27" s="78" t="e">
        <f t="shared" si="9"/>
        <v>#NUM!</v>
      </c>
      <c r="U27" s="78" t="e">
        <f t="shared" si="10"/>
        <v>#N/A</v>
      </c>
      <c r="V27" s="78" t="e">
        <f t="shared" si="11"/>
        <v>#NUM!</v>
      </c>
      <c r="W27" s="78" t="e">
        <f t="shared" si="12"/>
        <v>#NUM!</v>
      </c>
      <c r="X27" s="78" t="e">
        <f t="shared" si="13"/>
        <v>#NUM!</v>
      </c>
      <c r="Y27" s="78" t="e">
        <f t="shared" si="14"/>
        <v>#NUM!</v>
      </c>
      <c r="Z27" s="78" t="e">
        <f t="shared" si="15"/>
        <v>#N/A</v>
      </c>
      <c r="AA27" s="78" t="e">
        <f t="shared" si="16"/>
        <v>#NUM!</v>
      </c>
      <c r="AB27" s="78" t="e">
        <f t="shared" si="17"/>
        <v>#NUM!</v>
      </c>
      <c r="AC27" s="78" t="e">
        <f t="shared" si="18"/>
        <v>#NUM!</v>
      </c>
      <c r="AD27" s="78" t="e">
        <f t="shared" si="19"/>
        <v>#NUM!</v>
      </c>
      <c r="AE27" s="78" t="e">
        <f t="shared" si="20"/>
        <v>#NUM!</v>
      </c>
      <c r="AF27" s="78" t="e">
        <f t="shared" si="21"/>
        <v>#N/A</v>
      </c>
      <c r="AG27" s="78" t="e">
        <f t="shared" si="22"/>
        <v>#NUM!</v>
      </c>
      <c r="AH27" s="78" t="e">
        <f t="shared" si="23"/>
        <v>#NUM!</v>
      </c>
      <c r="AI27" s="78" t="e">
        <f t="shared" si="24"/>
        <v>#NUM!</v>
      </c>
      <c r="AJ27" s="78" t="e">
        <f t="shared" si="25"/>
        <v>#N/A</v>
      </c>
    </row>
    <row r="28" spans="1:36" ht="12.95" customHeight="1" x14ac:dyDescent="0.15">
      <c r="A28" s="77"/>
      <c r="B28" s="99"/>
      <c r="C28" s="99"/>
      <c r="D28" s="77"/>
      <c r="E28" s="77"/>
      <c r="F28" s="4" t="str">
        <f t="shared" si="0"/>
        <v/>
      </c>
      <c r="G28" s="26"/>
      <c r="H28" s="77"/>
      <c r="I28" s="77"/>
      <c r="J28" s="1" t="s">
        <v>15</v>
      </c>
      <c r="K28" s="78" t="e">
        <f t="shared" si="1"/>
        <v>#NUM!</v>
      </c>
      <c r="L28" s="78" t="e">
        <f t="shared" si="2"/>
        <v>#NUM!</v>
      </c>
      <c r="M28" s="78" t="e">
        <f t="shared" si="3"/>
        <v>#NUM!</v>
      </c>
      <c r="N28" s="8" t="e">
        <f t="shared" si="4"/>
        <v>#NUM!</v>
      </c>
      <c r="O28" s="78" t="e">
        <f t="shared" si="5"/>
        <v>#NUM!</v>
      </c>
      <c r="P28" s="78" t="e">
        <f t="shared" si="26"/>
        <v>#N/A</v>
      </c>
      <c r="Q28" s="78" t="e">
        <f t="shared" si="6"/>
        <v>#NUM!</v>
      </c>
      <c r="R28" s="78" t="e">
        <f t="shared" si="7"/>
        <v>#NUM!</v>
      </c>
      <c r="S28" s="78" t="e">
        <f t="shared" si="8"/>
        <v>#NUM!</v>
      </c>
      <c r="T28" s="78" t="e">
        <f t="shared" si="9"/>
        <v>#NUM!</v>
      </c>
      <c r="U28" s="78" t="e">
        <f t="shared" si="10"/>
        <v>#N/A</v>
      </c>
      <c r="V28" s="78" t="e">
        <f t="shared" si="11"/>
        <v>#NUM!</v>
      </c>
      <c r="W28" s="78" t="e">
        <f t="shared" si="12"/>
        <v>#NUM!</v>
      </c>
      <c r="X28" s="78" t="e">
        <f t="shared" si="13"/>
        <v>#NUM!</v>
      </c>
      <c r="Y28" s="78" t="e">
        <f t="shared" si="14"/>
        <v>#NUM!</v>
      </c>
      <c r="Z28" s="78" t="e">
        <f t="shared" si="15"/>
        <v>#N/A</v>
      </c>
      <c r="AA28" s="78" t="e">
        <f t="shared" si="16"/>
        <v>#NUM!</v>
      </c>
      <c r="AB28" s="78" t="e">
        <f t="shared" si="17"/>
        <v>#NUM!</v>
      </c>
      <c r="AC28" s="78" t="e">
        <f t="shared" si="18"/>
        <v>#NUM!</v>
      </c>
      <c r="AD28" s="78" t="e">
        <f t="shared" si="19"/>
        <v>#NUM!</v>
      </c>
      <c r="AE28" s="78" t="e">
        <f t="shared" si="20"/>
        <v>#NUM!</v>
      </c>
      <c r="AF28" s="78" t="e">
        <f t="shared" si="21"/>
        <v>#N/A</v>
      </c>
      <c r="AG28" s="78" t="e">
        <f t="shared" si="22"/>
        <v>#NUM!</v>
      </c>
      <c r="AH28" s="78" t="e">
        <f t="shared" si="23"/>
        <v>#NUM!</v>
      </c>
      <c r="AI28" s="78" t="e">
        <f t="shared" si="24"/>
        <v>#NUM!</v>
      </c>
      <c r="AJ28" s="78" t="e">
        <f t="shared" si="25"/>
        <v>#N/A</v>
      </c>
    </row>
    <row r="29" spans="1:36" ht="12.95" customHeight="1" x14ac:dyDescent="0.15">
      <c r="A29" s="77"/>
      <c r="B29" s="99"/>
      <c r="C29" s="99"/>
      <c r="D29" s="77"/>
      <c r="E29" s="77"/>
      <c r="F29" s="4" t="str">
        <f t="shared" si="0"/>
        <v/>
      </c>
      <c r="G29" s="26"/>
      <c r="H29" s="77"/>
      <c r="I29" s="77"/>
      <c r="J29" s="1" t="s">
        <v>15</v>
      </c>
      <c r="K29" s="78" t="e">
        <f t="shared" si="1"/>
        <v>#NUM!</v>
      </c>
      <c r="L29" s="78" t="e">
        <f t="shared" si="2"/>
        <v>#NUM!</v>
      </c>
      <c r="M29" s="78" t="e">
        <f t="shared" si="3"/>
        <v>#NUM!</v>
      </c>
      <c r="N29" s="78" t="e">
        <f t="shared" si="4"/>
        <v>#NUM!</v>
      </c>
      <c r="O29" s="78" t="e">
        <f t="shared" si="5"/>
        <v>#NUM!</v>
      </c>
      <c r="P29" s="78" t="e">
        <f t="shared" si="26"/>
        <v>#N/A</v>
      </c>
      <c r="Q29" s="78" t="e">
        <f t="shared" si="6"/>
        <v>#NUM!</v>
      </c>
      <c r="R29" s="78" t="e">
        <f t="shared" si="7"/>
        <v>#NUM!</v>
      </c>
      <c r="S29" s="78" t="e">
        <f t="shared" si="8"/>
        <v>#NUM!</v>
      </c>
      <c r="T29" s="78" t="e">
        <f t="shared" si="9"/>
        <v>#NUM!</v>
      </c>
      <c r="U29" s="78" t="e">
        <f t="shared" si="10"/>
        <v>#N/A</v>
      </c>
      <c r="V29" s="78" t="e">
        <f t="shared" si="11"/>
        <v>#NUM!</v>
      </c>
      <c r="W29" s="78" t="e">
        <f t="shared" si="12"/>
        <v>#NUM!</v>
      </c>
      <c r="X29" s="78" t="e">
        <f t="shared" si="13"/>
        <v>#NUM!</v>
      </c>
      <c r="Y29" s="78" t="e">
        <f t="shared" si="14"/>
        <v>#NUM!</v>
      </c>
      <c r="Z29" s="78" t="e">
        <f t="shared" si="15"/>
        <v>#N/A</v>
      </c>
      <c r="AA29" s="78" t="e">
        <f t="shared" si="16"/>
        <v>#NUM!</v>
      </c>
      <c r="AB29" s="78" t="e">
        <f t="shared" si="17"/>
        <v>#NUM!</v>
      </c>
      <c r="AC29" s="78" t="e">
        <f t="shared" si="18"/>
        <v>#NUM!</v>
      </c>
      <c r="AD29" s="78" t="e">
        <f t="shared" si="19"/>
        <v>#NUM!</v>
      </c>
      <c r="AE29" s="78" t="e">
        <f t="shared" si="20"/>
        <v>#NUM!</v>
      </c>
      <c r="AF29" s="78" t="e">
        <f t="shared" si="21"/>
        <v>#N/A</v>
      </c>
      <c r="AG29" s="78" t="e">
        <f t="shared" si="22"/>
        <v>#NUM!</v>
      </c>
      <c r="AH29" s="78" t="e">
        <f t="shared" si="23"/>
        <v>#NUM!</v>
      </c>
      <c r="AI29" s="78" t="e">
        <f t="shared" si="24"/>
        <v>#NUM!</v>
      </c>
      <c r="AJ29" s="78" t="e">
        <f t="shared" si="25"/>
        <v>#N/A</v>
      </c>
    </row>
    <row r="30" spans="1:36" ht="12.95" customHeight="1" x14ac:dyDescent="0.15">
      <c r="A30" s="77"/>
      <c r="B30" s="99"/>
      <c r="C30" s="99"/>
      <c r="D30" s="77"/>
      <c r="E30" s="77"/>
      <c r="F30" s="4" t="str">
        <f t="shared" si="0"/>
        <v/>
      </c>
      <c r="G30" s="26"/>
      <c r="H30" s="77"/>
      <c r="I30" s="77"/>
      <c r="J30" s="1" t="s">
        <v>15</v>
      </c>
      <c r="K30" s="78" t="e">
        <f t="shared" si="1"/>
        <v>#NUM!</v>
      </c>
      <c r="L30" s="78" t="e">
        <f t="shared" si="2"/>
        <v>#NUM!</v>
      </c>
      <c r="M30" s="78" t="e">
        <f t="shared" si="3"/>
        <v>#NUM!</v>
      </c>
      <c r="N30" s="78" t="e">
        <f t="shared" si="4"/>
        <v>#NUM!</v>
      </c>
      <c r="O30" s="78" t="e">
        <f t="shared" si="5"/>
        <v>#NUM!</v>
      </c>
      <c r="P30" s="78" t="e">
        <f t="shared" si="26"/>
        <v>#N/A</v>
      </c>
      <c r="Q30" s="78" t="e">
        <f t="shared" si="6"/>
        <v>#NUM!</v>
      </c>
      <c r="R30" s="78" t="e">
        <f t="shared" si="7"/>
        <v>#NUM!</v>
      </c>
      <c r="S30" s="78" t="e">
        <f t="shared" si="8"/>
        <v>#NUM!</v>
      </c>
      <c r="T30" s="78" t="e">
        <f t="shared" si="9"/>
        <v>#NUM!</v>
      </c>
      <c r="U30" s="78" t="e">
        <f t="shared" si="10"/>
        <v>#N/A</v>
      </c>
      <c r="V30" s="78" t="e">
        <f t="shared" si="11"/>
        <v>#NUM!</v>
      </c>
      <c r="W30" s="78" t="e">
        <f t="shared" si="12"/>
        <v>#NUM!</v>
      </c>
      <c r="X30" s="78" t="e">
        <f t="shared" si="13"/>
        <v>#NUM!</v>
      </c>
      <c r="Y30" s="78" t="e">
        <f t="shared" si="14"/>
        <v>#NUM!</v>
      </c>
      <c r="Z30" s="78" t="e">
        <f t="shared" si="15"/>
        <v>#N/A</v>
      </c>
      <c r="AA30" s="78" t="e">
        <f t="shared" si="16"/>
        <v>#NUM!</v>
      </c>
      <c r="AB30" s="78" t="e">
        <f t="shared" si="17"/>
        <v>#NUM!</v>
      </c>
      <c r="AC30" s="78" t="e">
        <f t="shared" si="18"/>
        <v>#NUM!</v>
      </c>
      <c r="AD30" s="78" t="e">
        <f t="shared" si="19"/>
        <v>#NUM!</v>
      </c>
      <c r="AE30" s="78" t="e">
        <f t="shared" si="20"/>
        <v>#NUM!</v>
      </c>
      <c r="AF30" s="78" t="e">
        <f t="shared" si="21"/>
        <v>#N/A</v>
      </c>
      <c r="AG30" s="78" t="e">
        <f t="shared" si="22"/>
        <v>#NUM!</v>
      </c>
      <c r="AH30" s="78" t="e">
        <f t="shared" si="23"/>
        <v>#NUM!</v>
      </c>
      <c r="AI30" s="78" t="e">
        <f t="shared" si="24"/>
        <v>#NUM!</v>
      </c>
      <c r="AJ30" s="78" t="e">
        <f t="shared" si="25"/>
        <v>#N/A</v>
      </c>
    </row>
    <row r="31" spans="1:36" ht="12.95" customHeight="1" x14ac:dyDescent="0.15">
      <c r="A31" s="77"/>
      <c r="B31" s="99"/>
      <c r="C31" s="99"/>
      <c r="D31" s="77"/>
      <c r="E31" s="77"/>
      <c r="F31" s="4" t="str">
        <f t="shared" si="0"/>
        <v/>
      </c>
      <c r="G31" s="26"/>
      <c r="H31" s="77"/>
      <c r="I31" s="77"/>
      <c r="J31" s="1" t="s">
        <v>15</v>
      </c>
      <c r="K31" s="78" t="e">
        <f t="shared" si="1"/>
        <v>#NUM!</v>
      </c>
      <c r="L31" s="78" t="e">
        <f t="shared" si="2"/>
        <v>#NUM!</v>
      </c>
      <c r="M31" s="78" t="e">
        <f t="shared" si="3"/>
        <v>#NUM!</v>
      </c>
      <c r="N31" s="78" t="e">
        <f t="shared" si="4"/>
        <v>#NUM!</v>
      </c>
      <c r="O31" s="78" t="e">
        <f t="shared" si="5"/>
        <v>#NUM!</v>
      </c>
      <c r="P31" s="78" t="e">
        <f t="shared" si="26"/>
        <v>#N/A</v>
      </c>
      <c r="Q31" s="78" t="e">
        <f t="shared" si="6"/>
        <v>#NUM!</v>
      </c>
      <c r="R31" s="78" t="e">
        <f t="shared" si="7"/>
        <v>#NUM!</v>
      </c>
      <c r="S31" s="78" t="e">
        <f t="shared" si="8"/>
        <v>#NUM!</v>
      </c>
      <c r="T31" s="78" t="e">
        <f t="shared" si="9"/>
        <v>#NUM!</v>
      </c>
      <c r="U31" s="78" t="e">
        <f t="shared" si="10"/>
        <v>#N/A</v>
      </c>
      <c r="V31" s="78" t="e">
        <f t="shared" si="11"/>
        <v>#NUM!</v>
      </c>
      <c r="W31" s="78" t="e">
        <f t="shared" si="12"/>
        <v>#NUM!</v>
      </c>
      <c r="X31" s="78" t="e">
        <f t="shared" si="13"/>
        <v>#NUM!</v>
      </c>
      <c r="Y31" s="78" t="e">
        <f t="shared" si="14"/>
        <v>#NUM!</v>
      </c>
      <c r="Z31" s="78" t="e">
        <f t="shared" si="15"/>
        <v>#N/A</v>
      </c>
      <c r="AA31" s="78" t="e">
        <f t="shared" si="16"/>
        <v>#NUM!</v>
      </c>
      <c r="AB31" s="78" t="e">
        <f t="shared" si="17"/>
        <v>#NUM!</v>
      </c>
      <c r="AC31" s="78" t="e">
        <f t="shared" si="18"/>
        <v>#NUM!</v>
      </c>
      <c r="AD31" s="78" t="e">
        <f t="shared" si="19"/>
        <v>#NUM!</v>
      </c>
      <c r="AE31" s="78" t="e">
        <f t="shared" si="20"/>
        <v>#NUM!</v>
      </c>
      <c r="AF31" s="78" t="e">
        <f t="shared" si="21"/>
        <v>#N/A</v>
      </c>
      <c r="AG31" s="78" t="e">
        <f t="shared" si="22"/>
        <v>#NUM!</v>
      </c>
      <c r="AH31" s="78" t="e">
        <f t="shared" si="23"/>
        <v>#NUM!</v>
      </c>
      <c r="AI31" s="78" t="e">
        <f t="shared" si="24"/>
        <v>#NUM!</v>
      </c>
      <c r="AJ31" s="78" t="e">
        <f t="shared" si="25"/>
        <v>#N/A</v>
      </c>
    </row>
    <row r="32" spans="1:36" ht="12.95" customHeight="1" x14ac:dyDescent="0.15">
      <c r="A32" s="77"/>
      <c r="B32" s="99"/>
      <c r="C32" s="99"/>
      <c r="D32" s="77"/>
      <c r="E32" s="77"/>
      <c r="F32" s="4" t="str">
        <f t="shared" si="0"/>
        <v/>
      </c>
      <c r="G32" s="77"/>
      <c r="H32" s="77"/>
      <c r="I32" s="77"/>
      <c r="J32" s="1" t="s">
        <v>15</v>
      </c>
      <c r="K32" s="78" t="e">
        <f t="shared" si="1"/>
        <v>#NUM!</v>
      </c>
      <c r="L32" s="78" t="e">
        <f t="shared" si="2"/>
        <v>#NUM!</v>
      </c>
      <c r="M32" s="78" t="e">
        <f t="shared" si="3"/>
        <v>#NUM!</v>
      </c>
      <c r="N32" s="78" t="e">
        <f t="shared" si="4"/>
        <v>#NUM!</v>
      </c>
      <c r="O32" s="78" t="e">
        <f t="shared" si="5"/>
        <v>#NUM!</v>
      </c>
      <c r="P32" s="78" t="e">
        <f t="shared" si="26"/>
        <v>#N/A</v>
      </c>
      <c r="Q32" s="78" t="e">
        <f t="shared" si="6"/>
        <v>#NUM!</v>
      </c>
      <c r="R32" s="78" t="e">
        <f t="shared" si="7"/>
        <v>#NUM!</v>
      </c>
      <c r="S32" s="78" t="e">
        <f t="shared" si="8"/>
        <v>#NUM!</v>
      </c>
      <c r="T32" s="78" t="e">
        <f t="shared" si="9"/>
        <v>#NUM!</v>
      </c>
      <c r="U32" s="78" t="e">
        <f t="shared" si="10"/>
        <v>#N/A</v>
      </c>
      <c r="V32" s="78" t="e">
        <f t="shared" si="11"/>
        <v>#NUM!</v>
      </c>
      <c r="W32" s="78" t="e">
        <f t="shared" si="12"/>
        <v>#NUM!</v>
      </c>
      <c r="X32" s="78" t="e">
        <f t="shared" si="13"/>
        <v>#NUM!</v>
      </c>
      <c r="Y32" s="78" t="e">
        <f t="shared" si="14"/>
        <v>#NUM!</v>
      </c>
      <c r="Z32" s="78" t="e">
        <f t="shared" si="15"/>
        <v>#N/A</v>
      </c>
      <c r="AA32" s="78" t="e">
        <f t="shared" si="16"/>
        <v>#NUM!</v>
      </c>
      <c r="AB32" s="78" t="e">
        <f t="shared" si="17"/>
        <v>#NUM!</v>
      </c>
      <c r="AC32" s="78" t="e">
        <f t="shared" si="18"/>
        <v>#NUM!</v>
      </c>
      <c r="AD32" s="78" t="e">
        <f t="shared" si="19"/>
        <v>#NUM!</v>
      </c>
      <c r="AE32" s="78" t="e">
        <f t="shared" si="20"/>
        <v>#NUM!</v>
      </c>
      <c r="AF32" s="78" t="e">
        <f t="shared" si="21"/>
        <v>#N/A</v>
      </c>
      <c r="AG32" s="78" t="e">
        <f t="shared" si="22"/>
        <v>#NUM!</v>
      </c>
      <c r="AH32" s="78" t="e">
        <f t="shared" si="23"/>
        <v>#NUM!</v>
      </c>
      <c r="AI32" s="78" t="e">
        <f t="shared" si="24"/>
        <v>#NUM!</v>
      </c>
      <c r="AJ32" s="78" t="e">
        <f t="shared" si="25"/>
        <v>#N/A</v>
      </c>
    </row>
    <row r="33" spans="1:36" ht="12.95" customHeight="1" x14ac:dyDescent="0.15">
      <c r="A33" s="77"/>
      <c r="B33" s="99"/>
      <c r="C33" s="99"/>
      <c r="D33" s="77"/>
      <c r="E33" s="77"/>
      <c r="F33" s="4" t="str">
        <f t="shared" si="0"/>
        <v/>
      </c>
      <c r="G33" s="77"/>
      <c r="H33" s="77"/>
      <c r="I33" s="77"/>
      <c r="J33" s="1" t="s">
        <v>15</v>
      </c>
      <c r="K33" s="78" t="e">
        <f t="shared" si="1"/>
        <v>#NUM!</v>
      </c>
      <c r="L33" s="78" t="e">
        <f t="shared" si="2"/>
        <v>#NUM!</v>
      </c>
      <c r="M33" s="78" t="e">
        <f t="shared" si="3"/>
        <v>#NUM!</v>
      </c>
      <c r="N33" s="78" t="e">
        <f t="shared" si="4"/>
        <v>#NUM!</v>
      </c>
      <c r="O33" s="78" t="e">
        <f t="shared" si="5"/>
        <v>#NUM!</v>
      </c>
      <c r="P33" s="78" t="e">
        <f t="shared" si="26"/>
        <v>#N/A</v>
      </c>
      <c r="Q33" s="78" t="e">
        <f t="shared" si="6"/>
        <v>#NUM!</v>
      </c>
      <c r="R33" s="78" t="e">
        <f t="shared" si="7"/>
        <v>#NUM!</v>
      </c>
      <c r="S33" s="78" t="e">
        <f t="shared" si="8"/>
        <v>#NUM!</v>
      </c>
      <c r="T33" s="78" t="e">
        <f t="shared" si="9"/>
        <v>#NUM!</v>
      </c>
      <c r="U33" s="78" t="e">
        <f t="shared" si="10"/>
        <v>#N/A</v>
      </c>
      <c r="V33" s="78" t="e">
        <f t="shared" si="11"/>
        <v>#NUM!</v>
      </c>
      <c r="W33" s="78" t="e">
        <f t="shared" si="12"/>
        <v>#NUM!</v>
      </c>
      <c r="X33" s="78" t="e">
        <f t="shared" si="13"/>
        <v>#NUM!</v>
      </c>
      <c r="Y33" s="78" t="e">
        <f t="shared" si="14"/>
        <v>#NUM!</v>
      </c>
      <c r="Z33" s="78" t="e">
        <f t="shared" si="15"/>
        <v>#N/A</v>
      </c>
      <c r="AA33" s="78" t="e">
        <f t="shared" si="16"/>
        <v>#NUM!</v>
      </c>
      <c r="AB33" s="78" t="e">
        <f t="shared" si="17"/>
        <v>#NUM!</v>
      </c>
      <c r="AC33" s="78" t="e">
        <f t="shared" si="18"/>
        <v>#NUM!</v>
      </c>
      <c r="AD33" s="78" t="e">
        <f t="shared" si="19"/>
        <v>#NUM!</v>
      </c>
      <c r="AE33" s="78" t="e">
        <f t="shared" si="20"/>
        <v>#NUM!</v>
      </c>
      <c r="AF33" s="78" t="e">
        <f t="shared" si="21"/>
        <v>#N/A</v>
      </c>
      <c r="AG33" s="78" t="e">
        <f t="shared" si="22"/>
        <v>#NUM!</v>
      </c>
      <c r="AH33" s="78" t="e">
        <f t="shared" si="23"/>
        <v>#NUM!</v>
      </c>
      <c r="AI33" s="78" t="e">
        <f t="shared" si="24"/>
        <v>#NUM!</v>
      </c>
      <c r="AJ33" s="78" t="e">
        <f t="shared" si="25"/>
        <v>#N/A</v>
      </c>
    </row>
    <row r="34" spans="1:36" ht="12.95" customHeight="1" x14ac:dyDescent="0.15">
      <c r="A34" s="77"/>
      <c r="B34" s="99"/>
      <c r="C34" s="99"/>
      <c r="D34" s="77"/>
      <c r="E34" s="77"/>
      <c r="F34" s="4" t="str">
        <f t="shared" si="0"/>
        <v/>
      </c>
      <c r="G34" s="77"/>
      <c r="H34" s="77"/>
      <c r="I34" s="77"/>
      <c r="K34" s="78" t="e">
        <f t="shared" si="1"/>
        <v>#NUM!</v>
      </c>
      <c r="L34" s="78" t="e">
        <f t="shared" si="2"/>
        <v>#NUM!</v>
      </c>
      <c r="M34" s="78" t="e">
        <f t="shared" si="3"/>
        <v>#NUM!</v>
      </c>
      <c r="N34" s="78" t="e">
        <f t="shared" si="4"/>
        <v>#NUM!</v>
      </c>
      <c r="O34" s="78" t="e">
        <f t="shared" si="5"/>
        <v>#NUM!</v>
      </c>
      <c r="P34" s="78" t="e">
        <f t="shared" si="26"/>
        <v>#N/A</v>
      </c>
      <c r="Q34" s="78" t="e">
        <f t="shared" si="6"/>
        <v>#NUM!</v>
      </c>
      <c r="R34" s="78" t="e">
        <f t="shared" si="7"/>
        <v>#NUM!</v>
      </c>
      <c r="S34" s="78" t="e">
        <f t="shared" si="8"/>
        <v>#NUM!</v>
      </c>
      <c r="T34" s="78" t="e">
        <f t="shared" si="9"/>
        <v>#NUM!</v>
      </c>
      <c r="U34" s="78" t="e">
        <f t="shared" si="10"/>
        <v>#N/A</v>
      </c>
      <c r="V34" s="78" t="e">
        <f t="shared" si="11"/>
        <v>#NUM!</v>
      </c>
      <c r="W34" s="78" t="e">
        <f t="shared" si="12"/>
        <v>#NUM!</v>
      </c>
      <c r="X34" s="78" t="e">
        <f t="shared" si="13"/>
        <v>#NUM!</v>
      </c>
      <c r="Y34" s="78" t="e">
        <f t="shared" si="14"/>
        <v>#NUM!</v>
      </c>
      <c r="Z34" s="78" t="e">
        <f t="shared" si="15"/>
        <v>#N/A</v>
      </c>
      <c r="AA34" s="78" t="e">
        <f t="shared" si="16"/>
        <v>#NUM!</v>
      </c>
      <c r="AB34" s="78" t="e">
        <f t="shared" si="17"/>
        <v>#NUM!</v>
      </c>
      <c r="AC34" s="78" t="e">
        <f t="shared" si="18"/>
        <v>#NUM!</v>
      </c>
      <c r="AD34" s="78" t="e">
        <f t="shared" si="19"/>
        <v>#NUM!</v>
      </c>
      <c r="AE34" s="78" t="e">
        <f t="shared" si="20"/>
        <v>#NUM!</v>
      </c>
      <c r="AF34" s="78" t="e">
        <f t="shared" si="21"/>
        <v>#N/A</v>
      </c>
      <c r="AG34" s="78" t="e">
        <f t="shared" si="22"/>
        <v>#NUM!</v>
      </c>
      <c r="AH34" s="78" t="e">
        <f t="shared" si="23"/>
        <v>#NUM!</v>
      </c>
      <c r="AI34" s="78" t="e">
        <f t="shared" si="24"/>
        <v>#NUM!</v>
      </c>
      <c r="AJ34" s="78" t="e">
        <f t="shared" si="25"/>
        <v>#N/A</v>
      </c>
    </row>
    <row r="35" spans="1:36" ht="12.95" customHeight="1" x14ac:dyDescent="0.15">
      <c r="A35" s="77"/>
      <c r="B35" s="99"/>
      <c r="C35" s="99"/>
      <c r="D35" s="77"/>
      <c r="E35" s="77"/>
      <c r="F35" s="4" t="str">
        <f t="shared" si="0"/>
        <v/>
      </c>
      <c r="G35" s="77"/>
      <c r="H35" s="77"/>
      <c r="I35" s="77"/>
      <c r="K35" s="78" t="e">
        <f t="shared" si="1"/>
        <v>#NUM!</v>
      </c>
      <c r="L35" s="78" t="e">
        <f t="shared" si="2"/>
        <v>#NUM!</v>
      </c>
      <c r="M35" s="78" t="e">
        <f t="shared" si="3"/>
        <v>#NUM!</v>
      </c>
      <c r="N35" s="78" t="e">
        <f t="shared" si="4"/>
        <v>#NUM!</v>
      </c>
      <c r="O35" s="78" t="e">
        <f t="shared" si="5"/>
        <v>#NUM!</v>
      </c>
      <c r="P35" s="78" t="e">
        <f t="shared" si="26"/>
        <v>#N/A</v>
      </c>
      <c r="Q35" s="78" t="e">
        <f t="shared" si="6"/>
        <v>#NUM!</v>
      </c>
      <c r="R35" s="78" t="e">
        <f t="shared" si="7"/>
        <v>#NUM!</v>
      </c>
      <c r="S35" s="78" t="e">
        <f t="shared" si="8"/>
        <v>#NUM!</v>
      </c>
      <c r="T35" s="78" t="e">
        <f t="shared" si="9"/>
        <v>#NUM!</v>
      </c>
      <c r="U35" s="78" t="e">
        <f t="shared" si="10"/>
        <v>#N/A</v>
      </c>
      <c r="V35" s="78" t="e">
        <f t="shared" si="11"/>
        <v>#NUM!</v>
      </c>
      <c r="W35" s="78" t="e">
        <f t="shared" si="12"/>
        <v>#NUM!</v>
      </c>
      <c r="X35" s="78" t="e">
        <f t="shared" si="13"/>
        <v>#NUM!</v>
      </c>
      <c r="Y35" s="78" t="e">
        <f t="shared" si="14"/>
        <v>#NUM!</v>
      </c>
      <c r="Z35" s="78" t="e">
        <f t="shared" si="15"/>
        <v>#N/A</v>
      </c>
      <c r="AA35" s="78" t="e">
        <f t="shared" si="16"/>
        <v>#NUM!</v>
      </c>
      <c r="AB35" s="78" t="e">
        <f t="shared" si="17"/>
        <v>#NUM!</v>
      </c>
      <c r="AC35" s="78" t="e">
        <f t="shared" si="18"/>
        <v>#NUM!</v>
      </c>
      <c r="AD35" s="78" t="e">
        <f t="shared" si="19"/>
        <v>#NUM!</v>
      </c>
      <c r="AE35" s="78" t="e">
        <f t="shared" si="20"/>
        <v>#NUM!</v>
      </c>
      <c r="AF35" s="78" t="e">
        <f t="shared" si="21"/>
        <v>#N/A</v>
      </c>
      <c r="AG35" s="78" t="e">
        <f t="shared" si="22"/>
        <v>#NUM!</v>
      </c>
      <c r="AH35" s="78" t="e">
        <f t="shared" si="23"/>
        <v>#NUM!</v>
      </c>
      <c r="AI35" s="78" t="e">
        <f t="shared" si="24"/>
        <v>#NUM!</v>
      </c>
      <c r="AJ35" s="78" t="e">
        <f t="shared" si="25"/>
        <v>#N/A</v>
      </c>
    </row>
    <row r="36" spans="1:36" ht="12.95" customHeight="1" x14ac:dyDescent="0.15">
      <c r="A36" s="77"/>
      <c r="B36" s="99"/>
      <c r="C36" s="99"/>
      <c r="D36" s="77"/>
      <c r="E36" s="77"/>
      <c r="F36" s="4" t="str">
        <f t="shared" si="0"/>
        <v/>
      </c>
      <c r="G36" s="77"/>
      <c r="H36" s="77"/>
      <c r="I36" s="77"/>
      <c r="K36" s="78" t="e">
        <f t="shared" si="1"/>
        <v>#NUM!</v>
      </c>
      <c r="L36" s="78" t="e">
        <f t="shared" si="2"/>
        <v>#NUM!</v>
      </c>
      <c r="M36" s="78" t="e">
        <f t="shared" si="3"/>
        <v>#NUM!</v>
      </c>
      <c r="N36" s="78" t="e">
        <f t="shared" si="4"/>
        <v>#NUM!</v>
      </c>
      <c r="O36" s="78" t="e">
        <f t="shared" si="5"/>
        <v>#NUM!</v>
      </c>
      <c r="P36" s="78" t="e">
        <f t="shared" si="26"/>
        <v>#N/A</v>
      </c>
      <c r="Q36" s="78" t="e">
        <f t="shared" si="6"/>
        <v>#NUM!</v>
      </c>
      <c r="R36" s="78" t="e">
        <f t="shared" si="7"/>
        <v>#NUM!</v>
      </c>
      <c r="S36" s="78" t="e">
        <f t="shared" si="8"/>
        <v>#NUM!</v>
      </c>
      <c r="T36" s="78" t="e">
        <f t="shared" si="9"/>
        <v>#NUM!</v>
      </c>
      <c r="U36" s="78" t="e">
        <f t="shared" si="10"/>
        <v>#N/A</v>
      </c>
      <c r="V36" s="78" t="e">
        <f t="shared" si="11"/>
        <v>#NUM!</v>
      </c>
      <c r="W36" s="78" t="e">
        <f t="shared" si="12"/>
        <v>#NUM!</v>
      </c>
      <c r="X36" s="78" t="e">
        <f t="shared" si="13"/>
        <v>#NUM!</v>
      </c>
      <c r="Y36" s="78" t="e">
        <f t="shared" si="14"/>
        <v>#NUM!</v>
      </c>
      <c r="Z36" s="78" t="e">
        <f t="shared" si="15"/>
        <v>#N/A</v>
      </c>
      <c r="AA36" s="78" t="e">
        <f t="shared" si="16"/>
        <v>#NUM!</v>
      </c>
      <c r="AB36" s="78" t="e">
        <f t="shared" si="17"/>
        <v>#NUM!</v>
      </c>
      <c r="AC36" s="78" t="e">
        <f t="shared" si="18"/>
        <v>#NUM!</v>
      </c>
      <c r="AD36" s="78" t="e">
        <f t="shared" si="19"/>
        <v>#NUM!</v>
      </c>
      <c r="AE36" s="78" t="e">
        <f t="shared" si="20"/>
        <v>#NUM!</v>
      </c>
      <c r="AF36" s="78" t="e">
        <f t="shared" si="21"/>
        <v>#N/A</v>
      </c>
      <c r="AG36" s="78" t="e">
        <f t="shared" si="22"/>
        <v>#NUM!</v>
      </c>
      <c r="AH36" s="78" t="e">
        <f t="shared" si="23"/>
        <v>#NUM!</v>
      </c>
      <c r="AI36" s="78" t="e">
        <f t="shared" si="24"/>
        <v>#NUM!</v>
      </c>
      <c r="AJ36" s="78" t="e">
        <f t="shared" si="25"/>
        <v>#N/A</v>
      </c>
    </row>
    <row r="37" spans="1:36" ht="12.95" customHeight="1" x14ac:dyDescent="0.15">
      <c r="A37" s="77"/>
      <c r="B37" s="99"/>
      <c r="C37" s="99"/>
      <c r="D37" s="77"/>
      <c r="E37" s="77"/>
      <c r="F37" s="4" t="str">
        <f t="shared" si="0"/>
        <v/>
      </c>
      <c r="G37" s="77"/>
      <c r="H37" s="77"/>
      <c r="I37" s="77"/>
      <c r="K37" s="78" t="e">
        <f t="shared" si="1"/>
        <v>#NUM!</v>
      </c>
      <c r="L37" s="78" t="e">
        <f t="shared" si="2"/>
        <v>#NUM!</v>
      </c>
      <c r="M37" s="78" t="e">
        <f t="shared" si="3"/>
        <v>#NUM!</v>
      </c>
      <c r="N37" s="78" t="e">
        <f t="shared" si="4"/>
        <v>#NUM!</v>
      </c>
      <c r="O37" s="78" t="e">
        <f t="shared" si="5"/>
        <v>#NUM!</v>
      </c>
      <c r="P37" s="78" t="e">
        <f t="shared" si="26"/>
        <v>#N/A</v>
      </c>
      <c r="Q37" s="78" t="e">
        <f t="shared" si="6"/>
        <v>#NUM!</v>
      </c>
      <c r="R37" s="78" t="e">
        <f t="shared" si="7"/>
        <v>#NUM!</v>
      </c>
      <c r="S37" s="78" t="e">
        <f t="shared" si="8"/>
        <v>#NUM!</v>
      </c>
      <c r="T37" s="78" t="e">
        <f t="shared" si="9"/>
        <v>#NUM!</v>
      </c>
      <c r="U37" s="78" t="e">
        <f t="shared" si="10"/>
        <v>#N/A</v>
      </c>
      <c r="V37" s="78" t="e">
        <f t="shared" si="11"/>
        <v>#NUM!</v>
      </c>
      <c r="W37" s="78" t="e">
        <f t="shared" si="12"/>
        <v>#NUM!</v>
      </c>
      <c r="X37" s="78" t="e">
        <f t="shared" si="13"/>
        <v>#NUM!</v>
      </c>
      <c r="Y37" s="78" t="e">
        <f t="shared" si="14"/>
        <v>#NUM!</v>
      </c>
      <c r="Z37" s="78" t="e">
        <f t="shared" si="15"/>
        <v>#N/A</v>
      </c>
      <c r="AA37" s="78" t="e">
        <f t="shared" si="16"/>
        <v>#NUM!</v>
      </c>
      <c r="AB37" s="78" t="e">
        <f t="shared" si="17"/>
        <v>#NUM!</v>
      </c>
      <c r="AC37" s="78" t="e">
        <f t="shared" si="18"/>
        <v>#NUM!</v>
      </c>
      <c r="AD37" s="78" t="e">
        <f t="shared" si="19"/>
        <v>#NUM!</v>
      </c>
      <c r="AE37" s="78" t="e">
        <f t="shared" si="20"/>
        <v>#NUM!</v>
      </c>
      <c r="AF37" s="78" t="e">
        <f t="shared" si="21"/>
        <v>#N/A</v>
      </c>
      <c r="AG37" s="78" t="e">
        <f t="shared" si="22"/>
        <v>#NUM!</v>
      </c>
      <c r="AH37" s="78" t="e">
        <f t="shared" si="23"/>
        <v>#NUM!</v>
      </c>
      <c r="AI37" s="78" t="e">
        <f t="shared" si="24"/>
        <v>#NUM!</v>
      </c>
      <c r="AJ37" s="78" t="e">
        <f t="shared" si="25"/>
        <v>#N/A</v>
      </c>
    </row>
    <row r="38" spans="1:36" ht="12.95" customHeight="1" x14ac:dyDescent="0.15">
      <c r="A38" s="77"/>
      <c r="B38" s="99"/>
      <c r="C38" s="99"/>
      <c r="D38" s="77"/>
      <c r="E38" s="77"/>
      <c r="F38" s="4" t="str">
        <f t="shared" si="0"/>
        <v/>
      </c>
      <c r="G38" s="77"/>
      <c r="H38" s="77"/>
      <c r="I38" s="77"/>
      <c r="K38" s="78" t="e">
        <f t="shared" si="1"/>
        <v>#NUM!</v>
      </c>
      <c r="L38" s="78" t="e">
        <f t="shared" si="2"/>
        <v>#NUM!</v>
      </c>
      <c r="M38" s="78" t="e">
        <f t="shared" si="3"/>
        <v>#NUM!</v>
      </c>
      <c r="N38" s="78" t="e">
        <f t="shared" si="4"/>
        <v>#NUM!</v>
      </c>
      <c r="O38" s="78" t="e">
        <f t="shared" si="5"/>
        <v>#NUM!</v>
      </c>
      <c r="P38" s="78" t="e">
        <f t="shared" si="26"/>
        <v>#N/A</v>
      </c>
      <c r="Q38" s="78" t="e">
        <f t="shared" si="6"/>
        <v>#NUM!</v>
      </c>
      <c r="R38" s="78" t="e">
        <f t="shared" si="7"/>
        <v>#NUM!</v>
      </c>
      <c r="S38" s="78" t="e">
        <f t="shared" si="8"/>
        <v>#NUM!</v>
      </c>
      <c r="T38" s="78" t="e">
        <f t="shared" si="9"/>
        <v>#NUM!</v>
      </c>
      <c r="U38" s="78" t="e">
        <f t="shared" si="10"/>
        <v>#N/A</v>
      </c>
      <c r="V38" s="78" t="e">
        <f t="shared" si="11"/>
        <v>#NUM!</v>
      </c>
      <c r="W38" s="78" t="e">
        <f t="shared" si="12"/>
        <v>#NUM!</v>
      </c>
      <c r="X38" s="78" t="e">
        <f t="shared" si="13"/>
        <v>#NUM!</v>
      </c>
      <c r="Y38" s="78" t="e">
        <f t="shared" si="14"/>
        <v>#NUM!</v>
      </c>
      <c r="Z38" s="78" t="e">
        <f t="shared" si="15"/>
        <v>#N/A</v>
      </c>
      <c r="AA38" s="78" t="e">
        <f t="shared" si="16"/>
        <v>#NUM!</v>
      </c>
      <c r="AB38" s="78" t="e">
        <f t="shared" si="17"/>
        <v>#NUM!</v>
      </c>
      <c r="AC38" s="78" t="e">
        <f t="shared" si="18"/>
        <v>#NUM!</v>
      </c>
      <c r="AD38" s="78" t="e">
        <f t="shared" si="19"/>
        <v>#NUM!</v>
      </c>
      <c r="AE38" s="78" t="e">
        <f t="shared" si="20"/>
        <v>#NUM!</v>
      </c>
      <c r="AF38" s="78" t="e">
        <f t="shared" si="21"/>
        <v>#N/A</v>
      </c>
      <c r="AG38" s="78" t="e">
        <f t="shared" si="22"/>
        <v>#NUM!</v>
      </c>
      <c r="AH38" s="78" t="e">
        <f t="shared" si="23"/>
        <v>#NUM!</v>
      </c>
      <c r="AI38" s="78" t="e">
        <f t="shared" si="24"/>
        <v>#NUM!</v>
      </c>
      <c r="AJ38" s="78" t="e">
        <f t="shared" si="25"/>
        <v>#N/A</v>
      </c>
    </row>
    <row r="39" spans="1:36" ht="12.95" customHeight="1" x14ac:dyDescent="0.15">
      <c r="A39" s="77"/>
      <c r="B39" s="99"/>
      <c r="C39" s="99"/>
      <c r="D39" s="77"/>
      <c r="E39" s="77"/>
      <c r="F39" s="4" t="str">
        <f t="shared" si="0"/>
        <v/>
      </c>
      <c r="G39" s="77"/>
      <c r="H39" s="77"/>
      <c r="I39" s="77"/>
      <c r="K39" s="78" t="e">
        <f t="shared" si="1"/>
        <v>#NUM!</v>
      </c>
      <c r="L39" s="78" t="e">
        <f t="shared" si="2"/>
        <v>#NUM!</v>
      </c>
      <c r="M39" s="78" t="e">
        <f t="shared" si="3"/>
        <v>#NUM!</v>
      </c>
      <c r="N39" s="78" t="e">
        <f t="shared" si="4"/>
        <v>#NUM!</v>
      </c>
      <c r="O39" s="78" t="e">
        <f t="shared" si="5"/>
        <v>#NUM!</v>
      </c>
      <c r="P39" s="78" t="e">
        <f t="shared" si="26"/>
        <v>#N/A</v>
      </c>
      <c r="Q39" s="78" t="e">
        <f t="shared" si="6"/>
        <v>#NUM!</v>
      </c>
      <c r="R39" s="78" t="e">
        <f t="shared" si="7"/>
        <v>#NUM!</v>
      </c>
      <c r="S39" s="78" t="e">
        <f t="shared" si="8"/>
        <v>#NUM!</v>
      </c>
      <c r="T39" s="78" t="e">
        <f t="shared" si="9"/>
        <v>#NUM!</v>
      </c>
      <c r="U39" s="78" t="e">
        <f t="shared" si="10"/>
        <v>#N/A</v>
      </c>
      <c r="V39" s="78" t="e">
        <f t="shared" si="11"/>
        <v>#NUM!</v>
      </c>
      <c r="W39" s="78" t="e">
        <f t="shared" si="12"/>
        <v>#NUM!</v>
      </c>
      <c r="X39" s="78" t="e">
        <f t="shared" si="13"/>
        <v>#NUM!</v>
      </c>
      <c r="Y39" s="78" t="e">
        <f t="shared" si="14"/>
        <v>#NUM!</v>
      </c>
      <c r="Z39" s="78" t="e">
        <f t="shared" si="15"/>
        <v>#N/A</v>
      </c>
      <c r="AA39" s="78" t="e">
        <f t="shared" si="16"/>
        <v>#NUM!</v>
      </c>
      <c r="AB39" s="78" t="e">
        <f t="shared" si="17"/>
        <v>#NUM!</v>
      </c>
      <c r="AC39" s="78" t="e">
        <f t="shared" si="18"/>
        <v>#NUM!</v>
      </c>
      <c r="AD39" s="78" t="e">
        <f t="shared" si="19"/>
        <v>#NUM!</v>
      </c>
      <c r="AE39" s="78" t="e">
        <f t="shared" si="20"/>
        <v>#NUM!</v>
      </c>
      <c r="AF39" s="78" t="e">
        <f t="shared" si="21"/>
        <v>#N/A</v>
      </c>
      <c r="AG39" s="78" t="e">
        <f t="shared" si="22"/>
        <v>#NUM!</v>
      </c>
      <c r="AH39" s="78" t="e">
        <f t="shared" si="23"/>
        <v>#NUM!</v>
      </c>
      <c r="AI39" s="78" t="e">
        <f t="shared" si="24"/>
        <v>#NUM!</v>
      </c>
      <c r="AJ39" s="78" t="e">
        <f t="shared" si="25"/>
        <v>#N/A</v>
      </c>
    </row>
    <row r="40" spans="1:36" ht="12.95" customHeight="1" x14ac:dyDescent="0.15">
      <c r="A40" s="77"/>
      <c r="B40" s="99"/>
      <c r="C40" s="99"/>
      <c r="D40" s="77"/>
      <c r="E40" s="77"/>
      <c r="F40" s="4" t="str">
        <f t="shared" si="0"/>
        <v/>
      </c>
      <c r="G40" s="77"/>
      <c r="H40" s="77"/>
      <c r="I40" s="77"/>
      <c r="K40" s="78" t="e">
        <f t="shared" si="1"/>
        <v>#NUM!</v>
      </c>
      <c r="L40" s="78" t="e">
        <f t="shared" si="2"/>
        <v>#NUM!</v>
      </c>
      <c r="M40" s="78" t="e">
        <f t="shared" si="3"/>
        <v>#NUM!</v>
      </c>
      <c r="N40" s="78" t="e">
        <f t="shared" si="4"/>
        <v>#NUM!</v>
      </c>
      <c r="O40" s="78" t="e">
        <f t="shared" si="5"/>
        <v>#NUM!</v>
      </c>
      <c r="P40" s="78" t="e">
        <f t="shared" si="26"/>
        <v>#N/A</v>
      </c>
      <c r="Q40" s="78" t="e">
        <f t="shared" si="6"/>
        <v>#NUM!</v>
      </c>
      <c r="R40" s="78" t="e">
        <f t="shared" si="7"/>
        <v>#NUM!</v>
      </c>
      <c r="S40" s="78" t="e">
        <f t="shared" si="8"/>
        <v>#NUM!</v>
      </c>
      <c r="T40" s="78" t="e">
        <f t="shared" si="9"/>
        <v>#NUM!</v>
      </c>
      <c r="U40" s="78" t="e">
        <f t="shared" si="10"/>
        <v>#N/A</v>
      </c>
      <c r="V40" s="78" t="e">
        <f t="shared" si="11"/>
        <v>#NUM!</v>
      </c>
      <c r="W40" s="78" t="e">
        <f t="shared" si="12"/>
        <v>#NUM!</v>
      </c>
      <c r="X40" s="78" t="e">
        <f t="shared" si="13"/>
        <v>#NUM!</v>
      </c>
      <c r="Y40" s="78" t="e">
        <f t="shared" si="14"/>
        <v>#NUM!</v>
      </c>
      <c r="Z40" s="78" t="e">
        <f t="shared" si="15"/>
        <v>#N/A</v>
      </c>
      <c r="AA40" s="78" t="e">
        <f t="shared" si="16"/>
        <v>#NUM!</v>
      </c>
      <c r="AB40" s="78" t="e">
        <f t="shared" si="17"/>
        <v>#NUM!</v>
      </c>
      <c r="AC40" s="78" t="e">
        <f t="shared" si="18"/>
        <v>#NUM!</v>
      </c>
      <c r="AD40" s="78" t="e">
        <f t="shared" si="19"/>
        <v>#NUM!</v>
      </c>
      <c r="AE40" s="78" t="e">
        <f t="shared" si="20"/>
        <v>#NUM!</v>
      </c>
      <c r="AF40" s="78" t="e">
        <f t="shared" si="21"/>
        <v>#N/A</v>
      </c>
      <c r="AG40" s="78" t="e">
        <f t="shared" si="22"/>
        <v>#NUM!</v>
      </c>
      <c r="AH40" s="78" t="e">
        <f t="shared" si="23"/>
        <v>#NUM!</v>
      </c>
      <c r="AI40" s="78" t="e">
        <f t="shared" si="24"/>
        <v>#NUM!</v>
      </c>
      <c r="AJ40" s="78" t="e">
        <f t="shared" si="25"/>
        <v>#N/A</v>
      </c>
    </row>
    <row r="41" spans="1:36" ht="12.95" customHeight="1" x14ac:dyDescent="0.15">
      <c r="A41" s="77"/>
      <c r="B41" s="99"/>
      <c r="C41" s="99"/>
      <c r="D41" s="77"/>
      <c r="E41" s="77"/>
      <c r="F41" s="4" t="str">
        <f t="shared" si="0"/>
        <v/>
      </c>
      <c r="G41" s="77"/>
      <c r="H41" s="77"/>
      <c r="I41" s="77"/>
      <c r="K41" s="78" t="e">
        <f t="shared" si="1"/>
        <v>#NUM!</v>
      </c>
      <c r="L41" s="78" t="e">
        <f t="shared" si="2"/>
        <v>#NUM!</v>
      </c>
      <c r="M41" s="78" t="e">
        <f t="shared" si="3"/>
        <v>#NUM!</v>
      </c>
      <c r="N41" s="78" t="e">
        <f t="shared" si="4"/>
        <v>#NUM!</v>
      </c>
      <c r="O41" s="78" t="e">
        <f t="shared" si="5"/>
        <v>#NUM!</v>
      </c>
      <c r="P41" s="78" t="e">
        <f t="shared" si="26"/>
        <v>#N/A</v>
      </c>
      <c r="Q41" s="78" t="e">
        <f t="shared" si="6"/>
        <v>#NUM!</v>
      </c>
      <c r="R41" s="78" t="e">
        <f t="shared" si="7"/>
        <v>#NUM!</v>
      </c>
      <c r="S41" s="78" t="e">
        <f t="shared" si="8"/>
        <v>#NUM!</v>
      </c>
      <c r="T41" s="78" t="e">
        <f t="shared" si="9"/>
        <v>#NUM!</v>
      </c>
      <c r="U41" s="78" t="e">
        <f t="shared" si="10"/>
        <v>#N/A</v>
      </c>
      <c r="V41" s="78" t="e">
        <f t="shared" si="11"/>
        <v>#NUM!</v>
      </c>
      <c r="W41" s="78" t="e">
        <f t="shared" si="12"/>
        <v>#NUM!</v>
      </c>
      <c r="X41" s="78" t="e">
        <f t="shared" si="13"/>
        <v>#NUM!</v>
      </c>
      <c r="Y41" s="78" t="e">
        <f t="shared" si="14"/>
        <v>#NUM!</v>
      </c>
      <c r="Z41" s="78" t="e">
        <f t="shared" si="15"/>
        <v>#N/A</v>
      </c>
      <c r="AA41" s="78" t="e">
        <f t="shared" si="16"/>
        <v>#NUM!</v>
      </c>
      <c r="AB41" s="78" t="e">
        <f t="shared" si="17"/>
        <v>#NUM!</v>
      </c>
      <c r="AC41" s="78" t="e">
        <f t="shared" si="18"/>
        <v>#NUM!</v>
      </c>
      <c r="AD41" s="78" t="e">
        <f t="shared" si="19"/>
        <v>#NUM!</v>
      </c>
      <c r="AE41" s="78" t="e">
        <f t="shared" si="20"/>
        <v>#NUM!</v>
      </c>
      <c r="AF41" s="78" t="e">
        <f t="shared" si="21"/>
        <v>#N/A</v>
      </c>
      <c r="AG41" s="78" t="e">
        <f t="shared" si="22"/>
        <v>#NUM!</v>
      </c>
      <c r="AH41" s="78" t="e">
        <f t="shared" si="23"/>
        <v>#NUM!</v>
      </c>
      <c r="AI41" s="78" t="e">
        <f t="shared" si="24"/>
        <v>#NUM!</v>
      </c>
      <c r="AJ41" s="78" t="e">
        <f t="shared" si="25"/>
        <v>#N/A</v>
      </c>
    </row>
    <row r="42" spans="1:36" ht="12.95" customHeight="1" x14ac:dyDescent="0.15">
      <c r="A42" s="77"/>
      <c r="B42" s="99"/>
      <c r="C42" s="99"/>
      <c r="D42" s="77"/>
      <c r="E42" s="77"/>
      <c r="F42" s="4" t="str">
        <f t="shared" si="0"/>
        <v/>
      </c>
      <c r="G42" s="77"/>
      <c r="H42" s="77"/>
      <c r="I42" s="77"/>
      <c r="K42" s="78" t="e">
        <f t="shared" si="1"/>
        <v>#NUM!</v>
      </c>
      <c r="L42" s="78" t="e">
        <f t="shared" si="2"/>
        <v>#NUM!</v>
      </c>
      <c r="M42" s="78" t="e">
        <f t="shared" si="3"/>
        <v>#NUM!</v>
      </c>
      <c r="N42" s="78" t="e">
        <f t="shared" si="4"/>
        <v>#NUM!</v>
      </c>
      <c r="O42" s="78" t="e">
        <f t="shared" si="5"/>
        <v>#NUM!</v>
      </c>
      <c r="P42" s="78" t="e">
        <f t="shared" si="26"/>
        <v>#N/A</v>
      </c>
      <c r="Q42" s="78" t="e">
        <f t="shared" si="6"/>
        <v>#NUM!</v>
      </c>
      <c r="R42" s="78" t="e">
        <f t="shared" si="7"/>
        <v>#NUM!</v>
      </c>
      <c r="S42" s="78" t="e">
        <f t="shared" si="8"/>
        <v>#NUM!</v>
      </c>
      <c r="T42" s="78" t="e">
        <f t="shared" si="9"/>
        <v>#NUM!</v>
      </c>
      <c r="U42" s="78" t="e">
        <f t="shared" si="10"/>
        <v>#N/A</v>
      </c>
      <c r="V42" s="78" t="e">
        <f t="shared" si="11"/>
        <v>#NUM!</v>
      </c>
      <c r="W42" s="78" t="e">
        <f t="shared" si="12"/>
        <v>#NUM!</v>
      </c>
      <c r="X42" s="78" t="e">
        <f t="shared" si="13"/>
        <v>#NUM!</v>
      </c>
      <c r="Y42" s="78" t="e">
        <f t="shared" si="14"/>
        <v>#NUM!</v>
      </c>
      <c r="Z42" s="78" t="e">
        <f t="shared" si="15"/>
        <v>#N/A</v>
      </c>
      <c r="AA42" s="78" t="e">
        <f t="shared" si="16"/>
        <v>#NUM!</v>
      </c>
      <c r="AB42" s="78" t="e">
        <f t="shared" si="17"/>
        <v>#NUM!</v>
      </c>
      <c r="AC42" s="78" t="e">
        <f t="shared" si="18"/>
        <v>#NUM!</v>
      </c>
      <c r="AD42" s="78" t="e">
        <f t="shared" si="19"/>
        <v>#NUM!</v>
      </c>
      <c r="AE42" s="78" t="e">
        <f t="shared" si="20"/>
        <v>#NUM!</v>
      </c>
      <c r="AF42" s="78" t="e">
        <f t="shared" si="21"/>
        <v>#N/A</v>
      </c>
      <c r="AG42" s="78" t="e">
        <f t="shared" si="22"/>
        <v>#NUM!</v>
      </c>
      <c r="AH42" s="78" t="e">
        <f t="shared" si="23"/>
        <v>#NUM!</v>
      </c>
      <c r="AI42" s="78" t="e">
        <f t="shared" si="24"/>
        <v>#NUM!</v>
      </c>
      <c r="AJ42" s="78" t="e">
        <f t="shared" si="25"/>
        <v>#N/A</v>
      </c>
    </row>
    <row r="43" spans="1:36" ht="12.95" customHeight="1" x14ac:dyDescent="0.15">
      <c r="A43" s="77"/>
      <c r="B43" s="99"/>
      <c r="C43" s="99"/>
      <c r="D43" s="77"/>
      <c r="E43" s="77"/>
      <c r="F43" s="4" t="str">
        <f t="shared" si="0"/>
        <v/>
      </c>
      <c r="G43" s="77"/>
      <c r="H43" s="77"/>
      <c r="I43" s="77"/>
      <c r="K43" s="78" t="e">
        <f t="shared" si="1"/>
        <v>#NUM!</v>
      </c>
      <c r="L43" s="78" t="e">
        <f t="shared" si="2"/>
        <v>#NUM!</v>
      </c>
      <c r="M43" s="78" t="e">
        <f t="shared" si="3"/>
        <v>#NUM!</v>
      </c>
      <c r="N43" s="78" t="e">
        <f t="shared" si="4"/>
        <v>#NUM!</v>
      </c>
      <c r="O43" s="78" t="e">
        <f t="shared" si="5"/>
        <v>#NUM!</v>
      </c>
      <c r="P43" s="78" t="e">
        <f t="shared" si="26"/>
        <v>#N/A</v>
      </c>
      <c r="Q43" s="78" t="e">
        <f t="shared" si="6"/>
        <v>#NUM!</v>
      </c>
      <c r="R43" s="78" t="e">
        <f t="shared" si="7"/>
        <v>#NUM!</v>
      </c>
      <c r="S43" s="78" t="e">
        <f t="shared" si="8"/>
        <v>#NUM!</v>
      </c>
      <c r="T43" s="78" t="e">
        <f t="shared" si="9"/>
        <v>#NUM!</v>
      </c>
      <c r="U43" s="78" t="e">
        <f t="shared" si="10"/>
        <v>#N/A</v>
      </c>
      <c r="V43" s="78" t="e">
        <f t="shared" si="11"/>
        <v>#NUM!</v>
      </c>
      <c r="W43" s="78" t="e">
        <f t="shared" si="12"/>
        <v>#NUM!</v>
      </c>
      <c r="X43" s="78" t="e">
        <f t="shared" si="13"/>
        <v>#NUM!</v>
      </c>
      <c r="Y43" s="78" t="e">
        <f t="shared" si="14"/>
        <v>#NUM!</v>
      </c>
      <c r="Z43" s="78" t="e">
        <f t="shared" si="15"/>
        <v>#N/A</v>
      </c>
      <c r="AA43" s="78" t="e">
        <f t="shared" si="16"/>
        <v>#NUM!</v>
      </c>
      <c r="AB43" s="78" t="e">
        <f t="shared" si="17"/>
        <v>#NUM!</v>
      </c>
      <c r="AC43" s="78" t="e">
        <f t="shared" si="18"/>
        <v>#NUM!</v>
      </c>
      <c r="AD43" s="78" t="e">
        <f t="shared" si="19"/>
        <v>#NUM!</v>
      </c>
      <c r="AE43" s="78" t="e">
        <f t="shared" si="20"/>
        <v>#NUM!</v>
      </c>
      <c r="AF43" s="78" t="e">
        <f t="shared" si="21"/>
        <v>#N/A</v>
      </c>
      <c r="AG43" s="78" t="e">
        <f t="shared" si="22"/>
        <v>#NUM!</v>
      </c>
      <c r="AH43" s="78" t="e">
        <f t="shared" si="23"/>
        <v>#NUM!</v>
      </c>
      <c r="AI43" s="78" t="e">
        <f t="shared" si="24"/>
        <v>#NUM!</v>
      </c>
      <c r="AJ43" s="78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77" t="s">
        <v>18</v>
      </c>
      <c r="D46" s="77" t="s">
        <v>19</v>
      </c>
      <c r="E46" s="77" t="s">
        <v>20</v>
      </c>
      <c r="F46" s="11"/>
      <c r="G46" s="5" t="s">
        <v>21</v>
      </c>
      <c r="H46" s="13"/>
      <c r="I46" s="111" t="s">
        <v>392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16</v>
      </c>
      <c r="D47" s="15">
        <f>COUNTIF(G4:G43,"*下層*")</f>
        <v>3</v>
      </c>
      <c r="E47" s="15">
        <f>COUNTA(A4:A43)</f>
        <v>19</v>
      </c>
      <c r="F47" s="11"/>
      <c r="G47" s="16">
        <f>C47*100</f>
        <v>1600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11</v>
      </c>
      <c r="D48" s="15">
        <f>IF(D47&gt;0,ROUND(SUMIF(G4:G43,"*下層*",E4:E43)/D47,0),"")</f>
        <v>7</v>
      </c>
      <c r="E48" s="15">
        <f>ROUND(SUM(E4:E43)/E47,0)</f>
        <v>10</v>
      </c>
      <c r="F48" s="14"/>
      <c r="G48" s="16">
        <f>C48</f>
        <v>11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16</v>
      </c>
      <c r="D49" s="15">
        <f>IF(D47&gt;0,ROUND(SUMIF(G4:G43,"*下層*",D4:D43)/D47,0),"")</f>
        <v>9</v>
      </c>
      <c r="E49" s="15">
        <f>ROUND(SUM(D4:D43)/E47,0)</f>
        <v>16</v>
      </c>
      <c r="F49" s="14"/>
      <c r="G49" s="16">
        <f>C49</f>
        <v>16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2.36</v>
      </c>
      <c r="D50" s="17">
        <f>SUMIF(G4:G43,"*下層*",F4:F43)</f>
        <v>0.08</v>
      </c>
      <c r="E50" s="4">
        <f>SUM(F4:F43)</f>
        <v>2.44</v>
      </c>
      <c r="F50" s="14"/>
      <c r="G50" s="18">
        <f>C50*100</f>
        <v>236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形状比＝69、Sr＝23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77" t="s">
        <v>18</v>
      </c>
      <c r="D53" s="77" t="s">
        <v>19</v>
      </c>
      <c r="E53" s="77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5</v>
      </c>
      <c r="D54" s="15">
        <f>COUNTIF(H4:H43,"▲")</f>
        <v>3</v>
      </c>
      <c r="E54" s="15">
        <f>COUNTA(H4:H43)</f>
        <v>8</v>
      </c>
      <c r="F54" s="11"/>
      <c r="G54" s="16">
        <f>C54*100</f>
        <v>500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9</v>
      </c>
      <c r="D55" s="15">
        <f>IF(D54&gt;0,ROUND(SUMIF(H4:H43,"▲",E4:E43)/D54,0),"")</f>
        <v>7</v>
      </c>
      <c r="E55" s="15">
        <f>ROUND(SUMIF(H4:H43,"*",E4:E43)/E54,0)</f>
        <v>8</v>
      </c>
      <c r="F55" s="14"/>
      <c r="G55" s="16">
        <f>C55</f>
        <v>9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12</v>
      </c>
      <c r="D56" s="15">
        <f>IF(D54&gt;0,ROUND(SUMIF(H4:H43,"▲",D4:D43)/D54,0),"")</f>
        <v>9</v>
      </c>
      <c r="E56" s="15">
        <f>ROUND(SUMIF(H4:H43,"*",D4:D43)/E54,0)</f>
        <v>11</v>
      </c>
      <c r="F56" s="14"/>
      <c r="G56" s="16">
        <f>C56</f>
        <v>12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0.27</v>
      </c>
      <c r="D57" s="17">
        <f>SUMIF(H4:H43,"▲",F4:F43)</f>
        <v>0.08</v>
      </c>
      <c r="E57" s="17">
        <f>SUM(C57:D57)</f>
        <v>0.35000000000000003</v>
      </c>
      <c r="F57" s="14"/>
      <c r="G57" s="20">
        <f>C57*100</f>
        <v>27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77" t="s">
        <v>18</v>
      </c>
      <c r="D60" s="77" t="s">
        <v>19</v>
      </c>
      <c r="E60" s="77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31.3</v>
      </c>
      <c r="D61" s="21">
        <f>IF(D47&gt;0,ROUND(D54/D47*100,1),"")</f>
        <v>100</v>
      </c>
      <c r="E61" s="21">
        <f>ROUND(E54/E47*100,1)</f>
        <v>42.1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11.4</v>
      </c>
      <c r="D62" s="21">
        <f>IF(D47&gt;0,ROUND(D57/D50*100,1),"")</f>
        <v>100</v>
      </c>
      <c r="E62" s="21">
        <f>ROUND(E57/E50*100,1)</f>
        <v>14.3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77" t="s">
        <v>18</v>
      </c>
      <c r="D65" s="77" t="s">
        <v>19</v>
      </c>
      <c r="E65" s="77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11</v>
      </c>
      <c r="D66" s="15">
        <f>D47-D54</f>
        <v>0</v>
      </c>
      <c r="E66" s="15">
        <f>SUM(C66:D66)</f>
        <v>11</v>
      </c>
      <c r="F66" s="11"/>
      <c r="G66" s="16">
        <f>C66*100</f>
        <v>1100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12</v>
      </c>
      <c r="D67" s="15" t="str">
        <f>IF(D66&gt;0,ROUND(SUMIFS(E4:E43,G7:G43,"*下層*",H4:H43,"")/D66,0),"")</f>
        <v/>
      </c>
      <c r="E67" s="15">
        <f>IF(E66&gt;0,ROUND(SUMIF(H4:H43,"",E4:E43)/E66,0),"")</f>
        <v>12</v>
      </c>
      <c r="F67" s="14"/>
      <c r="G67" s="16">
        <f>C67</f>
        <v>12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19</v>
      </c>
      <c r="D68" s="15" t="str">
        <f>IF(D66&gt;0,ROUND(SUMIFS(D4:D43,G7:G43,"*下層*",H4:H43,"")/D66,0),"")</f>
        <v/>
      </c>
      <c r="E68" s="15">
        <f>IF(E66&gt;0,ROUND(SUMIF(H4:H43,"",D4:D43)/E66,0),"")</f>
        <v>19</v>
      </c>
      <c r="F68" s="14"/>
      <c r="G68" s="16">
        <f>C68</f>
        <v>19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2.09</v>
      </c>
      <c r="D69" s="17" t="str">
        <f>IF(D66&gt;0,D50-D57,"")</f>
        <v/>
      </c>
      <c r="E69" s="4">
        <f>SUM(C69:D69)</f>
        <v>2.09</v>
      </c>
      <c r="F69" s="14"/>
      <c r="G69" s="18">
        <f>C69*100</f>
        <v>209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形状比＝63、Sr＝25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39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383" priority="16" stopIfTrue="1">
      <formula>AND(($H4="スギ"),(#REF!&lt;12))</formula>
    </cfRule>
  </conditionalFormatting>
  <conditionalFormatting sqref="L4:L43">
    <cfRule type="expression" dxfId="382" priority="15" stopIfTrue="1">
      <formula>AND(($H4="スギ"),(#REF!&lt;22),(#REF!&gt;=12))</formula>
    </cfRule>
  </conditionalFormatting>
  <conditionalFormatting sqref="M4:M43">
    <cfRule type="expression" dxfId="381" priority="14" stopIfTrue="1">
      <formula>AND(($H4="スギ"),(#REF!&lt;32),(#REF!&gt;=22))</formula>
    </cfRule>
  </conditionalFormatting>
  <conditionalFormatting sqref="N4:N43">
    <cfRule type="expression" dxfId="380" priority="13" stopIfTrue="1">
      <formula>AND(($H4="スギ"),(#REF!&lt;42),(#REF!&gt;=32))</formula>
    </cfRule>
  </conditionalFormatting>
  <conditionalFormatting sqref="U4:U43 Z4:AF43 AJ4:AJ43 O4:P43">
    <cfRule type="expression" dxfId="379" priority="12" stopIfTrue="1">
      <formula>AND(($H4="スギ"),(#REF!&gt;=42))</formula>
    </cfRule>
  </conditionalFormatting>
  <conditionalFormatting sqref="Q4:Q43 AA4:AA43">
    <cfRule type="expression" dxfId="378" priority="11" stopIfTrue="1">
      <formula>AND(($H4="ヒノキ"),(#REF!&lt;12))</formula>
    </cfRule>
  </conditionalFormatting>
  <conditionalFormatting sqref="R4:R43 AB4:AE43">
    <cfRule type="expression" dxfId="377" priority="10" stopIfTrue="1">
      <formula>AND(($H4="ヒノキ"),(#REF!&lt;22),(#REF!&gt;=12))</formula>
    </cfRule>
  </conditionalFormatting>
  <conditionalFormatting sqref="S4:S43">
    <cfRule type="expression" dxfId="376" priority="9" stopIfTrue="1">
      <formula>AND(($H4="ヒノキ"),(#REF!&lt;32),(#REF!&gt;=22))</formula>
    </cfRule>
  </conditionalFormatting>
  <conditionalFormatting sqref="T4:U43 Z4:AF43 AJ4:AJ43">
    <cfRule type="expression" dxfId="375" priority="8" stopIfTrue="1">
      <formula>AND(($H4="ヒノキ"),(#REF!&gt;=32))</formula>
    </cfRule>
  </conditionalFormatting>
  <conditionalFormatting sqref="V4:V43 AA4:AA43">
    <cfRule type="expression" dxfId="374" priority="7" stopIfTrue="1">
      <formula>AND(($H4="アカマツ"),(#REF!&lt;12))</formula>
    </cfRule>
  </conditionalFormatting>
  <conditionalFormatting sqref="W4:W43 AB4:AB43">
    <cfRule type="expression" dxfId="373" priority="6" stopIfTrue="1">
      <formula>AND(($H4="アカマツ"),(#REF!&lt;22),(#REF!&gt;=12))</formula>
    </cfRule>
  </conditionalFormatting>
  <conditionalFormatting sqref="X4:X43 AC4:AC43">
    <cfRule type="expression" dxfId="372" priority="5" stopIfTrue="1">
      <formula>AND(($H4="アカマツ"),(#REF!&lt;42),(#REF!&gt;=22))</formula>
    </cfRule>
  </conditionalFormatting>
  <conditionalFormatting sqref="Y4:AF43 AJ4:AJ43">
    <cfRule type="expression" dxfId="371" priority="4" stopIfTrue="1">
      <formula>AND(($H4="アカマツ"),(#REF!&gt;=42))</formula>
    </cfRule>
  </conditionalFormatting>
  <conditionalFormatting sqref="AG4:AG43">
    <cfRule type="expression" dxfId="370" priority="3" stopIfTrue="1">
      <formula>AND(($H4&lt;&gt;"スギ"),($H4&lt;&gt;"ヒノキ"),($H4&lt;&gt;"アカマツ"),(#REF!&lt;12))</formula>
    </cfRule>
  </conditionalFormatting>
  <conditionalFormatting sqref="AH4:AH43">
    <cfRule type="expression" dxfId="369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368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FF0000"/>
  </sheetPr>
  <dimension ref="A1:AJ120"/>
  <sheetViews>
    <sheetView showGridLines="0" view="pageBreakPreview" topLeftCell="A22" zoomScaleNormal="85" zoomScaleSheetLayoutView="100" workbookViewId="0">
      <selection activeCell="I46" sqref="I46:I61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539</v>
      </c>
      <c r="B2" s="100"/>
      <c r="C2" s="100"/>
      <c r="D2" s="100"/>
      <c r="E2" s="100"/>
      <c r="F2" s="100"/>
      <c r="G2" s="100"/>
      <c r="H2" s="101" t="s">
        <v>340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79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8">
        <v>0</v>
      </c>
      <c r="L3" s="78">
        <v>12</v>
      </c>
      <c r="M3" s="78">
        <v>22</v>
      </c>
      <c r="N3" s="78">
        <v>32</v>
      </c>
      <c r="O3" s="78">
        <v>42</v>
      </c>
      <c r="P3" s="78" t="s">
        <v>14</v>
      </c>
      <c r="Q3" s="78">
        <v>0</v>
      </c>
      <c r="R3" s="78">
        <v>12</v>
      </c>
      <c r="S3" s="78">
        <v>22</v>
      </c>
      <c r="T3" s="78">
        <v>32</v>
      </c>
      <c r="U3" s="78" t="s">
        <v>14</v>
      </c>
      <c r="V3" s="78">
        <v>0</v>
      </c>
      <c r="W3" s="78">
        <v>12</v>
      </c>
      <c r="X3" s="78">
        <v>22</v>
      </c>
      <c r="Y3" s="78">
        <v>42</v>
      </c>
      <c r="Z3" s="78" t="s">
        <v>14</v>
      </c>
      <c r="AA3" s="78">
        <v>0</v>
      </c>
      <c r="AB3" s="78">
        <v>12</v>
      </c>
      <c r="AC3" s="78">
        <v>22</v>
      </c>
      <c r="AD3" s="78">
        <v>32</v>
      </c>
      <c r="AE3" s="78">
        <v>42</v>
      </c>
      <c r="AF3" s="78" t="s">
        <v>14</v>
      </c>
      <c r="AG3" s="78">
        <v>0</v>
      </c>
      <c r="AH3" s="78">
        <v>12</v>
      </c>
      <c r="AI3" s="78">
        <v>42</v>
      </c>
      <c r="AJ3" s="78" t="s">
        <v>14</v>
      </c>
    </row>
    <row r="4" spans="1:36" ht="12.95" customHeight="1" x14ac:dyDescent="0.15">
      <c r="A4" s="77">
        <v>811</v>
      </c>
      <c r="B4" s="99" t="s">
        <v>39</v>
      </c>
      <c r="C4" s="99"/>
      <c r="D4" s="77">
        <v>36</v>
      </c>
      <c r="E4" s="77">
        <v>16</v>
      </c>
      <c r="F4" s="4">
        <f t="shared" ref="F4:F43" si="0">IF(D4&gt;0,IF(B4="スギ",P4,IF(B4="ヒノキ",U4,IF(B4="アカマツ",Z4,IF(B4="カラマツ",AF4,AJ4)))),"")</f>
        <v>0.72</v>
      </c>
      <c r="G4" s="5"/>
      <c r="H4" s="77"/>
      <c r="I4" s="77" t="s">
        <v>38</v>
      </c>
      <c r="J4" s="1" t="s">
        <v>15</v>
      </c>
      <c r="K4" s="78">
        <f t="shared" ref="K4:K43" si="1">IF(ROUND(10^(-5+0.8769+1.7454*LOG(D4)+1.014*LOG(E4)),2)&gt;=0.01,ROUND(10^(-5+0.8769+1.7454*LOG(D4)+1.014*LOG(E4)),2),ROUND(10^(-5+0.8769+1.7454*LOG(D4)+1.014*LOG(E4)),3))</f>
        <v>0.65</v>
      </c>
      <c r="L4" s="78">
        <f t="shared" ref="L4:L43" si="2">ROUND(10^(-5+0.73504+1.83346*LOG(D4)+1.06569*LOG(E4)),2)</f>
        <v>0.74</v>
      </c>
      <c r="M4" s="78">
        <f t="shared" ref="M4:M43" si="3">ROUND(10^(-5+0.71514+1.74357*LOG(D4)+1.17719*LOG(E4)),2)</f>
        <v>0.7</v>
      </c>
      <c r="N4" s="78">
        <f t="shared" ref="N4:N43" si="4">ROUND(10^(-5+0.82956+1.76381*LOG(D4)+1.06412*LOG(E4)),2)</f>
        <v>0.72</v>
      </c>
      <c r="O4" s="78">
        <f t="shared" ref="O4:O43" si="5">ROUND(10^(-5+0.88226+1.79204*LOG(D4)+0.99303*LOG(E4)),2)</f>
        <v>0.74</v>
      </c>
      <c r="P4" s="78">
        <f>HLOOKUP($D4,K$3:O$43,MATCH($A4,$A$3:$A$43,0),1)</f>
        <v>0.72</v>
      </c>
      <c r="Q4" s="78">
        <f t="shared" ref="Q4:Q43" si="6">IF(ROUND(10^(1.810672*LOG(D4)+0.982833*LOG(E4)-4.173533),2)&gt;=0.01,ROUND(10^(1.810672*LOG(D4)+0.982833*LOG(E4)-4.173533),2),ROUND(10^(1.810672*LOG(D4)+0.982833*LOG(E4)-4.173533),3))</f>
        <v>0.67</v>
      </c>
      <c r="R4" s="78">
        <f t="shared" ref="R4:R43" si="7">ROUND(10^(1.905709*LOG(D4)+1.011385*LOG(E4)-4.293729),2)</f>
        <v>0.78</v>
      </c>
      <c r="S4" s="78">
        <f t="shared" ref="S4:S43" si="8">ROUND(10^(1.771888*LOG(D4)+1.138415*LOG(E4)-4.271259),2)</f>
        <v>0.72</v>
      </c>
      <c r="T4" s="78">
        <f t="shared" ref="T4:T43" si="9">ROUND(10^(1.671519*LOG(D4)+1.363617*LOG(E4)-4.404407),2)</f>
        <v>0.69</v>
      </c>
      <c r="U4" s="78">
        <f t="shared" ref="U4:U43" si="10">HLOOKUP($D4,Q$3:T$43,MATCH($A4,$A$3:$A$43,0),1)</f>
        <v>0.69</v>
      </c>
      <c r="V4" s="78">
        <f t="shared" ref="V4:V43" si="11">IF(ROUND(10^(-4.249503+1.946501*LOG(D4)+0.942682*LOG(E4)),2)&gt;=0.01,ROUND(10^(-4.249503+1.946501*LOG(D4)+0.942682*LOG(E4)),2),ROUND(10^(-4.249503+1.946501*LOG(D4)+0.942682*LOG(E4)),3))</f>
        <v>0.82</v>
      </c>
      <c r="W4" s="78">
        <f t="shared" ref="W4:W43" si="12">ROUND(10^(-4.155639+1.847898*LOG(D4)+0.951955*LOG(E4)),2)</f>
        <v>0.74</v>
      </c>
      <c r="X4" s="78">
        <f t="shared" ref="X4:X43" si="13">ROUND(10^(-4.194535+1.804172*LOG(D4)+1.034248*LOG(E4)),2)</f>
        <v>0.72</v>
      </c>
      <c r="Y4" s="78">
        <f t="shared" ref="Y4:Y43" si="14">ROUND(10^(-4.42347+2.006485*LOG(D4)+0.967757*LOG(E4)),2)</f>
        <v>0.73</v>
      </c>
      <c r="Z4" s="78">
        <f t="shared" ref="Z4:Z43" si="15">HLOOKUP($D4,V$3:Y$43,MATCH($A4,$A$3:$A$43,0),1)</f>
        <v>0.72</v>
      </c>
      <c r="AA4" s="78">
        <f t="shared" ref="AA4:AA43" si="16">IF(ROUND(10^(1.80389*LOG(D4)+0.962587*LOG(E4)-4.155099),2)&gt;=0.01,ROUND(10^(1.80389*LOG(D4)+0.962587*LOG(E4)-4.155099),2),ROUND(10^(1.80389*LOG(D4)+0.962587*LOG(E4)-4.155099),3))</f>
        <v>0.65</v>
      </c>
      <c r="AB4" s="78">
        <f t="shared" ref="AB4:AB43" si="17">ROUND(10^(1.979213*LOG(D4)+0.998347*LOG(E4)-4.369281),2)</f>
        <v>0.82</v>
      </c>
      <c r="AC4" s="78">
        <f t="shared" ref="AC4:AC43" si="18">ROUND(10^(1.904401*LOG(D4)+1.062478*LOG(E4)-4.348104),2)</f>
        <v>0.79</v>
      </c>
      <c r="AD4" s="78">
        <f t="shared" ref="AD4:AD43" si="19">ROUND(10^(1.640825*LOG(D4)+1.080387*LOG(E4)-3.976731),2)</f>
        <v>0.75</v>
      </c>
      <c r="AE4" s="78">
        <f t="shared" ref="AE4:AE43" si="20">ROUND(10^(1.90887*LOG(D4)+1.088002*LOG(E4)-4.431495),2)</f>
        <v>0.71</v>
      </c>
      <c r="AF4" s="78">
        <f t="shared" ref="AF4:AF43" si="21">HLOOKUP($D4,AA$3:AE$43,MATCH($A4,$A$3:$A$43,0),1)</f>
        <v>0.75</v>
      </c>
      <c r="AG4" s="78">
        <f t="shared" ref="AG4:AG43" si="22">IF(ROUND(10^(1.94019664*LOG(D4)+0.84689666*LOG(E4)-4.20067295),2)&gt;=0.01,ROUND(10^(1.94019664*LOG(D4)+0.84689666*LOG(E4)-4.20067295),2),ROUND(10^(1.94019664*LOG(D4)+0.84689666*LOG(E4)-4.20067295),3))</f>
        <v>0.69</v>
      </c>
      <c r="AH4" s="78">
        <f t="shared" ref="AH4:AH43" si="23">ROUND(10^(1.93813902*LOG(D4)+0.96697002*LOG(E4)-4.32216295),2)</f>
        <v>0.72</v>
      </c>
      <c r="AI4" s="78">
        <f t="shared" ref="AI4:AI43" si="24">ROUND(10^(1.82464098*LOG(D4)+0.97625989*LOG(E4)-4.15096808),2)</f>
        <v>0.73</v>
      </c>
      <c r="AJ4" s="78">
        <f t="shared" ref="AJ4:AJ43" si="25">HLOOKUP($D4,AG$3:AI$43,MATCH($A4,$A$3:$A$43,0),1)</f>
        <v>0.72</v>
      </c>
    </row>
    <row r="5" spans="1:36" ht="12.95" customHeight="1" x14ac:dyDescent="0.15">
      <c r="A5" s="77">
        <v>812</v>
      </c>
      <c r="B5" s="99" t="s">
        <v>39</v>
      </c>
      <c r="C5" s="99"/>
      <c r="D5" s="77">
        <v>16</v>
      </c>
      <c r="E5" s="77">
        <v>14</v>
      </c>
      <c r="F5" s="4">
        <f t="shared" si="0"/>
        <v>0.14000000000000001</v>
      </c>
      <c r="G5" s="5"/>
      <c r="H5" s="77"/>
      <c r="I5" s="77"/>
      <c r="J5" s="1" t="s">
        <v>15</v>
      </c>
      <c r="K5" s="78">
        <f t="shared" si="1"/>
        <v>0.14000000000000001</v>
      </c>
      <c r="L5" s="78">
        <f t="shared" si="2"/>
        <v>0.15</v>
      </c>
      <c r="M5" s="78">
        <f t="shared" si="3"/>
        <v>0.15</v>
      </c>
      <c r="N5" s="78">
        <f t="shared" si="4"/>
        <v>0.15</v>
      </c>
      <c r="O5" s="78">
        <f t="shared" si="5"/>
        <v>0.15</v>
      </c>
      <c r="P5" s="78">
        <f t="shared" ref="P5:P43" si="26">HLOOKUP($D5,K$3:O$43,MATCH(A5,$A$3:$A$43,0),1)</f>
        <v>0.15</v>
      </c>
      <c r="Q5" s="78">
        <f t="shared" si="6"/>
        <v>0.14000000000000001</v>
      </c>
      <c r="R5" s="78">
        <f t="shared" si="7"/>
        <v>0.14000000000000001</v>
      </c>
      <c r="S5" s="78">
        <f t="shared" si="8"/>
        <v>0.15</v>
      </c>
      <c r="T5" s="78">
        <f t="shared" si="9"/>
        <v>0.15</v>
      </c>
      <c r="U5" s="78">
        <f t="shared" si="10"/>
        <v>0.14000000000000001</v>
      </c>
      <c r="V5" s="78">
        <f t="shared" si="11"/>
        <v>0.15</v>
      </c>
      <c r="W5" s="78">
        <f t="shared" si="12"/>
        <v>0.14000000000000001</v>
      </c>
      <c r="X5" s="78">
        <f t="shared" si="13"/>
        <v>0.15</v>
      </c>
      <c r="Y5" s="78">
        <f t="shared" si="14"/>
        <v>0.13</v>
      </c>
      <c r="Z5" s="78">
        <f t="shared" si="15"/>
        <v>0.14000000000000001</v>
      </c>
      <c r="AA5" s="78">
        <f t="shared" si="16"/>
        <v>0.13</v>
      </c>
      <c r="AB5" s="78">
        <f t="shared" si="17"/>
        <v>0.14000000000000001</v>
      </c>
      <c r="AC5" s="78">
        <f t="shared" si="18"/>
        <v>0.15</v>
      </c>
      <c r="AD5" s="78">
        <f t="shared" si="19"/>
        <v>0.17</v>
      </c>
      <c r="AE5" s="78">
        <f t="shared" si="20"/>
        <v>0.13</v>
      </c>
      <c r="AF5" s="78">
        <f t="shared" si="21"/>
        <v>0.14000000000000001</v>
      </c>
      <c r="AG5" s="78">
        <f t="shared" si="22"/>
        <v>0.13</v>
      </c>
      <c r="AH5" s="78">
        <f t="shared" si="23"/>
        <v>0.13</v>
      </c>
      <c r="AI5" s="78">
        <f t="shared" si="24"/>
        <v>0.15</v>
      </c>
      <c r="AJ5" s="78">
        <f t="shared" si="25"/>
        <v>0.13</v>
      </c>
    </row>
    <row r="6" spans="1:36" ht="12.95" customHeight="1" x14ac:dyDescent="0.15">
      <c r="A6" s="82">
        <v>813</v>
      </c>
      <c r="B6" s="99" t="s">
        <v>39</v>
      </c>
      <c r="C6" s="99"/>
      <c r="D6" s="77">
        <v>16</v>
      </c>
      <c r="E6" s="77">
        <v>11</v>
      </c>
      <c r="F6" s="4">
        <f t="shared" si="0"/>
        <v>0.12</v>
      </c>
      <c r="G6" s="5" t="s">
        <v>388</v>
      </c>
      <c r="H6" s="77" t="s">
        <v>391</v>
      </c>
      <c r="I6" s="5" t="s">
        <v>388</v>
      </c>
      <c r="J6" s="1" t="s">
        <v>15</v>
      </c>
      <c r="K6" s="78">
        <f t="shared" si="1"/>
        <v>0.11</v>
      </c>
      <c r="L6" s="78">
        <f t="shared" si="2"/>
        <v>0.11</v>
      </c>
      <c r="M6" s="78">
        <f t="shared" si="3"/>
        <v>0.11</v>
      </c>
      <c r="N6" s="78">
        <f t="shared" si="4"/>
        <v>0.12</v>
      </c>
      <c r="O6" s="78">
        <f t="shared" si="5"/>
        <v>0.12</v>
      </c>
      <c r="P6" s="78">
        <f t="shared" si="26"/>
        <v>0.11</v>
      </c>
      <c r="Q6" s="78">
        <f t="shared" si="6"/>
        <v>0.11</v>
      </c>
      <c r="R6" s="78">
        <f t="shared" si="7"/>
        <v>0.11</v>
      </c>
      <c r="S6" s="78">
        <f t="shared" si="8"/>
        <v>0.11</v>
      </c>
      <c r="T6" s="78">
        <f t="shared" si="9"/>
        <v>0.11</v>
      </c>
      <c r="U6" s="78">
        <f t="shared" si="10"/>
        <v>0.11</v>
      </c>
      <c r="V6" s="78">
        <f t="shared" si="11"/>
        <v>0.12</v>
      </c>
      <c r="W6" s="78">
        <f t="shared" si="12"/>
        <v>0.12</v>
      </c>
      <c r="X6" s="78">
        <f t="shared" si="13"/>
        <v>0.11</v>
      </c>
      <c r="Y6" s="78">
        <f t="shared" si="14"/>
        <v>0.1</v>
      </c>
      <c r="Z6" s="78">
        <f t="shared" si="15"/>
        <v>0.12</v>
      </c>
      <c r="AA6" s="78">
        <f t="shared" si="16"/>
        <v>0.1</v>
      </c>
      <c r="AB6" s="78">
        <f t="shared" si="17"/>
        <v>0.11</v>
      </c>
      <c r="AC6" s="78">
        <f t="shared" si="18"/>
        <v>0.11</v>
      </c>
      <c r="AD6" s="78">
        <f t="shared" si="19"/>
        <v>0.13</v>
      </c>
      <c r="AE6" s="78">
        <f t="shared" si="20"/>
        <v>0.1</v>
      </c>
      <c r="AF6" s="78">
        <f t="shared" si="21"/>
        <v>0.11</v>
      </c>
      <c r="AG6" s="78">
        <f t="shared" si="22"/>
        <v>0.1</v>
      </c>
      <c r="AH6" s="78">
        <f t="shared" si="23"/>
        <v>0.1</v>
      </c>
      <c r="AI6" s="78">
        <f t="shared" si="24"/>
        <v>0.12</v>
      </c>
      <c r="AJ6" s="78">
        <f t="shared" si="25"/>
        <v>0.1</v>
      </c>
    </row>
    <row r="7" spans="1:36" ht="12.95" customHeight="1" x14ac:dyDescent="0.15">
      <c r="A7" s="82">
        <v>814</v>
      </c>
      <c r="B7" s="99" t="s">
        <v>39</v>
      </c>
      <c r="C7" s="99"/>
      <c r="D7" s="77">
        <v>20</v>
      </c>
      <c r="E7" s="77">
        <v>13</v>
      </c>
      <c r="F7" s="4">
        <f t="shared" si="0"/>
        <v>0.2</v>
      </c>
      <c r="G7" s="5"/>
      <c r="H7" s="77"/>
      <c r="I7" s="77"/>
      <c r="J7" s="1" t="s">
        <v>15</v>
      </c>
      <c r="K7" s="78">
        <f t="shared" si="1"/>
        <v>0.19</v>
      </c>
      <c r="L7" s="78">
        <f t="shared" si="2"/>
        <v>0.2</v>
      </c>
      <c r="M7" s="78">
        <f t="shared" si="3"/>
        <v>0.2</v>
      </c>
      <c r="N7" s="78">
        <f t="shared" si="4"/>
        <v>0.2</v>
      </c>
      <c r="O7" s="78">
        <f t="shared" si="5"/>
        <v>0.21</v>
      </c>
      <c r="P7" s="78">
        <f t="shared" si="26"/>
        <v>0.2</v>
      </c>
      <c r="Q7" s="78">
        <f t="shared" si="6"/>
        <v>0.19</v>
      </c>
      <c r="R7" s="78">
        <f t="shared" si="7"/>
        <v>0.21</v>
      </c>
      <c r="S7" s="78">
        <f t="shared" si="8"/>
        <v>0.2</v>
      </c>
      <c r="T7" s="78">
        <f t="shared" si="9"/>
        <v>0.19</v>
      </c>
      <c r="U7" s="78">
        <f t="shared" si="10"/>
        <v>0.21</v>
      </c>
      <c r="V7" s="78">
        <f t="shared" si="11"/>
        <v>0.22</v>
      </c>
      <c r="W7" s="78">
        <f t="shared" si="12"/>
        <v>0.2</v>
      </c>
      <c r="X7" s="78">
        <f t="shared" si="13"/>
        <v>0.2</v>
      </c>
      <c r="Y7" s="78">
        <f t="shared" si="14"/>
        <v>0.18</v>
      </c>
      <c r="Z7" s="78">
        <f t="shared" si="15"/>
        <v>0.2</v>
      </c>
      <c r="AA7" s="78">
        <f t="shared" si="16"/>
        <v>0.18</v>
      </c>
      <c r="AB7" s="78">
        <f t="shared" si="17"/>
        <v>0.21</v>
      </c>
      <c r="AC7" s="78">
        <f t="shared" si="18"/>
        <v>0.21</v>
      </c>
      <c r="AD7" s="78">
        <f t="shared" si="19"/>
        <v>0.23</v>
      </c>
      <c r="AE7" s="78">
        <f t="shared" si="20"/>
        <v>0.18</v>
      </c>
      <c r="AF7" s="78">
        <f t="shared" si="21"/>
        <v>0.21</v>
      </c>
      <c r="AG7" s="78">
        <f t="shared" si="22"/>
        <v>0.18</v>
      </c>
      <c r="AH7" s="78">
        <f t="shared" si="23"/>
        <v>0.19</v>
      </c>
      <c r="AI7" s="78">
        <f t="shared" si="24"/>
        <v>0.2</v>
      </c>
      <c r="AJ7" s="78">
        <f t="shared" si="25"/>
        <v>0.19</v>
      </c>
    </row>
    <row r="8" spans="1:36" ht="12.95" customHeight="1" x14ac:dyDescent="0.15">
      <c r="A8" s="82">
        <v>815</v>
      </c>
      <c r="B8" s="99" t="s">
        <v>39</v>
      </c>
      <c r="C8" s="99"/>
      <c r="D8" s="77">
        <v>26</v>
      </c>
      <c r="E8" s="77">
        <v>15</v>
      </c>
      <c r="F8" s="4">
        <f t="shared" si="0"/>
        <v>0.38</v>
      </c>
      <c r="G8" s="5"/>
      <c r="H8" s="77"/>
      <c r="I8" s="77"/>
      <c r="J8" s="1" t="s">
        <v>15</v>
      </c>
      <c r="K8" s="78">
        <f t="shared" si="1"/>
        <v>0.35</v>
      </c>
      <c r="L8" s="78">
        <f t="shared" si="2"/>
        <v>0.38</v>
      </c>
      <c r="M8" s="78">
        <f t="shared" si="3"/>
        <v>0.37</v>
      </c>
      <c r="N8" s="78">
        <f t="shared" si="4"/>
        <v>0.38</v>
      </c>
      <c r="O8" s="78">
        <f t="shared" si="5"/>
        <v>0.39</v>
      </c>
      <c r="P8" s="78">
        <f t="shared" si="26"/>
        <v>0.37</v>
      </c>
      <c r="Q8" s="78">
        <f t="shared" si="6"/>
        <v>0.35</v>
      </c>
      <c r="R8" s="78">
        <f t="shared" si="7"/>
        <v>0.39</v>
      </c>
      <c r="S8" s="78">
        <f t="shared" si="8"/>
        <v>0.38</v>
      </c>
      <c r="T8" s="78">
        <f t="shared" si="9"/>
        <v>0.37</v>
      </c>
      <c r="U8" s="78">
        <f t="shared" si="10"/>
        <v>0.38</v>
      </c>
      <c r="V8" s="78">
        <f t="shared" si="11"/>
        <v>0.41</v>
      </c>
      <c r="W8" s="78">
        <f t="shared" si="12"/>
        <v>0.38</v>
      </c>
      <c r="X8" s="78">
        <f t="shared" si="13"/>
        <v>0.38</v>
      </c>
      <c r="Y8" s="78">
        <f t="shared" si="14"/>
        <v>0.36</v>
      </c>
      <c r="Z8" s="78">
        <f t="shared" si="15"/>
        <v>0.38</v>
      </c>
      <c r="AA8" s="78">
        <f t="shared" si="16"/>
        <v>0.34</v>
      </c>
      <c r="AB8" s="78">
        <f t="shared" si="17"/>
        <v>0.4</v>
      </c>
      <c r="AC8" s="78">
        <f t="shared" si="18"/>
        <v>0.39</v>
      </c>
      <c r="AD8" s="78">
        <f t="shared" si="19"/>
        <v>0.41</v>
      </c>
      <c r="AE8" s="78">
        <f t="shared" si="20"/>
        <v>0.35</v>
      </c>
      <c r="AF8" s="78">
        <f t="shared" si="21"/>
        <v>0.39</v>
      </c>
      <c r="AG8" s="78">
        <f t="shared" si="22"/>
        <v>0.35</v>
      </c>
      <c r="AH8" s="78">
        <f t="shared" si="23"/>
        <v>0.36</v>
      </c>
      <c r="AI8" s="78">
        <f t="shared" si="24"/>
        <v>0.38</v>
      </c>
      <c r="AJ8" s="78">
        <f t="shared" si="25"/>
        <v>0.36</v>
      </c>
    </row>
    <row r="9" spans="1:36" ht="12.95" customHeight="1" x14ac:dyDescent="0.15">
      <c r="A9" s="82">
        <v>816</v>
      </c>
      <c r="B9" s="99" t="s">
        <v>39</v>
      </c>
      <c r="C9" s="99"/>
      <c r="D9" s="77">
        <v>16</v>
      </c>
      <c r="E9" s="77">
        <v>13</v>
      </c>
      <c r="F9" s="4">
        <f t="shared" si="0"/>
        <v>0.13</v>
      </c>
      <c r="G9" s="5" t="s">
        <v>388</v>
      </c>
      <c r="H9" s="77"/>
      <c r="I9" s="77"/>
      <c r="J9" s="1" t="s">
        <v>15</v>
      </c>
      <c r="K9" s="78">
        <f t="shared" si="1"/>
        <v>0.13</v>
      </c>
      <c r="L9" s="78">
        <f t="shared" si="2"/>
        <v>0.13</v>
      </c>
      <c r="M9" s="78">
        <f t="shared" si="3"/>
        <v>0.13</v>
      </c>
      <c r="N9" s="78">
        <f t="shared" si="4"/>
        <v>0.14000000000000001</v>
      </c>
      <c r="O9" s="78">
        <f t="shared" si="5"/>
        <v>0.14000000000000001</v>
      </c>
      <c r="P9" s="78">
        <f t="shared" si="26"/>
        <v>0.13</v>
      </c>
      <c r="Q9" s="78">
        <f t="shared" si="6"/>
        <v>0.13</v>
      </c>
      <c r="R9" s="78">
        <f t="shared" si="7"/>
        <v>0.13</v>
      </c>
      <c r="S9" s="78">
        <f t="shared" si="8"/>
        <v>0.14000000000000001</v>
      </c>
      <c r="T9" s="78">
        <f t="shared" si="9"/>
        <v>0.13</v>
      </c>
      <c r="U9" s="78">
        <f t="shared" si="10"/>
        <v>0.13</v>
      </c>
      <c r="V9" s="78">
        <f t="shared" si="11"/>
        <v>0.14000000000000001</v>
      </c>
      <c r="W9" s="78">
        <f t="shared" si="12"/>
        <v>0.13</v>
      </c>
      <c r="X9" s="78">
        <f t="shared" si="13"/>
        <v>0.13</v>
      </c>
      <c r="Y9" s="78">
        <f t="shared" si="14"/>
        <v>0.12</v>
      </c>
      <c r="Z9" s="78">
        <f t="shared" si="15"/>
        <v>0.13</v>
      </c>
      <c r="AA9" s="78">
        <f t="shared" si="16"/>
        <v>0.12</v>
      </c>
      <c r="AB9" s="78">
        <f t="shared" si="17"/>
        <v>0.13</v>
      </c>
      <c r="AC9" s="78">
        <f t="shared" si="18"/>
        <v>0.13</v>
      </c>
      <c r="AD9" s="78">
        <f t="shared" si="19"/>
        <v>0.16</v>
      </c>
      <c r="AE9" s="78">
        <f t="shared" si="20"/>
        <v>0.12</v>
      </c>
      <c r="AF9" s="78">
        <f t="shared" si="21"/>
        <v>0.13</v>
      </c>
      <c r="AG9" s="78">
        <f t="shared" si="22"/>
        <v>0.12</v>
      </c>
      <c r="AH9" s="78">
        <f t="shared" si="23"/>
        <v>0.12</v>
      </c>
      <c r="AI9" s="78">
        <f t="shared" si="24"/>
        <v>0.14000000000000001</v>
      </c>
      <c r="AJ9" s="78">
        <f t="shared" si="25"/>
        <v>0.12</v>
      </c>
    </row>
    <row r="10" spans="1:36" ht="12.95" customHeight="1" x14ac:dyDescent="0.15">
      <c r="A10" s="82">
        <v>817</v>
      </c>
      <c r="B10" s="99" t="s">
        <v>39</v>
      </c>
      <c r="C10" s="99"/>
      <c r="D10" s="77">
        <v>14</v>
      </c>
      <c r="E10" s="77">
        <v>9</v>
      </c>
      <c r="F10" s="4">
        <f t="shared" si="0"/>
        <v>7.0000000000000007E-2</v>
      </c>
      <c r="G10" s="5" t="s">
        <v>387</v>
      </c>
      <c r="H10" s="77" t="s">
        <v>393</v>
      </c>
      <c r="I10" s="5" t="s">
        <v>387</v>
      </c>
      <c r="J10" s="1" t="s">
        <v>15</v>
      </c>
      <c r="K10" s="78">
        <f t="shared" si="1"/>
        <v>7.0000000000000007E-2</v>
      </c>
      <c r="L10" s="78">
        <f t="shared" si="2"/>
        <v>7.0000000000000007E-2</v>
      </c>
      <c r="M10" s="78">
        <f t="shared" si="3"/>
        <v>7.0000000000000007E-2</v>
      </c>
      <c r="N10" s="78">
        <f t="shared" si="4"/>
        <v>7.0000000000000007E-2</v>
      </c>
      <c r="O10" s="78">
        <f t="shared" si="5"/>
        <v>0.08</v>
      </c>
      <c r="P10" s="78">
        <f t="shared" si="26"/>
        <v>7.0000000000000007E-2</v>
      </c>
      <c r="Q10" s="78">
        <f t="shared" si="6"/>
        <v>7.0000000000000007E-2</v>
      </c>
      <c r="R10" s="78">
        <f t="shared" si="7"/>
        <v>7.0000000000000007E-2</v>
      </c>
      <c r="S10" s="78">
        <f t="shared" si="8"/>
        <v>7.0000000000000007E-2</v>
      </c>
      <c r="T10" s="78">
        <f t="shared" si="9"/>
        <v>0.06</v>
      </c>
      <c r="U10" s="78">
        <f t="shared" si="10"/>
        <v>7.0000000000000007E-2</v>
      </c>
      <c r="V10" s="78">
        <f t="shared" si="11"/>
        <v>0.08</v>
      </c>
      <c r="W10" s="78">
        <f t="shared" si="12"/>
        <v>7.0000000000000007E-2</v>
      </c>
      <c r="X10" s="78">
        <f t="shared" si="13"/>
        <v>7.0000000000000007E-2</v>
      </c>
      <c r="Y10" s="78">
        <f t="shared" si="14"/>
        <v>0.06</v>
      </c>
      <c r="Z10" s="78">
        <f t="shared" si="15"/>
        <v>7.0000000000000007E-2</v>
      </c>
      <c r="AA10" s="78">
        <f t="shared" si="16"/>
        <v>7.0000000000000007E-2</v>
      </c>
      <c r="AB10" s="78">
        <f t="shared" si="17"/>
        <v>7.0000000000000007E-2</v>
      </c>
      <c r="AC10" s="78">
        <f t="shared" si="18"/>
        <v>7.0000000000000007E-2</v>
      </c>
      <c r="AD10" s="78">
        <f t="shared" si="19"/>
        <v>0.09</v>
      </c>
      <c r="AE10" s="78">
        <f t="shared" si="20"/>
        <v>0.06</v>
      </c>
      <c r="AF10" s="78">
        <f t="shared" si="21"/>
        <v>7.0000000000000007E-2</v>
      </c>
      <c r="AG10" s="78">
        <f t="shared" si="22"/>
        <v>7.0000000000000007E-2</v>
      </c>
      <c r="AH10" s="78">
        <f t="shared" si="23"/>
        <v>7.0000000000000007E-2</v>
      </c>
      <c r="AI10" s="78">
        <f t="shared" si="24"/>
        <v>7.0000000000000007E-2</v>
      </c>
      <c r="AJ10" s="78">
        <f t="shared" si="25"/>
        <v>7.0000000000000007E-2</v>
      </c>
    </row>
    <row r="11" spans="1:36" ht="12.95" customHeight="1" x14ac:dyDescent="0.15">
      <c r="A11" s="82">
        <v>818</v>
      </c>
      <c r="B11" s="99" t="s">
        <v>39</v>
      </c>
      <c r="C11" s="99"/>
      <c r="D11" s="77">
        <v>14</v>
      </c>
      <c r="E11" s="77">
        <v>10</v>
      </c>
      <c r="F11" s="4">
        <f t="shared" si="0"/>
        <v>0.08</v>
      </c>
      <c r="G11" s="5" t="s">
        <v>389</v>
      </c>
      <c r="H11" s="77" t="s">
        <v>391</v>
      </c>
      <c r="I11" s="77" t="s">
        <v>389</v>
      </c>
      <c r="J11" s="1" t="s">
        <v>15</v>
      </c>
      <c r="K11" s="78">
        <f t="shared" si="1"/>
        <v>0.08</v>
      </c>
      <c r="L11" s="78">
        <f t="shared" si="2"/>
        <v>0.08</v>
      </c>
      <c r="M11" s="78">
        <f t="shared" si="3"/>
        <v>0.08</v>
      </c>
      <c r="N11" s="78">
        <f t="shared" si="4"/>
        <v>0.08</v>
      </c>
      <c r="O11" s="78">
        <f t="shared" si="5"/>
        <v>0.08</v>
      </c>
      <c r="P11" s="78">
        <f t="shared" si="26"/>
        <v>0.08</v>
      </c>
      <c r="Q11" s="78">
        <f t="shared" si="6"/>
        <v>0.08</v>
      </c>
      <c r="R11" s="78">
        <f t="shared" si="7"/>
        <v>0.08</v>
      </c>
      <c r="S11" s="78">
        <f t="shared" si="8"/>
        <v>0.08</v>
      </c>
      <c r="T11" s="78">
        <f t="shared" si="9"/>
        <v>7.0000000000000007E-2</v>
      </c>
      <c r="U11" s="78">
        <f t="shared" si="10"/>
        <v>0.08</v>
      </c>
      <c r="V11" s="78">
        <f t="shared" si="11"/>
        <v>0.08</v>
      </c>
      <c r="W11" s="78">
        <f t="shared" si="12"/>
        <v>0.08</v>
      </c>
      <c r="X11" s="78">
        <f t="shared" si="13"/>
        <v>0.08</v>
      </c>
      <c r="Y11" s="78">
        <f t="shared" si="14"/>
        <v>7.0000000000000007E-2</v>
      </c>
      <c r="Z11" s="78">
        <f t="shared" si="15"/>
        <v>0.08</v>
      </c>
      <c r="AA11" s="78">
        <f t="shared" si="16"/>
        <v>7.0000000000000007E-2</v>
      </c>
      <c r="AB11" s="78">
        <f t="shared" si="17"/>
        <v>0.08</v>
      </c>
      <c r="AC11" s="78">
        <f t="shared" si="18"/>
        <v>0.08</v>
      </c>
      <c r="AD11" s="78">
        <f t="shared" si="19"/>
        <v>0.1</v>
      </c>
      <c r="AE11" s="78">
        <f t="shared" si="20"/>
        <v>7.0000000000000007E-2</v>
      </c>
      <c r="AF11" s="78">
        <f t="shared" si="21"/>
        <v>0.08</v>
      </c>
      <c r="AG11" s="78">
        <f t="shared" si="22"/>
        <v>7.0000000000000007E-2</v>
      </c>
      <c r="AH11" s="78">
        <f t="shared" si="23"/>
        <v>7.0000000000000007E-2</v>
      </c>
      <c r="AI11" s="78">
        <f t="shared" si="24"/>
        <v>0.08</v>
      </c>
      <c r="AJ11" s="78">
        <f t="shared" si="25"/>
        <v>7.0000000000000007E-2</v>
      </c>
    </row>
    <row r="12" spans="1:36" ht="12.95" customHeight="1" x14ac:dyDescent="0.15">
      <c r="A12" s="82">
        <v>819</v>
      </c>
      <c r="B12" s="99" t="s">
        <v>39</v>
      </c>
      <c r="C12" s="99"/>
      <c r="D12" s="77">
        <v>14</v>
      </c>
      <c r="E12" s="77">
        <v>10</v>
      </c>
      <c r="F12" s="4">
        <f t="shared" si="0"/>
        <v>0.08</v>
      </c>
      <c r="G12" s="5"/>
      <c r="H12" s="77"/>
      <c r="I12" s="5"/>
      <c r="J12" s="1" t="s">
        <v>15</v>
      </c>
      <c r="K12" s="78">
        <f t="shared" si="1"/>
        <v>0.08</v>
      </c>
      <c r="L12" s="78">
        <f t="shared" si="2"/>
        <v>0.08</v>
      </c>
      <c r="M12" s="78">
        <f t="shared" si="3"/>
        <v>0.08</v>
      </c>
      <c r="N12" s="78">
        <f t="shared" si="4"/>
        <v>0.08</v>
      </c>
      <c r="O12" s="78">
        <f t="shared" si="5"/>
        <v>0.08</v>
      </c>
      <c r="P12" s="78">
        <f t="shared" si="26"/>
        <v>0.08</v>
      </c>
      <c r="Q12" s="78">
        <f t="shared" si="6"/>
        <v>0.08</v>
      </c>
      <c r="R12" s="78">
        <f t="shared" si="7"/>
        <v>0.08</v>
      </c>
      <c r="S12" s="78">
        <f t="shared" si="8"/>
        <v>0.08</v>
      </c>
      <c r="T12" s="78">
        <f t="shared" si="9"/>
        <v>7.0000000000000007E-2</v>
      </c>
      <c r="U12" s="78">
        <f t="shared" si="10"/>
        <v>0.08</v>
      </c>
      <c r="V12" s="78">
        <f t="shared" si="11"/>
        <v>0.08</v>
      </c>
      <c r="W12" s="78">
        <f t="shared" si="12"/>
        <v>0.08</v>
      </c>
      <c r="X12" s="78">
        <f t="shared" si="13"/>
        <v>0.08</v>
      </c>
      <c r="Y12" s="78">
        <f t="shared" si="14"/>
        <v>7.0000000000000007E-2</v>
      </c>
      <c r="Z12" s="78">
        <f t="shared" si="15"/>
        <v>0.08</v>
      </c>
      <c r="AA12" s="78">
        <f t="shared" si="16"/>
        <v>7.0000000000000007E-2</v>
      </c>
      <c r="AB12" s="78">
        <f t="shared" si="17"/>
        <v>0.08</v>
      </c>
      <c r="AC12" s="78">
        <f t="shared" si="18"/>
        <v>0.08</v>
      </c>
      <c r="AD12" s="78">
        <f t="shared" si="19"/>
        <v>0.1</v>
      </c>
      <c r="AE12" s="78">
        <f t="shared" si="20"/>
        <v>7.0000000000000007E-2</v>
      </c>
      <c r="AF12" s="78">
        <f t="shared" si="21"/>
        <v>0.08</v>
      </c>
      <c r="AG12" s="78">
        <f t="shared" si="22"/>
        <v>7.0000000000000007E-2</v>
      </c>
      <c r="AH12" s="78">
        <f t="shared" si="23"/>
        <v>7.0000000000000007E-2</v>
      </c>
      <c r="AI12" s="78">
        <f t="shared" si="24"/>
        <v>0.08</v>
      </c>
      <c r="AJ12" s="78">
        <f t="shared" si="25"/>
        <v>7.0000000000000007E-2</v>
      </c>
    </row>
    <row r="13" spans="1:36" ht="12.95" customHeight="1" x14ac:dyDescent="0.15">
      <c r="A13" s="82">
        <v>820</v>
      </c>
      <c r="B13" s="99" t="s">
        <v>39</v>
      </c>
      <c r="C13" s="99"/>
      <c r="D13" s="77">
        <v>24</v>
      </c>
      <c r="E13" s="77">
        <v>12</v>
      </c>
      <c r="F13" s="4">
        <f t="shared" si="0"/>
        <v>0.26</v>
      </c>
      <c r="G13" s="5" t="s">
        <v>389</v>
      </c>
      <c r="H13" s="77"/>
      <c r="I13" s="5"/>
      <c r="J13" s="1" t="s">
        <v>15</v>
      </c>
      <c r="K13" s="78">
        <f t="shared" si="1"/>
        <v>0.24</v>
      </c>
      <c r="L13" s="78">
        <f t="shared" si="2"/>
        <v>0.26</v>
      </c>
      <c r="M13" s="78">
        <f t="shared" si="3"/>
        <v>0.25</v>
      </c>
      <c r="N13" s="78">
        <f t="shared" si="4"/>
        <v>0.26</v>
      </c>
      <c r="O13" s="78">
        <f t="shared" si="5"/>
        <v>0.27</v>
      </c>
      <c r="P13" s="78">
        <f t="shared" si="26"/>
        <v>0.25</v>
      </c>
      <c r="Q13" s="78">
        <f t="shared" si="6"/>
        <v>0.24</v>
      </c>
      <c r="R13" s="78">
        <f t="shared" si="7"/>
        <v>0.27</v>
      </c>
      <c r="S13" s="78">
        <f t="shared" si="8"/>
        <v>0.25</v>
      </c>
      <c r="T13" s="78">
        <f t="shared" si="9"/>
        <v>0.24</v>
      </c>
      <c r="U13" s="78">
        <f t="shared" si="10"/>
        <v>0.25</v>
      </c>
      <c r="V13" s="78">
        <f t="shared" si="11"/>
        <v>0.28000000000000003</v>
      </c>
      <c r="W13" s="78">
        <f t="shared" si="12"/>
        <v>0.26</v>
      </c>
      <c r="X13" s="78">
        <f t="shared" si="13"/>
        <v>0.26</v>
      </c>
      <c r="Y13" s="78">
        <f t="shared" si="14"/>
        <v>0.25</v>
      </c>
      <c r="Z13" s="78">
        <f t="shared" si="15"/>
        <v>0.26</v>
      </c>
      <c r="AA13" s="78">
        <f t="shared" si="16"/>
        <v>0.24</v>
      </c>
      <c r="AB13" s="78">
        <f t="shared" si="17"/>
        <v>0.28000000000000003</v>
      </c>
      <c r="AC13" s="78">
        <f t="shared" si="18"/>
        <v>0.27</v>
      </c>
      <c r="AD13" s="78">
        <f t="shared" si="19"/>
        <v>0.28000000000000003</v>
      </c>
      <c r="AE13" s="78">
        <f t="shared" si="20"/>
        <v>0.24</v>
      </c>
      <c r="AF13" s="78">
        <f t="shared" si="21"/>
        <v>0.27</v>
      </c>
      <c r="AG13" s="78">
        <f t="shared" si="22"/>
        <v>0.25</v>
      </c>
      <c r="AH13" s="78">
        <f t="shared" si="23"/>
        <v>0.25</v>
      </c>
      <c r="AI13" s="78">
        <f t="shared" si="24"/>
        <v>0.26</v>
      </c>
      <c r="AJ13" s="78">
        <f t="shared" si="25"/>
        <v>0.25</v>
      </c>
    </row>
    <row r="14" spans="1:36" ht="12.95" customHeight="1" x14ac:dyDescent="0.15">
      <c r="A14" s="82">
        <v>821</v>
      </c>
      <c r="B14" s="99" t="s">
        <v>39</v>
      </c>
      <c r="C14" s="99"/>
      <c r="D14" s="77">
        <v>14</v>
      </c>
      <c r="E14" s="77">
        <v>9</v>
      </c>
      <c r="F14" s="4">
        <f t="shared" si="0"/>
        <v>7.0000000000000007E-2</v>
      </c>
      <c r="G14" s="5" t="s">
        <v>389</v>
      </c>
      <c r="H14" s="77" t="s">
        <v>391</v>
      </c>
      <c r="I14" s="77" t="s">
        <v>389</v>
      </c>
      <c r="J14" s="1" t="s">
        <v>15</v>
      </c>
      <c r="K14" s="78">
        <f t="shared" si="1"/>
        <v>7.0000000000000007E-2</v>
      </c>
      <c r="L14" s="78">
        <f t="shared" si="2"/>
        <v>7.0000000000000007E-2</v>
      </c>
      <c r="M14" s="78">
        <f t="shared" si="3"/>
        <v>7.0000000000000007E-2</v>
      </c>
      <c r="N14" s="78">
        <f t="shared" si="4"/>
        <v>7.0000000000000007E-2</v>
      </c>
      <c r="O14" s="78">
        <f t="shared" si="5"/>
        <v>0.08</v>
      </c>
      <c r="P14" s="78">
        <f t="shared" si="26"/>
        <v>7.0000000000000007E-2</v>
      </c>
      <c r="Q14" s="78">
        <f t="shared" si="6"/>
        <v>7.0000000000000007E-2</v>
      </c>
      <c r="R14" s="78">
        <f t="shared" si="7"/>
        <v>7.0000000000000007E-2</v>
      </c>
      <c r="S14" s="78">
        <f t="shared" si="8"/>
        <v>7.0000000000000007E-2</v>
      </c>
      <c r="T14" s="78">
        <f t="shared" si="9"/>
        <v>0.06</v>
      </c>
      <c r="U14" s="78">
        <f t="shared" si="10"/>
        <v>7.0000000000000007E-2</v>
      </c>
      <c r="V14" s="78">
        <f t="shared" si="11"/>
        <v>0.08</v>
      </c>
      <c r="W14" s="78">
        <f t="shared" si="12"/>
        <v>7.0000000000000007E-2</v>
      </c>
      <c r="X14" s="78">
        <f t="shared" si="13"/>
        <v>7.0000000000000007E-2</v>
      </c>
      <c r="Y14" s="78">
        <f t="shared" si="14"/>
        <v>0.06</v>
      </c>
      <c r="Z14" s="78">
        <f t="shared" si="15"/>
        <v>7.0000000000000007E-2</v>
      </c>
      <c r="AA14" s="78">
        <f t="shared" si="16"/>
        <v>7.0000000000000007E-2</v>
      </c>
      <c r="AB14" s="78">
        <f t="shared" si="17"/>
        <v>7.0000000000000007E-2</v>
      </c>
      <c r="AC14" s="78">
        <f t="shared" si="18"/>
        <v>7.0000000000000007E-2</v>
      </c>
      <c r="AD14" s="78">
        <f t="shared" si="19"/>
        <v>0.09</v>
      </c>
      <c r="AE14" s="78">
        <f t="shared" si="20"/>
        <v>0.06</v>
      </c>
      <c r="AF14" s="78">
        <f t="shared" si="21"/>
        <v>7.0000000000000007E-2</v>
      </c>
      <c r="AG14" s="78">
        <f t="shared" si="22"/>
        <v>7.0000000000000007E-2</v>
      </c>
      <c r="AH14" s="78">
        <f t="shared" si="23"/>
        <v>7.0000000000000007E-2</v>
      </c>
      <c r="AI14" s="78">
        <f t="shared" si="24"/>
        <v>7.0000000000000007E-2</v>
      </c>
      <c r="AJ14" s="78">
        <f t="shared" si="25"/>
        <v>7.0000000000000007E-2</v>
      </c>
    </row>
    <row r="15" spans="1:36" ht="12.95" customHeight="1" x14ac:dyDescent="0.15">
      <c r="A15" s="82">
        <v>822</v>
      </c>
      <c r="B15" s="99" t="s">
        <v>39</v>
      </c>
      <c r="C15" s="99"/>
      <c r="D15" s="77">
        <v>12</v>
      </c>
      <c r="E15" s="77">
        <v>12</v>
      </c>
      <c r="F15" s="4">
        <f t="shared" si="0"/>
        <v>7.0000000000000007E-2</v>
      </c>
      <c r="G15" s="5" t="s">
        <v>387</v>
      </c>
      <c r="H15" s="77"/>
      <c r="I15" s="5"/>
      <c r="J15" s="1" t="s">
        <v>15</v>
      </c>
      <c r="K15" s="78">
        <f t="shared" si="1"/>
        <v>7.0000000000000007E-2</v>
      </c>
      <c r="L15" s="78">
        <f t="shared" si="2"/>
        <v>7.0000000000000007E-2</v>
      </c>
      <c r="M15" s="78">
        <f t="shared" si="3"/>
        <v>7.0000000000000007E-2</v>
      </c>
      <c r="N15" s="78">
        <f t="shared" si="4"/>
        <v>0.08</v>
      </c>
      <c r="O15" s="78">
        <f t="shared" si="5"/>
        <v>0.08</v>
      </c>
      <c r="P15" s="78">
        <f t="shared" si="26"/>
        <v>7.0000000000000007E-2</v>
      </c>
      <c r="Q15" s="78">
        <f t="shared" si="6"/>
        <v>7.0000000000000007E-2</v>
      </c>
      <c r="R15" s="78">
        <f t="shared" si="7"/>
        <v>7.0000000000000007E-2</v>
      </c>
      <c r="S15" s="78">
        <f t="shared" si="8"/>
        <v>7.0000000000000007E-2</v>
      </c>
      <c r="T15" s="78">
        <f t="shared" si="9"/>
        <v>7.0000000000000007E-2</v>
      </c>
      <c r="U15" s="78">
        <f t="shared" si="10"/>
        <v>7.0000000000000007E-2</v>
      </c>
      <c r="V15" s="78">
        <f t="shared" si="11"/>
        <v>7.0000000000000007E-2</v>
      </c>
      <c r="W15" s="78">
        <f t="shared" si="12"/>
        <v>7.0000000000000007E-2</v>
      </c>
      <c r="X15" s="78">
        <f t="shared" si="13"/>
        <v>7.0000000000000007E-2</v>
      </c>
      <c r="Y15" s="78">
        <f t="shared" si="14"/>
        <v>0.06</v>
      </c>
      <c r="Z15" s="78">
        <f t="shared" si="15"/>
        <v>7.0000000000000007E-2</v>
      </c>
      <c r="AA15" s="78">
        <f t="shared" si="16"/>
        <v>7.0000000000000007E-2</v>
      </c>
      <c r="AB15" s="78">
        <f t="shared" si="17"/>
        <v>7.0000000000000007E-2</v>
      </c>
      <c r="AC15" s="78">
        <f t="shared" si="18"/>
        <v>7.0000000000000007E-2</v>
      </c>
      <c r="AD15" s="78">
        <f t="shared" si="19"/>
        <v>0.09</v>
      </c>
      <c r="AE15" s="78">
        <f t="shared" si="20"/>
        <v>0.06</v>
      </c>
      <c r="AF15" s="78">
        <f t="shared" si="21"/>
        <v>7.0000000000000007E-2</v>
      </c>
      <c r="AG15" s="78">
        <f t="shared" si="22"/>
        <v>0.06</v>
      </c>
      <c r="AH15" s="78">
        <f t="shared" si="23"/>
        <v>7.0000000000000007E-2</v>
      </c>
      <c r="AI15" s="78">
        <f t="shared" si="24"/>
        <v>7.0000000000000007E-2</v>
      </c>
      <c r="AJ15" s="78">
        <f t="shared" si="25"/>
        <v>7.0000000000000007E-2</v>
      </c>
    </row>
    <row r="16" spans="1:36" ht="12.95" customHeight="1" x14ac:dyDescent="0.15">
      <c r="A16" s="82">
        <v>823</v>
      </c>
      <c r="B16" s="99" t="s">
        <v>39</v>
      </c>
      <c r="C16" s="99"/>
      <c r="D16" s="77">
        <v>14</v>
      </c>
      <c r="E16" s="77">
        <v>12</v>
      </c>
      <c r="F16" s="4">
        <f t="shared" si="0"/>
        <v>0.1</v>
      </c>
      <c r="G16" s="5"/>
      <c r="H16" s="77"/>
      <c r="I16" s="77"/>
      <c r="J16" s="1" t="s">
        <v>15</v>
      </c>
      <c r="K16" s="78">
        <f t="shared" si="1"/>
        <v>0.09</v>
      </c>
      <c r="L16" s="78">
        <f t="shared" si="2"/>
        <v>0.1</v>
      </c>
      <c r="M16" s="78">
        <f t="shared" si="3"/>
        <v>0.1</v>
      </c>
      <c r="N16" s="78">
        <f t="shared" si="4"/>
        <v>0.1</v>
      </c>
      <c r="O16" s="78">
        <f t="shared" si="5"/>
        <v>0.1</v>
      </c>
      <c r="P16" s="78">
        <f t="shared" si="26"/>
        <v>0.1</v>
      </c>
      <c r="Q16" s="78">
        <f t="shared" si="6"/>
        <v>0.09</v>
      </c>
      <c r="R16" s="78">
        <f t="shared" si="7"/>
        <v>0.1</v>
      </c>
      <c r="S16" s="78">
        <f t="shared" si="8"/>
        <v>0.1</v>
      </c>
      <c r="T16" s="78">
        <f t="shared" si="9"/>
        <v>0.1</v>
      </c>
      <c r="U16" s="78">
        <f t="shared" si="10"/>
        <v>0.1</v>
      </c>
      <c r="V16" s="78">
        <f t="shared" si="11"/>
        <v>0.1</v>
      </c>
      <c r="W16" s="78">
        <f t="shared" si="12"/>
        <v>0.1</v>
      </c>
      <c r="X16" s="78">
        <f t="shared" si="13"/>
        <v>0.1</v>
      </c>
      <c r="Y16" s="78">
        <f t="shared" si="14"/>
        <v>0.08</v>
      </c>
      <c r="Z16" s="78">
        <f t="shared" si="15"/>
        <v>0.1</v>
      </c>
      <c r="AA16" s="78">
        <f t="shared" si="16"/>
        <v>0.09</v>
      </c>
      <c r="AB16" s="78">
        <f t="shared" si="17"/>
        <v>0.09</v>
      </c>
      <c r="AC16" s="78">
        <f t="shared" si="18"/>
        <v>0.1</v>
      </c>
      <c r="AD16" s="78">
        <f t="shared" si="19"/>
        <v>0.12</v>
      </c>
      <c r="AE16" s="78">
        <f t="shared" si="20"/>
        <v>0.09</v>
      </c>
      <c r="AF16" s="78">
        <f t="shared" si="21"/>
        <v>0.09</v>
      </c>
      <c r="AG16" s="78">
        <f t="shared" si="22"/>
        <v>0.09</v>
      </c>
      <c r="AH16" s="78">
        <f t="shared" si="23"/>
        <v>0.09</v>
      </c>
      <c r="AI16" s="78">
        <f t="shared" si="24"/>
        <v>0.1</v>
      </c>
      <c r="AJ16" s="78">
        <f t="shared" si="25"/>
        <v>0.09</v>
      </c>
    </row>
    <row r="17" spans="1:36" ht="12.95" customHeight="1" x14ac:dyDescent="0.15">
      <c r="A17" s="82">
        <v>824</v>
      </c>
      <c r="B17" s="99" t="s">
        <v>39</v>
      </c>
      <c r="C17" s="99"/>
      <c r="D17" s="77">
        <v>10</v>
      </c>
      <c r="E17" s="77">
        <v>11</v>
      </c>
      <c r="F17" s="4">
        <f t="shared" si="0"/>
        <v>0.05</v>
      </c>
      <c r="G17" s="5" t="s">
        <v>387</v>
      </c>
      <c r="H17" s="77" t="s">
        <v>393</v>
      </c>
      <c r="I17" s="77" t="s">
        <v>387</v>
      </c>
      <c r="J17" s="1" t="s">
        <v>15</v>
      </c>
      <c r="K17" s="78">
        <f t="shared" si="1"/>
        <v>0.05</v>
      </c>
      <c r="L17" s="78">
        <f t="shared" si="2"/>
        <v>0.05</v>
      </c>
      <c r="M17" s="78">
        <f t="shared" si="3"/>
        <v>0.05</v>
      </c>
      <c r="N17" s="78">
        <f t="shared" si="4"/>
        <v>0.05</v>
      </c>
      <c r="O17" s="78">
        <f t="shared" si="5"/>
        <v>0.05</v>
      </c>
      <c r="P17" s="78">
        <f t="shared" si="26"/>
        <v>0.05</v>
      </c>
      <c r="Q17" s="78">
        <f t="shared" si="6"/>
        <v>0.05</v>
      </c>
      <c r="R17" s="78">
        <f t="shared" si="7"/>
        <v>0.05</v>
      </c>
      <c r="S17" s="78">
        <f t="shared" si="8"/>
        <v>0.05</v>
      </c>
      <c r="T17" s="78">
        <f t="shared" si="9"/>
        <v>0.05</v>
      </c>
      <c r="U17" s="78">
        <f t="shared" si="10"/>
        <v>0.05</v>
      </c>
      <c r="V17" s="78">
        <f t="shared" si="11"/>
        <v>0.05</v>
      </c>
      <c r="W17" s="78">
        <f t="shared" si="12"/>
        <v>0.05</v>
      </c>
      <c r="X17" s="78">
        <f t="shared" si="13"/>
        <v>0.05</v>
      </c>
      <c r="Y17" s="78">
        <f t="shared" si="14"/>
        <v>0.04</v>
      </c>
      <c r="Z17" s="78">
        <f t="shared" si="15"/>
        <v>0.05</v>
      </c>
      <c r="AA17" s="78">
        <f t="shared" si="16"/>
        <v>0.04</v>
      </c>
      <c r="AB17" s="78">
        <f t="shared" si="17"/>
        <v>0.04</v>
      </c>
      <c r="AC17" s="78">
        <f t="shared" si="18"/>
        <v>0.05</v>
      </c>
      <c r="AD17" s="78">
        <f t="shared" si="19"/>
        <v>0.06</v>
      </c>
      <c r="AE17" s="78">
        <f t="shared" si="20"/>
        <v>0.04</v>
      </c>
      <c r="AF17" s="78">
        <f t="shared" si="21"/>
        <v>0.04</v>
      </c>
      <c r="AG17" s="78">
        <f t="shared" si="22"/>
        <v>0.04</v>
      </c>
      <c r="AH17" s="78">
        <f t="shared" si="23"/>
        <v>0.04</v>
      </c>
      <c r="AI17" s="78">
        <f t="shared" si="24"/>
        <v>0.05</v>
      </c>
      <c r="AJ17" s="78">
        <f t="shared" si="25"/>
        <v>0.04</v>
      </c>
    </row>
    <row r="18" spans="1:36" ht="12.95" customHeight="1" x14ac:dyDescent="0.15">
      <c r="A18" s="77"/>
      <c r="B18" s="99"/>
      <c r="C18" s="99"/>
      <c r="D18" s="77"/>
      <c r="E18" s="77"/>
      <c r="F18" s="4" t="str">
        <f t="shared" si="0"/>
        <v/>
      </c>
      <c r="G18" s="5"/>
      <c r="H18" s="77"/>
      <c r="I18" s="77"/>
      <c r="J18" s="1" t="s">
        <v>15</v>
      </c>
      <c r="K18" s="78" t="e">
        <f t="shared" si="1"/>
        <v>#NUM!</v>
      </c>
      <c r="L18" s="78" t="e">
        <f t="shared" si="2"/>
        <v>#NUM!</v>
      </c>
      <c r="M18" s="78" t="e">
        <f t="shared" si="3"/>
        <v>#NUM!</v>
      </c>
      <c r="N18" s="78" t="e">
        <f t="shared" si="4"/>
        <v>#NUM!</v>
      </c>
      <c r="O18" s="78" t="e">
        <f t="shared" si="5"/>
        <v>#NUM!</v>
      </c>
      <c r="P18" s="78" t="e">
        <f t="shared" si="26"/>
        <v>#N/A</v>
      </c>
      <c r="Q18" s="78" t="e">
        <f t="shared" si="6"/>
        <v>#NUM!</v>
      </c>
      <c r="R18" s="78" t="e">
        <f t="shared" si="7"/>
        <v>#NUM!</v>
      </c>
      <c r="S18" s="78" t="e">
        <f t="shared" si="8"/>
        <v>#NUM!</v>
      </c>
      <c r="T18" s="78" t="e">
        <f t="shared" si="9"/>
        <v>#NUM!</v>
      </c>
      <c r="U18" s="78" t="e">
        <f t="shared" si="10"/>
        <v>#N/A</v>
      </c>
      <c r="V18" s="78" t="e">
        <f t="shared" si="11"/>
        <v>#NUM!</v>
      </c>
      <c r="W18" s="78" t="e">
        <f t="shared" si="12"/>
        <v>#NUM!</v>
      </c>
      <c r="X18" s="78" t="e">
        <f t="shared" si="13"/>
        <v>#NUM!</v>
      </c>
      <c r="Y18" s="78" t="e">
        <f t="shared" si="14"/>
        <v>#NUM!</v>
      </c>
      <c r="Z18" s="78" t="e">
        <f t="shared" si="15"/>
        <v>#N/A</v>
      </c>
      <c r="AA18" s="78" t="e">
        <f t="shared" si="16"/>
        <v>#NUM!</v>
      </c>
      <c r="AB18" s="78" t="e">
        <f t="shared" si="17"/>
        <v>#NUM!</v>
      </c>
      <c r="AC18" s="78" t="e">
        <f t="shared" si="18"/>
        <v>#NUM!</v>
      </c>
      <c r="AD18" s="78" t="e">
        <f t="shared" si="19"/>
        <v>#NUM!</v>
      </c>
      <c r="AE18" s="78" t="e">
        <f t="shared" si="20"/>
        <v>#NUM!</v>
      </c>
      <c r="AF18" s="78" t="e">
        <f t="shared" si="21"/>
        <v>#N/A</v>
      </c>
      <c r="AG18" s="78" t="e">
        <f t="shared" si="22"/>
        <v>#NUM!</v>
      </c>
      <c r="AH18" s="78" t="e">
        <f t="shared" si="23"/>
        <v>#NUM!</v>
      </c>
      <c r="AI18" s="78" t="e">
        <f t="shared" si="24"/>
        <v>#NUM!</v>
      </c>
      <c r="AJ18" s="78" t="e">
        <f t="shared" si="25"/>
        <v>#N/A</v>
      </c>
    </row>
    <row r="19" spans="1:36" ht="12.95" customHeight="1" x14ac:dyDescent="0.15">
      <c r="A19" s="77"/>
      <c r="B19" s="99"/>
      <c r="C19" s="99"/>
      <c r="D19" s="77"/>
      <c r="E19" s="77"/>
      <c r="F19" s="4" t="str">
        <f t="shared" si="0"/>
        <v/>
      </c>
      <c r="G19" s="5"/>
      <c r="H19" s="77"/>
      <c r="I19" s="77"/>
      <c r="J19" s="1" t="s">
        <v>15</v>
      </c>
      <c r="K19" s="78" t="e">
        <f t="shared" si="1"/>
        <v>#NUM!</v>
      </c>
      <c r="L19" s="78" t="e">
        <f t="shared" si="2"/>
        <v>#NUM!</v>
      </c>
      <c r="M19" s="78" t="e">
        <f t="shared" si="3"/>
        <v>#NUM!</v>
      </c>
      <c r="N19" s="78" t="e">
        <f t="shared" si="4"/>
        <v>#NUM!</v>
      </c>
      <c r="O19" s="78" t="e">
        <f t="shared" si="5"/>
        <v>#NUM!</v>
      </c>
      <c r="P19" s="78" t="e">
        <f t="shared" si="26"/>
        <v>#N/A</v>
      </c>
      <c r="Q19" s="78" t="e">
        <f t="shared" si="6"/>
        <v>#NUM!</v>
      </c>
      <c r="R19" s="78" t="e">
        <f t="shared" si="7"/>
        <v>#NUM!</v>
      </c>
      <c r="S19" s="78" t="e">
        <f t="shared" si="8"/>
        <v>#NUM!</v>
      </c>
      <c r="T19" s="78" t="e">
        <f t="shared" si="9"/>
        <v>#NUM!</v>
      </c>
      <c r="U19" s="78" t="e">
        <f t="shared" si="10"/>
        <v>#N/A</v>
      </c>
      <c r="V19" s="78" t="e">
        <f t="shared" si="11"/>
        <v>#NUM!</v>
      </c>
      <c r="W19" s="78" t="e">
        <f t="shared" si="12"/>
        <v>#NUM!</v>
      </c>
      <c r="X19" s="78" t="e">
        <f t="shared" si="13"/>
        <v>#NUM!</v>
      </c>
      <c r="Y19" s="78" t="e">
        <f t="shared" si="14"/>
        <v>#NUM!</v>
      </c>
      <c r="Z19" s="78" t="e">
        <f t="shared" si="15"/>
        <v>#N/A</v>
      </c>
      <c r="AA19" s="78" t="e">
        <f t="shared" si="16"/>
        <v>#NUM!</v>
      </c>
      <c r="AB19" s="78" t="e">
        <f t="shared" si="17"/>
        <v>#NUM!</v>
      </c>
      <c r="AC19" s="78" t="e">
        <f t="shared" si="18"/>
        <v>#NUM!</v>
      </c>
      <c r="AD19" s="78" t="e">
        <f t="shared" si="19"/>
        <v>#NUM!</v>
      </c>
      <c r="AE19" s="78" t="e">
        <f t="shared" si="20"/>
        <v>#NUM!</v>
      </c>
      <c r="AF19" s="78" t="e">
        <f t="shared" si="21"/>
        <v>#N/A</v>
      </c>
      <c r="AG19" s="78" t="e">
        <f t="shared" si="22"/>
        <v>#NUM!</v>
      </c>
      <c r="AH19" s="78" t="e">
        <f t="shared" si="23"/>
        <v>#NUM!</v>
      </c>
      <c r="AI19" s="78" t="e">
        <f t="shared" si="24"/>
        <v>#NUM!</v>
      </c>
      <c r="AJ19" s="78" t="e">
        <f t="shared" si="25"/>
        <v>#N/A</v>
      </c>
    </row>
    <row r="20" spans="1:36" ht="12.95" customHeight="1" x14ac:dyDescent="0.15">
      <c r="A20" s="77"/>
      <c r="B20" s="99"/>
      <c r="C20" s="99"/>
      <c r="D20" s="77"/>
      <c r="E20" s="77"/>
      <c r="F20" s="4" t="str">
        <f t="shared" si="0"/>
        <v/>
      </c>
      <c r="G20" s="5"/>
      <c r="H20" s="77"/>
      <c r="I20" s="77"/>
      <c r="J20" s="1" t="s">
        <v>15</v>
      </c>
      <c r="K20" s="78" t="e">
        <f t="shared" si="1"/>
        <v>#NUM!</v>
      </c>
      <c r="L20" s="78" t="e">
        <f t="shared" si="2"/>
        <v>#NUM!</v>
      </c>
      <c r="M20" s="78" t="e">
        <f t="shared" si="3"/>
        <v>#NUM!</v>
      </c>
      <c r="N20" s="78" t="e">
        <f t="shared" si="4"/>
        <v>#NUM!</v>
      </c>
      <c r="O20" s="78" t="e">
        <f t="shared" si="5"/>
        <v>#NUM!</v>
      </c>
      <c r="P20" s="78" t="e">
        <f t="shared" si="26"/>
        <v>#N/A</v>
      </c>
      <c r="Q20" s="78" t="e">
        <f t="shared" si="6"/>
        <v>#NUM!</v>
      </c>
      <c r="R20" s="78" t="e">
        <f t="shared" si="7"/>
        <v>#NUM!</v>
      </c>
      <c r="S20" s="78" t="e">
        <f t="shared" si="8"/>
        <v>#NUM!</v>
      </c>
      <c r="T20" s="78" t="e">
        <f t="shared" si="9"/>
        <v>#NUM!</v>
      </c>
      <c r="U20" s="78" t="e">
        <f t="shared" si="10"/>
        <v>#N/A</v>
      </c>
      <c r="V20" s="78" t="e">
        <f t="shared" si="11"/>
        <v>#NUM!</v>
      </c>
      <c r="W20" s="78" t="e">
        <f t="shared" si="12"/>
        <v>#NUM!</v>
      </c>
      <c r="X20" s="78" t="e">
        <f t="shared" si="13"/>
        <v>#NUM!</v>
      </c>
      <c r="Y20" s="78" t="e">
        <f t="shared" si="14"/>
        <v>#NUM!</v>
      </c>
      <c r="Z20" s="78" t="e">
        <f t="shared" si="15"/>
        <v>#N/A</v>
      </c>
      <c r="AA20" s="78" t="e">
        <f t="shared" si="16"/>
        <v>#NUM!</v>
      </c>
      <c r="AB20" s="78" t="e">
        <f t="shared" si="17"/>
        <v>#NUM!</v>
      </c>
      <c r="AC20" s="78" t="e">
        <f t="shared" si="18"/>
        <v>#NUM!</v>
      </c>
      <c r="AD20" s="78" t="e">
        <f t="shared" si="19"/>
        <v>#NUM!</v>
      </c>
      <c r="AE20" s="78" t="e">
        <f t="shared" si="20"/>
        <v>#NUM!</v>
      </c>
      <c r="AF20" s="78" t="e">
        <f t="shared" si="21"/>
        <v>#N/A</v>
      </c>
      <c r="AG20" s="78" t="e">
        <f t="shared" si="22"/>
        <v>#NUM!</v>
      </c>
      <c r="AH20" s="78" t="e">
        <f t="shared" si="23"/>
        <v>#NUM!</v>
      </c>
      <c r="AI20" s="78" t="e">
        <f t="shared" si="24"/>
        <v>#NUM!</v>
      </c>
      <c r="AJ20" s="78" t="e">
        <f t="shared" si="25"/>
        <v>#N/A</v>
      </c>
    </row>
    <row r="21" spans="1:36" ht="12.95" customHeight="1" x14ac:dyDescent="0.15">
      <c r="A21" s="77"/>
      <c r="B21" s="99"/>
      <c r="C21" s="99"/>
      <c r="D21" s="77"/>
      <c r="E21" s="77"/>
      <c r="F21" s="4" t="str">
        <f t="shared" si="0"/>
        <v/>
      </c>
      <c r="G21" s="5"/>
      <c r="H21" s="77"/>
      <c r="I21" s="77"/>
      <c r="J21" s="1" t="s">
        <v>15</v>
      </c>
      <c r="K21" s="78" t="e">
        <f t="shared" si="1"/>
        <v>#NUM!</v>
      </c>
      <c r="L21" s="78" t="e">
        <f t="shared" si="2"/>
        <v>#NUM!</v>
      </c>
      <c r="M21" s="78" t="e">
        <f t="shared" si="3"/>
        <v>#NUM!</v>
      </c>
      <c r="N21" s="78" t="e">
        <f t="shared" si="4"/>
        <v>#NUM!</v>
      </c>
      <c r="O21" s="78" t="e">
        <f t="shared" si="5"/>
        <v>#NUM!</v>
      </c>
      <c r="P21" s="78" t="e">
        <f t="shared" si="26"/>
        <v>#N/A</v>
      </c>
      <c r="Q21" s="78" t="e">
        <f t="shared" si="6"/>
        <v>#NUM!</v>
      </c>
      <c r="R21" s="78" t="e">
        <f t="shared" si="7"/>
        <v>#NUM!</v>
      </c>
      <c r="S21" s="78" t="e">
        <f t="shared" si="8"/>
        <v>#NUM!</v>
      </c>
      <c r="T21" s="78" t="e">
        <f t="shared" si="9"/>
        <v>#NUM!</v>
      </c>
      <c r="U21" s="78" t="e">
        <f t="shared" si="10"/>
        <v>#N/A</v>
      </c>
      <c r="V21" s="78" t="e">
        <f t="shared" si="11"/>
        <v>#NUM!</v>
      </c>
      <c r="W21" s="78" t="e">
        <f t="shared" si="12"/>
        <v>#NUM!</v>
      </c>
      <c r="X21" s="78" t="e">
        <f t="shared" si="13"/>
        <v>#NUM!</v>
      </c>
      <c r="Y21" s="78" t="e">
        <f t="shared" si="14"/>
        <v>#NUM!</v>
      </c>
      <c r="Z21" s="78" t="e">
        <f t="shared" si="15"/>
        <v>#N/A</v>
      </c>
      <c r="AA21" s="78" t="e">
        <f t="shared" si="16"/>
        <v>#NUM!</v>
      </c>
      <c r="AB21" s="78" t="e">
        <f t="shared" si="17"/>
        <v>#NUM!</v>
      </c>
      <c r="AC21" s="78" t="e">
        <f t="shared" si="18"/>
        <v>#NUM!</v>
      </c>
      <c r="AD21" s="78" t="e">
        <f t="shared" si="19"/>
        <v>#NUM!</v>
      </c>
      <c r="AE21" s="78" t="e">
        <f t="shared" si="20"/>
        <v>#NUM!</v>
      </c>
      <c r="AF21" s="78" t="e">
        <f t="shared" si="21"/>
        <v>#N/A</v>
      </c>
      <c r="AG21" s="78" t="e">
        <f t="shared" si="22"/>
        <v>#NUM!</v>
      </c>
      <c r="AH21" s="78" t="e">
        <f t="shared" si="23"/>
        <v>#NUM!</v>
      </c>
      <c r="AI21" s="78" t="e">
        <f t="shared" si="24"/>
        <v>#NUM!</v>
      </c>
      <c r="AJ21" s="78" t="e">
        <f t="shared" si="25"/>
        <v>#N/A</v>
      </c>
    </row>
    <row r="22" spans="1:36" ht="12.95" customHeight="1" x14ac:dyDescent="0.15">
      <c r="A22" s="77"/>
      <c r="B22" s="99"/>
      <c r="C22" s="99"/>
      <c r="D22" s="77"/>
      <c r="E22" s="77"/>
      <c r="F22" s="4" t="str">
        <f t="shared" si="0"/>
        <v/>
      </c>
      <c r="G22" s="5"/>
      <c r="H22" s="77"/>
      <c r="I22" s="77"/>
      <c r="J22" s="1" t="s">
        <v>15</v>
      </c>
      <c r="K22" s="78" t="e">
        <f t="shared" si="1"/>
        <v>#NUM!</v>
      </c>
      <c r="L22" s="78" t="e">
        <f t="shared" si="2"/>
        <v>#NUM!</v>
      </c>
      <c r="M22" s="78" t="e">
        <f t="shared" si="3"/>
        <v>#NUM!</v>
      </c>
      <c r="N22" s="78" t="e">
        <f t="shared" si="4"/>
        <v>#NUM!</v>
      </c>
      <c r="O22" s="78" t="e">
        <f t="shared" si="5"/>
        <v>#NUM!</v>
      </c>
      <c r="P22" s="78" t="e">
        <f t="shared" si="26"/>
        <v>#N/A</v>
      </c>
      <c r="Q22" s="78" t="e">
        <f t="shared" si="6"/>
        <v>#NUM!</v>
      </c>
      <c r="R22" s="78" t="e">
        <f t="shared" si="7"/>
        <v>#NUM!</v>
      </c>
      <c r="S22" s="78" t="e">
        <f t="shared" si="8"/>
        <v>#NUM!</v>
      </c>
      <c r="T22" s="78" t="e">
        <f t="shared" si="9"/>
        <v>#NUM!</v>
      </c>
      <c r="U22" s="78" t="e">
        <f t="shared" si="10"/>
        <v>#N/A</v>
      </c>
      <c r="V22" s="78" t="e">
        <f t="shared" si="11"/>
        <v>#NUM!</v>
      </c>
      <c r="W22" s="78" t="e">
        <f t="shared" si="12"/>
        <v>#NUM!</v>
      </c>
      <c r="X22" s="78" t="e">
        <f t="shared" si="13"/>
        <v>#NUM!</v>
      </c>
      <c r="Y22" s="78" t="e">
        <f t="shared" si="14"/>
        <v>#NUM!</v>
      </c>
      <c r="Z22" s="78" t="e">
        <f t="shared" si="15"/>
        <v>#N/A</v>
      </c>
      <c r="AA22" s="78" t="e">
        <f t="shared" si="16"/>
        <v>#NUM!</v>
      </c>
      <c r="AB22" s="78" t="e">
        <f t="shared" si="17"/>
        <v>#NUM!</v>
      </c>
      <c r="AC22" s="78" t="e">
        <f t="shared" si="18"/>
        <v>#NUM!</v>
      </c>
      <c r="AD22" s="78" t="e">
        <f t="shared" si="19"/>
        <v>#NUM!</v>
      </c>
      <c r="AE22" s="78" t="e">
        <f t="shared" si="20"/>
        <v>#NUM!</v>
      </c>
      <c r="AF22" s="78" t="e">
        <f t="shared" si="21"/>
        <v>#N/A</v>
      </c>
      <c r="AG22" s="78" t="e">
        <f t="shared" si="22"/>
        <v>#NUM!</v>
      </c>
      <c r="AH22" s="78" t="e">
        <f t="shared" si="23"/>
        <v>#NUM!</v>
      </c>
      <c r="AI22" s="78" t="e">
        <f t="shared" si="24"/>
        <v>#NUM!</v>
      </c>
      <c r="AJ22" s="78" t="e">
        <f t="shared" si="25"/>
        <v>#N/A</v>
      </c>
    </row>
    <row r="23" spans="1:36" ht="12.95" customHeight="1" x14ac:dyDescent="0.15">
      <c r="A23" s="77"/>
      <c r="B23" s="99"/>
      <c r="C23" s="99"/>
      <c r="D23" s="77"/>
      <c r="E23" s="77"/>
      <c r="F23" s="4" t="str">
        <f t="shared" si="0"/>
        <v/>
      </c>
      <c r="G23" s="5"/>
      <c r="H23" s="77"/>
      <c r="I23" s="77"/>
      <c r="J23" s="1" t="s">
        <v>15</v>
      </c>
      <c r="K23" s="78" t="e">
        <f t="shared" si="1"/>
        <v>#NUM!</v>
      </c>
      <c r="L23" s="78" t="e">
        <f t="shared" si="2"/>
        <v>#NUM!</v>
      </c>
      <c r="M23" s="78" t="e">
        <f t="shared" si="3"/>
        <v>#NUM!</v>
      </c>
      <c r="N23" s="78" t="e">
        <f t="shared" si="4"/>
        <v>#NUM!</v>
      </c>
      <c r="O23" s="78" t="e">
        <f t="shared" si="5"/>
        <v>#NUM!</v>
      </c>
      <c r="P23" s="78" t="e">
        <f t="shared" si="26"/>
        <v>#N/A</v>
      </c>
      <c r="Q23" s="78" t="e">
        <f t="shared" si="6"/>
        <v>#NUM!</v>
      </c>
      <c r="R23" s="78" t="e">
        <f t="shared" si="7"/>
        <v>#NUM!</v>
      </c>
      <c r="S23" s="78" t="e">
        <f t="shared" si="8"/>
        <v>#NUM!</v>
      </c>
      <c r="T23" s="78" t="e">
        <f t="shared" si="9"/>
        <v>#NUM!</v>
      </c>
      <c r="U23" s="78" t="e">
        <f t="shared" si="10"/>
        <v>#N/A</v>
      </c>
      <c r="V23" s="78" t="e">
        <f t="shared" si="11"/>
        <v>#NUM!</v>
      </c>
      <c r="W23" s="78" t="e">
        <f t="shared" si="12"/>
        <v>#NUM!</v>
      </c>
      <c r="X23" s="78" t="e">
        <f t="shared" si="13"/>
        <v>#NUM!</v>
      </c>
      <c r="Y23" s="78" t="e">
        <f t="shared" si="14"/>
        <v>#NUM!</v>
      </c>
      <c r="Z23" s="78" t="e">
        <f t="shared" si="15"/>
        <v>#N/A</v>
      </c>
      <c r="AA23" s="78" t="e">
        <f t="shared" si="16"/>
        <v>#NUM!</v>
      </c>
      <c r="AB23" s="78" t="e">
        <f t="shared" si="17"/>
        <v>#NUM!</v>
      </c>
      <c r="AC23" s="78" t="e">
        <f t="shared" si="18"/>
        <v>#NUM!</v>
      </c>
      <c r="AD23" s="78" t="e">
        <f t="shared" si="19"/>
        <v>#NUM!</v>
      </c>
      <c r="AE23" s="78" t="e">
        <f t="shared" si="20"/>
        <v>#NUM!</v>
      </c>
      <c r="AF23" s="78" t="e">
        <f t="shared" si="21"/>
        <v>#N/A</v>
      </c>
      <c r="AG23" s="78" t="e">
        <f t="shared" si="22"/>
        <v>#NUM!</v>
      </c>
      <c r="AH23" s="78" t="e">
        <f t="shared" si="23"/>
        <v>#NUM!</v>
      </c>
      <c r="AI23" s="78" t="e">
        <f t="shared" si="24"/>
        <v>#NUM!</v>
      </c>
      <c r="AJ23" s="78" t="e">
        <f t="shared" si="25"/>
        <v>#N/A</v>
      </c>
    </row>
    <row r="24" spans="1:36" ht="12.95" customHeight="1" x14ac:dyDescent="0.15">
      <c r="A24" s="77"/>
      <c r="B24" s="99"/>
      <c r="C24" s="99"/>
      <c r="D24" s="77"/>
      <c r="E24" s="77"/>
      <c r="F24" s="4" t="str">
        <f t="shared" si="0"/>
        <v/>
      </c>
      <c r="G24" s="5"/>
      <c r="H24" s="77"/>
      <c r="I24" s="77"/>
      <c r="J24" s="1" t="s">
        <v>15</v>
      </c>
      <c r="K24" s="78" t="e">
        <f t="shared" si="1"/>
        <v>#NUM!</v>
      </c>
      <c r="L24" s="78" t="e">
        <f t="shared" si="2"/>
        <v>#NUM!</v>
      </c>
      <c r="M24" s="78" t="e">
        <f t="shared" si="3"/>
        <v>#NUM!</v>
      </c>
      <c r="N24" s="78" t="e">
        <f t="shared" si="4"/>
        <v>#NUM!</v>
      </c>
      <c r="O24" s="78" t="e">
        <f t="shared" si="5"/>
        <v>#NUM!</v>
      </c>
      <c r="P24" s="78" t="e">
        <f t="shared" si="26"/>
        <v>#N/A</v>
      </c>
      <c r="Q24" s="78" t="e">
        <f t="shared" si="6"/>
        <v>#NUM!</v>
      </c>
      <c r="R24" s="78" t="e">
        <f t="shared" si="7"/>
        <v>#NUM!</v>
      </c>
      <c r="S24" s="78" t="e">
        <f t="shared" si="8"/>
        <v>#NUM!</v>
      </c>
      <c r="T24" s="78" t="e">
        <f t="shared" si="9"/>
        <v>#NUM!</v>
      </c>
      <c r="U24" s="78" t="e">
        <f t="shared" si="10"/>
        <v>#N/A</v>
      </c>
      <c r="V24" s="78" t="e">
        <f t="shared" si="11"/>
        <v>#NUM!</v>
      </c>
      <c r="W24" s="78" t="e">
        <f t="shared" si="12"/>
        <v>#NUM!</v>
      </c>
      <c r="X24" s="78" t="e">
        <f t="shared" si="13"/>
        <v>#NUM!</v>
      </c>
      <c r="Y24" s="78" t="e">
        <f t="shared" si="14"/>
        <v>#NUM!</v>
      </c>
      <c r="Z24" s="78" t="e">
        <f t="shared" si="15"/>
        <v>#N/A</v>
      </c>
      <c r="AA24" s="78" t="e">
        <f t="shared" si="16"/>
        <v>#NUM!</v>
      </c>
      <c r="AB24" s="78" t="e">
        <f t="shared" si="17"/>
        <v>#NUM!</v>
      </c>
      <c r="AC24" s="78" t="e">
        <f t="shared" si="18"/>
        <v>#NUM!</v>
      </c>
      <c r="AD24" s="78" t="e">
        <f t="shared" si="19"/>
        <v>#NUM!</v>
      </c>
      <c r="AE24" s="78" t="e">
        <f t="shared" si="20"/>
        <v>#NUM!</v>
      </c>
      <c r="AF24" s="78" t="e">
        <f t="shared" si="21"/>
        <v>#N/A</v>
      </c>
      <c r="AG24" s="78" t="e">
        <f t="shared" si="22"/>
        <v>#NUM!</v>
      </c>
      <c r="AH24" s="78" t="e">
        <f t="shared" si="23"/>
        <v>#NUM!</v>
      </c>
      <c r="AI24" s="78" t="e">
        <f t="shared" si="24"/>
        <v>#NUM!</v>
      </c>
      <c r="AJ24" s="78" t="e">
        <f t="shared" si="25"/>
        <v>#N/A</v>
      </c>
    </row>
    <row r="25" spans="1:36" ht="12.95" customHeight="1" x14ac:dyDescent="0.15">
      <c r="A25" s="77"/>
      <c r="B25" s="99"/>
      <c r="C25" s="99"/>
      <c r="D25" s="77"/>
      <c r="E25" s="77"/>
      <c r="F25" s="4" t="str">
        <f t="shared" si="0"/>
        <v/>
      </c>
      <c r="G25" s="5"/>
      <c r="H25" s="77"/>
      <c r="I25" s="77"/>
      <c r="J25" s="1" t="s">
        <v>15</v>
      </c>
      <c r="K25" s="78" t="e">
        <f t="shared" si="1"/>
        <v>#NUM!</v>
      </c>
      <c r="L25" s="78" t="e">
        <f t="shared" si="2"/>
        <v>#NUM!</v>
      </c>
      <c r="M25" s="78" t="e">
        <f t="shared" si="3"/>
        <v>#NUM!</v>
      </c>
      <c r="N25" s="78" t="e">
        <f t="shared" si="4"/>
        <v>#NUM!</v>
      </c>
      <c r="O25" s="78" t="e">
        <f t="shared" si="5"/>
        <v>#NUM!</v>
      </c>
      <c r="P25" s="78" t="e">
        <f t="shared" si="26"/>
        <v>#N/A</v>
      </c>
      <c r="Q25" s="78" t="e">
        <f t="shared" si="6"/>
        <v>#NUM!</v>
      </c>
      <c r="R25" s="78" t="e">
        <f t="shared" si="7"/>
        <v>#NUM!</v>
      </c>
      <c r="S25" s="78" t="e">
        <f t="shared" si="8"/>
        <v>#NUM!</v>
      </c>
      <c r="T25" s="78" t="e">
        <f t="shared" si="9"/>
        <v>#NUM!</v>
      </c>
      <c r="U25" s="78" t="e">
        <f t="shared" si="10"/>
        <v>#N/A</v>
      </c>
      <c r="V25" s="78" t="e">
        <f t="shared" si="11"/>
        <v>#NUM!</v>
      </c>
      <c r="W25" s="78" t="e">
        <f t="shared" si="12"/>
        <v>#NUM!</v>
      </c>
      <c r="X25" s="78" t="e">
        <f t="shared" si="13"/>
        <v>#NUM!</v>
      </c>
      <c r="Y25" s="78" t="e">
        <f t="shared" si="14"/>
        <v>#NUM!</v>
      </c>
      <c r="Z25" s="78" t="e">
        <f t="shared" si="15"/>
        <v>#N/A</v>
      </c>
      <c r="AA25" s="78" t="e">
        <f t="shared" si="16"/>
        <v>#NUM!</v>
      </c>
      <c r="AB25" s="78" t="e">
        <f t="shared" si="17"/>
        <v>#NUM!</v>
      </c>
      <c r="AC25" s="78" t="e">
        <f t="shared" si="18"/>
        <v>#NUM!</v>
      </c>
      <c r="AD25" s="78" t="e">
        <f t="shared" si="19"/>
        <v>#NUM!</v>
      </c>
      <c r="AE25" s="78" t="e">
        <f t="shared" si="20"/>
        <v>#NUM!</v>
      </c>
      <c r="AF25" s="78" t="e">
        <f t="shared" si="21"/>
        <v>#N/A</v>
      </c>
      <c r="AG25" s="78" t="e">
        <f t="shared" si="22"/>
        <v>#NUM!</v>
      </c>
      <c r="AH25" s="78" t="e">
        <f t="shared" si="23"/>
        <v>#NUM!</v>
      </c>
      <c r="AI25" s="78" t="e">
        <f t="shared" si="24"/>
        <v>#NUM!</v>
      </c>
      <c r="AJ25" s="78" t="e">
        <f t="shared" si="25"/>
        <v>#N/A</v>
      </c>
    </row>
    <row r="26" spans="1:36" ht="12.95" customHeight="1" x14ac:dyDescent="0.15">
      <c r="A26" s="77"/>
      <c r="B26" s="99"/>
      <c r="C26" s="99"/>
      <c r="D26" s="77"/>
      <c r="E26" s="77"/>
      <c r="F26" s="4" t="str">
        <f t="shared" si="0"/>
        <v/>
      </c>
      <c r="G26" s="5"/>
      <c r="H26" s="77"/>
      <c r="I26" s="77"/>
      <c r="J26" s="1" t="s">
        <v>15</v>
      </c>
      <c r="K26" s="78" t="e">
        <f t="shared" si="1"/>
        <v>#NUM!</v>
      </c>
      <c r="L26" s="78" t="e">
        <f t="shared" si="2"/>
        <v>#NUM!</v>
      </c>
      <c r="M26" s="78" t="e">
        <f t="shared" si="3"/>
        <v>#NUM!</v>
      </c>
      <c r="N26" s="78" t="e">
        <f t="shared" si="4"/>
        <v>#NUM!</v>
      </c>
      <c r="O26" s="78" t="e">
        <f t="shared" si="5"/>
        <v>#NUM!</v>
      </c>
      <c r="P26" s="78" t="e">
        <f t="shared" si="26"/>
        <v>#N/A</v>
      </c>
      <c r="Q26" s="78" t="e">
        <f t="shared" si="6"/>
        <v>#NUM!</v>
      </c>
      <c r="R26" s="78" t="e">
        <f t="shared" si="7"/>
        <v>#NUM!</v>
      </c>
      <c r="S26" s="78" t="e">
        <f t="shared" si="8"/>
        <v>#NUM!</v>
      </c>
      <c r="T26" s="78" t="e">
        <f t="shared" si="9"/>
        <v>#NUM!</v>
      </c>
      <c r="U26" s="78" t="e">
        <f t="shared" si="10"/>
        <v>#N/A</v>
      </c>
      <c r="V26" s="78" t="e">
        <f t="shared" si="11"/>
        <v>#NUM!</v>
      </c>
      <c r="W26" s="78" t="e">
        <f t="shared" si="12"/>
        <v>#NUM!</v>
      </c>
      <c r="X26" s="78" t="e">
        <f t="shared" si="13"/>
        <v>#NUM!</v>
      </c>
      <c r="Y26" s="78" t="e">
        <f t="shared" si="14"/>
        <v>#NUM!</v>
      </c>
      <c r="Z26" s="78" t="e">
        <f t="shared" si="15"/>
        <v>#N/A</v>
      </c>
      <c r="AA26" s="78" t="e">
        <f t="shared" si="16"/>
        <v>#NUM!</v>
      </c>
      <c r="AB26" s="78" t="e">
        <f t="shared" si="17"/>
        <v>#NUM!</v>
      </c>
      <c r="AC26" s="78" t="e">
        <f t="shared" si="18"/>
        <v>#NUM!</v>
      </c>
      <c r="AD26" s="78" t="e">
        <f t="shared" si="19"/>
        <v>#NUM!</v>
      </c>
      <c r="AE26" s="78" t="e">
        <f t="shared" si="20"/>
        <v>#NUM!</v>
      </c>
      <c r="AF26" s="78" t="e">
        <f t="shared" si="21"/>
        <v>#N/A</v>
      </c>
      <c r="AG26" s="78" t="e">
        <f t="shared" si="22"/>
        <v>#NUM!</v>
      </c>
      <c r="AH26" s="78" t="e">
        <f t="shared" si="23"/>
        <v>#NUM!</v>
      </c>
      <c r="AI26" s="78" t="e">
        <f t="shared" si="24"/>
        <v>#NUM!</v>
      </c>
      <c r="AJ26" s="78" t="e">
        <f t="shared" si="25"/>
        <v>#N/A</v>
      </c>
    </row>
    <row r="27" spans="1:36" ht="12.95" customHeight="1" x14ac:dyDescent="0.15">
      <c r="A27" s="77"/>
      <c r="B27" s="99"/>
      <c r="C27" s="99"/>
      <c r="D27" s="77"/>
      <c r="E27" s="77"/>
      <c r="F27" s="4" t="str">
        <f t="shared" si="0"/>
        <v/>
      </c>
      <c r="G27" s="26"/>
      <c r="H27" s="77"/>
      <c r="I27" s="77"/>
      <c r="J27" s="1" t="s">
        <v>15</v>
      </c>
      <c r="K27" s="78" t="e">
        <f t="shared" si="1"/>
        <v>#NUM!</v>
      </c>
      <c r="L27" s="78" t="e">
        <f t="shared" si="2"/>
        <v>#NUM!</v>
      </c>
      <c r="M27" s="78" t="e">
        <f t="shared" si="3"/>
        <v>#NUM!</v>
      </c>
      <c r="N27" s="78" t="e">
        <f t="shared" si="4"/>
        <v>#NUM!</v>
      </c>
      <c r="O27" s="78" t="e">
        <f t="shared" si="5"/>
        <v>#NUM!</v>
      </c>
      <c r="P27" s="78" t="e">
        <f t="shared" si="26"/>
        <v>#N/A</v>
      </c>
      <c r="Q27" s="78" t="e">
        <f t="shared" si="6"/>
        <v>#NUM!</v>
      </c>
      <c r="R27" s="78" t="e">
        <f t="shared" si="7"/>
        <v>#NUM!</v>
      </c>
      <c r="S27" s="78" t="e">
        <f t="shared" si="8"/>
        <v>#NUM!</v>
      </c>
      <c r="T27" s="78" t="e">
        <f t="shared" si="9"/>
        <v>#NUM!</v>
      </c>
      <c r="U27" s="78" t="e">
        <f t="shared" si="10"/>
        <v>#N/A</v>
      </c>
      <c r="V27" s="78" t="e">
        <f t="shared" si="11"/>
        <v>#NUM!</v>
      </c>
      <c r="W27" s="78" t="e">
        <f t="shared" si="12"/>
        <v>#NUM!</v>
      </c>
      <c r="X27" s="78" t="e">
        <f t="shared" si="13"/>
        <v>#NUM!</v>
      </c>
      <c r="Y27" s="78" t="e">
        <f t="shared" si="14"/>
        <v>#NUM!</v>
      </c>
      <c r="Z27" s="78" t="e">
        <f t="shared" si="15"/>
        <v>#N/A</v>
      </c>
      <c r="AA27" s="78" t="e">
        <f t="shared" si="16"/>
        <v>#NUM!</v>
      </c>
      <c r="AB27" s="78" t="e">
        <f t="shared" si="17"/>
        <v>#NUM!</v>
      </c>
      <c r="AC27" s="78" t="e">
        <f t="shared" si="18"/>
        <v>#NUM!</v>
      </c>
      <c r="AD27" s="78" t="e">
        <f t="shared" si="19"/>
        <v>#NUM!</v>
      </c>
      <c r="AE27" s="78" t="e">
        <f t="shared" si="20"/>
        <v>#NUM!</v>
      </c>
      <c r="AF27" s="78" t="e">
        <f t="shared" si="21"/>
        <v>#N/A</v>
      </c>
      <c r="AG27" s="78" t="e">
        <f t="shared" si="22"/>
        <v>#NUM!</v>
      </c>
      <c r="AH27" s="78" t="e">
        <f t="shared" si="23"/>
        <v>#NUM!</v>
      </c>
      <c r="AI27" s="78" t="e">
        <f t="shared" si="24"/>
        <v>#NUM!</v>
      </c>
      <c r="AJ27" s="78" t="e">
        <f t="shared" si="25"/>
        <v>#N/A</v>
      </c>
    </row>
    <row r="28" spans="1:36" ht="12.95" customHeight="1" x14ac:dyDescent="0.15">
      <c r="A28" s="77"/>
      <c r="B28" s="99"/>
      <c r="C28" s="99"/>
      <c r="D28" s="77"/>
      <c r="E28" s="77"/>
      <c r="F28" s="4" t="str">
        <f t="shared" si="0"/>
        <v/>
      </c>
      <c r="G28" s="26"/>
      <c r="H28" s="77"/>
      <c r="I28" s="77"/>
      <c r="J28" s="1" t="s">
        <v>15</v>
      </c>
      <c r="K28" s="78" t="e">
        <f t="shared" si="1"/>
        <v>#NUM!</v>
      </c>
      <c r="L28" s="78" t="e">
        <f t="shared" si="2"/>
        <v>#NUM!</v>
      </c>
      <c r="M28" s="78" t="e">
        <f t="shared" si="3"/>
        <v>#NUM!</v>
      </c>
      <c r="N28" s="8" t="e">
        <f t="shared" si="4"/>
        <v>#NUM!</v>
      </c>
      <c r="O28" s="78" t="e">
        <f t="shared" si="5"/>
        <v>#NUM!</v>
      </c>
      <c r="P28" s="78" t="e">
        <f t="shared" si="26"/>
        <v>#N/A</v>
      </c>
      <c r="Q28" s="78" t="e">
        <f t="shared" si="6"/>
        <v>#NUM!</v>
      </c>
      <c r="R28" s="78" t="e">
        <f t="shared" si="7"/>
        <v>#NUM!</v>
      </c>
      <c r="S28" s="78" t="e">
        <f t="shared" si="8"/>
        <v>#NUM!</v>
      </c>
      <c r="T28" s="78" t="e">
        <f t="shared" si="9"/>
        <v>#NUM!</v>
      </c>
      <c r="U28" s="78" t="e">
        <f t="shared" si="10"/>
        <v>#N/A</v>
      </c>
      <c r="V28" s="78" t="e">
        <f t="shared" si="11"/>
        <v>#NUM!</v>
      </c>
      <c r="W28" s="78" t="e">
        <f t="shared" si="12"/>
        <v>#NUM!</v>
      </c>
      <c r="X28" s="78" t="e">
        <f t="shared" si="13"/>
        <v>#NUM!</v>
      </c>
      <c r="Y28" s="78" t="e">
        <f t="shared" si="14"/>
        <v>#NUM!</v>
      </c>
      <c r="Z28" s="78" t="e">
        <f t="shared" si="15"/>
        <v>#N/A</v>
      </c>
      <c r="AA28" s="78" t="e">
        <f t="shared" si="16"/>
        <v>#NUM!</v>
      </c>
      <c r="AB28" s="78" t="e">
        <f t="shared" si="17"/>
        <v>#NUM!</v>
      </c>
      <c r="AC28" s="78" t="e">
        <f t="shared" si="18"/>
        <v>#NUM!</v>
      </c>
      <c r="AD28" s="78" t="e">
        <f t="shared" si="19"/>
        <v>#NUM!</v>
      </c>
      <c r="AE28" s="78" t="e">
        <f t="shared" si="20"/>
        <v>#NUM!</v>
      </c>
      <c r="AF28" s="78" t="e">
        <f t="shared" si="21"/>
        <v>#N/A</v>
      </c>
      <c r="AG28" s="78" t="e">
        <f t="shared" si="22"/>
        <v>#NUM!</v>
      </c>
      <c r="AH28" s="78" t="e">
        <f t="shared" si="23"/>
        <v>#NUM!</v>
      </c>
      <c r="AI28" s="78" t="e">
        <f t="shared" si="24"/>
        <v>#NUM!</v>
      </c>
      <c r="AJ28" s="78" t="e">
        <f t="shared" si="25"/>
        <v>#N/A</v>
      </c>
    </row>
    <row r="29" spans="1:36" ht="12.95" customHeight="1" x14ac:dyDescent="0.15">
      <c r="A29" s="77"/>
      <c r="B29" s="99"/>
      <c r="C29" s="99"/>
      <c r="D29" s="77"/>
      <c r="E29" s="77"/>
      <c r="F29" s="4" t="str">
        <f t="shared" si="0"/>
        <v/>
      </c>
      <c r="G29" s="26"/>
      <c r="H29" s="77"/>
      <c r="I29" s="77"/>
      <c r="J29" s="1" t="s">
        <v>15</v>
      </c>
      <c r="K29" s="78" t="e">
        <f t="shared" si="1"/>
        <v>#NUM!</v>
      </c>
      <c r="L29" s="78" t="e">
        <f t="shared" si="2"/>
        <v>#NUM!</v>
      </c>
      <c r="M29" s="78" t="e">
        <f t="shared" si="3"/>
        <v>#NUM!</v>
      </c>
      <c r="N29" s="78" t="e">
        <f t="shared" si="4"/>
        <v>#NUM!</v>
      </c>
      <c r="O29" s="78" t="e">
        <f t="shared" si="5"/>
        <v>#NUM!</v>
      </c>
      <c r="P29" s="78" t="e">
        <f t="shared" si="26"/>
        <v>#N/A</v>
      </c>
      <c r="Q29" s="78" t="e">
        <f t="shared" si="6"/>
        <v>#NUM!</v>
      </c>
      <c r="R29" s="78" t="e">
        <f t="shared" si="7"/>
        <v>#NUM!</v>
      </c>
      <c r="S29" s="78" t="e">
        <f t="shared" si="8"/>
        <v>#NUM!</v>
      </c>
      <c r="T29" s="78" t="e">
        <f t="shared" si="9"/>
        <v>#NUM!</v>
      </c>
      <c r="U29" s="78" t="e">
        <f t="shared" si="10"/>
        <v>#N/A</v>
      </c>
      <c r="V29" s="78" t="e">
        <f t="shared" si="11"/>
        <v>#NUM!</v>
      </c>
      <c r="W29" s="78" t="e">
        <f t="shared" si="12"/>
        <v>#NUM!</v>
      </c>
      <c r="X29" s="78" t="e">
        <f t="shared" si="13"/>
        <v>#NUM!</v>
      </c>
      <c r="Y29" s="78" t="e">
        <f t="shared" si="14"/>
        <v>#NUM!</v>
      </c>
      <c r="Z29" s="78" t="e">
        <f t="shared" si="15"/>
        <v>#N/A</v>
      </c>
      <c r="AA29" s="78" t="e">
        <f t="shared" si="16"/>
        <v>#NUM!</v>
      </c>
      <c r="AB29" s="78" t="e">
        <f t="shared" si="17"/>
        <v>#NUM!</v>
      </c>
      <c r="AC29" s="78" t="e">
        <f t="shared" si="18"/>
        <v>#NUM!</v>
      </c>
      <c r="AD29" s="78" t="e">
        <f t="shared" si="19"/>
        <v>#NUM!</v>
      </c>
      <c r="AE29" s="78" t="e">
        <f t="shared" si="20"/>
        <v>#NUM!</v>
      </c>
      <c r="AF29" s="78" t="e">
        <f t="shared" si="21"/>
        <v>#N/A</v>
      </c>
      <c r="AG29" s="78" t="e">
        <f t="shared" si="22"/>
        <v>#NUM!</v>
      </c>
      <c r="AH29" s="78" t="e">
        <f t="shared" si="23"/>
        <v>#NUM!</v>
      </c>
      <c r="AI29" s="78" t="e">
        <f t="shared" si="24"/>
        <v>#NUM!</v>
      </c>
      <c r="AJ29" s="78" t="e">
        <f t="shared" si="25"/>
        <v>#N/A</v>
      </c>
    </row>
    <row r="30" spans="1:36" ht="12.95" customHeight="1" x14ac:dyDescent="0.15">
      <c r="A30" s="77"/>
      <c r="B30" s="99"/>
      <c r="C30" s="99"/>
      <c r="D30" s="77"/>
      <c r="E30" s="77"/>
      <c r="F30" s="4" t="str">
        <f t="shared" si="0"/>
        <v/>
      </c>
      <c r="G30" s="26"/>
      <c r="H30" s="77"/>
      <c r="I30" s="77"/>
      <c r="J30" s="1" t="s">
        <v>15</v>
      </c>
      <c r="K30" s="78" t="e">
        <f t="shared" si="1"/>
        <v>#NUM!</v>
      </c>
      <c r="L30" s="78" t="e">
        <f t="shared" si="2"/>
        <v>#NUM!</v>
      </c>
      <c r="M30" s="78" t="e">
        <f t="shared" si="3"/>
        <v>#NUM!</v>
      </c>
      <c r="N30" s="78" t="e">
        <f t="shared" si="4"/>
        <v>#NUM!</v>
      </c>
      <c r="O30" s="78" t="e">
        <f t="shared" si="5"/>
        <v>#NUM!</v>
      </c>
      <c r="P30" s="78" t="e">
        <f t="shared" si="26"/>
        <v>#N/A</v>
      </c>
      <c r="Q30" s="78" t="e">
        <f t="shared" si="6"/>
        <v>#NUM!</v>
      </c>
      <c r="R30" s="78" t="e">
        <f t="shared" si="7"/>
        <v>#NUM!</v>
      </c>
      <c r="S30" s="78" t="e">
        <f t="shared" si="8"/>
        <v>#NUM!</v>
      </c>
      <c r="T30" s="78" t="e">
        <f t="shared" si="9"/>
        <v>#NUM!</v>
      </c>
      <c r="U30" s="78" t="e">
        <f t="shared" si="10"/>
        <v>#N/A</v>
      </c>
      <c r="V30" s="78" t="e">
        <f t="shared" si="11"/>
        <v>#NUM!</v>
      </c>
      <c r="W30" s="78" t="e">
        <f t="shared" si="12"/>
        <v>#NUM!</v>
      </c>
      <c r="X30" s="78" t="e">
        <f t="shared" si="13"/>
        <v>#NUM!</v>
      </c>
      <c r="Y30" s="78" t="e">
        <f t="shared" si="14"/>
        <v>#NUM!</v>
      </c>
      <c r="Z30" s="78" t="e">
        <f t="shared" si="15"/>
        <v>#N/A</v>
      </c>
      <c r="AA30" s="78" t="e">
        <f t="shared" si="16"/>
        <v>#NUM!</v>
      </c>
      <c r="AB30" s="78" t="e">
        <f t="shared" si="17"/>
        <v>#NUM!</v>
      </c>
      <c r="AC30" s="78" t="e">
        <f t="shared" si="18"/>
        <v>#NUM!</v>
      </c>
      <c r="AD30" s="78" t="e">
        <f t="shared" si="19"/>
        <v>#NUM!</v>
      </c>
      <c r="AE30" s="78" t="e">
        <f t="shared" si="20"/>
        <v>#NUM!</v>
      </c>
      <c r="AF30" s="78" t="e">
        <f t="shared" si="21"/>
        <v>#N/A</v>
      </c>
      <c r="AG30" s="78" t="e">
        <f t="shared" si="22"/>
        <v>#NUM!</v>
      </c>
      <c r="AH30" s="78" t="e">
        <f t="shared" si="23"/>
        <v>#NUM!</v>
      </c>
      <c r="AI30" s="78" t="e">
        <f t="shared" si="24"/>
        <v>#NUM!</v>
      </c>
      <c r="AJ30" s="78" t="e">
        <f t="shared" si="25"/>
        <v>#N/A</v>
      </c>
    </row>
    <row r="31" spans="1:36" ht="12.95" customHeight="1" x14ac:dyDescent="0.15">
      <c r="A31" s="77"/>
      <c r="B31" s="99"/>
      <c r="C31" s="99"/>
      <c r="D31" s="77"/>
      <c r="E31" s="77"/>
      <c r="F31" s="4" t="str">
        <f t="shared" si="0"/>
        <v/>
      </c>
      <c r="G31" s="26"/>
      <c r="H31" s="77"/>
      <c r="I31" s="77"/>
      <c r="J31" s="1" t="s">
        <v>15</v>
      </c>
      <c r="K31" s="78" t="e">
        <f t="shared" si="1"/>
        <v>#NUM!</v>
      </c>
      <c r="L31" s="78" t="e">
        <f t="shared" si="2"/>
        <v>#NUM!</v>
      </c>
      <c r="M31" s="78" t="e">
        <f t="shared" si="3"/>
        <v>#NUM!</v>
      </c>
      <c r="N31" s="78" t="e">
        <f t="shared" si="4"/>
        <v>#NUM!</v>
      </c>
      <c r="O31" s="78" t="e">
        <f t="shared" si="5"/>
        <v>#NUM!</v>
      </c>
      <c r="P31" s="78" t="e">
        <f t="shared" si="26"/>
        <v>#N/A</v>
      </c>
      <c r="Q31" s="78" t="e">
        <f t="shared" si="6"/>
        <v>#NUM!</v>
      </c>
      <c r="R31" s="78" t="e">
        <f t="shared" si="7"/>
        <v>#NUM!</v>
      </c>
      <c r="S31" s="78" t="e">
        <f t="shared" si="8"/>
        <v>#NUM!</v>
      </c>
      <c r="T31" s="78" t="e">
        <f t="shared" si="9"/>
        <v>#NUM!</v>
      </c>
      <c r="U31" s="78" t="e">
        <f t="shared" si="10"/>
        <v>#N/A</v>
      </c>
      <c r="V31" s="78" t="e">
        <f t="shared" si="11"/>
        <v>#NUM!</v>
      </c>
      <c r="W31" s="78" t="e">
        <f t="shared" si="12"/>
        <v>#NUM!</v>
      </c>
      <c r="X31" s="78" t="e">
        <f t="shared" si="13"/>
        <v>#NUM!</v>
      </c>
      <c r="Y31" s="78" t="e">
        <f t="shared" si="14"/>
        <v>#NUM!</v>
      </c>
      <c r="Z31" s="78" t="e">
        <f t="shared" si="15"/>
        <v>#N/A</v>
      </c>
      <c r="AA31" s="78" t="e">
        <f t="shared" si="16"/>
        <v>#NUM!</v>
      </c>
      <c r="AB31" s="78" t="e">
        <f t="shared" si="17"/>
        <v>#NUM!</v>
      </c>
      <c r="AC31" s="78" t="e">
        <f t="shared" si="18"/>
        <v>#NUM!</v>
      </c>
      <c r="AD31" s="78" t="e">
        <f t="shared" si="19"/>
        <v>#NUM!</v>
      </c>
      <c r="AE31" s="78" t="e">
        <f t="shared" si="20"/>
        <v>#NUM!</v>
      </c>
      <c r="AF31" s="78" t="e">
        <f t="shared" si="21"/>
        <v>#N/A</v>
      </c>
      <c r="AG31" s="78" t="e">
        <f t="shared" si="22"/>
        <v>#NUM!</v>
      </c>
      <c r="AH31" s="78" t="e">
        <f t="shared" si="23"/>
        <v>#NUM!</v>
      </c>
      <c r="AI31" s="78" t="e">
        <f t="shared" si="24"/>
        <v>#NUM!</v>
      </c>
      <c r="AJ31" s="78" t="e">
        <f t="shared" si="25"/>
        <v>#N/A</v>
      </c>
    </row>
    <row r="32" spans="1:36" ht="12.95" customHeight="1" x14ac:dyDescent="0.15">
      <c r="A32" s="77"/>
      <c r="B32" s="99"/>
      <c r="C32" s="99"/>
      <c r="D32" s="77"/>
      <c r="E32" s="77"/>
      <c r="F32" s="4" t="str">
        <f t="shared" si="0"/>
        <v/>
      </c>
      <c r="G32" s="77"/>
      <c r="H32" s="77"/>
      <c r="I32" s="77"/>
      <c r="J32" s="1" t="s">
        <v>15</v>
      </c>
      <c r="K32" s="78" t="e">
        <f t="shared" si="1"/>
        <v>#NUM!</v>
      </c>
      <c r="L32" s="78" t="e">
        <f t="shared" si="2"/>
        <v>#NUM!</v>
      </c>
      <c r="M32" s="78" t="e">
        <f t="shared" si="3"/>
        <v>#NUM!</v>
      </c>
      <c r="N32" s="78" t="e">
        <f t="shared" si="4"/>
        <v>#NUM!</v>
      </c>
      <c r="O32" s="78" t="e">
        <f t="shared" si="5"/>
        <v>#NUM!</v>
      </c>
      <c r="P32" s="78" t="e">
        <f t="shared" si="26"/>
        <v>#N/A</v>
      </c>
      <c r="Q32" s="78" t="e">
        <f t="shared" si="6"/>
        <v>#NUM!</v>
      </c>
      <c r="R32" s="78" t="e">
        <f t="shared" si="7"/>
        <v>#NUM!</v>
      </c>
      <c r="S32" s="78" t="e">
        <f t="shared" si="8"/>
        <v>#NUM!</v>
      </c>
      <c r="T32" s="78" t="e">
        <f t="shared" si="9"/>
        <v>#NUM!</v>
      </c>
      <c r="U32" s="78" t="e">
        <f t="shared" si="10"/>
        <v>#N/A</v>
      </c>
      <c r="V32" s="78" t="e">
        <f t="shared" si="11"/>
        <v>#NUM!</v>
      </c>
      <c r="W32" s="78" t="e">
        <f t="shared" si="12"/>
        <v>#NUM!</v>
      </c>
      <c r="X32" s="78" t="e">
        <f t="shared" si="13"/>
        <v>#NUM!</v>
      </c>
      <c r="Y32" s="78" t="e">
        <f t="shared" si="14"/>
        <v>#NUM!</v>
      </c>
      <c r="Z32" s="78" t="e">
        <f t="shared" si="15"/>
        <v>#N/A</v>
      </c>
      <c r="AA32" s="78" t="e">
        <f t="shared" si="16"/>
        <v>#NUM!</v>
      </c>
      <c r="AB32" s="78" t="e">
        <f t="shared" si="17"/>
        <v>#NUM!</v>
      </c>
      <c r="AC32" s="78" t="e">
        <f t="shared" si="18"/>
        <v>#NUM!</v>
      </c>
      <c r="AD32" s="78" t="e">
        <f t="shared" si="19"/>
        <v>#NUM!</v>
      </c>
      <c r="AE32" s="78" t="e">
        <f t="shared" si="20"/>
        <v>#NUM!</v>
      </c>
      <c r="AF32" s="78" t="e">
        <f t="shared" si="21"/>
        <v>#N/A</v>
      </c>
      <c r="AG32" s="78" t="e">
        <f t="shared" si="22"/>
        <v>#NUM!</v>
      </c>
      <c r="AH32" s="78" t="e">
        <f t="shared" si="23"/>
        <v>#NUM!</v>
      </c>
      <c r="AI32" s="78" t="e">
        <f t="shared" si="24"/>
        <v>#NUM!</v>
      </c>
      <c r="AJ32" s="78" t="e">
        <f t="shared" si="25"/>
        <v>#N/A</v>
      </c>
    </row>
    <row r="33" spans="1:36" ht="12.95" customHeight="1" x14ac:dyDescent="0.15">
      <c r="A33" s="77"/>
      <c r="B33" s="99"/>
      <c r="C33" s="99"/>
      <c r="D33" s="77"/>
      <c r="E33" s="77"/>
      <c r="F33" s="4" t="str">
        <f t="shared" si="0"/>
        <v/>
      </c>
      <c r="G33" s="77"/>
      <c r="H33" s="77"/>
      <c r="I33" s="77"/>
      <c r="J33" s="1" t="s">
        <v>15</v>
      </c>
      <c r="K33" s="78" t="e">
        <f t="shared" si="1"/>
        <v>#NUM!</v>
      </c>
      <c r="L33" s="78" t="e">
        <f t="shared" si="2"/>
        <v>#NUM!</v>
      </c>
      <c r="M33" s="78" t="e">
        <f t="shared" si="3"/>
        <v>#NUM!</v>
      </c>
      <c r="N33" s="78" t="e">
        <f t="shared" si="4"/>
        <v>#NUM!</v>
      </c>
      <c r="O33" s="78" t="e">
        <f t="shared" si="5"/>
        <v>#NUM!</v>
      </c>
      <c r="P33" s="78" t="e">
        <f t="shared" si="26"/>
        <v>#N/A</v>
      </c>
      <c r="Q33" s="78" t="e">
        <f t="shared" si="6"/>
        <v>#NUM!</v>
      </c>
      <c r="R33" s="78" t="e">
        <f t="shared" si="7"/>
        <v>#NUM!</v>
      </c>
      <c r="S33" s="78" t="e">
        <f t="shared" si="8"/>
        <v>#NUM!</v>
      </c>
      <c r="T33" s="78" t="e">
        <f t="shared" si="9"/>
        <v>#NUM!</v>
      </c>
      <c r="U33" s="78" t="e">
        <f t="shared" si="10"/>
        <v>#N/A</v>
      </c>
      <c r="V33" s="78" t="e">
        <f t="shared" si="11"/>
        <v>#NUM!</v>
      </c>
      <c r="W33" s="78" t="e">
        <f t="shared" si="12"/>
        <v>#NUM!</v>
      </c>
      <c r="X33" s="78" t="e">
        <f t="shared" si="13"/>
        <v>#NUM!</v>
      </c>
      <c r="Y33" s="78" t="e">
        <f t="shared" si="14"/>
        <v>#NUM!</v>
      </c>
      <c r="Z33" s="78" t="e">
        <f t="shared" si="15"/>
        <v>#N/A</v>
      </c>
      <c r="AA33" s="78" t="e">
        <f t="shared" si="16"/>
        <v>#NUM!</v>
      </c>
      <c r="AB33" s="78" t="e">
        <f t="shared" si="17"/>
        <v>#NUM!</v>
      </c>
      <c r="AC33" s="78" t="e">
        <f t="shared" si="18"/>
        <v>#NUM!</v>
      </c>
      <c r="AD33" s="78" t="e">
        <f t="shared" si="19"/>
        <v>#NUM!</v>
      </c>
      <c r="AE33" s="78" t="e">
        <f t="shared" si="20"/>
        <v>#NUM!</v>
      </c>
      <c r="AF33" s="78" t="e">
        <f t="shared" si="21"/>
        <v>#N/A</v>
      </c>
      <c r="AG33" s="78" t="e">
        <f t="shared" si="22"/>
        <v>#NUM!</v>
      </c>
      <c r="AH33" s="78" t="e">
        <f t="shared" si="23"/>
        <v>#NUM!</v>
      </c>
      <c r="AI33" s="78" t="e">
        <f t="shared" si="24"/>
        <v>#NUM!</v>
      </c>
      <c r="AJ33" s="78" t="e">
        <f t="shared" si="25"/>
        <v>#N/A</v>
      </c>
    </row>
    <row r="34" spans="1:36" ht="12.95" customHeight="1" x14ac:dyDescent="0.15">
      <c r="A34" s="77"/>
      <c r="B34" s="99"/>
      <c r="C34" s="99"/>
      <c r="D34" s="77"/>
      <c r="E34" s="77"/>
      <c r="F34" s="4" t="str">
        <f t="shared" si="0"/>
        <v/>
      </c>
      <c r="G34" s="77"/>
      <c r="H34" s="77"/>
      <c r="I34" s="77"/>
      <c r="K34" s="78" t="e">
        <f t="shared" si="1"/>
        <v>#NUM!</v>
      </c>
      <c r="L34" s="78" t="e">
        <f t="shared" si="2"/>
        <v>#NUM!</v>
      </c>
      <c r="M34" s="78" t="e">
        <f t="shared" si="3"/>
        <v>#NUM!</v>
      </c>
      <c r="N34" s="78" t="e">
        <f t="shared" si="4"/>
        <v>#NUM!</v>
      </c>
      <c r="O34" s="78" t="e">
        <f t="shared" si="5"/>
        <v>#NUM!</v>
      </c>
      <c r="P34" s="78" t="e">
        <f t="shared" si="26"/>
        <v>#N/A</v>
      </c>
      <c r="Q34" s="78" t="e">
        <f t="shared" si="6"/>
        <v>#NUM!</v>
      </c>
      <c r="R34" s="78" t="e">
        <f t="shared" si="7"/>
        <v>#NUM!</v>
      </c>
      <c r="S34" s="78" t="e">
        <f t="shared" si="8"/>
        <v>#NUM!</v>
      </c>
      <c r="T34" s="78" t="e">
        <f t="shared" si="9"/>
        <v>#NUM!</v>
      </c>
      <c r="U34" s="78" t="e">
        <f t="shared" si="10"/>
        <v>#N/A</v>
      </c>
      <c r="V34" s="78" t="e">
        <f t="shared" si="11"/>
        <v>#NUM!</v>
      </c>
      <c r="W34" s="78" t="e">
        <f t="shared" si="12"/>
        <v>#NUM!</v>
      </c>
      <c r="X34" s="78" t="e">
        <f t="shared" si="13"/>
        <v>#NUM!</v>
      </c>
      <c r="Y34" s="78" t="e">
        <f t="shared" si="14"/>
        <v>#NUM!</v>
      </c>
      <c r="Z34" s="78" t="e">
        <f t="shared" si="15"/>
        <v>#N/A</v>
      </c>
      <c r="AA34" s="78" t="e">
        <f t="shared" si="16"/>
        <v>#NUM!</v>
      </c>
      <c r="AB34" s="78" t="e">
        <f t="shared" si="17"/>
        <v>#NUM!</v>
      </c>
      <c r="AC34" s="78" t="e">
        <f t="shared" si="18"/>
        <v>#NUM!</v>
      </c>
      <c r="AD34" s="78" t="e">
        <f t="shared" si="19"/>
        <v>#NUM!</v>
      </c>
      <c r="AE34" s="78" t="e">
        <f t="shared" si="20"/>
        <v>#NUM!</v>
      </c>
      <c r="AF34" s="78" t="e">
        <f t="shared" si="21"/>
        <v>#N/A</v>
      </c>
      <c r="AG34" s="78" t="e">
        <f t="shared" si="22"/>
        <v>#NUM!</v>
      </c>
      <c r="AH34" s="78" t="e">
        <f t="shared" si="23"/>
        <v>#NUM!</v>
      </c>
      <c r="AI34" s="78" t="e">
        <f t="shared" si="24"/>
        <v>#NUM!</v>
      </c>
      <c r="AJ34" s="78" t="e">
        <f t="shared" si="25"/>
        <v>#N/A</v>
      </c>
    </row>
    <row r="35" spans="1:36" ht="12.95" customHeight="1" x14ac:dyDescent="0.15">
      <c r="A35" s="77"/>
      <c r="B35" s="99"/>
      <c r="C35" s="99"/>
      <c r="D35" s="77"/>
      <c r="E35" s="77"/>
      <c r="F35" s="4" t="str">
        <f t="shared" si="0"/>
        <v/>
      </c>
      <c r="G35" s="77"/>
      <c r="H35" s="77"/>
      <c r="I35" s="77"/>
      <c r="K35" s="78" t="e">
        <f t="shared" si="1"/>
        <v>#NUM!</v>
      </c>
      <c r="L35" s="78" t="e">
        <f t="shared" si="2"/>
        <v>#NUM!</v>
      </c>
      <c r="M35" s="78" t="e">
        <f t="shared" si="3"/>
        <v>#NUM!</v>
      </c>
      <c r="N35" s="78" t="e">
        <f t="shared" si="4"/>
        <v>#NUM!</v>
      </c>
      <c r="O35" s="78" t="e">
        <f t="shared" si="5"/>
        <v>#NUM!</v>
      </c>
      <c r="P35" s="78" t="e">
        <f t="shared" si="26"/>
        <v>#N/A</v>
      </c>
      <c r="Q35" s="78" t="e">
        <f t="shared" si="6"/>
        <v>#NUM!</v>
      </c>
      <c r="R35" s="78" t="e">
        <f t="shared" si="7"/>
        <v>#NUM!</v>
      </c>
      <c r="S35" s="78" t="e">
        <f t="shared" si="8"/>
        <v>#NUM!</v>
      </c>
      <c r="T35" s="78" t="e">
        <f t="shared" si="9"/>
        <v>#NUM!</v>
      </c>
      <c r="U35" s="78" t="e">
        <f t="shared" si="10"/>
        <v>#N/A</v>
      </c>
      <c r="V35" s="78" t="e">
        <f t="shared" si="11"/>
        <v>#NUM!</v>
      </c>
      <c r="W35" s="78" t="e">
        <f t="shared" si="12"/>
        <v>#NUM!</v>
      </c>
      <c r="X35" s="78" t="e">
        <f t="shared" si="13"/>
        <v>#NUM!</v>
      </c>
      <c r="Y35" s="78" t="e">
        <f t="shared" si="14"/>
        <v>#NUM!</v>
      </c>
      <c r="Z35" s="78" t="e">
        <f t="shared" si="15"/>
        <v>#N/A</v>
      </c>
      <c r="AA35" s="78" t="e">
        <f t="shared" si="16"/>
        <v>#NUM!</v>
      </c>
      <c r="AB35" s="78" t="e">
        <f t="shared" si="17"/>
        <v>#NUM!</v>
      </c>
      <c r="AC35" s="78" t="e">
        <f t="shared" si="18"/>
        <v>#NUM!</v>
      </c>
      <c r="AD35" s="78" t="e">
        <f t="shared" si="19"/>
        <v>#NUM!</v>
      </c>
      <c r="AE35" s="78" t="e">
        <f t="shared" si="20"/>
        <v>#NUM!</v>
      </c>
      <c r="AF35" s="78" t="e">
        <f t="shared" si="21"/>
        <v>#N/A</v>
      </c>
      <c r="AG35" s="78" t="e">
        <f t="shared" si="22"/>
        <v>#NUM!</v>
      </c>
      <c r="AH35" s="78" t="e">
        <f t="shared" si="23"/>
        <v>#NUM!</v>
      </c>
      <c r="AI35" s="78" t="e">
        <f t="shared" si="24"/>
        <v>#NUM!</v>
      </c>
      <c r="AJ35" s="78" t="e">
        <f t="shared" si="25"/>
        <v>#N/A</v>
      </c>
    </row>
    <row r="36" spans="1:36" ht="12.95" customHeight="1" x14ac:dyDescent="0.15">
      <c r="A36" s="77"/>
      <c r="B36" s="99"/>
      <c r="C36" s="99"/>
      <c r="D36" s="77"/>
      <c r="E36" s="77"/>
      <c r="F36" s="4" t="str">
        <f t="shared" si="0"/>
        <v/>
      </c>
      <c r="G36" s="77"/>
      <c r="H36" s="77"/>
      <c r="I36" s="77"/>
      <c r="K36" s="78" t="e">
        <f t="shared" si="1"/>
        <v>#NUM!</v>
      </c>
      <c r="L36" s="78" t="e">
        <f t="shared" si="2"/>
        <v>#NUM!</v>
      </c>
      <c r="M36" s="78" t="e">
        <f t="shared" si="3"/>
        <v>#NUM!</v>
      </c>
      <c r="N36" s="78" t="e">
        <f t="shared" si="4"/>
        <v>#NUM!</v>
      </c>
      <c r="O36" s="78" t="e">
        <f t="shared" si="5"/>
        <v>#NUM!</v>
      </c>
      <c r="P36" s="78" t="e">
        <f t="shared" si="26"/>
        <v>#N/A</v>
      </c>
      <c r="Q36" s="78" t="e">
        <f t="shared" si="6"/>
        <v>#NUM!</v>
      </c>
      <c r="R36" s="78" t="e">
        <f t="shared" si="7"/>
        <v>#NUM!</v>
      </c>
      <c r="S36" s="78" t="e">
        <f t="shared" si="8"/>
        <v>#NUM!</v>
      </c>
      <c r="T36" s="78" t="e">
        <f t="shared" si="9"/>
        <v>#NUM!</v>
      </c>
      <c r="U36" s="78" t="e">
        <f t="shared" si="10"/>
        <v>#N/A</v>
      </c>
      <c r="V36" s="78" t="e">
        <f t="shared" si="11"/>
        <v>#NUM!</v>
      </c>
      <c r="W36" s="78" t="e">
        <f t="shared" si="12"/>
        <v>#NUM!</v>
      </c>
      <c r="X36" s="78" t="e">
        <f t="shared" si="13"/>
        <v>#NUM!</v>
      </c>
      <c r="Y36" s="78" t="e">
        <f t="shared" si="14"/>
        <v>#NUM!</v>
      </c>
      <c r="Z36" s="78" t="e">
        <f t="shared" si="15"/>
        <v>#N/A</v>
      </c>
      <c r="AA36" s="78" t="e">
        <f t="shared" si="16"/>
        <v>#NUM!</v>
      </c>
      <c r="AB36" s="78" t="e">
        <f t="shared" si="17"/>
        <v>#NUM!</v>
      </c>
      <c r="AC36" s="78" t="e">
        <f t="shared" si="18"/>
        <v>#NUM!</v>
      </c>
      <c r="AD36" s="78" t="e">
        <f t="shared" si="19"/>
        <v>#NUM!</v>
      </c>
      <c r="AE36" s="78" t="e">
        <f t="shared" si="20"/>
        <v>#NUM!</v>
      </c>
      <c r="AF36" s="78" t="e">
        <f t="shared" si="21"/>
        <v>#N/A</v>
      </c>
      <c r="AG36" s="78" t="e">
        <f t="shared" si="22"/>
        <v>#NUM!</v>
      </c>
      <c r="AH36" s="78" t="e">
        <f t="shared" si="23"/>
        <v>#NUM!</v>
      </c>
      <c r="AI36" s="78" t="e">
        <f t="shared" si="24"/>
        <v>#NUM!</v>
      </c>
      <c r="AJ36" s="78" t="e">
        <f t="shared" si="25"/>
        <v>#N/A</v>
      </c>
    </row>
    <row r="37" spans="1:36" ht="12.95" customHeight="1" x14ac:dyDescent="0.15">
      <c r="A37" s="77"/>
      <c r="B37" s="99"/>
      <c r="C37" s="99"/>
      <c r="D37" s="77"/>
      <c r="E37" s="77"/>
      <c r="F37" s="4" t="str">
        <f t="shared" si="0"/>
        <v/>
      </c>
      <c r="G37" s="77"/>
      <c r="H37" s="77"/>
      <c r="I37" s="77"/>
      <c r="K37" s="78" t="e">
        <f t="shared" si="1"/>
        <v>#NUM!</v>
      </c>
      <c r="L37" s="78" t="e">
        <f t="shared" si="2"/>
        <v>#NUM!</v>
      </c>
      <c r="M37" s="78" t="e">
        <f t="shared" si="3"/>
        <v>#NUM!</v>
      </c>
      <c r="N37" s="78" t="e">
        <f t="shared" si="4"/>
        <v>#NUM!</v>
      </c>
      <c r="O37" s="78" t="e">
        <f t="shared" si="5"/>
        <v>#NUM!</v>
      </c>
      <c r="P37" s="78" t="e">
        <f t="shared" si="26"/>
        <v>#N/A</v>
      </c>
      <c r="Q37" s="78" t="e">
        <f t="shared" si="6"/>
        <v>#NUM!</v>
      </c>
      <c r="R37" s="78" t="e">
        <f t="shared" si="7"/>
        <v>#NUM!</v>
      </c>
      <c r="S37" s="78" t="e">
        <f t="shared" si="8"/>
        <v>#NUM!</v>
      </c>
      <c r="T37" s="78" t="e">
        <f t="shared" si="9"/>
        <v>#NUM!</v>
      </c>
      <c r="U37" s="78" t="e">
        <f t="shared" si="10"/>
        <v>#N/A</v>
      </c>
      <c r="V37" s="78" t="e">
        <f t="shared" si="11"/>
        <v>#NUM!</v>
      </c>
      <c r="W37" s="78" t="e">
        <f t="shared" si="12"/>
        <v>#NUM!</v>
      </c>
      <c r="X37" s="78" t="e">
        <f t="shared" si="13"/>
        <v>#NUM!</v>
      </c>
      <c r="Y37" s="78" t="e">
        <f t="shared" si="14"/>
        <v>#NUM!</v>
      </c>
      <c r="Z37" s="78" t="e">
        <f t="shared" si="15"/>
        <v>#N/A</v>
      </c>
      <c r="AA37" s="78" t="e">
        <f t="shared" si="16"/>
        <v>#NUM!</v>
      </c>
      <c r="AB37" s="78" t="e">
        <f t="shared" si="17"/>
        <v>#NUM!</v>
      </c>
      <c r="AC37" s="78" t="e">
        <f t="shared" si="18"/>
        <v>#NUM!</v>
      </c>
      <c r="AD37" s="78" t="e">
        <f t="shared" si="19"/>
        <v>#NUM!</v>
      </c>
      <c r="AE37" s="78" t="e">
        <f t="shared" si="20"/>
        <v>#NUM!</v>
      </c>
      <c r="AF37" s="78" t="e">
        <f t="shared" si="21"/>
        <v>#N/A</v>
      </c>
      <c r="AG37" s="78" t="e">
        <f t="shared" si="22"/>
        <v>#NUM!</v>
      </c>
      <c r="AH37" s="78" t="e">
        <f t="shared" si="23"/>
        <v>#NUM!</v>
      </c>
      <c r="AI37" s="78" t="e">
        <f t="shared" si="24"/>
        <v>#NUM!</v>
      </c>
      <c r="AJ37" s="78" t="e">
        <f t="shared" si="25"/>
        <v>#N/A</v>
      </c>
    </row>
    <row r="38" spans="1:36" ht="12.95" customHeight="1" x14ac:dyDescent="0.15">
      <c r="A38" s="77"/>
      <c r="B38" s="99"/>
      <c r="C38" s="99"/>
      <c r="D38" s="77"/>
      <c r="E38" s="77"/>
      <c r="F38" s="4" t="str">
        <f t="shared" si="0"/>
        <v/>
      </c>
      <c r="G38" s="77"/>
      <c r="H38" s="77"/>
      <c r="I38" s="77"/>
      <c r="K38" s="78" t="e">
        <f t="shared" si="1"/>
        <v>#NUM!</v>
      </c>
      <c r="L38" s="78" t="e">
        <f t="shared" si="2"/>
        <v>#NUM!</v>
      </c>
      <c r="M38" s="78" t="e">
        <f t="shared" si="3"/>
        <v>#NUM!</v>
      </c>
      <c r="N38" s="78" t="e">
        <f t="shared" si="4"/>
        <v>#NUM!</v>
      </c>
      <c r="O38" s="78" t="e">
        <f t="shared" si="5"/>
        <v>#NUM!</v>
      </c>
      <c r="P38" s="78" t="e">
        <f t="shared" si="26"/>
        <v>#N/A</v>
      </c>
      <c r="Q38" s="78" t="e">
        <f t="shared" si="6"/>
        <v>#NUM!</v>
      </c>
      <c r="R38" s="78" t="e">
        <f t="shared" si="7"/>
        <v>#NUM!</v>
      </c>
      <c r="S38" s="78" t="e">
        <f t="shared" si="8"/>
        <v>#NUM!</v>
      </c>
      <c r="T38" s="78" t="e">
        <f t="shared" si="9"/>
        <v>#NUM!</v>
      </c>
      <c r="U38" s="78" t="e">
        <f t="shared" si="10"/>
        <v>#N/A</v>
      </c>
      <c r="V38" s="78" t="e">
        <f t="shared" si="11"/>
        <v>#NUM!</v>
      </c>
      <c r="W38" s="78" t="e">
        <f t="shared" si="12"/>
        <v>#NUM!</v>
      </c>
      <c r="X38" s="78" t="e">
        <f t="shared" si="13"/>
        <v>#NUM!</v>
      </c>
      <c r="Y38" s="78" t="e">
        <f t="shared" si="14"/>
        <v>#NUM!</v>
      </c>
      <c r="Z38" s="78" t="e">
        <f t="shared" si="15"/>
        <v>#N/A</v>
      </c>
      <c r="AA38" s="78" t="e">
        <f t="shared" si="16"/>
        <v>#NUM!</v>
      </c>
      <c r="AB38" s="78" t="e">
        <f t="shared" si="17"/>
        <v>#NUM!</v>
      </c>
      <c r="AC38" s="78" t="e">
        <f t="shared" si="18"/>
        <v>#NUM!</v>
      </c>
      <c r="AD38" s="78" t="e">
        <f t="shared" si="19"/>
        <v>#NUM!</v>
      </c>
      <c r="AE38" s="78" t="e">
        <f t="shared" si="20"/>
        <v>#NUM!</v>
      </c>
      <c r="AF38" s="78" t="e">
        <f t="shared" si="21"/>
        <v>#N/A</v>
      </c>
      <c r="AG38" s="78" t="e">
        <f t="shared" si="22"/>
        <v>#NUM!</v>
      </c>
      <c r="AH38" s="78" t="e">
        <f t="shared" si="23"/>
        <v>#NUM!</v>
      </c>
      <c r="AI38" s="78" t="e">
        <f t="shared" si="24"/>
        <v>#NUM!</v>
      </c>
      <c r="AJ38" s="78" t="e">
        <f t="shared" si="25"/>
        <v>#N/A</v>
      </c>
    </row>
    <row r="39" spans="1:36" ht="12.95" customHeight="1" x14ac:dyDescent="0.15">
      <c r="A39" s="77"/>
      <c r="B39" s="99"/>
      <c r="C39" s="99"/>
      <c r="D39" s="77"/>
      <c r="E39" s="77"/>
      <c r="F39" s="4" t="str">
        <f t="shared" si="0"/>
        <v/>
      </c>
      <c r="G39" s="77"/>
      <c r="H39" s="77"/>
      <c r="I39" s="77"/>
      <c r="K39" s="78" t="e">
        <f t="shared" si="1"/>
        <v>#NUM!</v>
      </c>
      <c r="L39" s="78" t="e">
        <f t="shared" si="2"/>
        <v>#NUM!</v>
      </c>
      <c r="M39" s="78" t="e">
        <f t="shared" si="3"/>
        <v>#NUM!</v>
      </c>
      <c r="N39" s="78" t="e">
        <f t="shared" si="4"/>
        <v>#NUM!</v>
      </c>
      <c r="O39" s="78" t="e">
        <f t="shared" si="5"/>
        <v>#NUM!</v>
      </c>
      <c r="P39" s="78" t="e">
        <f t="shared" si="26"/>
        <v>#N/A</v>
      </c>
      <c r="Q39" s="78" t="e">
        <f t="shared" si="6"/>
        <v>#NUM!</v>
      </c>
      <c r="R39" s="78" t="e">
        <f t="shared" si="7"/>
        <v>#NUM!</v>
      </c>
      <c r="S39" s="78" t="e">
        <f t="shared" si="8"/>
        <v>#NUM!</v>
      </c>
      <c r="T39" s="78" t="e">
        <f t="shared" si="9"/>
        <v>#NUM!</v>
      </c>
      <c r="U39" s="78" t="e">
        <f t="shared" si="10"/>
        <v>#N/A</v>
      </c>
      <c r="V39" s="78" t="e">
        <f t="shared" si="11"/>
        <v>#NUM!</v>
      </c>
      <c r="W39" s="78" t="e">
        <f t="shared" si="12"/>
        <v>#NUM!</v>
      </c>
      <c r="X39" s="78" t="e">
        <f t="shared" si="13"/>
        <v>#NUM!</v>
      </c>
      <c r="Y39" s="78" t="e">
        <f t="shared" si="14"/>
        <v>#NUM!</v>
      </c>
      <c r="Z39" s="78" t="e">
        <f t="shared" si="15"/>
        <v>#N/A</v>
      </c>
      <c r="AA39" s="78" t="e">
        <f t="shared" si="16"/>
        <v>#NUM!</v>
      </c>
      <c r="AB39" s="78" t="e">
        <f t="shared" si="17"/>
        <v>#NUM!</v>
      </c>
      <c r="AC39" s="78" t="e">
        <f t="shared" si="18"/>
        <v>#NUM!</v>
      </c>
      <c r="AD39" s="78" t="e">
        <f t="shared" si="19"/>
        <v>#NUM!</v>
      </c>
      <c r="AE39" s="78" t="e">
        <f t="shared" si="20"/>
        <v>#NUM!</v>
      </c>
      <c r="AF39" s="78" t="e">
        <f t="shared" si="21"/>
        <v>#N/A</v>
      </c>
      <c r="AG39" s="78" t="e">
        <f t="shared" si="22"/>
        <v>#NUM!</v>
      </c>
      <c r="AH39" s="78" t="e">
        <f t="shared" si="23"/>
        <v>#NUM!</v>
      </c>
      <c r="AI39" s="78" t="e">
        <f t="shared" si="24"/>
        <v>#NUM!</v>
      </c>
      <c r="AJ39" s="78" t="e">
        <f t="shared" si="25"/>
        <v>#N/A</v>
      </c>
    </row>
    <row r="40" spans="1:36" ht="12.95" customHeight="1" x14ac:dyDescent="0.15">
      <c r="A40" s="77"/>
      <c r="B40" s="99"/>
      <c r="C40" s="99"/>
      <c r="D40" s="77"/>
      <c r="E40" s="77"/>
      <c r="F40" s="4" t="str">
        <f t="shared" si="0"/>
        <v/>
      </c>
      <c r="G40" s="77"/>
      <c r="H40" s="77"/>
      <c r="I40" s="77"/>
      <c r="K40" s="78" t="e">
        <f t="shared" si="1"/>
        <v>#NUM!</v>
      </c>
      <c r="L40" s="78" t="e">
        <f t="shared" si="2"/>
        <v>#NUM!</v>
      </c>
      <c r="M40" s="78" t="e">
        <f t="shared" si="3"/>
        <v>#NUM!</v>
      </c>
      <c r="N40" s="78" t="e">
        <f t="shared" si="4"/>
        <v>#NUM!</v>
      </c>
      <c r="O40" s="78" t="e">
        <f t="shared" si="5"/>
        <v>#NUM!</v>
      </c>
      <c r="P40" s="78" t="e">
        <f t="shared" si="26"/>
        <v>#N/A</v>
      </c>
      <c r="Q40" s="78" t="e">
        <f t="shared" si="6"/>
        <v>#NUM!</v>
      </c>
      <c r="R40" s="78" t="e">
        <f t="shared" si="7"/>
        <v>#NUM!</v>
      </c>
      <c r="S40" s="78" t="e">
        <f t="shared" si="8"/>
        <v>#NUM!</v>
      </c>
      <c r="T40" s="78" t="e">
        <f t="shared" si="9"/>
        <v>#NUM!</v>
      </c>
      <c r="U40" s="78" t="e">
        <f t="shared" si="10"/>
        <v>#N/A</v>
      </c>
      <c r="V40" s="78" t="e">
        <f t="shared" si="11"/>
        <v>#NUM!</v>
      </c>
      <c r="W40" s="78" t="e">
        <f t="shared" si="12"/>
        <v>#NUM!</v>
      </c>
      <c r="X40" s="78" t="e">
        <f t="shared" si="13"/>
        <v>#NUM!</v>
      </c>
      <c r="Y40" s="78" t="e">
        <f t="shared" si="14"/>
        <v>#NUM!</v>
      </c>
      <c r="Z40" s="78" t="e">
        <f t="shared" si="15"/>
        <v>#N/A</v>
      </c>
      <c r="AA40" s="78" t="e">
        <f t="shared" si="16"/>
        <v>#NUM!</v>
      </c>
      <c r="AB40" s="78" t="e">
        <f t="shared" si="17"/>
        <v>#NUM!</v>
      </c>
      <c r="AC40" s="78" t="e">
        <f t="shared" si="18"/>
        <v>#NUM!</v>
      </c>
      <c r="AD40" s="78" t="e">
        <f t="shared" si="19"/>
        <v>#NUM!</v>
      </c>
      <c r="AE40" s="78" t="e">
        <f t="shared" si="20"/>
        <v>#NUM!</v>
      </c>
      <c r="AF40" s="78" t="e">
        <f t="shared" si="21"/>
        <v>#N/A</v>
      </c>
      <c r="AG40" s="78" t="e">
        <f t="shared" si="22"/>
        <v>#NUM!</v>
      </c>
      <c r="AH40" s="78" t="e">
        <f t="shared" si="23"/>
        <v>#NUM!</v>
      </c>
      <c r="AI40" s="78" t="e">
        <f t="shared" si="24"/>
        <v>#NUM!</v>
      </c>
      <c r="AJ40" s="78" t="e">
        <f t="shared" si="25"/>
        <v>#N/A</v>
      </c>
    </row>
    <row r="41" spans="1:36" ht="12.95" customHeight="1" x14ac:dyDescent="0.15">
      <c r="A41" s="77"/>
      <c r="B41" s="99"/>
      <c r="C41" s="99"/>
      <c r="D41" s="77"/>
      <c r="E41" s="77"/>
      <c r="F41" s="4" t="str">
        <f t="shared" si="0"/>
        <v/>
      </c>
      <c r="G41" s="77"/>
      <c r="H41" s="77"/>
      <c r="I41" s="77"/>
      <c r="K41" s="78" t="e">
        <f t="shared" si="1"/>
        <v>#NUM!</v>
      </c>
      <c r="L41" s="78" t="e">
        <f t="shared" si="2"/>
        <v>#NUM!</v>
      </c>
      <c r="M41" s="78" t="e">
        <f t="shared" si="3"/>
        <v>#NUM!</v>
      </c>
      <c r="N41" s="78" t="e">
        <f t="shared" si="4"/>
        <v>#NUM!</v>
      </c>
      <c r="O41" s="78" t="e">
        <f t="shared" si="5"/>
        <v>#NUM!</v>
      </c>
      <c r="P41" s="78" t="e">
        <f t="shared" si="26"/>
        <v>#N/A</v>
      </c>
      <c r="Q41" s="78" t="e">
        <f t="shared" si="6"/>
        <v>#NUM!</v>
      </c>
      <c r="R41" s="78" t="e">
        <f t="shared" si="7"/>
        <v>#NUM!</v>
      </c>
      <c r="S41" s="78" t="e">
        <f t="shared" si="8"/>
        <v>#NUM!</v>
      </c>
      <c r="T41" s="78" t="e">
        <f t="shared" si="9"/>
        <v>#NUM!</v>
      </c>
      <c r="U41" s="78" t="e">
        <f t="shared" si="10"/>
        <v>#N/A</v>
      </c>
      <c r="V41" s="78" t="e">
        <f t="shared" si="11"/>
        <v>#NUM!</v>
      </c>
      <c r="W41" s="78" t="e">
        <f t="shared" si="12"/>
        <v>#NUM!</v>
      </c>
      <c r="X41" s="78" t="e">
        <f t="shared" si="13"/>
        <v>#NUM!</v>
      </c>
      <c r="Y41" s="78" t="e">
        <f t="shared" si="14"/>
        <v>#NUM!</v>
      </c>
      <c r="Z41" s="78" t="e">
        <f t="shared" si="15"/>
        <v>#N/A</v>
      </c>
      <c r="AA41" s="78" t="e">
        <f t="shared" si="16"/>
        <v>#NUM!</v>
      </c>
      <c r="AB41" s="78" t="e">
        <f t="shared" si="17"/>
        <v>#NUM!</v>
      </c>
      <c r="AC41" s="78" t="e">
        <f t="shared" si="18"/>
        <v>#NUM!</v>
      </c>
      <c r="AD41" s="78" t="e">
        <f t="shared" si="19"/>
        <v>#NUM!</v>
      </c>
      <c r="AE41" s="78" t="e">
        <f t="shared" si="20"/>
        <v>#NUM!</v>
      </c>
      <c r="AF41" s="78" t="e">
        <f t="shared" si="21"/>
        <v>#N/A</v>
      </c>
      <c r="AG41" s="78" t="e">
        <f t="shared" si="22"/>
        <v>#NUM!</v>
      </c>
      <c r="AH41" s="78" t="e">
        <f t="shared" si="23"/>
        <v>#NUM!</v>
      </c>
      <c r="AI41" s="78" t="e">
        <f t="shared" si="24"/>
        <v>#NUM!</v>
      </c>
      <c r="AJ41" s="78" t="e">
        <f t="shared" si="25"/>
        <v>#N/A</v>
      </c>
    </row>
    <row r="42" spans="1:36" ht="12.95" customHeight="1" x14ac:dyDescent="0.15">
      <c r="A42" s="77"/>
      <c r="B42" s="99"/>
      <c r="C42" s="99"/>
      <c r="D42" s="77"/>
      <c r="E42" s="77"/>
      <c r="F42" s="4" t="str">
        <f t="shared" si="0"/>
        <v/>
      </c>
      <c r="G42" s="77"/>
      <c r="H42" s="77"/>
      <c r="I42" s="77"/>
      <c r="K42" s="78" t="e">
        <f t="shared" si="1"/>
        <v>#NUM!</v>
      </c>
      <c r="L42" s="78" t="e">
        <f t="shared" si="2"/>
        <v>#NUM!</v>
      </c>
      <c r="M42" s="78" t="e">
        <f t="shared" si="3"/>
        <v>#NUM!</v>
      </c>
      <c r="N42" s="78" t="e">
        <f t="shared" si="4"/>
        <v>#NUM!</v>
      </c>
      <c r="O42" s="78" t="e">
        <f t="shared" si="5"/>
        <v>#NUM!</v>
      </c>
      <c r="P42" s="78" t="e">
        <f t="shared" si="26"/>
        <v>#N/A</v>
      </c>
      <c r="Q42" s="78" t="e">
        <f t="shared" si="6"/>
        <v>#NUM!</v>
      </c>
      <c r="R42" s="78" t="e">
        <f t="shared" si="7"/>
        <v>#NUM!</v>
      </c>
      <c r="S42" s="78" t="e">
        <f t="shared" si="8"/>
        <v>#NUM!</v>
      </c>
      <c r="T42" s="78" t="e">
        <f t="shared" si="9"/>
        <v>#NUM!</v>
      </c>
      <c r="U42" s="78" t="e">
        <f t="shared" si="10"/>
        <v>#N/A</v>
      </c>
      <c r="V42" s="78" t="e">
        <f t="shared" si="11"/>
        <v>#NUM!</v>
      </c>
      <c r="W42" s="78" t="e">
        <f t="shared" si="12"/>
        <v>#NUM!</v>
      </c>
      <c r="X42" s="78" t="e">
        <f t="shared" si="13"/>
        <v>#NUM!</v>
      </c>
      <c r="Y42" s="78" t="e">
        <f t="shared" si="14"/>
        <v>#NUM!</v>
      </c>
      <c r="Z42" s="78" t="e">
        <f t="shared" si="15"/>
        <v>#N/A</v>
      </c>
      <c r="AA42" s="78" t="e">
        <f t="shared" si="16"/>
        <v>#NUM!</v>
      </c>
      <c r="AB42" s="78" t="e">
        <f t="shared" si="17"/>
        <v>#NUM!</v>
      </c>
      <c r="AC42" s="78" t="e">
        <f t="shared" si="18"/>
        <v>#NUM!</v>
      </c>
      <c r="AD42" s="78" t="e">
        <f t="shared" si="19"/>
        <v>#NUM!</v>
      </c>
      <c r="AE42" s="78" t="e">
        <f t="shared" si="20"/>
        <v>#NUM!</v>
      </c>
      <c r="AF42" s="78" t="e">
        <f t="shared" si="21"/>
        <v>#N/A</v>
      </c>
      <c r="AG42" s="78" t="e">
        <f t="shared" si="22"/>
        <v>#NUM!</v>
      </c>
      <c r="AH42" s="78" t="e">
        <f t="shared" si="23"/>
        <v>#NUM!</v>
      </c>
      <c r="AI42" s="78" t="e">
        <f t="shared" si="24"/>
        <v>#NUM!</v>
      </c>
      <c r="AJ42" s="78" t="e">
        <f t="shared" si="25"/>
        <v>#N/A</v>
      </c>
    </row>
    <row r="43" spans="1:36" ht="12.95" customHeight="1" x14ac:dyDescent="0.15">
      <c r="A43" s="77"/>
      <c r="B43" s="99"/>
      <c r="C43" s="99"/>
      <c r="D43" s="77"/>
      <c r="E43" s="77"/>
      <c r="F43" s="4" t="str">
        <f t="shared" si="0"/>
        <v/>
      </c>
      <c r="G43" s="77"/>
      <c r="H43" s="77"/>
      <c r="I43" s="77"/>
      <c r="K43" s="78" t="e">
        <f t="shared" si="1"/>
        <v>#NUM!</v>
      </c>
      <c r="L43" s="78" t="e">
        <f t="shared" si="2"/>
        <v>#NUM!</v>
      </c>
      <c r="M43" s="78" t="e">
        <f t="shared" si="3"/>
        <v>#NUM!</v>
      </c>
      <c r="N43" s="78" t="e">
        <f t="shared" si="4"/>
        <v>#NUM!</v>
      </c>
      <c r="O43" s="78" t="e">
        <f t="shared" si="5"/>
        <v>#NUM!</v>
      </c>
      <c r="P43" s="78" t="e">
        <f t="shared" si="26"/>
        <v>#N/A</v>
      </c>
      <c r="Q43" s="78" t="e">
        <f t="shared" si="6"/>
        <v>#NUM!</v>
      </c>
      <c r="R43" s="78" t="e">
        <f t="shared" si="7"/>
        <v>#NUM!</v>
      </c>
      <c r="S43" s="78" t="e">
        <f t="shared" si="8"/>
        <v>#NUM!</v>
      </c>
      <c r="T43" s="78" t="e">
        <f t="shared" si="9"/>
        <v>#NUM!</v>
      </c>
      <c r="U43" s="78" t="e">
        <f t="shared" si="10"/>
        <v>#N/A</v>
      </c>
      <c r="V43" s="78" t="e">
        <f t="shared" si="11"/>
        <v>#NUM!</v>
      </c>
      <c r="W43" s="78" t="e">
        <f t="shared" si="12"/>
        <v>#NUM!</v>
      </c>
      <c r="X43" s="78" t="e">
        <f t="shared" si="13"/>
        <v>#NUM!</v>
      </c>
      <c r="Y43" s="78" t="e">
        <f t="shared" si="14"/>
        <v>#NUM!</v>
      </c>
      <c r="Z43" s="78" t="e">
        <f t="shared" si="15"/>
        <v>#N/A</v>
      </c>
      <c r="AA43" s="78" t="e">
        <f t="shared" si="16"/>
        <v>#NUM!</v>
      </c>
      <c r="AB43" s="78" t="e">
        <f t="shared" si="17"/>
        <v>#NUM!</v>
      </c>
      <c r="AC43" s="78" t="e">
        <f t="shared" si="18"/>
        <v>#NUM!</v>
      </c>
      <c r="AD43" s="78" t="e">
        <f t="shared" si="19"/>
        <v>#NUM!</v>
      </c>
      <c r="AE43" s="78" t="e">
        <f t="shared" si="20"/>
        <v>#NUM!</v>
      </c>
      <c r="AF43" s="78" t="e">
        <f t="shared" si="21"/>
        <v>#N/A</v>
      </c>
      <c r="AG43" s="78" t="e">
        <f t="shared" si="22"/>
        <v>#NUM!</v>
      </c>
      <c r="AH43" s="78" t="e">
        <f t="shared" si="23"/>
        <v>#NUM!</v>
      </c>
      <c r="AI43" s="78" t="e">
        <f t="shared" si="24"/>
        <v>#NUM!</v>
      </c>
      <c r="AJ43" s="78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77" t="s">
        <v>18</v>
      </c>
      <c r="D46" s="77" t="s">
        <v>19</v>
      </c>
      <c r="E46" s="77" t="s">
        <v>20</v>
      </c>
      <c r="F46" s="11"/>
      <c r="G46" s="5" t="s">
        <v>21</v>
      </c>
      <c r="H46" s="13"/>
      <c r="I46" s="111" t="s">
        <v>394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14</v>
      </c>
      <c r="D47" s="15">
        <f>COUNTIF(G4:G43,"*下層*")</f>
        <v>0</v>
      </c>
      <c r="E47" s="15">
        <f>COUNTA(A4:A43)</f>
        <v>14</v>
      </c>
      <c r="F47" s="11"/>
      <c r="G47" s="16">
        <f>C47*100</f>
        <v>1400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12</v>
      </c>
      <c r="D48" s="15" t="str">
        <f>IF(D47&gt;0,ROUND(SUMIF(G4:G43,"*下層*",E4:E43)/D47,0),"")</f>
        <v/>
      </c>
      <c r="E48" s="15">
        <f>ROUND(SUM(E4:E43)/E47,0)</f>
        <v>12</v>
      </c>
      <c r="F48" s="14"/>
      <c r="G48" s="16">
        <f>C48</f>
        <v>12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18</v>
      </c>
      <c r="D49" s="15" t="str">
        <f>IF(D47&gt;0,ROUND(SUMIF(G4:G43,"*下層*",D4:D43)/D47,0),"")</f>
        <v/>
      </c>
      <c r="E49" s="15">
        <f>ROUND(SUM(D4:D43)/E47,0)</f>
        <v>18</v>
      </c>
      <c r="F49" s="14"/>
      <c r="G49" s="16">
        <f>C49</f>
        <v>18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2.4699999999999998</v>
      </c>
      <c r="D50" s="17">
        <f>SUMIF(G4:G43,"*下層*",F4:F43)</f>
        <v>0</v>
      </c>
      <c r="E50" s="4">
        <f>SUM(F4:F43)</f>
        <v>2.4699999999999998</v>
      </c>
      <c r="F50" s="14"/>
      <c r="G50" s="18">
        <f>C50*100</f>
        <v>246.99999999999997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形状比＝67、Sr＝22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77" t="s">
        <v>18</v>
      </c>
      <c r="D53" s="77" t="s">
        <v>19</v>
      </c>
      <c r="E53" s="77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5</v>
      </c>
      <c r="D54" s="15">
        <f>COUNTIF(H4:H43,"▲")</f>
        <v>0</v>
      </c>
      <c r="E54" s="15">
        <f>COUNTA(H4:H43)</f>
        <v>5</v>
      </c>
      <c r="F54" s="11"/>
      <c r="G54" s="16">
        <f>C54*100</f>
        <v>500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10</v>
      </c>
      <c r="D55" s="15" t="str">
        <f>IF(D54&gt;0,ROUND(SUMIF(H4:H43,"▲",E4:E43)/D54,0),"")</f>
        <v/>
      </c>
      <c r="E55" s="15">
        <f>ROUND(SUMIF(H4:H43,"*",E4:E43)/E54,0)</f>
        <v>10</v>
      </c>
      <c r="F55" s="14"/>
      <c r="G55" s="16">
        <f>C55</f>
        <v>10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14</v>
      </c>
      <c r="D56" s="15" t="str">
        <f>IF(D54&gt;0,ROUND(SUMIF(H4:H43,"▲",D4:D43)/D54,0),"")</f>
        <v/>
      </c>
      <c r="E56" s="15">
        <f>ROUND(SUMIF(H4:H43,"*",D4:D43)/E54,0)</f>
        <v>14</v>
      </c>
      <c r="F56" s="14"/>
      <c r="G56" s="16">
        <f>C56</f>
        <v>14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0.39</v>
      </c>
      <c r="D57" s="17">
        <f>SUMIF(H4:H43,"▲",F4:F43)</f>
        <v>0</v>
      </c>
      <c r="E57" s="17">
        <f>SUM(C57:D57)</f>
        <v>0.39</v>
      </c>
      <c r="F57" s="14"/>
      <c r="G57" s="20">
        <f>C57*100</f>
        <v>39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77" t="s">
        <v>18</v>
      </c>
      <c r="D60" s="77" t="s">
        <v>19</v>
      </c>
      <c r="E60" s="77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35.700000000000003</v>
      </c>
      <c r="D61" s="21" t="str">
        <f>IF(D47&gt;0,ROUND(D54/D47*100,1),"")</f>
        <v/>
      </c>
      <c r="E61" s="21">
        <f>ROUND(E54/E47*100,1)</f>
        <v>35.700000000000003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15.8</v>
      </c>
      <c r="D62" s="21" t="str">
        <f>IF(D47&gt;0,ROUND(D57/D50*100,1),"")</f>
        <v/>
      </c>
      <c r="E62" s="21">
        <f>ROUND(E57/E50*100,1)</f>
        <v>15.8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77" t="s">
        <v>18</v>
      </c>
      <c r="D65" s="77" t="s">
        <v>19</v>
      </c>
      <c r="E65" s="77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9</v>
      </c>
      <c r="D66" s="15">
        <f>D47-D54</f>
        <v>0</v>
      </c>
      <c r="E66" s="15">
        <f>SUM(C66:D66)</f>
        <v>9</v>
      </c>
      <c r="F66" s="11"/>
      <c r="G66" s="16">
        <f>C66*100</f>
        <v>900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13</v>
      </c>
      <c r="D67" s="15" t="str">
        <f>IF(D66&gt;0,ROUND(SUMIFS(E4:E43,G7:G43,"*下層*",H4:H43,"")/D66,0),"")</f>
        <v/>
      </c>
      <c r="E67" s="15">
        <f>IF(E66&gt;0,ROUND(SUMIF(H4:H43,"",E4:E43)/E66,0),"")</f>
        <v>13</v>
      </c>
      <c r="F67" s="14"/>
      <c r="G67" s="16">
        <f>C67</f>
        <v>13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20</v>
      </c>
      <c r="D68" s="15" t="str">
        <f>IF(D66&gt;0,ROUND(SUMIFS(D4:D43,G7:G43,"*下層*",H4:H43,"")/D66,0),"")</f>
        <v/>
      </c>
      <c r="E68" s="15">
        <f>IF(E66&gt;0,ROUND(SUMIF(H4:H43,"",D4:D43)/E66,0),"")</f>
        <v>20</v>
      </c>
      <c r="F68" s="14"/>
      <c r="G68" s="16">
        <f>C68</f>
        <v>20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2.0799999999999996</v>
      </c>
      <c r="D69" s="17" t="str">
        <f>IF(D66&gt;0,D50-D57,"")</f>
        <v/>
      </c>
      <c r="E69" s="4">
        <f>SUM(C69:D69)</f>
        <v>2.0799999999999996</v>
      </c>
      <c r="F69" s="14"/>
      <c r="G69" s="18">
        <f>C69*100</f>
        <v>207.99999999999997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形状比＝65、Sr＝26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3A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367" priority="16" stopIfTrue="1">
      <formula>AND(($H4="スギ"),(#REF!&lt;12))</formula>
    </cfRule>
  </conditionalFormatting>
  <conditionalFormatting sqref="L4:L43">
    <cfRule type="expression" dxfId="366" priority="15" stopIfTrue="1">
      <formula>AND(($H4="スギ"),(#REF!&lt;22),(#REF!&gt;=12))</formula>
    </cfRule>
  </conditionalFormatting>
  <conditionalFormatting sqref="M4:M43">
    <cfRule type="expression" dxfId="365" priority="14" stopIfTrue="1">
      <formula>AND(($H4="スギ"),(#REF!&lt;32),(#REF!&gt;=22))</formula>
    </cfRule>
  </conditionalFormatting>
  <conditionalFormatting sqref="N4:N43">
    <cfRule type="expression" dxfId="364" priority="13" stopIfTrue="1">
      <formula>AND(($H4="スギ"),(#REF!&lt;42),(#REF!&gt;=32))</formula>
    </cfRule>
  </conditionalFormatting>
  <conditionalFormatting sqref="U4:U43 Z4:AF43 AJ4:AJ43 O4:P43">
    <cfRule type="expression" dxfId="363" priority="12" stopIfTrue="1">
      <formula>AND(($H4="スギ"),(#REF!&gt;=42))</formula>
    </cfRule>
  </conditionalFormatting>
  <conditionalFormatting sqref="Q4:Q43 AA4:AA43">
    <cfRule type="expression" dxfId="362" priority="11" stopIfTrue="1">
      <formula>AND(($H4="ヒノキ"),(#REF!&lt;12))</formula>
    </cfRule>
  </conditionalFormatting>
  <conditionalFormatting sqref="R4:R43 AB4:AE43">
    <cfRule type="expression" dxfId="361" priority="10" stopIfTrue="1">
      <formula>AND(($H4="ヒノキ"),(#REF!&lt;22),(#REF!&gt;=12))</formula>
    </cfRule>
  </conditionalFormatting>
  <conditionalFormatting sqref="S4:S43">
    <cfRule type="expression" dxfId="360" priority="9" stopIfTrue="1">
      <formula>AND(($H4="ヒノキ"),(#REF!&lt;32),(#REF!&gt;=22))</formula>
    </cfRule>
  </conditionalFormatting>
  <conditionalFormatting sqref="T4:U43 Z4:AF43 AJ4:AJ43">
    <cfRule type="expression" dxfId="359" priority="8" stopIfTrue="1">
      <formula>AND(($H4="ヒノキ"),(#REF!&gt;=32))</formula>
    </cfRule>
  </conditionalFormatting>
  <conditionalFormatting sqref="V4:V43 AA4:AA43">
    <cfRule type="expression" dxfId="358" priority="7" stopIfTrue="1">
      <formula>AND(($H4="アカマツ"),(#REF!&lt;12))</formula>
    </cfRule>
  </conditionalFormatting>
  <conditionalFormatting sqref="W4:W43 AB4:AB43">
    <cfRule type="expression" dxfId="357" priority="6" stopIfTrue="1">
      <formula>AND(($H4="アカマツ"),(#REF!&lt;22),(#REF!&gt;=12))</formula>
    </cfRule>
  </conditionalFormatting>
  <conditionalFormatting sqref="X4:X43 AC4:AC43">
    <cfRule type="expression" dxfId="356" priority="5" stopIfTrue="1">
      <formula>AND(($H4="アカマツ"),(#REF!&lt;42),(#REF!&gt;=22))</formula>
    </cfRule>
  </conditionalFormatting>
  <conditionalFormatting sqref="Y4:AF43 AJ4:AJ43">
    <cfRule type="expression" dxfId="355" priority="4" stopIfTrue="1">
      <formula>AND(($H4="アカマツ"),(#REF!&gt;=42))</formula>
    </cfRule>
  </conditionalFormatting>
  <conditionalFormatting sqref="AG4:AG43">
    <cfRule type="expression" dxfId="354" priority="3" stopIfTrue="1">
      <formula>AND(($H4&lt;&gt;"スギ"),($H4&lt;&gt;"ヒノキ"),($H4&lt;&gt;"アカマツ"),(#REF!&lt;12))</formula>
    </cfRule>
  </conditionalFormatting>
  <conditionalFormatting sqref="AH4:AH43">
    <cfRule type="expression" dxfId="353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352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499984740745262"/>
  </sheetPr>
  <dimension ref="A1:U96"/>
  <sheetViews>
    <sheetView view="pageBreakPreview" topLeftCell="A4" zoomScaleNormal="100" zoomScaleSheetLayoutView="100" workbookViewId="0">
      <selection activeCell="E4" sqref="E4"/>
    </sheetView>
  </sheetViews>
  <sheetFormatPr defaultColWidth="8.5" defaultRowHeight="12" x14ac:dyDescent="0.15"/>
  <cols>
    <col min="1" max="11" width="8.5" style="11" customWidth="1"/>
    <col min="12" max="14" width="7.625" style="11" customWidth="1"/>
    <col min="15" max="16384" width="8.5" style="11"/>
  </cols>
  <sheetData>
    <row r="1" spans="1:21" ht="24" customHeight="1" x14ac:dyDescent="0.15">
      <c r="A1" s="128" t="s">
        <v>195</v>
      </c>
      <c r="B1" s="128"/>
      <c r="C1" s="129"/>
      <c r="D1" s="130" t="s">
        <v>217</v>
      </c>
      <c r="E1" s="131"/>
      <c r="F1" s="131"/>
      <c r="G1" s="132"/>
    </row>
    <row r="2" spans="1:21" ht="24" customHeight="1" x14ac:dyDescent="0.15">
      <c r="A2" s="128" t="s">
        <v>196</v>
      </c>
      <c r="B2" s="128"/>
      <c r="C2" s="129"/>
      <c r="D2" s="54" t="s">
        <v>216</v>
      </c>
      <c r="E2" s="54" t="s">
        <v>218</v>
      </c>
      <c r="F2" s="54"/>
      <c r="G2" s="55"/>
      <c r="H2" s="55"/>
      <c r="I2" s="55"/>
      <c r="J2" s="55"/>
    </row>
    <row r="3" spans="1:21" ht="24" customHeight="1" x14ac:dyDescent="0.15">
      <c r="A3" s="128" t="s">
        <v>197</v>
      </c>
      <c r="B3" s="128"/>
      <c r="C3" s="129"/>
      <c r="D3" s="56" t="s">
        <v>284</v>
      </c>
      <c r="E3" s="56" t="s">
        <v>285</v>
      </c>
      <c r="F3" s="56"/>
      <c r="G3" s="56"/>
      <c r="H3" s="56"/>
      <c r="I3" s="56"/>
      <c r="J3" s="56"/>
    </row>
    <row r="5" spans="1:21" ht="14.25" x14ac:dyDescent="0.15">
      <c r="A5" s="133" t="str">
        <f>D1</f>
        <v>S4アカマツ</v>
      </c>
      <c r="B5" s="133"/>
      <c r="C5" s="133"/>
    </row>
    <row r="7" spans="1:21" ht="12.75" customHeight="1" x14ac:dyDescent="0.15">
      <c r="A7" s="57" t="s">
        <v>16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2"/>
      <c r="P7" s="13"/>
      <c r="Q7" s="13"/>
      <c r="R7" s="13"/>
      <c r="S7" s="13"/>
      <c r="T7" s="13"/>
      <c r="U7" s="13"/>
    </row>
    <row r="8" spans="1:21" s="58" customFormat="1" ht="12.75" customHeight="1" x14ac:dyDescent="0.15">
      <c r="A8" s="121"/>
      <c r="B8" s="122"/>
      <c r="C8" s="127" t="s">
        <v>18</v>
      </c>
      <c r="D8" s="127"/>
      <c r="E8" s="127"/>
      <c r="F8" s="127"/>
      <c r="G8" s="127"/>
      <c r="H8" s="127"/>
      <c r="I8" s="127"/>
      <c r="J8" s="127"/>
      <c r="K8" s="127"/>
    </row>
    <row r="9" spans="1:21" s="58" customFormat="1" ht="12.75" customHeight="1" x14ac:dyDescent="0.15">
      <c r="A9" s="123"/>
      <c r="B9" s="124"/>
      <c r="C9" s="59" t="s">
        <v>198</v>
      </c>
      <c r="D9" s="59" t="str">
        <f t="shared" ref="D9:J9" si="0">IF(D$3&lt;&gt;"",D$3,"")</f>
        <v>No.4</v>
      </c>
      <c r="E9" s="59" t="str">
        <f t="shared" si="0"/>
        <v>No.5</v>
      </c>
      <c r="F9" s="59" t="str">
        <f t="shared" si="0"/>
        <v/>
      </c>
      <c r="G9" s="59" t="str">
        <f t="shared" si="0"/>
        <v/>
      </c>
      <c r="H9" s="59" t="str">
        <f t="shared" si="0"/>
        <v/>
      </c>
      <c r="I9" s="59" t="str">
        <f t="shared" si="0"/>
        <v/>
      </c>
      <c r="J9" s="59" t="str">
        <f t="shared" si="0"/>
        <v/>
      </c>
      <c r="K9" s="60" t="s">
        <v>199</v>
      </c>
    </row>
    <row r="10" spans="1:21" ht="12.75" customHeight="1" x14ac:dyDescent="0.15">
      <c r="A10" s="109" t="s">
        <v>22</v>
      </c>
      <c r="B10" s="110"/>
      <c r="C10" s="15">
        <f ca="1">ROUND(AVERAGE(D10:J10),0)</f>
        <v>14</v>
      </c>
      <c r="D10" s="52">
        <f t="shared" ref="D10:J10" ca="1" si="1">IF(D$2&lt;&gt;"",INDIRECT(D$2&amp;"!C47"),"")</f>
        <v>13</v>
      </c>
      <c r="E10" s="52">
        <f t="shared" ca="1" si="1"/>
        <v>14</v>
      </c>
      <c r="F10" s="52" t="str">
        <f t="shared" ca="1" si="1"/>
        <v/>
      </c>
      <c r="G10" s="52" t="str">
        <f t="shared" ca="1" si="1"/>
        <v/>
      </c>
      <c r="H10" s="52" t="str">
        <f t="shared" ca="1" si="1"/>
        <v/>
      </c>
      <c r="I10" s="52" t="str">
        <f t="shared" ca="1" si="1"/>
        <v/>
      </c>
      <c r="J10" s="52" t="str">
        <f t="shared" ca="1" si="1"/>
        <v/>
      </c>
      <c r="K10" s="61">
        <f ca="1">C10*100</f>
        <v>1400</v>
      </c>
    </row>
    <row r="11" spans="1:21" ht="12.75" customHeight="1" x14ac:dyDescent="0.15">
      <c r="A11" s="109" t="s">
        <v>23</v>
      </c>
      <c r="B11" s="110"/>
      <c r="C11" s="15">
        <f ca="1">ROUND(AVERAGE(D11:J11),0)</f>
        <v>14</v>
      </c>
      <c r="D11" s="52">
        <f t="shared" ref="D11:J11" ca="1" si="2">IF(D$2&lt;&gt;"",INDIRECT(D$2&amp;"!C48"),"")</f>
        <v>14</v>
      </c>
      <c r="E11" s="52">
        <f t="shared" ca="1" si="2"/>
        <v>13</v>
      </c>
      <c r="F11" s="52" t="str">
        <f t="shared" ca="1" si="2"/>
        <v/>
      </c>
      <c r="G11" s="52" t="str">
        <f t="shared" ca="1" si="2"/>
        <v/>
      </c>
      <c r="H11" s="52" t="str">
        <f t="shared" ca="1" si="2"/>
        <v/>
      </c>
      <c r="I11" s="52" t="str">
        <f t="shared" ca="1" si="2"/>
        <v/>
      </c>
      <c r="J11" s="52" t="str">
        <f t="shared" ca="1" si="2"/>
        <v/>
      </c>
      <c r="K11" s="62">
        <f ca="1">C11</f>
        <v>14</v>
      </c>
    </row>
    <row r="12" spans="1:21" ht="12.75" customHeight="1" x14ac:dyDescent="0.15">
      <c r="A12" s="109" t="s">
        <v>24</v>
      </c>
      <c r="B12" s="110"/>
      <c r="C12" s="15">
        <f ca="1">ROUND(AVERAGE(D12:J12),0)</f>
        <v>17</v>
      </c>
      <c r="D12" s="52">
        <f t="shared" ref="D12:J12" ca="1" si="3">IF(D$2&lt;&gt;"",INDIRECT(D$2&amp;"!C49"),"")</f>
        <v>18</v>
      </c>
      <c r="E12" s="52">
        <f t="shared" ca="1" si="3"/>
        <v>15</v>
      </c>
      <c r="F12" s="52" t="str">
        <f t="shared" ca="1" si="3"/>
        <v/>
      </c>
      <c r="G12" s="52" t="str">
        <f t="shared" ca="1" si="3"/>
        <v/>
      </c>
      <c r="H12" s="52" t="str">
        <f t="shared" ca="1" si="3"/>
        <v/>
      </c>
      <c r="I12" s="52" t="str">
        <f t="shared" ca="1" si="3"/>
        <v/>
      </c>
      <c r="J12" s="52" t="str">
        <f t="shared" ca="1" si="3"/>
        <v/>
      </c>
      <c r="K12" s="62">
        <f ca="1">C12</f>
        <v>17</v>
      </c>
    </row>
    <row r="13" spans="1:21" ht="12.75" customHeight="1" x14ac:dyDescent="0.15">
      <c r="A13" s="109" t="s">
        <v>25</v>
      </c>
      <c r="B13" s="110"/>
      <c r="C13" s="4">
        <f ca="1">ROUND(AVERAGE(D13:J13),3)</f>
        <v>3.52</v>
      </c>
      <c r="D13" s="63">
        <f t="shared" ref="D13:J13" ca="1" si="4">IF(D$2&lt;&gt;"",INDIRECT(D$2&amp;"!C50"),"")</f>
        <v>3.4499999999999993</v>
      </c>
      <c r="E13" s="63">
        <f t="shared" ca="1" si="4"/>
        <v>3.5899999999999994</v>
      </c>
      <c r="F13" s="63" t="str">
        <f t="shared" ca="1" si="4"/>
        <v/>
      </c>
      <c r="G13" s="63" t="str">
        <f t="shared" ca="1" si="4"/>
        <v/>
      </c>
      <c r="H13" s="63" t="str">
        <f t="shared" ca="1" si="4"/>
        <v/>
      </c>
      <c r="I13" s="63" t="str">
        <f t="shared" ca="1" si="4"/>
        <v/>
      </c>
      <c r="J13" s="63" t="str">
        <f t="shared" ca="1" si="4"/>
        <v/>
      </c>
      <c r="K13" s="64">
        <f ca="1">C13*100</f>
        <v>352</v>
      </c>
    </row>
    <row r="14" spans="1:21" ht="12.75" customHeight="1" x14ac:dyDescent="0.15">
      <c r="A14" s="12"/>
      <c r="B14" s="13"/>
      <c r="C14" s="13"/>
      <c r="D14" s="13"/>
      <c r="E14" s="13"/>
      <c r="F14" s="13"/>
      <c r="G14" s="13"/>
      <c r="H14" s="13"/>
      <c r="I14" s="12"/>
      <c r="J14" s="13"/>
      <c r="K14" s="19" t="str">
        <f ca="1">"形状比＝"&amp;ROUND(K11/K12*100,0)&amp;"、Sr＝"&amp;ROUND((10000/K10)^0.5/K11*100,0)</f>
        <v>形状比＝82、Sr＝19</v>
      </c>
      <c r="L14" s="13"/>
      <c r="M14" s="13"/>
      <c r="N14" s="13"/>
    </row>
    <row r="15" spans="1:21" ht="12.75" customHeight="1" x14ac:dyDescent="0.15">
      <c r="A15" s="12"/>
      <c r="B15" s="13"/>
      <c r="C15" s="13"/>
      <c r="D15" s="13"/>
      <c r="E15" s="13"/>
      <c r="F15" s="13"/>
      <c r="G15" s="13"/>
      <c r="H15" s="13"/>
      <c r="I15" s="12"/>
      <c r="J15" s="13"/>
      <c r="K15" s="19"/>
      <c r="L15" s="13"/>
      <c r="M15" s="13"/>
      <c r="N15" s="13"/>
    </row>
    <row r="16" spans="1:21" ht="12.75" customHeight="1" x14ac:dyDescent="0.15">
      <c r="A16" s="121"/>
      <c r="B16" s="122"/>
      <c r="C16" s="118" t="s">
        <v>19</v>
      </c>
      <c r="D16" s="119"/>
      <c r="E16" s="119"/>
      <c r="F16" s="119"/>
      <c r="G16" s="119"/>
      <c r="H16" s="119"/>
      <c r="I16" s="119"/>
      <c r="J16" s="120"/>
    </row>
    <row r="17" spans="1:21" ht="12.75" customHeight="1" x14ac:dyDescent="0.15">
      <c r="A17" s="123"/>
      <c r="B17" s="124"/>
      <c r="C17" s="59" t="str">
        <f>C$9</f>
        <v>平均</v>
      </c>
      <c r="D17" s="59" t="str">
        <f t="shared" ref="D17:J17" si="5">IF(D$3&lt;&gt;"",D$3,"")</f>
        <v>No.4</v>
      </c>
      <c r="E17" s="59" t="str">
        <f t="shared" si="5"/>
        <v>No.5</v>
      </c>
      <c r="F17" s="59" t="str">
        <f t="shared" si="5"/>
        <v/>
      </c>
      <c r="G17" s="59" t="str">
        <f t="shared" si="5"/>
        <v/>
      </c>
      <c r="H17" s="59" t="str">
        <f t="shared" si="5"/>
        <v/>
      </c>
      <c r="I17" s="59" t="str">
        <f t="shared" si="5"/>
        <v/>
      </c>
      <c r="J17" s="59" t="str">
        <f t="shared" si="5"/>
        <v/>
      </c>
    </row>
    <row r="18" spans="1:21" ht="12.75" customHeight="1" x14ac:dyDescent="0.15">
      <c r="A18" s="109" t="s">
        <v>22</v>
      </c>
      <c r="B18" s="110"/>
      <c r="C18" s="15">
        <f ca="1">ROUND(AVERAGE(D18:J18),0)</f>
        <v>7</v>
      </c>
      <c r="D18" s="52">
        <f t="shared" ref="D18:J18" ca="1" si="6">IF(D$2&lt;&gt;"",INDIRECT(D$2&amp;"!D47"),"")</f>
        <v>7</v>
      </c>
      <c r="E18" s="52">
        <f t="shared" ca="1" si="6"/>
        <v>6</v>
      </c>
      <c r="F18" s="52" t="str">
        <f t="shared" ca="1" si="6"/>
        <v/>
      </c>
      <c r="G18" s="52" t="str">
        <f t="shared" ca="1" si="6"/>
        <v/>
      </c>
      <c r="H18" s="52" t="str">
        <f t="shared" ca="1" si="6"/>
        <v/>
      </c>
      <c r="I18" s="52" t="str">
        <f t="shared" ca="1" si="6"/>
        <v/>
      </c>
      <c r="J18" s="52" t="str">
        <f t="shared" ca="1" si="6"/>
        <v/>
      </c>
    </row>
    <row r="19" spans="1:21" ht="12.75" customHeight="1" x14ac:dyDescent="0.15">
      <c r="A19" s="109" t="s">
        <v>23</v>
      </c>
      <c r="B19" s="110"/>
      <c r="C19" s="15">
        <f ca="1">IF($C$18=0,"",ROUND(AVERAGE(D19:J19),0))</f>
        <v>8</v>
      </c>
      <c r="D19" s="52">
        <f ca="1">IF(D$2&lt;&gt;"",INDIRECT(D$2&amp;"!D48"),"")</f>
        <v>8</v>
      </c>
      <c r="E19" s="52">
        <f t="shared" ref="E19:J19" ca="1" si="7">IF(E$2&lt;&gt;"",INDIRECT(E$2&amp;"!D48"),"")</f>
        <v>8</v>
      </c>
      <c r="F19" s="52" t="str">
        <f t="shared" ca="1" si="7"/>
        <v/>
      </c>
      <c r="G19" s="52" t="str">
        <f t="shared" ca="1" si="7"/>
        <v/>
      </c>
      <c r="H19" s="52" t="str">
        <f t="shared" ca="1" si="7"/>
        <v/>
      </c>
      <c r="I19" s="52" t="str">
        <f t="shared" ca="1" si="7"/>
        <v/>
      </c>
      <c r="J19" s="52" t="str">
        <f t="shared" ca="1" si="7"/>
        <v/>
      </c>
    </row>
    <row r="20" spans="1:21" ht="12.75" customHeight="1" x14ac:dyDescent="0.15">
      <c r="A20" s="109" t="s">
        <v>24</v>
      </c>
      <c r="B20" s="110"/>
      <c r="C20" s="15">
        <f ca="1">IF($C$18=0,"",ROUND(AVERAGE(D20:J20),0))</f>
        <v>7</v>
      </c>
      <c r="D20" s="52">
        <f t="shared" ref="D20:J20" ca="1" si="8">IF(D$2&lt;&gt;"",INDIRECT(D$2&amp;"!D49"),"")</f>
        <v>7</v>
      </c>
      <c r="E20" s="52">
        <f t="shared" ca="1" si="8"/>
        <v>7</v>
      </c>
      <c r="F20" s="52" t="str">
        <f t="shared" ca="1" si="8"/>
        <v/>
      </c>
      <c r="G20" s="52" t="str">
        <f t="shared" ca="1" si="8"/>
        <v/>
      </c>
      <c r="H20" s="52" t="str">
        <f t="shared" ca="1" si="8"/>
        <v/>
      </c>
      <c r="I20" s="52" t="str">
        <f t="shared" ca="1" si="8"/>
        <v/>
      </c>
      <c r="J20" s="52" t="str">
        <f t="shared" ca="1" si="8"/>
        <v/>
      </c>
    </row>
    <row r="21" spans="1:21" ht="12.75" customHeight="1" x14ac:dyDescent="0.15">
      <c r="A21" s="109" t="s">
        <v>25</v>
      </c>
      <c r="B21" s="110"/>
      <c r="C21" s="4">
        <f ca="1">IF($C$18=0,"",ROUND(AVERAGE(D21:J21),3))</f>
        <v>0.1</v>
      </c>
      <c r="D21" s="65">
        <f t="shared" ref="D21:J21" ca="1" si="9">IF(D$2&lt;&gt;"",INDIRECT(D$2&amp;"!D50"),"")</f>
        <v>9.9999999999999992E-2</v>
      </c>
      <c r="E21" s="65">
        <f t="shared" ca="1" si="9"/>
        <v>9.9999999999999992E-2</v>
      </c>
      <c r="F21" s="65" t="str">
        <f t="shared" ca="1" si="9"/>
        <v/>
      </c>
      <c r="G21" s="65" t="str">
        <f t="shared" ca="1" si="9"/>
        <v/>
      </c>
      <c r="H21" s="65" t="str">
        <f t="shared" ca="1" si="9"/>
        <v/>
      </c>
      <c r="I21" s="65" t="str">
        <f t="shared" ca="1" si="9"/>
        <v/>
      </c>
      <c r="J21" s="65" t="str">
        <f t="shared" ca="1" si="9"/>
        <v/>
      </c>
    </row>
    <row r="22" spans="1:21" ht="12.75" customHeight="1" x14ac:dyDescent="0.15">
      <c r="A22" s="12"/>
      <c r="B22" s="13"/>
      <c r="C22" s="13"/>
      <c r="D22" s="13"/>
      <c r="E22" s="13"/>
      <c r="F22" s="13"/>
      <c r="G22" s="13"/>
      <c r="H22" s="13"/>
      <c r="I22" s="12"/>
      <c r="J22" s="13"/>
      <c r="K22" s="13"/>
      <c r="L22" s="13"/>
      <c r="M22" s="13"/>
      <c r="N22" s="13"/>
    </row>
    <row r="23" spans="1:21" ht="12.75" customHeight="1" x14ac:dyDescent="0.15">
      <c r="A23" s="121"/>
      <c r="B23" s="122"/>
      <c r="C23" s="115" t="s">
        <v>20</v>
      </c>
      <c r="D23" s="116"/>
      <c r="E23" s="116"/>
      <c r="F23" s="116"/>
      <c r="G23" s="116"/>
      <c r="H23" s="116"/>
      <c r="I23" s="116"/>
      <c r="J23" s="117"/>
      <c r="O23" s="12"/>
      <c r="P23" s="13"/>
      <c r="Q23" s="13"/>
      <c r="S23" s="19"/>
      <c r="T23" s="19"/>
    </row>
    <row r="24" spans="1:21" ht="12.75" customHeight="1" x14ac:dyDescent="0.15">
      <c r="A24" s="123"/>
      <c r="B24" s="124"/>
      <c r="C24" s="59" t="str">
        <f>C$9</f>
        <v>平均</v>
      </c>
      <c r="D24" s="59" t="str">
        <f t="shared" ref="D24:J24" si="10">IF(D$3&lt;&gt;"",D$3,"")</f>
        <v>No.4</v>
      </c>
      <c r="E24" s="59" t="str">
        <f t="shared" si="10"/>
        <v>No.5</v>
      </c>
      <c r="F24" s="59" t="str">
        <f t="shared" si="10"/>
        <v/>
      </c>
      <c r="G24" s="59" t="str">
        <f t="shared" si="10"/>
        <v/>
      </c>
      <c r="H24" s="59" t="str">
        <f t="shared" si="10"/>
        <v/>
      </c>
      <c r="I24" s="59" t="str">
        <f t="shared" si="10"/>
        <v/>
      </c>
      <c r="J24" s="59" t="str">
        <f t="shared" si="10"/>
        <v/>
      </c>
      <c r="O24" s="12"/>
      <c r="P24" s="13"/>
      <c r="Q24" s="13"/>
      <c r="S24" s="19"/>
      <c r="T24" s="19"/>
    </row>
    <row r="25" spans="1:21" ht="12.75" customHeight="1" x14ac:dyDescent="0.15">
      <c r="A25" s="109" t="s">
        <v>22</v>
      </c>
      <c r="B25" s="110"/>
      <c r="C25" s="15">
        <f ca="1">ROUND(AVERAGE(D25:J25),0)</f>
        <v>20</v>
      </c>
      <c r="D25" s="52">
        <f t="shared" ref="D25:J25" ca="1" si="11">IF(D$2&lt;&gt;"",INDIRECT(D$2&amp;"!E47"),"")</f>
        <v>20</v>
      </c>
      <c r="E25" s="52">
        <f t="shared" ca="1" si="11"/>
        <v>20</v>
      </c>
      <c r="F25" s="52" t="str">
        <f t="shared" ca="1" si="11"/>
        <v/>
      </c>
      <c r="G25" s="52" t="str">
        <f t="shared" ca="1" si="11"/>
        <v/>
      </c>
      <c r="H25" s="52" t="str">
        <f t="shared" ca="1" si="11"/>
        <v/>
      </c>
      <c r="I25" s="52" t="str">
        <f t="shared" ca="1" si="11"/>
        <v/>
      </c>
      <c r="J25" s="52" t="str">
        <f t="shared" ca="1" si="11"/>
        <v/>
      </c>
      <c r="O25" s="12"/>
      <c r="P25" s="13"/>
      <c r="Q25" s="13"/>
      <c r="S25" s="19"/>
      <c r="T25" s="19"/>
    </row>
    <row r="26" spans="1:21" ht="12.75" customHeight="1" x14ac:dyDescent="0.15">
      <c r="A26" s="109" t="s">
        <v>23</v>
      </c>
      <c r="B26" s="110"/>
      <c r="C26" s="15">
        <f ca="1">ROUND(AVERAGE(D26:J26),0)</f>
        <v>13</v>
      </c>
      <c r="D26" s="52">
        <f t="shared" ref="D26:J26" ca="1" si="12">IF(D$2&lt;&gt;"",INDIRECT(D$2&amp;"!E48"),"")</f>
        <v>13</v>
      </c>
      <c r="E26" s="52">
        <f t="shared" ca="1" si="12"/>
        <v>13</v>
      </c>
      <c r="F26" s="52" t="str">
        <f t="shared" ca="1" si="12"/>
        <v/>
      </c>
      <c r="G26" s="52" t="str">
        <f t="shared" ca="1" si="12"/>
        <v/>
      </c>
      <c r="H26" s="52" t="str">
        <f t="shared" ca="1" si="12"/>
        <v/>
      </c>
      <c r="I26" s="52" t="str">
        <f t="shared" ca="1" si="12"/>
        <v/>
      </c>
      <c r="J26" s="52" t="str">
        <f t="shared" ca="1" si="12"/>
        <v/>
      </c>
      <c r="O26" s="12"/>
      <c r="P26" s="13"/>
      <c r="Q26" s="13"/>
      <c r="S26" s="19"/>
      <c r="T26" s="19"/>
    </row>
    <row r="27" spans="1:21" ht="12.75" customHeight="1" x14ac:dyDescent="0.15">
      <c r="A27" s="109" t="s">
        <v>24</v>
      </c>
      <c r="B27" s="110"/>
      <c r="C27" s="15">
        <f ca="1">ROUND(AVERAGE(D27:J27),0)</f>
        <v>16</v>
      </c>
      <c r="D27" s="52">
        <f t="shared" ref="D27:J27" ca="1" si="13">IF(D$2&lt;&gt;"",INDIRECT(D$2&amp;"!E49"),"")</f>
        <v>16</v>
      </c>
      <c r="E27" s="52">
        <f t="shared" ca="1" si="13"/>
        <v>15</v>
      </c>
      <c r="F27" s="52" t="str">
        <f t="shared" ca="1" si="13"/>
        <v/>
      </c>
      <c r="G27" s="52" t="str">
        <f t="shared" ca="1" si="13"/>
        <v/>
      </c>
      <c r="H27" s="52" t="str">
        <f t="shared" ca="1" si="13"/>
        <v/>
      </c>
      <c r="I27" s="52" t="str">
        <f t="shared" ca="1" si="13"/>
        <v/>
      </c>
      <c r="J27" s="52" t="str">
        <f t="shared" ca="1" si="13"/>
        <v/>
      </c>
      <c r="O27" s="12"/>
      <c r="P27" s="13"/>
      <c r="Q27" s="13"/>
      <c r="S27" s="19"/>
      <c r="T27" s="19"/>
    </row>
    <row r="28" spans="1:21" ht="12.75" customHeight="1" x14ac:dyDescent="0.15">
      <c r="A28" s="109" t="s">
        <v>25</v>
      </c>
      <c r="B28" s="110"/>
      <c r="C28" s="4">
        <f ca="1">ROUND(AVERAGE(D28:J28),3)</f>
        <v>3.62</v>
      </c>
      <c r="D28" s="63">
        <f t="shared" ref="D28:J28" ca="1" si="14">IF(D$2&lt;&gt;"",INDIRECT(D$2&amp;"!E50"),"")</f>
        <v>3.5499999999999994</v>
      </c>
      <c r="E28" s="63">
        <f t="shared" ca="1" si="14"/>
        <v>3.6899999999999995</v>
      </c>
      <c r="F28" s="63" t="str">
        <f t="shared" ca="1" si="14"/>
        <v/>
      </c>
      <c r="G28" s="63" t="str">
        <f t="shared" ca="1" si="14"/>
        <v/>
      </c>
      <c r="H28" s="63" t="str">
        <f t="shared" ca="1" si="14"/>
        <v/>
      </c>
      <c r="I28" s="63" t="str">
        <f t="shared" ca="1" si="14"/>
        <v/>
      </c>
      <c r="J28" s="63" t="str">
        <f t="shared" ca="1" si="14"/>
        <v/>
      </c>
      <c r="O28" s="12"/>
      <c r="P28" s="13"/>
      <c r="Q28" s="13"/>
      <c r="S28" s="19"/>
      <c r="T28" s="19"/>
    </row>
    <row r="29" spans="1:21" ht="12.75" customHeight="1" x14ac:dyDescent="0.15">
      <c r="A29" s="12"/>
      <c r="B29" s="13"/>
      <c r="C29" s="12"/>
      <c r="D29" s="13"/>
      <c r="E29" s="13"/>
      <c r="J29" s="13"/>
      <c r="K29" s="13"/>
      <c r="L29" s="13"/>
      <c r="M29" s="19"/>
      <c r="O29" s="12"/>
      <c r="P29" s="13"/>
      <c r="Q29" s="13"/>
      <c r="S29" s="19"/>
      <c r="T29" s="19"/>
    </row>
    <row r="30" spans="1:21" ht="12.75" customHeight="1" x14ac:dyDescent="0.15">
      <c r="A30" s="57" t="s">
        <v>26</v>
      </c>
      <c r="B30" s="13"/>
      <c r="C30" s="13"/>
      <c r="D30" s="13"/>
      <c r="E30" s="13"/>
      <c r="F30" s="13"/>
      <c r="G30" s="13"/>
      <c r="H30" s="13"/>
      <c r="I30" s="12"/>
      <c r="J30" s="13"/>
      <c r="K30" s="13"/>
      <c r="L30" s="13"/>
      <c r="M30" s="13"/>
      <c r="N30" s="13"/>
      <c r="O30" s="12"/>
      <c r="P30" s="13"/>
      <c r="Q30" s="13"/>
      <c r="R30" s="13"/>
      <c r="S30" s="13"/>
      <c r="T30" s="13"/>
      <c r="U30" s="12"/>
    </row>
    <row r="31" spans="1:21" s="58" customFormat="1" ht="12.75" customHeight="1" x14ac:dyDescent="0.15">
      <c r="A31" s="121"/>
      <c r="B31" s="122"/>
      <c r="C31" s="127" t="s">
        <v>18</v>
      </c>
      <c r="D31" s="127"/>
      <c r="E31" s="127"/>
      <c r="F31" s="127"/>
      <c r="G31" s="127"/>
      <c r="H31" s="127"/>
      <c r="I31" s="127"/>
      <c r="J31" s="127"/>
      <c r="K31" s="127"/>
    </row>
    <row r="32" spans="1:21" s="58" customFormat="1" ht="12.75" customHeight="1" x14ac:dyDescent="0.15">
      <c r="A32" s="123"/>
      <c r="B32" s="124"/>
      <c r="C32" s="59" t="s">
        <v>198</v>
      </c>
      <c r="D32" s="59" t="str">
        <f t="shared" ref="D32:J32" si="15">IF(D$3&lt;&gt;"",D$3,"")</f>
        <v>No.4</v>
      </c>
      <c r="E32" s="59" t="str">
        <f t="shared" si="15"/>
        <v>No.5</v>
      </c>
      <c r="F32" s="59" t="str">
        <f t="shared" si="15"/>
        <v/>
      </c>
      <c r="G32" s="59" t="str">
        <f t="shared" si="15"/>
        <v/>
      </c>
      <c r="H32" s="59" t="str">
        <f t="shared" si="15"/>
        <v/>
      </c>
      <c r="I32" s="59" t="str">
        <f t="shared" si="15"/>
        <v/>
      </c>
      <c r="J32" s="59" t="str">
        <f t="shared" si="15"/>
        <v/>
      </c>
      <c r="K32" s="60" t="s">
        <v>199</v>
      </c>
    </row>
    <row r="33" spans="1:21" ht="12.75" customHeight="1" x14ac:dyDescent="0.15">
      <c r="A33" s="109" t="s">
        <v>27</v>
      </c>
      <c r="B33" s="110"/>
      <c r="C33" s="15">
        <f ca="1">ROUND(AVERAGE(D33:J33),0)</f>
        <v>9</v>
      </c>
      <c r="D33" s="52">
        <f t="shared" ref="D33:J33" ca="1" si="16">IF(D$2&lt;&gt;"",INDIRECT(D$2&amp;"!C54"),"")</f>
        <v>8</v>
      </c>
      <c r="E33" s="52">
        <f t="shared" ca="1" si="16"/>
        <v>9</v>
      </c>
      <c r="F33" s="52" t="str">
        <f t="shared" ca="1" si="16"/>
        <v/>
      </c>
      <c r="G33" s="52" t="str">
        <f t="shared" ca="1" si="16"/>
        <v/>
      </c>
      <c r="H33" s="52" t="str">
        <f t="shared" ca="1" si="16"/>
        <v/>
      </c>
      <c r="I33" s="52" t="str">
        <f t="shared" ca="1" si="16"/>
        <v/>
      </c>
      <c r="J33" s="52" t="str">
        <f t="shared" ca="1" si="16"/>
        <v/>
      </c>
      <c r="K33" s="61">
        <f ca="1">C33*100</f>
        <v>900</v>
      </c>
    </row>
    <row r="34" spans="1:21" ht="12.75" customHeight="1" x14ac:dyDescent="0.15">
      <c r="A34" s="109" t="s">
        <v>23</v>
      </c>
      <c r="B34" s="110"/>
      <c r="C34" s="15">
        <f ca="1">ROUND(AVERAGE(D34:J34),0)</f>
        <v>15</v>
      </c>
      <c r="D34" s="52">
        <f t="shared" ref="D34:J34" ca="1" si="17">IF(D$2&lt;&gt;"",INDIRECT(D$2&amp;"!C55"),"")</f>
        <v>16</v>
      </c>
      <c r="E34" s="52">
        <f t="shared" ca="1" si="17"/>
        <v>14</v>
      </c>
      <c r="F34" s="52" t="str">
        <f t="shared" ca="1" si="17"/>
        <v/>
      </c>
      <c r="G34" s="52" t="str">
        <f t="shared" ca="1" si="17"/>
        <v/>
      </c>
      <c r="H34" s="52" t="str">
        <f t="shared" ca="1" si="17"/>
        <v/>
      </c>
      <c r="I34" s="52" t="str">
        <f t="shared" ca="1" si="17"/>
        <v/>
      </c>
      <c r="J34" s="52" t="str">
        <f t="shared" ca="1" si="17"/>
        <v/>
      </c>
      <c r="K34" s="62">
        <f ca="1">C34</f>
        <v>15</v>
      </c>
    </row>
    <row r="35" spans="1:21" ht="12.75" customHeight="1" x14ac:dyDescent="0.15">
      <c r="A35" s="109" t="s">
        <v>24</v>
      </c>
      <c r="B35" s="110"/>
      <c r="C35" s="15">
        <f ca="1">ROUND(AVERAGE(D35:J35),0)</f>
        <v>16</v>
      </c>
      <c r="D35" s="52">
        <f t="shared" ref="D35:J35" ca="1" si="18">IF(D$2&lt;&gt;"",INDIRECT(D$2&amp;"!C56"),"")</f>
        <v>18</v>
      </c>
      <c r="E35" s="52">
        <f t="shared" ca="1" si="18"/>
        <v>14</v>
      </c>
      <c r="F35" s="52" t="str">
        <f t="shared" ca="1" si="18"/>
        <v/>
      </c>
      <c r="G35" s="52" t="str">
        <f t="shared" ca="1" si="18"/>
        <v/>
      </c>
      <c r="H35" s="52" t="str">
        <f t="shared" ca="1" si="18"/>
        <v/>
      </c>
      <c r="I35" s="52" t="str">
        <f t="shared" ca="1" si="18"/>
        <v/>
      </c>
      <c r="J35" s="52" t="str">
        <f t="shared" ca="1" si="18"/>
        <v/>
      </c>
      <c r="K35" s="62">
        <f ca="1">C35</f>
        <v>16</v>
      </c>
    </row>
    <row r="36" spans="1:21" ht="12.75" customHeight="1" x14ac:dyDescent="0.15">
      <c r="A36" s="109" t="s">
        <v>25</v>
      </c>
      <c r="B36" s="110"/>
      <c r="C36" s="4">
        <f ca="1">ROUND(AVERAGE(D36:J36),3)</f>
        <v>1.4</v>
      </c>
      <c r="D36" s="63">
        <f t="shared" ref="D36:J36" ca="1" si="19">IF(D$2&lt;&gt;"",INDIRECT(D$2&amp;"!C57"),"")</f>
        <v>1.63</v>
      </c>
      <c r="E36" s="63">
        <f t="shared" ca="1" si="19"/>
        <v>1.1700000000000002</v>
      </c>
      <c r="F36" s="63" t="str">
        <f t="shared" ca="1" si="19"/>
        <v/>
      </c>
      <c r="G36" s="63" t="str">
        <f t="shared" ca="1" si="19"/>
        <v/>
      </c>
      <c r="H36" s="63" t="str">
        <f t="shared" ca="1" si="19"/>
        <v/>
      </c>
      <c r="I36" s="63" t="str">
        <f t="shared" ca="1" si="19"/>
        <v/>
      </c>
      <c r="J36" s="63" t="str">
        <f t="shared" ca="1" si="19"/>
        <v/>
      </c>
      <c r="K36" s="64">
        <f ca="1">C36*100</f>
        <v>140</v>
      </c>
    </row>
    <row r="37" spans="1:21" ht="12.75" customHeight="1" x14ac:dyDescent="0.15">
      <c r="A37" s="12"/>
      <c r="B37" s="13"/>
      <c r="C37" s="13"/>
      <c r="D37" s="13"/>
      <c r="E37" s="13"/>
      <c r="F37" s="13"/>
      <c r="G37" s="13"/>
      <c r="H37" s="13"/>
      <c r="I37" s="12"/>
      <c r="J37" s="13"/>
      <c r="K37" s="13"/>
      <c r="L37" s="13"/>
      <c r="M37" s="13"/>
      <c r="N37" s="13"/>
      <c r="O37" s="12"/>
      <c r="P37" s="13"/>
      <c r="Q37" s="13"/>
      <c r="R37" s="13"/>
      <c r="S37" s="13"/>
      <c r="T37" s="13"/>
      <c r="U37" s="12"/>
    </row>
    <row r="38" spans="1:21" ht="12.75" customHeight="1" x14ac:dyDescent="0.15">
      <c r="A38" s="121"/>
      <c r="B38" s="122"/>
      <c r="C38" s="118" t="s">
        <v>19</v>
      </c>
      <c r="D38" s="119"/>
      <c r="E38" s="119"/>
      <c r="F38" s="119"/>
      <c r="G38" s="119"/>
      <c r="H38" s="119"/>
      <c r="I38" s="119"/>
      <c r="J38" s="120"/>
      <c r="L38" s="13"/>
      <c r="M38" s="13"/>
      <c r="N38" s="13"/>
      <c r="O38" s="12"/>
      <c r="P38" s="13"/>
      <c r="Q38" s="13"/>
      <c r="R38" s="13"/>
      <c r="S38" s="13"/>
      <c r="T38" s="13"/>
      <c r="U38" s="12"/>
    </row>
    <row r="39" spans="1:21" ht="12.75" customHeight="1" x14ac:dyDescent="0.15">
      <c r="A39" s="123"/>
      <c r="B39" s="124"/>
      <c r="C39" s="59" t="str">
        <f>C$9</f>
        <v>平均</v>
      </c>
      <c r="D39" s="59" t="str">
        <f t="shared" ref="D39:J39" si="20">IF(D$3&lt;&gt;"",D$3,"")</f>
        <v>No.4</v>
      </c>
      <c r="E39" s="59" t="str">
        <f t="shared" si="20"/>
        <v>No.5</v>
      </c>
      <c r="F39" s="59" t="str">
        <f t="shared" si="20"/>
        <v/>
      </c>
      <c r="G39" s="59" t="str">
        <f t="shared" si="20"/>
        <v/>
      </c>
      <c r="H39" s="59" t="str">
        <f t="shared" si="20"/>
        <v/>
      </c>
      <c r="I39" s="59" t="str">
        <f t="shared" si="20"/>
        <v/>
      </c>
      <c r="J39" s="59" t="str">
        <f t="shared" si="20"/>
        <v/>
      </c>
      <c r="L39" s="13"/>
      <c r="M39" s="13"/>
      <c r="N39" s="13"/>
      <c r="O39" s="12"/>
      <c r="P39" s="13"/>
      <c r="Q39" s="13"/>
      <c r="R39" s="13"/>
      <c r="S39" s="13"/>
      <c r="T39" s="13"/>
      <c r="U39" s="12"/>
    </row>
    <row r="40" spans="1:21" ht="12.75" customHeight="1" x14ac:dyDescent="0.15">
      <c r="A40" s="109" t="s">
        <v>27</v>
      </c>
      <c r="B40" s="110"/>
      <c r="C40" s="15">
        <f ca="1">ROUND(AVERAGE(D40:J40),0)</f>
        <v>7</v>
      </c>
      <c r="D40" s="52">
        <f t="shared" ref="D40:J40" ca="1" si="21">IF(D$2&lt;&gt;"",INDIRECT(D$2&amp;"!D54"),"")</f>
        <v>7</v>
      </c>
      <c r="E40" s="52">
        <f ca="1">IF(E$2&lt;&gt;"",INDIRECT(E$2&amp;"!D54"),"")</f>
        <v>6</v>
      </c>
      <c r="F40" s="52" t="str">
        <f t="shared" ca="1" si="21"/>
        <v/>
      </c>
      <c r="G40" s="52" t="str">
        <f t="shared" ca="1" si="21"/>
        <v/>
      </c>
      <c r="H40" s="52" t="str">
        <f t="shared" ca="1" si="21"/>
        <v/>
      </c>
      <c r="I40" s="52" t="str">
        <f t="shared" ca="1" si="21"/>
        <v/>
      </c>
      <c r="J40" s="52" t="str">
        <f t="shared" ca="1" si="21"/>
        <v/>
      </c>
      <c r="L40" s="13"/>
      <c r="M40" s="13"/>
      <c r="N40" s="13"/>
      <c r="O40" s="12"/>
      <c r="P40" s="13"/>
      <c r="Q40" s="13"/>
      <c r="R40" s="13"/>
      <c r="S40" s="13"/>
      <c r="T40" s="13"/>
      <c r="U40" s="12"/>
    </row>
    <row r="41" spans="1:21" ht="12.75" customHeight="1" x14ac:dyDescent="0.15">
      <c r="A41" s="109" t="s">
        <v>23</v>
      </c>
      <c r="B41" s="110"/>
      <c r="C41" s="15">
        <f ca="1">IF($C$20=0,"",ROUND(AVERAGE(D41:J41),0))</f>
        <v>8</v>
      </c>
      <c r="D41" s="52">
        <f ca="1">IF(D$2&lt;&gt;"",INDIRECT(D$2&amp;"!D55"),"")</f>
        <v>8</v>
      </c>
      <c r="E41" s="52">
        <f t="shared" ref="E41:J41" ca="1" si="22">IF(E$2&lt;&gt;"",INDIRECT(E$2&amp;"!D55"),"")</f>
        <v>8</v>
      </c>
      <c r="F41" s="52" t="str">
        <f t="shared" ca="1" si="22"/>
        <v/>
      </c>
      <c r="G41" s="52" t="str">
        <f t="shared" ca="1" si="22"/>
        <v/>
      </c>
      <c r="H41" s="52" t="str">
        <f t="shared" ca="1" si="22"/>
        <v/>
      </c>
      <c r="I41" s="52" t="str">
        <f t="shared" ca="1" si="22"/>
        <v/>
      </c>
      <c r="J41" s="52" t="str">
        <f t="shared" ca="1" si="22"/>
        <v/>
      </c>
      <c r="L41" s="13"/>
      <c r="M41" s="13"/>
      <c r="N41" s="13"/>
      <c r="O41" s="12"/>
      <c r="P41" s="13"/>
      <c r="Q41" s="13"/>
      <c r="R41" s="13"/>
      <c r="S41" s="13"/>
      <c r="T41" s="13"/>
      <c r="U41" s="12"/>
    </row>
    <row r="42" spans="1:21" ht="12.75" customHeight="1" x14ac:dyDescent="0.15">
      <c r="A42" s="109" t="s">
        <v>24</v>
      </c>
      <c r="B42" s="110"/>
      <c r="C42" s="15">
        <f ca="1">IF($C$20=0,"",ROUND(AVERAGE(D42:J42),0))</f>
        <v>7</v>
      </c>
      <c r="D42" s="52">
        <f t="shared" ref="D42:J42" ca="1" si="23">IF(D$2&lt;&gt;"",INDIRECT(D$2&amp;"!D56"),"")</f>
        <v>7</v>
      </c>
      <c r="E42" s="52">
        <f t="shared" ca="1" si="23"/>
        <v>7</v>
      </c>
      <c r="F42" s="52" t="str">
        <f t="shared" ca="1" si="23"/>
        <v/>
      </c>
      <c r="G42" s="52" t="str">
        <f t="shared" ca="1" si="23"/>
        <v/>
      </c>
      <c r="H42" s="52" t="str">
        <f t="shared" ca="1" si="23"/>
        <v/>
      </c>
      <c r="I42" s="52" t="str">
        <f t="shared" ca="1" si="23"/>
        <v/>
      </c>
      <c r="J42" s="52" t="str">
        <f t="shared" ca="1" si="23"/>
        <v/>
      </c>
      <c r="L42" s="13"/>
      <c r="M42" s="13"/>
      <c r="N42" s="13"/>
      <c r="O42" s="12"/>
      <c r="P42" s="13"/>
      <c r="Q42" s="13"/>
      <c r="R42" s="13"/>
      <c r="S42" s="13"/>
      <c r="T42" s="13"/>
      <c r="U42" s="12"/>
    </row>
    <row r="43" spans="1:21" ht="12.75" customHeight="1" x14ac:dyDescent="0.15">
      <c r="A43" s="109" t="s">
        <v>25</v>
      </c>
      <c r="B43" s="110"/>
      <c r="C43" s="4">
        <f ca="1">IF($C$20=0,"",ROUND(AVERAGE(D43:J43),3))</f>
        <v>0.1</v>
      </c>
      <c r="D43" s="65">
        <f t="shared" ref="D43:J43" ca="1" si="24">IF(D$2&lt;&gt;"",INDIRECT(D$2&amp;"!D57"),"")</f>
        <v>9.9999999999999992E-2</v>
      </c>
      <c r="E43" s="65">
        <f t="shared" ca="1" si="24"/>
        <v>9.9999999999999992E-2</v>
      </c>
      <c r="F43" s="65" t="str">
        <f t="shared" ca="1" si="24"/>
        <v/>
      </c>
      <c r="G43" s="65" t="str">
        <f t="shared" ca="1" si="24"/>
        <v/>
      </c>
      <c r="H43" s="65" t="str">
        <f t="shared" ca="1" si="24"/>
        <v/>
      </c>
      <c r="I43" s="65" t="str">
        <f t="shared" ca="1" si="24"/>
        <v/>
      </c>
      <c r="J43" s="65" t="str">
        <f t="shared" ca="1" si="24"/>
        <v/>
      </c>
      <c r="L43" s="13"/>
      <c r="M43" s="13"/>
      <c r="N43" s="13"/>
      <c r="O43" s="12"/>
      <c r="P43" s="13"/>
      <c r="Q43" s="13"/>
      <c r="R43" s="13"/>
      <c r="S43" s="13"/>
      <c r="T43" s="13"/>
      <c r="U43" s="12"/>
    </row>
    <row r="44" spans="1:21" ht="12.75" customHeight="1" x14ac:dyDescent="0.15">
      <c r="A44" s="12"/>
      <c r="B44" s="13"/>
      <c r="C44" s="13"/>
      <c r="D44" s="13"/>
      <c r="E44" s="13"/>
      <c r="F44" s="13"/>
      <c r="G44" s="13"/>
      <c r="H44" s="13"/>
      <c r="I44" s="12"/>
      <c r="J44" s="13"/>
      <c r="K44" s="13"/>
      <c r="L44" s="13"/>
      <c r="M44" s="13"/>
      <c r="N44" s="13"/>
      <c r="O44" s="12"/>
      <c r="P44" s="13"/>
      <c r="Q44" s="13"/>
      <c r="R44" s="13"/>
      <c r="S44" s="13"/>
      <c r="T44" s="13"/>
      <c r="U44" s="12"/>
    </row>
    <row r="45" spans="1:21" ht="12.75" customHeight="1" x14ac:dyDescent="0.15">
      <c r="A45" s="121"/>
      <c r="B45" s="122"/>
      <c r="C45" s="115" t="s">
        <v>20</v>
      </c>
      <c r="D45" s="116"/>
      <c r="E45" s="116"/>
      <c r="F45" s="116"/>
      <c r="G45" s="116"/>
      <c r="H45" s="116"/>
      <c r="I45" s="116"/>
      <c r="J45" s="117"/>
      <c r="L45" s="13"/>
      <c r="M45" s="13"/>
      <c r="N45" s="13"/>
      <c r="O45" s="12"/>
      <c r="P45" s="13"/>
      <c r="Q45" s="13"/>
      <c r="R45" s="13"/>
      <c r="S45" s="13"/>
      <c r="T45" s="13"/>
      <c r="U45" s="12"/>
    </row>
    <row r="46" spans="1:21" ht="12.75" customHeight="1" x14ac:dyDescent="0.15">
      <c r="A46" s="123"/>
      <c r="B46" s="124"/>
      <c r="C46" s="59" t="str">
        <f>C$9</f>
        <v>平均</v>
      </c>
      <c r="D46" s="59" t="str">
        <f t="shared" ref="D46:J46" si="25">IF(D$3&lt;&gt;"",D$3,"")</f>
        <v>No.4</v>
      </c>
      <c r="E46" s="59" t="str">
        <f t="shared" si="25"/>
        <v>No.5</v>
      </c>
      <c r="F46" s="59" t="str">
        <f t="shared" si="25"/>
        <v/>
      </c>
      <c r="G46" s="59" t="str">
        <f t="shared" si="25"/>
        <v/>
      </c>
      <c r="H46" s="59" t="str">
        <f t="shared" si="25"/>
        <v/>
      </c>
      <c r="I46" s="59" t="str">
        <f t="shared" si="25"/>
        <v/>
      </c>
      <c r="J46" s="59" t="str">
        <f t="shared" si="25"/>
        <v/>
      </c>
      <c r="L46" s="13"/>
      <c r="M46" s="13"/>
      <c r="N46" s="13"/>
      <c r="O46" s="12"/>
      <c r="P46" s="13"/>
      <c r="Q46" s="13"/>
      <c r="R46" s="13"/>
      <c r="S46" s="13"/>
      <c r="T46" s="13"/>
      <c r="U46" s="12"/>
    </row>
    <row r="47" spans="1:21" ht="12.75" customHeight="1" x14ac:dyDescent="0.15">
      <c r="A47" s="109" t="s">
        <v>27</v>
      </c>
      <c r="B47" s="110"/>
      <c r="C47" s="15">
        <f ca="1">ROUND(AVERAGE(D47:J47),0)</f>
        <v>15</v>
      </c>
      <c r="D47" s="52">
        <f t="shared" ref="D47:J47" ca="1" si="26">IF(D$2&lt;&gt;"",INDIRECT(D$2&amp;"!E54"),"")</f>
        <v>15</v>
      </c>
      <c r="E47" s="52">
        <f t="shared" ca="1" si="26"/>
        <v>15</v>
      </c>
      <c r="F47" s="52" t="str">
        <f t="shared" ca="1" si="26"/>
        <v/>
      </c>
      <c r="G47" s="52" t="str">
        <f t="shared" ca="1" si="26"/>
        <v/>
      </c>
      <c r="H47" s="52" t="str">
        <f t="shared" ca="1" si="26"/>
        <v/>
      </c>
      <c r="I47" s="52" t="str">
        <f t="shared" ca="1" si="26"/>
        <v/>
      </c>
      <c r="J47" s="52" t="str">
        <f t="shared" ca="1" si="26"/>
        <v/>
      </c>
      <c r="L47" s="13"/>
      <c r="M47" s="13"/>
      <c r="N47" s="13"/>
      <c r="O47" s="12"/>
      <c r="P47" s="13"/>
      <c r="Q47" s="13"/>
      <c r="R47" s="13"/>
      <c r="S47" s="13"/>
      <c r="T47" s="13"/>
      <c r="U47" s="12"/>
    </row>
    <row r="48" spans="1:21" ht="12.75" customHeight="1" x14ac:dyDescent="0.15">
      <c r="A48" s="109" t="s">
        <v>23</v>
      </c>
      <c r="B48" s="110"/>
      <c r="C48" s="15">
        <f ca="1">ROUND(AVERAGE(D48:J48),0)</f>
        <v>12</v>
      </c>
      <c r="D48" s="52">
        <f t="shared" ref="D48:J48" ca="1" si="27">IF(D$2&lt;&gt;"",INDIRECT(D$2&amp;"!E55"),"")</f>
        <v>12</v>
      </c>
      <c r="E48" s="52">
        <f t="shared" ca="1" si="27"/>
        <v>11</v>
      </c>
      <c r="F48" s="52" t="str">
        <f t="shared" ca="1" si="27"/>
        <v/>
      </c>
      <c r="G48" s="52" t="str">
        <f t="shared" ca="1" si="27"/>
        <v/>
      </c>
      <c r="H48" s="52" t="str">
        <f t="shared" ca="1" si="27"/>
        <v/>
      </c>
      <c r="I48" s="52" t="str">
        <f t="shared" ca="1" si="27"/>
        <v/>
      </c>
      <c r="J48" s="52" t="str">
        <f t="shared" ca="1" si="27"/>
        <v/>
      </c>
      <c r="L48" s="13"/>
      <c r="M48" s="13"/>
      <c r="N48" s="13"/>
      <c r="O48" s="12"/>
      <c r="P48" s="13"/>
      <c r="Q48" s="13"/>
      <c r="R48" s="13"/>
      <c r="S48" s="13"/>
      <c r="T48" s="13"/>
      <c r="U48" s="12"/>
    </row>
    <row r="49" spans="1:21" ht="12.75" customHeight="1" x14ac:dyDescent="0.15">
      <c r="A49" s="109" t="s">
        <v>24</v>
      </c>
      <c r="B49" s="110"/>
      <c r="C49" s="15">
        <f ca="1">ROUND(AVERAGE(D49:J49),0)</f>
        <v>12</v>
      </c>
      <c r="D49" s="52">
        <f t="shared" ref="D49:J49" ca="1" si="28">IF(D$2&lt;&gt;"",INDIRECT(D$2&amp;"!E56"),"")</f>
        <v>13</v>
      </c>
      <c r="E49" s="52">
        <f t="shared" ca="1" si="28"/>
        <v>11</v>
      </c>
      <c r="F49" s="52" t="str">
        <f t="shared" ca="1" si="28"/>
        <v/>
      </c>
      <c r="G49" s="52" t="str">
        <f t="shared" ca="1" si="28"/>
        <v/>
      </c>
      <c r="H49" s="52" t="str">
        <f t="shared" ca="1" si="28"/>
        <v/>
      </c>
      <c r="I49" s="52" t="str">
        <f t="shared" ca="1" si="28"/>
        <v/>
      </c>
      <c r="J49" s="52" t="str">
        <f t="shared" ca="1" si="28"/>
        <v/>
      </c>
      <c r="L49" s="13"/>
      <c r="M49" s="13"/>
      <c r="N49" s="13"/>
      <c r="O49" s="12"/>
      <c r="P49" s="13"/>
      <c r="Q49" s="13"/>
      <c r="R49" s="13"/>
      <c r="S49" s="13"/>
      <c r="T49" s="13"/>
      <c r="U49" s="12"/>
    </row>
    <row r="50" spans="1:21" ht="12.75" customHeight="1" x14ac:dyDescent="0.15">
      <c r="A50" s="109" t="s">
        <v>25</v>
      </c>
      <c r="B50" s="110"/>
      <c r="C50" s="4">
        <f ca="1">ROUND(AVERAGE(D50:J50),3)</f>
        <v>1.5</v>
      </c>
      <c r="D50" s="63">
        <f t="shared" ref="D50:J50" ca="1" si="29">IF(D$2&lt;&gt;"",INDIRECT(D$2&amp;"!E57"),"")</f>
        <v>1.73</v>
      </c>
      <c r="E50" s="63">
        <f t="shared" ca="1" si="29"/>
        <v>1.2700000000000002</v>
      </c>
      <c r="F50" s="63" t="str">
        <f t="shared" ca="1" si="29"/>
        <v/>
      </c>
      <c r="G50" s="63" t="str">
        <f t="shared" ca="1" si="29"/>
        <v/>
      </c>
      <c r="H50" s="63" t="str">
        <f t="shared" ca="1" si="29"/>
        <v/>
      </c>
      <c r="I50" s="63" t="str">
        <f t="shared" ca="1" si="29"/>
        <v/>
      </c>
      <c r="J50" s="63" t="str">
        <f t="shared" ca="1" si="29"/>
        <v/>
      </c>
      <c r="L50" s="13"/>
      <c r="M50" s="13"/>
      <c r="N50" s="13"/>
      <c r="O50" s="12"/>
      <c r="P50" s="13"/>
      <c r="Q50" s="13"/>
      <c r="R50" s="13"/>
      <c r="S50" s="13"/>
      <c r="T50" s="13"/>
      <c r="U50" s="12"/>
    </row>
    <row r="51" spans="1:21" ht="12.75" customHeight="1" x14ac:dyDescent="0.15">
      <c r="A51" s="12"/>
      <c r="B51" s="13"/>
      <c r="C51" s="13"/>
      <c r="D51" s="13"/>
      <c r="E51" s="13"/>
      <c r="F51" s="13"/>
      <c r="G51" s="13"/>
      <c r="H51" s="13"/>
      <c r="I51" s="12"/>
      <c r="J51" s="13"/>
      <c r="K51" s="13"/>
      <c r="L51" s="13"/>
      <c r="M51" s="13"/>
      <c r="N51" s="13"/>
      <c r="O51" s="12"/>
      <c r="P51" s="13"/>
      <c r="Q51" s="13"/>
      <c r="R51" s="13"/>
      <c r="S51" s="13"/>
      <c r="T51" s="13"/>
      <c r="U51" s="12"/>
    </row>
    <row r="52" spans="1:21" ht="12.75" customHeight="1" x14ac:dyDescent="0.15">
      <c r="A52" s="57" t="s">
        <v>28</v>
      </c>
      <c r="B52" s="13"/>
      <c r="C52" s="13"/>
      <c r="D52" s="13"/>
      <c r="E52" s="13"/>
      <c r="F52" s="13"/>
      <c r="G52" s="13"/>
      <c r="H52" s="13"/>
      <c r="O52" s="12"/>
      <c r="P52" s="13"/>
      <c r="Q52" s="13"/>
      <c r="R52" s="13"/>
      <c r="S52" s="13"/>
      <c r="T52" s="13"/>
    </row>
    <row r="53" spans="1:21" s="58" customFormat="1" ht="12.75" customHeight="1" x14ac:dyDescent="0.15">
      <c r="A53" s="125"/>
      <c r="B53" s="126"/>
      <c r="C53" s="5" t="s">
        <v>18</v>
      </c>
      <c r="D53" s="5" t="s">
        <v>19</v>
      </c>
      <c r="E53" s="5" t="s">
        <v>20</v>
      </c>
      <c r="F53" s="66"/>
      <c r="G53" s="66"/>
      <c r="H53" s="66"/>
      <c r="P53" s="66"/>
      <c r="Q53" s="66"/>
      <c r="R53" s="66"/>
      <c r="S53" s="66"/>
      <c r="T53" s="66"/>
    </row>
    <row r="54" spans="1:21" ht="12.75" customHeight="1" x14ac:dyDescent="0.15">
      <c r="A54" s="109" t="s">
        <v>29</v>
      </c>
      <c r="B54" s="110"/>
      <c r="C54" s="67">
        <f ca="1">ROUND((C33/C10*100),1)</f>
        <v>64.3</v>
      </c>
      <c r="D54" s="15">
        <f ca="1">IF($C$18=0,"",ROUND((C40/C18*100),1))</f>
        <v>100</v>
      </c>
      <c r="E54" s="68">
        <f ca="1">ROUND((C47/C25*100),1)</f>
        <v>75</v>
      </c>
      <c r="F54" s="69"/>
      <c r="G54" s="69"/>
      <c r="H54" s="69"/>
      <c r="O54" s="70"/>
      <c r="P54" s="69"/>
      <c r="Q54" s="69"/>
      <c r="R54" s="69"/>
      <c r="S54" s="69"/>
      <c r="T54" s="69"/>
      <c r="U54" s="70"/>
    </row>
    <row r="55" spans="1:21" ht="12.75" customHeight="1" x14ac:dyDescent="0.15">
      <c r="A55" s="109" t="s">
        <v>30</v>
      </c>
      <c r="B55" s="110"/>
      <c r="C55" s="67">
        <f ca="1">ROUND((C36/C13)*100,1)</f>
        <v>39.799999999999997</v>
      </c>
      <c r="D55" s="15">
        <f ca="1">IF($C$18=0,"",ROUND((C43/C21)*100,1))</f>
        <v>100</v>
      </c>
      <c r="E55" s="68">
        <f ca="1">ROUND((C50/C28)*100,1)</f>
        <v>41.4</v>
      </c>
      <c r="F55" s="69"/>
      <c r="G55" s="69"/>
      <c r="H55" s="69"/>
      <c r="O55" s="70"/>
      <c r="P55" s="69"/>
      <c r="Q55" s="69"/>
      <c r="R55" s="69"/>
      <c r="S55" s="69"/>
      <c r="T55" s="69"/>
      <c r="U55" s="70"/>
    </row>
    <row r="56" spans="1:21" ht="12.75" customHeight="1" x14ac:dyDescent="0.15">
      <c r="A56" s="22"/>
      <c r="B56" s="22"/>
      <c r="C56" s="22"/>
      <c r="D56" s="71"/>
      <c r="E56" s="71"/>
      <c r="F56" s="71"/>
      <c r="G56" s="71"/>
      <c r="H56" s="71"/>
      <c r="I56" s="22"/>
      <c r="J56" s="71"/>
      <c r="K56" s="71"/>
      <c r="L56" s="71"/>
      <c r="M56" s="71"/>
      <c r="N56" s="71"/>
      <c r="O56" s="22"/>
      <c r="P56" s="71"/>
      <c r="Q56" s="71"/>
      <c r="R56" s="71"/>
      <c r="S56" s="71"/>
      <c r="T56" s="71"/>
      <c r="U56" s="22"/>
    </row>
    <row r="57" spans="1:21" ht="12.75" customHeight="1" x14ac:dyDescent="0.15">
      <c r="A57" s="57" t="s">
        <v>31</v>
      </c>
      <c r="B57" s="13"/>
      <c r="C57" s="13"/>
      <c r="D57" s="13"/>
      <c r="E57" s="13"/>
      <c r="F57" s="13"/>
      <c r="G57" s="13"/>
      <c r="H57" s="13"/>
      <c r="I57" s="12"/>
      <c r="J57" s="13"/>
      <c r="K57" s="13"/>
      <c r="L57" s="13"/>
      <c r="M57" s="13"/>
      <c r="N57" s="13"/>
      <c r="O57" s="12"/>
      <c r="P57" s="13"/>
      <c r="Q57" s="13"/>
      <c r="R57" s="13"/>
      <c r="S57" s="13"/>
      <c r="T57" s="13"/>
      <c r="U57" s="12"/>
    </row>
    <row r="58" spans="1:21" s="58" customFormat="1" ht="12.75" customHeight="1" x14ac:dyDescent="0.15">
      <c r="A58" s="121"/>
      <c r="B58" s="122"/>
      <c r="C58" s="127" t="s">
        <v>18</v>
      </c>
      <c r="D58" s="127"/>
      <c r="E58" s="127"/>
      <c r="F58" s="127"/>
      <c r="G58" s="127"/>
      <c r="H58" s="127"/>
      <c r="I58" s="127"/>
      <c r="J58" s="127"/>
      <c r="K58" s="127"/>
    </row>
    <row r="59" spans="1:21" s="58" customFormat="1" ht="12.75" customHeight="1" x14ac:dyDescent="0.15">
      <c r="A59" s="123"/>
      <c r="B59" s="124"/>
      <c r="C59" s="59" t="s">
        <v>198</v>
      </c>
      <c r="D59" s="59" t="str">
        <f t="shared" ref="D59:J59" si="30">IF(D$3&lt;&gt;"",D$3,"")</f>
        <v>No.4</v>
      </c>
      <c r="E59" s="59" t="str">
        <f t="shared" si="30"/>
        <v>No.5</v>
      </c>
      <c r="F59" s="59" t="str">
        <f t="shared" si="30"/>
        <v/>
      </c>
      <c r="G59" s="59" t="str">
        <f t="shared" si="30"/>
        <v/>
      </c>
      <c r="H59" s="59" t="str">
        <f t="shared" si="30"/>
        <v/>
      </c>
      <c r="I59" s="59" t="str">
        <f t="shared" si="30"/>
        <v/>
      </c>
      <c r="J59" s="59" t="str">
        <f t="shared" si="30"/>
        <v/>
      </c>
      <c r="K59" s="60" t="s">
        <v>199</v>
      </c>
    </row>
    <row r="60" spans="1:21" ht="12.75" customHeight="1" x14ac:dyDescent="0.15">
      <c r="A60" s="109" t="s">
        <v>27</v>
      </c>
      <c r="B60" s="110"/>
      <c r="C60" s="15">
        <f ca="1">C10-C33</f>
        <v>5</v>
      </c>
      <c r="D60" s="52">
        <f t="shared" ref="D60:J60" ca="1" si="31">IF(D$2&lt;&gt;"",INDIRECT(D$2&amp;"!C66"),"")</f>
        <v>5</v>
      </c>
      <c r="E60" s="52">
        <f t="shared" ca="1" si="31"/>
        <v>5</v>
      </c>
      <c r="F60" s="52" t="str">
        <f ca="1">IF(F$2&lt;&gt;"",INDIRECT(F$2&amp;"!C66"),"")</f>
        <v/>
      </c>
      <c r="G60" s="52" t="str">
        <f t="shared" ca="1" si="31"/>
        <v/>
      </c>
      <c r="H60" s="52" t="str">
        <f t="shared" ca="1" si="31"/>
        <v/>
      </c>
      <c r="I60" s="52" t="str">
        <f t="shared" ca="1" si="31"/>
        <v/>
      </c>
      <c r="J60" s="52" t="str">
        <f t="shared" ca="1" si="31"/>
        <v/>
      </c>
      <c r="K60" s="61">
        <f ca="1">C60*100</f>
        <v>500</v>
      </c>
    </row>
    <row r="61" spans="1:21" ht="12.75" customHeight="1" x14ac:dyDescent="0.15">
      <c r="A61" s="109" t="s">
        <v>23</v>
      </c>
      <c r="B61" s="110"/>
      <c r="C61" s="15">
        <f ca="1">ROUND(AVERAGE(D61:J61),0)</f>
        <v>17</v>
      </c>
      <c r="D61" s="52">
        <f ca="1">IF(D$2&lt;&gt;"",INDIRECT(D$2&amp;"!C67"),"")</f>
        <v>16</v>
      </c>
      <c r="E61" s="52">
        <f ca="1">IF(E$2&lt;&gt;"",INDIRECT(E$2&amp;"!C67"),"")</f>
        <v>18</v>
      </c>
      <c r="F61" s="52" t="str">
        <f ca="1">IF(F$2&lt;&gt;"",INDIRECT(F$2&amp;"!C67"),"")</f>
        <v/>
      </c>
      <c r="G61" s="52" t="str">
        <f t="shared" ref="G61:J61" ca="1" si="32">IF(G$2&lt;&gt;"",INDIRECT(G$2&amp;"!C67"),"")</f>
        <v/>
      </c>
      <c r="H61" s="52" t="str">
        <f t="shared" ca="1" si="32"/>
        <v/>
      </c>
      <c r="I61" s="52" t="str">
        <f t="shared" ca="1" si="32"/>
        <v/>
      </c>
      <c r="J61" s="52" t="str">
        <f t="shared" ca="1" si="32"/>
        <v/>
      </c>
      <c r="K61" s="62">
        <f ca="1">C61</f>
        <v>17</v>
      </c>
    </row>
    <row r="62" spans="1:21" ht="12.75" customHeight="1" x14ac:dyDescent="0.15">
      <c r="A62" s="109" t="s">
        <v>24</v>
      </c>
      <c r="B62" s="110"/>
      <c r="C62" s="15">
        <f ca="1">ROUND(AVERAGE(D62:J62),0)</f>
        <v>25</v>
      </c>
      <c r="D62" s="52">
        <f t="shared" ref="D62:J62" ca="1" si="33">IF(D$2&lt;&gt;"",INDIRECT(D$2&amp;"!C68"),"")</f>
        <v>24</v>
      </c>
      <c r="E62" s="52">
        <f t="shared" ca="1" si="33"/>
        <v>26</v>
      </c>
      <c r="F62" s="52" t="str">
        <f t="shared" ca="1" si="33"/>
        <v/>
      </c>
      <c r="G62" s="52" t="str">
        <f t="shared" ca="1" si="33"/>
        <v/>
      </c>
      <c r="H62" s="52" t="str">
        <f t="shared" ca="1" si="33"/>
        <v/>
      </c>
      <c r="I62" s="52" t="str">
        <f t="shared" ca="1" si="33"/>
        <v/>
      </c>
      <c r="J62" s="52" t="str">
        <f t="shared" ca="1" si="33"/>
        <v/>
      </c>
      <c r="K62" s="62">
        <f ca="1">C62</f>
        <v>25</v>
      </c>
    </row>
    <row r="63" spans="1:21" ht="12.75" customHeight="1" x14ac:dyDescent="0.15">
      <c r="A63" s="109" t="s">
        <v>25</v>
      </c>
      <c r="B63" s="110"/>
      <c r="C63" s="4">
        <f ca="1">ROUND(AVERAGE(D63:J63),3)</f>
        <v>2.12</v>
      </c>
      <c r="D63" s="63">
        <f t="shared" ref="D63:J63" ca="1" si="34">IF(D$2&lt;&gt;"",INDIRECT(D$2&amp;"!C69"),"")</f>
        <v>1.8199999999999994</v>
      </c>
      <c r="E63" s="63">
        <f t="shared" ca="1" si="34"/>
        <v>2.419999999999999</v>
      </c>
      <c r="F63" s="63" t="str">
        <f t="shared" ca="1" si="34"/>
        <v/>
      </c>
      <c r="G63" s="63" t="str">
        <f t="shared" ca="1" si="34"/>
        <v/>
      </c>
      <c r="H63" s="63" t="str">
        <f t="shared" ca="1" si="34"/>
        <v/>
      </c>
      <c r="I63" s="63" t="str">
        <f t="shared" ca="1" si="34"/>
        <v/>
      </c>
      <c r="J63" s="63" t="str">
        <f t="shared" ca="1" si="34"/>
        <v/>
      </c>
      <c r="K63" s="64">
        <f ca="1">C63*100</f>
        <v>212</v>
      </c>
    </row>
    <row r="64" spans="1:21" ht="12.75" customHeight="1" x14ac:dyDescent="0.15">
      <c r="K64" s="19" t="str">
        <f ca="1">"形状比＝"&amp;ROUND(K61/K62*100,0)&amp;"、Sr＝"&amp;ROUND((10000/K60)^0.5/K61*100,0)</f>
        <v>形状比＝68、Sr＝26</v>
      </c>
    </row>
    <row r="65" spans="1:21" ht="12.75" customHeight="1" x14ac:dyDescent="0.15">
      <c r="K65" s="19"/>
    </row>
    <row r="66" spans="1:21" ht="12.75" customHeight="1" x14ac:dyDescent="0.15">
      <c r="A66" s="121"/>
      <c r="B66" s="122"/>
      <c r="C66" s="118" t="s">
        <v>19</v>
      </c>
      <c r="D66" s="119"/>
      <c r="E66" s="119"/>
      <c r="F66" s="119"/>
      <c r="G66" s="119"/>
      <c r="H66" s="119"/>
      <c r="I66" s="119"/>
      <c r="J66" s="120"/>
    </row>
    <row r="67" spans="1:21" ht="12.75" customHeight="1" x14ac:dyDescent="0.15">
      <c r="A67" s="123"/>
      <c r="B67" s="124"/>
      <c r="C67" s="59" t="str">
        <f>C$9</f>
        <v>平均</v>
      </c>
      <c r="D67" s="59" t="str">
        <f t="shared" ref="D67:J67" si="35">IF(D$3&lt;&gt;"",D$3,"")</f>
        <v>No.4</v>
      </c>
      <c r="E67" s="59" t="str">
        <f t="shared" si="35"/>
        <v>No.5</v>
      </c>
      <c r="F67" s="59" t="str">
        <f t="shared" si="35"/>
        <v/>
      </c>
      <c r="G67" s="59" t="str">
        <f t="shared" si="35"/>
        <v/>
      </c>
      <c r="H67" s="59" t="str">
        <f t="shared" si="35"/>
        <v/>
      </c>
      <c r="I67" s="59" t="str">
        <f t="shared" si="35"/>
        <v/>
      </c>
      <c r="J67" s="59" t="str">
        <f t="shared" si="35"/>
        <v/>
      </c>
    </row>
    <row r="68" spans="1:21" ht="12.75" customHeight="1" x14ac:dyDescent="0.15">
      <c r="A68" s="109" t="s">
        <v>27</v>
      </c>
      <c r="B68" s="110"/>
      <c r="C68" s="15">
        <f ca="1">C18-C40</f>
        <v>0</v>
      </c>
      <c r="D68" s="52">
        <f ca="1">IF(D$2&lt;&gt;"",INDIRECT(D$2&amp;"!D66"),"")</f>
        <v>0</v>
      </c>
      <c r="E68" s="52">
        <f ca="1">IF(E$2&lt;&gt;"",INDIRECT(E$2&amp;"!D66"),"")</f>
        <v>0</v>
      </c>
      <c r="F68" s="52" t="str">
        <f t="shared" ref="F68:J68" ca="1" si="36">IF(F$2&lt;&gt;"",INDIRECT(F$2&amp;"!D66"),"")</f>
        <v/>
      </c>
      <c r="G68" s="52" t="str">
        <f t="shared" ca="1" si="36"/>
        <v/>
      </c>
      <c r="H68" s="52" t="str">
        <f t="shared" ca="1" si="36"/>
        <v/>
      </c>
      <c r="I68" s="52" t="str">
        <f t="shared" ca="1" si="36"/>
        <v/>
      </c>
      <c r="J68" s="52" t="str">
        <f t="shared" ca="1" si="36"/>
        <v/>
      </c>
    </row>
    <row r="69" spans="1:21" ht="12.75" customHeight="1" x14ac:dyDescent="0.15">
      <c r="A69" s="109" t="s">
        <v>23</v>
      </c>
      <c r="B69" s="110"/>
      <c r="C69" s="15"/>
      <c r="D69" s="52" t="str">
        <f t="shared" ref="D69:J69" ca="1" si="37">IF(D$2&lt;&gt;"",INDIRECT(D$2&amp;"!D67"),"")</f>
        <v/>
      </c>
      <c r="E69" s="52" t="str">
        <f t="shared" ca="1" si="37"/>
        <v/>
      </c>
      <c r="F69" s="52" t="str">
        <f t="shared" ca="1" si="37"/>
        <v/>
      </c>
      <c r="G69" s="52" t="str">
        <f t="shared" ca="1" si="37"/>
        <v/>
      </c>
      <c r="H69" s="52" t="str">
        <f t="shared" ca="1" si="37"/>
        <v/>
      </c>
      <c r="I69" s="52" t="str">
        <f t="shared" ca="1" si="37"/>
        <v/>
      </c>
      <c r="J69" s="52" t="str">
        <f t="shared" ca="1" si="37"/>
        <v/>
      </c>
    </row>
    <row r="70" spans="1:21" ht="12.75" customHeight="1" x14ac:dyDescent="0.15">
      <c r="A70" s="109" t="s">
        <v>24</v>
      </c>
      <c r="B70" s="110"/>
      <c r="C70" s="15"/>
      <c r="D70" s="52" t="str">
        <f t="shared" ref="D70:J70" ca="1" si="38">IF(D$2&lt;&gt;"",INDIRECT(D$2&amp;"!D68"),"")</f>
        <v/>
      </c>
      <c r="E70" s="52" t="str">
        <f t="shared" ca="1" si="38"/>
        <v/>
      </c>
      <c r="F70" s="52" t="str">
        <f t="shared" ca="1" si="38"/>
        <v/>
      </c>
      <c r="G70" s="52" t="str">
        <f t="shared" ca="1" si="38"/>
        <v/>
      </c>
      <c r="H70" s="52" t="str">
        <f t="shared" ca="1" si="38"/>
        <v/>
      </c>
      <c r="I70" s="52" t="str">
        <f t="shared" ca="1" si="38"/>
        <v/>
      </c>
      <c r="J70" s="52" t="str">
        <f t="shared" ca="1" si="38"/>
        <v/>
      </c>
    </row>
    <row r="71" spans="1:21" ht="12.75" customHeight="1" x14ac:dyDescent="0.15">
      <c r="A71" s="109" t="s">
        <v>25</v>
      </c>
      <c r="B71" s="110"/>
      <c r="C71" s="4"/>
      <c r="D71" s="65" t="str">
        <f t="shared" ref="D71:J71" ca="1" si="39">IF(D$2&lt;&gt;"",INDIRECT(D$2&amp;"!D69"),"")</f>
        <v/>
      </c>
      <c r="E71" s="65" t="str">
        <f t="shared" ca="1" si="39"/>
        <v/>
      </c>
      <c r="F71" s="65" t="str">
        <f t="shared" ca="1" si="39"/>
        <v/>
      </c>
      <c r="G71" s="65" t="str">
        <f t="shared" ca="1" si="39"/>
        <v/>
      </c>
      <c r="H71" s="65" t="str">
        <f t="shared" ca="1" si="39"/>
        <v/>
      </c>
      <c r="I71" s="65" t="str">
        <f t="shared" ca="1" si="39"/>
        <v/>
      </c>
      <c r="J71" s="65" t="str">
        <f t="shared" ca="1" si="39"/>
        <v/>
      </c>
    </row>
    <row r="72" spans="1:21" ht="12.75" customHeight="1" x14ac:dyDescent="0.15"/>
    <row r="73" spans="1:21" ht="12.75" customHeight="1" x14ac:dyDescent="0.15">
      <c r="A73" s="121"/>
      <c r="B73" s="122"/>
      <c r="C73" s="115" t="s">
        <v>20</v>
      </c>
      <c r="D73" s="116"/>
      <c r="E73" s="116"/>
      <c r="F73" s="116"/>
      <c r="G73" s="116"/>
      <c r="H73" s="116"/>
      <c r="I73" s="116"/>
      <c r="J73" s="117"/>
    </row>
    <row r="74" spans="1:21" ht="12.75" customHeight="1" x14ac:dyDescent="0.15">
      <c r="A74" s="123"/>
      <c r="B74" s="124"/>
      <c r="C74" s="59" t="str">
        <f>C$9</f>
        <v>平均</v>
      </c>
      <c r="D74" s="59" t="str">
        <f t="shared" ref="D74:J74" si="40">IF(D$3&lt;&gt;"",D$3,"")</f>
        <v>No.4</v>
      </c>
      <c r="E74" s="59" t="str">
        <f t="shared" si="40"/>
        <v>No.5</v>
      </c>
      <c r="F74" s="59" t="str">
        <f t="shared" si="40"/>
        <v/>
      </c>
      <c r="G74" s="59" t="str">
        <f t="shared" si="40"/>
        <v/>
      </c>
      <c r="H74" s="59" t="str">
        <f t="shared" si="40"/>
        <v/>
      </c>
      <c r="I74" s="59" t="str">
        <f t="shared" si="40"/>
        <v/>
      </c>
      <c r="J74" s="59" t="str">
        <f t="shared" si="40"/>
        <v/>
      </c>
      <c r="L74" s="13"/>
      <c r="M74" s="13"/>
      <c r="N74" s="13"/>
      <c r="U74" s="13"/>
    </row>
    <row r="75" spans="1:21" ht="12.75" customHeight="1" x14ac:dyDescent="0.15">
      <c r="A75" s="109" t="s">
        <v>27</v>
      </c>
      <c r="B75" s="110"/>
      <c r="C75" s="15">
        <f ca="1">C25-C47</f>
        <v>5</v>
      </c>
      <c r="D75" s="52">
        <f t="shared" ref="D75:J75" ca="1" si="41">IF(D$2&lt;&gt;"",INDIRECT(D$2&amp;"!E66"),"")</f>
        <v>5</v>
      </c>
      <c r="E75" s="52">
        <f t="shared" ca="1" si="41"/>
        <v>5</v>
      </c>
      <c r="F75" s="52" t="str">
        <f t="shared" ca="1" si="41"/>
        <v/>
      </c>
      <c r="G75" s="52" t="str">
        <f t="shared" ca="1" si="41"/>
        <v/>
      </c>
      <c r="H75" s="52" t="str">
        <f t="shared" ca="1" si="41"/>
        <v/>
      </c>
      <c r="I75" s="52" t="str">
        <f t="shared" ca="1" si="41"/>
        <v/>
      </c>
      <c r="J75" s="52" t="str">
        <f t="shared" ca="1" si="41"/>
        <v/>
      </c>
      <c r="L75" s="72"/>
      <c r="M75" s="72"/>
      <c r="N75" s="72"/>
    </row>
    <row r="76" spans="1:21" ht="12.75" customHeight="1" x14ac:dyDescent="0.15">
      <c r="A76" s="109" t="s">
        <v>23</v>
      </c>
      <c r="B76" s="110"/>
      <c r="C76" s="15">
        <f ca="1">ROUND(AVERAGE(D76:J76),0)</f>
        <v>17</v>
      </c>
      <c r="D76" s="52">
        <f t="shared" ref="D76:J76" ca="1" si="42">IF(D$2&lt;&gt;"",INDIRECT(D$2&amp;"!E67"),"")</f>
        <v>16</v>
      </c>
      <c r="E76" s="52">
        <f t="shared" ca="1" si="42"/>
        <v>18</v>
      </c>
      <c r="F76" s="52" t="str">
        <f t="shared" ca="1" si="42"/>
        <v/>
      </c>
      <c r="G76" s="52" t="str">
        <f t="shared" ca="1" si="42"/>
        <v/>
      </c>
      <c r="H76" s="52" t="str">
        <f t="shared" ca="1" si="42"/>
        <v/>
      </c>
      <c r="I76" s="52" t="str">
        <f t="shared" ca="1" si="42"/>
        <v/>
      </c>
      <c r="J76" s="52" t="str">
        <f t="shared" ca="1" si="42"/>
        <v/>
      </c>
    </row>
    <row r="77" spans="1:21" ht="12.75" customHeight="1" x14ac:dyDescent="0.15">
      <c r="A77" s="109" t="s">
        <v>24</v>
      </c>
      <c r="B77" s="110"/>
      <c r="C77" s="15">
        <f ca="1">ROUND(AVERAGE(D77:J77),0)</f>
        <v>25</v>
      </c>
      <c r="D77" s="52">
        <f t="shared" ref="D77:J77" ca="1" si="43">IF(D$2&lt;&gt;"",INDIRECT(D$2&amp;"!E68"),"")</f>
        <v>24</v>
      </c>
      <c r="E77" s="52">
        <f t="shared" ca="1" si="43"/>
        <v>26</v>
      </c>
      <c r="F77" s="52" t="str">
        <f t="shared" ca="1" si="43"/>
        <v/>
      </c>
      <c r="G77" s="52" t="str">
        <f t="shared" ca="1" si="43"/>
        <v/>
      </c>
      <c r="H77" s="52" t="str">
        <f t="shared" ca="1" si="43"/>
        <v/>
      </c>
      <c r="I77" s="52" t="str">
        <f t="shared" ca="1" si="43"/>
        <v/>
      </c>
      <c r="J77" s="52" t="str">
        <f t="shared" ca="1" si="43"/>
        <v/>
      </c>
    </row>
    <row r="78" spans="1:21" ht="12.75" customHeight="1" x14ac:dyDescent="0.15">
      <c r="A78" s="109" t="s">
        <v>25</v>
      </c>
      <c r="B78" s="110"/>
      <c r="C78" s="4">
        <f ca="1">ROUND(AVERAGE(D78:J78),3)</f>
        <v>2.12</v>
      </c>
      <c r="D78" s="63">
        <f t="shared" ref="D78:J78" ca="1" si="44">IF(D$2&lt;&gt;"",INDIRECT(D$2&amp;"!E69"),"")</f>
        <v>1.8199999999999994</v>
      </c>
      <c r="E78" s="63">
        <f t="shared" ca="1" si="44"/>
        <v>2.419999999999999</v>
      </c>
      <c r="F78" s="63" t="str">
        <f t="shared" ca="1" si="44"/>
        <v/>
      </c>
      <c r="G78" s="63" t="str">
        <f t="shared" ca="1" si="44"/>
        <v/>
      </c>
      <c r="H78" s="63" t="str">
        <f t="shared" ca="1" si="44"/>
        <v/>
      </c>
      <c r="I78" s="63" t="str">
        <f t="shared" ca="1" si="44"/>
        <v/>
      </c>
      <c r="J78" s="63" t="str">
        <f t="shared" ca="1" si="44"/>
        <v/>
      </c>
    </row>
    <row r="79" spans="1:21" ht="12" customHeight="1" x14ac:dyDescent="0.15">
      <c r="H79" s="19"/>
    </row>
    <row r="82" spans="1:11" ht="22.5" customHeight="1" x14ac:dyDescent="0.15">
      <c r="A82" s="73" t="s">
        <v>200</v>
      </c>
    </row>
    <row r="83" spans="1:11" x14ac:dyDescent="0.15">
      <c r="A83" s="11" t="s">
        <v>201</v>
      </c>
    </row>
    <row r="84" spans="1:11" x14ac:dyDescent="0.15">
      <c r="A84" s="74" t="s">
        <v>202</v>
      </c>
      <c r="B84" s="114" t="s">
        <v>203</v>
      </c>
      <c r="C84" s="114"/>
      <c r="D84" s="114"/>
      <c r="E84" s="114"/>
      <c r="F84" s="114"/>
      <c r="G84" s="114"/>
      <c r="H84" s="114"/>
      <c r="I84" s="114"/>
      <c r="J84" s="114"/>
      <c r="K84" s="114"/>
    </row>
    <row r="85" spans="1:11" x14ac:dyDescent="0.15">
      <c r="A85" s="74" t="s">
        <v>204</v>
      </c>
      <c r="B85" s="114" t="s">
        <v>205</v>
      </c>
      <c r="C85" s="114"/>
      <c r="D85" s="114"/>
      <c r="E85" s="114"/>
      <c r="F85" s="114"/>
      <c r="G85" s="114"/>
      <c r="H85" s="114"/>
      <c r="I85" s="114"/>
      <c r="J85" s="114"/>
      <c r="K85" s="114"/>
    </row>
    <row r="86" spans="1:11" x14ac:dyDescent="0.15">
      <c r="A86" s="74" t="s">
        <v>206</v>
      </c>
      <c r="B86" s="114" t="s">
        <v>207</v>
      </c>
      <c r="C86" s="114"/>
      <c r="D86" s="114"/>
      <c r="E86" s="114"/>
      <c r="F86" s="114"/>
      <c r="G86" s="114"/>
      <c r="H86" s="114"/>
      <c r="I86" s="114"/>
      <c r="J86" s="114"/>
      <c r="K86" s="114"/>
    </row>
    <row r="87" spans="1:11" x14ac:dyDescent="0.15">
      <c r="A87" s="74" t="s">
        <v>208</v>
      </c>
      <c r="B87" s="114" t="s">
        <v>209</v>
      </c>
      <c r="C87" s="114"/>
      <c r="D87" s="114"/>
      <c r="E87" s="114"/>
      <c r="F87" s="114"/>
      <c r="G87" s="114"/>
      <c r="H87" s="114"/>
      <c r="I87" s="114"/>
      <c r="J87" s="114"/>
      <c r="K87" s="114"/>
    </row>
    <row r="88" spans="1:11" x14ac:dyDescent="0.15">
      <c r="A88" s="75" t="s">
        <v>210</v>
      </c>
    </row>
    <row r="90" spans="1:11" x14ac:dyDescent="0.15">
      <c r="A90" s="75" t="s">
        <v>211</v>
      </c>
    </row>
    <row r="92" spans="1:11" x14ac:dyDescent="0.15">
      <c r="A92" s="11" t="s">
        <v>212</v>
      </c>
    </row>
    <row r="93" spans="1:11" x14ac:dyDescent="0.15">
      <c r="A93" s="11" t="s">
        <v>213</v>
      </c>
    </row>
    <row r="94" spans="1:11" x14ac:dyDescent="0.15">
      <c r="A94" s="11" t="s">
        <v>214</v>
      </c>
    </row>
    <row r="96" spans="1:11" x14ac:dyDescent="0.15">
      <c r="A96" s="11" t="s">
        <v>215</v>
      </c>
    </row>
  </sheetData>
  <mergeCells count="66">
    <mergeCell ref="C45:J45"/>
    <mergeCell ref="A33:B33"/>
    <mergeCell ref="A34:B34"/>
    <mergeCell ref="C16:J16"/>
    <mergeCell ref="A1:C1"/>
    <mergeCell ref="D1:G1"/>
    <mergeCell ref="A2:C2"/>
    <mergeCell ref="A3:C3"/>
    <mergeCell ref="A5:C5"/>
    <mergeCell ref="A8:B9"/>
    <mergeCell ref="C8:K8"/>
    <mergeCell ref="A10:B10"/>
    <mergeCell ref="A11:B11"/>
    <mergeCell ref="A12:B12"/>
    <mergeCell ref="A13:B13"/>
    <mergeCell ref="A16:B17"/>
    <mergeCell ref="C31:K31"/>
    <mergeCell ref="A18:B18"/>
    <mergeCell ref="A19:B19"/>
    <mergeCell ref="A20:B20"/>
    <mergeCell ref="A21:B21"/>
    <mergeCell ref="A23:B24"/>
    <mergeCell ref="C23:J23"/>
    <mergeCell ref="A25:B25"/>
    <mergeCell ref="A26:B26"/>
    <mergeCell ref="A27:B27"/>
    <mergeCell ref="A28:B28"/>
    <mergeCell ref="A31:B32"/>
    <mergeCell ref="A35:B35"/>
    <mergeCell ref="A36:B36"/>
    <mergeCell ref="A38:B39"/>
    <mergeCell ref="C38:J38"/>
    <mergeCell ref="A40:B40"/>
    <mergeCell ref="A41:B41"/>
    <mergeCell ref="A42:B42"/>
    <mergeCell ref="A43:B43"/>
    <mergeCell ref="A45:B46"/>
    <mergeCell ref="A48:B48"/>
    <mergeCell ref="A47:B47"/>
    <mergeCell ref="A49:B49"/>
    <mergeCell ref="A50:B50"/>
    <mergeCell ref="A53:B53"/>
    <mergeCell ref="C58:K58"/>
    <mergeCell ref="A54:B54"/>
    <mergeCell ref="A55:B55"/>
    <mergeCell ref="A58:B59"/>
    <mergeCell ref="A60:B60"/>
    <mergeCell ref="A61:B61"/>
    <mergeCell ref="A77:B77"/>
    <mergeCell ref="A63:B63"/>
    <mergeCell ref="A66:B67"/>
    <mergeCell ref="A73:B74"/>
    <mergeCell ref="A62:B62"/>
    <mergeCell ref="C66:J66"/>
    <mergeCell ref="A68:B68"/>
    <mergeCell ref="A69:B69"/>
    <mergeCell ref="A70:B70"/>
    <mergeCell ref="A71:B71"/>
    <mergeCell ref="B84:K84"/>
    <mergeCell ref="B85:K85"/>
    <mergeCell ref="B86:K86"/>
    <mergeCell ref="B87:K87"/>
    <mergeCell ref="C73:J73"/>
    <mergeCell ref="A75:B75"/>
    <mergeCell ref="A76:B76"/>
    <mergeCell ref="A78:B78"/>
  </mergeCells>
  <phoneticPr fontId="3"/>
  <pageMargins left="0.98425196850393704" right="0.39370078740157483" top="0.59055118110236227" bottom="0.59055118110236227" header="0.31496062992125984" footer="0.15748031496062992"/>
  <pageSetup paperSize="9" scale="85" fitToHeight="0" orientation="portrait" horizontalDpi="300" verticalDpi="30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0" tint="-0.499984740745262"/>
  </sheetPr>
  <dimension ref="A1:U96"/>
  <sheetViews>
    <sheetView topLeftCell="A34" zoomScaleNormal="100" zoomScaleSheetLayoutView="100" workbookViewId="0">
      <selection activeCell="A96" sqref="A96"/>
    </sheetView>
  </sheetViews>
  <sheetFormatPr defaultColWidth="8.5" defaultRowHeight="12" x14ac:dyDescent="0.15"/>
  <cols>
    <col min="1" max="11" width="8.5" style="11" customWidth="1"/>
    <col min="12" max="14" width="7.625" style="11" customWidth="1"/>
    <col min="15" max="16384" width="8.5" style="11"/>
  </cols>
  <sheetData>
    <row r="1" spans="1:21" ht="24" customHeight="1" x14ac:dyDescent="0.15">
      <c r="A1" s="128" t="s">
        <v>195</v>
      </c>
      <c r="B1" s="128"/>
      <c r="C1" s="129"/>
      <c r="D1" s="130" t="s">
        <v>277</v>
      </c>
      <c r="E1" s="131"/>
      <c r="F1" s="131"/>
      <c r="G1" s="132"/>
    </row>
    <row r="2" spans="1:21" ht="24" customHeight="1" x14ac:dyDescent="0.15">
      <c r="A2" s="128" t="s">
        <v>196</v>
      </c>
      <c r="B2" s="128"/>
      <c r="C2" s="129"/>
      <c r="D2" s="92" t="s">
        <v>276</v>
      </c>
      <c r="E2" s="92" t="s">
        <v>278</v>
      </c>
      <c r="F2" s="92" t="s">
        <v>279</v>
      </c>
      <c r="G2" s="54"/>
      <c r="H2" s="54"/>
      <c r="I2" s="55"/>
      <c r="J2" s="55"/>
    </row>
    <row r="3" spans="1:21" ht="24" customHeight="1" x14ac:dyDescent="0.15">
      <c r="A3" s="128" t="s">
        <v>197</v>
      </c>
      <c r="B3" s="128"/>
      <c r="C3" s="129"/>
      <c r="D3" s="56" t="s">
        <v>567</v>
      </c>
      <c r="E3" s="56" t="s">
        <v>568</v>
      </c>
      <c r="F3" s="56" t="s">
        <v>569</v>
      </c>
      <c r="G3" s="56"/>
      <c r="H3" s="56"/>
      <c r="I3" s="56"/>
      <c r="J3" s="56"/>
    </row>
    <row r="5" spans="1:21" ht="14.25" x14ac:dyDescent="0.15">
      <c r="A5" s="133" t="str">
        <f>D1</f>
        <v>S22アカマツ</v>
      </c>
      <c r="B5" s="133"/>
      <c r="C5" s="133"/>
    </row>
    <row r="7" spans="1:21" ht="12.75" customHeight="1" x14ac:dyDescent="0.15">
      <c r="A7" s="57" t="s">
        <v>16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2"/>
      <c r="P7" s="13"/>
      <c r="Q7" s="13"/>
      <c r="R7" s="13"/>
      <c r="S7" s="13"/>
      <c r="T7" s="13"/>
      <c r="U7" s="13"/>
    </row>
    <row r="8" spans="1:21" s="58" customFormat="1" ht="12.75" customHeight="1" x14ac:dyDescent="0.15">
      <c r="A8" s="121"/>
      <c r="B8" s="122"/>
      <c r="C8" s="127" t="s">
        <v>18</v>
      </c>
      <c r="D8" s="127"/>
      <c r="E8" s="127"/>
      <c r="F8" s="127"/>
      <c r="G8" s="127"/>
      <c r="H8" s="127"/>
      <c r="I8" s="127"/>
      <c r="J8" s="127"/>
      <c r="K8" s="127"/>
    </row>
    <row r="9" spans="1:21" s="58" customFormat="1" ht="12.75" customHeight="1" x14ac:dyDescent="0.15">
      <c r="A9" s="123"/>
      <c r="B9" s="124"/>
      <c r="C9" s="59" t="s">
        <v>198</v>
      </c>
      <c r="D9" s="59" t="str">
        <f t="shared" ref="D9:J9" si="0">IF(D$3&lt;&gt;"",D$3,"")</f>
        <v>No.42</v>
      </c>
      <c r="E9" s="59" t="str">
        <f t="shared" si="0"/>
        <v>No.43</v>
      </c>
      <c r="F9" s="59" t="str">
        <f t="shared" si="0"/>
        <v>No.44</v>
      </c>
      <c r="G9" s="59" t="str">
        <f t="shared" si="0"/>
        <v/>
      </c>
      <c r="H9" s="59" t="str">
        <f t="shared" si="0"/>
        <v/>
      </c>
      <c r="I9" s="59" t="str">
        <f t="shared" si="0"/>
        <v/>
      </c>
      <c r="J9" s="59" t="str">
        <f t="shared" si="0"/>
        <v/>
      </c>
      <c r="K9" s="60" t="s">
        <v>199</v>
      </c>
    </row>
    <row r="10" spans="1:21" ht="12.75" customHeight="1" x14ac:dyDescent="0.15">
      <c r="A10" s="109" t="s">
        <v>22</v>
      </c>
      <c r="B10" s="110"/>
      <c r="C10" s="15">
        <f ca="1">ROUND(AVERAGE(D10:J10),0)</f>
        <v>15</v>
      </c>
      <c r="D10" s="77">
        <f t="shared" ref="D10:J10" ca="1" si="1">IF(D$2&lt;&gt;"",INDIRECT(D$2&amp;"!C47"),"")</f>
        <v>15</v>
      </c>
      <c r="E10" s="77">
        <f t="shared" ca="1" si="1"/>
        <v>16</v>
      </c>
      <c r="F10" s="77">
        <f t="shared" ca="1" si="1"/>
        <v>14</v>
      </c>
      <c r="G10" s="77" t="str">
        <f t="shared" ca="1" si="1"/>
        <v/>
      </c>
      <c r="H10" s="77" t="str">
        <f t="shared" ca="1" si="1"/>
        <v/>
      </c>
      <c r="I10" s="77" t="str">
        <f t="shared" ca="1" si="1"/>
        <v/>
      </c>
      <c r="J10" s="77" t="str">
        <f t="shared" ca="1" si="1"/>
        <v/>
      </c>
      <c r="K10" s="61">
        <f ca="1">C10*100</f>
        <v>1500</v>
      </c>
    </row>
    <row r="11" spans="1:21" ht="12.75" customHeight="1" x14ac:dyDescent="0.15">
      <c r="A11" s="109" t="s">
        <v>23</v>
      </c>
      <c r="B11" s="110"/>
      <c r="C11" s="15">
        <f ca="1">ROUND(AVERAGE(D11:J11),0)</f>
        <v>12</v>
      </c>
      <c r="D11" s="77">
        <f t="shared" ref="D11:J11" ca="1" si="2">IF(D$2&lt;&gt;"",INDIRECT(D$2&amp;"!C48"),"")</f>
        <v>13</v>
      </c>
      <c r="E11" s="77">
        <f t="shared" ca="1" si="2"/>
        <v>11</v>
      </c>
      <c r="F11" s="77">
        <f t="shared" ca="1" si="2"/>
        <v>12</v>
      </c>
      <c r="G11" s="77" t="str">
        <f t="shared" ca="1" si="2"/>
        <v/>
      </c>
      <c r="H11" s="77" t="str">
        <f t="shared" ca="1" si="2"/>
        <v/>
      </c>
      <c r="I11" s="77" t="str">
        <f t="shared" ca="1" si="2"/>
        <v/>
      </c>
      <c r="J11" s="77" t="str">
        <f t="shared" ca="1" si="2"/>
        <v/>
      </c>
      <c r="K11" s="62">
        <f ca="1">C11</f>
        <v>12</v>
      </c>
    </row>
    <row r="12" spans="1:21" ht="12.75" customHeight="1" x14ac:dyDescent="0.15">
      <c r="A12" s="109" t="s">
        <v>24</v>
      </c>
      <c r="B12" s="110"/>
      <c r="C12" s="15">
        <f ca="1">ROUND(AVERAGE(D12:J12),0)</f>
        <v>18</v>
      </c>
      <c r="D12" s="77">
        <f t="shared" ref="D12:J12" ca="1" si="3">IF(D$2&lt;&gt;"",INDIRECT(D$2&amp;"!C49"),"")</f>
        <v>19</v>
      </c>
      <c r="E12" s="77">
        <f t="shared" ca="1" si="3"/>
        <v>16</v>
      </c>
      <c r="F12" s="77">
        <f t="shared" ca="1" si="3"/>
        <v>18</v>
      </c>
      <c r="G12" s="77" t="str">
        <f t="shared" ca="1" si="3"/>
        <v/>
      </c>
      <c r="H12" s="77" t="str">
        <f t="shared" ca="1" si="3"/>
        <v/>
      </c>
      <c r="I12" s="77" t="str">
        <f t="shared" ca="1" si="3"/>
        <v/>
      </c>
      <c r="J12" s="77" t="str">
        <f t="shared" ca="1" si="3"/>
        <v/>
      </c>
      <c r="K12" s="62">
        <f ca="1">C12</f>
        <v>18</v>
      </c>
    </row>
    <row r="13" spans="1:21" ht="12.75" customHeight="1" x14ac:dyDescent="0.15">
      <c r="A13" s="109" t="s">
        <v>25</v>
      </c>
      <c r="B13" s="110"/>
      <c r="C13" s="4">
        <f ca="1">ROUND(AVERAGE(D13:J13),3)</f>
        <v>2.677</v>
      </c>
      <c r="D13" s="63">
        <f t="shared" ref="D13:J13" ca="1" si="4">IF(D$2&lt;&gt;"",INDIRECT(D$2&amp;"!C50"),"")</f>
        <v>3.2000000000000011</v>
      </c>
      <c r="E13" s="63">
        <f t="shared" ca="1" si="4"/>
        <v>2.36</v>
      </c>
      <c r="F13" s="63">
        <f t="shared" ca="1" si="4"/>
        <v>2.4699999999999998</v>
      </c>
      <c r="G13" s="63" t="str">
        <f t="shared" ca="1" si="4"/>
        <v/>
      </c>
      <c r="H13" s="63" t="str">
        <f t="shared" ca="1" si="4"/>
        <v/>
      </c>
      <c r="I13" s="63" t="str">
        <f t="shared" ca="1" si="4"/>
        <v/>
      </c>
      <c r="J13" s="63" t="str">
        <f t="shared" ca="1" si="4"/>
        <v/>
      </c>
      <c r="K13" s="64">
        <f ca="1">C13*100</f>
        <v>267.7</v>
      </c>
    </row>
    <row r="14" spans="1:21" ht="12.75" customHeight="1" x14ac:dyDescent="0.15">
      <c r="A14" s="12"/>
      <c r="B14" s="13"/>
      <c r="C14" s="13"/>
      <c r="D14" s="13"/>
      <c r="E14" s="13"/>
      <c r="F14" s="13"/>
      <c r="G14" s="13"/>
      <c r="H14" s="13"/>
      <c r="I14" s="12"/>
      <c r="J14" s="13"/>
      <c r="K14" s="19" t="str">
        <f ca="1">"形状比＝"&amp;ROUND(K11/K12*100,0)&amp;"、Sr＝"&amp;ROUND((10000/K10)^0.5/K11*100,0)</f>
        <v>形状比＝67、Sr＝22</v>
      </c>
      <c r="L14" s="13"/>
      <c r="M14" s="13"/>
      <c r="N14" s="13"/>
    </row>
    <row r="15" spans="1:21" ht="12.75" customHeight="1" x14ac:dyDescent="0.15">
      <c r="A15" s="12"/>
      <c r="B15" s="13"/>
      <c r="C15" s="13"/>
      <c r="D15" s="13"/>
      <c r="E15" s="13"/>
      <c r="F15" s="13"/>
      <c r="G15" s="13"/>
      <c r="H15" s="13"/>
      <c r="I15" s="12"/>
      <c r="J15" s="13"/>
      <c r="K15" s="19"/>
      <c r="L15" s="13"/>
      <c r="M15" s="13"/>
      <c r="N15" s="13"/>
    </row>
    <row r="16" spans="1:21" ht="12.75" customHeight="1" x14ac:dyDescent="0.15">
      <c r="A16" s="121"/>
      <c r="B16" s="122"/>
      <c r="C16" s="118" t="s">
        <v>19</v>
      </c>
      <c r="D16" s="119"/>
      <c r="E16" s="119"/>
      <c r="F16" s="119"/>
      <c r="G16" s="119"/>
      <c r="H16" s="119"/>
      <c r="I16" s="119"/>
      <c r="J16" s="120"/>
    </row>
    <row r="17" spans="1:21" ht="12.75" customHeight="1" x14ac:dyDescent="0.15">
      <c r="A17" s="123"/>
      <c r="B17" s="124"/>
      <c r="C17" s="59" t="str">
        <f>C$9</f>
        <v>平均</v>
      </c>
      <c r="D17" s="59" t="str">
        <f t="shared" ref="D17:J17" si="5">IF(D$3&lt;&gt;"",D$3,"")</f>
        <v>No.42</v>
      </c>
      <c r="E17" s="59" t="str">
        <f t="shared" si="5"/>
        <v>No.43</v>
      </c>
      <c r="F17" s="59" t="str">
        <f t="shared" si="5"/>
        <v>No.44</v>
      </c>
      <c r="G17" s="59" t="str">
        <f t="shared" si="5"/>
        <v/>
      </c>
      <c r="H17" s="59" t="str">
        <f t="shared" si="5"/>
        <v/>
      </c>
      <c r="I17" s="59" t="str">
        <f t="shared" si="5"/>
        <v/>
      </c>
      <c r="J17" s="59" t="str">
        <f t="shared" si="5"/>
        <v/>
      </c>
    </row>
    <row r="18" spans="1:21" ht="12.75" customHeight="1" x14ac:dyDescent="0.15">
      <c r="A18" s="109" t="s">
        <v>22</v>
      </c>
      <c r="B18" s="110"/>
      <c r="C18" s="15">
        <f ca="1">ROUND(AVERAGE(D18:J18),0)</f>
        <v>2</v>
      </c>
      <c r="D18" s="77">
        <f t="shared" ref="D18:J18" ca="1" si="6">IF(D$2&lt;&gt;"",INDIRECT(D$2&amp;"!D47"),"")</f>
        <v>2</v>
      </c>
      <c r="E18" s="77">
        <f t="shared" ca="1" si="6"/>
        <v>3</v>
      </c>
      <c r="F18" s="77">
        <f t="shared" ca="1" si="6"/>
        <v>0</v>
      </c>
      <c r="G18" s="77" t="str">
        <f t="shared" ca="1" si="6"/>
        <v/>
      </c>
      <c r="H18" s="77" t="str">
        <f t="shared" ca="1" si="6"/>
        <v/>
      </c>
      <c r="I18" s="77" t="str">
        <f t="shared" ca="1" si="6"/>
        <v/>
      </c>
      <c r="J18" s="77" t="str">
        <f t="shared" ca="1" si="6"/>
        <v/>
      </c>
    </row>
    <row r="19" spans="1:21" ht="12.75" customHeight="1" x14ac:dyDescent="0.15">
      <c r="A19" s="109" t="s">
        <v>23</v>
      </c>
      <c r="B19" s="110"/>
      <c r="C19" s="15">
        <f ca="1">IF($C$18=0,"",ROUND(AVERAGE(D19:J19),0))</f>
        <v>7</v>
      </c>
      <c r="D19" s="77">
        <f ca="1">IF(D$2&lt;&gt;"",INDIRECT(D$2&amp;"!D48"),"")</f>
        <v>7</v>
      </c>
      <c r="E19" s="77">
        <f t="shared" ref="E19:J19" ca="1" si="7">IF(E$2&lt;&gt;"",INDIRECT(E$2&amp;"!D48"),"")</f>
        <v>7</v>
      </c>
      <c r="F19" s="77" t="str">
        <f t="shared" ca="1" si="7"/>
        <v/>
      </c>
      <c r="G19" s="77" t="str">
        <f t="shared" ca="1" si="7"/>
        <v/>
      </c>
      <c r="H19" s="77" t="str">
        <f t="shared" ca="1" si="7"/>
        <v/>
      </c>
      <c r="I19" s="77" t="str">
        <f t="shared" ca="1" si="7"/>
        <v/>
      </c>
      <c r="J19" s="77" t="str">
        <f t="shared" ca="1" si="7"/>
        <v/>
      </c>
    </row>
    <row r="20" spans="1:21" ht="12.75" customHeight="1" x14ac:dyDescent="0.15">
      <c r="A20" s="109" t="s">
        <v>24</v>
      </c>
      <c r="B20" s="110"/>
      <c r="C20" s="15">
        <f ca="1">IF($C$18=0,"",ROUND(AVERAGE(D20:J20),0))</f>
        <v>9</v>
      </c>
      <c r="D20" s="77">
        <f t="shared" ref="D20:J20" ca="1" si="8">IF(D$2&lt;&gt;"",INDIRECT(D$2&amp;"!D49"),"")</f>
        <v>9</v>
      </c>
      <c r="E20" s="77">
        <f t="shared" ca="1" si="8"/>
        <v>9</v>
      </c>
      <c r="F20" s="77" t="str">
        <f t="shared" ca="1" si="8"/>
        <v/>
      </c>
      <c r="G20" s="77" t="str">
        <f t="shared" ca="1" si="8"/>
        <v/>
      </c>
      <c r="H20" s="77" t="str">
        <f t="shared" ca="1" si="8"/>
        <v/>
      </c>
      <c r="I20" s="77" t="str">
        <f t="shared" ca="1" si="8"/>
        <v/>
      </c>
      <c r="J20" s="77" t="str">
        <f t="shared" ca="1" si="8"/>
        <v/>
      </c>
    </row>
    <row r="21" spans="1:21" ht="12.75" customHeight="1" x14ac:dyDescent="0.15">
      <c r="A21" s="109" t="s">
        <v>25</v>
      </c>
      <c r="B21" s="110"/>
      <c r="C21" s="4">
        <f ca="1">IF($C$18=0,"",ROUND(AVERAGE(D21:J21),3))</f>
        <v>4.2999999999999997E-2</v>
      </c>
      <c r="D21" s="65">
        <f t="shared" ref="D21:J21" ca="1" si="9">IF(D$2&lt;&gt;"",INDIRECT(D$2&amp;"!D50"),"")</f>
        <v>0.05</v>
      </c>
      <c r="E21" s="65">
        <f t="shared" ca="1" si="9"/>
        <v>0.08</v>
      </c>
      <c r="F21" s="65">
        <f t="shared" ca="1" si="9"/>
        <v>0</v>
      </c>
      <c r="G21" s="65" t="str">
        <f t="shared" ca="1" si="9"/>
        <v/>
      </c>
      <c r="H21" s="65" t="str">
        <f t="shared" ca="1" si="9"/>
        <v/>
      </c>
      <c r="I21" s="65" t="str">
        <f t="shared" ca="1" si="9"/>
        <v/>
      </c>
      <c r="J21" s="65" t="str">
        <f t="shared" ca="1" si="9"/>
        <v/>
      </c>
    </row>
    <row r="22" spans="1:21" ht="12.75" customHeight="1" x14ac:dyDescent="0.15">
      <c r="A22" s="12"/>
      <c r="B22" s="13"/>
      <c r="C22" s="13"/>
      <c r="D22" s="13"/>
      <c r="E22" s="13"/>
      <c r="F22" s="13"/>
      <c r="G22" s="13"/>
      <c r="H22" s="13"/>
      <c r="I22" s="12"/>
      <c r="J22" s="13"/>
      <c r="K22" s="13"/>
      <c r="L22" s="13"/>
      <c r="M22" s="13"/>
      <c r="N22" s="13"/>
    </row>
    <row r="23" spans="1:21" ht="12.75" customHeight="1" x14ac:dyDescent="0.15">
      <c r="A23" s="121"/>
      <c r="B23" s="122"/>
      <c r="C23" s="115" t="s">
        <v>20</v>
      </c>
      <c r="D23" s="116"/>
      <c r="E23" s="116"/>
      <c r="F23" s="116"/>
      <c r="G23" s="116"/>
      <c r="H23" s="116"/>
      <c r="I23" s="116"/>
      <c r="J23" s="117"/>
      <c r="O23" s="12"/>
      <c r="P23" s="13"/>
      <c r="Q23" s="13"/>
      <c r="S23" s="19"/>
      <c r="T23" s="19"/>
    </row>
    <row r="24" spans="1:21" ht="12.75" customHeight="1" x14ac:dyDescent="0.15">
      <c r="A24" s="123"/>
      <c r="B24" s="124"/>
      <c r="C24" s="59" t="str">
        <f>C$9</f>
        <v>平均</v>
      </c>
      <c r="D24" s="59" t="str">
        <f t="shared" ref="D24:J24" si="10">IF(D$3&lt;&gt;"",D$3,"")</f>
        <v>No.42</v>
      </c>
      <c r="E24" s="59" t="str">
        <f t="shared" si="10"/>
        <v>No.43</v>
      </c>
      <c r="F24" s="59" t="str">
        <f t="shared" si="10"/>
        <v>No.44</v>
      </c>
      <c r="G24" s="59" t="str">
        <f t="shared" si="10"/>
        <v/>
      </c>
      <c r="H24" s="59" t="str">
        <f t="shared" si="10"/>
        <v/>
      </c>
      <c r="I24" s="59" t="str">
        <f t="shared" si="10"/>
        <v/>
      </c>
      <c r="J24" s="59" t="str">
        <f t="shared" si="10"/>
        <v/>
      </c>
      <c r="O24" s="12"/>
      <c r="P24" s="13"/>
      <c r="Q24" s="13"/>
      <c r="S24" s="19"/>
      <c r="T24" s="19"/>
    </row>
    <row r="25" spans="1:21" ht="12.75" customHeight="1" x14ac:dyDescent="0.15">
      <c r="A25" s="109" t="s">
        <v>22</v>
      </c>
      <c r="B25" s="110"/>
      <c r="C25" s="15">
        <f ca="1">ROUND(AVERAGE(D25:J25),0)</f>
        <v>17</v>
      </c>
      <c r="D25" s="77">
        <f t="shared" ref="D25:J25" ca="1" si="11">IF(D$2&lt;&gt;"",INDIRECT(D$2&amp;"!E47"),"")</f>
        <v>17</v>
      </c>
      <c r="E25" s="77">
        <f t="shared" ca="1" si="11"/>
        <v>19</v>
      </c>
      <c r="F25" s="77">
        <f t="shared" ca="1" si="11"/>
        <v>14</v>
      </c>
      <c r="G25" s="77" t="str">
        <f t="shared" ca="1" si="11"/>
        <v/>
      </c>
      <c r="H25" s="77" t="str">
        <f t="shared" ca="1" si="11"/>
        <v/>
      </c>
      <c r="I25" s="77" t="str">
        <f t="shared" ca="1" si="11"/>
        <v/>
      </c>
      <c r="J25" s="77" t="str">
        <f t="shared" ca="1" si="11"/>
        <v/>
      </c>
      <c r="O25" s="12"/>
      <c r="P25" s="13"/>
      <c r="Q25" s="13"/>
      <c r="S25" s="19"/>
      <c r="T25" s="19"/>
    </row>
    <row r="26" spans="1:21" ht="12.75" customHeight="1" x14ac:dyDescent="0.15">
      <c r="A26" s="109" t="s">
        <v>23</v>
      </c>
      <c r="B26" s="110"/>
      <c r="C26" s="15">
        <f ca="1">ROUND(AVERAGE(D26:J26),0)</f>
        <v>12</v>
      </c>
      <c r="D26" s="77">
        <f t="shared" ref="D26:J26" ca="1" si="12">IF(D$2&lt;&gt;"",INDIRECT(D$2&amp;"!E48"),"")</f>
        <v>13</v>
      </c>
      <c r="E26" s="77">
        <f t="shared" ca="1" si="12"/>
        <v>10</v>
      </c>
      <c r="F26" s="77">
        <f t="shared" ca="1" si="12"/>
        <v>12</v>
      </c>
      <c r="G26" s="77" t="str">
        <f t="shared" ca="1" si="12"/>
        <v/>
      </c>
      <c r="H26" s="77" t="str">
        <f t="shared" ca="1" si="12"/>
        <v/>
      </c>
      <c r="I26" s="77" t="str">
        <f t="shared" ca="1" si="12"/>
        <v/>
      </c>
      <c r="J26" s="77" t="str">
        <f t="shared" ca="1" si="12"/>
        <v/>
      </c>
      <c r="O26" s="12"/>
      <c r="P26" s="13"/>
      <c r="Q26" s="13"/>
      <c r="S26" s="19"/>
      <c r="T26" s="19"/>
    </row>
    <row r="27" spans="1:21" ht="12.75" customHeight="1" x14ac:dyDescent="0.15">
      <c r="A27" s="109" t="s">
        <v>24</v>
      </c>
      <c r="B27" s="110"/>
      <c r="C27" s="15">
        <f ca="1">ROUND(AVERAGE(D27:J27),0)</f>
        <v>17</v>
      </c>
      <c r="D27" s="77">
        <f t="shared" ref="D27:J27" ca="1" si="13">IF(D$2&lt;&gt;"",INDIRECT(D$2&amp;"!E49"),"")</f>
        <v>18</v>
      </c>
      <c r="E27" s="77">
        <f t="shared" ca="1" si="13"/>
        <v>16</v>
      </c>
      <c r="F27" s="77">
        <f t="shared" ca="1" si="13"/>
        <v>18</v>
      </c>
      <c r="G27" s="77" t="str">
        <f t="shared" ca="1" si="13"/>
        <v/>
      </c>
      <c r="H27" s="77" t="str">
        <f t="shared" ca="1" si="13"/>
        <v/>
      </c>
      <c r="I27" s="77" t="str">
        <f t="shared" ca="1" si="13"/>
        <v/>
      </c>
      <c r="J27" s="77" t="str">
        <f t="shared" ca="1" si="13"/>
        <v/>
      </c>
      <c r="O27" s="12"/>
      <c r="P27" s="13"/>
      <c r="Q27" s="13"/>
      <c r="S27" s="19"/>
      <c r="T27" s="19"/>
    </row>
    <row r="28" spans="1:21" ht="12.75" customHeight="1" x14ac:dyDescent="0.15">
      <c r="A28" s="109" t="s">
        <v>25</v>
      </c>
      <c r="B28" s="110"/>
      <c r="C28" s="4">
        <f ca="1">ROUND(AVERAGE(D28:J28),3)</f>
        <v>2.72</v>
      </c>
      <c r="D28" s="63">
        <f t="shared" ref="D28:J28" ca="1" si="14">IF(D$2&lt;&gt;"",INDIRECT(D$2&amp;"!E50"),"")</f>
        <v>3.2500000000000009</v>
      </c>
      <c r="E28" s="63">
        <f t="shared" ca="1" si="14"/>
        <v>2.44</v>
      </c>
      <c r="F28" s="63">
        <f t="shared" ca="1" si="14"/>
        <v>2.4699999999999998</v>
      </c>
      <c r="G28" s="63" t="str">
        <f t="shared" ca="1" si="14"/>
        <v/>
      </c>
      <c r="H28" s="63" t="str">
        <f t="shared" ca="1" si="14"/>
        <v/>
      </c>
      <c r="I28" s="63" t="str">
        <f t="shared" ca="1" si="14"/>
        <v/>
      </c>
      <c r="J28" s="63" t="str">
        <f t="shared" ca="1" si="14"/>
        <v/>
      </c>
      <c r="O28" s="12"/>
      <c r="P28" s="13"/>
      <c r="Q28" s="13"/>
      <c r="S28" s="19"/>
      <c r="T28" s="19"/>
    </row>
    <row r="29" spans="1:21" ht="12.75" customHeight="1" x14ac:dyDescent="0.15">
      <c r="A29" s="12"/>
      <c r="B29" s="13"/>
      <c r="C29" s="12"/>
      <c r="D29" s="13"/>
      <c r="E29" s="13"/>
      <c r="J29" s="13"/>
      <c r="K29" s="13"/>
      <c r="L29" s="13"/>
      <c r="M29" s="19"/>
      <c r="O29" s="12"/>
      <c r="P29" s="13"/>
      <c r="Q29" s="13"/>
      <c r="S29" s="19"/>
      <c r="T29" s="19"/>
    </row>
    <row r="30" spans="1:21" ht="12.75" customHeight="1" x14ac:dyDescent="0.15">
      <c r="A30" s="57" t="s">
        <v>26</v>
      </c>
      <c r="B30" s="13"/>
      <c r="C30" s="13"/>
      <c r="D30" s="13"/>
      <c r="E30" s="13"/>
      <c r="F30" s="13"/>
      <c r="G30" s="13"/>
      <c r="H30" s="13"/>
      <c r="I30" s="12"/>
      <c r="J30" s="13"/>
      <c r="K30" s="13"/>
      <c r="L30" s="13"/>
      <c r="M30" s="13"/>
      <c r="N30" s="13"/>
      <c r="O30" s="12"/>
      <c r="P30" s="13"/>
      <c r="Q30" s="13"/>
      <c r="R30" s="13"/>
      <c r="S30" s="13"/>
      <c r="T30" s="13"/>
      <c r="U30" s="12"/>
    </row>
    <row r="31" spans="1:21" s="58" customFormat="1" ht="12.75" customHeight="1" x14ac:dyDescent="0.15">
      <c r="A31" s="121"/>
      <c r="B31" s="122"/>
      <c r="C31" s="127" t="s">
        <v>18</v>
      </c>
      <c r="D31" s="127"/>
      <c r="E31" s="127"/>
      <c r="F31" s="127"/>
      <c r="G31" s="127"/>
      <c r="H31" s="127"/>
      <c r="I31" s="127"/>
      <c r="J31" s="127"/>
      <c r="K31" s="127"/>
    </row>
    <row r="32" spans="1:21" s="58" customFormat="1" ht="12.75" customHeight="1" x14ac:dyDescent="0.15">
      <c r="A32" s="123"/>
      <c r="B32" s="124"/>
      <c r="C32" s="59" t="s">
        <v>198</v>
      </c>
      <c r="D32" s="59" t="str">
        <f t="shared" ref="D32:J32" si="15">IF(D$3&lt;&gt;"",D$3,"")</f>
        <v>No.42</v>
      </c>
      <c r="E32" s="59" t="str">
        <f t="shared" si="15"/>
        <v>No.43</v>
      </c>
      <c r="F32" s="59" t="str">
        <f t="shared" si="15"/>
        <v>No.44</v>
      </c>
      <c r="G32" s="59" t="str">
        <f t="shared" si="15"/>
        <v/>
      </c>
      <c r="H32" s="59" t="str">
        <f t="shared" si="15"/>
        <v/>
      </c>
      <c r="I32" s="59" t="str">
        <f t="shared" si="15"/>
        <v/>
      </c>
      <c r="J32" s="59" t="str">
        <f t="shared" si="15"/>
        <v/>
      </c>
      <c r="K32" s="60" t="s">
        <v>199</v>
      </c>
    </row>
    <row r="33" spans="1:21" ht="12.75" customHeight="1" x14ac:dyDescent="0.15">
      <c r="A33" s="109" t="s">
        <v>27</v>
      </c>
      <c r="B33" s="110"/>
      <c r="C33" s="15">
        <f ca="1">ROUND(AVERAGE(D33:J33),0)</f>
        <v>5</v>
      </c>
      <c r="D33" s="77">
        <f t="shared" ref="D33:J33" ca="1" si="16">IF(D$2&lt;&gt;"",INDIRECT(D$2&amp;"!C54"),"")</f>
        <v>5</v>
      </c>
      <c r="E33" s="77">
        <f t="shared" ca="1" si="16"/>
        <v>5</v>
      </c>
      <c r="F33" s="77">
        <f t="shared" ca="1" si="16"/>
        <v>5</v>
      </c>
      <c r="G33" s="77" t="str">
        <f t="shared" ca="1" si="16"/>
        <v/>
      </c>
      <c r="H33" s="77" t="str">
        <f t="shared" ca="1" si="16"/>
        <v/>
      </c>
      <c r="I33" s="77" t="str">
        <f t="shared" ca="1" si="16"/>
        <v/>
      </c>
      <c r="J33" s="77" t="str">
        <f t="shared" ca="1" si="16"/>
        <v/>
      </c>
      <c r="K33" s="61">
        <f ca="1">C33*100</f>
        <v>500</v>
      </c>
    </row>
    <row r="34" spans="1:21" ht="12.75" customHeight="1" x14ac:dyDescent="0.15">
      <c r="A34" s="109" t="s">
        <v>23</v>
      </c>
      <c r="B34" s="110"/>
      <c r="C34" s="15">
        <f ca="1">ROUND(AVERAGE(D34:J34),0)</f>
        <v>10</v>
      </c>
      <c r="D34" s="77">
        <f t="shared" ref="D34:J34" ca="1" si="17">IF(D$2&lt;&gt;"",INDIRECT(D$2&amp;"!C55"),"")</f>
        <v>12</v>
      </c>
      <c r="E34" s="77">
        <f t="shared" ca="1" si="17"/>
        <v>9</v>
      </c>
      <c r="F34" s="77">
        <f t="shared" ca="1" si="17"/>
        <v>10</v>
      </c>
      <c r="G34" s="77" t="str">
        <f t="shared" ca="1" si="17"/>
        <v/>
      </c>
      <c r="H34" s="77" t="str">
        <f t="shared" ca="1" si="17"/>
        <v/>
      </c>
      <c r="I34" s="77" t="str">
        <f t="shared" ca="1" si="17"/>
        <v/>
      </c>
      <c r="J34" s="77" t="str">
        <f t="shared" ca="1" si="17"/>
        <v/>
      </c>
      <c r="K34" s="62">
        <f ca="1">C34</f>
        <v>10</v>
      </c>
    </row>
    <row r="35" spans="1:21" ht="12.75" customHeight="1" x14ac:dyDescent="0.15">
      <c r="A35" s="109" t="s">
        <v>24</v>
      </c>
      <c r="B35" s="110"/>
      <c r="C35" s="15">
        <f ca="1">ROUND(AVERAGE(D35:J35),0)</f>
        <v>14</v>
      </c>
      <c r="D35" s="77">
        <f t="shared" ref="D35:J35" ca="1" si="18">IF(D$2&lt;&gt;"",INDIRECT(D$2&amp;"!C56"),"")</f>
        <v>15</v>
      </c>
      <c r="E35" s="77">
        <f t="shared" ca="1" si="18"/>
        <v>12</v>
      </c>
      <c r="F35" s="77">
        <f t="shared" ca="1" si="18"/>
        <v>14</v>
      </c>
      <c r="G35" s="77" t="str">
        <f t="shared" ca="1" si="18"/>
        <v/>
      </c>
      <c r="H35" s="77" t="str">
        <f t="shared" ca="1" si="18"/>
        <v/>
      </c>
      <c r="I35" s="77" t="str">
        <f t="shared" ca="1" si="18"/>
        <v/>
      </c>
      <c r="J35" s="77" t="str">
        <f t="shared" ca="1" si="18"/>
        <v/>
      </c>
      <c r="K35" s="62">
        <f ca="1">C35</f>
        <v>14</v>
      </c>
    </row>
    <row r="36" spans="1:21" ht="12.75" customHeight="1" x14ac:dyDescent="0.15">
      <c r="A36" s="109" t="s">
        <v>25</v>
      </c>
      <c r="B36" s="110"/>
      <c r="C36" s="4">
        <f ca="1">ROUND(AVERAGE(D36:J36),3)</f>
        <v>0.42699999999999999</v>
      </c>
      <c r="D36" s="63">
        <f t="shared" ref="D36:J36" ca="1" si="19">IF(D$2&lt;&gt;"",INDIRECT(D$2&amp;"!C57"),"")</f>
        <v>0.62</v>
      </c>
      <c r="E36" s="63">
        <f t="shared" ca="1" si="19"/>
        <v>0.27</v>
      </c>
      <c r="F36" s="63">
        <f t="shared" ca="1" si="19"/>
        <v>0.39</v>
      </c>
      <c r="G36" s="63" t="str">
        <f t="shared" ca="1" si="19"/>
        <v/>
      </c>
      <c r="H36" s="63" t="str">
        <f t="shared" ca="1" si="19"/>
        <v/>
      </c>
      <c r="I36" s="63" t="str">
        <f t="shared" ca="1" si="19"/>
        <v/>
      </c>
      <c r="J36" s="63" t="str">
        <f t="shared" ca="1" si="19"/>
        <v/>
      </c>
      <c r="K36" s="64">
        <f ca="1">C36*100</f>
        <v>42.699999999999996</v>
      </c>
    </row>
    <row r="37" spans="1:21" ht="12.75" customHeight="1" x14ac:dyDescent="0.15">
      <c r="A37" s="12"/>
      <c r="B37" s="13"/>
      <c r="C37" s="13"/>
      <c r="D37" s="13"/>
      <c r="E37" s="13"/>
      <c r="F37" s="13"/>
      <c r="G37" s="13"/>
      <c r="H37" s="13"/>
      <c r="I37" s="12"/>
      <c r="J37" s="13"/>
      <c r="K37" s="13"/>
      <c r="L37" s="13"/>
      <c r="M37" s="13"/>
      <c r="N37" s="13"/>
      <c r="O37" s="12"/>
      <c r="P37" s="13"/>
      <c r="Q37" s="13"/>
      <c r="R37" s="13"/>
      <c r="S37" s="13"/>
      <c r="T37" s="13"/>
      <c r="U37" s="12"/>
    </row>
    <row r="38" spans="1:21" ht="12.75" customHeight="1" x14ac:dyDescent="0.15">
      <c r="A38" s="121"/>
      <c r="B38" s="122"/>
      <c r="C38" s="118" t="s">
        <v>19</v>
      </c>
      <c r="D38" s="119"/>
      <c r="E38" s="119"/>
      <c r="F38" s="119"/>
      <c r="G38" s="119"/>
      <c r="H38" s="119"/>
      <c r="I38" s="119"/>
      <c r="J38" s="120"/>
      <c r="L38" s="13"/>
      <c r="M38" s="13"/>
      <c r="N38" s="13"/>
      <c r="O38" s="12"/>
      <c r="P38" s="13"/>
      <c r="Q38" s="13"/>
      <c r="R38" s="13"/>
      <c r="S38" s="13"/>
      <c r="T38" s="13"/>
      <c r="U38" s="12"/>
    </row>
    <row r="39" spans="1:21" ht="12.75" customHeight="1" x14ac:dyDescent="0.15">
      <c r="A39" s="123"/>
      <c r="B39" s="124"/>
      <c r="C39" s="59" t="str">
        <f>C$9</f>
        <v>平均</v>
      </c>
      <c r="D39" s="59" t="str">
        <f t="shared" ref="D39:J39" si="20">IF(D$3&lt;&gt;"",D$3,"")</f>
        <v>No.42</v>
      </c>
      <c r="E39" s="59" t="str">
        <f t="shared" si="20"/>
        <v>No.43</v>
      </c>
      <c r="F39" s="59" t="str">
        <f t="shared" si="20"/>
        <v>No.44</v>
      </c>
      <c r="G39" s="59" t="str">
        <f t="shared" si="20"/>
        <v/>
      </c>
      <c r="H39" s="59" t="str">
        <f t="shared" si="20"/>
        <v/>
      </c>
      <c r="I39" s="59" t="str">
        <f t="shared" si="20"/>
        <v/>
      </c>
      <c r="J39" s="59" t="str">
        <f t="shared" si="20"/>
        <v/>
      </c>
      <c r="L39" s="13"/>
      <c r="M39" s="13"/>
      <c r="N39" s="13"/>
      <c r="O39" s="12"/>
      <c r="P39" s="13"/>
      <c r="Q39" s="13"/>
      <c r="R39" s="13"/>
      <c r="S39" s="13"/>
      <c r="T39" s="13"/>
      <c r="U39" s="12"/>
    </row>
    <row r="40" spans="1:21" ht="12.75" customHeight="1" x14ac:dyDescent="0.15">
      <c r="A40" s="109" t="s">
        <v>27</v>
      </c>
      <c r="B40" s="110"/>
      <c r="C40" s="15">
        <f ca="1">ROUND(AVERAGE(D40:J40),0)</f>
        <v>2</v>
      </c>
      <c r="D40" s="77">
        <f t="shared" ref="D40:J40" ca="1" si="21">IF(D$2&lt;&gt;"",INDIRECT(D$2&amp;"!D54"),"")</f>
        <v>2</v>
      </c>
      <c r="E40" s="77">
        <f ca="1">IF(E$2&lt;&gt;"",INDIRECT(E$2&amp;"!D54"),"")</f>
        <v>3</v>
      </c>
      <c r="F40" s="77">
        <f t="shared" ca="1" si="21"/>
        <v>0</v>
      </c>
      <c r="G40" s="77" t="str">
        <f t="shared" ca="1" si="21"/>
        <v/>
      </c>
      <c r="H40" s="77" t="str">
        <f t="shared" ca="1" si="21"/>
        <v/>
      </c>
      <c r="I40" s="77" t="str">
        <f t="shared" ca="1" si="21"/>
        <v/>
      </c>
      <c r="J40" s="77" t="str">
        <f t="shared" ca="1" si="21"/>
        <v/>
      </c>
      <c r="L40" s="13"/>
      <c r="M40" s="13"/>
      <c r="N40" s="13"/>
      <c r="O40" s="12"/>
      <c r="P40" s="13"/>
      <c r="Q40" s="13"/>
      <c r="R40" s="13"/>
      <c r="S40" s="13"/>
      <c r="T40" s="13"/>
      <c r="U40" s="12"/>
    </row>
    <row r="41" spans="1:21" ht="12.75" customHeight="1" x14ac:dyDescent="0.15">
      <c r="A41" s="109" t="s">
        <v>23</v>
      </c>
      <c r="B41" s="110"/>
      <c r="C41" s="15">
        <f ca="1">IF($C$20=0,"",ROUND(AVERAGE(D41:J41),0))</f>
        <v>7</v>
      </c>
      <c r="D41" s="77">
        <f ca="1">IF(D$2&lt;&gt;"",INDIRECT(D$2&amp;"!D55"),"")</f>
        <v>7</v>
      </c>
      <c r="E41" s="77">
        <f t="shared" ref="E41:J41" ca="1" si="22">IF(E$2&lt;&gt;"",INDIRECT(E$2&amp;"!D55"),"")</f>
        <v>7</v>
      </c>
      <c r="F41" s="77" t="str">
        <f t="shared" ca="1" si="22"/>
        <v/>
      </c>
      <c r="G41" s="77" t="str">
        <f t="shared" ca="1" si="22"/>
        <v/>
      </c>
      <c r="H41" s="77" t="str">
        <f t="shared" ca="1" si="22"/>
        <v/>
      </c>
      <c r="I41" s="77" t="str">
        <f t="shared" ca="1" si="22"/>
        <v/>
      </c>
      <c r="J41" s="77" t="str">
        <f t="shared" ca="1" si="22"/>
        <v/>
      </c>
      <c r="L41" s="13"/>
      <c r="M41" s="13"/>
      <c r="N41" s="13"/>
      <c r="O41" s="12"/>
      <c r="P41" s="13"/>
      <c r="Q41" s="13"/>
      <c r="R41" s="13"/>
      <c r="S41" s="13"/>
      <c r="T41" s="13"/>
      <c r="U41" s="12"/>
    </row>
    <row r="42" spans="1:21" ht="12.75" customHeight="1" x14ac:dyDescent="0.15">
      <c r="A42" s="109" t="s">
        <v>24</v>
      </c>
      <c r="B42" s="110"/>
      <c r="C42" s="15">
        <f ca="1">IF($C$20=0,"",ROUND(AVERAGE(D42:J42),0))</f>
        <v>9</v>
      </c>
      <c r="D42" s="77">
        <f t="shared" ref="D42:J42" ca="1" si="23">IF(D$2&lt;&gt;"",INDIRECT(D$2&amp;"!D56"),"")</f>
        <v>9</v>
      </c>
      <c r="E42" s="77">
        <f t="shared" ca="1" si="23"/>
        <v>9</v>
      </c>
      <c r="F42" s="77" t="str">
        <f t="shared" ca="1" si="23"/>
        <v/>
      </c>
      <c r="G42" s="77" t="str">
        <f t="shared" ca="1" si="23"/>
        <v/>
      </c>
      <c r="H42" s="77" t="str">
        <f t="shared" ca="1" si="23"/>
        <v/>
      </c>
      <c r="I42" s="77" t="str">
        <f t="shared" ca="1" si="23"/>
        <v/>
      </c>
      <c r="J42" s="77" t="str">
        <f t="shared" ca="1" si="23"/>
        <v/>
      </c>
      <c r="L42" s="13"/>
      <c r="M42" s="13"/>
      <c r="N42" s="13"/>
      <c r="O42" s="12"/>
      <c r="P42" s="13"/>
      <c r="Q42" s="13"/>
      <c r="R42" s="13"/>
      <c r="S42" s="13"/>
      <c r="T42" s="13"/>
      <c r="U42" s="12"/>
    </row>
    <row r="43" spans="1:21" ht="12.75" customHeight="1" x14ac:dyDescent="0.15">
      <c r="A43" s="109" t="s">
        <v>25</v>
      </c>
      <c r="B43" s="110"/>
      <c r="C43" s="4">
        <f ca="1">IF($C$20=0,"",ROUND(AVERAGE(D43:J43),3))</f>
        <v>4.2999999999999997E-2</v>
      </c>
      <c r="D43" s="65">
        <f t="shared" ref="D43:J43" ca="1" si="24">IF(D$2&lt;&gt;"",INDIRECT(D$2&amp;"!D57"),"")</f>
        <v>0.05</v>
      </c>
      <c r="E43" s="65">
        <f t="shared" ca="1" si="24"/>
        <v>0.08</v>
      </c>
      <c r="F43" s="65">
        <f t="shared" ca="1" si="24"/>
        <v>0</v>
      </c>
      <c r="G43" s="65" t="str">
        <f t="shared" ca="1" si="24"/>
        <v/>
      </c>
      <c r="H43" s="65" t="str">
        <f t="shared" ca="1" si="24"/>
        <v/>
      </c>
      <c r="I43" s="65" t="str">
        <f t="shared" ca="1" si="24"/>
        <v/>
      </c>
      <c r="J43" s="65" t="str">
        <f t="shared" ca="1" si="24"/>
        <v/>
      </c>
      <c r="L43" s="13"/>
      <c r="M43" s="13"/>
      <c r="N43" s="13"/>
      <c r="O43" s="12"/>
      <c r="P43" s="13"/>
      <c r="Q43" s="13"/>
      <c r="R43" s="13"/>
      <c r="S43" s="13"/>
      <c r="T43" s="13"/>
      <c r="U43" s="12"/>
    </row>
    <row r="44" spans="1:21" ht="12.75" customHeight="1" x14ac:dyDescent="0.15">
      <c r="A44" s="12"/>
      <c r="B44" s="13"/>
      <c r="C44" s="13"/>
      <c r="D44" s="13"/>
      <c r="E44" s="13"/>
      <c r="F44" s="13"/>
      <c r="G44" s="13"/>
      <c r="H44" s="13"/>
      <c r="I44" s="12"/>
      <c r="J44" s="13"/>
      <c r="K44" s="13"/>
      <c r="L44" s="13"/>
      <c r="M44" s="13"/>
      <c r="N44" s="13"/>
      <c r="O44" s="12"/>
      <c r="P44" s="13"/>
      <c r="Q44" s="13"/>
      <c r="R44" s="13"/>
      <c r="S44" s="13"/>
      <c r="T44" s="13"/>
      <c r="U44" s="12"/>
    </row>
    <row r="45" spans="1:21" ht="12.75" customHeight="1" x14ac:dyDescent="0.15">
      <c r="A45" s="121"/>
      <c r="B45" s="122"/>
      <c r="C45" s="115" t="s">
        <v>20</v>
      </c>
      <c r="D45" s="116"/>
      <c r="E45" s="116"/>
      <c r="F45" s="116"/>
      <c r="G45" s="116"/>
      <c r="H45" s="116"/>
      <c r="I45" s="116"/>
      <c r="J45" s="117"/>
      <c r="L45" s="13"/>
      <c r="M45" s="13"/>
      <c r="N45" s="13"/>
      <c r="O45" s="12"/>
      <c r="P45" s="13"/>
      <c r="Q45" s="13"/>
      <c r="R45" s="13"/>
      <c r="S45" s="13"/>
      <c r="T45" s="13"/>
      <c r="U45" s="12"/>
    </row>
    <row r="46" spans="1:21" ht="12.75" customHeight="1" x14ac:dyDescent="0.15">
      <c r="A46" s="123"/>
      <c r="B46" s="124"/>
      <c r="C46" s="59" t="str">
        <f>C$9</f>
        <v>平均</v>
      </c>
      <c r="D46" s="59" t="str">
        <f t="shared" ref="D46:J46" si="25">IF(D$3&lt;&gt;"",D$3,"")</f>
        <v>No.42</v>
      </c>
      <c r="E46" s="59" t="str">
        <f t="shared" si="25"/>
        <v>No.43</v>
      </c>
      <c r="F46" s="59" t="str">
        <f t="shared" si="25"/>
        <v>No.44</v>
      </c>
      <c r="G46" s="59" t="str">
        <f t="shared" si="25"/>
        <v/>
      </c>
      <c r="H46" s="59" t="str">
        <f t="shared" si="25"/>
        <v/>
      </c>
      <c r="I46" s="59" t="str">
        <f t="shared" si="25"/>
        <v/>
      </c>
      <c r="J46" s="59" t="str">
        <f t="shared" si="25"/>
        <v/>
      </c>
      <c r="L46" s="13"/>
      <c r="M46" s="13"/>
      <c r="N46" s="13"/>
      <c r="O46" s="12"/>
      <c r="P46" s="13"/>
      <c r="Q46" s="13"/>
      <c r="R46" s="13"/>
      <c r="S46" s="13"/>
      <c r="T46" s="13"/>
      <c r="U46" s="12"/>
    </row>
    <row r="47" spans="1:21" ht="12.75" customHeight="1" x14ac:dyDescent="0.15">
      <c r="A47" s="109" t="s">
        <v>27</v>
      </c>
      <c r="B47" s="110"/>
      <c r="C47" s="15">
        <f ca="1">ROUND(AVERAGE(D47:J47),0)</f>
        <v>7</v>
      </c>
      <c r="D47" s="77">
        <f t="shared" ref="D47:J47" ca="1" si="26">IF(D$2&lt;&gt;"",INDIRECT(D$2&amp;"!E54"),"")</f>
        <v>7</v>
      </c>
      <c r="E47" s="77">
        <f t="shared" ca="1" si="26"/>
        <v>8</v>
      </c>
      <c r="F47" s="77">
        <f t="shared" ca="1" si="26"/>
        <v>5</v>
      </c>
      <c r="G47" s="77" t="str">
        <f t="shared" ca="1" si="26"/>
        <v/>
      </c>
      <c r="H47" s="77" t="str">
        <f t="shared" ca="1" si="26"/>
        <v/>
      </c>
      <c r="I47" s="77" t="str">
        <f t="shared" ca="1" si="26"/>
        <v/>
      </c>
      <c r="J47" s="77" t="str">
        <f t="shared" ca="1" si="26"/>
        <v/>
      </c>
      <c r="L47" s="13"/>
      <c r="M47" s="13"/>
      <c r="N47" s="13"/>
      <c r="O47" s="12"/>
      <c r="P47" s="13"/>
      <c r="Q47" s="13"/>
      <c r="R47" s="13"/>
      <c r="S47" s="13"/>
      <c r="T47" s="13"/>
      <c r="U47" s="12"/>
    </row>
    <row r="48" spans="1:21" ht="12.75" customHeight="1" x14ac:dyDescent="0.15">
      <c r="A48" s="109" t="s">
        <v>23</v>
      </c>
      <c r="B48" s="110"/>
      <c r="C48" s="15">
        <f ca="1">ROUND(AVERAGE(D48:J48),0)</f>
        <v>9</v>
      </c>
      <c r="D48" s="77">
        <f t="shared" ref="D48:J48" ca="1" si="27">IF(D$2&lt;&gt;"",INDIRECT(D$2&amp;"!E55"),"")</f>
        <v>10</v>
      </c>
      <c r="E48" s="77">
        <f t="shared" ca="1" si="27"/>
        <v>8</v>
      </c>
      <c r="F48" s="77">
        <f t="shared" ca="1" si="27"/>
        <v>10</v>
      </c>
      <c r="G48" s="77" t="str">
        <f t="shared" ca="1" si="27"/>
        <v/>
      </c>
      <c r="H48" s="77" t="str">
        <f t="shared" ca="1" si="27"/>
        <v/>
      </c>
      <c r="I48" s="77" t="str">
        <f t="shared" ca="1" si="27"/>
        <v/>
      </c>
      <c r="J48" s="77" t="str">
        <f t="shared" ca="1" si="27"/>
        <v/>
      </c>
      <c r="L48" s="13"/>
      <c r="M48" s="13"/>
      <c r="N48" s="13"/>
      <c r="O48" s="12"/>
      <c r="P48" s="13"/>
      <c r="Q48" s="13"/>
      <c r="R48" s="13"/>
      <c r="S48" s="13"/>
      <c r="T48" s="13"/>
      <c r="U48" s="12"/>
    </row>
    <row r="49" spans="1:21" ht="12.75" customHeight="1" x14ac:dyDescent="0.15">
      <c r="A49" s="109" t="s">
        <v>24</v>
      </c>
      <c r="B49" s="110"/>
      <c r="C49" s="15">
        <f ca="1">ROUND(AVERAGE(D49:J49),0)</f>
        <v>13</v>
      </c>
      <c r="D49" s="77">
        <f t="shared" ref="D49:J49" ca="1" si="28">IF(D$2&lt;&gt;"",INDIRECT(D$2&amp;"!E56"),"")</f>
        <v>13</v>
      </c>
      <c r="E49" s="77">
        <f t="shared" ca="1" si="28"/>
        <v>11</v>
      </c>
      <c r="F49" s="77">
        <f t="shared" ca="1" si="28"/>
        <v>14</v>
      </c>
      <c r="G49" s="77" t="str">
        <f t="shared" ca="1" si="28"/>
        <v/>
      </c>
      <c r="H49" s="77" t="str">
        <f t="shared" ca="1" si="28"/>
        <v/>
      </c>
      <c r="I49" s="77" t="str">
        <f t="shared" ca="1" si="28"/>
        <v/>
      </c>
      <c r="J49" s="77" t="str">
        <f t="shared" ca="1" si="28"/>
        <v/>
      </c>
      <c r="L49" s="13"/>
      <c r="M49" s="13"/>
      <c r="N49" s="13"/>
      <c r="O49" s="12"/>
      <c r="P49" s="13"/>
      <c r="Q49" s="13"/>
      <c r="R49" s="13"/>
      <c r="S49" s="13"/>
      <c r="T49" s="13"/>
      <c r="U49" s="12"/>
    </row>
    <row r="50" spans="1:21" ht="12.75" customHeight="1" x14ac:dyDescent="0.15">
      <c r="A50" s="109" t="s">
        <v>25</v>
      </c>
      <c r="B50" s="110"/>
      <c r="C50" s="4">
        <f ca="1">ROUND(AVERAGE(D50:J50),3)</f>
        <v>0.47</v>
      </c>
      <c r="D50" s="63">
        <f t="shared" ref="D50:J50" ca="1" si="29">IF(D$2&lt;&gt;"",INDIRECT(D$2&amp;"!E57"),"")</f>
        <v>0.67</v>
      </c>
      <c r="E50" s="63">
        <f t="shared" ca="1" si="29"/>
        <v>0.35000000000000003</v>
      </c>
      <c r="F50" s="63">
        <f t="shared" ca="1" si="29"/>
        <v>0.39</v>
      </c>
      <c r="G50" s="63" t="str">
        <f t="shared" ca="1" si="29"/>
        <v/>
      </c>
      <c r="H50" s="63" t="str">
        <f t="shared" ca="1" si="29"/>
        <v/>
      </c>
      <c r="I50" s="63" t="str">
        <f t="shared" ca="1" si="29"/>
        <v/>
      </c>
      <c r="J50" s="63" t="str">
        <f t="shared" ca="1" si="29"/>
        <v/>
      </c>
      <c r="L50" s="13"/>
      <c r="M50" s="13"/>
      <c r="N50" s="13"/>
      <c r="O50" s="12"/>
      <c r="P50" s="13"/>
      <c r="Q50" s="13"/>
      <c r="R50" s="13"/>
      <c r="S50" s="13"/>
      <c r="T50" s="13"/>
      <c r="U50" s="12"/>
    </row>
    <row r="51" spans="1:21" ht="12.75" customHeight="1" x14ac:dyDescent="0.15">
      <c r="A51" s="12"/>
      <c r="B51" s="13"/>
      <c r="C51" s="13"/>
      <c r="D51" s="13"/>
      <c r="E51" s="13"/>
      <c r="F51" s="13"/>
      <c r="G51" s="13"/>
      <c r="H51" s="13"/>
      <c r="I51" s="12"/>
      <c r="J51" s="13"/>
      <c r="K51" s="13"/>
      <c r="L51" s="13"/>
      <c r="M51" s="13"/>
      <c r="N51" s="13"/>
      <c r="O51" s="12"/>
      <c r="P51" s="13"/>
      <c r="Q51" s="13"/>
      <c r="R51" s="13"/>
      <c r="S51" s="13"/>
      <c r="T51" s="13"/>
      <c r="U51" s="12"/>
    </row>
    <row r="52" spans="1:21" ht="12.75" customHeight="1" x14ac:dyDescent="0.15">
      <c r="A52" s="57" t="s">
        <v>28</v>
      </c>
      <c r="B52" s="13"/>
      <c r="C52" s="13"/>
      <c r="D52" s="13"/>
      <c r="E52" s="13"/>
      <c r="F52" s="13"/>
      <c r="G52" s="13"/>
      <c r="H52" s="13"/>
      <c r="O52" s="12"/>
      <c r="P52" s="13"/>
      <c r="Q52" s="13"/>
      <c r="R52" s="13"/>
      <c r="S52" s="13"/>
      <c r="T52" s="13"/>
    </row>
    <row r="53" spans="1:21" s="58" customFormat="1" ht="12.75" customHeight="1" x14ac:dyDescent="0.15">
      <c r="A53" s="125"/>
      <c r="B53" s="126"/>
      <c r="C53" s="5" t="s">
        <v>18</v>
      </c>
      <c r="D53" s="5" t="s">
        <v>19</v>
      </c>
      <c r="E53" s="5" t="s">
        <v>20</v>
      </c>
      <c r="F53" s="66"/>
      <c r="G53" s="66"/>
      <c r="H53" s="66"/>
      <c r="P53" s="66"/>
      <c r="Q53" s="66"/>
      <c r="R53" s="66"/>
      <c r="S53" s="66"/>
      <c r="T53" s="66"/>
    </row>
    <row r="54" spans="1:21" ht="12.75" customHeight="1" x14ac:dyDescent="0.15">
      <c r="A54" s="109" t="s">
        <v>29</v>
      </c>
      <c r="B54" s="110"/>
      <c r="C54" s="67">
        <f ca="1">ROUND((C33/C10*100),1)</f>
        <v>33.299999999999997</v>
      </c>
      <c r="D54" s="15">
        <f ca="1">IF($C$18=0,"",ROUND((C40/C18*100),1))</f>
        <v>100</v>
      </c>
      <c r="E54" s="68">
        <f ca="1">ROUND((C47/C25*100),1)</f>
        <v>41.2</v>
      </c>
      <c r="F54" s="69"/>
      <c r="G54" s="69"/>
      <c r="H54" s="69"/>
      <c r="O54" s="70"/>
      <c r="P54" s="69"/>
      <c r="Q54" s="69"/>
      <c r="R54" s="69"/>
      <c r="S54" s="69"/>
      <c r="T54" s="69"/>
      <c r="U54" s="70"/>
    </row>
    <row r="55" spans="1:21" ht="12.75" customHeight="1" x14ac:dyDescent="0.15">
      <c r="A55" s="109" t="s">
        <v>30</v>
      </c>
      <c r="B55" s="110"/>
      <c r="C55" s="67">
        <f ca="1">ROUND((C36/C13)*100,1)</f>
        <v>16</v>
      </c>
      <c r="D55" s="15">
        <f ca="1">IF($C$18=0,"",ROUND((C43/C21)*100,1))</f>
        <v>100</v>
      </c>
      <c r="E55" s="68">
        <f ca="1">ROUND((C50/C28)*100,1)</f>
        <v>17.3</v>
      </c>
      <c r="F55" s="69"/>
      <c r="G55" s="69"/>
      <c r="H55" s="69"/>
      <c r="O55" s="70"/>
      <c r="P55" s="69"/>
      <c r="Q55" s="69"/>
      <c r="R55" s="69"/>
      <c r="S55" s="69"/>
      <c r="T55" s="69"/>
      <c r="U55" s="70"/>
    </row>
    <row r="56" spans="1:21" ht="12.75" customHeight="1" x14ac:dyDescent="0.15">
      <c r="A56" s="22"/>
      <c r="B56" s="22"/>
      <c r="C56" s="22"/>
      <c r="D56" s="71"/>
      <c r="E56" s="71"/>
      <c r="F56" s="71"/>
      <c r="G56" s="71"/>
      <c r="H56" s="71"/>
      <c r="I56" s="22"/>
      <c r="J56" s="71"/>
      <c r="K56" s="71"/>
      <c r="L56" s="71"/>
      <c r="M56" s="71"/>
      <c r="N56" s="71"/>
      <c r="O56" s="22"/>
      <c r="P56" s="71"/>
      <c r="Q56" s="71"/>
      <c r="R56" s="71"/>
      <c r="S56" s="71"/>
      <c r="T56" s="71"/>
      <c r="U56" s="22"/>
    </row>
    <row r="57" spans="1:21" ht="12.75" customHeight="1" x14ac:dyDescent="0.15">
      <c r="A57" s="57" t="s">
        <v>31</v>
      </c>
      <c r="B57" s="13"/>
      <c r="C57" s="13"/>
      <c r="D57" s="13"/>
      <c r="E57" s="13"/>
      <c r="F57" s="13"/>
      <c r="G57" s="13"/>
      <c r="H57" s="13"/>
      <c r="I57" s="12"/>
      <c r="J57" s="13"/>
      <c r="K57" s="13"/>
      <c r="L57" s="13"/>
      <c r="M57" s="13"/>
      <c r="N57" s="13"/>
      <c r="O57" s="12"/>
      <c r="P57" s="13"/>
      <c r="Q57" s="13"/>
      <c r="R57" s="13"/>
      <c r="S57" s="13"/>
      <c r="T57" s="13"/>
      <c r="U57" s="12"/>
    </row>
    <row r="58" spans="1:21" s="58" customFormat="1" ht="12.75" customHeight="1" x14ac:dyDescent="0.15">
      <c r="A58" s="121"/>
      <c r="B58" s="122"/>
      <c r="C58" s="127" t="s">
        <v>18</v>
      </c>
      <c r="D58" s="127"/>
      <c r="E58" s="127"/>
      <c r="F58" s="127"/>
      <c r="G58" s="127"/>
      <c r="H58" s="127"/>
      <c r="I58" s="127"/>
      <c r="J58" s="127"/>
      <c r="K58" s="127"/>
    </row>
    <row r="59" spans="1:21" s="58" customFormat="1" ht="12.75" customHeight="1" x14ac:dyDescent="0.15">
      <c r="A59" s="123"/>
      <c r="B59" s="124"/>
      <c r="C59" s="59" t="s">
        <v>198</v>
      </c>
      <c r="D59" s="59" t="str">
        <f t="shared" ref="D59:J59" si="30">IF(D$3&lt;&gt;"",D$3,"")</f>
        <v>No.42</v>
      </c>
      <c r="E59" s="59" t="str">
        <f t="shared" si="30"/>
        <v>No.43</v>
      </c>
      <c r="F59" s="59" t="str">
        <f t="shared" si="30"/>
        <v>No.44</v>
      </c>
      <c r="G59" s="59" t="str">
        <f t="shared" si="30"/>
        <v/>
      </c>
      <c r="H59" s="59" t="str">
        <f t="shared" si="30"/>
        <v/>
      </c>
      <c r="I59" s="59" t="str">
        <f t="shared" si="30"/>
        <v/>
      </c>
      <c r="J59" s="59" t="str">
        <f t="shared" si="30"/>
        <v/>
      </c>
      <c r="K59" s="60" t="s">
        <v>199</v>
      </c>
    </row>
    <row r="60" spans="1:21" ht="12.75" customHeight="1" x14ac:dyDescent="0.15">
      <c r="A60" s="109" t="s">
        <v>27</v>
      </c>
      <c r="B60" s="110"/>
      <c r="C60" s="15">
        <f ca="1">C10-C33</f>
        <v>10</v>
      </c>
      <c r="D60" s="77">
        <f t="shared" ref="D60:J60" ca="1" si="31">IF(D$2&lt;&gt;"",INDIRECT(D$2&amp;"!C66"),"")</f>
        <v>10</v>
      </c>
      <c r="E60" s="77">
        <f t="shared" ca="1" si="31"/>
        <v>11</v>
      </c>
      <c r="F60" s="77">
        <f ca="1">IF(F$2&lt;&gt;"",INDIRECT(F$2&amp;"!C66"),"")</f>
        <v>9</v>
      </c>
      <c r="G60" s="77" t="str">
        <f t="shared" ca="1" si="31"/>
        <v/>
      </c>
      <c r="H60" s="77" t="str">
        <f t="shared" ca="1" si="31"/>
        <v/>
      </c>
      <c r="I60" s="77" t="str">
        <f t="shared" ca="1" si="31"/>
        <v/>
      </c>
      <c r="J60" s="77" t="str">
        <f t="shared" ca="1" si="31"/>
        <v/>
      </c>
      <c r="K60" s="61">
        <f ca="1">C60*100</f>
        <v>1000</v>
      </c>
    </row>
    <row r="61" spans="1:21" ht="12.75" customHeight="1" x14ac:dyDescent="0.15">
      <c r="A61" s="109" t="s">
        <v>23</v>
      </c>
      <c r="B61" s="110"/>
      <c r="C61" s="15">
        <f ca="1">ROUND(AVERAGE(D61:J61),0)</f>
        <v>13</v>
      </c>
      <c r="D61" s="77">
        <f ca="1">IF(D$2&lt;&gt;"",INDIRECT(D$2&amp;"!C67"),"")</f>
        <v>14</v>
      </c>
      <c r="E61" s="77">
        <f ca="1">IF(E$2&lt;&gt;"",INDIRECT(E$2&amp;"!C67"),"")</f>
        <v>12</v>
      </c>
      <c r="F61" s="77">
        <f ca="1">IF(F$2&lt;&gt;"",INDIRECT(F$2&amp;"!C67"),"")</f>
        <v>13</v>
      </c>
      <c r="G61" s="77" t="str">
        <f t="shared" ref="G61:J61" ca="1" si="32">IF(G$2&lt;&gt;"",INDIRECT(G$2&amp;"!C67"),"")</f>
        <v/>
      </c>
      <c r="H61" s="77" t="str">
        <f t="shared" ca="1" si="32"/>
        <v/>
      </c>
      <c r="I61" s="77" t="str">
        <f t="shared" ca="1" si="32"/>
        <v/>
      </c>
      <c r="J61" s="77" t="str">
        <f t="shared" ca="1" si="32"/>
        <v/>
      </c>
      <c r="K61" s="62">
        <f ca="1">C61</f>
        <v>13</v>
      </c>
    </row>
    <row r="62" spans="1:21" ht="12.75" customHeight="1" x14ac:dyDescent="0.15">
      <c r="A62" s="109" t="s">
        <v>24</v>
      </c>
      <c r="B62" s="110"/>
      <c r="C62" s="15">
        <f ca="1">ROUND(AVERAGE(D62:J62),0)</f>
        <v>20</v>
      </c>
      <c r="D62" s="77">
        <f t="shared" ref="D62:J62" ca="1" si="33">IF(D$2&lt;&gt;"",INDIRECT(D$2&amp;"!C68"),"")</f>
        <v>21</v>
      </c>
      <c r="E62" s="77">
        <f t="shared" ca="1" si="33"/>
        <v>19</v>
      </c>
      <c r="F62" s="77">
        <f t="shared" ca="1" si="33"/>
        <v>20</v>
      </c>
      <c r="G62" s="77" t="str">
        <f t="shared" ca="1" si="33"/>
        <v/>
      </c>
      <c r="H62" s="77" t="str">
        <f t="shared" ca="1" si="33"/>
        <v/>
      </c>
      <c r="I62" s="77" t="str">
        <f t="shared" ca="1" si="33"/>
        <v/>
      </c>
      <c r="J62" s="77" t="str">
        <f t="shared" ca="1" si="33"/>
        <v/>
      </c>
      <c r="K62" s="62">
        <f ca="1">C62</f>
        <v>20</v>
      </c>
    </row>
    <row r="63" spans="1:21" ht="12.75" customHeight="1" x14ac:dyDescent="0.15">
      <c r="A63" s="109" t="s">
        <v>25</v>
      </c>
      <c r="B63" s="110"/>
      <c r="C63" s="4">
        <f ca="1">ROUND(AVERAGE(D63:J63),3)</f>
        <v>2.25</v>
      </c>
      <c r="D63" s="63">
        <f t="shared" ref="D63:J63" ca="1" si="34">IF(D$2&lt;&gt;"",INDIRECT(D$2&amp;"!C69"),"")</f>
        <v>2.580000000000001</v>
      </c>
      <c r="E63" s="63">
        <f t="shared" ca="1" si="34"/>
        <v>2.09</v>
      </c>
      <c r="F63" s="63">
        <f t="shared" ca="1" si="34"/>
        <v>2.0799999999999996</v>
      </c>
      <c r="G63" s="63" t="str">
        <f t="shared" ca="1" si="34"/>
        <v/>
      </c>
      <c r="H63" s="63" t="str">
        <f t="shared" ca="1" si="34"/>
        <v/>
      </c>
      <c r="I63" s="63" t="str">
        <f t="shared" ca="1" si="34"/>
        <v/>
      </c>
      <c r="J63" s="63" t="str">
        <f t="shared" ca="1" si="34"/>
        <v/>
      </c>
      <c r="K63" s="64">
        <f ca="1">C63*100</f>
        <v>225</v>
      </c>
    </row>
    <row r="64" spans="1:21" ht="12.75" customHeight="1" x14ac:dyDescent="0.15">
      <c r="K64" s="19" t="str">
        <f ca="1">"形状比＝"&amp;ROUND(K61/K62*100,0)&amp;"、Sr＝"&amp;ROUND((10000/K60)^0.5/K61*100,0)</f>
        <v>形状比＝65、Sr＝24</v>
      </c>
    </row>
    <row r="65" spans="1:21" ht="12.75" customHeight="1" x14ac:dyDescent="0.15">
      <c r="K65" s="19"/>
    </row>
    <row r="66" spans="1:21" ht="12.75" customHeight="1" x14ac:dyDescent="0.15">
      <c r="A66" s="121"/>
      <c r="B66" s="122"/>
      <c r="C66" s="118" t="s">
        <v>19</v>
      </c>
      <c r="D66" s="119"/>
      <c r="E66" s="119"/>
      <c r="F66" s="119"/>
      <c r="G66" s="119"/>
      <c r="H66" s="119"/>
      <c r="I66" s="119"/>
      <c r="J66" s="120"/>
    </row>
    <row r="67" spans="1:21" ht="12.75" customHeight="1" x14ac:dyDescent="0.15">
      <c r="A67" s="123"/>
      <c r="B67" s="124"/>
      <c r="C67" s="59" t="str">
        <f>C$9</f>
        <v>平均</v>
      </c>
      <c r="D67" s="59" t="str">
        <f t="shared" ref="D67:J67" si="35">IF(D$3&lt;&gt;"",D$3,"")</f>
        <v>No.42</v>
      </c>
      <c r="E67" s="59" t="str">
        <f t="shared" si="35"/>
        <v>No.43</v>
      </c>
      <c r="F67" s="59" t="str">
        <f t="shared" si="35"/>
        <v>No.44</v>
      </c>
      <c r="G67" s="59" t="str">
        <f t="shared" si="35"/>
        <v/>
      </c>
      <c r="H67" s="59" t="str">
        <f t="shared" si="35"/>
        <v/>
      </c>
      <c r="I67" s="59" t="str">
        <f t="shared" si="35"/>
        <v/>
      </c>
      <c r="J67" s="59" t="str">
        <f t="shared" si="35"/>
        <v/>
      </c>
    </row>
    <row r="68" spans="1:21" ht="12.75" customHeight="1" x14ac:dyDescent="0.15">
      <c r="A68" s="109" t="s">
        <v>27</v>
      </c>
      <c r="B68" s="110"/>
      <c r="C68" s="15">
        <f ca="1">C18-C40</f>
        <v>0</v>
      </c>
      <c r="D68" s="77">
        <f ca="1">IF(D$2&lt;&gt;"",INDIRECT(D$2&amp;"!D66"),"")</f>
        <v>0</v>
      </c>
      <c r="E68" s="77">
        <f ca="1">IF(E$2&lt;&gt;"",INDIRECT(E$2&amp;"!D66"),"")</f>
        <v>0</v>
      </c>
      <c r="F68" s="77">
        <f t="shared" ref="F68:J68" ca="1" si="36">IF(F$2&lt;&gt;"",INDIRECT(F$2&amp;"!D66"),"")</f>
        <v>0</v>
      </c>
      <c r="G68" s="77" t="str">
        <f t="shared" ca="1" si="36"/>
        <v/>
      </c>
      <c r="H68" s="77" t="str">
        <f t="shared" ca="1" si="36"/>
        <v/>
      </c>
      <c r="I68" s="77" t="str">
        <f t="shared" ca="1" si="36"/>
        <v/>
      </c>
      <c r="J68" s="77" t="str">
        <f t="shared" ca="1" si="36"/>
        <v/>
      </c>
    </row>
    <row r="69" spans="1:21" ht="12.75" customHeight="1" x14ac:dyDescent="0.15">
      <c r="A69" s="109" t="s">
        <v>23</v>
      </c>
      <c r="B69" s="110"/>
      <c r="C69" s="15"/>
      <c r="D69" s="77" t="str">
        <f t="shared" ref="D69:J69" ca="1" si="37">IF(D$2&lt;&gt;"",INDIRECT(D$2&amp;"!D67"),"")</f>
        <v/>
      </c>
      <c r="E69" s="77" t="str">
        <f t="shared" ca="1" si="37"/>
        <v/>
      </c>
      <c r="F69" s="77" t="str">
        <f t="shared" ca="1" si="37"/>
        <v/>
      </c>
      <c r="G69" s="77" t="str">
        <f t="shared" ca="1" si="37"/>
        <v/>
      </c>
      <c r="H69" s="77" t="str">
        <f t="shared" ca="1" si="37"/>
        <v/>
      </c>
      <c r="I69" s="77" t="str">
        <f t="shared" ca="1" si="37"/>
        <v/>
      </c>
      <c r="J69" s="77" t="str">
        <f t="shared" ca="1" si="37"/>
        <v/>
      </c>
    </row>
    <row r="70" spans="1:21" ht="12.75" customHeight="1" x14ac:dyDescent="0.15">
      <c r="A70" s="109" t="s">
        <v>24</v>
      </c>
      <c r="B70" s="110"/>
      <c r="C70" s="15"/>
      <c r="D70" s="77" t="str">
        <f t="shared" ref="D70:J70" ca="1" si="38">IF(D$2&lt;&gt;"",INDIRECT(D$2&amp;"!D68"),"")</f>
        <v/>
      </c>
      <c r="E70" s="77" t="str">
        <f t="shared" ca="1" si="38"/>
        <v/>
      </c>
      <c r="F70" s="77" t="str">
        <f t="shared" ca="1" si="38"/>
        <v/>
      </c>
      <c r="G70" s="77" t="str">
        <f t="shared" ca="1" si="38"/>
        <v/>
      </c>
      <c r="H70" s="77" t="str">
        <f t="shared" ca="1" si="38"/>
        <v/>
      </c>
      <c r="I70" s="77" t="str">
        <f t="shared" ca="1" si="38"/>
        <v/>
      </c>
      <c r="J70" s="77" t="str">
        <f t="shared" ca="1" si="38"/>
        <v/>
      </c>
    </row>
    <row r="71" spans="1:21" ht="12.75" customHeight="1" x14ac:dyDescent="0.15">
      <c r="A71" s="109" t="s">
        <v>25</v>
      </c>
      <c r="B71" s="110"/>
      <c r="C71" s="4"/>
      <c r="D71" s="65" t="str">
        <f t="shared" ref="D71:J71" ca="1" si="39">IF(D$2&lt;&gt;"",INDIRECT(D$2&amp;"!D69"),"")</f>
        <v/>
      </c>
      <c r="E71" s="65" t="str">
        <f t="shared" ca="1" si="39"/>
        <v/>
      </c>
      <c r="F71" s="65" t="str">
        <f t="shared" ca="1" si="39"/>
        <v/>
      </c>
      <c r="G71" s="65" t="str">
        <f t="shared" ca="1" si="39"/>
        <v/>
      </c>
      <c r="H71" s="65" t="str">
        <f t="shared" ca="1" si="39"/>
        <v/>
      </c>
      <c r="I71" s="65" t="str">
        <f t="shared" ca="1" si="39"/>
        <v/>
      </c>
      <c r="J71" s="65" t="str">
        <f t="shared" ca="1" si="39"/>
        <v/>
      </c>
    </row>
    <row r="72" spans="1:21" ht="12.75" customHeight="1" x14ac:dyDescent="0.15"/>
    <row r="73" spans="1:21" ht="12.75" customHeight="1" x14ac:dyDescent="0.15">
      <c r="A73" s="121"/>
      <c r="B73" s="122"/>
      <c r="C73" s="115" t="s">
        <v>20</v>
      </c>
      <c r="D73" s="116"/>
      <c r="E73" s="116"/>
      <c r="F73" s="116"/>
      <c r="G73" s="116"/>
      <c r="H73" s="116"/>
      <c r="I73" s="116"/>
      <c r="J73" s="117"/>
    </row>
    <row r="74" spans="1:21" ht="12.75" customHeight="1" x14ac:dyDescent="0.15">
      <c r="A74" s="123"/>
      <c r="B74" s="124"/>
      <c r="C74" s="59" t="str">
        <f>C$9</f>
        <v>平均</v>
      </c>
      <c r="D74" s="59" t="str">
        <f t="shared" ref="D74:J74" si="40">IF(D$3&lt;&gt;"",D$3,"")</f>
        <v>No.42</v>
      </c>
      <c r="E74" s="59" t="str">
        <f t="shared" si="40"/>
        <v>No.43</v>
      </c>
      <c r="F74" s="59" t="str">
        <f t="shared" si="40"/>
        <v>No.44</v>
      </c>
      <c r="G74" s="59" t="str">
        <f t="shared" si="40"/>
        <v/>
      </c>
      <c r="H74" s="59" t="str">
        <f t="shared" si="40"/>
        <v/>
      </c>
      <c r="I74" s="59" t="str">
        <f t="shared" si="40"/>
        <v/>
      </c>
      <c r="J74" s="59" t="str">
        <f t="shared" si="40"/>
        <v/>
      </c>
      <c r="L74" s="13"/>
      <c r="M74" s="13"/>
      <c r="N74" s="13"/>
      <c r="U74" s="13"/>
    </row>
    <row r="75" spans="1:21" ht="12.75" customHeight="1" x14ac:dyDescent="0.15">
      <c r="A75" s="109" t="s">
        <v>27</v>
      </c>
      <c r="B75" s="110"/>
      <c r="C75" s="15">
        <f ca="1">C25-C47</f>
        <v>10</v>
      </c>
      <c r="D75" s="77">
        <f t="shared" ref="D75:J75" ca="1" si="41">IF(D$2&lt;&gt;"",INDIRECT(D$2&amp;"!E66"),"")</f>
        <v>10</v>
      </c>
      <c r="E75" s="77">
        <f t="shared" ca="1" si="41"/>
        <v>11</v>
      </c>
      <c r="F75" s="77">
        <f t="shared" ca="1" si="41"/>
        <v>9</v>
      </c>
      <c r="G75" s="77" t="str">
        <f t="shared" ca="1" si="41"/>
        <v/>
      </c>
      <c r="H75" s="77" t="str">
        <f t="shared" ca="1" si="41"/>
        <v/>
      </c>
      <c r="I75" s="77" t="str">
        <f t="shared" ca="1" si="41"/>
        <v/>
      </c>
      <c r="J75" s="77" t="str">
        <f t="shared" ca="1" si="41"/>
        <v/>
      </c>
      <c r="L75" s="72"/>
      <c r="M75" s="72"/>
      <c r="N75" s="72"/>
    </row>
    <row r="76" spans="1:21" ht="12.75" customHeight="1" x14ac:dyDescent="0.15">
      <c r="A76" s="109" t="s">
        <v>23</v>
      </c>
      <c r="B76" s="110"/>
      <c r="C76" s="15">
        <f ca="1">ROUND(AVERAGE(D76:J76),0)</f>
        <v>13</v>
      </c>
      <c r="D76" s="77">
        <f t="shared" ref="D76:J76" ca="1" si="42">IF(D$2&lt;&gt;"",INDIRECT(D$2&amp;"!E67"),"")</f>
        <v>14</v>
      </c>
      <c r="E76" s="77">
        <f t="shared" ca="1" si="42"/>
        <v>12</v>
      </c>
      <c r="F76" s="77">
        <f t="shared" ca="1" si="42"/>
        <v>13</v>
      </c>
      <c r="G76" s="77" t="str">
        <f t="shared" ca="1" si="42"/>
        <v/>
      </c>
      <c r="H76" s="77" t="str">
        <f t="shared" ca="1" si="42"/>
        <v/>
      </c>
      <c r="I76" s="77" t="str">
        <f t="shared" ca="1" si="42"/>
        <v/>
      </c>
      <c r="J76" s="77" t="str">
        <f t="shared" ca="1" si="42"/>
        <v/>
      </c>
    </row>
    <row r="77" spans="1:21" ht="12.75" customHeight="1" x14ac:dyDescent="0.15">
      <c r="A77" s="109" t="s">
        <v>24</v>
      </c>
      <c r="B77" s="110"/>
      <c r="C77" s="15">
        <f ca="1">ROUND(AVERAGE(D77:J77),0)</f>
        <v>20</v>
      </c>
      <c r="D77" s="77">
        <f t="shared" ref="D77:J77" ca="1" si="43">IF(D$2&lt;&gt;"",INDIRECT(D$2&amp;"!E68"),"")</f>
        <v>21</v>
      </c>
      <c r="E77" s="77">
        <f t="shared" ca="1" si="43"/>
        <v>19</v>
      </c>
      <c r="F77" s="77">
        <f t="shared" ca="1" si="43"/>
        <v>20</v>
      </c>
      <c r="G77" s="77" t="str">
        <f t="shared" ca="1" si="43"/>
        <v/>
      </c>
      <c r="H77" s="77" t="str">
        <f t="shared" ca="1" si="43"/>
        <v/>
      </c>
      <c r="I77" s="77" t="str">
        <f t="shared" ca="1" si="43"/>
        <v/>
      </c>
      <c r="J77" s="77" t="str">
        <f t="shared" ca="1" si="43"/>
        <v/>
      </c>
    </row>
    <row r="78" spans="1:21" ht="12.75" customHeight="1" x14ac:dyDescent="0.15">
      <c r="A78" s="109" t="s">
        <v>25</v>
      </c>
      <c r="B78" s="110"/>
      <c r="C78" s="4">
        <f ca="1">ROUND(AVERAGE(D78:J78),3)</f>
        <v>2.25</v>
      </c>
      <c r="D78" s="63">
        <f t="shared" ref="D78:J78" ca="1" si="44">IF(D$2&lt;&gt;"",INDIRECT(D$2&amp;"!E69"),"")</f>
        <v>2.580000000000001</v>
      </c>
      <c r="E78" s="63">
        <f t="shared" ca="1" si="44"/>
        <v>2.09</v>
      </c>
      <c r="F78" s="63">
        <f t="shared" ca="1" si="44"/>
        <v>2.0799999999999996</v>
      </c>
      <c r="G78" s="63" t="str">
        <f t="shared" ca="1" si="44"/>
        <v/>
      </c>
      <c r="H78" s="63" t="str">
        <f t="shared" ca="1" si="44"/>
        <v/>
      </c>
      <c r="I78" s="63" t="str">
        <f t="shared" ca="1" si="44"/>
        <v/>
      </c>
      <c r="J78" s="63" t="str">
        <f t="shared" ca="1" si="44"/>
        <v/>
      </c>
    </row>
    <row r="79" spans="1:21" ht="12" customHeight="1" x14ac:dyDescent="0.15">
      <c r="H79" s="19"/>
    </row>
    <row r="82" spans="1:11" ht="22.5" customHeight="1" x14ac:dyDescent="0.15">
      <c r="A82" s="73" t="s">
        <v>200</v>
      </c>
    </row>
    <row r="83" spans="1:11" x14ac:dyDescent="0.15">
      <c r="A83" s="11" t="s">
        <v>201</v>
      </c>
    </row>
    <row r="84" spans="1:11" x14ac:dyDescent="0.15">
      <c r="A84" s="74" t="s">
        <v>202</v>
      </c>
      <c r="B84" s="114" t="s">
        <v>203</v>
      </c>
      <c r="C84" s="114"/>
      <c r="D84" s="114"/>
      <c r="E84" s="114"/>
      <c r="F84" s="114"/>
      <c r="G84" s="114"/>
      <c r="H84" s="114"/>
      <c r="I84" s="114"/>
      <c r="J84" s="114"/>
      <c r="K84" s="114"/>
    </row>
    <row r="85" spans="1:11" x14ac:dyDescent="0.15">
      <c r="A85" s="74" t="s">
        <v>204</v>
      </c>
      <c r="B85" s="114" t="s">
        <v>205</v>
      </c>
      <c r="C85" s="114"/>
      <c r="D85" s="114"/>
      <c r="E85" s="114"/>
      <c r="F85" s="114"/>
      <c r="G85" s="114"/>
      <c r="H85" s="114"/>
      <c r="I85" s="114"/>
      <c r="J85" s="114"/>
      <c r="K85" s="114"/>
    </row>
    <row r="86" spans="1:11" x14ac:dyDescent="0.15">
      <c r="A86" s="74" t="s">
        <v>206</v>
      </c>
      <c r="B86" s="114" t="s">
        <v>207</v>
      </c>
      <c r="C86" s="114"/>
      <c r="D86" s="114"/>
      <c r="E86" s="114"/>
      <c r="F86" s="114"/>
      <c r="G86" s="114"/>
      <c r="H86" s="114"/>
      <c r="I86" s="114"/>
      <c r="J86" s="114"/>
      <c r="K86" s="114"/>
    </row>
    <row r="87" spans="1:11" x14ac:dyDescent="0.15">
      <c r="A87" s="74" t="s">
        <v>208</v>
      </c>
      <c r="B87" s="114" t="s">
        <v>209</v>
      </c>
      <c r="C87" s="114"/>
      <c r="D87" s="114"/>
      <c r="E87" s="114"/>
      <c r="F87" s="114"/>
      <c r="G87" s="114"/>
      <c r="H87" s="114"/>
      <c r="I87" s="114"/>
      <c r="J87" s="114"/>
      <c r="K87" s="114"/>
    </row>
    <row r="88" spans="1:11" x14ac:dyDescent="0.15">
      <c r="A88" s="75" t="s">
        <v>210</v>
      </c>
    </row>
    <row r="90" spans="1:11" x14ac:dyDescent="0.15">
      <c r="A90" s="75" t="s">
        <v>211</v>
      </c>
    </row>
    <row r="92" spans="1:11" x14ac:dyDescent="0.15">
      <c r="A92" s="11" t="s">
        <v>593</v>
      </c>
    </row>
    <row r="93" spans="1:11" x14ac:dyDescent="0.15">
      <c r="A93" s="11" t="s">
        <v>594</v>
      </c>
    </row>
    <row r="94" spans="1:11" x14ac:dyDescent="0.15">
      <c r="A94" s="11" t="s">
        <v>595</v>
      </c>
    </row>
    <row r="96" spans="1:11" x14ac:dyDescent="0.15">
      <c r="A96" s="11" t="s">
        <v>596</v>
      </c>
    </row>
  </sheetData>
  <mergeCells count="66">
    <mergeCell ref="B84:K84"/>
    <mergeCell ref="B85:K85"/>
    <mergeCell ref="B86:K86"/>
    <mergeCell ref="B87:K87"/>
    <mergeCell ref="C73:J73"/>
    <mergeCell ref="A75:B75"/>
    <mergeCell ref="A76:B76"/>
    <mergeCell ref="A78:B78"/>
    <mergeCell ref="C66:J66"/>
    <mergeCell ref="A68:B68"/>
    <mergeCell ref="A69:B69"/>
    <mergeCell ref="A70:B70"/>
    <mergeCell ref="A71:B71"/>
    <mergeCell ref="A60:B60"/>
    <mergeCell ref="A61:B61"/>
    <mergeCell ref="A77:B77"/>
    <mergeCell ref="A63:B63"/>
    <mergeCell ref="A66:B67"/>
    <mergeCell ref="A73:B74"/>
    <mergeCell ref="A62:B62"/>
    <mergeCell ref="A49:B49"/>
    <mergeCell ref="A50:B50"/>
    <mergeCell ref="A53:B53"/>
    <mergeCell ref="C58:K58"/>
    <mergeCell ref="A54:B54"/>
    <mergeCell ref="A55:B55"/>
    <mergeCell ref="A58:B59"/>
    <mergeCell ref="A41:B41"/>
    <mergeCell ref="A42:B42"/>
    <mergeCell ref="A43:B43"/>
    <mergeCell ref="A45:B46"/>
    <mergeCell ref="A48:B48"/>
    <mergeCell ref="A47:B47"/>
    <mergeCell ref="A35:B35"/>
    <mergeCell ref="A36:B36"/>
    <mergeCell ref="A38:B39"/>
    <mergeCell ref="C38:J38"/>
    <mergeCell ref="A40:B40"/>
    <mergeCell ref="C31:K31"/>
    <mergeCell ref="A18:B18"/>
    <mergeCell ref="A19:B19"/>
    <mergeCell ref="A20:B20"/>
    <mergeCell ref="A21:B21"/>
    <mergeCell ref="A23:B24"/>
    <mergeCell ref="C23:J23"/>
    <mergeCell ref="A25:B25"/>
    <mergeCell ref="A26:B26"/>
    <mergeCell ref="A27:B27"/>
    <mergeCell ref="A28:B28"/>
    <mergeCell ref="A31:B32"/>
    <mergeCell ref="C45:J45"/>
    <mergeCell ref="A33:B33"/>
    <mergeCell ref="A34:B34"/>
    <mergeCell ref="C16:J16"/>
    <mergeCell ref="A1:C1"/>
    <mergeCell ref="D1:G1"/>
    <mergeCell ref="A2:C2"/>
    <mergeCell ref="A3:C3"/>
    <mergeCell ref="A5:C5"/>
    <mergeCell ref="A8:B9"/>
    <mergeCell ref="C8:K8"/>
    <mergeCell ref="A10:B10"/>
    <mergeCell ref="A11:B11"/>
    <mergeCell ref="A12:B12"/>
    <mergeCell ref="A13:B13"/>
    <mergeCell ref="A16:B17"/>
  </mergeCells>
  <phoneticPr fontId="3"/>
  <pageMargins left="0.98425196850393704" right="0.39370078740157483" top="0.59055118110236227" bottom="0.59055118110236227" header="0.31496062992125984" footer="0.15748031496062992"/>
  <pageSetup paperSize="9" scale="85" fitToHeight="0" orientation="portrait" horizontalDpi="300" verticalDpi="300"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theme="9" tint="-0.249977111117893"/>
  </sheetPr>
  <dimension ref="A1:AJ120"/>
  <sheetViews>
    <sheetView view="pageBreakPreview" topLeftCell="A22" zoomScaleNormal="100" zoomScaleSheetLayoutView="100" workbookViewId="0">
      <selection activeCell="G50" sqref="G50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256" width="8.125" style="1"/>
    <col min="257" max="259" width="7.875" style="1" customWidth="1"/>
    <col min="260" max="260" width="8.125" style="1" customWidth="1"/>
    <col min="261" max="262" width="8" style="1" customWidth="1"/>
    <col min="263" max="263" width="11.75" style="1" customWidth="1"/>
    <col min="264" max="264" width="7.75" style="1" customWidth="1"/>
    <col min="265" max="265" width="24.75" style="1" customWidth="1"/>
    <col min="266" max="512" width="8.125" style="1"/>
    <col min="513" max="515" width="7.875" style="1" customWidth="1"/>
    <col min="516" max="516" width="8.125" style="1" customWidth="1"/>
    <col min="517" max="518" width="8" style="1" customWidth="1"/>
    <col min="519" max="519" width="11.75" style="1" customWidth="1"/>
    <col min="520" max="520" width="7.75" style="1" customWidth="1"/>
    <col min="521" max="521" width="24.75" style="1" customWidth="1"/>
    <col min="522" max="768" width="8.125" style="1"/>
    <col min="769" max="771" width="7.875" style="1" customWidth="1"/>
    <col min="772" max="772" width="8.125" style="1" customWidth="1"/>
    <col min="773" max="774" width="8" style="1" customWidth="1"/>
    <col min="775" max="775" width="11.75" style="1" customWidth="1"/>
    <col min="776" max="776" width="7.75" style="1" customWidth="1"/>
    <col min="777" max="777" width="24.75" style="1" customWidth="1"/>
    <col min="778" max="1024" width="8.125" style="1"/>
    <col min="1025" max="1027" width="7.875" style="1" customWidth="1"/>
    <col min="1028" max="1028" width="8.125" style="1" customWidth="1"/>
    <col min="1029" max="1030" width="8" style="1" customWidth="1"/>
    <col min="1031" max="1031" width="11.75" style="1" customWidth="1"/>
    <col min="1032" max="1032" width="7.75" style="1" customWidth="1"/>
    <col min="1033" max="1033" width="24.75" style="1" customWidth="1"/>
    <col min="1034" max="1280" width="8.125" style="1"/>
    <col min="1281" max="1283" width="7.875" style="1" customWidth="1"/>
    <col min="1284" max="1284" width="8.125" style="1" customWidth="1"/>
    <col min="1285" max="1286" width="8" style="1" customWidth="1"/>
    <col min="1287" max="1287" width="11.75" style="1" customWidth="1"/>
    <col min="1288" max="1288" width="7.75" style="1" customWidth="1"/>
    <col min="1289" max="1289" width="24.75" style="1" customWidth="1"/>
    <col min="1290" max="1536" width="8.125" style="1"/>
    <col min="1537" max="1539" width="7.875" style="1" customWidth="1"/>
    <col min="1540" max="1540" width="8.125" style="1" customWidth="1"/>
    <col min="1541" max="1542" width="8" style="1" customWidth="1"/>
    <col min="1543" max="1543" width="11.75" style="1" customWidth="1"/>
    <col min="1544" max="1544" width="7.75" style="1" customWidth="1"/>
    <col min="1545" max="1545" width="24.75" style="1" customWidth="1"/>
    <col min="1546" max="1792" width="8.125" style="1"/>
    <col min="1793" max="1795" width="7.875" style="1" customWidth="1"/>
    <col min="1796" max="1796" width="8.125" style="1" customWidth="1"/>
    <col min="1797" max="1798" width="8" style="1" customWidth="1"/>
    <col min="1799" max="1799" width="11.75" style="1" customWidth="1"/>
    <col min="1800" max="1800" width="7.75" style="1" customWidth="1"/>
    <col min="1801" max="1801" width="24.75" style="1" customWidth="1"/>
    <col min="1802" max="2048" width="8.125" style="1"/>
    <col min="2049" max="2051" width="7.875" style="1" customWidth="1"/>
    <col min="2052" max="2052" width="8.125" style="1" customWidth="1"/>
    <col min="2053" max="2054" width="8" style="1" customWidth="1"/>
    <col min="2055" max="2055" width="11.75" style="1" customWidth="1"/>
    <col min="2056" max="2056" width="7.75" style="1" customWidth="1"/>
    <col min="2057" max="2057" width="24.75" style="1" customWidth="1"/>
    <col min="2058" max="2304" width="8.125" style="1"/>
    <col min="2305" max="2307" width="7.875" style="1" customWidth="1"/>
    <col min="2308" max="2308" width="8.125" style="1" customWidth="1"/>
    <col min="2309" max="2310" width="8" style="1" customWidth="1"/>
    <col min="2311" max="2311" width="11.75" style="1" customWidth="1"/>
    <col min="2312" max="2312" width="7.75" style="1" customWidth="1"/>
    <col min="2313" max="2313" width="24.75" style="1" customWidth="1"/>
    <col min="2314" max="2560" width="8.125" style="1"/>
    <col min="2561" max="2563" width="7.875" style="1" customWidth="1"/>
    <col min="2564" max="2564" width="8.125" style="1" customWidth="1"/>
    <col min="2565" max="2566" width="8" style="1" customWidth="1"/>
    <col min="2567" max="2567" width="11.75" style="1" customWidth="1"/>
    <col min="2568" max="2568" width="7.75" style="1" customWidth="1"/>
    <col min="2569" max="2569" width="24.75" style="1" customWidth="1"/>
    <col min="2570" max="2816" width="8.125" style="1"/>
    <col min="2817" max="2819" width="7.875" style="1" customWidth="1"/>
    <col min="2820" max="2820" width="8.125" style="1" customWidth="1"/>
    <col min="2821" max="2822" width="8" style="1" customWidth="1"/>
    <col min="2823" max="2823" width="11.75" style="1" customWidth="1"/>
    <col min="2824" max="2824" width="7.75" style="1" customWidth="1"/>
    <col min="2825" max="2825" width="24.75" style="1" customWidth="1"/>
    <col min="2826" max="3072" width="8.125" style="1"/>
    <col min="3073" max="3075" width="7.875" style="1" customWidth="1"/>
    <col min="3076" max="3076" width="8.125" style="1" customWidth="1"/>
    <col min="3077" max="3078" width="8" style="1" customWidth="1"/>
    <col min="3079" max="3079" width="11.75" style="1" customWidth="1"/>
    <col min="3080" max="3080" width="7.75" style="1" customWidth="1"/>
    <col min="3081" max="3081" width="24.75" style="1" customWidth="1"/>
    <col min="3082" max="3328" width="8.125" style="1"/>
    <col min="3329" max="3331" width="7.875" style="1" customWidth="1"/>
    <col min="3332" max="3332" width="8.125" style="1" customWidth="1"/>
    <col min="3333" max="3334" width="8" style="1" customWidth="1"/>
    <col min="3335" max="3335" width="11.75" style="1" customWidth="1"/>
    <col min="3336" max="3336" width="7.75" style="1" customWidth="1"/>
    <col min="3337" max="3337" width="24.75" style="1" customWidth="1"/>
    <col min="3338" max="3584" width="8.125" style="1"/>
    <col min="3585" max="3587" width="7.875" style="1" customWidth="1"/>
    <col min="3588" max="3588" width="8.125" style="1" customWidth="1"/>
    <col min="3589" max="3590" width="8" style="1" customWidth="1"/>
    <col min="3591" max="3591" width="11.75" style="1" customWidth="1"/>
    <col min="3592" max="3592" width="7.75" style="1" customWidth="1"/>
    <col min="3593" max="3593" width="24.75" style="1" customWidth="1"/>
    <col min="3594" max="3840" width="8.125" style="1"/>
    <col min="3841" max="3843" width="7.875" style="1" customWidth="1"/>
    <col min="3844" max="3844" width="8.125" style="1" customWidth="1"/>
    <col min="3845" max="3846" width="8" style="1" customWidth="1"/>
    <col min="3847" max="3847" width="11.75" style="1" customWidth="1"/>
    <col min="3848" max="3848" width="7.75" style="1" customWidth="1"/>
    <col min="3849" max="3849" width="24.75" style="1" customWidth="1"/>
    <col min="3850" max="4096" width="8.125" style="1"/>
    <col min="4097" max="4099" width="7.875" style="1" customWidth="1"/>
    <col min="4100" max="4100" width="8.125" style="1" customWidth="1"/>
    <col min="4101" max="4102" width="8" style="1" customWidth="1"/>
    <col min="4103" max="4103" width="11.75" style="1" customWidth="1"/>
    <col min="4104" max="4104" width="7.75" style="1" customWidth="1"/>
    <col min="4105" max="4105" width="24.75" style="1" customWidth="1"/>
    <col min="4106" max="4352" width="8.125" style="1"/>
    <col min="4353" max="4355" width="7.875" style="1" customWidth="1"/>
    <col min="4356" max="4356" width="8.125" style="1" customWidth="1"/>
    <col min="4357" max="4358" width="8" style="1" customWidth="1"/>
    <col min="4359" max="4359" width="11.75" style="1" customWidth="1"/>
    <col min="4360" max="4360" width="7.75" style="1" customWidth="1"/>
    <col min="4361" max="4361" width="24.75" style="1" customWidth="1"/>
    <col min="4362" max="4608" width="8.125" style="1"/>
    <col min="4609" max="4611" width="7.875" style="1" customWidth="1"/>
    <col min="4612" max="4612" width="8.125" style="1" customWidth="1"/>
    <col min="4613" max="4614" width="8" style="1" customWidth="1"/>
    <col min="4615" max="4615" width="11.75" style="1" customWidth="1"/>
    <col min="4616" max="4616" width="7.75" style="1" customWidth="1"/>
    <col min="4617" max="4617" width="24.75" style="1" customWidth="1"/>
    <col min="4618" max="4864" width="8.125" style="1"/>
    <col min="4865" max="4867" width="7.875" style="1" customWidth="1"/>
    <col min="4868" max="4868" width="8.125" style="1" customWidth="1"/>
    <col min="4869" max="4870" width="8" style="1" customWidth="1"/>
    <col min="4871" max="4871" width="11.75" style="1" customWidth="1"/>
    <col min="4872" max="4872" width="7.75" style="1" customWidth="1"/>
    <col min="4873" max="4873" width="24.75" style="1" customWidth="1"/>
    <col min="4874" max="5120" width="8.125" style="1"/>
    <col min="5121" max="5123" width="7.875" style="1" customWidth="1"/>
    <col min="5124" max="5124" width="8.125" style="1" customWidth="1"/>
    <col min="5125" max="5126" width="8" style="1" customWidth="1"/>
    <col min="5127" max="5127" width="11.75" style="1" customWidth="1"/>
    <col min="5128" max="5128" width="7.75" style="1" customWidth="1"/>
    <col min="5129" max="5129" width="24.75" style="1" customWidth="1"/>
    <col min="5130" max="5376" width="8.125" style="1"/>
    <col min="5377" max="5379" width="7.875" style="1" customWidth="1"/>
    <col min="5380" max="5380" width="8.125" style="1" customWidth="1"/>
    <col min="5381" max="5382" width="8" style="1" customWidth="1"/>
    <col min="5383" max="5383" width="11.75" style="1" customWidth="1"/>
    <col min="5384" max="5384" width="7.75" style="1" customWidth="1"/>
    <col min="5385" max="5385" width="24.75" style="1" customWidth="1"/>
    <col min="5386" max="5632" width="8.125" style="1"/>
    <col min="5633" max="5635" width="7.875" style="1" customWidth="1"/>
    <col min="5636" max="5636" width="8.125" style="1" customWidth="1"/>
    <col min="5637" max="5638" width="8" style="1" customWidth="1"/>
    <col min="5639" max="5639" width="11.75" style="1" customWidth="1"/>
    <col min="5640" max="5640" width="7.75" style="1" customWidth="1"/>
    <col min="5641" max="5641" width="24.75" style="1" customWidth="1"/>
    <col min="5642" max="5888" width="8.125" style="1"/>
    <col min="5889" max="5891" width="7.875" style="1" customWidth="1"/>
    <col min="5892" max="5892" width="8.125" style="1" customWidth="1"/>
    <col min="5893" max="5894" width="8" style="1" customWidth="1"/>
    <col min="5895" max="5895" width="11.75" style="1" customWidth="1"/>
    <col min="5896" max="5896" width="7.75" style="1" customWidth="1"/>
    <col min="5897" max="5897" width="24.75" style="1" customWidth="1"/>
    <col min="5898" max="6144" width="8.125" style="1"/>
    <col min="6145" max="6147" width="7.875" style="1" customWidth="1"/>
    <col min="6148" max="6148" width="8.125" style="1" customWidth="1"/>
    <col min="6149" max="6150" width="8" style="1" customWidth="1"/>
    <col min="6151" max="6151" width="11.75" style="1" customWidth="1"/>
    <col min="6152" max="6152" width="7.75" style="1" customWidth="1"/>
    <col min="6153" max="6153" width="24.75" style="1" customWidth="1"/>
    <col min="6154" max="6400" width="8.125" style="1"/>
    <col min="6401" max="6403" width="7.875" style="1" customWidth="1"/>
    <col min="6404" max="6404" width="8.125" style="1" customWidth="1"/>
    <col min="6405" max="6406" width="8" style="1" customWidth="1"/>
    <col min="6407" max="6407" width="11.75" style="1" customWidth="1"/>
    <col min="6408" max="6408" width="7.75" style="1" customWidth="1"/>
    <col min="6409" max="6409" width="24.75" style="1" customWidth="1"/>
    <col min="6410" max="6656" width="8.125" style="1"/>
    <col min="6657" max="6659" width="7.875" style="1" customWidth="1"/>
    <col min="6660" max="6660" width="8.125" style="1" customWidth="1"/>
    <col min="6661" max="6662" width="8" style="1" customWidth="1"/>
    <col min="6663" max="6663" width="11.75" style="1" customWidth="1"/>
    <col min="6664" max="6664" width="7.75" style="1" customWidth="1"/>
    <col min="6665" max="6665" width="24.75" style="1" customWidth="1"/>
    <col min="6666" max="6912" width="8.125" style="1"/>
    <col min="6913" max="6915" width="7.875" style="1" customWidth="1"/>
    <col min="6916" max="6916" width="8.125" style="1" customWidth="1"/>
    <col min="6917" max="6918" width="8" style="1" customWidth="1"/>
    <col min="6919" max="6919" width="11.75" style="1" customWidth="1"/>
    <col min="6920" max="6920" width="7.75" style="1" customWidth="1"/>
    <col min="6921" max="6921" width="24.75" style="1" customWidth="1"/>
    <col min="6922" max="7168" width="8.125" style="1"/>
    <col min="7169" max="7171" width="7.875" style="1" customWidth="1"/>
    <col min="7172" max="7172" width="8.125" style="1" customWidth="1"/>
    <col min="7173" max="7174" width="8" style="1" customWidth="1"/>
    <col min="7175" max="7175" width="11.75" style="1" customWidth="1"/>
    <col min="7176" max="7176" width="7.75" style="1" customWidth="1"/>
    <col min="7177" max="7177" width="24.75" style="1" customWidth="1"/>
    <col min="7178" max="7424" width="8.125" style="1"/>
    <col min="7425" max="7427" width="7.875" style="1" customWidth="1"/>
    <col min="7428" max="7428" width="8.125" style="1" customWidth="1"/>
    <col min="7429" max="7430" width="8" style="1" customWidth="1"/>
    <col min="7431" max="7431" width="11.75" style="1" customWidth="1"/>
    <col min="7432" max="7432" width="7.75" style="1" customWidth="1"/>
    <col min="7433" max="7433" width="24.75" style="1" customWidth="1"/>
    <col min="7434" max="7680" width="8.125" style="1"/>
    <col min="7681" max="7683" width="7.875" style="1" customWidth="1"/>
    <col min="7684" max="7684" width="8.125" style="1" customWidth="1"/>
    <col min="7685" max="7686" width="8" style="1" customWidth="1"/>
    <col min="7687" max="7687" width="11.75" style="1" customWidth="1"/>
    <col min="7688" max="7688" width="7.75" style="1" customWidth="1"/>
    <col min="7689" max="7689" width="24.75" style="1" customWidth="1"/>
    <col min="7690" max="7936" width="8.125" style="1"/>
    <col min="7937" max="7939" width="7.875" style="1" customWidth="1"/>
    <col min="7940" max="7940" width="8.125" style="1" customWidth="1"/>
    <col min="7941" max="7942" width="8" style="1" customWidth="1"/>
    <col min="7943" max="7943" width="11.75" style="1" customWidth="1"/>
    <col min="7944" max="7944" width="7.75" style="1" customWidth="1"/>
    <col min="7945" max="7945" width="24.75" style="1" customWidth="1"/>
    <col min="7946" max="8192" width="8.125" style="1"/>
    <col min="8193" max="8195" width="7.875" style="1" customWidth="1"/>
    <col min="8196" max="8196" width="8.125" style="1" customWidth="1"/>
    <col min="8197" max="8198" width="8" style="1" customWidth="1"/>
    <col min="8199" max="8199" width="11.75" style="1" customWidth="1"/>
    <col min="8200" max="8200" width="7.75" style="1" customWidth="1"/>
    <col min="8201" max="8201" width="24.75" style="1" customWidth="1"/>
    <col min="8202" max="8448" width="8.125" style="1"/>
    <col min="8449" max="8451" width="7.875" style="1" customWidth="1"/>
    <col min="8452" max="8452" width="8.125" style="1" customWidth="1"/>
    <col min="8453" max="8454" width="8" style="1" customWidth="1"/>
    <col min="8455" max="8455" width="11.75" style="1" customWidth="1"/>
    <col min="8456" max="8456" width="7.75" style="1" customWidth="1"/>
    <col min="8457" max="8457" width="24.75" style="1" customWidth="1"/>
    <col min="8458" max="8704" width="8.125" style="1"/>
    <col min="8705" max="8707" width="7.875" style="1" customWidth="1"/>
    <col min="8708" max="8708" width="8.125" style="1" customWidth="1"/>
    <col min="8709" max="8710" width="8" style="1" customWidth="1"/>
    <col min="8711" max="8711" width="11.75" style="1" customWidth="1"/>
    <col min="8712" max="8712" width="7.75" style="1" customWidth="1"/>
    <col min="8713" max="8713" width="24.75" style="1" customWidth="1"/>
    <col min="8714" max="8960" width="8.125" style="1"/>
    <col min="8961" max="8963" width="7.875" style="1" customWidth="1"/>
    <col min="8964" max="8964" width="8.125" style="1" customWidth="1"/>
    <col min="8965" max="8966" width="8" style="1" customWidth="1"/>
    <col min="8967" max="8967" width="11.75" style="1" customWidth="1"/>
    <col min="8968" max="8968" width="7.75" style="1" customWidth="1"/>
    <col min="8969" max="8969" width="24.75" style="1" customWidth="1"/>
    <col min="8970" max="9216" width="8.125" style="1"/>
    <col min="9217" max="9219" width="7.875" style="1" customWidth="1"/>
    <col min="9220" max="9220" width="8.125" style="1" customWidth="1"/>
    <col min="9221" max="9222" width="8" style="1" customWidth="1"/>
    <col min="9223" max="9223" width="11.75" style="1" customWidth="1"/>
    <col min="9224" max="9224" width="7.75" style="1" customWidth="1"/>
    <col min="9225" max="9225" width="24.75" style="1" customWidth="1"/>
    <col min="9226" max="9472" width="8.125" style="1"/>
    <col min="9473" max="9475" width="7.875" style="1" customWidth="1"/>
    <col min="9476" max="9476" width="8.125" style="1" customWidth="1"/>
    <col min="9477" max="9478" width="8" style="1" customWidth="1"/>
    <col min="9479" max="9479" width="11.75" style="1" customWidth="1"/>
    <col min="9480" max="9480" width="7.75" style="1" customWidth="1"/>
    <col min="9481" max="9481" width="24.75" style="1" customWidth="1"/>
    <col min="9482" max="9728" width="8.125" style="1"/>
    <col min="9729" max="9731" width="7.875" style="1" customWidth="1"/>
    <col min="9732" max="9732" width="8.125" style="1" customWidth="1"/>
    <col min="9733" max="9734" width="8" style="1" customWidth="1"/>
    <col min="9735" max="9735" width="11.75" style="1" customWidth="1"/>
    <col min="9736" max="9736" width="7.75" style="1" customWidth="1"/>
    <col min="9737" max="9737" width="24.75" style="1" customWidth="1"/>
    <col min="9738" max="9984" width="8.125" style="1"/>
    <col min="9985" max="9987" width="7.875" style="1" customWidth="1"/>
    <col min="9988" max="9988" width="8.125" style="1" customWidth="1"/>
    <col min="9989" max="9990" width="8" style="1" customWidth="1"/>
    <col min="9991" max="9991" width="11.75" style="1" customWidth="1"/>
    <col min="9992" max="9992" width="7.75" style="1" customWidth="1"/>
    <col min="9993" max="9993" width="24.75" style="1" customWidth="1"/>
    <col min="9994" max="10240" width="8.125" style="1"/>
    <col min="10241" max="10243" width="7.875" style="1" customWidth="1"/>
    <col min="10244" max="10244" width="8.125" style="1" customWidth="1"/>
    <col min="10245" max="10246" width="8" style="1" customWidth="1"/>
    <col min="10247" max="10247" width="11.75" style="1" customWidth="1"/>
    <col min="10248" max="10248" width="7.75" style="1" customWidth="1"/>
    <col min="10249" max="10249" width="24.75" style="1" customWidth="1"/>
    <col min="10250" max="10496" width="8.125" style="1"/>
    <col min="10497" max="10499" width="7.875" style="1" customWidth="1"/>
    <col min="10500" max="10500" width="8.125" style="1" customWidth="1"/>
    <col min="10501" max="10502" width="8" style="1" customWidth="1"/>
    <col min="10503" max="10503" width="11.75" style="1" customWidth="1"/>
    <col min="10504" max="10504" width="7.75" style="1" customWidth="1"/>
    <col min="10505" max="10505" width="24.75" style="1" customWidth="1"/>
    <col min="10506" max="10752" width="8.125" style="1"/>
    <col min="10753" max="10755" width="7.875" style="1" customWidth="1"/>
    <col min="10756" max="10756" width="8.125" style="1" customWidth="1"/>
    <col min="10757" max="10758" width="8" style="1" customWidth="1"/>
    <col min="10759" max="10759" width="11.75" style="1" customWidth="1"/>
    <col min="10760" max="10760" width="7.75" style="1" customWidth="1"/>
    <col min="10761" max="10761" width="24.75" style="1" customWidth="1"/>
    <col min="10762" max="11008" width="8.125" style="1"/>
    <col min="11009" max="11011" width="7.875" style="1" customWidth="1"/>
    <col min="11012" max="11012" width="8.125" style="1" customWidth="1"/>
    <col min="11013" max="11014" width="8" style="1" customWidth="1"/>
    <col min="11015" max="11015" width="11.75" style="1" customWidth="1"/>
    <col min="11016" max="11016" width="7.75" style="1" customWidth="1"/>
    <col min="11017" max="11017" width="24.75" style="1" customWidth="1"/>
    <col min="11018" max="11264" width="8.125" style="1"/>
    <col min="11265" max="11267" width="7.875" style="1" customWidth="1"/>
    <col min="11268" max="11268" width="8.125" style="1" customWidth="1"/>
    <col min="11269" max="11270" width="8" style="1" customWidth="1"/>
    <col min="11271" max="11271" width="11.75" style="1" customWidth="1"/>
    <col min="11272" max="11272" width="7.75" style="1" customWidth="1"/>
    <col min="11273" max="11273" width="24.75" style="1" customWidth="1"/>
    <col min="11274" max="11520" width="8.125" style="1"/>
    <col min="11521" max="11523" width="7.875" style="1" customWidth="1"/>
    <col min="11524" max="11524" width="8.125" style="1" customWidth="1"/>
    <col min="11525" max="11526" width="8" style="1" customWidth="1"/>
    <col min="11527" max="11527" width="11.75" style="1" customWidth="1"/>
    <col min="11528" max="11528" width="7.75" style="1" customWidth="1"/>
    <col min="11529" max="11529" width="24.75" style="1" customWidth="1"/>
    <col min="11530" max="11776" width="8.125" style="1"/>
    <col min="11777" max="11779" width="7.875" style="1" customWidth="1"/>
    <col min="11780" max="11780" width="8.125" style="1" customWidth="1"/>
    <col min="11781" max="11782" width="8" style="1" customWidth="1"/>
    <col min="11783" max="11783" width="11.75" style="1" customWidth="1"/>
    <col min="11784" max="11784" width="7.75" style="1" customWidth="1"/>
    <col min="11785" max="11785" width="24.75" style="1" customWidth="1"/>
    <col min="11786" max="12032" width="8.125" style="1"/>
    <col min="12033" max="12035" width="7.875" style="1" customWidth="1"/>
    <col min="12036" max="12036" width="8.125" style="1" customWidth="1"/>
    <col min="12037" max="12038" width="8" style="1" customWidth="1"/>
    <col min="12039" max="12039" width="11.75" style="1" customWidth="1"/>
    <col min="12040" max="12040" width="7.75" style="1" customWidth="1"/>
    <col min="12041" max="12041" width="24.75" style="1" customWidth="1"/>
    <col min="12042" max="12288" width="8.125" style="1"/>
    <col min="12289" max="12291" width="7.875" style="1" customWidth="1"/>
    <col min="12292" max="12292" width="8.125" style="1" customWidth="1"/>
    <col min="12293" max="12294" width="8" style="1" customWidth="1"/>
    <col min="12295" max="12295" width="11.75" style="1" customWidth="1"/>
    <col min="12296" max="12296" width="7.75" style="1" customWidth="1"/>
    <col min="12297" max="12297" width="24.75" style="1" customWidth="1"/>
    <col min="12298" max="12544" width="8.125" style="1"/>
    <col min="12545" max="12547" width="7.875" style="1" customWidth="1"/>
    <col min="12548" max="12548" width="8.125" style="1" customWidth="1"/>
    <col min="12549" max="12550" width="8" style="1" customWidth="1"/>
    <col min="12551" max="12551" width="11.75" style="1" customWidth="1"/>
    <col min="12552" max="12552" width="7.75" style="1" customWidth="1"/>
    <col min="12553" max="12553" width="24.75" style="1" customWidth="1"/>
    <col min="12554" max="12800" width="8.125" style="1"/>
    <col min="12801" max="12803" width="7.875" style="1" customWidth="1"/>
    <col min="12804" max="12804" width="8.125" style="1" customWidth="1"/>
    <col min="12805" max="12806" width="8" style="1" customWidth="1"/>
    <col min="12807" max="12807" width="11.75" style="1" customWidth="1"/>
    <col min="12808" max="12808" width="7.75" style="1" customWidth="1"/>
    <col min="12809" max="12809" width="24.75" style="1" customWidth="1"/>
    <col min="12810" max="13056" width="8.125" style="1"/>
    <col min="13057" max="13059" width="7.875" style="1" customWidth="1"/>
    <col min="13060" max="13060" width="8.125" style="1" customWidth="1"/>
    <col min="13061" max="13062" width="8" style="1" customWidth="1"/>
    <col min="13063" max="13063" width="11.75" style="1" customWidth="1"/>
    <col min="13064" max="13064" width="7.75" style="1" customWidth="1"/>
    <col min="13065" max="13065" width="24.75" style="1" customWidth="1"/>
    <col min="13066" max="13312" width="8.125" style="1"/>
    <col min="13313" max="13315" width="7.875" style="1" customWidth="1"/>
    <col min="13316" max="13316" width="8.125" style="1" customWidth="1"/>
    <col min="13317" max="13318" width="8" style="1" customWidth="1"/>
    <col min="13319" max="13319" width="11.75" style="1" customWidth="1"/>
    <col min="13320" max="13320" width="7.75" style="1" customWidth="1"/>
    <col min="13321" max="13321" width="24.75" style="1" customWidth="1"/>
    <col min="13322" max="13568" width="8.125" style="1"/>
    <col min="13569" max="13571" width="7.875" style="1" customWidth="1"/>
    <col min="13572" max="13572" width="8.125" style="1" customWidth="1"/>
    <col min="13573" max="13574" width="8" style="1" customWidth="1"/>
    <col min="13575" max="13575" width="11.75" style="1" customWidth="1"/>
    <col min="13576" max="13576" width="7.75" style="1" customWidth="1"/>
    <col min="13577" max="13577" width="24.75" style="1" customWidth="1"/>
    <col min="13578" max="13824" width="8.125" style="1"/>
    <col min="13825" max="13827" width="7.875" style="1" customWidth="1"/>
    <col min="13828" max="13828" width="8.125" style="1" customWidth="1"/>
    <col min="13829" max="13830" width="8" style="1" customWidth="1"/>
    <col min="13831" max="13831" width="11.75" style="1" customWidth="1"/>
    <col min="13832" max="13832" width="7.75" style="1" customWidth="1"/>
    <col min="13833" max="13833" width="24.75" style="1" customWidth="1"/>
    <col min="13834" max="14080" width="8.125" style="1"/>
    <col min="14081" max="14083" width="7.875" style="1" customWidth="1"/>
    <col min="14084" max="14084" width="8.125" style="1" customWidth="1"/>
    <col min="14085" max="14086" width="8" style="1" customWidth="1"/>
    <col min="14087" max="14087" width="11.75" style="1" customWidth="1"/>
    <col min="14088" max="14088" width="7.75" style="1" customWidth="1"/>
    <col min="14089" max="14089" width="24.75" style="1" customWidth="1"/>
    <col min="14090" max="14336" width="8.125" style="1"/>
    <col min="14337" max="14339" width="7.875" style="1" customWidth="1"/>
    <col min="14340" max="14340" width="8.125" style="1" customWidth="1"/>
    <col min="14341" max="14342" width="8" style="1" customWidth="1"/>
    <col min="14343" max="14343" width="11.75" style="1" customWidth="1"/>
    <col min="14344" max="14344" width="7.75" style="1" customWidth="1"/>
    <col min="14345" max="14345" width="24.75" style="1" customWidth="1"/>
    <col min="14346" max="14592" width="8.125" style="1"/>
    <col min="14593" max="14595" width="7.875" style="1" customWidth="1"/>
    <col min="14596" max="14596" width="8.125" style="1" customWidth="1"/>
    <col min="14597" max="14598" width="8" style="1" customWidth="1"/>
    <col min="14599" max="14599" width="11.75" style="1" customWidth="1"/>
    <col min="14600" max="14600" width="7.75" style="1" customWidth="1"/>
    <col min="14601" max="14601" width="24.75" style="1" customWidth="1"/>
    <col min="14602" max="14848" width="8.125" style="1"/>
    <col min="14849" max="14851" width="7.875" style="1" customWidth="1"/>
    <col min="14852" max="14852" width="8.125" style="1" customWidth="1"/>
    <col min="14853" max="14854" width="8" style="1" customWidth="1"/>
    <col min="14855" max="14855" width="11.75" style="1" customWidth="1"/>
    <col min="14856" max="14856" width="7.75" style="1" customWidth="1"/>
    <col min="14857" max="14857" width="24.75" style="1" customWidth="1"/>
    <col min="14858" max="15104" width="8.125" style="1"/>
    <col min="15105" max="15107" width="7.875" style="1" customWidth="1"/>
    <col min="15108" max="15108" width="8.125" style="1" customWidth="1"/>
    <col min="15109" max="15110" width="8" style="1" customWidth="1"/>
    <col min="15111" max="15111" width="11.75" style="1" customWidth="1"/>
    <col min="15112" max="15112" width="7.75" style="1" customWidth="1"/>
    <col min="15113" max="15113" width="24.75" style="1" customWidth="1"/>
    <col min="15114" max="15360" width="8.125" style="1"/>
    <col min="15361" max="15363" width="7.875" style="1" customWidth="1"/>
    <col min="15364" max="15364" width="8.125" style="1" customWidth="1"/>
    <col min="15365" max="15366" width="8" style="1" customWidth="1"/>
    <col min="15367" max="15367" width="11.75" style="1" customWidth="1"/>
    <col min="15368" max="15368" width="7.75" style="1" customWidth="1"/>
    <col min="15369" max="15369" width="24.75" style="1" customWidth="1"/>
    <col min="15370" max="15616" width="8.125" style="1"/>
    <col min="15617" max="15619" width="7.875" style="1" customWidth="1"/>
    <col min="15620" max="15620" width="8.125" style="1" customWidth="1"/>
    <col min="15621" max="15622" width="8" style="1" customWidth="1"/>
    <col min="15623" max="15623" width="11.75" style="1" customWidth="1"/>
    <col min="15624" max="15624" width="7.75" style="1" customWidth="1"/>
    <col min="15625" max="15625" width="24.75" style="1" customWidth="1"/>
    <col min="15626" max="15872" width="8.125" style="1"/>
    <col min="15873" max="15875" width="7.875" style="1" customWidth="1"/>
    <col min="15876" max="15876" width="8.125" style="1" customWidth="1"/>
    <col min="15877" max="15878" width="8" style="1" customWidth="1"/>
    <col min="15879" max="15879" width="11.75" style="1" customWidth="1"/>
    <col min="15880" max="15880" width="7.75" style="1" customWidth="1"/>
    <col min="15881" max="15881" width="24.75" style="1" customWidth="1"/>
    <col min="15882" max="16128" width="8.125" style="1"/>
    <col min="16129" max="16131" width="7.875" style="1" customWidth="1"/>
    <col min="16132" max="16132" width="8.125" style="1" customWidth="1"/>
    <col min="16133" max="16134" width="8" style="1" customWidth="1"/>
    <col min="16135" max="16135" width="11.75" style="1" customWidth="1"/>
    <col min="16136" max="16136" width="7.75" style="1" customWidth="1"/>
    <col min="16137" max="16137" width="24.75" style="1" customWidth="1"/>
    <col min="16138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520</v>
      </c>
      <c r="B2" s="100"/>
      <c r="C2" s="100"/>
      <c r="D2" s="100"/>
      <c r="E2" s="100"/>
      <c r="F2" s="100"/>
      <c r="G2" s="100"/>
      <c r="H2" s="101" t="s">
        <v>340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84" t="s">
        <v>56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3">
        <v>0</v>
      </c>
      <c r="L3" s="83">
        <v>12</v>
      </c>
      <c r="M3" s="83">
        <v>22</v>
      </c>
      <c r="N3" s="83">
        <v>32</v>
      </c>
      <c r="O3" s="83">
        <v>42</v>
      </c>
      <c r="P3" s="83" t="s">
        <v>14</v>
      </c>
      <c r="Q3" s="83">
        <v>0</v>
      </c>
      <c r="R3" s="83">
        <v>12</v>
      </c>
      <c r="S3" s="83">
        <v>22</v>
      </c>
      <c r="T3" s="83">
        <v>32</v>
      </c>
      <c r="U3" s="83" t="s">
        <v>14</v>
      </c>
      <c r="V3" s="83">
        <v>0</v>
      </c>
      <c r="W3" s="83">
        <v>12</v>
      </c>
      <c r="X3" s="83">
        <v>22</v>
      </c>
      <c r="Y3" s="83">
        <v>42</v>
      </c>
      <c r="Z3" s="83" t="s">
        <v>14</v>
      </c>
      <c r="AA3" s="83">
        <v>0</v>
      </c>
      <c r="AB3" s="83">
        <v>12</v>
      </c>
      <c r="AC3" s="83">
        <v>22</v>
      </c>
      <c r="AD3" s="83">
        <v>32</v>
      </c>
      <c r="AE3" s="83">
        <v>42</v>
      </c>
      <c r="AF3" s="83" t="s">
        <v>14</v>
      </c>
      <c r="AG3" s="83">
        <v>0</v>
      </c>
      <c r="AH3" s="83">
        <v>12</v>
      </c>
      <c r="AI3" s="83">
        <v>42</v>
      </c>
      <c r="AJ3" s="83" t="s">
        <v>14</v>
      </c>
    </row>
    <row r="4" spans="1:36" ht="12.95" customHeight="1" x14ac:dyDescent="0.15">
      <c r="A4" s="82">
        <v>767</v>
      </c>
      <c r="B4" s="99" t="s">
        <v>39</v>
      </c>
      <c r="C4" s="99"/>
      <c r="D4" s="82">
        <v>10</v>
      </c>
      <c r="E4" s="82">
        <v>6</v>
      </c>
      <c r="F4" s="4">
        <f>IF(D4&gt;0,IF(B4="スギ",P4,IF(B4="ヒノキ",U4,IF(B4="アカマツ",Z4,IF(B4="カラマツ",AF4,AJ4)))),"")</f>
        <v>0.03</v>
      </c>
      <c r="G4" s="82" t="s">
        <v>551</v>
      </c>
      <c r="H4" s="82" t="s">
        <v>32</v>
      </c>
      <c r="I4" s="82" t="s">
        <v>554</v>
      </c>
      <c r="J4" s="1" t="s">
        <v>15</v>
      </c>
      <c r="K4" s="83">
        <f>IF(ROUND(10^(-5+0.8769+1.7454*LOG(D4)+1.014*LOG(E4)),2)&gt;=0.01,ROUND(10^(-5+0.8769+1.7454*LOG(D4)+1.014*LOG(E4)),2),ROUND(10^(-5+0.8769+1.7454*LOG(D4)+1.014*LOG(E4)),3))</f>
        <v>0.03</v>
      </c>
      <c r="L4" s="83">
        <f>ROUND(10^(-5+0.73504+1.83346*LOG(D4)+1.06569*LOG(E4)),2)</f>
        <v>0.02</v>
      </c>
      <c r="M4" s="83">
        <f>ROUND(10^(-5+0.71514+1.74357*LOG(D4)+1.17719*LOG(E4)),2)</f>
        <v>0.02</v>
      </c>
      <c r="N4" s="83">
        <f>ROUND(10^(-5+0.82956+1.76381*LOG(D4)+1.06412*LOG(E4)),2)</f>
        <v>0.03</v>
      </c>
      <c r="O4" s="83">
        <f>ROUND(10^(-5+0.88226+1.79204*LOG(D4)+0.99303*LOG(E4)),2)</f>
        <v>0.03</v>
      </c>
      <c r="P4" s="83">
        <f>HLOOKUP($D4,K$3:O$43,MATCH($A4,$A$3:$A$43,0),1)</f>
        <v>0.03</v>
      </c>
      <c r="Q4" s="83">
        <f>IF(ROUND(10^(1.810672*LOG(D4)+0.982833*LOG(E4)-4.173533),2)&gt;=0.01,ROUND(10^(1.810672*LOG(D4)+0.982833*LOG(E4)-4.173533),2),ROUND(10^(1.810672*LOG(D4)+0.982833*LOG(E4)-4.173533),3))</f>
        <v>0.03</v>
      </c>
      <c r="R4" s="83">
        <f>ROUND(10^(1.905709*LOG(D4)+1.011385*LOG(E4)-4.293729),2)</f>
        <v>0.03</v>
      </c>
      <c r="S4" s="83">
        <f>ROUND(10^(1.771888*LOG(D4)+1.138415*LOG(E4)-4.271259),2)</f>
        <v>0.02</v>
      </c>
      <c r="T4" s="83">
        <f>ROUND(10^(1.671519*LOG(D4)+1.363617*LOG(E4)-4.404407),2)</f>
        <v>0.02</v>
      </c>
      <c r="U4" s="83">
        <f>HLOOKUP($D4,Q$3:T$43,MATCH($A4,$A$3:$A$43,0),1)</f>
        <v>0.03</v>
      </c>
      <c r="V4" s="83">
        <f>IF(ROUND(10^(-4.249503+1.946501*LOG(D4)+0.942682*LOG(E4)),2)&gt;=0.01,ROUND(10^(-4.249503+1.946501*LOG(D4)+0.942682*LOG(E4)),2),ROUND(10^(-4.249503+1.946501*LOG(D4)+0.942682*LOG(E4)),3))</f>
        <v>0.03</v>
      </c>
      <c r="W4" s="83">
        <f>ROUND(10^(-4.155639+1.847898*LOG(D4)+0.951955*LOG(E4)),2)</f>
        <v>0.03</v>
      </c>
      <c r="X4" s="83">
        <f>ROUND(10^(-4.194535+1.804172*LOG(D4)+1.034248*LOG(E4)),2)</f>
        <v>0.03</v>
      </c>
      <c r="Y4" s="83">
        <f>ROUND(10^(-4.42347+2.006485*LOG(D4)+0.967757*LOG(E4)),2)</f>
        <v>0.02</v>
      </c>
      <c r="Z4" s="83">
        <f>HLOOKUP($D4,V$3:Y$43,MATCH($A4,$A$3:$A$43,0),1)</f>
        <v>0.03</v>
      </c>
      <c r="AA4" s="83">
        <f>IF(ROUND(10^(1.80389*LOG(D4)+0.962587*LOG(E4)-4.155099),2)&gt;=0.01,ROUND(10^(1.80389*LOG(D4)+0.962587*LOG(E4)-4.155099),2),ROUND(10^(1.80389*LOG(D4)+0.962587*LOG(E4)-4.155099),3))</f>
        <v>0.02</v>
      </c>
      <c r="AB4" s="83">
        <f>ROUND(10^(1.979213*LOG(D4)+0.998347*LOG(E4)-4.369281),2)</f>
        <v>0.02</v>
      </c>
      <c r="AC4" s="83">
        <f>ROUND(10^(1.904401*LOG(D4)+1.062478*LOG(E4)-4.348104),2)</f>
        <v>0.02</v>
      </c>
      <c r="AD4" s="83">
        <f>ROUND(10^(1.640825*LOG(D4)+1.080387*LOG(E4)-3.976731),2)</f>
        <v>0.03</v>
      </c>
      <c r="AE4" s="83">
        <f>ROUND(10^(1.90887*LOG(D4)+1.088002*LOG(E4)-4.431495),2)</f>
        <v>0.02</v>
      </c>
      <c r="AF4" s="83">
        <f>HLOOKUP($D4,AA$3:AE$43,MATCH($A4,$A$3:$A$43,0),1)</f>
        <v>0.02</v>
      </c>
      <c r="AG4" s="83">
        <f>IF(ROUND(10^(1.94019664*LOG(D4)+0.84689666*LOG(E4)-4.20067295),2)&gt;=0.01,ROUND(10^(1.94019664*LOG(D4)+0.84689666*LOG(E4)-4.20067295),2),ROUND(10^(1.94019664*LOG(D4)+0.84689666*LOG(E4)-4.20067295),3))</f>
        <v>0.03</v>
      </c>
      <c r="AH4" s="83">
        <f>ROUND(10^(1.93813902*LOG(D4)+0.96697002*LOG(E4)-4.32216295),2)</f>
        <v>0.02</v>
      </c>
      <c r="AI4" s="83">
        <f>ROUND(10^(1.82464098*LOG(D4)+0.97625989*LOG(E4)-4.15096808),2)</f>
        <v>0.03</v>
      </c>
      <c r="AJ4" s="83">
        <f>HLOOKUP($D4,AG$3:AI$43,MATCH($A4,$A$3:$A$43,0),1)</f>
        <v>0.03</v>
      </c>
    </row>
    <row r="5" spans="1:36" ht="12.95" customHeight="1" x14ac:dyDescent="0.15">
      <c r="A5" s="82">
        <v>768</v>
      </c>
      <c r="B5" s="99" t="s">
        <v>39</v>
      </c>
      <c r="C5" s="99"/>
      <c r="D5" s="82">
        <v>10</v>
      </c>
      <c r="E5" s="82">
        <v>8</v>
      </c>
      <c r="F5" s="4">
        <f>IF(D5&gt;0,IF(B5="スギ",P5,IF(B5="ヒノキ",U5,IF(B5="アカマツ",Z5,IF(B5="カラマツ",AF5,AJ5)))),"")</f>
        <v>0.04</v>
      </c>
      <c r="G5" s="91" t="s">
        <v>551</v>
      </c>
      <c r="H5" s="82" t="s">
        <v>32</v>
      </c>
      <c r="I5" s="91" t="s">
        <v>554</v>
      </c>
      <c r="J5" s="1" t="s">
        <v>15</v>
      </c>
      <c r="K5" s="83">
        <f t="shared" ref="K5:K43" si="0">IF(ROUND(10^(-5+0.8769+1.7454*LOG(D5)+1.014*LOG(E5)),2)&gt;=0.01,ROUND(10^(-5+0.8769+1.7454*LOG(D5)+1.014*LOG(E5)),2),ROUND(10^(-5+0.8769+1.7454*LOG(D5)+1.014*LOG(E5)),3))</f>
        <v>0.03</v>
      </c>
      <c r="L5" s="83">
        <f t="shared" ref="L5:L43" si="1">ROUND(10^(-5+0.73504+1.83346*LOG(D5)+1.06569*LOG(E5)),2)</f>
        <v>0.03</v>
      </c>
      <c r="M5" s="83">
        <f t="shared" ref="M5:M43" si="2">ROUND(10^(-5+0.71514+1.74357*LOG(D5)+1.17719*LOG(E5)),2)</f>
        <v>0.03</v>
      </c>
      <c r="N5" s="83">
        <f t="shared" ref="N5:N43" si="3">ROUND(10^(-5+0.82956+1.76381*LOG(D5)+1.06412*LOG(E5)),2)</f>
        <v>0.04</v>
      </c>
      <c r="O5" s="83">
        <f t="shared" ref="O5:O43" si="4">ROUND(10^(-5+0.88226+1.79204*LOG(D5)+0.99303*LOG(E5)),2)</f>
        <v>0.04</v>
      </c>
      <c r="P5" s="83">
        <f t="shared" ref="P5:P43" si="5">HLOOKUP($D5,K$3:O$43,MATCH(A5,$A$3:$A$43,0),1)</f>
        <v>0.03</v>
      </c>
      <c r="Q5" s="83">
        <f t="shared" ref="Q5:Q43" si="6">IF(ROUND(10^(1.810672*LOG(D5)+0.982833*LOG(E5)-4.173533),2)&gt;=0.01,ROUND(10^(1.810672*LOG(D5)+0.982833*LOG(E5)-4.173533),2),ROUND(10^(1.810672*LOG(D5)+0.982833*LOG(E5)-4.173533),3))</f>
        <v>0.03</v>
      </c>
      <c r="R5" s="83">
        <f t="shared" ref="R5:R43" si="7">ROUND(10^(1.905709*LOG(D5)+1.011385*LOG(E5)-4.293729),2)</f>
        <v>0.03</v>
      </c>
      <c r="S5" s="83">
        <f t="shared" ref="S5:S43" si="8">ROUND(10^(1.771888*LOG(D5)+1.138415*LOG(E5)-4.271259),2)</f>
        <v>0.03</v>
      </c>
      <c r="T5" s="83">
        <f t="shared" ref="T5:T43" si="9">ROUND(10^(1.671519*LOG(D5)+1.363617*LOG(E5)-4.404407),2)</f>
        <v>0.03</v>
      </c>
      <c r="U5" s="83">
        <f t="shared" ref="U5:U43" si="10">HLOOKUP($D5,Q$3:T$43,MATCH($A5,$A$3:$A$43,0),1)</f>
        <v>0.03</v>
      </c>
      <c r="V5" s="83">
        <f t="shared" ref="V5:V43" si="11">IF(ROUND(10^(-4.249503+1.946501*LOG(D5)+0.942682*LOG(E5)),2)&gt;=0.01,ROUND(10^(-4.249503+1.946501*LOG(D5)+0.942682*LOG(E5)),2),ROUND(10^(-4.249503+1.946501*LOG(D5)+0.942682*LOG(E5)),3))</f>
        <v>0.04</v>
      </c>
      <c r="W5" s="83">
        <f t="shared" ref="W5:W43" si="12">ROUND(10^(-4.155639+1.847898*LOG(D5)+0.951955*LOG(E5)),2)</f>
        <v>0.04</v>
      </c>
      <c r="X5" s="83">
        <f t="shared" ref="X5:X43" si="13">ROUND(10^(-4.194535+1.804172*LOG(D5)+1.034248*LOG(E5)),2)</f>
        <v>0.03</v>
      </c>
      <c r="Y5" s="83">
        <f t="shared" ref="Y5:Y43" si="14">ROUND(10^(-4.42347+2.006485*LOG(D5)+0.967757*LOG(E5)),2)</f>
        <v>0.03</v>
      </c>
      <c r="Z5" s="83">
        <f t="shared" ref="Z5:Z43" si="15">HLOOKUP($D5,V$3:Y$43,MATCH($A5,$A$3:$A$43,0),1)</f>
        <v>0.04</v>
      </c>
      <c r="AA5" s="83">
        <f t="shared" ref="AA5:AA43" si="16">IF(ROUND(10^(1.80389*LOG(D5)+0.962587*LOG(E5)-4.155099),2)&gt;=0.01,ROUND(10^(1.80389*LOG(D5)+0.962587*LOG(E5)-4.155099),2),ROUND(10^(1.80389*LOG(D5)+0.962587*LOG(E5)-4.155099),3))</f>
        <v>0.03</v>
      </c>
      <c r="AB5" s="83">
        <f t="shared" ref="AB5:AB43" si="17">ROUND(10^(1.979213*LOG(D5)+0.998347*LOG(E5)-4.369281),2)</f>
        <v>0.03</v>
      </c>
      <c r="AC5" s="83">
        <f t="shared" ref="AC5:AC43" si="18">ROUND(10^(1.904401*LOG(D5)+1.062478*LOG(E5)-4.348104),2)</f>
        <v>0.03</v>
      </c>
      <c r="AD5" s="83">
        <f t="shared" ref="AD5:AD43" si="19">ROUND(10^(1.640825*LOG(D5)+1.080387*LOG(E5)-3.976731),2)</f>
        <v>0.04</v>
      </c>
      <c r="AE5" s="83">
        <f t="shared" ref="AE5:AE43" si="20">ROUND(10^(1.90887*LOG(D5)+1.088002*LOG(E5)-4.431495),2)</f>
        <v>0.03</v>
      </c>
      <c r="AF5" s="83">
        <f t="shared" ref="AF5:AF43" si="21">HLOOKUP($D5,AA$3:AE$43,MATCH($A5,$A$3:$A$43,0),1)</f>
        <v>0.03</v>
      </c>
      <c r="AG5" s="83">
        <f t="shared" ref="AG5:AG43" si="22">IF(ROUND(10^(1.94019664*LOG(D5)+0.84689666*LOG(E5)-4.20067295),2)&gt;=0.01,ROUND(10^(1.94019664*LOG(D5)+0.84689666*LOG(E5)-4.20067295),2),ROUND(10^(1.94019664*LOG(D5)+0.84689666*LOG(E5)-4.20067295),3))</f>
        <v>0.03</v>
      </c>
      <c r="AH5" s="83">
        <f t="shared" ref="AH5:AH43" si="23">ROUND(10^(1.93813902*LOG(D5)+0.96697002*LOG(E5)-4.32216295),2)</f>
        <v>0.03</v>
      </c>
      <c r="AI5" s="83">
        <f t="shared" ref="AI5:AI43" si="24">ROUND(10^(1.82464098*LOG(D5)+0.97625989*LOG(E5)-4.15096808),2)</f>
        <v>0.04</v>
      </c>
      <c r="AJ5" s="83">
        <f t="shared" ref="AJ5:AJ43" si="25">HLOOKUP($D5,AG$3:AI$43,MATCH($A5,$A$3:$A$43,0),1)</f>
        <v>0.03</v>
      </c>
    </row>
    <row r="6" spans="1:36" ht="12.95" customHeight="1" x14ac:dyDescent="0.15">
      <c r="A6" s="91">
        <v>825</v>
      </c>
      <c r="B6" s="99" t="s">
        <v>39</v>
      </c>
      <c r="C6" s="99"/>
      <c r="D6" s="91">
        <v>12</v>
      </c>
      <c r="E6" s="91">
        <v>8</v>
      </c>
      <c r="F6" s="4">
        <f>IF(D6&gt;0,IF(B6="スギ",P6,IF(B6="ヒノキ",U6,IF(B6="アカマツ",Z6,IF(B6="カラマツ",AF6,AJ6)))),"")</f>
        <v>0.05</v>
      </c>
      <c r="G6" s="91" t="s">
        <v>551</v>
      </c>
      <c r="H6" s="91" t="s">
        <v>32</v>
      </c>
      <c r="I6" s="91" t="s">
        <v>555</v>
      </c>
      <c r="J6" s="1" t="s">
        <v>15</v>
      </c>
      <c r="K6" s="83">
        <f t="shared" si="0"/>
        <v>0.05</v>
      </c>
      <c r="L6" s="83">
        <f t="shared" si="1"/>
        <v>0.05</v>
      </c>
      <c r="M6" s="83">
        <f t="shared" si="2"/>
        <v>0.05</v>
      </c>
      <c r="N6" s="83">
        <f t="shared" si="3"/>
        <v>0.05</v>
      </c>
      <c r="O6" s="83">
        <f t="shared" si="4"/>
        <v>0.05</v>
      </c>
      <c r="P6" s="83">
        <f t="shared" si="5"/>
        <v>0.05</v>
      </c>
      <c r="Q6" s="83">
        <f t="shared" si="6"/>
        <v>0.05</v>
      </c>
      <c r="R6" s="83">
        <f t="shared" si="7"/>
        <v>0.05</v>
      </c>
      <c r="S6" s="83">
        <f t="shared" si="8"/>
        <v>0.05</v>
      </c>
      <c r="T6" s="83">
        <f t="shared" si="9"/>
        <v>0.04</v>
      </c>
      <c r="U6" s="83">
        <f t="shared" si="10"/>
        <v>0.05</v>
      </c>
      <c r="V6" s="83">
        <f t="shared" si="11"/>
        <v>0.05</v>
      </c>
      <c r="W6" s="83">
        <f t="shared" si="12"/>
        <v>0.05</v>
      </c>
      <c r="X6" s="83">
        <f t="shared" si="13"/>
        <v>0.05</v>
      </c>
      <c r="Y6" s="83">
        <f t="shared" si="14"/>
        <v>0.04</v>
      </c>
      <c r="Z6" s="83">
        <f t="shared" si="15"/>
        <v>0.05</v>
      </c>
      <c r="AA6" s="83">
        <f t="shared" si="16"/>
        <v>0.05</v>
      </c>
      <c r="AB6" s="83">
        <f t="shared" si="17"/>
        <v>0.05</v>
      </c>
      <c r="AC6" s="83">
        <f t="shared" si="18"/>
        <v>0.05</v>
      </c>
      <c r="AD6" s="83">
        <f t="shared" si="19"/>
        <v>0.06</v>
      </c>
      <c r="AE6" s="83">
        <f t="shared" si="20"/>
        <v>0.04</v>
      </c>
      <c r="AF6" s="83">
        <f t="shared" si="21"/>
        <v>0.05</v>
      </c>
      <c r="AG6" s="83">
        <f t="shared" si="22"/>
        <v>0.05</v>
      </c>
      <c r="AH6" s="83">
        <f t="shared" si="23"/>
        <v>0.04</v>
      </c>
      <c r="AI6" s="83">
        <f t="shared" si="24"/>
        <v>0.05</v>
      </c>
      <c r="AJ6" s="83">
        <f t="shared" si="25"/>
        <v>0.04</v>
      </c>
    </row>
    <row r="7" spans="1:36" ht="12.95" customHeight="1" x14ac:dyDescent="0.15">
      <c r="A7" s="91">
        <v>826</v>
      </c>
      <c r="B7" s="99" t="s">
        <v>39</v>
      </c>
      <c r="C7" s="99"/>
      <c r="D7" s="91">
        <v>10</v>
      </c>
      <c r="E7" s="91">
        <v>6</v>
      </c>
      <c r="F7" s="4">
        <f>IF(D7&gt;0,IF(B7="スギ",P7,IF(B7="ヒノキ",U7,IF(B7="アカマツ",Z7,IF(B7="カラマツ",AF7,AJ7)))),"")</f>
        <v>0.03</v>
      </c>
      <c r="G7" s="91" t="s">
        <v>551</v>
      </c>
      <c r="H7" s="91" t="s">
        <v>32</v>
      </c>
      <c r="I7" s="91" t="s">
        <v>555</v>
      </c>
      <c r="J7" s="1" t="s">
        <v>15</v>
      </c>
      <c r="K7" s="83">
        <f t="shared" si="0"/>
        <v>0.03</v>
      </c>
      <c r="L7" s="83">
        <f t="shared" si="1"/>
        <v>0.02</v>
      </c>
      <c r="M7" s="83">
        <f t="shared" si="2"/>
        <v>0.02</v>
      </c>
      <c r="N7" s="83">
        <f t="shared" si="3"/>
        <v>0.03</v>
      </c>
      <c r="O7" s="83">
        <f t="shared" si="4"/>
        <v>0.03</v>
      </c>
      <c r="P7" s="83">
        <f t="shared" si="5"/>
        <v>0.03</v>
      </c>
      <c r="Q7" s="83">
        <f t="shared" si="6"/>
        <v>0.03</v>
      </c>
      <c r="R7" s="83">
        <f t="shared" si="7"/>
        <v>0.03</v>
      </c>
      <c r="S7" s="83">
        <f t="shared" si="8"/>
        <v>0.02</v>
      </c>
      <c r="T7" s="83">
        <f t="shared" si="9"/>
        <v>0.02</v>
      </c>
      <c r="U7" s="83">
        <f t="shared" si="10"/>
        <v>0.03</v>
      </c>
      <c r="V7" s="83">
        <f t="shared" si="11"/>
        <v>0.03</v>
      </c>
      <c r="W7" s="83">
        <f t="shared" si="12"/>
        <v>0.03</v>
      </c>
      <c r="X7" s="83">
        <f t="shared" si="13"/>
        <v>0.03</v>
      </c>
      <c r="Y7" s="83">
        <f t="shared" si="14"/>
        <v>0.02</v>
      </c>
      <c r="Z7" s="83">
        <f t="shared" si="15"/>
        <v>0.03</v>
      </c>
      <c r="AA7" s="83">
        <f t="shared" si="16"/>
        <v>0.02</v>
      </c>
      <c r="AB7" s="83">
        <f t="shared" si="17"/>
        <v>0.02</v>
      </c>
      <c r="AC7" s="83">
        <f t="shared" si="18"/>
        <v>0.02</v>
      </c>
      <c r="AD7" s="83">
        <f t="shared" si="19"/>
        <v>0.03</v>
      </c>
      <c r="AE7" s="83">
        <f t="shared" si="20"/>
        <v>0.02</v>
      </c>
      <c r="AF7" s="83">
        <f t="shared" si="21"/>
        <v>0.02</v>
      </c>
      <c r="AG7" s="83">
        <f t="shared" si="22"/>
        <v>0.03</v>
      </c>
      <c r="AH7" s="83">
        <f t="shared" si="23"/>
        <v>0.02</v>
      </c>
      <c r="AI7" s="83">
        <f t="shared" si="24"/>
        <v>0.03</v>
      </c>
      <c r="AJ7" s="83">
        <f t="shared" si="25"/>
        <v>0.03</v>
      </c>
    </row>
    <row r="8" spans="1:36" ht="12.95" customHeight="1" x14ac:dyDescent="0.15">
      <c r="A8" s="82"/>
      <c r="B8" s="134"/>
      <c r="C8" s="135"/>
      <c r="D8" s="82"/>
      <c r="E8" s="82"/>
      <c r="F8" s="4" t="str">
        <f t="shared" ref="F8:F43" si="26">IF(D8&gt;0,IF(B8="スギ",P8,IF(B8="ヒノキ",U8,IF(B8="アカマツ",Z8,IF(B8="カラマツ",AF8,AJ8)))),"")</f>
        <v/>
      </c>
      <c r="G8" s="82"/>
      <c r="H8" s="82"/>
      <c r="I8" s="82"/>
      <c r="J8" s="1" t="s">
        <v>15</v>
      </c>
      <c r="K8" s="83" t="e">
        <f t="shared" si="0"/>
        <v>#NUM!</v>
      </c>
      <c r="L8" s="83" t="e">
        <f t="shared" si="1"/>
        <v>#NUM!</v>
      </c>
      <c r="M8" s="83" t="e">
        <f t="shared" si="2"/>
        <v>#NUM!</v>
      </c>
      <c r="N8" s="83" t="e">
        <f t="shared" si="3"/>
        <v>#NUM!</v>
      </c>
      <c r="O8" s="83" t="e">
        <f t="shared" si="4"/>
        <v>#NUM!</v>
      </c>
      <c r="P8" s="83" t="e">
        <f t="shared" si="5"/>
        <v>#N/A</v>
      </c>
      <c r="Q8" s="83" t="e">
        <f t="shared" si="6"/>
        <v>#NUM!</v>
      </c>
      <c r="R8" s="83" t="e">
        <f t="shared" si="7"/>
        <v>#NUM!</v>
      </c>
      <c r="S8" s="83" t="e">
        <f t="shared" si="8"/>
        <v>#NUM!</v>
      </c>
      <c r="T8" s="83" t="e">
        <f t="shared" si="9"/>
        <v>#NUM!</v>
      </c>
      <c r="U8" s="83" t="e">
        <f t="shared" si="10"/>
        <v>#N/A</v>
      </c>
      <c r="V8" s="83" t="e">
        <f t="shared" si="11"/>
        <v>#NUM!</v>
      </c>
      <c r="W8" s="83" t="e">
        <f t="shared" si="12"/>
        <v>#NUM!</v>
      </c>
      <c r="X8" s="83" t="e">
        <f t="shared" si="13"/>
        <v>#NUM!</v>
      </c>
      <c r="Y8" s="83" t="e">
        <f t="shared" si="14"/>
        <v>#NUM!</v>
      </c>
      <c r="Z8" s="83" t="e">
        <f t="shared" si="15"/>
        <v>#N/A</v>
      </c>
      <c r="AA8" s="83" t="e">
        <f t="shared" si="16"/>
        <v>#NUM!</v>
      </c>
      <c r="AB8" s="83" t="e">
        <f t="shared" si="17"/>
        <v>#NUM!</v>
      </c>
      <c r="AC8" s="83" t="e">
        <f t="shared" si="18"/>
        <v>#NUM!</v>
      </c>
      <c r="AD8" s="83" t="e">
        <f t="shared" si="19"/>
        <v>#NUM!</v>
      </c>
      <c r="AE8" s="83" t="e">
        <f t="shared" si="20"/>
        <v>#NUM!</v>
      </c>
      <c r="AF8" s="83" t="e">
        <f t="shared" si="21"/>
        <v>#N/A</v>
      </c>
      <c r="AG8" s="83" t="e">
        <f t="shared" si="22"/>
        <v>#NUM!</v>
      </c>
      <c r="AH8" s="83" t="e">
        <f t="shared" si="23"/>
        <v>#NUM!</v>
      </c>
      <c r="AI8" s="83" t="e">
        <f t="shared" si="24"/>
        <v>#NUM!</v>
      </c>
      <c r="AJ8" s="83" t="e">
        <f t="shared" si="25"/>
        <v>#N/A</v>
      </c>
    </row>
    <row r="9" spans="1:36" ht="12.95" customHeight="1" x14ac:dyDescent="0.15">
      <c r="A9" s="82"/>
      <c r="B9" s="134"/>
      <c r="C9" s="135"/>
      <c r="D9" s="82"/>
      <c r="E9" s="82"/>
      <c r="F9" s="4" t="str">
        <f>IF(D9&gt;0,IF(B9="スギ",P9,IF(B9="ヒノキ",U9,IF(B9="アカマツ",Z9,IF(B9="カラマツ",AF9,AJ9)))),"")</f>
        <v/>
      </c>
      <c r="G9" s="82"/>
      <c r="H9" s="82"/>
      <c r="I9" s="82"/>
      <c r="J9" s="1" t="s">
        <v>15</v>
      </c>
      <c r="K9" s="83" t="e">
        <f t="shared" si="0"/>
        <v>#NUM!</v>
      </c>
      <c r="L9" s="83" t="e">
        <f t="shared" si="1"/>
        <v>#NUM!</v>
      </c>
      <c r="M9" s="83" t="e">
        <f t="shared" si="2"/>
        <v>#NUM!</v>
      </c>
      <c r="N9" s="83" t="e">
        <f t="shared" si="3"/>
        <v>#NUM!</v>
      </c>
      <c r="O9" s="83" t="e">
        <f t="shared" si="4"/>
        <v>#NUM!</v>
      </c>
      <c r="P9" s="83" t="e">
        <f t="shared" si="5"/>
        <v>#N/A</v>
      </c>
      <c r="Q9" s="83" t="e">
        <f t="shared" si="6"/>
        <v>#NUM!</v>
      </c>
      <c r="R9" s="83" t="e">
        <f t="shared" si="7"/>
        <v>#NUM!</v>
      </c>
      <c r="S9" s="83" t="e">
        <f t="shared" si="8"/>
        <v>#NUM!</v>
      </c>
      <c r="T9" s="83" t="e">
        <f t="shared" si="9"/>
        <v>#NUM!</v>
      </c>
      <c r="U9" s="83" t="e">
        <f t="shared" si="10"/>
        <v>#N/A</v>
      </c>
      <c r="V9" s="83" t="e">
        <f t="shared" si="11"/>
        <v>#NUM!</v>
      </c>
      <c r="W9" s="83" t="e">
        <f t="shared" si="12"/>
        <v>#NUM!</v>
      </c>
      <c r="X9" s="83" t="e">
        <f t="shared" si="13"/>
        <v>#NUM!</v>
      </c>
      <c r="Y9" s="83" t="e">
        <f t="shared" si="14"/>
        <v>#NUM!</v>
      </c>
      <c r="Z9" s="83" t="e">
        <f t="shared" si="15"/>
        <v>#N/A</v>
      </c>
      <c r="AA9" s="83" t="e">
        <f t="shared" si="16"/>
        <v>#NUM!</v>
      </c>
      <c r="AB9" s="83" t="e">
        <f t="shared" si="17"/>
        <v>#NUM!</v>
      </c>
      <c r="AC9" s="83" t="e">
        <f t="shared" si="18"/>
        <v>#NUM!</v>
      </c>
      <c r="AD9" s="83" t="e">
        <f t="shared" si="19"/>
        <v>#NUM!</v>
      </c>
      <c r="AE9" s="83" t="e">
        <f t="shared" si="20"/>
        <v>#NUM!</v>
      </c>
      <c r="AF9" s="83" t="e">
        <f t="shared" si="21"/>
        <v>#N/A</v>
      </c>
      <c r="AG9" s="83" t="e">
        <f t="shared" si="22"/>
        <v>#NUM!</v>
      </c>
      <c r="AH9" s="83" t="e">
        <f t="shared" si="23"/>
        <v>#NUM!</v>
      </c>
      <c r="AI9" s="83" t="e">
        <f t="shared" si="24"/>
        <v>#NUM!</v>
      </c>
      <c r="AJ9" s="83" t="e">
        <f t="shared" si="25"/>
        <v>#N/A</v>
      </c>
    </row>
    <row r="10" spans="1:36" ht="12.95" customHeight="1" x14ac:dyDescent="0.15">
      <c r="A10" s="82"/>
      <c r="B10" s="134"/>
      <c r="C10" s="135"/>
      <c r="D10" s="82"/>
      <c r="E10" s="82"/>
      <c r="F10" s="4" t="str">
        <f>IF(D10&gt;0,IF(B10="スギ",P10,IF(B10="ヒノキ",U10,IF(B10="アカマツ",Z10,IF(B10="カラマツ",AF10,AJ10)))),"")</f>
        <v/>
      </c>
      <c r="G10" s="82"/>
      <c r="H10" s="82"/>
      <c r="I10" s="82"/>
      <c r="J10" s="1" t="s">
        <v>15</v>
      </c>
      <c r="K10" s="83" t="e">
        <f t="shared" si="0"/>
        <v>#NUM!</v>
      </c>
      <c r="L10" s="83" t="e">
        <f t="shared" si="1"/>
        <v>#NUM!</v>
      </c>
      <c r="M10" s="83" t="e">
        <f t="shared" si="2"/>
        <v>#NUM!</v>
      </c>
      <c r="N10" s="83" t="e">
        <f t="shared" si="3"/>
        <v>#NUM!</v>
      </c>
      <c r="O10" s="83" t="e">
        <f t="shared" si="4"/>
        <v>#NUM!</v>
      </c>
      <c r="P10" s="83" t="e">
        <f t="shared" si="5"/>
        <v>#N/A</v>
      </c>
      <c r="Q10" s="83" t="e">
        <f t="shared" si="6"/>
        <v>#NUM!</v>
      </c>
      <c r="R10" s="83" t="e">
        <f t="shared" si="7"/>
        <v>#NUM!</v>
      </c>
      <c r="S10" s="83" t="e">
        <f t="shared" si="8"/>
        <v>#NUM!</v>
      </c>
      <c r="T10" s="83" t="e">
        <f t="shared" si="9"/>
        <v>#NUM!</v>
      </c>
      <c r="U10" s="83" t="e">
        <f t="shared" si="10"/>
        <v>#N/A</v>
      </c>
      <c r="V10" s="83" t="e">
        <f t="shared" si="11"/>
        <v>#NUM!</v>
      </c>
      <c r="W10" s="83" t="e">
        <f t="shared" si="12"/>
        <v>#NUM!</v>
      </c>
      <c r="X10" s="83" t="e">
        <f t="shared" si="13"/>
        <v>#NUM!</v>
      </c>
      <c r="Y10" s="83" t="e">
        <f t="shared" si="14"/>
        <v>#NUM!</v>
      </c>
      <c r="Z10" s="83" t="e">
        <f t="shared" si="15"/>
        <v>#N/A</v>
      </c>
      <c r="AA10" s="83" t="e">
        <f t="shared" si="16"/>
        <v>#NUM!</v>
      </c>
      <c r="AB10" s="83" t="e">
        <f t="shared" si="17"/>
        <v>#NUM!</v>
      </c>
      <c r="AC10" s="83" t="e">
        <f t="shared" si="18"/>
        <v>#NUM!</v>
      </c>
      <c r="AD10" s="83" t="e">
        <f t="shared" si="19"/>
        <v>#NUM!</v>
      </c>
      <c r="AE10" s="83" t="e">
        <f t="shared" si="20"/>
        <v>#NUM!</v>
      </c>
      <c r="AF10" s="83" t="e">
        <f t="shared" si="21"/>
        <v>#N/A</v>
      </c>
      <c r="AG10" s="83" t="e">
        <f t="shared" si="22"/>
        <v>#NUM!</v>
      </c>
      <c r="AH10" s="83" t="e">
        <f t="shared" si="23"/>
        <v>#NUM!</v>
      </c>
      <c r="AI10" s="83" t="e">
        <f t="shared" si="24"/>
        <v>#NUM!</v>
      </c>
      <c r="AJ10" s="83" t="e">
        <f t="shared" si="25"/>
        <v>#N/A</v>
      </c>
    </row>
    <row r="11" spans="1:36" ht="12.95" customHeight="1" x14ac:dyDescent="0.15">
      <c r="A11" s="82"/>
      <c r="B11" s="134"/>
      <c r="C11" s="135"/>
      <c r="D11" s="82"/>
      <c r="E11" s="82"/>
      <c r="F11" s="4" t="str">
        <f t="shared" ref="F11:F12" si="27">IF(D11&gt;0,IF(B11="スギ",P11,IF(B11="ヒノキ",U11,IF(B11="アカマツ",Z11,IF(B11="カラマツ",AF11,AJ11)))),"")</f>
        <v/>
      </c>
      <c r="G11" s="82"/>
      <c r="H11" s="82"/>
      <c r="I11" s="82"/>
      <c r="J11" s="1" t="s">
        <v>15</v>
      </c>
      <c r="K11" s="83" t="e">
        <f t="shared" si="0"/>
        <v>#NUM!</v>
      </c>
      <c r="L11" s="83" t="e">
        <f t="shared" si="1"/>
        <v>#NUM!</v>
      </c>
      <c r="M11" s="83" t="e">
        <f t="shared" si="2"/>
        <v>#NUM!</v>
      </c>
      <c r="N11" s="83" t="e">
        <f t="shared" si="3"/>
        <v>#NUM!</v>
      </c>
      <c r="O11" s="83" t="e">
        <f t="shared" si="4"/>
        <v>#NUM!</v>
      </c>
      <c r="P11" s="83" t="e">
        <f t="shared" si="5"/>
        <v>#N/A</v>
      </c>
      <c r="Q11" s="83" t="e">
        <f t="shared" si="6"/>
        <v>#NUM!</v>
      </c>
      <c r="R11" s="83" t="e">
        <f t="shared" si="7"/>
        <v>#NUM!</v>
      </c>
      <c r="S11" s="83" t="e">
        <f t="shared" si="8"/>
        <v>#NUM!</v>
      </c>
      <c r="T11" s="83" t="e">
        <f t="shared" si="9"/>
        <v>#NUM!</v>
      </c>
      <c r="U11" s="83" t="e">
        <f t="shared" si="10"/>
        <v>#N/A</v>
      </c>
      <c r="V11" s="83" t="e">
        <f t="shared" si="11"/>
        <v>#NUM!</v>
      </c>
      <c r="W11" s="83" t="e">
        <f t="shared" si="12"/>
        <v>#NUM!</v>
      </c>
      <c r="X11" s="83" t="e">
        <f t="shared" si="13"/>
        <v>#NUM!</v>
      </c>
      <c r="Y11" s="83" t="e">
        <f t="shared" si="14"/>
        <v>#NUM!</v>
      </c>
      <c r="Z11" s="83" t="e">
        <f t="shared" si="15"/>
        <v>#N/A</v>
      </c>
      <c r="AA11" s="83" t="e">
        <f t="shared" si="16"/>
        <v>#NUM!</v>
      </c>
      <c r="AB11" s="83" t="e">
        <f t="shared" si="17"/>
        <v>#NUM!</v>
      </c>
      <c r="AC11" s="83" t="e">
        <f t="shared" si="18"/>
        <v>#NUM!</v>
      </c>
      <c r="AD11" s="83" t="e">
        <f t="shared" si="19"/>
        <v>#NUM!</v>
      </c>
      <c r="AE11" s="83" t="e">
        <f t="shared" si="20"/>
        <v>#NUM!</v>
      </c>
      <c r="AF11" s="83" t="e">
        <f t="shared" si="21"/>
        <v>#N/A</v>
      </c>
      <c r="AG11" s="83" t="e">
        <f t="shared" si="22"/>
        <v>#NUM!</v>
      </c>
      <c r="AH11" s="83" t="e">
        <f t="shared" si="23"/>
        <v>#NUM!</v>
      </c>
      <c r="AI11" s="83" t="e">
        <f t="shared" si="24"/>
        <v>#NUM!</v>
      </c>
      <c r="AJ11" s="83" t="e">
        <f t="shared" si="25"/>
        <v>#N/A</v>
      </c>
    </row>
    <row r="12" spans="1:36" ht="12.95" customHeight="1" x14ac:dyDescent="0.15">
      <c r="A12" s="82"/>
      <c r="B12" s="134"/>
      <c r="C12" s="135"/>
      <c r="D12" s="82"/>
      <c r="E12" s="82"/>
      <c r="F12" s="4" t="str">
        <f t="shared" si="27"/>
        <v/>
      </c>
      <c r="G12" s="82"/>
      <c r="H12" s="82"/>
      <c r="I12" s="82"/>
      <c r="J12" s="1" t="s">
        <v>15</v>
      </c>
      <c r="K12" s="83" t="e">
        <f t="shared" si="0"/>
        <v>#NUM!</v>
      </c>
      <c r="L12" s="83" t="e">
        <f t="shared" si="1"/>
        <v>#NUM!</v>
      </c>
      <c r="M12" s="83" t="e">
        <f t="shared" si="2"/>
        <v>#NUM!</v>
      </c>
      <c r="N12" s="83" t="e">
        <f t="shared" si="3"/>
        <v>#NUM!</v>
      </c>
      <c r="O12" s="83" t="e">
        <f t="shared" si="4"/>
        <v>#NUM!</v>
      </c>
      <c r="P12" s="83" t="e">
        <f t="shared" si="5"/>
        <v>#N/A</v>
      </c>
      <c r="Q12" s="83" t="e">
        <f t="shared" si="6"/>
        <v>#NUM!</v>
      </c>
      <c r="R12" s="83" t="e">
        <f t="shared" si="7"/>
        <v>#NUM!</v>
      </c>
      <c r="S12" s="83" t="e">
        <f t="shared" si="8"/>
        <v>#NUM!</v>
      </c>
      <c r="T12" s="83" t="e">
        <f t="shared" si="9"/>
        <v>#NUM!</v>
      </c>
      <c r="U12" s="83" t="e">
        <f t="shared" si="10"/>
        <v>#N/A</v>
      </c>
      <c r="V12" s="83" t="e">
        <f t="shared" si="11"/>
        <v>#NUM!</v>
      </c>
      <c r="W12" s="83" t="e">
        <f t="shared" si="12"/>
        <v>#NUM!</v>
      </c>
      <c r="X12" s="83" t="e">
        <f t="shared" si="13"/>
        <v>#NUM!</v>
      </c>
      <c r="Y12" s="83" t="e">
        <f t="shared" si="14"/>
        <v>#NUM!</v>
      </c>
      <c r="Z12" s="83" t="e">
        <f t="shared" si="15"/>
        <v>#N/A</v>
      </c>
      <c r="AA12" s="83" t="e">
        <f t="shared" si="16"/>
        <v>#NUM!</v>
      </c>
      <c r="AB12" s="83" t="e">
        <f t="shared" si="17"/>
        <v>#NUM!</v>
      </c>
      <c r="AC12" s="83" t="e">
        <f t="shared" si="18"/>
        <v>#NUM!</v>
      </c>
      <c r="AD12" s="83" t="e">
        <f t="shared" si="19"/>
        <v>#NUM!</v>
      </c>
      <c r="AE12" s="83" t="e">
        <f t="shared" si="20"/>
        <v>#NUM!</v>
      </c>
      <c r="AF12" s="83" t="e">
        <f t="shared" si="21"/>
        <v>#N/A</v>
      </c>
      <c r="AG12" s="83" t="e">
        <f t="shared" si="22"/>
        <v>#NUM!</v>
      </c>
      <c r="AH12" s="83" t="e">
        <f t="shared" si="23"/>
        <v>#NUM!</v>
      </c>
      <c r="AI12" s="83" t="e">
        <f t="shared" si="24"/>
        <v>#NUM!</v>
      </c>
      <c r="AJ12" s="83" t="e">
        <f t="shared" si="25"/>
        <v>#N/A</v>
      </c>
    </row>
    <row r="13" spans="1:36" ht="12.95" customHeight="1" x14ac:dyDescent="0.15">
      <c r="A13" s="82"/>
      <c r="B13" s="99"/>
      <c r="C13" s="99"/>
      <c r="D13" s="82"/>
      <c r="E13" s="82"/>
      <c r="F13" s="4" t="str">
        <f t="shared" si="26"/>
        <v/>
      </c>
      <c r="G13" s="5"/>
      <c r="H13" s="82"/>
      <c r="I13" s="82"/>
      <c r="J13" s="1" t="s">
        <v>15</v>
      </c>
      <c r="K13" s="83" t="e">
        <f t="shared" si="0"/>
        <v>#NUM!</v>
      </c>
      <c r="L13" s="83" t="e">
        <f t="shared" si="1"/>
        <v>#NUM!</v>
      </c>
      <c r="M13" s="83" t="e">
        <f t="shared" si="2"/>
        <v>#NUM!</v>
      </c>
      <c r="N13" s="83" t="e">
        <f t="shared" si="3"/>
        <v>#NUM!</v>
      </c>
      <c r="O13" s="83" t="e">
        <f t="shared" si="4"/>
        <v>#NUM!</v>
      </c>
      <c r="P13" s="83" t="e">
        <f t="shared" si="5"/>
        <v>#N/A</v>
      </c>
      <c r="Q13" s="83" t="e">
        <f t="shared" si="6"/>
        <v>#NUM!</v>
      </c>
      <c r="R13" s="83" t="e">
        <f t="shared" si="7"/>
        <v>#NUM!</v>
      </c>
      <c r="S13" s="83" t="e">
        <f t="shared" si="8"/>
        <v>#NUM!</v>
      </c>
      <c r="T13" s="83" t="e">
        <f t="shared" si="9"/>
        <v>#NUM!</v>
      </c>
      <c r="U13" s="83" t="e">
        <f t="shared" si="10"/>
        <v>#N/A</v>
      </c>
      <c r="V13" s="83" t="e">
        <f t="shared" si="11"/>
        <v>#NUM!</v>
      </c>
      <c r="W13" s="83" t="e">
        <f t="shared" si="12"/>
        <v>#NUM!</v>
      </c>
      <c r="X13" s="83" t="e">
        <f t="shared" si="13"/>
        <v>#NUM!</v>
      </c>
      <c r="Y13" s="83" t="e">
        <f t="shared" si="14"/>
        <v>#NUM!</v>
      </c>
      <c r="Z13" s="83" t="e">
        <f t="shared" si="15"/>
        <v>#N/A</v>
      </c>
      <c r="AA13" s="83" t="e">
        <f t="shared" si="16"/>
        <v>#NUM!</v>
      </c>
      <c r="AB13" s="83" t="e">
        <f t="shared" si="17"/>
        <v>#NUM!</v>
      </c>
      <c r="AC13" s="83" t="e">
        <f t="shared" si="18"/>
        <v>#NUM!</v>
      </c>
      <c r="AD13" s="83" t="e">
        <f t="shared" si="19"/>
        <v>#NUM!</v>
      </c>
      <c r="AE13" s="83" t="e">
        <f t="shared" si="20"/>
        <v>#NUM!</v>
      </c>
      <c r="AF13" s="83" t="e">
        <f t="shared" si="21"/>
        <v>#N/A</v>
      </c>
      <c r="AG13" s="83" t="e">
        <f t="shared" si="22"/>
        <v>#NUM!</v>
      </c>
      <c r="AH13" s="83" t="e">
        <f t="shared" si="23"/>
        <v>#NUM!</v>
      </c>
      <c r="AI13" s="83" t="e">
        <f t="shared" si="24"/>
        <v>#NUM!</v>
      </c>
      <c r="AJ13" s="83" t="e">
        <f t="shared" si="25"/>
        <v>#N/A</v>
      </c>
    </row>
    <row r="14" spans="1:36" ht="12.95" customHeight="1" x14ac:dyDescent="0.15">
      <c r="A14" s="82"/>
      <c r="B14" s="99"/>
      <c r="C14" s="99"/>
      <c r="D14" s="82"/>
      <c r="E14" s="82"/>
      <c r="F14" s="4" t="str">
        <f>IF(D14&gt;0,IF(B14="スギ",P14,IF(B14="ヒノキ",U14,IF(B14="アカマツ",Z14,IF(B14="カラマツ",AF14,AJ14)))),"")</f>
        <v/>
      </c>
      <c r="G14" s="82"/>
      <c r="H14" s="82"/>
      <c r="I14" s="82"/>
      <c r="J14" s="1" t="s">
        <v>15</v>
      </c>
      <c r="K14" s="83" t="e">
        <f>IF(ROUND(10^(-5+0.8769+1.7454*LOG(D14)+1.014*LOG(E14)),2)&gt;=0.01,ROUND(10^(-5+0.8769+1.7454*LOG(D14)+1.014*LOG(E14)),2),ROUND(10^(-5+0.8769+1.7454*LOG(D14)+1.014*LOG(E14)),3))</f>
        <v>#NUM!</v>
      </c>
      <c r="L14" s="83" t="e">
        <f>ROUND(10^(-5+0.73504+1.83346*LOG(D14)+1.06569*LOG(E14)),2)</f>
        <v>#NUM!</v>
      </c>
      <c r="M14" s="83" t="e">
        <f>ROUND(10^(-5+0.71514+1.74357*LOG(D14)+1.17719*LOG(E14)),2)</f>
        <v>#NUM!</v>
      </c>
      <c r="N14" s="83" t="e">
        <f>ROUND(10^(-5+0.82956+1.76381*LOG(D14)+1.06412*LOG(E14)),2)</f>
        <v>#NUM!</v>
      </c>
      <c r="O14" s="83" t="e">
        <f>ROUND(10^(-5+0.88226+1.79204*LOG(D14)+0.99303*LOG(E14)),2)</f>
        <v>#NUM!</v>
      </c>
      <c r="P14" s="83" t="e">
        <f>HLOOKUP($D14,K$3:O$43,MATCH(A14,$A$3:$A$43,0),1)</f>
        <v>#N/A</v>
      </c>
      <c r="Q14" s="83" t="e">
        <f>IF(ROUND(10^(1.810672*LOG(D14)+0.982833*LOG(E14)-4.173533),2)&gt;=0.01,ROUND(10^(1.810672*LOG(D14)+0.982833*LOG(E14)-4.173533),2),ROUND(10^(1.810672*LOG(D14)+0.982833*LOG(E14)-4.173533),3))</f>
        <v>#NUM!</v>
      </c>
      <c r="R14" s="83" t="e">
        <f>ROUND(10^(1.905709*LOG(D14)+1.011385*LOG(E14)-4.293729),2)</f>
        <v>#NUM!</v>
      </c>
      <c r="S14" s="83" t="e">
        <f>ROUND(10^(1.771888*LOG(D14)+1.138415*LOG(E14)-4.271259),2)</f>
        <v>#NUM!</v>
      </c>
      <c r="T14" s="83" t="e">
        <f>ROUND(10^(1.671519*LOG(D14)+1.363617*LOG(E14)-4.404407),2)</f>
        <v>#NUM!</v>
      </c>
      <c r="U14" s="83" t="e">
        <f>HLOOKUP($D14,Q$3:T$43,MATCH($A14,$A$3:$A$43,0),1)</f>
        <v>#N/A</v>
      </c>
      <c r="V14" s="83" t="e">
        <f>IF(ROUND(10^(-4.249503+1.946501*LOG(D14)+0.942682*LOG(E14)),2)&gt;=0.01,ROUND(10^(-4.249503+1.946501*LOG(D14)+0.942682*LOG(E14)),2),ROUND(10^(-4.249503+1.946501*LOG(D14)+0.942682*LOG(E14)),3))</f>
        <v>#NUM!</v>
      </c>
      <c r="W14" s="83" t="e">
        <f>ROUND(10^(-4.155639+1.847898*LOG(D14)+0.951955*LOG(E14)),2)</f>
        <v>#NUM!</v>
      </c>
      <c r="X14" s="83" t="e">
        <f>ROUND(10^(-4.194535+1.804172*LOG(D14)+1.034248*LOG(E14)),2)</f>
        <v>#NUM!</v>
      </c>
      <c r="Y14" s="83" t="e">
        <f>ROUND(10^(-4.42347+2.006485*LOG(D14)+0.967757*LOG(E14)),2)</f>
        <v>#NUM!</v>
      </c>
      <c r="Z14" s="83" t="e">
        <f>HLOOKUP($D14,V$3:Y$43,MATCH($A14,$A$3:$A$43,0),1)</f>
        <v>#N/A</v>
      </c>
      <c r="AA14" s="83" t="e">
        <f>IF(ROUND(10^(1.80389*LOG(D14)+0.962587*LOG(E14)-4.155099),2)&gt;=0.01,ROUND(10^(1.80389*LOG(D14)+0.962587*LOG(E14)-4.155099),2),ROUND(10^(1.80389*LOG(D14)+0.962587*LOG(E14)-4.155099),3))</f>
        <v>#NUM!</v>
      </c>
      <c r="AB14" s="83" t="e">
        <f>ROUND(10^(1.979213*LOG(D14)+0.998347*LOG(E14)-4.369281),2)</f>
        <v>#NUM!</v>
      </c>
      <c r="AC14" s="83" t="e">
        <f>ROUND(10^(1.904401*LOG(D14)+1.062478*LOG(E14)-4.348104),2)</f>
        <v>#NUM!</v>
      </c>
      <c r="AD14" s="83" t="e">
        <f>ROUND(10^(1.640825*LOG(D14)+1.080387*LOG(E14)-3.976731),2)</f>
        <v>#NUM!</v>
      </c>
      <c r="AE14" s="83" t="e">
        <f>ROUND(10^(1.90887*LOG(D14)+1.088002*LOG(E14)-4.431495),2)</f>
        <v>#NUM!</v>
      </c>
      <c r="AF14" s="83" t="e">
        <f>HLOOKUP($D14,AA$3:AE$43,MATCH($A14,$A$3:$A$43,0),1)</f>
        <v>#N/A</v>
      </c>
      <c r="AG14" s="83" t="e">
        <f>IF(ROUND(10^(1.94019664*LOG(D14)+0.84689666*LOG(E14)-4.20067295),2)&gt;=0.01,ROUND(10^(1.94019664*LOG(D14)+0.84689666*LOG(E14)-4.20067295),2),ROUND(10^(1.94019664*LOG(D14)+0.84689666*LOG(E14)-4.20067295),3))</f>
        <v>#NUM!</v>
      </c>
      <c r="AH14" s="83" t="e">
        <f>ROUND(10^(1.93813902*LOG(D14)+0.96697002*LOG(E14)-4.32216295),2)</f>
        <v>#NUM!</v>
      </c>
      <c r="AI14" s="83" t="e">
        <f>ROUND(10^(1.82464098*LOG(D14)+0.97625989*LOG(E14)-4.15096808),2)</f>
        <v>#NUM!</v>
      </c>
      <c r="AJ14" s="83" t="e">
        <f>HLOOKUP($D14,AG$3:AI$43,MATCH($A14,$A$3:$A$43,0),1)</f>
        <v>#N/A</v>
      </c>
    </row>
    <row r="15" spans="1:36" ht="12.95" customHeight="1" x14ac:dyDescent="0.15">
      <c r="A15" s="82"/>
      <c r="B15" s="99"/>
      <c r="C15" s="99"/>
      <c r="D15" s="82"/>
      <c r="E15" s="82"/>
      <c r="F15" s="4" t="str">
        <f t="shared" si="26"/>
        <v/>
      </c>
      <c r="G15" s="82"/>
      <c r="H15" s="82"/>
      <c r="I15" s="82"/>
      <c r="J15" s="1" t="s">
        <v>15</v>
      </c>
      <c r="K15" s="83" t="e">
        <f t="shared" si="0"/>
        <v>#NUM!</v>
      </c>
      <c r="L15" s="83" t="e">
        <f t="shared" si="1"/>
        <v>#NUM!</v>
      </c>
      <c r="M15" s="83" t="e">
        <f t="shared" si="2"/>
        <v>#NUM!</v>
      </c>
      <c r="N15" s="83" t="e">
        <f t="shared" si="3"/>
        <v>#NUM!</v>
      </c>
      <c r="O15" s="83" t="e">
        <f t="shared" si="4"/>
        <v>#NUM!</v>
      </c>
      <c r="P15" s="83" t="e">
        <f t="shared" si="5"/>
        <v>#N/A</v>
      </c>
      <c r="Q15" s="83" t="e">
        <f t="shared" si="6"/>
        <v>#NUM!</v>
      </c>
      <c r="R15" s="83" t="e">
        <f t="shared" si="7"/>
        <v>#NUM!</v>
      </c>
      <c r="S15" s="83" t="e">
        <f t="shared" si="8"/>
        <v>#NUM!</v>
      </c>
      <c r="T15" s="83" t="e">
        <f t="shared" si="9"/>
        <v>#NUM!</v>
      </c>
      <c r="U15" s="83" t="e">
        <f t="shared" si="10"/>
        <v>#N/A</v>
      </c>
      <c r="V15" s="83" t="e">
        <f t="shared" si="11"/>
        <v>#NUM!</v>
      </c>
      <c r="W15" s="83" t="e">
        <f t="shared" si="12"/>
        <v>#NUM!</v>
      </c>
      <c r="X15" s="83" t="e">
        <f t="shared" si="13"/>
        <v>#NUM!</v>
      </c>
      <c r="Y15" s="83" t="e">
        <f t="shared" si="14"/>
        <v>#NUM!</v>
      </c>
      <c r="Z15" s="83" t="e">
        <f t="shared" si="15"/>
        <v>#N/A</v>
      </c>
      <c r="AA15" s="83" t="e">
        <f t="shared" si="16"/>
        <v>#NUM!</v>
      </c>
      <c r="AB15" s="83" t="e">
        <f t="shared" si="17"/>
        <v>#NUM!</v>
      </c>
      <c r="AC15" s="83" t="e">
        <f t="shared" si="18"/>
        <v>#NUM!</v>
      </c>
      <c r="AD15" s="83" t="e">
        <f t="shared" si="19"/>
        <v>#NUM!</v>
      </c>
      <c r="AE15" s="83" t="e">
        <f t="shared" si="20"/>
        <v>#NUM!</v>
      </c>
      <c r="AF15" s="83" t="e">
        <f t="shared" si="21"/>
        <v>#N/A</v>
      </c>
      <c r="AG15" s="83" t="e">
        <f t="shared" si="22"/>
        <v>#NUM!</v>
      </c>
      <c r="AH15" s="83" t="e">
        <f t="shared" si="23"/>
        <v>#NUM!</v>
      </c>
      <c r="AI15" s="83" t="e">
        <f t="shared" si="24"/>
        <v>#NUM!</v>
      </c>
      <c r="AJ15" s="83" t="e">
        <f t="shared" si="25"/>
        <v>#N/A</v>
      </c>
    </row>
    <row r="16" spans="1:36" ht="12.95" customHeight="1" x14ac:dyDescent="0.15">
      <c r="A16" s="82"/>
      <c r="B16" s="99"/>
      <c r="C16" s="99"/>
      <c r="D16" s="82"/>
      <c r="E16" s="82"/>
      <c r="F16" s="4" t="str">
        <f t="shared" si="26"/>
        <v/>
      </c>
      <c r="G16" s="82"/>
      <c r="H16" s="82"/>
      <c r="I16" s="82"/>
      <c r="J16" s="1" t="s">
        <v>15</v>
      </c>
      <c r="K16" s="83" t="e">
        <f t="shared" si="0"/>
        <v>#NUM!</v>
      </c>
      <c r="L16" s="83" t="e">
        <f t="shared" si="1"/>
        <v>#NUM!</v>
      </c>
      <c r="M16" s="83" t="e">
        <f t="shared" si="2"/>
        <v>#NUM!</v>
      </c>
      <c r="N16" s="83" t="e">
        <f t="shared" si="3"/>
        <v>#NUM!</v>
      </c>
      <c r="O16" s="83" t="e">
        <f t="shared" si="4"/>
        <v>#NUM!</v>
      </c>
      <c r="P16" s="83" t="e">
        <f t="shared" si="5"/>
        <v>#N/A</v>
      </c>
      <c r="Q16" s="83" t="e">
        <f t="shared" si="6"/>
        <v>#NUM!</v>
      </c>
      <c r="R16" s="83" t="e">
        <f t="shared" si="7"/>
        <v>#NUM!</v>
      </c>
      <c r="S16" s="83" t="e">
        <f t="shared" si="8"/>
        <v>#NUM!</v>
      </c>
      <c r="T16" s="83" t="e">
        <f t="shared" si="9"/>
        <v>#NUM!</v>
      </c>
      <c r="U16" s="83" t="e">
        <f t="shared" si="10"/>
        <v>#N/A</v>
      </c>
      <c r="V16" s="83" t="e">
        <f t="shared" si="11"/>
        <v>#NUM!</v>
      </c>
      <c r="W16" s="83" t="e">
        <f t="shared" si="12"/>
        <v>#NUM!</v>
      </c>
      <c r="X16" s="83" t="e">
        <f t="shared" si="13"/>
        <v>#NUM!</v>
      </c>
      <c r="Y16" s="83" t="e">
        <f t="shared" si="14"/>
        <v>#NUM!</v>
      </c>
      <c r="Z16" s="83" t="e">
        <f t="shared" si="15"/>
        <v>#N/A</v>
      </c>
      <c r="AA16" s="83" t="e">
        <f t="shared" si="16"/>
        <v>#NUM!</v>
      </c>
      <c r="AB16" s="83" t="e">
        <f t="shared" si="17"/>
        <v>#NUM!</v>
      </c>
      <c r="AC16" s="83" t="e">
        <f t="shared" si="18"/>
        <v>#NUM!</v>
      </c>
      <c r="AD16" s="83" t="e">
        <f t="shared" si="19"/>
        <v>#NUM!</v>
      </c>
      <c r="AE16" s="83" t="e">
        <f t="shared" si="20"/>
        <v>#NUM!</v>
      </c>
      <c r="AF16" s="83" t="e">
        <f t="shared" si="21"/>
        <v>#N/A</v>
      </c>
      <c r="AG16" s="83" t="e">
        <f t="shared" si="22"/>
        <v>#NUM!</v>
      </c>
      <c r="AH16" s="83" t="e">
        <f t="shared" si="23"/>
        <v>#NUM!</v>
      </c>
      <c r="AI16" s="83" t="e">
        <f t="shared" si="24"/>
        <v>#NUM!</v>
      </c>
      <c r="AJ16" s="83" t="e">
        <f t="shared" si="25"/>
        <v>#N/A</v>
      </c>
    </row>
    <row r="17" spans="1:36" ht="12.95" customHeight="1" x14ac:dyDescent="0.15">
      <c r="A17" s="82"/>
      <c r="B17" s="99"/>
      <c r="C17" s="99"/>
      <c r="D17" s="82"/>
      <c r="E17" s="82"/>
      <c r="F17" s="4" t="str">
        <f t="shared" si="26"/>
        <v/>
      </c>
      <c r="G17" s="82"/>
      <c r="H17" s="82"/>
      <c r="I17" s="82"/>
      <c r="J17" s="1" t="s">
        <v>15</v>
      </c>
      <c r="K17" s="83" t="e">
        <f t="shared" si="0"/>
        <v>#NUM!</v>
      </c>
      <c r="L17" s="83" t="e">
        <f t="shared" si="1"/>
        <v>#NUM!</v>
      </c>
      <c r="M17" s="83" t="e">
        <f t="shared" si="2"/>
        <v>#NUM!</v>
      </c>
      <c r="N17" s="83" t="e">
        <f t="shared" si="3"/>
        <v>#NUM!</v>
      </c>
      <c r="O17" s="83" t="e">
        <f t="shared" si="4"/>
        <v>#NUM!</v>
      </c>
      <c r="P17" s="83" t="e">
        <f t="shared" si="5"/>
        <v>#N/A</v>
      </c>
      <c r="Q17" s="83" t="e">
        <f t="shared" si="6"/>
        <v>#NUM!</v>
      </c>
      <c r="R17" s="83" t="e">
        <f t="shared" si="7"/>
        <v>#NUM!</v>
      </c>
      <c r="S17" s="83" t="e">
        <f t="shared" si="8"/>
        <v>#NUM!</v>
      </c>
      <c r="T17" s="83" t="e">
        <f t="shared" si="9"/>
        <v>#NUM!</v>
      </c>
      <c r="U17" s="83" t="e">
        <f t="shared" si="10"/>
        <v>#N/A</v>
      </c>
      <c r="V17" s="83" t="e">
        <f t="shared" si="11"/>
        <v>#NUM!</v>
      </c>
      <c r="W17" s="83" t="e">
        <f t="shared" si="12"/>
        <v>#NUM!</v>
      </c>
      <c r="X17" s="83" t="e">
        <f t="shared" si="13"/>
        <v>#NUM!</v>
      </c>
      <c r="Y17" s="83" t="e">
        <f t="shared" si="14"/>
        <v>#NUM!</v>
      </c>
      <c r="Z17" s="83" t="e">
        <f t="shared" si="15"/>
        <v>#N/A</v>
      </c>
      <c r="AA17" s="83" t="e">
        <f t="shared" si="16"/>
        <v>#NUM!</v>
      </c>
      <c r="AB17" s="83" t="e">
        <f t="shared" si="17"/>
        <v>#NUM!</v>
      </c>
      <c r="AC17" s="83" t="e">
        <f t="shared" si="18"/>
        <v>#NUM!</v>
      </c>
      <c r="AD17" s="83" t="e">
        <f t="shared" si="19"/>
        <v>#NUM!</v>
      </c>
      <c r="AE17" s="83" t="e">
        <f t="shared" si="20"/>
        <v>#NUM!</v>
      </c>
      <c r="AF17" s="83" t="e">
        <f t="shared" si="21"/>
        <v>#N/A</v>
      </c>
      <c r="AG17" s="83" t="e">
        <f t="shared" si="22"/>
        <v>#NUM!</v>
      </c>
      <c r="AH17" s="83" t="e">
        <f t="shared" si="23"/>
        <v>#NUM!</v>
      </c>
      <c r="AI17" s="83" t="e">
        <f t="shared" si="24"/>
        <v>#NUM!</v>
      </c>
      <c r="AJ17" s="83" t="e">
        <f t="shared" si="25"/>
        <v>#N/A</v>
      </c>
    </row>
    <row r="18" spans="1:36" ht="12.95" customHeight="1" x14ac:dyDescent="0.15">
      <c r="A18" s="82"/>
      <c r="B18" s="99"/>
      <c r="C18" s="99"/>
      <c r="D18" s="82"/>
      <c r="E18" s="82"/>
      <c r="F18" s="4" t="str">
        <f t="shared" si="26"/>
        <v/>
      </c>
      <c r="G18" s="82"/>
      <c r="H18" s="82"/>
      <c r="I18" s="82"/>
      <c r="J18" s="1" t="s">
        <v>15</v>
      </c>
      <c r="K18" s="83" t="e">
        <f t="shared" si="0"/>
        <v>#NUM!</v>
      </c>
      <c r="L18" s="83" t="e">
        <f t="shared" si="1"/>
        <v>#NUM!</v>
      </c>
      <c r="M18" s="83" t="e">
        <f t="shared" si="2"/>
        <v>#NUM!</v>
      </c>
      <c r="N18" s="83" t="e">
        <f t="shared" si="3"/>
        <v>#NUM!</v>
      </c>
      <c r="O18" s="83" t="e">
        <f t="shared" si="4"/>
        <v>#NUM!</v>
      </c>
      <c r="P18" s="83" t="e">
        <f t="shared" si="5"/>
        <v>#N/A</v>
      </c>
      <c r="Q18" s="83" t="e">
        <f t="shared" si="6"/>
        <v>#NUM!</v>
      </c>
      <c r="R18" s="83" t="e">
        <f t="shared" si="7"/>
        <v>#NUM!</v>
      </c>
      <c r="S18" s="83" t="e">
        <f t="shared" si="8"/>
        <v>#NUM!</v>
      </c>
      <c r="T18" s="83" t="e">
        <f t="shared" si="9"/>
        <v>#NUM!</v>
      </c>
      <c r="U18" s="83" t="e">
        <f t="shared" si="10"/>
        <v>#N/A</v>
      </c>
      <c r="V18" s="83" t="e">
        <f t="shared" si="11"/>
        <v>#NUM!</v>
      </c>
      <c r="W18" s="83" t="e">
        <f t="shared" si="12"/>
        <v>#NUM!</v>
      </c>
      <c r="X18" s="83" t="e">
        <f t="shared" si="13"/>
        <v>#NUM!</v>
      </c>
      <c r="Y18" s="83" t="e">
        <f t="shared" si="14"/>
        <v>#NUM!</v>
      </c>
      <c r="Z18" s="83" t="e">
        <f t="shared" si="15"/>
        <v>#N/A</v>
      </c>
      <c r="AA18" s="83" t="e">
        <f t="shared" si="16"/>
        <v>#NUM!</v>
      </c>
      <c r="AB18" s="83" t="e">
        <f t="shared" si="17"/>
        <v>#NUM!</v>
      </c>
      <c r="AC18" s="83" t="e">
        <f t="shared" si="18"/>
        <v>#NUM!</v>
      </c>
      <c r="AD18" s="83" t="e">
        <f t="shared" si="19"/>
        <v>#NUM!</v>
      </c>
      <c r="AE18" s="83" t="e">
        <f t="shared" si="20"/>
        <v>#NUM!</v>
      </c>
      <c r="AF18" s="83" t="e">
        <f t="shared" si="21"/>
        <v>#N/A</v>
      </c>
      <c r="AG18" s="83" t="e">
        <f t="shared" si="22"/>
        <v>#NUM!</v>
      </c>
      <c r="AH18" s="83" t="e">
        <f t="shared" si="23"/>
        <v>#NUM!</v>
      </c>
      <c r="AI18" s="83" t="e">
        <f t="shared" si="24"/>
        <v>#NUM!</v>
      </c>
      <c r="AJ18" s="83" t="e">
        <f t="shared" si="25"/>
        <v>#N/A</v>
      </c>
    </row>
    <row r="19" spans="1:36" ht="12.95" customHeight="1" x14ac:dyDescent="0.15">
      <c r="A19" s="82"/>
      <c r="B19" s="99"/>
      <c r="C19" s="99"/>
      <c r="D19" s="82"/>
      <c r="E19" s="82"/>
      <c r="F19" s="4" t="str">
        <f t="shared" si="26"/>
        <v/>
      </c>
      <c r="G19" s="82"/>
      <c r="H19" s="82"/>
      <c r="I19" s="82"/>
      <c r="J19" s="1" t="s">
        <v>15</v>
      </c>
      <c r="K19" s="83" t="e">
        <f t="shared" si="0"/>
        <v>#NUM!</v>
      </c>
      <c r="L19" s="83" t="e">
        <f t="shared" si="1"/>
        <v>#NUM!</v>
      </c>
      <c r="M19" s="83" t="e">
        <f t="shared" si="2"/>
        <v>#NUM!</v>
      </c>
      <c r="N19" s="83" t="e">
        <f t="shared" si="3"/>
        <v>#NUM!</v>
      </c>
      <c r="O19" s="83" t="e">
        <f t="shared" si="4"/>
        <v>#NUM!</v>
      </c>
      <c r="P19" s="83" t="e">
        <f t="shared" si="5"/>
        <v>#N/A</v>
      </c>
      <c r="Q19" s="83" t="e">
        <f t="shared" si="6"/>
        <v>#NUM!</v>
      </c>
      <c r="R19" s="83" t="e">
        <f t="shared" si="7"/>
        <v>#NUM!</v>
      </c>
      <c r="S19" s="83" t="e">
        <f t="shared" si="8"/>
        <v>#NUM!</v>
      </c>
      <c r="T19" s="83" t="e">
        <f t="shared" si="9"/>
        <v>#NUM!</v>
      </c>
      <c r="U19" s="83" t="e">
        <f t="shared" si="10"/>
        <v>#N/A</v>
      </c>
      <c r="V19" s="83" t="e">
        <f t="shared" si="11"/>
        <v>#NUM!</v>
      </c>
      <c r="W19" s="83" t="e">
        <f t="shared" si="12"/>
        <v>#NUM!</v>
      </c>
      <c r="X19" s="83" t="e">
        <f t="shared" si="13"/>
        <v>#NUM!</v>
      </c>
      <c r="Y19" s="83" t="e">
        <f t="shared" si="14"/>
        <v>#NUM!</v>
      </c>
      <c r="Z19" s="83" t="e">
        <f t="shared" si="15"/>
        <v>#N/A</v>
      </c>
      <c r="AA19" s="83" t="e">
        <f t="shared" si="16"/>
        <v>#NUM!</v>
      </c>
      <c r="AB19" s="83" t="e">
        <f t="shared" si="17"/>
        <v>#NUM!</v>
      </c>
      <c r="AC19" s="83" t="e">
        <f t="shared" si="18"/>
        <v>#NUM!</v>
      </c>
      <c r="AD19" s="83" t="e">
        <f t="shared" si="19"/>
        <v>#NUM!</v>
      </c>
      <c r="AE19" s="83" t="e">
        <f t="shared" si="20"/>
        <v>#NUM!</v>
      </c>
      <c r="AF19" s="83" t="e">
        <f t="shared" si="21"/>
        <v>#N/A</v>
      </c>
      <c r="AG19" s="83" t="e">
        <f t="shared" si="22"/>
        <v>#NUM!</v>
      </c>
      <c r="AH19" s="83" t="e">
        <f t="shared" si="23"/>
        <v>#NUM!</v>
      </c>
      <c r="AI19" s="83" t="e">
        <f t="shared" si="24"/>
        <v>#NUM!</v>
      </c>
      <c r="AJ19" s="83" t="e">
        <f t="shared" si="25"/>
        <v>#N/A</v>
      </c>
    </row>
    <row r="20" spans="1:36" ht="12.95" customHeight="1" x14ac:dyDescent="0.15">
      <c r="A20" s="82"/>
      <c r="B20" s="99"/>
      <c r="C20" s="99"/>
      <c r="D20" s="82"/>
      <c r="E20" s="82"/>
      <c r="F20" s="4" t="str">
        <f t="shared" si="26"/>
        <v/>
      </c>
      <c r="G20" s="82"/>
      <c r="H20" s="82"/>
      <c r="I20" s="82"/>
      <c r="J20" s="1" t="s">
        <v>15</v>
      </c>
      <c r="K20" s="83" t="e">
        <f t="shared" si="0"/>
        <v>#NUM!</v>
      </c>
      <c r="L20" s="83" t="e">
        <f t="shared" si="1"/>
        <v>#NUM!</v>
      </c>
      <c r="M20" s="83" t="e">
        <f t="shared" si="2"/>
        <v>#NUM!</v>
      </c>
      <c r="N20" s="83" t="e">
        <f t="shared" si="3"/>
        <v>#NUM!</v>
      </c>
      <c r="O20" s="83" t="e">
        <f t="shared" si="4"/>
        <v>#NUM!</v>
      </c>
      <c r="P20" s="83" t="e">
        <f t="shared" si="5"/>
        <v>#N/A</v>
      </c>
      <c r="Q20" s="83" t="e">
        <f t="shared" si="6"/>
        <v>#NUM!</v>
      </c>
      <c r="R20" s="83"/>
      <c r="S20" s="83" t="e">
        <f t="shared" si="8"/>
        <v>#NUM!</v>
      </c>
      <c r="T20" s="83" t="e">
        <f t="shared" si="9"/>
        <v>#NUM!</v>
      </c>
      <c r="U20" s="83" t="e">
        <f t="shared" si="10"/>
        <v>#N/A</v>
      </c>
      <c r="V20" s="83" t="e">
        <f t="shared" si="11"/>
        <v>#NUM!</v>
      </c>
      <c r="W20" s="83" t="e">
        <f t="shared" si="12"/>
        <v>#NUM!</v>
      </c>
      <c r="X20" s="83" t="e">
        <f t="shared" si="13"/>
        <v>#NUM!</v>
      </c>
      <c r="Y20" s="83" t="e">
        <f t="shared" si="14"/>
        <v>#NUM!</v>
      </c>
      <c r="Z20" s="83" t="e">
        <f t="shared" si="15"/>
        <v>#N/A</v>
      </c>
      <c r="AA20" s="83" t="e">
        <f t="shared" si="16"/>
        <v>#NUM!</v>
      </c>
      <c r="AB20" s="83" t="e">
        <f t="shared" si="17"/>
        <v>#NUM!</v>
      </c>
      <c r="AC20" s="83" t="e">
        <f t="shared" si="18"/>
        <v>#NUM!</v>
      </c>
      <c r="AD20" s="83" t="e">
        <f t="shared" si="19"/>
        <v>#NUM!</v>
      </c>
      <c r="AE20" s="83" t="e">
        <f t="shared" si="20"/>
        <v>#NUM!</v>
      </c>
      <c r="AF20" s="83" t="e">
        <f t="shared" si="21"/>
        <v>#N/A</v>
      </c>
      <c r="AG20" s="83" t="e">
        <f t="shared" si="22"/>
        <v>#NUM!</v>
      </c>
      <c r="AH20" s="83" t="e">
        <f t="shared" si="23"/>
        <v>#NUM!</v>
      </c>
      <c r="AI20" s="83" t="e">
        <f t="shared" si="24"/>
        <v>#NUM!</v>
      </c>
      <c r="AJ20" s="83" t="e">
        <f t="shared" si="25"/>
        <v>#N/A</v>
      </c>
    </row>
    <row r="21" spans="1:36" ht="12.95" customHeight="1" x14ac:dyDescent="0.15">
      <c r="A21" s="82"/>
      <c r="B21" s="99"/>
      <c r="C21" s="99"/>
      <c r="D21" s="82"/>
      <c r="E21" s="82"/>
      <c r="F21" s="4" t="str">
        <f t="shared" si="26"/>
        <v/>
      </c>
      <c r="G21" s="82"/>
      <c r="H21" s="82"/>
      <c r="I21" s="82"/>
      <c r="J21" s="1" t="s">
        <v>15</v>
      </c>
      <c r="K21" s="83" t="e">
        <f t="shared" si="0"/>
        <v>#NUM!</v>
      </c>
      <c r="L21" s="83" t="e">
        <f t="shared" si="1"/>
        <v>#NUM!</v>
      </c>
      <c r="M21" s="83" t="e">
        <f t="shared" si="2"/>
        <v>#NUM!</v>
      </c>
      <c r="N21" s="83" t="e">
        <f t="shared" si="3"/>
        <v>#NUM!</v>
      </c>
      <c r="O21" s="83" t="e">
        <f t="shared" si="4"/>
        <v>#NUM!</v>
      </c>
      <c r="P21" s="83" t="e">
        <f t="shared" si="5"/>
        <v>#N/A</v>
      </c>
      <c r="Q21" s="83" t="e">
        <f t="shared" si="6"/>
        <v>#NUM!</v>
      </c>
      <c r="R21" s="83" t="e">
        <f t="shared" si="7"/>
        <v>#NUM!</v>
      </c>
      <c r="S21" s="83" t="e">
        <f t="shared" si="8"/>
        <v>#NUM!</v>
      </c>
      <c r="T21" s="83" t="e">
        <f t="shared" si="9"/>
        <v>#NUM!</v>
      </c>
      <c r="U21" s="83" t="e">
        <f t="shared" si="10"/>
        <v>#N/A</v>
      </c>
      <c r="V21" s="83" t="e">
        <f t="shared" si="11"/>
        <v>#NUM!</v>
      </c>
      <c r="W21" s="83" t="e">
        <f t="shared" si="12"/>
        <v>#NUM!</v>
      </c>
      <c r="X21" s="83" t="e">
        <f t="shared" si="13"/>
        <v>#NUM!</v>
      </c>
      <c r="Y21" s="83" t="e">
        <f t="shared" si="14"/>
        <v>#NUM!</v>
      </c>
      <c r="Z21" s="83" t="e">
        <f t="shared" si="15"/>
        <v>#N/A</v>
      </c>
      <c r="AA21" s="83" t="e">
        <f t="shared" si="16"/>
        <v>#NUM!</v>
      </c>
      <c r="AB21" s="83" t="e">
        <f t="shared" si="17"/>
        <v>#NUM!</v>
      </c>
      <c r="AC21" s="83" t="e">
        <f t="shared" si="18"/>
        <v>#NUM!</v>
      </c>
      <c r="AD21" s="83" t="e">
        <f t="shared" si="19"/>
        <v>#NUM!</v>
      </c>
      <c r="AE21" s="83" t="e">
        <f t="shared" si="20"/>
        <v>#NUM!</v>
      </c>
      <c r="AF21" s="83" t="e">
        <f t="shared" si="21"/>
        <v>#N/A</v>
      </c>
      <c r="AG21" s="83" t="e">
        <f t="shared" si="22"/>
        <v>#NUM!</v>
      </c>
      <c r="AH21" s="83" t="e">
        <f t="shared" si="23"/>
        <v>#NUM!</v>
      </c>
      <c r="AI21" s="83" t="e">
        <f t="shared" si="24"/>
        <v>#NUM!</v>
      </c>
      <c r="AJ21" s="83" t="e">
        <f t="shared" si="25"/>
        <v>#N/A</v>
      </c>
    </row>
    <row r="22" spans="1:36" ht="12.95" customHeight="1" x14ac:dyDescent="0.15">
      <c r="A22" s="82"/>
      <c r="B22" s="134"/>
      <c r="C22" s="135"/>
      <c r="D22" s="82"/>
      <c r="E22" s="82"/>
      <c r="F22" s="4" t="str">
        <f t="shared" si="26"/>
        <v/>
      </c>
      <c r="G22" s="82"/>
      <c r="H22" s="82"/>
      <c r="I22" s="82"/>
      <c r="J22" s="1" t="s">
        <v>15</v>
      </c>
      <c r="K22" s="83" t="e">
        <f t="shared" si="0"/>
        <v>#NUM!</v>
      </c>
      <c r="L22" s="83" t="e">
        <f t="shared" si="1"/>
        <v>#NUM!</v>
      </c>
      <c r="M22" s="83" t="e">
        <f t="shared" si="2"/>
        <v>#NUM!</v>
      </c>
      <c r="N22" s="83" t="e">
        <f t="shared" si="3"/>
        <v>#NUM!</v>
      </c>
      <c r="O22" s="83" t="e">
        <f t="shared" si="4"/>
        <v>#NUM!</v>
      </c>
      <c r="P22" s="83" t="e">
        <f t="shared" si="5"/>
        <v>#N/A</v>
      </c>
      <c r="Q22" s="83" t="e">
        <f t="shared" si="6"/>
        <v>#NUM!</v>
      </c>
      <c r="R22" s="83" t="e">
        <f t="shared" si="7"/>
        <v>#NUM!</v>
      </c>
      <c r="S22" s="83" t="e">
        <f t="shared" si="8"/>
        <v>#NUM!</v>
      </c>
      <c r="T22" s="83" t="e">
        <f t="shared" si="9"/>
        <v>#NUM!</v>
      </c>
      <c r="U22" s="83" t="e">
        <f t="shared" si="10"/>
        <v>#N/A</v>
      </c>
      <c r="V22" s="83" t="e">
        <f t="shared" si="11"/>
        <v>#NUM!</v>
      </c>
      <c r="W22" s="83" t="e">
        <f t="shared" si="12"/>
        <v>#NUM!</v>
      </c>
      <c r="X22" s="83" t="e">
        <f t="shared" si="13"/>
        <v>#NUM!</v>
      </c>
      <c r="Y22" s="83" t="e">
        <f t="shared" si="14"/>
        <v>#NUM!</v>
      </c>
      <c r="Z22" s="83" t="e">
        <f t="shared" si="15"/>
        <v>#N/A</v>
      </c>
      <c r="AA22" s="83" t="e">
        <f t="shared" si="16"/>
        <v>#NUM!</v>
      </c>
      <c r="AB22" s="83" t="e">
        <f t="shared" si="17"/>
        <v>#NUM!</v>
      </c>
      <c r="AC22" s="83" t="e">
        <f t="shared" si="18"/>
        <v>#NUM!</v>
      </c>
      <c r="AD22" s="83" t="e">
        <f t="shared" si="19"/>
        <v>#NUM!</v>
      </c>
      <c r="AE22" s="83" t="e">
        <f t="shared" si="20"/>
        <v>#NUM!</v>
      </c>
      <c r="AF22" s="83" t="e">
        <f t="shared" si="21"/>
        <v>#N/A</v>
      </c>
      <c r="AG22" s="83" t="e">
        <f t="shared" si="22"/>
        <v>#NUM!</v>
      </c>
      <c r="AH22" s="83" t="e">
        <f t="shared" si="23"/>
        <v>#NUM!</v>
      </c>
      <c r="AI22" s="83" t="e">
        <f t="shared" si="24"/>
        <v>#NUM!</v>
      </c>
      <c r="AJ22" s="83" t="e">
        <f t="shared" si="25"/>
        <v>#N/A</v>
      </c>
    </row>
    <row r="23" spans="1:36" ht="12.95" customHeight="1" x14ac:dyDescent="0.15">
      <c r="A23" s="82"/>
      <c r="B23" s="99"/>
      <c r="C23" s="99"/>
      <c r="D23" s="82"/>
      <c r="E23" s="82"/>
      <c r="F23" s="4" t="str">
        <f t="shared" si="26"/>
        <v/>
      </c>
      <c r="G23" s="82"/>
      <c r="H23" s="82"/>
      <c r="I23" s="82"/>
      <c r="J23" s="1" t="s">
        <v>15</v>
      </c>
      <c r="K23" s="83" t="e">
        <f t="shared" si="0"/>
        <v>#NUM!</v>
      </c>
      <c r="L23" s="83" t="e">
        <f t="shared" si="1"/>
        <v>#NUM!</v>
      </c>
      <c r="M23" s="83" t="e">
        <f t="shared" si="2"/>
        <v>#NUM!</v>
      </c>
      <c r="N23" s="83" t="e">
        <f t="shared" si="3"/>
        <v>#NUM!</v>
      </c>
      <c r="O23" s="83" t="e">
        <f t="shared" si="4"/>
        <v>#NUM!</v>
      </c>
      <c r="P23" s="83" t="e">
        <f t="shared" si="5"/>
        <v>#N/A</v>
      </c>
      <c r="Q23" s="83" t="e">
        <f t="shared" si="6"/>
        <v>#NUM!</v>
      </c>
      <c r="R23" s="83" t="e">
        <f t="shared" si="7"/>
        <v>#NUM!</v>
      </c>
      <c r="S23" s="83" t="e">
        <f t="shared" si="8"/>
        <v>#NUM!</v>
      </c>
      <c r="T23" s="83" t="e">
        <f t="shared" si="9"/>
        <v>#NUM!</v>
      </c>
      <c r="U23" s="83" t="e">
        <f t="shared" si="10"/>
        <v>#N/A</v>
      </c>
      <c r="V23" s="83" t="e">
        <f t="shared" si="11"/>
        <v>#NUM!</v>
      </c>
      <c r="W23" s="83" t="e">
        <f t="shared" si="12"/>
        <v>#NUM!</v>
      </c>
      <c r="X23" s="83" t="e">
        <f t="shared" si="13"/>
        <v>#NUM!</v>
      </c>
      <c r="Y23" s="83" t="e">
        <f t="shared" si="14"/>
        <v>#NUM!</v>
      </c>
      <c r="Z23" s="83" t="e">
        <f t="shared" si="15"/>
        <v>#N/A</v>
      </c>
      <c r="AA23" s="83" t="e">
        <f t="shared" si="16"/>
        <v>#NUM!</v>
      </c>
      <c r="AB23" s="83" t="e">
        <f t="shared" si="17"/>
        <v>#NUM!</v>
      </c>
      <c r="AC23" s="83" t="e">
        <f t="shared" si="18"/>
        <v>#NUM!</v>
      </c>
      <c r="AD23" s="83" t="e">
        <f t="shared" si="19"/>
        <v>#NUM!</v>
      </c>
      <c r="AE23" s="83" t="e">
        <f t="shared" si="20"/>
        <v>#NUM!</v>
      </c>
      <c r="AF23" s="83" t="e">
        <f t="shared" si="21"/>
        <v>#N/A</v>
      </c>
      <c r="AG23" s="83" t="e">
        <f t="shared" si="22"/>
        <v>#NUM!</v>
      </c>
      <c r="AH23" s="83" t="e">
        <f t="shared" si="23"/>
        <v>#NUM!</v>
      </c>
      <c r="AI23" s="83" t="e">
        <f t="shared" si="24"/>
        <v>#NUM!</v>
      </c>
      <c r="AJ23" s="83" t="e">
        <f t="shared" si="25"/>
        <v>#N/A</v>
      </c>
    </row>
    <row r="24" spans="1:36" ht="12.95" customHeight="1" x14ac:dyDescent="0.15">
      <c r="A24" s="82"/>
      <c r="B24" s="99"/>
      <c r="C24" s="99"/>
      <c r="D24" s="82"/>
      <c r="E24" s="82"/>
      <c r="F24" s="4" t="str">
        <f t="shared" si="26"/>
        <v/>
      </c>
      <c r="G24" s="82"/>
      <c r="H24" s="82"/>
      <c r="I24" s="82"/>
      <c r="J24" s="1" t="s">
        <v>15</v>
      </c>
      <c r="K24" s="83" t="e">
        <f t="shared" si="0"/>
        <v>#NUM!</v>
      </c>
      <c r="L24" s="83" t="e">
        <f t="shared" si="1"/>
        <v>#NUM!</v>
      </c>
      <c r="M24" s="83" t="e">
        <f t="shared" si="2"/>
        <v>#NUM!</v>
      </c>
      <c r="N24" s="83" t="e">
        <f t="shared" si="3"/>
        <v>#NUM!</v>
      </c>
      <c r="O24" s="83" t="e">
        <f t="shared" si="4"/>
        <v>#NUM!</v>
      </c>
      <c r="P24" s="83" t="e">
        <f t="shared" si="5"/>
        <v>#N/A</v>
      </c>
      <c r="Q24" s="83" t="e">
        <f t="shared" si="6"/>
        <v>#NUM!</v>
      </c>
      <c r="R24" s="83" t="e">
        <f t="shared" si="7"/>
        <v>#NUM!</v>
      </c>
      <c r="S24" s="83" t="e">
        <f t="shared" si="8"/>
        <v>#NUM!</v>
      </c>
      <c r="T24" s="83" t="e">
        <f t="shared" si="9"/>
        <v>#NUM!</v>
      </c>
      <c r="U24" s="83" t="e">
        <f t="shared" si="10"/>
        <v>#N/A</v>
      </c>
      <c r="V24" s="83" t="e">
        <f t="shared" si="11"/>
        <v>#NUM!</v>
      </c>
      <c r="W24" s="83" t="e">
        <f t="shared" si="12"/>
        <v>#NUM!</v>
      </c>
      <c r="X24" s="83" t="e">
        <f t="shared" si="13"/>
        <v>#NUM!</v>
      </c>
      <c r="Y24" s="83" t="e">
        <f t="shared" si="14"/>
        <v>#NUM!</v>
      </c>
      <c r="Z24" s="83" t="e">
        <f t="shared" si="15"/>
        <v>#N/A</v>
      </c>
      <c r="AA24" s="83" t="e">
        <f t="shared" si="16"/>
        <v>#NUM!</v>
      </c>
      <c r="AB24" s="83" t="e">
        <f t="shared" si="17"/>
        <v>#NUM!</v>
      </c>
      <c r="AC24" s="83" t="e">
        <f t="shared" si="18"/>
        <v>#NUM!</v>
      </c>
      <c r="AD24" s="83" t="e">
        <f t="shared" si="19"/>
        <v>#NUM!</v>
      </c>
      <c r="AE24" s="83" t="e">
        <f t="shared" si="20"/>
        <v>#NUM!</v>
      </c>
      <c r="AF24" s="83" t="e">
        <f t="shared" si="21"/>
        <v>#N/A</v>
      </c>
      <c r="AG24" s="83" t="e">
        <f t="shared" si="22"/>
        <v>#NUM!</v>
      </c>
      <c r="AH24" s="83" t="e">
        <f t="shared" si="23"/>
        <v>#NUM!</v>
      </c>
      <c r="AI24" s="83" t="e">
        <f t="shared" si="24"/>
        <v>#NUM!</v>
      </c>
      <c r="AJ24" s="83" t="e">
        <f t="shared" si="25"/>
        <v>#N/A</v>
      </c>
    </row>
    <row r="25" spans="1:36" ht="12.95" customHeight="1" x14ac:dyDescent="0.15">
      <c r="A25" s="82"/>
      <c r="B25" s="99"/>
      <c r="C25" s="99"/>
      <c r="D25" s="82"/>
      <c r="E25" s="82"/>
      <c r="F25" s="4" t="str">
        <f t="shared" si="26"/>
        <v/>
      </c>
      <c r="G25" s="82"/>
      <c r="H25" s="82"/>
      <c r="I25" s="82"/>
      <c r="J25" s="1" t="s">
        <v>15</v>
      </c>
      <c r="K25" s="83" t="e">
        <f t="shared" si="0"/>
        <v>#NUM!</v>
      </c>
      <c r="L25" s="83" t="e">
        <f t="shared" si="1"/>
        <v>#NUM!</v>
      </c>
      <c r="M25" s="83" t="e">
        <f t="shared" si="2"/>
        <v>#NUM!</v>
      </c>
      <c r="N25" s="83" t="e">
        <f t="shared" si="3"/>
        <v>#NUM!</v>
      </c>
      <c r="O25" s="83" t="e">
        <f t="shared" si="4"/>
        <v>#NUM!</v>
      </c>
      <c r="P25" s="83" t="e">
        <f t="shared" si="5"/>
        <v>#N/A</v>
      </c>
      <c r="Q25" s="83" t="e">
        <f t="shared" si="6"/>
        <v>#NUM!</v>
      </c>
      <c r="R25" s="83" t="e">
        <f t="shared" si="7"/>
        <v>#NUM!</v>
      </c>
      <c r="S25" s="83" t="e">
        <f t="shared" si="8"/>
        <v>#NUM!</v>
      </c>
      <c r="T25" s="83" t="e">
        <f t="shared" si="9"/>
        <v>#NUM!</v>
      </c>
      <c r="U25" s="83" t="e">
        <f t="shared" si="10"/>
        <v>#N/A</v>
      </c>
      <c r="V25" s="83" t="e">
        <f t="shared" si="11"/>
        <v>#NUM!</v>
      </c>
      <c r="W25" s="83" t="e">
        <f t="shared" si="12"/>
        <v>#NUM!</v>
      </c>
      <c r="X25" s="83" t="e">
        <f t="shared" si="13"/>
        <v>#NUM!</v>
      </c>
      <c r="Y25" s="83" t="e">
        <f t="shared" si="14"/>
        <v>#NUM!</v>
      </c>
      <c r="Z25" s="83" t="e">
        <f t="shared" si="15"/>
        <v>#N/A</v>
      </c>
      <c r="AA25" s="83" t="e">
        <f t="shared" si="16"/>
        <v>#NUM!</v>
      </c>
      <c r="AB25" s="83" t="e">
        <f t="shared" si="17"/>
        <v>#NUM!</v>
      </c>
      <c r="AC25" s="83" t="e">
        <f t="shared" si="18"/>
        <v>#NUM!</v>
      </c>
      <c r="AD25" s="83" t="e">
        <f t="shared" si="19"/>
        <v>#NUM!</v>
      </c>
      <c r="AE25" s="83" t="e">
        <f t="shared" si="20"/>
        <v>#NUM!</v>
      </c>
      <c r="AF25" s="83" t="e">
        <f t="shared" si="21"/>
        <v>#N/A</v>
      </c>
      <c r="AG25" s="83" t="e">
        <f t="shared" si="22"/>
        <v>#NUM!</v>
      </c>
      <c r="AH25" s="83" t="e">
        <f t="shared" si="23"/>
        <v>#NUM!</v>
      </c>
      <c r="AI25" s="83" t="e">
        <f t="shared" si="24"/>
        <v>#NUM!</v>
      </c>
      <c r="AJ25" s="83" t="e">
        <f t="shared" si="25"/>
        <v>#N/A</v>
      </c>
    </row>
    <row r="26" spans="1:36" ht="12.95" customHeight="1" x14ac:dyDescent="0.15">
      <c r="A26" s="82"/>
      <c r="B26" s="134"/>
      <c r="C26" s="135"/>
      <c r="D26" s="82"/>
      <c r="E26" s="82"/>
      <c r="F26" s="4" t="str">
        <f t="shared" si="26"/>
        <v/>
      </c>
      <c r="G26" s="82"/>
      <c r="H26" s="82"/>
      <c r="I26" s="82"/>
      <c r="J26" s="1" t="s">
        <v>15</v>
      </c>
      <c r="K26" s="83" t="e">
        <f t="shared" si="0"/>
        <v>#NUM!</v>
      </c>
      <c r="L26" s="83" t="e">
        <f t="shared" si="1"/>
        <v>#NUM!</v>
      </c>
      <c r="M26" s="83" t="e">
        <f t="shared" si="2"/>
        <v>#NUM!</v>
      </c>
      <c r="N26" s="83" t="e">
        <f t="shared" si="3"/>
        <v>#NUM!</v>
      </c>
      <c r="O26" s="83" t="e">
        <f t="shared" si="4"/>
        <v>#NUM!</v>
      </c>
      <c r="P26" s="83" t="e">
        <f t="shared" si="5"/>
        <v>#N/A</v>
      </c>
      <c r="Q26" s="83" t="e">
        <f t="shared" si="6"/>
        <v>#NUM!</v>
      </c>
      <c r="R26" s="83" t="e">
        <f t="shared" si="7"/>
        <v>#NUM!</v>
      </c>
      <c r="S26" s="83" t="e">
        <f t="shared" si="8"/>
        <v>#NUM!</v>
      </c>
      <c r="T26" s="83" t="e">
        <f t="shared" si="9"/>
        <v>#NUM!</v>
      </c>
      <c r="U26" s="83" t="e">
        <f t="shared" si="10"/>
        <v>#N/A</v>
      </c>
      <c r="V26" s="83" t="e">
        <f t="shared" si="11"/>
        <v>#NUM!</v>
      </c>
      <c r="W26" s="83" t="e">
        <f t="shared" si="12"/>
        <v>#NUM!</v>
      </c>
      <c r="X26" s="83" t="e">
        <f t="shared" si="13"/>
        <v>#NUM!</v>
      </c>
      <c r="Y26" s="83" t="e">
        <f t="shared" si="14"/>
        <v>#NUM!</v>
      </c>
      <c r="Z26" s="83" t="e">
        <f t="shared" si="15"/>
        <v>#N/A</v>
      </c>
      <c r="AA26" s="83" t="e">
        <f t="shared" si="16"/>
        <v>#NUM!</v>
      </c>
      <c r="AB26" s="83" t="e">
        <f t="shared" si="17"/>
        <v>#NUM!</v>
      </c>
      <c r="AC26" s="83" t="e">
        <f t="shared" si="18"/>
        <v>#NUM!</v>
      </c>
      <c r="AD26" s="83" t="e">
        <f t="shared" si="19"/>
        <v>#NUM!</v>
      </c>
      <c r="AE26" s="83" t="e">
        <f t="shared" si="20"/>
        <v>#NUM!</v>
      </c>
      <c r="AF26" s="83" t="e">
        <f t="shared" si="21"/>
        <v>#N/A</v>
      </c>
      <c r="AG26" s="83" t="e">
        <f t="shared" si="22"/>
        <v>#NUM!</v>
      </c>
      <c r="AH26" s="83" t="e">
        <f t="shared" si="23"/>
        <v>#NUM!</v>
      </c>
      <c r="AI26" s="83" t="e">
        <f t="shared" si="24"/>
        <v>#NUM!</v>
      </c>
      <c r="AJ26" s="83" t="e">
        <f t="shared" si="25"/>
        <v>#N/A</v>
      </c>
    </row>
    <row r="27" spans="1:36" ht="12.95" customHeight="1" x14ac:dyDescent="0.15">
      <c r="A27" s="82"/>
      <c r="B27" s="134"/>
      <c r="C27" s="135"/>
      <c r="D27" s="82"/>
      <c r="E27" s="82"/>
      <c r="F27" s="4" t="str">
        <f t="shared" si="26"/>
        <v/>
      </c>
      <c r="G27" s="82"/>
      <c r="H27" s="82"/>
      <c r="I27" s="82"/>
      <c r="J27" s="1" t="s">
        <v>15</v>
      </c>
      <c r="K27" s="83" t="e">
        <f t="shared" si="0"/>
        <v>#NUM!</v>
      </c>
      <c r="L27" s="83" t="e">
        <f t="shared" si="1"/>
        <v>#NUM!</v>
      </c>
      <c r="M27" s="83" t="e">
        <f t="shared" si="2"/>
        <v>#NUM!</v>
      </c>
      <c r="N27" s="83" t="e">
        <f t="shared" si="3"/>
        <v>#NUM!</v>
      </c>
      <c r="O27" s="83" t="e">
        <f t="shared" si="4"/>
        <v>#NUM!</v>
      </c>
      <c r="P27" s="83" t="e">
        <f t="shared" si="5"/>
        <v>#N/A</v>
      </c>
      <c r="Q27" s="83" t="e">
        <f t="shared" si="6"/>
        <v>#NUM!</v>
      </c>
      <c r="R27" s="83" t="e">
        <f t="shared" si="7"/>
        <v>#NUM!</v>
      </c>
      <c r="S27" s="83" t="e">
        <f t="shared" si="8"/>
        <v>#NUM!</v>
      </c>
      <c r="T27" s="83" t="e">
        <f t="shared" si="9"/>
        <v>#NUM!</v>
      </c>
      <c r="U27" s="83" t="e">
        <f t="shared" si="10"/>
        <v>#N/A</v>
      </c>
      <c r="V27" s="83" t="e">
        <f t="shared" si="11"/>
        <v>#NUM!</v>
      </c>
      <c r="W27" s="83" t="e">
        <f t="shared" si="12"/>
        <v>#NUM!</v>
      </c>
      <c r="X27" s="83" t="e">
        <f t="shared" si="13"/>
        <v>#NUM!</v>
      </c>
      <c r="Y27" s="83" t="e">
        <f t="shared" si="14"/>
        <v>#NUM!</v>
      </c>
      <c r="Z27" s="83" t="e">
        <f t="shared" si="15"/>
        <v>#N/A</v>
      </c>
      <c r="AA27" s="83" t="e">
        <f t="shared" si="16"/>
        <v>#NUM!</v>
      </c>
      <c r="AB27" s="83" t="e">
        <f t="shared" si="17"/>
        <v>#NUM!</v>
      </c>
      <c r="AC27" s="83" t="e">
        <f t="shared" si="18"/>
        <v>#NUM!</v>
      </c>
      <c r="AD27" s="83" t="e">
        <f t="shared" si="19"/>
        <v>#NUM!</v>
      </c>
      <c r="AE27" s="83" t="e">
        <f t="shared" si="20"/>
        <v>#NUM!</v>
      </c>
      <c r="AF27" s="83" t="e">
        <f t="shared" si="21"/>
        <v>#N/A</v>
      </c>
      <c r="AG27" s="83" t="e">
        <f t="shared" si="22"/>
        <v>#NUM!</v>
      </c>
      <c r="AH27" s="83" t="e">
        <f t="shared" si="23"/>
        <v>#NUM!</v>
      </c>
      <c r="AI27" s="83" t="e">
        <f t="shared" si="24"/>
        <v>#NUM!</v>
      </c>
      <c r="AJ27" s="83" t="e">
        <f t="shared" si="25"/>
        <v>#N/A</v>
      </c>
    </row>
    <row r="28" spans="1:36" ht="12.95" customHeight="1" x14ac:dyDescent="0.15">
      <c r="A28" s="82"/>
      <c r="B28" s="134"/>
      <c r="C28" s="135"/>
      <c r="D28" s="82"/>
      <c r="E28" s="82"/>
      <c r="F28" s="4" t="str">
        <f t="shared" si="26"/>
        <v/>
      </c>
      <c r="G28" s="82"/>
      <c r="H28" s="82"/>
      <c r="I28" s="82"/>
      <c r="J28" s="1" t="s">
        <v>15</v>
      </c>
      <c r="K28" s="83" t="e">
        <f t="shared" si="0"/>
        <v>#NUM!</v>
      </c>
      <c r="L28" s="83" t="e">
        <f t="shared" si="1"/>
        <v>#NUM!</v>
      </c>
      <c r="M28" s="83" t="e">
        <f t="shared" si="2"/>
        <v>#NUM!</v>
      </c>
      <c r="N28" s="83" t="e">
        <f t="shared" si="3"/>
        <v>#NUM!</v>
      </c>
      <c r="O28" s="83" t="e">
        <f t="shared" si="4"/>
        <v>#NUM!</v>
      </c>
      <c r="P28" s="83" t="e">
        <f t="shared" si="5"/>
        <v>#N/A</v>
      </c>
      <c r="Q28" s="83" t="e">
        <f t="shared" si="6"/>
        <v>#NUM!</v>
      </c>
      <c r="R28" s="83" t="e">
        <f t="shared" si="7"/>
        <v>#NUM!</v>
      </c>
      <c r="S28" s="83" t="e">
        <f t="shared" si="8"/>
        <v>#NUM!</v>
      </c>
      <c r="T28" s="83" t="e">
        <f t="shared" si="9"/>
        <v>#NUM!</v>
      </c>
      <c r="U28" s="83" t="e">
        <f t="shared" si="10"/>
        <v>#N/A</v>
      </c>
      <c r="V28" s="83" t="e">
        <f t="shared" si="11"/>
        <v>#NUM!</v>
      </c>
      <c r="W28" s="83" t="e">
        <f t="shared" si="12"/>
        <v>#NUM!</v>
      </c>
      <c r="X28" s="83" t="e">
        <f t="shared" si="13"/>
        <v>#NUM!</v>
      </c>
      <c r="Y28" s="83" t="e">
        <f t="shared" si="14"/>
        <v>#NUM!</v>
      </c>
      <c r="Z28" s="83" t="e">
        <f t="shared" si="15"/>
        <v>#N/A</v>
      </c>
      <c r="AA28" s="83" t="e">
        <f t="shared" si="16"/>
        <v>#NUM!</v>
      </c>
      <c r="AB28" s="83" t="e">
        <f t="shared" si="17"/>
        <v>#NUM!</v>
      </c>
      <c r="AC28" s="83" t="e">
        <f t="shared" si="18"/>
        <v>#NUM!</v>
      </c>
      <c r="AD28" s="83" t="e">
        <f t="shared" si="19"/>
        <v>#NUM!</v>
      </c>
      <c r="AE28" s="83" t="e">
        <f t="shared" si="20"/>
        <v>#NUM!</v>
      </c>
      <c r="AF28" s="83" t="e">
        <f t="shared" si="21"/>
        <v>#N/A</v>
      </c>
      <c r="AG28" s="83" t="e">
        <f t="shared" si="22"/>
        <v>#NUM!</v>
      </c>
      <c r="AH28" s="83" t="e">
        <f t="shared" si="23"/>
        <v>#NUM!</v>
      </c>
      <c r="AI28" s="83" t="e">
        <f t="shared" si="24"/>
        <v>#NUM!</v>
      </c>
      <c r="AJ28" s="83" t="e">
        <f t="shared" si="25"/>
        <v>#N/A</v>
      </c>
    </row>
    <row r="29" spans="1:36" ht="12.95" customHeight="1" x14ac:dyDescent="0.15">
      <c r="A29" s="82"/>
      <c r="B29" s="134"/>
      <c r="C29" s="135"/>
      <c r="D29" s="82"/>
      <c r="E29" s="82"/>
      <c r="F29" s="4" t="str">
        <f t="shared" si="26"/>
        <v/>
      </c>
      <c r="G29" s="82"/>
      <c r="H29" s="82"/>
      <c r="I29" s="82"/>
      <c r="J29" s="1" t="s">
        <v>15</v>
      </c>
      <c r="K29" s="83" t="e">
        <f t="shared" si="0"/>
        <v>#NUM!</v>
      </c>
      <c r="L29" s="83" t="e">
        <f t="shared" si="1"/>
        <v>#NUM!</v>
      </c>
      <c r="M29" s="83" t="e">
        <f t="shared" si="2"/>
        <v>#NUM!</v>
      </c>
      <c r="N29" s="83" t="e">
        <f t="shared" si="3"/>
        <v>#NUM!</v>
      </c>
      <c r="O29" s="83" t="e">
        <f t="shared" si="4"/>
        <v>#NUM!</v>
      </c>
      <c r="P29" s="83" t="e">
        <f t="shared" si="5"/>
        <v>#N/A</v>
      </c>
      <c r="Q29" s="83" t="e">
        <f t="shared" si="6"/>
        <v>#NUM!</v>
      </c>
      <c r="R29" s="83" t="e">
        <f t="shared" si="7"/>
        <v>#NUM!</v>
      </c>
      <c r="S29" s="83" t="e">
        <f t="shared" si="8"/>
        <v>#NUM!</v>
      </c>
      <c r="T29" s="83" t="e">
        <f t="shared" si="9"/>
        <v>#NUM!</v>
      </c>
      <c r="U29" s="83" t="e">
        <f t="shared" si="10"/>
        <v>#N/A</v>
      </c>
      <c r="V29" s="83" t="e">
        <f t="shared" si="11"/>
        <v>#NUM!</v>
      </c>
      <c r="W29" s="83" t="e">
        <f t="shared" si="12"/>
        <v>#NUM!</v>
      </c>
      <c r="X29" s="83" t="e">
        <f t="shared" si="13"/>
        <v>#NUM!</v>
      </c>
      <c r="Y29" s="83" t="e">
        <f t="shared" si="14"/>
        <v>#NUM!</v>
      </c>
      <c r="Z29" s="83" t="e">
        <f t="shared" si="15"/>
        <v>#N/A</v>
      </c>
      <c r="AA29" s="83" t="e">
        <f t="shared" si="16"/>
        <v>#NUM!</v>
      </c>
      <c r="AB29" s="83" t="e">
        <f t="shared" si="17"/>
        <v>#NUM!</v>
      </c>
      <c r="AC29" s="83" t="e">
        <f t="shared" si="18"/>
        <v>#NUM!</v>
      </c>
      <c r="AD29" s="83" t="e">
        <f t="shared" si="19"/>
        <v>#NUM!</v>
      </c>
      <c r="AE29" s="83" t="e">
        <f t="shared" si="20"/>
        <v>#NUM!</v>
      </c>
      <c r="AF29" s="83" t="e">
        <f t="shared" si="21"/>
        <v>#N/A</v>
      </c>
      <c r="AG29" s="83" t="e">
        <f t="shared" si="22"/>
        <v>#NUM!</v>
      </c>
      <c r="AH29" s="83" t="e">
        <f t="shared" si="23"/>
        <v>#NUM!</v>
      </c>
      <c r="AI29" s="83" t="e">
        <f t="shared" si="24"/>
        <v>#NUM!</v>
      </c>
      <c r="AJ29" s="83" t="e">
        <f t="shared" si="25"/>
        <v>#N/A</v>
      </c>
    </row>
    <row r="30" spans="1:36" ht="12.95" customHeight="1" x14ac:dyDescent="0.15">
      <c r="A30" s="82"/>
      <c r="B30" s="134"/>
      <c r="C30" s="135"/>
      <c r="D30" s="82"/>
      <c r="E30" s="82"/>
      <c r="F30" s="4" t="str">
        <f t="shared" si="26"/>
        <v/>
      </c>
      <c r="G30" s="82"/>
      <c r="H30" s="82"/>
      <c r="I30" s="82"/>
      <c r="J30" s="1" t="s">
        <v>15</v>
      </c>
      <c r="K30" s="83" t="e">
        <f t="shared" si="0"/>
        <v>#NUM!</v>
      </c>
      <c r="L30" s="83" t="e">
        <f t="shared" si="1"/>
        <v>#NUM!</v>
      </c>
      <c r="M30" s="83" t="e">
        <f t="shared" si="2"/>
        <v>#NUM!</v>
      </c>
      <c r="N30" s="83" t="e">
        <f t="shared" si="3"/>
        <v>#NUM!</v>
      </c>
      <c r="O30" s="83" t="e">
        <f t="shared" si="4"/>
        <v>#NUM!</v>
      </c>
      <c r="P30" s="83" t="e">
        <f t="shared" si="5"/>
        <v>#N/A</v>
      </c>
      <c r="Q30" s="83" t="e">
        <f t="shared" si="6"/>
        <v>#NUM!</v>
      </c>
      <c r="R30" s="83" t="e">
        <f t="shared" si="7"/>
        <v>#NUM!</v>
      </c>
      <c r="S30" s="83" t="e">
        <f t="shared" si="8"/>
        <v>#NUM!</v>
      </c>
      <c r="T30" s="83" t="e">
        <f t="shared" si="9"/>
        <v>#NUM!</v>
      </c>
      <c r="U30" s="83" t="e">
        <f t="shared" si="10"/>
        <v>#N/A</v>
      </c>
      <c r="V30" s="83" t="e">
        <f t="shared" si="11"/>
        <v>#NUM!</v>
      </c>
      <c r="W30" s="83" t="e">
        <f t="shared" si="12"/>
        <v>#NUM!</v>
      </c>
      <c r="X30" s="83" t="e">
        <f t="shared" si="13"/>
        <v>#NUM!</v>
      </c>
      <c r="Y30" s="83" t="e">
        <f t="shared" si="14"/>
        <v>#NUM!</v>
      </c>
      <c r="Z30" s="83" t="e">
        <f t="shared" si="15"/>
        <v>#N/A</v>
      </c>
      <c r="AA30" s="83" t="e">
        <f t="shared" si="16"/>
        <v>#NUM!</v>
      </c>
      <c r="AB30" s="83" t="e">
        <f t="shared" si="17"/>
        <v>#NUM!</v>
      </c>
      <c r="AC30" s="83" t="e">
        <f t="shared" si="18"/>
        <v>#NUM!</v>
      </c>
      <c r="AD30" s="83" t="e">
        <f t="shared" si="19"/>
        <v>#NUM!</v>
      </c>
      <c r="AE30" s="83" t="e">
        <f t="shared" si="20"/>
        <v>#NUM!</v>
      </c>
      <c r="AF30" s="83" t="e">
        <f t="shared" si="21"/>
        <v>#N/A</v>
      </c>
      <c r="AG30" s="83" t="e">
        <f t="shared" si="22"/>
        <v>#NUM!</v>
      </c>
      <c r="AH30" s="83" t="e">
        <f t="shared" si="23"/>
        <v>#NUM!</v>
      </c>
      <c r="AI30" s="83" t="e">
        <f t="shared" si="24"/>
        <v>#NUM!</v>
      </c>
      <c r="AJ30" s="83" t="e">
        <f t="shared" si="25"/>
        <v>#N/A</v>
      </c>
    </row>
    <row r="31" spans="1:36" ht="12.95" customHeight="1" x14ac:dyDescent="0.15">
      <c r="A31" s="82"/>
      <c r="B31" s="99"/>
      <c r="C31" s="99"/>
      <c r="D31" s="82"/>
      <c r="E31" s="82"/>
      <c r="F31" s="4" t="str">
        <f t="shared" si="26"/>
        <v/>
      </c>
      <c r="G31" s="82"/>
      <c r="H31" s="82"/>
      <c r="I31" s="82"/>
      <c r="J31" s="1" t="s">
        <v>15</v>
      </c>
      <c r="K31" s="83" t="e">
        <f t="shared" si="0"/>
        <v>#NUM!</v>
      </c>
      <c r="L31" s="83" t="e">
        <f t="shared" si="1"/>
        <v>#NUM!</v>
      </c>
      <c r="M31" s="83" t="e">
        <f t="shared" si="2"/>
        <v>#NUM!</v>
      </c>
      <c r="N31" s="83" t="e">
        <f t="shared" si="3"/>
        <v>#NUM!</v>
      </c>
      <c r="O31" s="83" t="e">
        <f t="shared" si="4"/>
        <v>#NUM!</v>
      </c>
      <c r="P31" s="83" t="e">
        <f t="shared" si="5"/>
        <v>#N/A</v>
      </c>
      <c r="Q31" s="83" t="e">
        <f t="shared" si="6"/>
        <v>#NUM!</v>
      </c>
      <c r="R31" s="83" t="e">
        <f t="shared" si="7"/>
        <v>#NUM!</v>
      </c>
      <c r="S31" s="83" t="e">
        <f t="shared" si="8"/>
        <v>#NUM!</v>
      </c>
      <c r="T31" s="83" t="e">
        <f t="shared" si="9"/>
        <v>#NUM!</v>
      </c>
      <c r="U31" s="83" t="e">
        <f t="shared" si="10"/>
        <v>#N/A</v>
      </c>
      <c r="V31" s="83" t="e">
        <f t="shared" si="11"/>
        <v>#NUM!</v>
      </c>
      <c r="W31" s="83" t="e">
        <f t="shared" si="12"/>
        <v>#NUM!</v>
      </c>
      <c r="X31" s="83" t="e">
        <f t="shared" si="13"/>
        <v>#NUM!</v>
      </c>
      <c r="Y31" s="83" t="e">
        <f t="shared" si="14"/>
        <v>#NUM!</v>
      </c>
      <c r="Z31" s="83" t="e">
        <f t="shared" si="15"/>
        <v>#N/A</v>
      </c>
      <c r="AA31" s="83" t="e">
        <f t="shared" si="16"/>
        <v>#NUM!</v>
      </c>
      <c r="AB31" s="83" t="e">
        <f t="shared" si="17"/>
        <v>#NUM!</v>
      </c>
      <c r="AC31" s="83" t="e">
        <f t="shared" si="18"/>
        <v>#NUM!</v>
      </c>
      <c r="AD31" s="83" t="e">
        <f t="shared" si="19"/>
        <v>#NUM!</v>
      </c>
      <c r="AE31" s="83" t="e">
        <f t="shared" si="20"/>
        <v>#NUM!</v>
      </c>
      <c r="AF31" s="83" t="e">
        <f t="shared" si="21"/>
        <v>#N/A</v>
      </c>
      <c r="AG31" s="83" t="e">
        <f t="shared" si="22"/>
        <v>#NUM!</v>
      </c>
      <c r="AH31" s="83" t="e">
        <f t="shared" si="23"/>
        <v>#NUM!</v>
      </c>
      <c r="AI31" s="83" t="e">
        <f t="shared" si="24"/>
        <v>#NUM!</v>
      </c>
      <c r="AJ31" s="83" t="e">
        <f t="shared" si="25"/>
        <v>#N/A</v>
      </c>
    </row>
    <row r="32" spans="1:36" ht="12.95" customHeight="1" x14ac:dyDescent="0.15">
      <c r="A32" s="82"/>
      <c r="B32" s="99"/>
      <c r="C32" s="99"/>
      <c r="D32" s="82"/>
      <c r="E32" s="82"/>
      <c r="F32" s="4" t="str">
        <f t="shared" si="26"/>
        <v/>
      </c>
      <c r="G32" s="82"/>
      <c r="H32" s="82"/>
      <c r="I32" s="82"/>
      <c r="J32" s="1" t="s">
        <v>15</v>
      </c>
      <c r="K32" s="83" t="e">
        <f t="shared" si="0"/>
        <v>#NUM!</v>
      </c>
      <c r="L32" s="83" t="e">
        <f t="shared" si="1"/>
        <v>#NUM!</v>
      </c>
      <c r="M32" s="83" t="e">
        <f t="shared" si="2"/>
        <v>#NUM!</v>
      </c>
      <c r="N32" s="83" t="e">
        <f t="shared" si="3"/>
        <v>#NUM!</v>
      </c>
      <c r="O32" s="83" t="e">
        <f t="shared" si="4"/>
        <v>#NUM!</v>
      </c>
      <c r="P32" s="83" t="e">
        <f t="shared" si="5"/>
        <v>#N/A</v>
      </c>
      <c r="Q32" s="83" t="e">
        <f t="shared" si="6"/>
        <v>#NUM!</v>
      </c>
      <c r="R32" s="83" t="e">
        <f t="shared" si="7"/>
        <v>#NUM!</v>
      </c>
      <c r="S32" s="83" t="e">
        <f t="shared" si="8"/>
        <v>#NUM!</v>
      </c>
      <c r="T32" s="83" t="e">
        <f t="shared" si="9"/>
        <v>#NUM!</v>
      </c>
      <c r="U32" s="83" t="e">
        <f t="shared" si="10"/>
        <v>#N/A</v>
      </c>
      <c r="V32" s="83" t="e">
        <f t="shared" si="11"/>
        <v>#NUM!</v>
      </c>
      <c r="W32" s="83" t="e">
        <f t="shared" si="12"/>
        <v>#NUM!</v>
      </c>
      <c r="X32" s="83" t="e">
        <f t="shared" si="13"/>
        <v>#NUM!</v>
      </c>
      <c r="Y32" s="83" t="e">
        <f t="shared" si="14"/>
        <v>#NUM!</v>
      </c>
      <c r="Z32" s="83" t="e">
        <f t="shared" si="15"/>
        <v>#N/A</v>
      </c>
      <c r="AA32" s="83" t="e">
        <f t="shared" si="16"/>
        <v>#NUM!</v>
      </c>
      <c r="AB32" s="83" t="e">
        <f t="shared" si="17"/>
        <v>#NUM!</v>
      </c>
      <c r="AC32" s="83" t="e">
        <f t="shared" si="18"/>
        <v>#NUM!</v>
      </c>
      <c r="AD32" s="83" t="e">
        <f t="shared" si="19"/>
        <v>#NUM!</v>
      </c>
      <c r="AE32" s="83" t="e">
        <f t="shared" si="20"/>
        <v>#NUM!</v>
      </c>
      <c r="AF32" s="83" t="e">
        <f t="shared" si="21"/>
        <v>#N/A</v>
      </c>
      <c r="AG32" s="83" t="e">
        <f t="shared" si="22"/>
        <v>#NUM!</v>
      </c>
      <c r="AH32" s="83" t="e">
        <f t="shared" si="23"/>
        <v>#NUM!</v>
      </c>
      <c r="AI32" s="83" t="e">
        <f t="shared" si="24"/>
        <v>#NUM!</v>
      </c>
      <c r="AJ32" s="83" t="e">
        <f t="shared" si="25"/>
        <v>#N/A</v>
      </c>
    </row>
    <row r="33" spans="1:36" ht="12.95" customHeight="1" x14ac:dyDescent="0.15">
      <c r="A33" s="82"/>
      <c r="B33" s="99"/>
      <c r="C33" s="99"/>
      <c r="D33" s="82"/>
      <c r="E33" s="82"/>
      <c r="F33" s="4" t="str">
        <f t="shared" si="26"/>
        <v/>
      </c>
      <c r="G33" s="82"/>
      <c r="H33" s="82"/>
      <c r="I33" s="82"/>
      <c r="J33" s="1" t="s">
        <v>15</v>
      </c>
      <c r="K33" s="83" t="e">
        <f t="shared" si="0"/>
        <v>#NUM!</v>
      </c>
      <c r="L33" s="83" t="e">
        <f t="shared" si="1"/>
        <v>#NUM!</v>
      </c>
      <c r="M33" s="83" t="e">
        <f t="shared" si="2"/>
        <v>#NUM!</v>
      </c>
      <c r="N33" s="83" t="e">
        <f t="shared" si="3"/>
        <v>#NUM!</v>
      </c>
      <c r="O33" s="83" t="e">
        <f t="shared" si="4"/>
        <v>#NUM!</v>
      </c>
      <c r="P33" s="83" t="e">
        <f t="shared" si="5"/>
        <v>#N/A</v>
      </c>
      <c r="Q33" s="83" t="e">
        <f t="shared" si="6"/>
        <v>#NUM!</v>
      </c>
      <c r="R33" s="83" t="e">
        <f t="shared" si="7"/>
        <v>#NUM!</v>
      </c>
      <c r="S33" s="83" t="e">
        <f t="shared" si="8"/>
        <v>#NUM!</v>
      </c>
      <c r="T33" s="83" t="e">
        <f t="shared" si="9"/>
        <v>#NUM!</v>
      </c>
      <c r="U33" s="83" t="e">
        <f t="shared" si="10"/>
        <v>#N/A</v>
      </c>
      <c r="V33" s="83" t="e">
        <f t="shared" si="11"/>
        <v>#NUM!</v>
      </c>
      <c r="W33" s="83" t="e">
        <f t="shared" si="12"/>
        <v>#NUM!</v>
      </c>
      <c r="X33" s="83" t="e">
        <f t="shared" si="13"/>
        <v>#NUM!</v>
      </c>
      <c r="Y33" s="83" t="e">
        <f t="shared" si="14"/>
        <v>#NUM!</v>
      </c>
      <c r="Z33" s="83" t="e">
        <f t="shared" si="15"/>
        <v>#N/A</v>
      </c>
      <c r="AA33" s="83" t="e">
        <f t="shared" si="16"/>
        <v>#NUM!</v>
      </c>
      <c r="AB33" s="83" t="e">
        <f t="shared" si="17"/>
        <v>#NUM!</v>
      </c>
      <c r="AC33" s="83" t="e">
        <f t="shared" si="18"/>
        <v>#NUM!</v>
      </c>
      <c r="AD33" s="83" t="e">
        <f t="shared" si="19"/>
        <v>#NUM!</v>
      </c>
      <c r="AE33" s="83" t="e">
        <f t="shared" si="20"/>
        <v>#NUM!</v>
      </c>
      <c r="AF33" s="83" t="e">
        <f t="shared" si="21"/>
        <v>#N/A</v>
      </c>
      <c r="AG33" s="83" t="e">
        <f t="shared" si="22"/>
        <v>#NUM!</v>
      </c>
      <c r="AH33" s="83" t="e">
        <f t="shared" si="23"/>
        <v>#NUM!</v>
      </c>
      <c r="AI33" s="83" t="e">
        <f t="shared" si="24"/>
        <v>#NUM!</v>
      </c>
      <c r="AJ33" s="83" t="e">
        <f t="shared" si="25"/>
        <v>#N/A</v>
      </c>
    </row>
    <row r="34" spans="1:36" ht="12.95" customHeight="1" x14ac:dyDescent="0.15">
      <c r="A34" s="82"/>
      <c r="B34" s="99"/>
      <c r="C34" s="99"/>
      <c r="D34" s="82"/>
      <c r="E34" s="82"/>
      <c r="F34" s="4" t="str">
        <f t="shared" si="26"/>
        <v/>
      </c>
      <c r="G34" s="82"/>
      <c r="H34" s="82"/>
      <c r="I34" s="82"/>
      <c r="K34" s="83" t="e">
        <f t="shared" si="0"/>
        <v>#NUM!</v>
      </c>
      <c r="L34" s="83" t="e">
        <f t="shared" si="1"/>
        <v>#NUM!</v>
      </c>
      <c r="M34" s="83" t="e">
        <f t="shared" si="2"/>
        <v>#NUM!</v>
      </c>
      <c r="N34" s="83" t="e">
        <f t="shared" si="3"/>
        <v>#NUM!</v>
      </c>
      <c r="O34" s="83" t="e">
        <f t="shared" si="4"/>
        <v>#NUM!</v>
      </c>
      <c r="P34" s="83" t="e">
        <f t="shared" si="5"/>
        <v>#N/A</v>
      </c>
      <c r="Q34" s="83" t="e">
        <f t="shared" si="6"/>
        <v>#NUM!</v>
      </c>
      <c r="R34" s="83" t="e">
        <f t="shared" si="7"/>
        <v>#NUM!</v>
      </c>
      <c r="S34" s="83" t="e">
        <f t="shared" si="8"/>
        <v>#NUM!</v>
      </c>
      <c r="T34" s="83" t="e">
        <f t="shared" si="9"/>
        <v>#NUM!</v>
      </c>
      <c r="U34" s="83" t="e">
        <f t="shared" si="10"/>
        <v>#N/A</v>
      </c>
      <c r="V34" s="83" t="e">
        <f t="shared" si="11"/>
        <v>#NUM!</v>
      </c>
      <c r="W34" s="83" t="e">
        <f t="shared" si="12"/>
        <v>#NUM!</v>
      </c>
      <c r="X34" s="83" t="e">
        <f t="shared" si="13"/>
        <v>#NUM!</v>
      </c>
      <c r="Y34" s="83" t="e">
        <f t="shared" si="14"/>
        <v>#NUM!</v>
      </c>
      <c r="Z34" s="83" t="e">
        <f t="shared" si="15"/>
        <v>#N/A</v>
      </c>
      <c r="AA34" s="83" t="e">
        <f t="shared" si="16"/>
        <v>#NUM!</v>
      </c>
      <c r="AB34" s="83" t="e">
        <f t="shared" si="17"/>
        <v>#NUM!</v>
      </c>
      <c r="AC34" s="83" t="e">
        <f t="shared" si="18"/>
        <v>#NUM!</v>
      </c>
      <c r="AD34" s="83" t="e">
        <f t="shared" si="19"/>
        <v>#NUM!</v>
      </c>
      <c r="AE34" s="83" t="e">
        <f t="shared" si="20"/>
        <v>#NUM!</v>
      </c>
      <c r="AF34" s="83" t="e">
        <f t="shared" si="21"/>
        <v>#N/A</v>
      </c>
      <c r="AG34" s="83" t="e">
        <f t="shared" si="22"/>
        <v>#NUM!</v>
      </c>
      <c r="AH34" s="83" t="e">
        <f t="shared" si="23"/>
        <v>#NUM!</v>
      </c>
      <c r="AI34" s="83" t="e">
        <f t="shared" si="24"/>
        <v>#NUM!</v>
      </c>
      <c r="AJ34" s="83" t="e">
        <f t="shared" si="25"/>
        <v>#N/A</v>
      </c>
    </row>
    <row r="35" spans="1:36" ht="12.95" customHeight="1" x14ac:dyDescent="0.15">
      <c r="A35" s="82"/>
      <c r="B35" s="99"/>
      <c r="C35" s="99"/>
      <c r="D35" s="82"/>
      <c r="E35" s="82"/>
      <c r="F35" s="4" t="str">
        <f t="shared" si="26"/>
        <v/>
      </c>
      <c r="G35" s="82"/>
      <c r="H35" s="82"/>
      <c r="I35" s="82"/>
      <c r="K35" s="83" t="e">
        <f t="shared" si="0"/>
        <v>#NUM!</v>
      </c>
      <c r="L35" s="83" t="e">
        <f t="shared" si="1"/>
        <v>#NUM!</v>
      </c>
      <c r="M35" s="83" t="e">
        <f t="shared" si="2"/>
        <v>#NUM!</v>
      </c>
      <c r="N35" s="83" t="e">
        <f t="shared" si="3"/>
        <v>#NUM!</v>
      </c>
      <c r="O35" s="83" t="e">
        <f t="shared" si="4"/>
        <v>#NUM!</v>
      </c>
      <c r="P35" s="83" t="e">
        <f t="shared" si="5"/>
        <v>#N/A</v>
      </c>
      <c r="Q35" s="83" t="e">
        <f t="shared" si="6"/>
        <v>#NUM!</v>
      </c>
      <c r="R35" s="83" t="e">
        <f t="shared" si="7"/>
        <v>#NUM!</v>
      </c>
      <c r="S35" s="83" t="e">
        <f t="shared" si="8"/>
        <v>#NUM!</v>
      </c>
      <c r="T35" s="83" t="e">
        <f t="shared" si="9"/>
        <v>#NUM!</v>
      </c>
      <c r="U35" s="83" t="e">
        <f t="shared" si="10"/>
        <v>#N/A</v>
      </c>
      <c r="V35" s="83" t="e">
        <f t="shared" si="11"/>
        <v>#NUM!</v>
      </c>
      <c r="W35" s="83" t="e">
        <f t="shared" si="12"/>
        <v>#NUM!</v>
      </c>
      <c r="X35" s="83" t="e">
        <f t="shared" si="13"/>
        <v>#NUM!</v>
      </c>
      <c r="Y35" s="83" t="e">
        <f t="shared" si="14"/>
        <v>#NUM!</v>
      </c>
      <c r="Z35" s="83" t="e">
        <f t="shared" si="15"/>
        <v>#N/A</v>
      </c>
      <c r="AA35" s="83" t="e">
        <f t="shared" si="16"/>
        <v>#NUM!</v>
      </c>
      <c r="AB35" s="83" t="e">
        <f t="shared" si="17"/>
        <v>#NUM!</v>
      </c>
      <c r="AC35" s="83" t="e">
        <f t="shared" si="18"/>
        <v>#NUM!</v>
      </c>
      <c r="AD35" s="83" t="e">
        <f t="shared" si="19"/>
        <v>#NUM!</v>
      </c>
      <c r="AE35" s="83" t="e">
        <f t="shared" si="20"/>
        <v>#NUM!</v>
      </c>
      <c r="AF35" s="83" t="e">
        <f t="shared" si="21"/>
        <v>#N/A</v>
      </c>
      <c r="AG35" s="83" t="e">
        <f t="shared" si="22"/>
        <v>#NUM!</v>
      </c>
      <c r="AH35" s="83" t="e">
        <f t="shared" si="23"/>
        <v>#NUM!</v>
      </c>
      <c r="AI35" s="83" t="e">
        <f t="shared" si="24"/>
        <v>#NUM!</v>
      </c>
      <c r="AJ35" s="83" t="e">
        <f t="shared" si="25"/>
        <v>#N/A</v>
      </c>
    </row>
    <row r="36" spans="1:36" ht="12.95" customHeight="1" x14ac:dyDescent="0.15">
      <c r="A36" s="82"/>
      <c r="B36" s="99"/>
      <c r="C36" s="99"/>
      <c r="D36" s="82"/>
      <c r="E36" s="82"/>
      <c r="F36" s="4" t="str">
        <f t="shared" si="26"/>
        <v/>
      </c>
      <c r="G36" s="82"/>
      <c r="H36" s="82"/>
      <c r="I36" s="82"/>
      <c r="K36" s="83" t="e">
        <f t="shared" si="0"/>
        <v>#NUM!</v>
      </c>
      <c r="L36" s="83" t="e">
        <f t="shared" si="1"/>
        <v>#NUM!</v>
      </c>
      <c r="M36" s="83" t="e">
        <f t="shared" si="2"/>
        <v>#NUM!</v>
      </c>
      <c r="N36" s="83" t="e">
        <f t="shared" si="3"/>
        <v>#NUM!</v>
      </c>
      <c r="O36" s="83" t="e">
        <f t="shared" si="4"/>
        <v>#NUM!</v>
      </c>
      <c r="P36" s="83" t="e">
        <f t="shared" si="5"/>
        <v>#N/A</v>
      </c>
      <c r="Q36" s="83" t="e">
        <f t="shared" si="6"/>
        <v>#NUM!</v>
      </c>
      <c r="R36" s="83" t="e">
        <f t="shared" si="7"/>
        <v>#NUM!</v>
      </c>
      <c r="S36" s="83" t="e">
        <f t="shared" si="8"/>
        <v>#NUM!</v>
      </c>
      <c r="T36" s="83" t="e">
        <f t="shared" si="9"/>
        <v>#NUM!</v>
      </c>
      <c r="U36" s="83" t="e">
        <f t="shared" si="10"/>
        <v>#N/A</v>
      </c>
      <c r="V36" s="83" t="e">
        <f t="shared" si="11"/>
        <v>#NUM!</v>
      </c>
      <c r="W36" s="83" t="e">
        <f t="shared" si="12"/>
        <v>#NUM!</v>
      </c>
      <c r="X36" s="83" t="e">
        <f t="shared" si="13"/>
        <v>#NUM!</v>
      </c>
      <c r="Y36" s="83" t="e">
        <f t="shared" si="14"/>
        <v>#NUM!</v>
      </c>
      <c r="Z36" s="83" t="e">
        <f t="shared" si="15"/>
        <v>#N/A</v>
      </c>
      <c r="AA36" s="83" t="e">
        <f t="shared" si="16"/>
        <v>#NUM!</v>
      </c>
      <c r="AB36" s="83" t="e">
        <f t="shared" si="17"/>
        <v>#NUM!</v>
      </c>
      <c r="AC36" s="83" t="e">
        <f t="shared" si="18"/>
        <v>#NUM!</v>
      </c>
      <c r="AD36" s="83" t="e">
        <f t="shared" si="19"/>
        <v>#NUM!</v>
      </c>
      <c r="AE36" s="83" t="e">
        <f t="shared" si="20"/>
        <v>#NUM!</v>
      </c>
      <c r="AF36" s="83" t="e">
        <f t="shared" si="21"/>
        <v>#N/A</v>
      </c>
      <c r="AG36" s="83" t="e">
        <f t="shared" si="22"/>
        <v>#NUM!</v>
      </c>
      <c r="AH36" s="83" t="e">
        <f t="shared" si="23"/>
        <v>#NUM!</v>
      </c>
      <c r="AI36" s="83" t="e">
        <f t="shared" si="24"/>
        <v>#NUM!</v>
      </c>
      <c r="AJ36" s="83" t="e">
        <f t="shared" si="25"/>
        <v>#N/A</v>
      </c>
    </row>
    <row r="37" spans="1:36" ht="12.95" customHeight="1" x14ac:dyDescent="0.15">
      <c r="A37" s="82"/>
      <c r="B37" s="99"/>
      <c r="C37" s="99"/>
      <c r="D37" s="82"/>
      <c r="E37" s="82"/>
      <c r="F37" s="4" t="str">
        <f t="shared" si="26"/>
        <v/>
      </c>
      <c r="G37" s="82"/>
      <c r="H37" s="82"/>
      <c r="I37" s="82"/>
      <c r="K37" s="83" t="e">
        <f t="shared" si="0"/>
        <v>#NUM!</v>
      </c>
      <c r="L37" s="83" t="e">
        <f t="shared" si="1"/>
        <v>#NUM!</v>
      </c>
      <c r="M37" s="83" t="e">
        <f t="shared" si="2"/>
        <v>#NUM!</v>
      </c>
      <c r="N37" s="83" t="e">
        <f t="shared" si="3"/>
        <v>#NUM!</v>
      </c>
      <c r="O37" s="83" t="e">
        <f t="shared" si="4"/>
        <v>#NUM!</v>
      </c>
      <c r="P37" s="83" t="e">
        <f t="shared" si="5"/>
        <v>#N/A</v>
      </c>
      <c r="Q37" s="83" t="e">
        <f t="shared" si="6"/>
        <v>#NUM!</v>
      </c>
      <c r="R37" s="83" t="e">
        <f t="shared" si="7"/>
        <v>#NUM!</v>
      </c>
      <c r="S37" s="83" t="e">
        <f t="shared" si="8"/>
        <v>#NUM!</v>
      </c>
      <c r="T37" s="83" t="e">
        <f t="shared" si="9"/>
        <v>#NUM!</v>
      </c>
      <c r="U37" s="83" t="e">
        <f t="shared" si="10"/>
        <v>#N/A</v>
      </c>
      <c r="V37" s="83" t="e">
        <f t="shared" si="11"/>
        <v>#NUM!</v>
      </c>
      <c r="W37" s="83" t="e">
        <f t="shared" si="12"/>
        <v>#NUM!</v>
      </c>
      <c r="X37" s="83" t="e">
        <f t="shared" si="13"/>
        <v>#NUM!</v>
      </c>
      <c r="Y37" s="83" t="e">
        <f t="shared" si="14"/>
        <v>#NUM!</v>
      </c>
      <c r="Z37" s="83" t="e">
        <f t="shared" si="15"/>
        <v>#N/A</v>
      </c>
      <c r="AA37" s="83" t="e">
        <f t="shared" si="16"/>
        <v>#NUM!</v>
      </c>
      <c r="AB37" s="83" t="e">
        <f t="shared" si="17"/>
        <v>#NUM!</v>
      </c>
      <c r="AC37" s="83" t="e">
        <f t="shared" si="18"/>
        <v>#NUM!</v>
      </c>
      <c r="AD37" s="83" t="e">
        <f t="shared" si="19"/>
        <v>#NUM!</v>
      </c>
      <c r="AE37" s="83" t="e">
        <f t="shared" si="20"/>
        <v>#NUM!</v>
      </c>
      <c r="AF37" s="83" t="e">
        <f t="shared" si="21"/>
        <v>#N/A</v>
      </c>
      <c r="AG37" s="83" t="e">
        <f t="shared" si="22"/>
        <v>#NUM!</v>
      </c>
      <c r="AH37" s="83" t="e">
        <f t="shared" si="23"/>
        <v>#NUM!</v>
      </c>
      <c r="AI37" s="83" t="e">
        <f t="shared" si="24"/>
        <v>#NUM!</v>
      </c>
      <c r="AJ37" s="83" t="e">
        <f t="shared" si="25"/>
        <v>#N/A</v>
      </c>
    </row>
    <row r="38" spans="1:36" ht="12.95" customHeight="1" x14ac:dyDescent="0.15">
      <c r="A38" s="82"/>
      <c r="B38" s="99"/>
      <c r="C38" s="99"/>
      <c r="D38" s="82"/>
      <c r="E38" s="82"/>
      <c r="F38" s="4" t="str">
        <f t="shared" si="26"/>
        <v/>
      </c>
      <c r="G38" s="82"/>
      <c r="H38" s="82"/>
      <c r="I38" s="82"/>
      <c r="K38" s="83" t="e">
        <f t="shared" si="0"/>
        <v>#NUM!</v>
      </c>
      <c r="L38" s="83" t="e">
        <f t="shared" si="1"/>
        <v>#NUM!</v>
      </c>
      <c r="M38" s="83" t="e">
        <f t="shared" si="2"/>
        <v>#NUM!</v>
      </c>
      <c r="N38" s="83" t="e">
        <f t="shared" si="3"/>
        <v>#NUM!</v>
      </c>
      <c r="O38" s="83" t="e">
        <f t="shared" si="4"/>
        <v>#NUM!</v>
      </c>
      <c r="P38" s="83" t="e">
        <f t="shared" si="5"/>
        <v>#N/A</v>
      </c>
      <c r="Q38" s="83" t="e">
        <f t="shared" si="6"/>
        <v>#NUM!</v>
      </c>
      <c r="R38" s="83" t="e">
        <f t="shared" si="7"/>
        <v>#NUM!</v>
      </c>
      <c r="S38" s="83" t="e">
        <f t="shared" si="8"/>
        <v>#NUM!</v>
      </c>
      <c r="T38" s="83" t="e">
        <f t="shared" si="9"/>
        <v>#NUM!</v>
      </c>
      <c r="U38" s="83" t="e">
        <f t="shared" si="10"/>
        <v>#N/A</v>
      </c>
      <c r="V38" s="83" t="e">
        <f t="shared" si="11"/>
        <v>#NUM!</v>
      </c>
      <c r="W38" s="83" t="e">
        <f t="shared" si="12"/>
        <v>#NUM!</v>
      </c>
      <c r="X38" s="83" t="e">
        <f t="shared" si="13"/>
        <v>#NUM!</v>
      </c>
      <c r="Y38" s="83" t="e">
        <f t="shared" si="14"/>
        <v>#NUM!</v>
      </c>
      <c r="Z38" s="83" t="e">
        <f t="shared" si="15"/>
        <v>#N/A</v>
      </c>
      <c r="AA38" s="83" t="e">
        <f t="shared" si="16"/>
        <v>#NUM!</v>
      </c>
      <c r="AB38" s="83" t="e">
        <f t="shared" si="17"/>
        <v>#NUM!</v>
      </c>
      <c r="AC38" s="83" t="e">
        <f t="shared" si="18"/>
        <v>#NUM!</v>
      </c>
      <c r="AD38" s="83" t="e">
        <f t="shared" si="19"/>
        <v>#NUM!</v>
      </c>
      <c r="AE38" s="83" t="e">
        <f t="shared" si="20"/>
        <v>#NUM!</v>
      </c>
      <c r="AF38" s="83" t="e">
        <f t="shared" si="21"/>
        <v>#N/A</v>
      </c>
      <c r="AG38" s="83" t="e">
        <f t="shared" si="22"/>
        <v>#NUM!</v>
      </c>
      <c r="AH38" s="83" t="e">
        <f t="shared" si="23"/>
        <v>#NUM!</v>
      </c>
      <c r="AI38" s="83" t="e">
        <f t="shared" si="24"/>
        <v>#NUM!</v>
      </c>
      <c r="AJ38" s="83" t="e">
        <f t="shared" si="25"/>
        <v>#N/A</v>
      </c>
    </row>
    <row r="39" spans="1:36" ht="12.95" customHeight="1" x14ac:dyDescent="0.15">
      <c r="A39" s="82"/>
      <c r="B39" s="99"/>
      <c r="C39" s="99"/>
      <c r="D39" s="82"/>
      <c r="E39" s="82"/>
      <c r="F39" s="4" t="str">
        <f t="shared" si="26"/>
        <v/>
      </c>
      <c r="G39" s="82"/>
      <c r="H39" s="82"/>
      <c r="I39" s="82"/>
      <c r="K39" s="83" t="e">
        <f t="shared" si="0"/>
        <v>#NUM!</v>
      </c>
      <c r="L39" s="83" t="e">
        <f t="shared" si="1"/>
        <v>#NUM!</v>
      </c>
      <c r="M39" s="83" t="e">
        <f t="shared" si="2"/>
        <v>#NUM!</v>
      </c>
      <c r="N39" s="83" t="e">
        <f t="shared" si="3"/>
        <v>#NUM!</v>
      </c>
      <c r="O39" s="83" t="e">
        <f t="shared" si="4"/>
        <v>#NUM!</v>
      </c>
      <c r="P39" s="83" t="e">
        <f t="shared" si="5"/>
        <v>#N/A</v>
      </c>
      <c r="Q39" s="83" t="e">
        <f t="shared" si="6"/>
        <v>#NUM!</v>
      </c>
      <c r="R39" s="83" t="e">
        <f t="shared" si="7"/>
        <v>#NUM!</v>
      </c>
      <c r="S39" s="83" t="e">
        <f t="shared" si="8"/>
        <v>#NUM!</v>
      </c>
      <c r="T39" s="83" t="e">
        <f t="shared" si="9"/>
        <v>#NUM!</v>
      </c>
      <c r="U39" s="83" t="e">
        <f t="shared" si="10"/>
        <v>#N/A</v>
      </c>
      <c r="V39" s="83" t="e">
        <f t="shared" si="11"/>
        <v>#NUM!</v>
      </c>
      <c r="W39" s="83" t="e">
        <f t="shared" si="12"/>
        <v>#NUM!</v>
      </c>
      <c r="X39" s="83" t="e">
        <f t="shared" si="13"/>
        <v>#NUM!</v>
      </c>
      <c r="Y39" s="83" t="e">
        <f t="shared" si="14"/>
        <v>#NUM!</v>
      </c>
      <c r="Z39" s="83" t="e">
        <f t="shared" si="15"/>
        <v>#N/A</v>
      </c>
      <c r="AA39" s="83" t="e">
        <f t="shared" si="16"/>
        <v>#NUM!</v>
      </c>
      <c r="AB39" s="83" t="e">
        <f t="shared" si="17"/>
        <v>#NUM!</v>
      </c>
      <c r="AC39" s="83" t="e">
        <f t="shared" si="18"/>
        <v>#NUM!</v>
      </c>
      <c r="AD39" s="83" t="e">
        <f t="shared" si="19"/>
        <v>#NUM!</v>
      </c>
      <c r="AE39" s="83" t="e">
        <f t="shared" si="20"/>
        <v>#NUM!</v>
      </c>
      <c r="AF39" s="83" t="e">
        <f t="shared" si="21"/>
        <v>#N/A</v>
      </c>
      <c r="AG39" s="83" t="e">
        <f t="shared" si="22"/>
        <v>#NUM!</v>
      </c>
      <c r="AH39" s="83" t="e">
        <f t="shared" si="23"/>
        <v>#NUM!</v>
      </c>
      <c r="AI39" s="83" t="e">
        <f t="shared" si="24"/>
        <v>#NUM!</v>
      </c>
      <c r="AJ39" s="83" t="e">
        <f t="shared" si="25"/>
        <v>#N/A</v>
      </c>
    </row>
    <row r="40" spans="1:36" ht="12.95" customHeight="1" x14ac:dyDescent="0.15">
      <c r="A40" s="82"/>
      <c r="B40" s="99"/>
      <c r="C40" s="99"/>
      <c r="D40" s="82"/>
      <c r="E40" s="82"/>
      <c r="F40" s="4" t="str">
        <f t="shared" si="26"/>
        <v/>
      </c>
      <c r="G40" s="82"/>
      <c r="H40" s="82"/>
      <c r="I40" s="82"/>
      <c r="K40" s="83" t="e">
        <f t="shared" si="0"/>
        <v>#NUM!</v>
      </c>
      <c r="L40" s="83" t="e">
        <f t="shared" si="1"/>
        <v>#NUM!</v>
      </c>
      <c r="M40" s="83" t="e">
        <f t="shared" si="2"/>
        <v>#NUM!</v>
      </c>
      <c r="N40" s="83" t="e">
        <f t="shared" si="3"/>
        <v>#NUM!</v>
      </c>
      <c r="O40" s="83" t="e">
        <f t="shared" si="4"/>
        <v>#NUM!</v>
      </c>
      <c r="P40" s="83" t="e">
        <f t="shared" si="5"/>
        <v>#N/A</v>
      </c>
      <c r="Q40" s="83" t="e">
        <f t="shared" si="6"/>
        <v>#NUM!</v>
      </c>
      <c r="R40" s="83" t="e">
        <f t="shared" si="7"/>
        <v>#NUM!</v>
      </c>
      <c r="S40" s="83" t="e">
        <f t="shared" si="8"/>
        <v>#NUM!</v>
      </c>
      <c r="T40" s="83" t="e">
        <f t="shared" si="9"/>
        <v>#NUM!</v>
      </c>
      <c r="U40" s="83" t="e">
        <f t="shared" si="10"/>
        <v>#N/A</v>
      </c>
      <c r="V40" s="83" t="e">
        <f t="shared" si="11"/>
        <v>#NUM!</v>
      </c>
      <c r="W40" s="83" t="e">
        <f t="shared" si="12"/>
        <v>#NUM!</v>
      </c>
      <c r="X40" s="83" t="e">
        <f t="shared" si="13"/>
        <v>#NUM!</v>
      </c>
      <c r="Y40" s="83" t="e">
        <f t="shared" si="14"/>
        <v>#NUM!</v>
      </c>
      <c r="Z40" s="83" t="e">
        <f t="shared" si="15"/>
        <v>#N/A</v>
      </c>
      <c r="AA40" s="83" t="e">
        <f t="shared" si="16"/>
        <v>#NUM!</v>
      </c>
      <c r="AB40" s="83" t="e">
        <f t="shared" si="17"/>
        <v>#NUM!</v>
      </c>
      <c r="AC40" s="83" t="e">
        <f t="shared" si="18"/>
        <v>#NUM!</v>
      </c>
      <c r="AD40" s="83" t="e">
        <f t="shared" si="19"/>
        <v>#NUM!</v>
      </c>
      <c r="AE40" s="83" t="e">
        <f t="shared" si="20"/>
        <v>#NUM!</v>
      </c>
      <c r="AF40" s="83" t="e">
        <f t="shared" si="21"/>
        <v>#N/A</v>
      </c>
      <c r="AG40" s="83" t="e">
        <f t="shared" si="22"/>
        <v>#NUM!</v>
      </c>
      <c r="AH40" s="83" t="e">
        <f t="shared" si="23"/>
        <v>#NUM!</v>
      </c>
      <c r="AI40" s="83" t="e">
        <f t="shared" si="24"/>
        <v>#NUM!</v>
      </c>
      <c r="AJ40" s="83" t="e">
        <f t="shared" si="25"/>
        <v>#N/A</v>
      </c>
    </row>
    <row r="41" spans="1:36" ht="12.95" customHeight="1" x14ac:dyDescent="0.15">
      <c r="A41" s="82"/>
      <c r="B41" s="99"/>
      <c r="C41" s="99"/>
      <c r="D41" s="41"/>
      <c r="E41" s="41"/>
      <c r="F41" s="4" t="str">
        <f t="shared" si="26"/>
        <v/>
      </c>
      <c r="G41" s="82"/>
      <c r="H41" s="82"/>
      <c r="I41" s="82"/>
      <c r="K41" s="83" t="e">
        <f t="shared" si="0"/>
        <v>#NUM!</v>
      </c>
      <c r="L41" s="83" t="e">
        <f t="shared" si="1"/>
        <v>#NUM!</v>
      </c>
      <c r="M41" s="83" t="e">
        <f t="shared" si="2"/>
        <v>#NUM!</v>
      </c>
      <c r="N41" s="83" t="e">
        <f t="shared" si="3"/>
        <v>#NUM!</v>
      </c>
      <c r="O41" s="83" t="e">
        <f t="shared" si="4"/>
        <v>#NUM!</v>
      </c>
      <c r="P41" s="83" t="e">
        <f t="shared" si="5"/>
        <v>#N/A</v>
      </c>
      <c r="Q41" s="83" t="e">
        <f t="shared" si="6"/>
        <v>#NUM!</v>
      </c>
      <c r="R41" s="83" t="e">
        <f t="shared" si="7"/>
        <v>#NUM!</v>
      </c>
      <c r="S41" s="83" t="e">
        <f t="shared" si="8"/>
        <v>#NUM!</v>
      </c>
      <c r="T41" s="83" t="e">
        <f t="shared" si="9"/>
        <v>#NUM!</v>
      </c>
      <c r="U41" s="83" t="e">
        <f t="shared" si="10"/>
        <v>#N/A</v>
      </c>
      <c r="V41" s="83" t="e">
        <f t="shared" si="11"/>
        <v>#NUM!</v>
      </c>
      <c r="W41" s="83" t="e">
        <f t="shared" si="12"/>
        <v>#NUM!</v>
      </c>
      <c r="X41" s="83" t="e">
        <f t="shared" si="13"/>
        <v>#NUM!</v>
      </c>
      <c r="Y41" s="83" t="e">
        <f t="shared" si="14"/>
        <v>#NUM!</v>
      </c>
      <c r="Z41" s="83" t="e">
        <f t="shared" si="15"/>
        <v>#N/A</v>
      </c>
      <c r="AA41" s="83" t="e">
        <f t="shared" si="16"/>
        <v>#NUM!</v>
      </c>
      <c r="AB41" s="83" t="e">
        <f t="shared" si="17"/>
        <v>#NUM!</v>
      </c>
      <c r="AC41" s="83" t="e">
        <f t="shared" si="18"/>
        <v>#NUM!</v>
      </c>
      <c r="AD41" s="83" t="e">
        <f t="shared" si="19"/>
        <v>#NUM!</v>
      </c>
      <c r="AE41" s="83" t="e">
        <f t="shared" si="20"/>
        <v>#NUM!</v>
      </c>
      <c r="AF41" s="83" t="e">
        <f t="shared" si="21"/>
        <v>#N/A</v>
      </c>
      <c r="AG41" s="83" t="e">
        <f t="shared" si="22"/>
        <v>#NUM!</v>
      </c>
      <c r="AH41" s="83" t="e">
        <f t="shared" si="23"/>
        <v>#NUM!</v>
      </c>
      <c r="AI41" s="83" t="e">
        <f t="shared" si="24"/>
        <v>#NUM!</v>
      </c>
      <c r="AJ41" s="83" t="e">
        <f t="shared" si="25"/>
        <v>#N/A</v>
      </c>
    </row>
    <row r="42" spans="1:36" ht="12.95" customHeight="1" x14ac:dyDescent="0.15">
      <c r="A42" s="82"/>
      <c r="B42" s="99"/>
      <c r="C42" s="99"/>
      <c r="D42" s="41"/>
      <c r="E42" s="41"/>
      <c r="F42" s="4" t="str">
        <f t="shared" si="26"/>
        <v/>
      </c>
      <c r="G42" s="82"/>
      <c r="H42" s="82"/>
      <c r="I42" s="82"/>
      <c r="K42" s="83" t="e">
        <f t="shared" si="0"/>
        <v>#NUM!</v>
      </c>
      <c r="L42" s="83" t="e">
        <f t="shared" si="1"/>
        <v>#NUM!</v>
      </c>
      <c r="M42" s="83" t="e">
        <f t="shared" si="2"/>
        <v>#NUM!</v>
      </c>
      <c r="N42" s="83" t="e">
        <f t="shared" si="3"/>
        <v>#NUM!</v>
      </c>
      <c r="O42" s="83" t="e">
        <f t="shared" si="4"/>
        <v>#NUM!</v>
      </c>
      <c r="P42" s="83" t="e">
        <f t="shared" si="5"/>
        <v>#N/A</v>
      </c>
      <c r="Q42" s="83" t="e">
        <f t="shared" si="6"/>
        <v>#NUM!</v>
      </c>
      <c r="R42" s="83" t="e">
        <f t="shared" si="7"/>
        <v>#NUM!</v>
      </c>
      <c r="S42" s="83" t="e">
        <f t="shared" si="8"/>
        <v>#NUM!</v>
      </c>
      <c r="T42" s="83" t="e">
        <f t="shared" si="9"/>
        <v>#NUM!</v>
      </c>
      <c r="U42" s="83" t="e">
        <f t="shared" si="10"/>
        <v>#N/A</v>
      </c>
      <c r="V42" s="83" t="e">
        <f t="shared" si="11"/>
        <v>#NUM!</v>
      </c>
      <c r="W42" s="83" t="e">
        <f t="shared" si="12"/>
        <v>#NUM!</v>
      </c>
      <c r="X42" s="83" t="e">
        <f t="shared" si="13"/>
        <v>#NUM!</v>
      </c>
      <c r="Y42" s="83" t="e">
        <f t="shared" si="14"/>
        <v>#NUM!</v>
      </c>
      <c r="Z42" s="83" t="e">
        <f t="shared" si="15"/>
        <v>#N/A</v>
      </c>
      <c r="AA42" s="83" t="e">
        <f t="shared" si="16"/>
        <v>#NUM!</v>
      </c>
      <c r="AB42" s="83" t="e">
        <f t="shared" si="17"/>
        <v>#NUM!</v>
      </c>
      <c r="AC42" s="83" t="e">
        <f t="shared" si="18"/>
        <v>#NUM!</v>
      </c>
      <c r="AD42" s="83" t="e">
        <f t="shared" si="19"/>
        <v>#NUM!</v>
      </c>
      <c r="AE42" s="83" t="e">
        <f t="shared" si="20"/>
        <v>#NUM!</v>
      </c>
      <c r="AF42" s="83" t="e">
        <f t="shared" si="21"/>
        <v>#N/A</v>
      </c>
      <c r="AG42" s="83" t="e">
        <f t="shared" si="22"/>
        <v>#NUM!</v>
      </c>
      <c r="AH42" s="83" t="e">
        <f t="shared" si="23"/>
        <v>#NUM!</v>
      </c>
      <c r="AI42" s="83" t="e">
        <f t="shared" si="24"/>
        <v>#NUM!</v>
      </c>
      <c r="AJ42" s="83" t="e">
        <f t="shared" si="25"/>
        <v>#N/A</v>
      </c>
    </row>
    <row r="43" spans="1:36" ht="12.95" customHeight="1" x14ac:dyDescent="0.15">
      <c r="A43" s="82"/>
      <c r="B43" s="99"/>
      <c r="C43" s="99"/>
      <c r="D43" s="41"/>
      <c r="E43" s="41"/>
      <c r="F43" s="4" t="str">
        <f t="shared" si="26"/>
        <v/>
      </c>
      <c r="G43" s="82"/>
      <c r="H43" s="82"/>
      <c r="I43" s="82"/>
      <c r="K43" s="83" t="e">
        <f t="shared" si="0"/>
        <v>#NUM!</v>
      </c>
      <c r="L43" s="83" t="e">
        <f t="shared" si="1"/>
        <v>#NUM!</v>
      </c>
      <c r="M43" s="83" t="e">
        <f t="shared" si="2"/>
        <v>#NUM!</v>
      </c>
      <c r="N43" s="83" t="e">
        <f t="shared" si="3"/>
        <v>#NUM!</v>
      </c>
      <c r="O43" s="83" t="e">
        <f t="shared" si="4"/>
        <v>#NUM!</v>
      </c>
      <c r="P43" s="83" t="e">
        <f t="shared" si="5"/>
        <v>#N/A</v>
      </c>
      <c r="Q43" s="83" t="e">
        <f t="shared" si="6"/>
        <v>#NUM!</v>
      </c>
      <c r="R43" s="83" t="e">
        <f t="shared" si="7"/>
        <v>#NUM!</v>
      </c>
      <c r="S43" s="83" t="e">
        <f t="shared" si="8"/>
        <v>#NUM!</v>
      </c>
      <c r="T43" s="83" t="e">
        <f t="shared" si="9"/>
        <v>#NUM!</v>
      </c>
      <c r="U43" s="83" t="e">
        <f t="shared" si="10"/>
        <v>#N/A</v>
      </c>
      <c r="V43" s="83" t="e">
        <f t="shared" si="11"/>
        <v>#NUM!</v>
      </c>
      <c r="W43" s="83" t="e">
        <f t="shared" si="12"/>
        <v>#NUM!</v>
      </c>
      <c r="X43" s="83" t="e">
        <f t="shared" si="13"/>
        <v>#NUM!</v>
      </c>
      <c r="Y43" s="83" t="e">
        <f t="shared" si="14"/>
        <v>#NUM!</v>
      </c>
      <c r="Z43" s="83" t="e">
        <f t="shared" si="15"/>
        <v>#N/A</v>
      </c>
      <c r="AA43" s="83" t="e">
        <f t="shared" si="16"/>
        <v>#NUM!</v>
      </c>
      <c r="AB43" s="83" t="e">
        <f t="shared" si="17"/>
        <v>#NUM!</v>
      </c>
      <c r="AC43" s="83" t="e">
        <f t="shared" si="18"/>
        <v>#NUM!</v>
      </c>
      <c r="AD43" s="83" t="e">
        <f t="shared" si="19"/>
        <v>#NUM!</v>
      </c>
      <c r="AE43" s="83" t="e">
        <f t="shared" si="20"/>
        <v>#NUM!</v>
      </c>
      <c r="AF43" s="83" t="e">
        <f t="shared" si="21"/>
        <v>#N/A</v>
      </c>
      <c r="AG43" s="83" t="e">
        <f t="shared" si="22"/>
        <v>#NUM!</v>
      </c>
      <c r="AH43" s="83" t="e">
        <f t="shared" si="23"/>
        <v>#NUM!</v>
      </c>
      <c r="AI43" s="83" t="e">
        <f t="shared" si="24"/>
        <v>#NUM!</v>
      </c>
      <c r="AJ43" s="83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82" t="s">
        <v>18</v>
      </c>
      <c r="D46" s="82" t="s">
        <v>19</v>
      </c>
      <c r="E46" s="82" t="s">
        <v>20</v>
      </c>
      <c r="F46" s="11"/>
      <c r="G46" s="5" t="s">
        <v>21</v>
      </c>
      <c r="H46" s="13"/>
      <c r="I46" s="111" t="str">
        <f>"調査対象地内でプロットは3箇所設置しているため、合計材積は300m2(0.03ha)での値である。そのため、haあたりのスギ立枯木材積合計(推定値)は、"&amp;G50&amp;"m3として取り扱う。"</f>
        <v>調査対象地内でプロットは3箇所設置しているため、合計材積は300m2(0.03ha)での値である。そのため、haあたりのスギ立枯木材積合計(推定値)は、5m3として取り扱う。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4</v>
      </c>
      <c r="D47" s="15">
        <f>COUNTIF(G4:G43,"*下層*")</f>
        <v>0</v>
      </c>
      <c r="E47" s="15">
        <f>COUNTA(A4:A43)</f>
        <v>4</v>
      </c>
      <c r="F47" s="11"/>
      <c r="G47" s="16">
        <f>ROUND(C47*33.3,0)</f>
        <v>133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ROUND(SUMIF(G4:G43,"&lt;&gt;*下層*",E4:E43)/C47,0)</f>
        <v>7</v>
      </c>
      <c r="D48" s="15" t="str">
        <f>IF(D47&gt;0,ROUND(SUMIF(G4:G43,"*下層*",E4:E43)/D47,0),"")</f>
        <v/>
      </c>
      <c r="E48" s="15">
        <f>ROUND(SUM(E4:E43)/E47,0)</f>
        <v>7</v>
      </c>
      <c r="F48" s="14"/>
      <c r="G48" s="16">
        <f>C48</f>
        <v>7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ROUND(SUMIF(G4:G43,"&lt;&gt;*下層*",D4:D43)/C47,0)</f>
        <v>11</v>
      </c>
      <c r="D49" s="15" t="str">
        <f>IF(D47&gt;0,ROUND(SUMIF(G4:G43,"*下層*",D4:D43)/D47,0),"")</f>
        <v/>
      </c>
      <c r="E49" s="15">
        <f>ROUND(SUM(D4:D43)/E47,0)</f>
        <v>11</v>
      </c>
      <c r="F49" s="14"/>
      <c r="G49" s="16">
        <f>C49</f>
        <v>11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0.15000000000000002</v>
      </c>
      <c r="D50" s="17">
        <f>SUMIF(G4:G43,"*下層*",F4:F43)</f>
        <v>0</v>
      </c>
      <c r="E50" s="4">
        <f>SUM(F4:F43)</f>
        <v>0.15000000000000002</v>
      </c>
      <c r="F50" s="14"/>
      <c r="G50" s="18">
        <f>ROUND(C50*33.3,1)</f>
        <v>5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形状比＝64、Sr＝124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82" t="s">
        <v>18</v>
      </c>
      <c r="D53" s="82" t="s">
        <v>19</v>
      </c>
      <c r="E53" s="82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4</v>
      </c>
      <c r="D54" s="15">
        <f>COUNTIF(H4:H43,"▲")</f>
        <v>0</v>
      </c>
      <c r="E54" s="15">
        <f>COUNTA(H4:H43)</f>
        <v>4</v>
      </c>
      <c r="F54" s="11"/>
      <c r="G54" s="16">
        <f>ROUND(C54*33.3,0)</f>
        <v>133</v>
      </c>
      <c r="H54" s="13"/>
      <c r="I54" s="112"/>
      <c r="K54" s="42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IF(C54&gt;0,ROUND(SUMIF(H18:H43,"○",E18:E43)/C54,0),"")</f>
        <v>0</v>
      </c>
      <c r="D55" s="15" t="str">
        <f>IF(D54&gt;0,ROUND(SUMIF(H18:H43,"▲",E18:E43)/D54,0),"")</f>
        <v/>
      </c>
      <c r="E55" s="15">
        <f>ROUND(SUMIF(H4:H43,"*",E4:E43)/E54,0)</f>
        <v>7</v>
      </c>
      <c r="F55" s="14"/>
      <c r="G55" s="16">
        <f>C55</f>
        <v>0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IF(C54&gt;0,ROUND(SUMIF(H18:H43,"○",D18:D43)/C54,0),"")</f>
        <v>0</v>
      </c>
      <c r="D56" s="15" t="str">
        <f>IF(D54&gt;0,ROUND(SUMIF(H18:H43,"▲",D18:D43)/D54,0),"")</f>
        <v/>
      </c>
      <c r="E56" s="15">
        <f>ROUND(SUMIF(H4:H43,"*",D4:D43)/E54,0)</f>
        <v>11</v>
      </c>
      <c r="F56" s="14"/>
      <c r="G56" s="16">
        <f>C56</f>
        <v>0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0.15000000000000002</v>
      </c>
      <c r="D57" s="17">
        <f>SUMIF(H18:H43,"▲",F18:F43)</f>
        <v>0</v>
      </c>
      <c r="E57" s="17">
        <f>SUM(C57:D57)</f>
        <v>0.15000000000000002</v>
      </c>
      <c r="F57" s="14"/>
      <c r="G57" s="20">
        <f>ROUND(C57*33.3,1)</f>
        <v>5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3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82" t="s">
        <v>18</v>
      </c>
      <c r="D60" s="82" t="s">
        <v>19</v>
      </c>
      <c r="E60" s="82" t="s">
        <v>20</v>
      </c>
      <c r="F60" s="11"/>
      <c r="G60" s="14"/>
      <c r="H60" s="11"/>
      <c r="I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100</v>
      </c>
      <c r="D61" s="21" t="str">
        <f>IF(D47&gt;0,ROUND(D54/D47*100,1),"")</f>
        <v/>
      </c>
      <c r="E61" s="21">
        <f>ROUND(E54/E47*100,1)</f>
        <v>100</v>
      </c>
      <c r="F61" s="11"/>
      <c r="G61" s="14"/>
      <c r="H61" s="11"/>
      <c r="I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100</v>
      </c>
      <c r="D62" s="21" t="str">
        <f>IF(D47&gt;0,ROUND(D57/D50*100,1),"")</f>
        <v/>
      </c>
      <c r="E62" s="21">
        <f>ROUND(E57/E50*100,1)</f>
        <v>100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82" t="s">
        <v>18</v>
      </c>
      <c r="D65" s="82" t="s">
        <v>19</v>
      </c>
      <c r="E65" s="82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0</v>
      </c>
      <c r="D66" s="15">
        <f>D47-D54</f>
        <v>0</v>
      </c>
      <c r="E66" s="15">
        <f>SUM(C66:D66)</f>
        <v>0</v>
      </c>
      <c r="F66" s="11"/>
      <c r="G66" s="16">
        <f>C66*100</f>
        <v>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 t="str">
        <f>IF(C66&gt;0,ROUND(SUMIFS(E18:E43,G18:G43,"&lt;&gt;*下層*",H18:H43,"")/C66,0),"")</f>
        <v/>
      </c>
      <c r="D67" s="15" t="str">
        <f>IF(D66&gt;0,ROUND(SUMIFS(E18:E43,G18:G43,"*下層*",H18:H43,"")/D66,0),"")</f>
        <v/>
      </c>
      <c r="E67" s="15" t="str">
        <f>IF(E66&gt;0,ROUND(SUMIF(H18:H43,"",E18:E43)/E66,0),"")</f>
        <v/>
      </c>
      <c r="F67" s="14"/>
      <c r="G67" s="16" t="str">
        <f>C67</f>
        <v/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 t="str">
        <f>IF(C66&gt;0,ROUND(SUMIFS(D18:D43,G18:G43,"&lt;&gt;*下層*",H18:H43,"")/C66,0),"")</f>
        <v/>
      </c>
      <c r="D68" s="15" t="str">
        <f>IF(D66&gt;0,ROUND(SUMIFS(D18:D43,G18:G43,"*下層*",H18:H43,"")/D66,0),"")</f>
        <v/>
      </c>
      <c r="E68" s="15" t="str">
        <f>IF(E66&gt;0,ROUND(SUMIF(H18:H43,"",D18:D43)/E66,0),"")</f>
        <v/>
      </c>
      <c r="F68" s="14"/>
      <c r="G68" s="16" t="str">
        <f>C68</f>
        <v/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0</v>
      </c>
      <c r="D69" s="17" t="str">
        <f>IF(D66&gt;0,D50-D57,"")</f>
        <v/>
      </c>
      <c r="E69" s="4">
        <f>SUM(C69:D69)</f>
        <v>0</v>
      </c>
      <c r="F69" s="14"/>
      <c r="G69" s="18">
        <f>C69*100</f>
        <v>0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8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351" priority="16" stopIfTrue="1">
      <formula>AND(($H4="スギ"),(#REF!&lt;12))</formula>
    </cfRule>
  </conditionalFormatting>
  <conditionalFormatting sqref="L4:L43">
    <cfRule type="expression" dxfId="350" priority="15" stopIfTrue="1">
      <formula>AND(($H4="スギ"),(#REF!&lt;22),(#REF!&gt;=12))</formula>
    </cfRule>
  </conditionalFormatting>
  <conditionalFormatting sqref="M4:M43">
    <cfRule type="expression" dxfId="349" priority="14" stopIfTrue="1">
      <formula>AND(($H4="スギ"),(#REF!&lt;32),(#REF!&gt;=22))</formula>
    </cfRule>
  </conditionalFormatting>
  <conditionalFormatting sqref="N4:N43">
    <cfRule type="expression" dxfId="348" priority="13" stopIfTrue="1">
      <formula>AND(($H4="スギ"),(#REF!&lt;42),(#REF!&gt;=32))</formula>
    </cfRule>
  </conditionalFormatting>
  <conditionalFormatting sqref="U4:U43 Z4:AF43 AJ4:AJ43 O4:P43">
    <cfRule type="expression" dxfId="347" priority="12" stopIfTrue="1">
      <formula>AND(($H4="スギ"),(#REF!&gt;=42))</formula>
    </cfRule>
  </conditionalFormatting>
  <conditionalFormatting sqref="Q4:Q43 AA4:AA43">
    <cfRule type="expression" dxfId="346" priority="11" stopIfTrue="1">
      <formula>AND(($H4="ヒノキ"),(#REF!&lt;12))</formula>
    </cfRule>
  </conditionalFormatting>
  <conditionalFormatting sqref="R4:R43 AB4:AE43">
    <cfRule type="expression" dxfId="345" priority="10" stopIfTrue="1">
      <formula>AND(($H4="ヒノキ"),(#REF!&lt;22),(#REF!&gt;=12))</formula>
    </cfRule>
  </conditionalFormatting>
  <conditionalFormatting sqref="S4:S43">
    <cfRule type="expression" dxfId="344" priority="9" stopIfTrue="1">
      <formula>AND(($H4="ヒノキ"),(#REF!&lt;32),(#REF!&gt;=22))</formula>
    </cfRule>
  </conditionalFormatting>
  <conditionalFormatting sqref="T4:U43 Z4:AF43 AJ4:AJ43">
    <cfRule type="expression" dxfId="343" priority="8" stopIfTrue="1">
      <formula>AND(($H4="ヒノキ"),(#REF!&gt;=32))</formula>
    </cfRule>
  </conditionalFormatting>
  <conditionalFormatting sqref="V4:V43 AA4:AA43">
    <cfRule type="expression" dxfId="342" priority="7" stopIfTrue="1">
      <formula>AND(($H4="アカマツ"),(#REF!&lt;12))</formula>
    </cfRule>
  </conditionalFormatting>
  <conditionalFormatting sqref="W4:W43 AB4:AB43">
    <cfRule type="expression" dxfId="341" priority="6" stopIfTrue="1">
      <formula>AND(($H4="アカマツ"),(#REF!&lt;22),(#REF!&gt;=12))</formula>
    </cfRule>
  </conditionalFormatting>
  <conditionalFormatting sqref="X4:X43 AC4:AC43">
    <cfRule type="expression" dxfId="340" priority="5" stopIfTrue="1">
      <formula>AND(($H4="アカマツ"),(#REF!&lt;42),(#REF!&gt;=22))</formula>
    </cfRule>
  </conditionalFormatting>
  <conditionalFormatting sqref="Y4:AF43 AJ4:AJ43">
    <cfRule type="expression" dxfId="339" priority="4" stopIfTrue="1">
      <formula>AND(($H4="アカマツ"),(#REF!&gt;=42))</formula>
    </cfRule>
  </conditionalFormatting>
  <conditionalFormatting sqref="AG4:AG43">
    <cfRule type="expression" dxfId="338" priority="3" stopIfTrue="1">
      <formula>AND(($H4&lt;&gt;"スギ"),($H4&lt;&gt;"ヒノキ"),($H4&lt;&gt;"アカマツ"),(#REF!&lt;12))</formula>
    </cfRule>
  </conditionalFormatting>
  <conditionalFormatting sqref="AH4:AH43">
    <cfRule type="expression" dxfId="337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336" priority="1" stopIfTrue="1">
      <formula>AND(($H4&lt;&gt;"スギ"),($H4&lt;&gt;"ヒノキ"),($H4&lt;&gt;"アカマツ"),(#REF!&gt;=42))</formula>
    </cfRule>
  </conditionalFormatting>
  <printOptions horizontalCentered="1" verticalCentered="1"/>
  <pageMargins left="0.78740157480314965" right="0.51181102362204722" top="0.74803149606299213" bottom="0.74803149606299213" header="0.31496062992125984" footer="0.31496062992125984"/>
  <pageSetup paperSize="9" scale="80" orientation="portrait" blackAndWhite="1" r:id="rId1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92D050"/>
  </sheetPr>
  <dimension ref="A1:AJ120"/>
  <sheetViews>
    <sheetView showGridLines="0" view="pageBreakPreview" topLeftCell="A40" zoomScaleNormal="85" zoomScaleSheetLayoutView="100" workbookViewId="0">
      <selection activeCell="K73" sqref="K73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538</v>
      </c>
      <c r="B2" s="100"/>
      <c r="C2" s="100"/>
      <c r="D2" s="100"/>
      <c r="E2" s="100"/>
      <c r="F2" s="100"/>
      <c r="G2" s="100"/>
      <c r="H2" s="101" t="s">
        <v>340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79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8">
        <v>0</v>
      </c>
      <c r="L3" s="78">
        <v>12</v>
      </c>
      <c r="M3" s="78">
        <v>22</v>
      </c>
      <c r="N3" s="78">
        <v>32</v>
      </c>
      <c r="O3" s="78">
        <v>42</v>
      </c>
      <c r="P3" s="78" t="s">
        <v>14</v>
      </c>
      <c r="Q3" s="78">
        <v>0</v>
      </c>
      <c r="R3" s="78">
        <v>12</v>
      </c>
      <c r="S3" s="78">
        <v>22</v>
      </c>
      <c r="T3" s="78">
        <v>32</v>
      </c>
      <c r="U3" s="78" t="s">
        <v>14</v>
      </c>
      <c r="V3" s="78">
        <v>0</v>
      </c>
      <c r="W3" s="78">
        <v>12</v>
      </c>
      <c r="X3" s="78">
        <v>22</v>
      </c>
      <c r="Y3" s="78">
        <v>42</v>
      </c>
      <c r="Z3" s="78" t="s">
        <v>14</v>
      </c>
      <c r="AA3" s="78">
        <v>0</v>
      </c>
      <c r="AB3" s="78">
        <v>12</v>
      </c>
      <c r="AC3" s="78">
        <v>22</v>
      </c>
      <c r="AD3" s="78">
        <v>32</v>
      </c>
      <c r="AE3" s="78">
        <v>42</v>
      </c>
      <c r="AF3" s="78" t="s">
        <v>14</v>
      </c>
      <c r="AG3" s="78">
        <v>0</v>
      </c>
      <c r="AH3" s="78">
        <v>12</v>
      </c>
      <c r="AI3" s="78">
        <v>42</v>
      </c>
      <c r="AJ3" s="78" t="s">
        <v>14</v>
      </c>
    </row>
    <row r="4" spans="1:36" ht="12.95" customHeight="1" x14ac:dyDescent="0.15">
      <c r="A4" s="77">
        <v>831</v>
      </c>
      <c r="B4" s="99" t="s">
        <v>136</v>
      </c>
      <c r="C4" s="99"/>
      <c r="D4" s="77">
        <v>42</v>
      </c>
      <c r="E4" s="77">
        <v>30</v>
      </c>
      <c r="F4" s="4">
        <f t="shared" ref="F4:F43" si="0">IF(D4&gt;0,IF(B4="スギ",P4,IF(B4="ヒノキ",U4,IF(B4="アカマツ",Z4,IF(B4="カラマツ",AF4,AJ4)))),"")</f>
        <v>1.81</v>
      </c>
      <c r="G4" s="5"/>
      <c r="H4" s="77"/>
      <c r="I4" s="77" t="s">
        <v>38</v>
      </c>
      <c r="J4" s="1" t="s">
        <v>15</v>
      </c>
      <c r="K4" s="78">
        <f t="shared" ref="K4:K43" si="1">IF(ROUND(10^(-5+0.8769+1.7454*LOG(D4)+1.014*LOG(E4)),2)&gt;=0.01,ROUND(10^(-5+0.8769+1.7454*LOG(D4)+1.014*LOG(E4)),2),ROUND(10^(-5+0.8769+1.7454*LOG(D4)+1.014*LOG(E4)),3))</f>
        <v>1.61</v>
      </c>
      <c r="L4" s="78">
        <f t="shared" ref="L4:L43" si="2">ROUND(10^(-5+0.73504+1.83346*LOG(D4)+1.06569*LOG(E4)),2)</f>
        <v>1.93</v>
      </c>
      <c r="M4" s="78">
        <f t="shared" ref="M4:M43" si="3">ROUND(10^(-5+0.71514+1.74357*LOG(D4)+1.17719*LOG(E4)),2)</f>
        <v>1.92</v>
      </c>
      <c r="N4" s="78">
        <f t="shared" ref="N4:N43" si="4">ROUND(10^(-5+0.82956+1.76381*LOG(D4)+1.06412*LOG(E4)),2)</f>
        <v>1.84</v>
      </c>
      <c r="O4" s="78">
        <f t="shared" ref="O4:O43" si="5">ROUND(10^(-5+0.88226+1.79204*LOG(D4)+0.99303*LOG(E4)),2)</f>
        <v>1.81</v>
      </c>
      <c r="P4" s="78">
        <f>HLOOKUP($D4,K$3:O$43,MATCH($A4,$A$3:$A$43,0),1)</f>
        <v>1.81</v>
      </c>
      <c r="Q4" s="78">
        <f t="shared" ref="Q4:Q43" si="6">IF(ROUND(10^(1.810672*LOG(D4)+0.982833*LOG(E4)-4.173533),2)&gt;=0.01,ROUND(10^(1.810672*LOG(D4)+0.982833*LOG(E4)-4.173533),2),ROUND(10^(1.810672*LOG(D4)+0.982833*LOG(E4)-4.173533),3))</f>
        <v>1.65</v>
      </c>
      <c r="R4" s="78">
        <f t="shared" ref="R4:R43" si="7">ROUND(10^(1.905709*LOG(D4)+1.011385*LOG(E4)-4.293729),2)</f>
        <v>1.97</v>
      </c>
      <c r="S4" s="78">
        <f t="shared" ref="S4:S43" si="8">ROUND(10^(1.771888*LOG(D4)+1.138415*LOG(E4)-4.271259),2)</f>
        <v>1.93</v>
      </c>
      <c r="T4" s="78">
        <f t="shared" ref="T4:T43" si="9">ROUND(10^(1.671519*LOG(D4)+1.363617*LOG(E4)-4.404407),2)</f>
        <v>2.1</v>
      </c>
      <c r="U4" s="78">
        <f t="shared" ref="U4:U43" si="10">HLOOKUP($D4,Q$3:T$43,MATCH($A4,$A$3:$A$43,0),1)</f>
        <v>2.1</v>
      </c>
      <c r="V4" s="78">
        <f t="shared" ref="V4:V43" si="11">IF(ROUND(10^(-4.249503+1.946501*LOG(D4)+0.942682*LOG(E4)),2)&gt;=0.01,ROUND(10^(-4.249503+1.946501*LOG(D4)+0.942682*LOG(E4)),2),ROUND(10^(-4.249503+1.946501*LOG(D4)+0.942682*LOG(E4)),3))</f>
        <v>2.0099999999999998</v>
      </c>
      <c r="W4" s="78">
        <f t="shared" ref="W4:W43" si="12">ROUND(10^(-4.155639+1.847898*LOG(D4)+0.951955*LOG(E4)),2)</f>
        <v>1.78</v>
      </c>
      <c r="X4" s="78">
        <f t="shared" ref="X4:X43" si="13">ROUND(10^(-4.194535+1.804172*LOG(D4)+1.034248*LOG(E4)),2)</f>
        <v>1.83</v>
      </c>
      <c r="Y4" s="78">
        <f t="shared" ref="Y4:Y43" si="14">ROUND(10^(-4.42347+2.006485*LOG(D4)+0.967757*LOG(E4)),2)</f>
        <v>1.83</v>
      </c>
      <c r="Z4" s="78">
        <f t="shared" ref="Z4:Z43" si="15">HLOOKUP($D4,V$3:Y$43,MATCH($A4,$A$3:$A$43,0),1)</f>
        <v>1.83</v>
      </c>
      <c r="AA4" s="78">
        <f t="shared" ref="AA4:AA43" si="16">IF(ROUND(10^(1.80389*LOG(D4)+0.962587*LOG(E4)-4.155099),2)&gt;=0.01,ROUND(10^(1.80389*LOG(D4)+0.962587*LOG(E4)-4.155099),2),ROUND(10^(1.80389*LOG(D4)+0.962587*LOG(E4)-4.155099),3))</f>
        <v>1.57</v>
      </c>
      <c r="AB4" s="78">
        <f t="shared" ref="AB4:AB43" si="17">ROUND(10^(1.979213*LOG(D4)+0.998347*LOG(E4)-4.369281),2)</f>
        <v>2.08</v>
      </c>
      <c r="AC4" s="78">
        <f t="shared" ref="AC4:AC43" si="18">ROUND(10^(1.904401*LOG(D4)+1.062478*LOG(E4)-4.348104),2)</f>
        <v>2.0499999999999998</v>
      </c>
      <c r="AD4" s="78">
        <f t="shared" ref="AD4:AD43" si="19">ROUND(10^(1.640825*LOG(D4)+1.080387*LOG(E4)-3.976731),2)</f>
        <v>1.92</v>
      </c>
      <c r="AE4" s="78">
        <f t="shared" ref="AE4:AE43" si="20">ROUND(10^(1.90887*LOG(D4)+1.088002*LOG(E4)-4.431495),2)</f>
        <v>1.88</v>
      </c>
      <c r="AF4" s="78">
        <f t="shared" ref="AF4:AF43" si="21">HLOOKUP($D4,AA$3:AE$43,MATCH($A4,$A$3:$A$43,0),1)</f>
        <v>1.88</v>
      </c>
      <c r="AG4" s="78">
        <f t="shared" ref="AG4:AG43" si="22">IF(ROUND(10^(1.94019664*LOG(D4)+0.84689666*LOG(E4)-4.20067295),2)&gt;=0.01,ROUND(10^(1.94019664*LOG(D4)+0.84689666*LOG(E4)-4.20067295),2),ROUND(10^(1.94019664*LOG(D4)+0.84689666*LOG(E4)-4.20067295),3))</f>
        <v>1.58</v>
      </c>
      <c r="AH4" s="78">
        <f t="shared" ref="AH4:AH43" si="23">ROUND(10^(1.93813902*LOG(D4)+0.96697002*LOG(E4)-4.32216295),2)</f>
        <v>1.79</v>
      </c>
      <c r="AI4" s="78">
        <f t="shared" ref="AI4:AI43" si="24">ROUND(10^(1.82464098*LOG(D4)+0.97625989*LOG(E4)-4.15096808),2)</f>
        <v>1.79</v>
      </c>
      <c r="AJ4" s="78">
        <f t="shared" ref="AJ4:AJ43" si="25">HLOOKUP($D4,AG$3:AI$43,MATCH($A4,$A$3:$A$43,0),1)</f>
        <v>1.79</v>
      </c>
    </row>
    <row r="5" spans="1:36" ht="12.95" customHeight="1" x14ac:dyDescent="0.15">
      <c r="A5" s="77">
        <v>832</v>
      </c>
      <c r="B5" s="99" t="s">
        <v>136</v>
      </c>
      <c r="C5" s="99"/>
      <c r="D5" s="77">
        <v>42</v>
      </c>
      <c r="E5" s="77">
        <v>30</v>
      </c>
      <c r="F5" s="4">
        <f t="shared" si="0"/>
        <v>1.81</v>
      </c>
      <c r="G5" s="5"/>
      <c r="H5" s="77"/>
      <c r="I5" s="77"/>
      <c r="J5" s="1" t="s">
        <v>15</v>
      </c>
      <c r="K5" s="78">
        <f t="shared" si="1"/>
        <v>1.61</v>
      </c>
      <c r="L5" s="78">
        <f t="shared" si="2"/>
        <v>1.93</v>
      </c>
      <c r="M5" s="78">
        <f t="shared" si="3"/>
        <v>1.92</v>
      </c>
      <c r="N5" s="78">
        <f t="shared" si="4"/>
        <v>1.84</v>
      </c>
      <c r="O5" s="78">
        <f t="shared" si="5"/>
        <v>1.81</v>
      </c>
      <c r="P5" s="78">
        <f t="shared" ref="P5:P43" si="26">HLOOKUP($D5,K$3:O$43,MATCH(A5,$A$3:$A$43,0),1)</f>
        <v>1.81</v>
      </c>
      <c r="Q5" s="78">
        <f t="shared" si="6"/>
        <v>1.65</v>
      </c>
      <c r="R5" s="78">
        <f t="shared" si="7"/>
        <v>1.97</v>
      </c>
      <c r="S5" s="78">
        <f t="shared" si="8"/>
        <v>1.93</v>
      </c>
      <c r="T5" s="78">
        <f t="shared" si="9"/>
        <v>2.1</v>
      </c>
      <c r="U5" s="78">
        <f t="shared" si="10"/>
        <v>2.1</v>
      </c>
      <c r="V5" s="78">
        <f t="shared" si="11"/>
        <v>2.0099999999999998</v>
      </c>
      <c r="W5" s="78">
        <f t="shared" si="12"/>
        <v>1.78</v>
      </c>
      <c r="X5" s="78">
        <f t="shared" si="13"/>
        <v>1.83</v>
      </c>
      <c r="Y5" s="78">
        <f t="shared" si="14"/>
        <v>1.83</v>
      </c>
      <c r="Z5" s="78">
        <f t="shared" si="15"/>
        <v>1.83</v>
      </c>
      <c r="AA5" s="78">
        <f t="shared" si="16"/>
        <v>1.57</v>
      </c>
      <c r="AB5" s="78">
        <f t="shared" si="17"/>
        <v>2.08</v>
      </c>
      <c r="AC5" s="78">
        <f t="shared" si="18"/>
        <v>2.0499999999999998</v>
      </c>
      <c r="AD5" s="78">
        <f t="shared" si="19"/>
        <v>1.92</v>
      </c>
      <c r="AE5" s="78">
        <f t="shared" si="20"/>
        <v>1.88</v>
      </c>
      <c r="AF5" s="78">
        <f t="shared" si="21"/>
        <v>1.88</v>
      </c>
      <c r="AG5" s="78">
        <f t="shared" si="22"/>
        <v>1.58</v>
      </c>
      <c r="AH5" s="78">
        <f t="shared" si="23"/>
        <v>1.79</v>
      </c>
      <c r="AI5" s="78">
        <f t="shared" si="24"/>
        <v>1.79</v>
      </c>
      <c r="AJ5" s="78">
        <f t="shared" si="25"/>
        <v>1.79</v>
      </c>
    </row>
    <row r="6" spans="1:36" ht="12.95" customHeight="1" x14ac:dyDescent="0.15">
      <c r="A6" s="82">
        <v>833</v>
      </c>
      <c r="B6" s="99" t="s">
        <v>136</v>
      </c>
      <c r="C6" s="99"/>
      <c r="D6" s="77">
        <v>22</v>
      </c>
      <c r="E6" s="77">
        <v>18</v>
      </c>
      <c r="F6" s="4">
        <f t="shared" si="0"/>
        <v>0.34</v>
      </c>
      <c r="G6" s="5"/>
      <c r="H6" s="77" t="s">
        <v>391</v>
      </c>
      <c r="I6" s="5" t="s">
        <v>395</v>
      </c>
      <c r="J6" s="1" t="s">
        <v>15</v>
      </c>
      <c r="K6" s="78">
        <f t="shared" si="1"/>
        <v>0.31</v>
      </c>
      <c r="L6" s="78">
        <f t="shared" si="2"/>
        <v>0.34</v>
      </c>
      <c r="M6" s="78">
        <f t="shared" si="3"/>
        <v>0.34</v>
      </c>
      <c r="N6" s="78">
        <f t="shared" si="4"/>
        <v>0.34</v>
      </c>
      <c r="O6" s="78">
        <f t="shared" si="5"/>
        <v>0.34</v>
      </c>
      <c r="P6" s="78">
        <f t="shared" si="26"/>
        <v>0.34</v>
      </c>
      <c r="Q6" s="78">
        <f t="shared" si="6"/>
        <v>0.31</v>
      </c>
      <c r="R6" s="78">
        <f t="shared" si="7"/>
        <v>0.34</v>
      </c>
      <c r="S6" s="78">
        <f t="shared" si="8"/>
        <v>0.34</v>
      </c>
      <c r="T6" s="78">
        <f t="shared" si="9"/>
        <v>0.36</v>
      </c>
      <c r="U6" s="78">
        <f t="shared" si="10"/>
        <v>0.34</v>
      </c>
      <c r="V6" s="78">
        <f t="shared" si="11"/>
        <v>0.35</v>
      </c>
      <c r="W6" s="78">
        <f t="shared" si="12"/>
        <v>0.33</v>
      </c>
      <c r="X6" s="78">
        <f t="shared" si="13"/>
        <v>0.34</v>
      </c>
      <c r="Y6" s="78">
        <f t="shared" si="14"/>
        <v>0.31</v>
      </c>
      <c r="Z6" s="78">
        <f t="shared" si="15"/>
        <v>0.34</v>
      </c>
      <c r="AA6" s="78">
        <f t="shared" si="16"/>
        <v>0.3</v>
      </c>
      <c r="AB6" s="78">
        <f t="shared" si="17"/>
        <v>0.35</v>
      </c>
      <c r="AC6" s="78">
        <f t="shared" si="18"/>
        <v>0.35</v>
      </c>
      <c r="AD6" s="78">
        <f t="shared" si="19"/>
        <v>0.38</v>
      </c>
      <c r="AE6" s="78">
        <f t="shared" si="20"/>
        <v>0.31</v>
      </c>
      <c r="AF6" s="78">
        <f t="shared" si="21"/>
        <v>0.35</v>
      </c>
      <c r="AG6" s="78">
        <f t="shared" si="22"/>
        <v>0.28999999999999998</v>
      </c>
      <c r="AH6" s="78">
        <f t="shared" si="23"/>
        <v>0.31</v>
      </c>
      <c r="AI6" s="78">
        <f t="shared" si="24"/>
        <v>0.33</v>
      </c>
      <c r="AJ6" s="78">
        <f t="shared" si="25"/>
        <v>0.31</v>
      </c>
    </row>
    <row r="7" spans="1:36" ht="12.95" customHeight="1" x14ac:dyDescent="0.15">
      <c r="A7" s="82">
        <v>834</v>
      </c>
      <c r="B7" s="99" t="s">
        <v>136</v>
      </c>
      <c r="C7" s="99"/>
      <c r="D7" s="77">
        <v>36</v>
      </c>
      <c r="E7" s="77">
        <v>28</v>
      </c>
      <c r="F7" s="4">
        <f t="shared" si="0"/>
        <v>1.3</v>
      </c>
      <c r="G7" s="5"/>
      <c r="H7" s="77"/>
      <c r="I7" s="5"/>
      <c r="J7" s="1" t="s">
        <v>15</v>
      </c>
      <c r="K7" s="78">
        <f t="shared" si="1"/>
        <v>1.1499999999999999</v>
      </c>
      <c r="L7" s="78">
        <f t="shared" si="2"/>
        <v>1.35</v>
      </c>
      <c r="M7" s="78">
        <f t="shared" si="3"/>
        <v>1.36</v>
      </c>
      <c r="N7" s="78">
        <f t="shared" si="4"/>
        <v>1.3</v>
      </c>
      <c r="O7" s="78">
        <f t="shared" si="5"/>
        <v>1.28</v>
      </c>
      <c r="P7" s="78">
        <f t="shared" si="26"/>
        <v>1.3</v>
      </c>
      <c r="Q7" s="78">
        <f t="shared" si="6"/>
        <v>1.17</v>
      </c>
      <c r="R7" s="78">
        <f t="shared" si="7"/>
        <v>1.37</v>
      </c>
      <c r="S7" s="78">
        <f t="shared" si="8"/>
        <v>1.36</v>
      </c>
      <c r="T7" s="78">
        <f t="shared" si="9"/>
        <v>1.48</v>
      </c>
      <c r="U7" s="78">
        <f t="shared" si="10"/>
        <v>1.48</v>
      </c>
      <c r="V7" s="78">
        <f t="shared" si="11"/>
        <v>1.39</v>
      </c>
      <c r="W7" s="78">
        <f t="shared" si="12"/>
        <v>1.25</v>
      </c>
      <c r="X7" s="78">
        <f t="shared" si="13"/>
        <v>1.29</v>
      </c>
      <c r="Y7" s="78">
        <f t="shared" si="14"/>
        <v>1.26</v>
      </c>
      <c r="Z7" s="78">
        <f t="shared" si="15"/>
        <v>1.29</v>
      </c>
      <c r="AA7" s="78">
        <f t="shared" si="16"/>
        <v>1.1100000000000001</v>
      </c>
      <c r="AB7" s="78">
        <f t="shared" si="17"/>
        <v>1.43</v>
      </c>
      <c r="AC7" s="78">
        <f t="shared" si="18"/>
        <v>1.42</v>
      </c>
      <c r="AD7" s="78">
        <f t="shared" si="19"/>
        <v>1.38</v>
      </c>
      <c r="AE7" s="78">
        <f t="shared" si="20"/>
        <v>1.3</v>
      </c>
      <c r="AF7" s="78">
        <f t="shared" si="21"/>
        <v>1.38</v>
      </c>
      <c r="AG7" s="78">
        <f t="shared" si="22"/>
        <v>1.1100000000000001</v>
      </c>
      <c r="AH7" s="78">
        <f t="shared" si="23"/>
        <v>1.24</v>
      </c>
      <c r="AI7" s="78">
        <f t="shared" si="24"/>
        <v>1.26</v>
      </c>
      <c r="AJ7" s="78">
        <f t="shared" si="25"/>
        <v>1.24</v>
      </c>
    </row>
    <row r="8" spans="1:36" ht="12.95" customHeight="1" x14ac:dyDescent="0.15">
      <c r="A8" s="82">
        <v>835</v>
      </c>
      <c r="B8" s="99" t="s">
        <v>136</v>
      </c>
      <c r="C8" s="99"/>
      <c r="D8" s="77">
        <v>42</v>
      </c>
      <c r="E8" s="77">
        <v>30</v>
      </c>
      <c r="F8" s="4">
        <f t="shared" si="0"/>
        <v>1.81</v>
      </c>
      <c r="G8" s="5"/>
      <c r="H8" s="77"/>
      <c r="I8" s="77"/>
      <c r="J8" s="1" t="s">
        <v>15</v>
      </c>
      <c r="K8" s="78">
        <f t="shared" si="1"/>
        <v>1.61</v>
      </c>
      <c r="L8" s="78">
        <f t="shared" si="2"/>
        <v>1.93</v>
      </c>
      <c r="M8" s="78">
        <f t="shared" si="3"/>
        <v>1.92</v>
      </c>
      <c r="N8" s="78">
        <f t="shared" si="4"/>
        <v>1.84</v>
      </c>
      <c r="O8" s="78">
        <f t="shared" si="5"/>
        <v>1.81</v>
      </c>
      <c r="P8" s="78">
        <f t="shared" si="26"/>
        <v>1.81</v>
      </c>
      <c r="Q8" s="78">
        <f t="shared" si="6"/>
        <v>1.65</v>
      </c>
      <c r="R8" s="78">
        <f t="shared" si="7"/>
        <v>1.97</v>
      </c>
      <c r="S8" s="78">
        <f t="shared" si="8"/>
        <v>1.93</v>
      </c>
      <c r="T8" s="78">
        <f t="shared" si="9"/>
        <v>2.1</v>
      </c>
      <c r="U8" s="78">
        <f t="shared" si="10"/>
        <v>2.1</v>
      </c>
      <c r="V8" s="78">
        <f t="shared" si="11"/>
        <v>2.0099999999999998</v>
      </c>
      <c r="W8" s="78">
        <f t="shared" si="12"/>
        <v>1.78</v>
      </c>
      <c r="X8" s="78">
        <f t="shared" si="13"/>
        <v>1.83</v>
      </c>
      <c r="Y8" s="78">
        <f t="shared" si="14"/>
        <v>1.83</v>
      </c>
      <c r="Z8" s="78">
        <f t="shared" si="15"/>
        <v>1.83</v>
      </c>
      <c r="AA8" s="78">
        <f t="shared" si="16"/>
        <v>1.57</v>
      </c>
      <c r="AB8" s="78">
        <f t="shared" si="17"/>
        <v>2.08</v>
      </c>
      <c r="AC8" s="78">
        <f t="shared" si="18"/>
        <v>2.0499999999999998</v>
      </c>
      <c r="AD8" s="78">
        <f t="shared" si="19"/>
        <v>1.92</v>
      </c>
      <c r="AE8" s="78">
        <f t="shared" si="20"/>
        <v>1.88</v>
      </c>
      <c r="AF8" s="78">
        <f t="shared" si="21"/>
        <v>1.88</v>
      </c>
      <c r="AG8" s="78">
        <f t="shared" si="22"/>
        <v>1.58</v>
      </c>
      <c r="AH8" s="78">
        <f t="shared" si="23"/>
        <v>1.79</v>
      </c>
      <c r="AI8" s="78">
        <f t="shared" si="24"/>
        <v>1.79</v>
      </c>
      <c r="AJ8" s="78">
        <f t="shared" si="25"/>
        <v>1.79</v>
      </c>
    </row>
    <row r="9" spans="1:36" ht="12.95" customHeight="1" x14ac:dyDescent="0.15">
      <c r="A9" s="82">
        <v>836</v>
      </c>
      <c r="B9" s="99" t="s">
        <v>136</v>
      </c>
      <c r="C9" s="99"/>
      <c r="D9" s="77">
        <v>44</v>
      </c>
      <c r="E9" s="77">
        <v>30</v>
      </c>
      <c r="F9" s="4">
        <f t="shared" si="0"/>
        <v>1.97</v>
      </c>
      <c r="G9" s="5"/>
      <c r="H9" s="77"/>
      <c r="I9" s="5"/>
      <c r="J9" s="1" t="s">
        <v>15</v>
      </c>
      <c r="K9" s="78">
        <f t="shared" si="1"/>
        <v>1.75</v>
      </c>
      <c r="L9" s="78">
        <f t="shared" si="2"/>
        <v>2.1</v>
      </c>
      <c r="M9" s="78">
        <f t="shared" si="3"/>
        <v>2.09</v>
      </c>
      <c r="N9" s="78">
        <f t="shared" si="4"/>
        <v>2</v>
      </c>
      <c r="O9" s="78">
        <f t="shared" si="5"/>
        <v>1.97</v>
      </c>
      <c r="P9" s="78">
        <f t="shared" si="26"/>
        <v>1.97</v>
      </c>
      <c r="Q9" s="78">
        <f t="shared" si="6"/>
        <v>1.79</v>
      </c>
      <c r="R9" s="78">
        <f t="shared" si="7"/>
        <v>2.15</v>
      </c>
      <c r="S9" s="78">
        <f t="shared" si="8"/>
        <v>2.1</v>
      </c>
      <c r="T9" s="78">
        <f t="shared" si="9"/>
        <v>2.27</v>
      </c>
      <c r="U9" s="78">
        <f t="shared" si="10"/>
        <v>2.27</v>
      </c>
      <c r="V9" s="78">
        <f t="shared" si="11"/>
        <v>2.2000000000000002</v>
      </c>
      <c r="W9" s="78">
        <f t="shared" si="12"/>
        <v>1.94</v>
      </c>
      <c r="X9" s="78">
        <f t="shared" si="13"/>
        <v>1.99</v>
      </c>
      <c r="Y9" s="78">
        <f t="shared" si="14"/>
        <v>2.0099999999999998</v>
      </c>
      <c r="Z9" s="78">
        <f t="shared" si="15"/>
        <v>2.0099999999999998</v>
      </c>
      <c r="AA9" s="78">
        <f t="shared" si="16"/>
        <v>1.7</v>
      </c>
      <c r="AB9" s="78">
        <f t="shared" si="17"/>
        <v>2.2799999999999998</v>
      </c>
      <c r="AC9" s="78">
        <f t="shared" si="18"/>
        <v>2.2400000000000002</v>
      </c>
      <c r="AD9" s="78">
        <f t="shared" si="19"/>
        <v>2.0699999999999998</v>
      </c>
      <c r="AE9" s="78">
        <f t="shared" si="20"/>
        <v>2.0499999999999998</v>
      </c>
      <c r="AF9" s="78">
        <f t="shared" si="21"/>
        <v>2.0499999999999998</v>
      </c>
      <c r="AG9" s="78">
        <f t="shared" si="22"/>
        <v>1.73</v>
      </c>
      <c r="AH9" s="78">
        <f t="shared" si="23"/>
        <v>1.96</v>
      </c>
      <c r="AI9" s="78">
        <f t="shared" si="24"/>
        <v>1.95</v>
      </c>
      <c r="AJ9" s="78">
        <f t="shared" si="25"/>
        <v>1.95</v>
      </c>
    </row>
    <row r="10" spans="1:36" ht="12.95" customHeight="1" x14ac:dyDescent="0.15">
      <c r="A10" s="82">
        <v>837</v>
      </c>
      <c r="B10" s="99" t="s">
        <v>136</v>
      </c>
      <c r="C10" s="99"/>
      <c r="D10" s="77">
        <v>36</v>
      </c>
      <c r="E10" s="77">
        <v>25</v>
      </c>
      <c r="F10" s="4">
        <f t="shared" si="0"/>
        <v>1.1499999999999999</v>
      </c>
      <c r="G10" s="5"/>
      <c r="H10" s="77"/>
      <c r="I10" s="5"/>
      <c r="J10" s="1" t="s">
        <v>15</v>
      </c>
      <c r="K10" s="78">
        <f t="shared" si="1"/>
        <v>1.03</v>
      </c>
      <c r="L10" s="78">
        <f t="shared" si="2"/>
        <v>1.2</v>
      </c>
      <c r="M10" s="78">
        <f t="shared" si="3"/>
        <v>1.19</v>
      </c>
      <c r="N10" s="78">
        <f t="shared" si="4"/>
        <v>1.1499999999999999</v>
      </c>
      <c r="O10" s="78">
        <f t="shared" si="5"/>
        <v>1.1499999999999999</v>
      </c>
      <c r="P10" s="78">
        <f t="shared" si="26"/>
        <v>1.1499999999999999</v>
      </c>
      <c r="Q10" s="78">
        <f t="shared" si="6"/>
        <v>1.04</v>
      </c>
      <c r="R10" s="78">
        <f t="shared" si="7"/>
        <v>1.22</v>
      </c>
      <c r="S10" s="78">
        <f t="shared" si="8"/>
        <v>1.2</v>
      </c>
      <c r="T10" s="78">
        <f t="shared" si="9"/>
        <v>1.27</v>
      </c>
      <c r="U10" s="78">
        <f t="shared" si="10"/>
        <v>1.27</v>
      </c>
      <c r="V10" s="78">
        <f t="shared" si="11"/>
        <v>1.25</v>
      </c>
      <c r="W10" s="78">
        <f t="shared" si="12"/>
        <v>1.1200000000000001</v>
      </c>
      <c r="X10" s="78">
        <f t="shared" si="13"/>
        <v>1.1499999999999999</v>
      </c>
      <c r="Y10" s="78">
        <f t="shared" si="14"/>
        <v>1.1299999999999999</v>
      </c>
      <c r="Z10" s="78">
        <f t="shared" si="15"/>
        <v>1.1499999999999999</v>
      </c>
      <c r="AA10" s="78">
        <f t="shared" si="16"/>
        <v>1</v>
      </c>
      <c r="AB10" s="78">
        <f t="shared" si="17"/>
        <v>1.28</v>
      </c>
      <c r="AC10" s="78">
        <f t="shared" si="18"/>
        <v>1.26</v>
      </c>
      <c r="AD10" s="78">
        <f t="shared" si="19"/>
        <v>1.22</v>
      </c>
      <c r="AE10" s="78">
        <f t="shared" si="20"/>
        <v>1.1499999999999999</v>
      </c>
      <c r="AF10" s="78">
        <f t="shared" si="21"/>
        <v>1.22</v>
      </c>
      <c r="AG10" s="78">
        <f t="shared" si="22"/>
        <v>1.01</v>
      </c>
      <c r="AH10" s="78">
        <f t="shared" si="23"/>
        <v>1.1100000000000001</v>
      </c>
      <c r="AI10" s="78">
        <f t="shared" si="24"/>
        <v>1.1299999999999999</v>
      </c>
      <c r="AJ10" s="78">
        <f t="shared" si="25"/>
        <v>1.1100000000000001</v>
      </c>
    </row>
    <row r="11" spans="1:36" ht="12.95" customHeight="1" x14ac:dyDescent="0.15">
      <c r="A11" s="82">
        <v>838</v>
      </c>
      <c r="B11" s="99" t="s">
        <v>136</v>
      </c>
      <c r="C11" s="99"/>
      <c r="D11" s="77">
        <v>20</v>
      </c>
      <c r="E11" s="77">
        <v>18</v>
      </c>
      <c r="F11" s="4">
        <f t="shared" si="0"/>
        <v>0.28999999999999998</v>
      </c>
      <c r="G11" s="5"/>
      <c r="H11" s="77" t="s">
        <v>391</v>
      </c>
      <c r="I11" s="77" t="s">
        <v>396</v>
      </c>
      <c r="J11" s="1" t="s">
        <v>15</v>
      </c>
      <c r="K11" s="78">
        <f t="shared" si="1"/>
        <v>0.26</v>
      </c>
      <c r="L11" s="78">
        <f t="shared" si="2"/>
        <v>0.28999999999999998</v>
      </c>
      <c r="M11" s="78">
        <f t="shared" si="3"/>
        <v>0.28999999999999998</v>
      </c>
      <c r="N11" s="78">
        <f t="shared" si="4"/>
        <v>0.28999999999999998</v>
      </c>
      <c r="O11" s="78">
        <f t="shared" si="5"/>
        <v>0.28999999999999998</v>
      </c>
      <c r="P11" s="78">
        <f t="shared" si="26"/>
        <v>0.28999999999999998</v>
      </c>
      <c r="Q11" s="78">
        <f t="shared" si="6"/>
        <v>0.26</v>
      </c>
      <c r="R11" s="78">
        <f t="shared" si="7"/>
        <v>0.28999999999999998</v>
      </c>
      <c r="S11" s="78">
        <f t="shared" si="8"/>
        <v>0.28999999999999998</v>
      </c>
      <c r="T11" s="78">
        <f t="shared" si="9"/>
        <v>0.3</v>
      </c>
      <c r="U11" s="78">
        <f t="shared" si="10"/>
        <v>0.28999999999999998</v>
      </c>
      <c r="V11" s="78">
        <f t="shared" si="11"/>
        <v>0.28999999999999998</v>
      </c>
      <c r="W11" s="78">
        <f t="shared" si="12"/>
        <v>0.28000000000000003</v>
      </c>
      <c r="X11" s="78">
        <f t="shared" si="13"/>
        <v>0.28000000000000003</v>
      </c>
      <c r="Y11" s="78">
        <f t="shared" si="14"/>
        <v>0.25</v>
      </c>
      <c r="Z11" s="78">
        <f t="shared" si="15"/>
        <v>0.28000000000000003</v>
      </c>
      <c r="AA11" s="78">
        <f t="shared" si="16"/>
        <v>0.25</v>
      </c>
      <c r="AB11" s="78">
        <f t="shared" si="17"/>
        <v>0.28999999999999998</v>
      </c>
      <c r="AC11" s="78">
        <f t="shared" si="18"/>
        <v>0.28999999999999998</v>
      </c>
      <c r="AD11" s="78">
        <f t="shared" si="19"/>
        <v>0.33</v>
      </c>
      <c r="AE11" s="78">
        <f t="shared" si="20"/>
        <v>0.26</v>
      </c>
      <c r="AF11" s="78">
        <f t="shared" si="21"/>
        <v>0.28999999999999998</v>
      </c>
      <c r="AG11" s="78">
        <f t="shared" si="22"/>
        <v>0.24</v>
      </c>
      <c r="AH11" s="78">
        <f t="shared" si="23"/>
        <v>0.26</v>
      </c>
      <c r="AI11" s="78">
        <f t="shared" si="24"/>
        <v>0.28000000000000003</v>
      </c>
      <c r="AJ11" s="78">
        <f t="shared" si="25"/>
        <v>0.26</v>
      </c>
    </row>
    <row r="12" spans="1:36" ht="12.95" customHeight="1" x14ac:dyDescent="0.15">
      <c r="A12" s="82">
        <v>839</v>
      </c>
      <c r="B12" s="99" t="s">
        <v>136</v>
      </c>
      <c r="C12" s="99"/>
      <c r="D12" s="77">
        <v>20</v>
      </c>
      <c r="E12" s="77">
        <v>16</v>
      </c>
      <c r="F12" s="4">
        <f t="shared" si="0"/>
        <v>0.25</v>
      </c>
      <c r="G12" s="5" t="s">
        <v>389</v>
      </c>
      <c r="H12" s="77" t="s">
        <v>391</v>
      </c>
      <c r="I12" s="5" t="s">
        <v>389</v>
      </c>
      <c r="J12" s="1" t="s">
        <v>15</v>
      </c>
      <c r="K12" s="78">
        <f t="shared" si="1"/>
        <v>0.23</v>
      </c>
      <c r="L12" s="78">
        <f t="shared" si="2"/>
        <v>0.25</v>
      </c>
      <c r="M12" s="78">
        <f t="shared" si="3"/>
        <v>0.25</v>
      </c>
      <c r="N12" s="78">
        <f t="shared" si="4"/>
        <v>0.25</v>
      </c>
      <c r="O12" s="78">
        <f t="shared" si="5"/>
        <v>0.26</v>
      </c>
      <c r="P12" s="78">
        <f t="shared" si="26"/>
        <v>0.25</v>
      </c>
      <c r="Q12" s="78">
        <f t="shared" si="6"/>
        <v>0.23</v>
      </c>
      <c r="R12" s="78">
        <f t="shared" si="7"/>
        <v>0.25</v>
      </c>
      <c r="S12" s="78">
        <f t="shared" si="8"/>
        <v>0.25</v>
      </c>
      <c r="T12" s="78">
        <f t="shared" si="9"/>
        <v>0.26</v>
      </c>
      <c r="U12" s="78">
        <f t="shared" si="10"/>
        <v>0.25</v>
      </c>
      <c r="V12" s="78">
        <f t="shared" si="11"/>
        <v>0.26</v>
      </c>
      <c r="W12" s="78">
        <f t="shared" si="12"/>
        <v>0.25</v>
      </c>
      <c r="X12" s="78">
        <f t="shared" si="13"/>
        <v>0.25</v>
      </c>
      <c r="Y12" s="78">
        <f t="shared" si="14"/>
        <v>0.23</v>
      </c>
      <c r="Z12" s="78">
        <f t="shared" si="15"/>
        <v>0.25</v>
      </c>
      <c r="AA12" s="78">
        <f t="shared" si="16"/>
        <v>0.22</v>
      </c>
      <c r="AB12" s="78">
        <f t="shared" si="17"/>
        <v>0.26</v>
      </c>
      <c r="AC12" s="78">
        <f t="shared" si="18"/>
        <v>0.26</v>
      </c>
      <c r="AD12" s="78">
        <f t="shared" si="19"/>
        <v>0.28999999999999998</v>
      </c>
      <c r="AE12" s="78">
        <f t="shared" si="20"/>
        <v>0.23</v>
      </c>
      <c r="AF12" s="78">
        <f t="shared" si="21"/>
        <v>0.26</v>
      </c>
      <c r="AG12" s="78">
        <f t="shared" si="22"/>
        <v>0.22</v>
      </c>
      <c r="AH12" s="78">
        <f t="shared" si="23"/>
        <v>0.23</v>
      </c>
      <c r="AI12" s="78">
        <f t="shared" si="24"/>
        <v>0.25</v>
      </c>
      <c r="AJ12" s="78">
        <f t="shared" si="25"/>
        <v>0.23</v>
      </c>
    </row>
    <row r="13" spans="1:36" ht="12.95" customHeight="1" x14ac:dyDescent="0.15">
      <c r="A13" s="82">
        <v>840</v>
      </c>
      <c r="B13" s="99" t="s">
        <v>136</v>
      </c>
      <c r="C13" s="99"/>
      <c r="D13" s="77">
        <v>30</v>
      </c>
      <c r="E13" s="77">
        <v>24</v>
      </c>
      <c r="F13" s="4">
        <f t="shared" si="0"/>
        <v>0.82</v>
      </c>
      <c r="G13" s="5"/>
      <c r="H13" s="77"/>
      <c r="I13" s="5"/>
      <c r="J13" s="1" t="s">
        <v>15</v>
      </c>
      <c r="K13" s="78">
        <f t="shared" si="1"/>
        <v>0.72</v>
      </c>
      <c r="L13" s="78">
        <f t="shared" si="2"/>
        <v>0.82</v>
      </c>
      <c r="M13" s="78">
        <f t="shared" si="3"/>
        <v>0.82</v>
      </c>
      <c r="N13" s="78">
        <f t="shared" si="4"/>
        <v>0.8</v>
      </c>
      <c r="O13" s="78">
        <f t="shared" si="5"/>
        <v>0.79</v>
      </c>
      <c r="P13" s="78">
        <f t="shared" si="26"/>
        <v>0.82</v>
      </c>
      <c r="Q13" s="78">
        <f t="shared" si="6"/>
        <v>0.72</v>
      </c>
      <c r="R13" s="78">
        <f t="shared" si="7"/>
        <v>0.83</v>
      </c>
      <c r="S13" s="78">
        <f t="shared" si="8"/>
        <v>0.83</v>
      </c>
      <c r="T13" s="78">
        <f t="shared" si="9"/>
        <v>0.88</v>
      </c>
      <c r="U13" s="78">
        <f t="shared" si="10"/>
        <v>0.83</v>
      </c>
      <c r="V13" s="78">
        <f t="shared" si="11"/>
        <v>0.84</v>
      </c>
      <c r="W13" s="78">
        <f t="shared" si="12"/>
        <v>0.77</v>
      </c>
      <c r="X13" s="78">
        <f t="shared" si="13"/>
        <v>0.79</v>
      </c>
      <c r="Y13" s="78">
        <f t="shared" si="14"/>
        <v>0.75</v>
      </c>
      <c r="Z13" s="78">
        <f t="shared" si="15"/>
        <v>0.79</v>
      </c>
      <c r="AA13" s="78">
        <f t="shared" si="16"/>
        <v>0.69</v>
      </c>
      <c r="AB13" s="78">
        <f t="shared" si="17"/>
        <v>0.86</v>
      </c>
      <c r="AC13" s="78">
        <f t="shared" si="18"/>
        <v>0.85</v>
      </c>
      <c r="AD13" s="78">
        <f t="shared" si="19"/>
        <v>0.87</v>
      </c>
      <c r="AE13" s="78">
        <f t="shared" si="20"/>
        <v>0.78</v>
      </c>
      <c r="AF13" s="78">
        <f t="shared" si="21"/>
        <v>0.85</v>
      </c>
      <c r="AG13" s="78">
        <f t="shared" si="22"/>
        <v>0.68</v>
      </c>
      <c r="AH13" s="78">
        <f t="shared" si="23"/>
        <v>0.75</v>
      </c>
      <c r="AI13" s="78">
        <f t="shared" si="24"/>
        <v>0.78</v>
      </c>
      <c r="AJ13" s="78">
        <f t="shared" si="25"/>
        <v>0.75</v>
      </c>
    </row>
    <row r="14" spans="1:36" ht="12.95" customHeight="1" x14ac:dyDescent="0.15">
      <c r="A14" s="82">
        <v>841</v>
      </c>
      <c r="B14" s="99" t="s">
        <v>136</v>
      </c>
      <c r="C14" s="99"/>
      <c r="D14" s="77">
        <v>24</v>
      </c>
      <c r="E14" s="77">
        <v>22</v>
      </c>
      <c r="F14" s="4">
        <f t="shared" si="0"/>
        <v>0.5</v>
      </c>
      <c r="G14" s="5" t="s">
        <v>388</v>
      </c>
      <c r="H14" s="77"/>
      <c r="I14" s="77"/>
      <c r="J14" s="1" t="s">
        <v>15</v>
      </c>
      <c r="K14" s="78">
        <f t="shared" si="1"/>
        <v>0.44</v>
      </c>
      <c r="L14" s="78">
        <f t="shared" si="2"/>
        <v>0.5</v>
      </c>
      <c r="M14" s="78">
        <f t="shared" si="3"/>
        <v>0.5</v>
      </c>
      <c r="N14" s="78">
        <f t="shared" si="4"/>
        <v>0.49</v>
      </c>
      <c r="O14" s="78">
        <f t="shared" si="5"/>
        <v>0.49</v>
      </c>
      <c r="P14" s="78">
        <f t="shared" si="26"/>
        <v>0.5</v>
      </c>
      <c r="Q14" s="78">
        <f t="shared" si="6"/>
        <v>0.44</v>
      </c>
      <c r="R14" s="78">
        <f t="shared" si="7"/>
        <v>0.49</v>
      </c>
      <c r="S14" s="78">
        <f t="shared" si="8"/>
        <v>0.5</v>
      </c>
      <c r="T14" s="78">
        <f t="shared" si="9"/>
        <v>0.54</v>
      </c>
      <c r="U14" s="78">
        <f t="shared" si="10"/>
        <v>0.5</v>
      </c>
      <c r="V14" s="78">
        <f t="shared" si="11"/>
        <v>0.5</v>
      </c>
      <c r="W14" s="78">
        <f t="shared" si="12"/>
        <v>0.47</v>
      </c>
      <c r="X14" s="78">
        <f t="shared" si="13"/>
        <v>0.48</v>
      </c>
      <c r="Y14" s="78">
        <f t="shared" si="14"/>
        <v>0.44</v>
      </c>
      <c r="Z14" s="78">
        <f t="shared" si="15"/>
        <v>0.48</v>
      </c>
      <c r="AA14" s="78">
        <f t="shared" si="16"/>
        <v>0.42</v>
      </c>
      <c r="AB14" s="78">
        <f t="shared" si="17"/>
        <v>0.5</v>
      </c>
      <c r="AC14" s="78">
        <f t="shared" si="18"/>
        <v>0.51</v>
      </c>
      <c r="AD14" s="78">
        <f t="shared" si="19"/>
        <v>0.55000000000000004</v>
      </c>
      <c r="AE14" s="78">
        <f t="shared" si="20"/>
        <v>0.46</v>
      </c>
      <c r="AF14" s="78">
        <f t="shared" si="21"/>
        <v>0.51</v>
      </c>
      <c r="AG14" s="78">
        <f t="shared" si="22"/>
        <v>0.41</v>
      </c>
      <c r="AH14" s="78">
        <f t="shared" si="23"/>
        <v>0.45</v>
      </c>
      <c r="AI14" s="78">
        <f t="shared" si="24"/>
        <v>0.48</v>
      </c>
      <c r="AJ14" s="78">
        <f t="shared" si="25"/>
        <v>0.45</v>
      </c>
    </row>
    <row r="15" spans="1:36" ht="12.95" customHeight="1" x14ac:dyDescent="0.15">
      <c r="A15" s="82">
        <v>842</v>
      </c>
      <c r="B15" s="99" t="s">
        <v>136</v>
      </c>
      <c r="C15" s="99"/>
      <c r="D15" s="77">
        <v>38</v>
      </c>
      <c r="E15" s="77">
        <v>24</v>
      </c>
      <c r="F15" s="4">
        <f t="shared" si="0"/>
        <v>1.22</v>
      </c>
      <c r="G15" s="5"/>
      <c r="H15" s="77"/>
      <c r="I15" s="77"/>
      <c r="J15" s="1" t="s">
        <v>15</v>
      </c>
      <c r="K15" s="78">
        <f t="shared" si="1"/>
        <v>1.08</v>
      </c>
      <c r="L15" s="78">
        <f t="shared" si="2"/>
        <v>1.27</v>
      </c>
      <c r="M15" s="78">
        <f t="shared" si="3"/>
        <v>1.24</v>
      </c>
      <c r="N15" s="78">
        <f t="shared" si="4"/>
        <v>1.22</v>
      </c>
      <c r="O15" s="78">
        <f t="shared" si="5"/>
        <v>1.21</v>
      </c>
      <c r="P15" s="78">
        <f t="shared" si="26"/>
        <v>1.22</v>
      </c>
      <c r="Q15" s="78">
        <f t="shared" si="6"/>
        <v>1.1100000000000001</v>
      </c>
      <c r="R15" s="78">
        <f t="shared" si="7"/>
        <v>1.3</v>
      </c>
      <c r="S15" s="78">
        <f t="shared" si="8"/>
        <v>1.26</v>
      </c>
      <c r="T15" s="78">
        <f t="shared" si="9"/>
        <v>1.31</v>
      </c>
      <c r="U15" s="78">
        <f t="shared" si="10"/>
        <v>1.31</v>
      </c>
      <c r="V15" s="78">
        <f t="shared" si="11"/>
        <v>1.34</v>
      </c>
      <c r="W15" s="78">
        <f t="shared" si="12"/>
        <v>1.2</v>
      </c>
      <c r="X15" s="78">
        <f t="shared" si="13"/>
        <v>1.21</v>
      </c>
      <c r="Y15" s="78">
        <f t="shared" si="14"/>
        <v>1.21</v>
      </c>
      <c r="Z15" s="78">
        <f t="shared" si="15"/>
        <v>1.21</v>
      </c>
      <c r="AA15" s="78">
        <f t="shared" si="16"/>
        <v>1.05</v>
      </c>
      <c r="AB15" s="78">
        <f t="shared" si="17"/>
        <v>1.37</v>
      </c>
      <c r="AC15" s="78">
        <f t="shared" si="18"/>
        <v>1.34</v>
      </c>
      <c r="AD15" s="78">
        <f t="shared" si="19"/>
        <v>1.28</v>
      </c>
      <c r="AE15" s="78">
        <f t="shared" si="20"/>
        <v>1.22</v>
      </c>
      <c r="AF15" s="78">
        <f t="shared" si="21"/>
        <v>1.28</v>
      </c>
      <c r="AG15" s="78">
        <f t="shared" si="22"/>
        <v>1.08</v>
      </c>
      <c r="AH15" s="78">
        <f t="shared" si="23"/>
        <v>1.19</v>
      </c>
      <c r="AI15" s="78">
        <f t="shared" si="24"/>
        <v>1.2</v>
      </c>
      <c r="AJ15" s="78">
        <f t="shared" si="25"/>
        <v>1.19</v>
      </c>
    </row>
    <row r="16" spans="1:36" ht="12.95" customHeight="1" x14ac:dyDescent="0.15">
      <c r="A16" s="82">
        <v>843</v>
      </c>
      <c r="B16" s="99" t="s">
        <v>136</v>
      </c>
      <c r="C16" s="99"/>
      <c r="D16" s="77">
        <v>16</v>
      </c>
      <c r="E16" s="77">
        <v>16</v>
      </c>
      <c r="F16" s="4">
        <f t="shared" si="0"/>
        <v>0.17</v>
      </c>
      <c r="G16" s="5" t="s">
        <v>388</v>
      </c>
      <c r="H16" s="77" t="s">
        <v>391</v>
      </c>
      <c r="I16" s="77" t="s">
        <v>388</v>
      </c>
      <c r="J16" s="1" t="s">
        <v>15</v>
      </c>
      <c r="K16" s="78">
        <f t="shared" si="1"/>
        <v>0.16</v>
      </c>
      <c r="L16" s="78">
        <f t="shared" si="2"/>
        <v>0.17</v>
      </c>
      <c r="M16" s="78">
        <f t="shared" si="3"/>
        <v>0.17</v>
      </c>
      <c r="N16" s="78">
        <f t="shared" si="4"/>
        <v>0.17</v>
      </c>
      <c r="O16" s="78">
        <f t="shared" si="5"/>
        <v>0.17</v>
      </c>
      <c r="P16" s="78">
        <f t="shared" si="26"/>
        <v>0.17</v>
      </c>
      <c r="Q16" s="78">
        <f t="shared" si="6"/>
        <v>0.15</v>
      </c>
      <c r="R16" s="78">
        <f t="shared" si="7"/>
        <v>0.17</v>
      </c>
      <c r="S16" s="78">
        <f t="shared" si="8"/>
        <v>0.17</v>
      </c>
      <c r="T16" s="78">
        <f t="shared" si="9"/>
        <v>0.18</v>
      </c>
      <c r="U16" s="78">
        <f t="shared" si="10"/>
        <v>0.17</v>
      </c>
      <c r="V16" s="78">
        <f t="shared" si="11"/>
        <v>0.17</v>
      </c>
      <c r="W16" s="78">
        <f t="shared" si="12"/>
        <v>0.16</v>
      </c>
      <c r="X16" s="78">
        <f t="shared" si="13"/>
        <v>0.17</v>
      </c>
      <c r="Y16" s="78">
        <f t="shared" si="14"/>
        <v>0.14000000000000001</v>
      </c>
      <c r="Z16" s="78">
        <f t="shared" si="15"/>
        <v>0.16</v>
      </c>
      <c r="AA16" s="78">
        <f t="shared" si="16"/>
        <v>0.15</v>
      </c>
      <c r="AB16" s="78">
        <f t="shared" si="17"/>
        <v>0.16</v>
      </c>
      <c r="AC16" s="78">
        <f t="shared" si="18"/>
        <v>0.17</v>
      </c>
      <c r="AD16" s="78">
        <f t="shared" si="19"/>
        <v>0.2</v>
      </c>
      <c r="AE16" s="78">
        <f t="shared" si="20"/>
        <v>0.15</v>
      </c>
      <c r="AF16" s="78">
        <f t="shared" si="21"/>
        <v>0.16</v>
      </c>
      <c r="AG16" s="78">
        <f t="shared" si="22"/>
        <v>0.14000000000000001</v>
      </c>
      <c r="AH16" s="78">
        <f t="shared" si="23"/>
        <v>0.15</v>
      </c>
      <c r="AI16" s="78">
        <f t="shared" si="24"/>
        <v>0.17</v>
      </c>
      <c r="AJ16" s="78">
        <f t="shared" si="25"/>
        <v>0.15</v>
      </c>
    </row>
    <row r="17" spans="1:36" ht="12.95" customHeight="1" x14ac:dyDescent="0.15">
      <c r="A17" s="82">
        <v>844</v>
      </c>
      <c r="B17" s="99" t="s">
        <v>136</v>
      </c>
      <c r="C17" s="99"/>
      <c r="D17" s="77">
        <v>32</v>
      </c>
      <c r="E17" s="77">
        <v>22</v>
      </c>
      <c r="F17" s="4">
        <f t="shared" si="0"/>
        <v>0.82</v>
      </c>
      <c r="G17" s="5"/>
      <c r="H17" s="77"/>
      <c r="I17" s="77"/>
      <c r="J17" s="1" t="s">
        <v>15</v>
      </c>
      <c r="K17" s="78">
        <f t="shared" si="1"/>
        <v>0.73</v>
      </c>
      <c r="L17" s="78">
        <f t="shared" si="2"/>
        <v>0.84</v>
      </c>
      <c r="M17" s="78">
        <f t="shared" si="3"/>
        <v>0.83</v>
      </c>
      <c r="N17" s="78">
        <f t="shared" si="4"/>
        <v>0.82</v>
      </c>
      <c r="O17" s="78">
        <f t="shared" si="5"/>
        <v>0.82</v>
      </c>
      <c r="P17" s="78">
        <f t="shared" si="26"/>
        <v>0.82</v>
      </c>
      <c r="Q17" s="78">
        <f t="shared" si="6"/>
        <v>0.74</v>
      </c>
      <c r="R17" s="78">
        <f t="shared" si="7"/>
        <v>0.86</v>
      </c>
      <c r="S17" s="78">
        <f t="shared" si="8"/>
        <v>0.84</v>
      </c>
      <c r="T17" s="78">
        <f t="shared" si="9"/>
        <v>0.88</v>
      </c>
      <c r="U17" s="78">
        <f t="shared" si="10"/>
        <v>0.88</v>
      </c>
      <c r="V17" s="78">
        <f t="shared" si="11"/>
        <v>0.88</v>
      </c>
      <c r="W17" s="78">
        <f t="shared" si="12"/>
        <v>0.8</v>
      </c>
      <c r="X17" s="78">
        <f t="shared" si="13"/>
        <v>0.81</v>
      </c>
      <c r="Y17" s="78">
        <f t="shared" si="14"/>
        <v>0.79</v>
      </c>
      <c r="Z17" s="78">
        <f t="shared" si="15"/>
        <v>0.81</v>
      </c>
      <c r="AA17" s="78">
        <f t="shared" si="16"/>
        <v>0.71</v>
      </c>
      <c r="AB17" s="78">
        <f t="shared" si="17"/>
        <v>0.89</v>
      </c>
      <c r="AC17" s="78">
        <f t="shared" si="18"/>
        <v>0.88</v>
      </c>
      <c r="AD17" s="78">
        <f t="shared" si="19"/>
        <v>0.88</v>
      </c>
      <c r="AE17" s="78">
        <f t="shared" si="20"/>
        <v>0.8</v>
      </c>
      <c r="AF17" s="78">
        <f t="shared" si="21"/>
        <v>0.88</v>
      </c>
      <c r="AG17" s="78">
        <f t="shared" si="22"/>
        <v>0.72</v>
      </c>
      <c r="AH17" s="78">
        <f t="shared" si="23"/>
        <v>0.78</v>
      </c>
      <c r="AI17" s="78">
        <f t="shared" si="24"/>
        <v>0.81</v>
      </c>
      <c r="AJ17" s="78">
        <f t="shared" si="25"/>
        <v>0.78</v>
      </c>
    </row>
    <row r="18" spans="1:36" ht="12.95" customHeight="1" x14ac:dyDescent="0.15">
      <c r="A18" s="77"/>
      <c r="B18" s="99"/>
      <c r="C18" s="99"/>
      <c r="D18" s="77"/>
      <c r="E18" s="77"/>
      <c r="F18" s="4" t="str">
        <f t="shared" si="0"/>
        <v/>
      </c>
      <c r="G18" s="5"/>
      <c r="H18" s="77"/>
      <c r="I18" s="77"/>
      <c r="J18" s="1" t="s">
        <v>15</v>
      </c>
      <c r="K18" s="78" t="e">
        <f t="shared" si="1"/>
        <v>#NUM!</v>
      </c>
      <c r="L18" s="78" t="e">
        <f t="shared" si="2"/>
        <v>#NUM!</v>
      </c>
      <c r="M18" s="78" t="e">
        <f t="shared" si="3"/>
        <v>#NUM!</v>
      </c>
      <c r="N18" s="78" t="e">
        <f t="shared" si="4"/>
        <v>#NUM!</v>
      </c>
      <c r="O18" s="78" t="e">
        <f t="shared" si="5"/>
        <v>#NUM!</v>
      </c>
      <c r="P18" s="78" t="e">
        <f t="shared" si="26"/>
        <v>#N/A</v>
      </c>
      <c r="Q18" s="78" t="e">
        <f t="shared" si="6"/>
        <v>#NUM!</v>
      </c>
      <c r="R18" s="78" t="e">
        <f t="shared" si="7"/>
        <v>#NUM!</v>
      </c>
      <c r="S18" s="78" t="e">
        <f t="shared" si="8"/>
        <v>#NUM!</v>
      </c>
      <c r="T18" s="78" t="e">
        <f t="shared" si="9"/>
        <v>#NUM!</v>
      </c>
      <c r="U18" s="78" t="e">
        <f t="shared" si="10"/>
        <v>#N/A</v>
      </c>
      <c r="V18" s="78" t="e">
        <f t="shared" si="11"/>
        <v>#NUM!</v>
      </c>
      <c r="W18" s="78" t="e">
        <f t="shared" si="12"/>
        <v>#NUM!</v>
      </c>
      <c r="X18" s="78" t="e">
        <f t="shared" si="13"/>
        <v>#NUM!</v>
      </c>
      <c r="Y18" s="78" t="e">
        <f t="shared" si="14"/>
        <v>#NUM!</v>
      </c>
      <c r="Z18" s="78" t="e">
        <f t="shared" si="15"/>
        <v>#N/A</v>
      </c>
      <c r="AA18" s="78" t="e">
        <f t="shared" si="16"/>
        <v>#NUM!</v>
      </c>
      <c r="AB18" s="78" t="e">
        <f t="shared" si="17"/>
        <v>#NUM!</v>
      </c>
      <c r="AC18" s="78" t="e">
        <f t="shared" si="18"/>
        <v>#NUM!</v>
      </c>
      <c r="AD18" s="78" t="e">
        <f t="shared" si="19"/>
        <v>#NUM!</v>
      </c>
      <c r="AE18" s="78" t="e">
        <f t="shared" si="20"/>
        <v>#NUM!</v>
      </c>
      <c r="AF18" s="78" t="e">
        <f t="shared" si="21"/>
        <v>#N/A</v>
      </c>
      <c r="AG18" s="78" t="e">
        <f t="shared" si="22"/>
        <v>#NUM!</v>
      </c>
      <c r="AH18" s="78" t="e">
        <f t="shared" si="23"/>
        <v>#NUM!</v>
      </c>
      <c r="AI18" s="78" t="e">
        <f t="shared" si="24"/>
        <v>#NUM!</v>
      </c>
      <c r="AJ18" s="78" t="e">
        <f t="shared" si="25"/>
        <v>#N/A</v>
      </c>
    </row>
    <row r="19" spans="1:36" ht="12.95" customHeight="1" x14ac:dyDescent="0.15">
      <c r="A19" s="77"/>
      <c r="B19" s="99"/>
      <c r="C19" s="99"/>
      <c r="D19" s="77"/>
      <c r="E19" s="77"/>
      <c r="F19" s="4" t="str">
        <f t="shared" si="0"/>
        <v/>
      </c>
      <c r="G19" s="5"/>
      <c r="H19" s="77"/>
      <c r="I19" s="77"/>
      <c r="J19" s="1" t="s">
        <v>15</v>
      </c>
      <c r="K19" s="78" t="e">
        <f t="shared" si="1"/>
        <v>#NUM!</v>
      </c>
      <c r="L19" s="78" t="e">
        <f t="shared" si="2"/>
        <v>#NUM!</v>
      </c>
      <c r="M19" s="78" t="e">
        <f t="shared" si="3"/>
        <v>#NUM!</v>
      </c>
      <c r="N19" s="78" t="e">
        <f t="shared" si="4"/>
        <v>#NUM!</v>
      </c>
      <c r="O19" s="78" t="e">
        <f t="shared" si="5"/>
        <v>#NUM!</v>
      </c>
      <c r="P19" s="78" t="e">
        <f t="shared" si="26"/>
        <v>#N/A</v>
      </c>
      <c r="Q19" s="78" t="e">
        <f t="shared" si="6"/>
        <v>#NUM!</v>
      </c>
      <c r="R19" s="78" t="e">
        <f t="shared" si="7"/>
        <v>#NUM!</v>
      </c>
      <c r="S19" s="78" t="e">
        <f t="shared" si="8"/>
        <v>#NUM!</v>
      </c>
      <c r="T19" s="78" t="e">
        <f t="shared" si="9"/>
        <v>#NUM!</v>
      </c>
      <c r="U19" s="78" t="e">
        <f t="shared" si="10"/>
        <v>#N/A</v>
      </c>
      <c r="V19" s="78" t="e">
        <f t="shared" si="11"/>
        <v>#NUM!</v>
      </c>
      <c r="W19" s="78" t="e">
        <f t="shared" si="12"/>
        <v>#NUM!</v>
      </c>
      <c r="X19" s="78" t="e">
        <f t="shared" si="13"/>
        <v>#NUM!</v>
      </c>
      <c r="Y19" s="78" t="e">
        <f t="shared" si="14"/>
        <v>#NUM!</v>
      </c>
      <c r="Z19" s="78" t="e">
        <f t="shared" si="15"/>
        <v>#N/A</v>
      </c>
      <c r="AA19" s="78" t="e">
        <f t="shared" si="16"/>
        <v>#NUM!</v>
      </c>
      <c r="AB19" s="78" t="e">
        <f t="shared" si="17"/>
        <v>#NUM!</v>
      </c>
      <c r="AC19" s="78" t="e">
        <f t="shared" si="18"/>
        <v>#NUM!</v>
      </c>
      <c r="AD19" s="78" t="e">
        <f t="shared" si="19"/>
        <v>#NUM!</v>
      </c>
      <c r="AE19" s="78" t="e">
        <f t="shared" si="20"/>
        <v>#NUM!</v>
      </c>
      <c r="AF19" s="78" t="e">
        <f t="shared" si="21"/>
        <v>#N/A</v>
      </c>
      <c r="AG19" s="78" t="e">
        <f t="shared" si="22"/>
        <v>#NUM!</v>
      </c>
      <c r="AH19" s="78" t="e">
        <f t="shared" si="23"/>
        <v>#NUM!</v>
      </c>
      <c r="AI19" s="78" t="e">
        <f t="shared" si="24"/>
        <v>#NUM!</v>
      </c>
      <c r="AJ19" s="78" t="e">
        <f t="shared" si="25"/>
        <v>#N/A</v>
      </c>
    </row>
    <row r="20" spans="1:36" ht="12.95" customHeight="1" x14ac:dyDescent="0.15">
      <c r="A20" s="77"/>
      <c r="B20" s="99"/>
      <c r="C20" s="99"/>
      <c r="D20" s="77"/>
      <c r="E20" s="77"/>
      <c r="F20" s="4" t="str">
        <f t="shared" si="0"/>
        <v/>
      </c>
      <c r="G20" s="5"/>
      <c r="H20" s="77"/>
      <c r="I20" s="77"/>
      <c r="J20" s="1" t="s">
        <v>15</v>
      </c>
      <c r="K20" s="78" t="e">
        <f t="shared" si="1"/>
        <v>#NUM!</v>
      </c>
      <c r="L20" s="78" t="e">
        <f t="shared" si="2"/>
        <v>#NUM!</v>
      </c>
      <c r="M20" s="78" t="e">
        <f t="shared" si="3"/>
        <v>#NUM!</v>
      </c>
      <c r="N20" s="78" t="e">
        <f t="shared" si="4"/>
        <v>#NUM!</v>
      </c>
      <c r="O20" s="78" t="e">
        <f t="shared" si="5"/>
        <v>#NUM!</v>
      </c>
      <c r="P20" s="78" t="e">
        <f t="shared" si="26"/>
        <v>#N/A</v>
      </c>
      <c r="Q20" s="78" t="e">
        <f t="shared" si="6"/>
        <v>#NUM!</v>
      </c>
      <c r="R20" s="78" t="e">
        <f t="shared" si="7"/>
        <v>#NUM!</v>
      </c>
      <c r="S20" s="78" t="e">
        <f t="shared" si="8"/>
        <v>#NUM!</v>
      </c>
      <c r="T20" s="78" t="e">
        <f t="shared" si="9"/>
        <v>#NUM!</v>
      </c>
      <c r="U20" s="78" t="e">
        <f t="shared" si="10"/>
        <v>#N/A</v>
      </c>
      <c r="V20" s="78" t="e">
        <f t="shared" si="11"/>
        <v>#NUM!</v>
      </c>
      <c r="W20" s="78" t="e">
        <f t="shared" si="12"/>
        <v>#NUM!</v>
      </c>
      <c r="X20" s="78" t="e">
        <f t="shared" si="13"/>
        <v>#NUM!</v>
      </c>
      <c r="Y20" s="78" t="e">
        <f t="shared" si="14"/>
        <v>#NUM!</v>
      </c>
      <c r="Z20" s="78" t="e">
        <f t="shared" si="15"/>
        <v>#N/A</v>
      </c>
      <c r="AA20" s="78" t="e">
        <f t="shared" si="16"/>
        <v>#NUM!</v>
      </c>
      <c r="AB20" s="78" t="e">
        <f t="shared" si="17"/>
        <v>#NUM!</v>
      </c>
      <c r="AC20" s="78" t="e">
        <f t="shared" si="18"/>
        <v>#NUM!</v>
      </c>
      <c r="AD20" s="78" t="e">
        <f t="shared" si="19"/>
        <v>#NUM!</v>
      </c>
      <c r="AE20" s="78" t="e">
        <f t="shared" si="20"/>
        <v>#NUM!</v>
      </c>
      <c r="AF20" s="78" t="e">
        <f t="shared" si="21"/>
        <v>#N/A</v>
      </c>
      <c r="AG20" s="78" t="e">
        <f t="shared" si="22"/>
        <v>#NUM!</v>
      </c>
      <c r="AH20" s="78" t="e">
        <f t="shared" si="23"/>
        <v>#NUM!</v>
      </c>
      <c r="AI20" s="78" t="e">
        <f t="shared" si="24"/>
        <v>#NUM!</v>
      </c>
      <c r="AJ20" s="78" t="e">
        <f t="shared" si="25"/>
        <v>#N/A</v>
      </c>
    </row>
    <row r="21" spans="1:36" ht="12.95" customHeight="1" x14ac:dyDescent="0.15">
      <c r="A21" s="77"/>
      <c r="B21" s="99"/>
      <c r="C21" s="99"/>
      <c r="D21" s="77"/>
      <c r="E21" s="77"/>
      <c r="F21" s="4" t="str">
        <f t="shared" si="0"/>
        <v/>
      </c>
      <c r="G21" s="5"/>
      <c r="H21" s="77"/>
      <c r="I21" s="77"/>
      <c r="J21" s="1" t="s">
        <v>15</v>
      </c>
      <c r="K21" s="78" t="e">
        <f t="shared" si="1"/>
        <v>#NUM!</v>
      </c>
      <c r="L21" s="78" t="e">
        <f t="shared" si="2"/>
        <v>#NUM!</v>
      </c>
      <c r="M21" s="78" t="e">
        <f t="shared" si="3"/>
        <v>#NUM!</v>
      </c>
      <c r="N21" s="78" t="e">
        <f t="shared" si="4"/>
        <v>#NUM!</v>
      </c>
      <c r="O21" s="78" t="e">
        <f t="shared" si="5"/>
        <v>#NUM!</v>
      </c>
      <c r="P21" s="78" t="e">
        <f t="shared" si="26"/>
        <v>#N/A</v>
      </c>
      <c r="Q21" s="78" t="e">
        <f t="shared" si="6"/>
        <v>#NUM!</v>
      </c>
      <c r="R21" s="78" t="e">
        <f t="shared" si="7"/>
        <v>#NUM!</v>
      </c>
      <c r="S21" s="78" t="e">
        <f t="shared" si="8"/>
        <v>#NUM!</v>
      </c>
      <c r="T21" s="78" t="e">
        <f t="shared" si="9"/>
        <v>#NUM!</v>
      </c>
      <c r="U21" s="78" t="e">
        <f t="shared" si="10"/>
        <v>#N/A</v>
      </c>
      <c r="V21" s="78" t="e">
        <f t="shared" si="11"/>
        <v>#NUM!</v>
      </c>
      <c r="W21" s="78" t="e">
        <f t="shared" si="12"/>
        <v>#NUM!</v>
      </c>
      <c r="X21" s="78" t="e">
        <f t="shared" si="13"/>
        <v>#NUM!</v>
      </c>
      <c r="Y21" s="78" t="e">
        <f t="shared" si="14"/>
        <v>#NUM!</v>
      </c>
      <c r="Z21" s="78" t="e">
        <f t="shared" si="15"/>
        <v>#N/A</v>
      </c>
      <c r="AA21" s="78" t="e">
        <f t="shared" si="16"/>
        <v>#NUM!</v>
      </c>
      <c r="AB21" s="78" t="e">
        <f t="shared" si="17"/>
        <v>#NUM!</v>
      </c>
      <c r="AC21" s="78" t="e">
        <f t="shared" si="18"/>
        <v>#NUM!</v>
      </c>
      <c r="AD21" s="78" t="e">
        <f t="shared" si="19"/>
        <v>#NUM!</v>
      </c>
      <c r="AE21" s="78" t="e">
        <f t="shared" si="20"/>
        <v>#NUM!</v>
      </c>
      <c r="AF21" s="78" t="e">
        <f t="shared" si="21"/>
        <v>#N/A</v>
      </c>
      <c r="AG21" s="78" t="e">
        <f t="shared" si="22"/>
        <v>#NUM!</v>
      </c>
      <c r="AH21" s="78" t="e">
        <f t="shared" si="23"/>
        <v>#NUM!</v>
      </c>
      <c r="AI21" s="78" t="e">
        <f t="shared" si="24"/>
        <v>#NUM!</v>
      </c>
      <c r="AJ21" s="78" t="e">
        <f t="shared" si="25"/>
        <v>#N/A</v>
      </c>
    </row>
    <row r="22" spans="1:36" ht="12.95" customHeight="1" x14ac:dyDescent="0.15">
      <c r="A22" s="77"/>
      <c r="B22" s="99"/>
      <c r="C22" s="99"/>
      <c r="D22" s="77"/>
      <c r="E22" s="77"/>
      <c r="F22" s="4" t="str">
        <f t="shared" si="0"/>
        <v/>
      </c>
      <c r="G22" s="26"/>
      <c r="H22" s="77"/>
      <c r="I22" s="77"/>
      <c r="J22" s="1" t="s">
        <v>15</v>
      </c>
      <c r="K22" s="78" t="e">
        <f t="shared" si="1"/>
        <v>#NUM!</v>
      </c>
      <c r="L22" s="78" t="e">
        <f t="shared" si="2"/>
        <v>#NUM!</v>
      </c>
      <c r="M22" s="78" t="e">
        <f t="shared" si="3"/>
        <v>#NUM!</v>
      </c>
      <c r="N22" s="78" t="e">
        <f t="shared" si="4"/>
        <v>#NUM!</v>
      </c>
      <c r="O22" s="78" t="e">
        <f t="shared" si="5"/>
        <v>#NUM!</v>
      </c>
      <c r="P22" s="78" t="e">
        <f t="shared" si="26"/>
        <v>#N/A</v>
      </c>
      <c r="Q22" s="78" t="e">
        <f t="shared" si="6"/>
        <v>#NUM!</v>
      </c>
      <c r="R22" s="78" t="e">
        <f t="shared" si="7"/>
        <v>#NUM!</v>
      </c>
      <c r="S22" s="78" t="e">
        <f t="shared" si="8"/>
        <v>#NUM!</v>
      </c>
      <c r="T22" s="78" t="e">
        <f t="shared" si="9"/>
        <v>#NUM!</v>
      </c>
      <c r="U22" s="78" t="e">
        <f t="shared" si="10"/>
        <v>#N/A</v>
      </c>
      <c r="V22" s="78" t="e">
        <f t="shared" si="11"/>
        <v>#NUM!</v>
      </c>
      <c r="W22" s="78" t="e">
        <f t="shared" si="12"/>
        <v>#NUM!</v>
      </c>
      <c r="X22" s="78" t="e">
        <f t="shared" si="13"/>
        <v>#NUM!</v>
      </c>
      <c r="Y22" s="78" t="e">
        <f t="shared" si="14"/>
        <v>#NUM!</v>
      </c>
      <c r="Z22" s="78" t="e">
        <f t="shared" si="15"/>
        <v>#N/A</v>
      </c>
      <c r="AA22" s="78" t="e">
        <f t="shared" si="16"/>
        <v>#NUM!</v>
      </c>
      <c r="AB22" s="78" t="e">
        <f t="shared" si="17"/>
        <v>#NUM!</v>
      </c>
      <c r="AC22" s="78" t="e">
        <f t="shared" si="18"/>
        <v>#NUM!</v>
      </c>
      <c r="AD22" s="78" t="e">
        <f t="shared" si="19"/>
        <v>#NUM!</v>
      </c>
      <c r="AE22" s="78" t="e">
        <f t="shared" si="20"/>
        <v>#NUM!</v>
      </c>
      <c r="AF22" s="78" t="e">
        <f t="shared" si="21"/>
        <v>#N/A</v>
      </c>
      <c r="AG22" s="78" t="e">
        <f t="shared" si="22"/>
        <v>#NUM!</v>
      </c>
      <c r="AH22" s="78" t="e">
        <f t="shared" si="23"/>
        <v>#NUM!</v>
      </c>
      <c r="AI22" s="78" t="e">
        <f t="shared" si="24"/>
        <v>#NUM!</v>
      </c>
      <c r="AJ22" s="78" t="e">
        <f t="shared" si="25"/>
        <v>#N/A</v>
      </c>
    </row>
    <row r="23" spans="1:36" ht="12.95" customHeight="1" x14ac:dyDescent="0.15">
      <c r="A23" s="77"/>
      <c r="B23" s="99"/>
      <c r="C23" s="99"/>
      <c r="D23" s="77"/>
      <c r="E23" s="77"/>
      <c r="F23" s="4" t="str">
        <f t="shared" si="0"/>
        <v/>
      </c>
      <c r="G23" s="26"/>
      <c r="H23" s="77"/>
      <c r="I23" s="77"/>
      <c r="J23" s="1" t="s">
        <v>15</v>
      </c>
      <c r="K23" s="78" t="e">
        <f t="shared" si="1"/>
        <v>#NUM!</v>
      </c>
      <c r="L23" s="78" t="e">
        <f t="shared" si="2"/>
        <v>#NUM!</v>
      </c>
      <c r="M23" s="78" t="e">
        <f t="shared" si="3"/>
        <v>#NUM!</v>
      </c>
      <c r="N23" s="78" t="e">
        <f t="shared" si="4"/>
        <v>#NUM!</v>
      </c>
      <c r="O23" s="78" t="e">
        <f t="shared" si="5"/>
        <v>#NUM!</v>
      </c>
      <c r="P23" s="78" t="e">
        <f t="shared" si="26"/>
        <v>#N/A</v>
      </c>
      <c r="Q23" s="78" t="e">
        <f t="shared" si="6"/>
        <v>#NUM!</v>
      </c>
      <c r="R23" s="78" t="e">
        <f t="shared" si="7"/>
        <v>#NUM!</v>
      </c>
      <c r="S23" s="78" t="e">
        <f t="shared" si="8"/>
        <v>#NUM!</v>
      </c>
      <c r="T23" s="78" t="e">
        <f t="shared" si="9"/>
        <v>#NUM!</v>
      </c>
      <c r="U23" s="78" t="e">
        <f t="shared" si="10"/>
        <v>#N/A</v>
      </c>
      <c r="V23" s="78" t="e">
        <f t="shared" si="11"/>
        <v>#NUM!</v>
      </c>
      <c r="W23" s="78" t="e">
        <f t="shared" si="12"/>
        <v>#NUM!</v>
      </c>
      <c r="X23" s="78" t="e">
        <f t="shared" si="13"/>
        <v>#NUM!</v>
      </c>
      <c r="Y23" s="78" t="e">
        <f t="shared" si="14"/>
        <v>#NUM!</v>
      </c>
      <c r="Z23" s="78" t="e">
        <f t="shared" si="15"/>
        <v>#N/A</v>
      </c>
      <c r="AA23" s="78" t="e">
        <f t="shared" si="16"/>
        <v>#NUM!</v>
      </c>
      <c r="AB23" s="78" t="e">
        <f t="shared" si="17"/>
        <v>#NUM!</v>
      </c>
      <c r="AC23" s="78" t="e">
        <f t="shared" si="18"/>
        <v>#NUM!</v>
      </c>
      <c r="AD23" s="78" t="e">
        <f t="shared" si="19"/>
        <v>#NUM!</v>
      </c>
      <c r="AE23" s="78" t="e">
        <f t="shared" si="20"/>
        <v>#NUM!</v>
      </c>
      <c r="AF23" s="78" t="e">
        <f t="shared" si="21"/>
        <v>#N/A</v>
      </c>
      <c r="AG23" s="78" t="e">
        <f t="shared" si="22"/>
        <v>#NUM!</v>
      </c>
      <c r="AH23" s="78" t="e">
        <f t="shared" si="23"/>
        <v>#NUM!</v>
      </c>
      <c r="AI23" s="78" t="e">
        <f t="shared" si="24"/>
        <v>#NUM!</v>
      </c>
      <c r="AJ23" s="78" t="e">
        <f t="shared" si="25"/>
        <v>#N/A</v>
      </c>
    </row>
    <row r="24" spans="1:36" ht="12.95" customHeight="1" x14ac:dyDescent="0.15">
      <c r="A24" s="77"/>
      <c r="B24" s="99"/>
      <c r="C24" s="99"/>
      <c r="D24" s="77"/>
      <c r="E24" s="77"/>
      <c r="F24" s="4" t="str">
        <f t="shared" si="0"/>
        <v/>
      </c>
      <c r="G24" s="5"/>
      <c r="H24" s="77"/>
      <c r="I24" s="77"/>
      <c r="J24" s="1" t="s">
        <v>15</v>
      </c>
      <c r="K24" s="78" t="e">
        <f t="shared" si="1"/>
        <v>#NUM!</v>
      </c>
      <c r="L24" s="78" t="e">
        <f t="shared" si="2"/>
        <v>#NUM!</v>
      </c>
      <c r="M24" s="78" t="e">
        <f t="shared" si="3"/>
        <v>#NUM!</v>
      </c>
      <c r="N24" s="78" t="e">
        <f t="shared" si="4"/>
        <v>#NUM!</v>
      </c>
      <c r="O24" s="78" t="e">
        <f t="shared" si="5"/>
        <v>#NUM!</v>
      </c>
      <c r="P24" s="78" t="e">
        <f t="shared" si="26"/>
        <v>#N/A</v>
      </c>
      <c r="Q24" s="78" t="e">
        <f t="shared" si="6"/>
        <v>#NUM!</v>
      </c>
      <c r="R24" s="78" t="e">
        <f t="shared" si="7"/>
        <v>#NUM!</v>
      </c>
      <c r="S24" s="78" t="e">
        <f t="shared" si="8"/>
        <v>#NUM!</v>
      </c>
      <c r="T24" s="78" t="e">
        <f t="shared" si="9"/>
        <v>#NUM!</v>
      </c>
      <c r="U24" s="78" t="e">
        <f t="shared" si="10"/>
        <v>#N/A</v>
      </c>
      <c r="V24" s="78" t="e">
        <f t="shared" si="11"/>
        <v>#NUM!</v>
      </c>
      <c r="W24" s="78" t="e">
        <f t="shared" si="12"/>
        <v>#NUM!</v>
      </c>
      <c r="X24" s="78" t="e">
        <f t="shared" si="13"/>
        <v>#NUM!</v>
      </c>
      <c r="Y24" s="78" t="e">
        <f t="shared" si="14"/>
        <v>#NUM!</v>
      </c>
      <c r="Z24" s="78" t="e">
        <f t="shared" si="15"/>
        <v>#N/A</v>
      </c>
      <c r="AA24" s="78" t="e">
        <f t="shared" si="16"/>
        <v>#NUM!</v>
      </c>
      <c r="AB24" s="78" t="e">
        <f t="shared" si="17"/>
        <v>#NUM!</v>
      </c>
      <c r="AC24" s="78" t="e">
        <f t="shared" si="18"/>
        <v>#NUM!</v>
      </c>
      <c r="AD24" s="78" t="e">
        <f t="shared" si="19"/>
        <v>#NUM!</v>
      </c>
      <c r="AE24" s="78" t="e">
        <f t="shared" si="20"/>
        <v>#NUM!</v>
      </c>
      <c r="AF24" s="78" t="e">
        <f t="shared" si="21"/>
        <v>#N/A</v>
      </c>
      <c r="AG24" s="78" t="e">
        <f t="shared" si="22"/>
        <v>#NUM!</v>
      </c>
      <c r="AH24" s="78" t="e">
        <f t="shared" si="23"/>
        <v>#NUM!</v>
      </c>
      <c r="AI24" s="78" t="e">
        <f t="shared" si="24"/>
        <v>#NUM!</v>
      </c>
      <c r="AJ24" s="78" t="e">
        <f t="shared" si="25"/>
        <v>#N/A</v>
      </c>
    </row>
    <row r="25" spans="1:36" ht="12.95" customHeight="1" x14ac:dyDescent="0.15">
      <c r="A25" s="77"/>
      <c r="B25" s="99"/>
      <c r="C25" s="99"/>
      <c r="D25" s="77"/>
      <c r="E25" s="77"/>
      <c r="F25" s="4" t="str">
        <f t="shared" si="0"/>
        <v/>
      </c>
      <c r="G25" s="5"/>
      <c r="H25" s="77"/>
      <c r="I25" s="77"/>
      <c r="J25" s="1" t="s">
        <v>15</v>
      </c>
      <c r="K25" s="78" t="e">
        <f t="shared" si="1"/>
        <v>#NUM!</v>
      </c>
      <c r="L25" s="78" t="e">
        <f t="shared" si="2"/>
        <v>#NUM!</v>
      </c>
      <c r="M25" s="78" t="e">
        <f t="shared" si="3"/>
        <v>#NUM!</v>
      </c>
      <c r="N25" s="78" t="e">
        <f t="shared" si="4"/>
        <v>#NUM!</v>
      </c>
      <c r="O25" s="78" t="e">
        <f t="shared" si="5"/>
        <v>#NUM!</v>
      </c>
      <c r="P25" s="78" t="e">
        <f t="shared" si="26"/>
        <v>#N/A</v>
      </c>
      <c r="Q25" s="78" t="e">
        <f t="shared" si="6"/>
        <v>#NUM!</v>
      </c>
      <c r="R25" s="78" t="e">
        <f t="shared" si="7"/>
        <v>#NUM!</v>
      </c>
      <c r="S25" s="78" t="e">
        <f t="shared" si="8"/>
        <v>#NUM!</v>
      </c>
      <c r="T25" s="78" t="e">
        <f t="shared" si="9"/>
        <v>#NUM!</v>
      </c>
      <c r="U25" s="78" t="e">
        <f t="shared" si="10"/>
        <v>#N/A</v>
      </c>
      <c r="V25" s="78" t="e">
        <f t="shared" si="11"/>
        <v>#NUM!</v>
      </c>
      <c r="W25" s="78" t="e">
        <f t="shared" si="12"/>
        <v>#NUM!</v>
      </c>
      <c r="X25" s="78" t="e">
        <f t="shared" si="13"/>
        <v>#NUM!</v>
      </c>
      <c r="Y25" s="78" t="e">
        <f t="shared" si="14"/>
        <v>#NUM!</v>
      </c>
      <c r="Z25" s="78" t="e">
        <f t="shared" si="15"/>
        <v>#N/A</v>
      </c>
      <c r="AA25" s="78" t="e">
        <f t="shared" si="16"/>
        <v>#NUM!</v>
      </c>
      <c r="AB25" s="78" t="e">
        <f t="shared" si="17"/>
        <v>#NUM!</v>
      </c>
      <c r="AC25" s="78" t="e">
        <f t="shared" si="18"/>
        <v>#NUM!</v>
      </c>
      <c r="AD25" s="78" t="e">
        <f t="shared" si="19"/>
        <v>#NUM!</v>
      </c>
      <c r="AE25" s="78" t="e">
        <f t="shared" si="20"/>
        <v>#NUM!</v>
      </c>
      <c r="AF25" s="78" t="e">
        <f t="shared" si="21"/>
        <v>#N/A</v>
      </c>
      <c r="AG25" s="78" t="e">
        <f t="shared" si="22"/>
        <v>#NUM!</v>
      </c>
      <c r="AH25" s="78" t="e">
        <f t="shared" si="23"/>
        <v>#NUM!</v>
      </c>
      <c r="AI25" s="78" t="e">
        <f t="shared" si="24"/>
        <v>#NUM!</v>
      </c>
      <c r="AJ25" s="78" t="e">
        <f t="shared" si="25"/>
        <v>#N/A</v>
      </c>
    </row>
    <row r="26" spans="1:36" ht="12.95" customHeight="1" x14ac:dyDescent="0.15">
      <c r="A26" s="77"/>
      <c r="B26" s="99"/>
      <c r="C26" s="99"/>
      <c r="D26" s="77"/>
      <c r="E26" s="77"/>
      <c r="F26" s="4" t="str">
        <f t="shared" si="0"/>
        <v/>
      </c>
      <c r="G26" s="5"/>
      <c r="H26" s="77"/>
      <c r="I26" s="77"/>
      <c r="J26" s="1" t="s">
        <v>15</v>
      </c>
      <c r="K26" s="78" t="e">
        <f t="shared" si="1"/>
        <v>#NUM!</v>
      </c>
      <c r="L26" s="78" t="e">
        <f t="shared" si="2"/>
        <v>#NUM!</v>
      </c>
      <c r="M26" s="78" t="e">
        <f t="shared" si="3"/>
        <v>#NUM!</v>
      </c>
      <c r="N26" s="78" t="e">
        <f t="shared" si="4"/>
        <v>#NUM!</v>
      </c>
      <c r="O26" s="78" t="e">
        <f t="shared" si="5"/>
        <v>#NUM!</v>
      </c>
      <c r="P26" s="78" t="e">
        <f t="shared" si="26"/>
        <v>#N/A</v>
      </c>
      <c r="Q26" s="78" t="e">
        <f t="shared" si="6"/>
        <v>#NUM!</v>
      </c>
      <c r="R26" s="78" t="e">
        <f t="shared" si="7"/>
        <v>#NUM!</v>
      </c>
      <c r="S26" s="78" t="e">
        <f t="shared" si="8"/>
        <v>#NUM!</v>
      </c>
      <c r="T26" s="78" t="e">
        <f t="shared" si="9"/>
        <v>#NUM!</v>
      </c>
      <c r="U26" s="78" t="e">
        <f t="shared" si="10"/>
        <v>#N/A</v>
      </c>
      <c r="V26" s="78" t="e">
        <f t="shared" si="11"/>
        <v>#NUM!</v>
      </c>
      <c r="W26" s="78" t="e">
        <f t="shared" si="12"/>
        <v>#NUM!</v>
      </c>
      <c r="X26" s="78" t="e">
        <f t="shared" si="13"/>
        <v>#NUM!</v>
      </c>
      <c r="Y26" s="78" t="e">
        <f t="shared" si="14"/>
        <v>#NUM!</v>
      </c>
      <c r="Z26" s="78" t="e">
        <f t="shared" si="15"/>
        <v>#N/A</v>
      </c>
      <c r="AA26" s="78" t="e">
        <f t="shared" si="16"/>
        <v>#NUM!</v>
      </c>
      <c r="AB26" s="78" t="e">
        <f t="shared" si="17"/>
        <v>#NUM!</v>
      </c>
      <c r="AC26" s="78" t="e">
        <f t="shared" si="18"/>
        <v>#NUM!</v>
      </c>
      <c r="AD26" s="78" t="e">
        <f t="shared" si="19"/>
        <v>#NUM!</v>
      </c>
      <c r="AE26" s="78" t="e">
        <f t="shared" si="20"/>
        <v>#NUM!</v>
      </c>
      <c r="AF26" s="78" t="e">
        <f t="shared" si="21"/>
        <v>#N/A</v>
      </c>
      <c r="AG26" s="78" t="e">
        <f t="shared" si="22"/>
        <v>#NUM!</v>
      </c>
      <c r="AH26" s="78" t="e">
        <f t="shared" si="23"/>
        <v>#NUM!</v>
      </c>
      <c r="AI26" s="78" t="e">
        <f t="shared" si="24"/>
        <v>#NUM!</v>
      </c>
      <c r="AJ26" s="78" t="e">
        <f t="shared" si="25"/>
        <v>#N/A</v>
      </c>
    </row>
    <row r="27" spans="1:36" ht="12.95" customHeight="1" x14ac:dyDescent="0.15">
      <c r="A27" s="77"/>
      <c r="B27" s="99"/>
      <c r="C27" s="99"/>
      <c r="D27" s="77"/>
      <c r="E27" s="77"/>
      <c r="F27" s="4" t="str">
        <f t="shared" si="0"/>
        <v/>
      </c>
      <c r="G27" s="5"/>
      <c r="H27" s="77"/>
      <c r="I27" s="77"/>
      <c r="J27" s="1" t="s">
        <v>15</v>
      </c>
      <c r="K27" s="78" t="e">
        <f t="shared" si="1"/>
        <v>#NUM!</v>
      </c>
      <c r="L27" s="78" t="e">
        <f t="shared" si="2"/>
        <v>#NUM!</v>
      </c>
      <c r="M27" s="78" t="e">
        <f t="shared" si="3"/>
        <v>#NUM!</v>
      </c>
      <c r="N27" s="78" t="e">
        <f t="shared" si="4"/>
        <v>#NUM!</v>
      </c>
      <c r="O27" s="78" t="e">
        <f t="shared" si="5"/>
        <v>#NUM!</v>
      </c>
      <c r="P27" s="78" t="e">
        <f t="shared" si="26"/>
        <v>#N/A</v>
      </c>
      <c r="Q27" s="78" t="e">
        <f t="shared" si="6"/>
        <v>#NUM!</v>
      </c>
      <c r="R27" s="78" t="e">
        <f t="shared" si="7"/>
        <v>#NUM!</v>
      </c>
      <c r="S27" s="78" t="e">
        <f t="shared" si="8"/>
        <v>#NUM!</v>
      </c>
      <c r="T27" s="78" t="e">
        <f t="shared" si="9"/>
        <v>#NUM!</v>
      </c>
      <c r="U27" s="78" t="e">
        <f t="shared" si="10"/>
        <v>#N/A</v>
      </c>
      <c r="V27" s="78" t="e">
        <f t="shared" si="11"/>
        <v>#NUM!</v>
      </c>
      <c r="W27" s="78" t="e">
        <f t="shared" si="12"/>
        <v>#NUM!</v>
      </c>
      <c r="X27" s="78" t="e">
        <f t="shared" si="13"/>
        <v>#NUM!</v>
      </c>
      <c r="Y27" s="78" t="e">
        <f t="shared" si="14"/>
        <v>#NUM!</v>
      </c>
      <c r="Z27" s="78" t="e">
        <f t="shared" si="15"/>
        <v>#N/A</v>
      </c>
      <c r="AA27" s="78" t="e">
        <f t="shared" si="16"/>
        <v>#NUM!</v>
      </c>
      <c r="AB27" s="78" t="e">
        <f t="shared" si="17"/>
        <v>#NUM!</v>
      </c>
      <c r="AC27" s="78" t="e">
        <f t="shared" si="18"/>
        <v>#NUM!</v>
      </c>
      <c r="AD27" s="78" t="e">
        <f t="shared" si="19"/>
        <v>#NUM!</v>
      </c>
      <c r="AE27" s="78" t="e">
        <f t="shared" si="20"/>
        <v>#NUM!</v>
      </c>
      <c r="AF27" s="78" t="e">
        <f t="shared" si="21"/>
        <v>#N/A</v>
      </c>
      <c r="AG27" s="78" t="e">
        <f t="shared" si="22"/>
        <v>#NUM!</v>
      </c>
      <c r="AH27" s="78" t="e">
        <f t="shared" si="23"/>
        <v>#NUM!</v>
      </c>
      <c r="AI27" s="78" t="e">
        <f t="shared" si="24"/>
        <v>#NUM!</v>
      </c>
      <c r="AJ27" s="78" t="e">
        <f t="shared" si="25"/>
        <v>#N/A</v>
      </c>
    </row>
    <row r="28" spans="1:36" ht="12.95" customHeight="1" x14ac:dyDescent="0.15">
      <c r="A28" s="77"/>
      <c r="B28" s="99"/>
      <c r="C28" s="99"/>
      <c r="D28" s="77"/>
      <c r="E28" s="77"/>
      <c r="F28" s="4" t="str">
        <f t="shared" si="0"/>
        <v/>
      </c>
      <c r="G28" s="5"/>
      <c r="H28" s="77"/>
      <c r="I28" s="77"/>
      <c r="J28" s="1" t="s">
        <v>15</v>
      </c>
      <c r="K28" s="78" t="e">
        <f t="shared" si="1"/>
        <v>#NUM!</v>
      </c>
      <c r="L28" s="78" t="e">
        <f t="shared" si="2"/>
        <v>#NUM!</v>
      </c>
      <c r="M28" s="78" t="e">
        <f t="shared" si="3"/>
        <v>#NUM!</v>
      </c>
      <c r="N28" s="8" t="e">
        <f t="shared" si="4"/>
        <v>#NUM!</v>
      </c>
      <c r="O28" s="78" t="e">
        <f t="shared" si="5"/>
        <v>#NUM!</v>
      </c>
      <c r="P28" s="78" t="e">
        <f t="shared" si="26"/>
        <v>#N/A</v>
      </c>
      <c r="Q28" s="78" t="e">
        <f t="shared" si="6"/>
        <v>#NUM!</v>
      </c>
      <c r="R28" s="78" t="e">
        <f t="shared" si="7"/>
        <v>#NUM!</v>
      </c>
      <c r="S28" s="78" t="e">
        <f t="shared" si="8"/>
        <v>#NUM!</v>
      </c>
      <c r="T28" s="78" t="e">
        <f t="shared" si="9"/>
        <v>#NUM!</v>
      </c>
      <c r="U28" s="78" t="e">
        <f t="shared" si="10"/>
        <v>#N/A</v>
      </c>
      <c r="V28" s="78" t="e">
        <f t="shared" si="11"/>
        <v>#NUM!</v>
      </c>
      <c r="W28" s="78" t="e">
        <f t="shared" si="12"/>
        <v>#NUM!</v>
      </c>
      <c r="X28" s="78" t="e">
        <f t="shared" si="13"/>
        <v>#NUM!</v>
      </c>
      <c r="Y28" s="78" t="e">
        <f t="shared" si="14"/>
        <v>#NUM!</v>
      </c>
      <c r="Z28" s="78" t="e">
        <f t="shared" si="15"/>
        <v>#N/A</v>
      </c>
      <c r="AA28" s="78" t="e">
        <f t="shared" si="16"/>
        <v>#NUM!</v>
      </c>
      <c r="AB28" s="78" t="e">
        <f t="shared" si="17"/>
        <v>#NUM!</v>
      </c>
      <c r="AC28" s="78" t="e">
        <f t="shared" si="18"/>
        <v>#NUM!</v>
      </c>
      <c r="AD28" s="78" t="e">
        <f t="shared" si="19"/>
        <v>#NUM!</v>
      </c>
      <c r="AE28" s="78" t="e">
        <f t="shared" si="20"/>
        <v>#NUM!</v>
      </c>
      <c r="AF28" s="78" t="e">
        <f t="shared" si="21"/>
        <v>#N/A</v>
      </c>
      <c r="AG28" s="78" t="e">
        <f t="shared" si="22"/>
        <v>#NUM!</v>
      </c>
      <c r="AH28" s="78" t="e">
        <f t="shared" si="23"/>
        <v>#NUM!</v>
      </c>
      <c r="AI28" s="78" t="e">
        <f t="shared" si="24"/>
        <v>#NUM!</v>
      </c>
      <c r="AJ28" s="78" t="e">
        <f t="shared" si="25"/>
        <v>#N/A</v>
      </c>
    </row>
    <row r="29" spans="1:36" ht="12.95" customHeight="1" x14ac:dyDescent="0.15">
      <c r="A29" s="77"/>
      <c r="B29" s="99"/>
      <c r="C29" s="99"/>
      <c r="D29" s="77"/>
      <c r="E29" s="77"/>
      <c r="F29" s="4" t="str">
        <f t="shared" si="0"/>
        <v/>
      </c>
      <c r="G29" s="5"/>
      <c r="H29" s="77"/>
      <c r="I29" s="77"/>
      <c r="J29" s="1" t="s">
        <v>15</v>
      </c>
      <c r="K29" s="78" t="e">
        <f t="shared" si="1"/>
        <v>#NUM!</v>
      </c>
      <c r="L29" s="78" t="e">
        <f t="shared" si="2"/>
        <v>#NUM!</v>
      </c>
      <c r="M29" s="78" t="e">
        <f t="shared" si="3"/>
        <v>#NUM!</v>
      </c>
      <c r="N29" s="78" t="e">
        <f t="shared" si="4"/>
        <v>#NUM!</v>
      </c>
      <c r="O29" s="78" t="e">
        <f t="shared" si="5"/>
        <v>#NUM!</v>
      </c>
      <c r="P29" s="78" t="e">
        <f t="shared" si="26"/>
        <v>#N/A</v>
      </c>
      <c r="Q29" s="78" t="e">
        <f t="shared" si="6"/>
        <v>#NUM!</v>
      </c>
      <c r="R29" s="78" t="e">
        <f t="shared" si="7"/>
        <v>#NUM!</v>
      </c>
      <c r="S29" s="78" t="e">
        <f t="shared" si="8"/>
        <v>#NUM!</v>
      </c>
      <c r="T29" s="78" t="e">
        <f t="shared" si="9"/>
        <v>#NUM!</v>
      </c>
      <c r="U29" s="78" t="e">
        <f t="shared" si="10"/>
        <v>#N/A</v>
      </c>
      <c r="V29" s="78" t="e">
        <f t="shared" si="11"/>
        <v>#NUM!</v>
      </c>
      <c r="W29" s="78" t="e">
        <f t="shared" si="12"/>
        <v>#NUM!</v>
      </c>
      <c r="X29" s="78" t="e">
        <f t="shared" si="13"/>
        <v>#NUM!</v>
      </c>
      <c r="Y29" s="78" t="e">
        <f t="shared" si="14"/>
        <v>#NUM!</v>
      </c>
      <c r="Z29" s="78" t="e">
        <f t="shared" si="15"/>
        <v>#N/A</v>
      </c>
      <c r="AA29" s="78" t="e">
        <f t="shared" si="16"/>
        <v>#NUM!</v>
      </c>
      <c r="AB29" s="78" t="e">
        <f t="shared" si="17"/>
        <v>#NUM!</v>
      </c>
      <c r="AC29" s="78" t="e">
        <f t="shared" si="18"/>
        <v>#NUM!</v>
      </c>
      <c r="AD29" s="78" t="e">
        <f t="shared" si="19"/>
        <v>#NUM!</v>
      </c>
      <c r="AE29" s="78" t="e">
        <f t="shared" si="20"/>
        <v>#NUM!</v>
      </c>
      <c r="AF29" s="78" t="e">
        <f t="shared" si="21"/>
        <v>#N/A</v>
      </c>
      <c r="AG29" s="78" t="e">
        <f t="shared" si="22"/>
        <v>#NUM!</v>
      </c>
      <c r="AH29" s="78" t="e">
        <f t="shared" si="23"/>
        <v>#NUM!</v>
      </c>
      <c r="AI29" s="78" t="e">
        <f t="shared" si="24"/>
        <v>#NUM!</v>
      </c>
      <c r="AJ29" s="78" t="e">
        <f t="shared" si="25"/>
        <v>#N/A</v>
      </c>
    </row>
    <row r="30" spans="1:36" ht="12.95" customHeight="1" x14ac:dyDescent="0.15">
      <c r="A30" s="77"/>
      <c r="B30" s="99"/>
      <c r="C30" s="99"/>
      <c r="D30" s="77"/>
      <c r="E30" s="77"/>
      <c r="F30" s="4" t="str">
        <f t="shared" si="0"/>
        <v/>
      </c>
      <c r="G30" s="5"/>
      <c r="H30" s="77"/>
      <c r="I30" s="77"/>
      <c r="J30" s="1" t="s">
        <v>15</v>
      </c>
      <c r="K30" s="78" t="e">
        <f t="shared" si="1"/>
        <v>#NUM!</v>
      </c>
      <c r="L30" s="78" t="e">
        <f t="shared" si="2"/>
        <v>#NUM!</v>
      </c>
      <c r="M30" s="78" t="e">
        <f t="shared" si="3"/>
        <v>#NUM!</v>
      </c>
      <c r="N30" s="78" t="e">
        <f t="shared" si="4"/>
        <v>#NUM!</v>
      </c>
      <c r="O30" s="78" t="e">
        <f t="shared" si="5"/>
        <v>#NUM!</v>
      </c>
      <c r="P30" s="78" t="e">
        <f t="shared" si="26"/>
        <v>#N/A</v>
      </c>
      <c r="Q30" s="78" t="e">
        <f t="shared" si="6"/>
        <v>#NUM!</v>
      </c>
      <c r="R30" s="78" t="e">
        <f t="shared" si="7"/>
        <v>#NUM!</v>
      </c>
      <c r="S30" s="78" t="e">
        <f t="shared" si="8"/>
        <v>#NUM!</v>
      </c>
      <c r="T30" s="78" t="e">
        <f t="shared" si="9"/>
        <v>#NUM!</v>
      </c>
      <c r="U30" s="78" t="e">
        <f t="shared" si="10"/>
        <v>#N/A</v>
      </c>
      <c r="V30" s="78" t="e">
        <f t="shared" si="11"/>
        <v>#NUM!</v>
      </c>
      <c r="W30" s="78" t="e">
        <f t="shared" si="12"/>
        <v>#NUM!</v>
      </c>
      <c r="X30" s="78" t="e">
        <f t="shared" si="13"/>
        <v>#NUM!</v>
      </c>
      <c r="Y30" s="78" t="e">
        <f t="shared" si="14"/>
        <v>#NUM!</v>
      </c>
      <c r="Z30" s="78" t="e">
        <f t="shared" si="15"/>
        <v>#N/A</v>
      </c>
      <c r="AA30" s="78" t="e">
        <f t="shared" si="16"/>
        <v>#NUM!</v>
      </c>
      <c r="AB30" s="78" t="e">
        <f t="shared" si="17"/>
        <v>#NUM!</v>
      </c>
      <c r="AC30" s="78" t="e">
        <f t="shared" si="18"/>
        <v>#NUM!</v>
      </c>
      <c r="AD30" s="78" t="e">
        <f t="shared" si="19"/>
        <v>#NUM!</v>
      </c>
      <c r="AE30" s="78" t="e">
        <f t="shared" si="20"/>
        <v>#NUM!</v>
      </c>
      <c r="AF30" s="78" t="e">
        <f t="shared" si="21"/>
        <v>#N/A</v>
      </c>
      <c r="AG30" s="78" t="e">
        <f t="shared" si="22"/>
        <v>#NUM!</v>
      </c>
      <c r="AH30" s="78" t="e">
        <f t="shared" si="23"/>
        <v>#NUM!</v>
      </c>
      <c r="AI30" s="78" t="e">
        <f t="shared" si="24"/>
        <v>#NUM!</v>
      </c>
      <c r="AJ30" s="78" t="e">
        <f t="shared" si="25"/>
        <v>#N/A</v>
      </c>
    </row>
    <row r="31" spans="1:36" ht="12.95" customHeight="1" x14ac:dyDescent="0.15">
      <c r="A31" s="77"/>
      <c r="B31" s="99"/>
      <c r="C31" s="99"/>
      <c r="D31" s="77"/>
      <c r="E31" s="77"/>
      <c r="F31" s="4" t="str">
        <f t="shared" si="0"/>
        <v/>
      </c>
      <c r="G31" s="5"/>
      <c r="H31" s="77"/>
      <c r="I31" s="77"/>
      <c r="J31" s="1" t="s">
        <v>15</v>
      </c>
      <c r="K31" s="78" t="e">
        <f t="shared" si="1"/>
        <v>#NUM!</v>
      </c>
      <c r="L31" s="78" t="e">
        <f t="shared" si="2"/>
        <v>#NUM!</v>
      </c>
      <c r="M31" s="78" t="e">
        <f t="shared" si="3"/>
        <v>#NUM!</v>
      </c>
      <c r="N31" s="78" t="e">
        <f t="shared" si="4"/>
        <v>#NUM!</v>
      </c>
      <c r="O31" s="78" t="e">
        <f t="shared" si="5"/>
        <v>#NUM!</v>
      </c>
      <c r="P31" s="78" t="e">
        <f t="shared" si="26"/>
        <v>#N/A</v>
      </c>
      <c r="Q31" s="78" t="e">
        <f t="shared" si="6"/>
        <v>#NUM!</v>
      </c>
      <c r="R31" s="78" t="e">
        <f t="shared" si="7"/>
        <v>#NUM!</v>
      </c>
      <c r="S31" s="78" t="e">
        <f t="shared" si="8"/>
        <v>#NUM!</v>
      </c>
      <c r="T31" s="78" t="e">
        <f t="shared" si="9"/>
        <v>#NUM!</v>
      </c>
      <c r="U31" s="78" t="e">
        <f t="shared" si="10"/>
        <v>#N/A</v>
      </c>
      <c r="V31" s="78" t="e">
        <f t="shared" si="11"/>
        <v>#NUM!</v>
      </c>
      <c r="W31" s="78" t="e">
        <f t="shared" si="12"/>
        <v>#NUM!</v>
      </c>
      <c r="X31" s="78" t="e">
        <f t="shared" si="13"/>
        <v>#NUM!</v>
      </c>
      <c r="Y31" s="78" t="e">
        <f t="shared" si="14"/>
        <v>#NUM!</v>
      </c>
      <c r="Z31" s="78" t="e">
        <f t="shared" si="15"/>
        <v>#N/A</v>
      </c>
      <c r="AA31" s="78" t="e">
        <f t="shared" si="16"/>
        <v>#NUM!</v>
      </c>
      <c r="AB31" s="78" t="e">
        <f t="shared" si="17"/>
        <v>#NUM!</v>
      </c>
      <c r="AC31" s="78" t="e">
        <f t="shared" si="18"/>
        <v>#NUM!</v>
      </c>
      <c r="AD31" s="78" t="e">
        <f t="shared" si="19"/>
        <v>#NUM!</v>
      </c>
      <c r="AE31" s="78" t="e">
        <f t="shared" si="20"/>
        <v>#NUM!</v>
      </c>
      <c r="AF31" s="78" t="e">
        <f t="shared" si="21"/>
        <v>#N/A</v>
      </c>
      <c r="AG31" s="78" t="e">
        <f t="shared" si="22"/>
        <v>#NUM!</v>
      </c>
      <c r="AH31" s="78" t="e">
        <f t="shared" si="23"/>
        <v>#NUM!</v>
      </c>
      <c r="AI31" s="78" t="e">
        <f t="shared" si="24"/>
        <v>#NUM!</v>
      </c>
      <c r="AJ31" s="78" t="e">
        <f t="shared" si="25"/>
        <v>#N/A</v>
      </c>
    </row>
    <row r="32" spans="1:36" ht="12.95" customHeight="1" x14ac:dyDescent="0.15">
      <c r="A32" s="77"/>
      <c r="B32" s="99"/>
      <c r="C32" s="99"/>
      <c r="D32" s="77"/>
      <c r="E32" s="77"/>
      <c r="F32" s="4" t="str">
        <f t="shared" si="0"/>
        <v/>
      </c>
      <c r="G32" s="5"/>
      <c r="H32" s="77"/>
      <c r="I32" s="77"/>
      <c r="J32" s="1" t="s">
        <v>15</v>
      </c>
      <c r="K32" s="78" t="e">
        <f t="shared" si="1"/>
        <v>#NUM!</v>
      </c>
      <c r="L32" s="78" t="e">
        <f t="shared" si="2"/>
        <v>#NUM!</v>
      </c>
      <c r="M32" s="78" t="e">
        <f t="shared" si="3"/>
        <v>#NUM!</v>
      </c>
      <c r="N32" s="78" t="e">
        <f t="shared" si="4"/>
        <v>#NUM!</v>
      </c>
      <c r="O32" s="78" t="e">
        <f t="shared" si="5"/>
        <v>#NUM!</v>
      </c>
      <c r="P32" s="78" t="e">
        <f t="shared" si="26"/>
        <v>#N/A</v>
      </c>
      <c r="Q32" s="78" t="e">
        <f t="shared" si="6"/>
        <v>#NUM!</v>
      </c>
      <c r="R32" s="78" t="e">
        <f t="shared" si="7"/>
        <v>#NUM!</v>
      </c>
      <c r="S32" s="78" t="e">
        <f t="shared" si="8"/>
        <v>#NUM!</v>
      </c>
      <c r="T32" s="78" t="e">
        <f t="shared" si="9"/>
        <v>#NUM!</v>
      </c>
      <c r="U32" s="78" t="e">
        <f t="shared" si="10"/>
        <v>#N/A</v>
      </c>
      <c r="V32" s="78" t="e">
        <f t="shared" si="11"/>
        <v>#NUM!</v>
      </c>
      <c r="W32" s="78" t="e">
        <f t="shared" si="12"/>
        <v>#NUM!</v>
      </c>
      <c r="X32" s="78" t="e">
        <f t="shared" si="13"/>
        <v>#NUM!</v>
      </c>
      <c r="Y32" s="78" t="e">
        <f t="shared" si="14"/>
        <v>#NUM!</v>
      </c>
      <c r="Z32" s="78" t="e">
        <f t="shared" si="15"/>
        <v>#N/A</v>
      </c>
      <c r="AA32" s="78" t="e">
        <f t="shared" si="16"/>
        <v>#NUM!</v>
      </c>
      <c r="AB32" s="78" t="e">
        <f t="shared" si="17"/>
        <v>#NUM!</v>
      </c>
      <c r="AC32" s="78" t="e">
        <f t="shared" si="18"/>
        <v>#NUM!</v>
      </c>
      <c r="AD32" s="78" t="e">
        <f t="shared" si="19"/>
        <v>#NUM!</v>
      </c>
      <c r="AE32" s="78" t="e">
        <f t="shared" si="20"/>
        <v>#NUM!</v>
      </c>
      <c r="AF32" s="78" t="e">
        <f t="shared" si="21"/>
        <v>#N/A</v>
      </c>
      <c r="AG32" s="78" t="e">
        <f t="shared" si="22"/>
        <v>#NUM!</v>
      </c>
      <c r="AH32" s="78" t="e">
        <f t="shared" si="23"/>
        <v>#NUM!</v>
      </c>
      <c r="AI32" s="78" t="e">
        <f t="shared" si="24"/>
        <v>#NUM!</v>
      </c>
      <c r="AJ32" s="78" t="e">
        <f t="shared" si="25"/>
        <v>#N/A</v>
      </c>
    </row>
    <row r="33" spans="1:36" ht="12.95" customHeight="1" x14ac:dyDescent="0.15">
      <c r="A33" s="77"/>
      <c r="B33" s="99"/>
      <c r="C33" s="99"/>
      <c r="D33" s="77"/>
      <c r="E33" s="77"/>
      <c r="F33" s="4" t="str">
        <f t="shared" si="0"/>
        <v/>
      </c>
      <c r="G33" s="77"/>
      <c r="H33" s="77"/>
      <c r="I33" s="77"/>
      <c r="J33" s="1" t="s">
        <v>15</v>
      </c>
      <c r="K33" s="78" t="e">
        <f t="shared" si="1"/>
        <v>#NUM!</v>
      </c>
      <c r="L33" s="78" t="e">
        <f t="shared" si="2"/>
        <v>#NUM!</v>
      </c>
      <c r="M33" s="78" t="e">
        <f t="shared" si="3"/>
        <v>#NUM!</v>
      </c>
      <c r="N33" s="78" t="e">
        <f t="shared" si="4"/>
        <v>#NUM!</v>
      </c>
      <c r="O33" s="78" t="e">
        <f t="shared" si="5"/>
        <v>#NUM!</v>
      </c>
      <c r="P33" s="78" t="e">
        <f t="shared" si="26"/>
        <v>#N/A</v>
      </c>
      <c r="Q33" s="78" t="e">
        <f t="shared" si="6"/>
        <v>#NUM!</v>
      </c>
      <c r="R33" s="78" t="e">
        <f t="shared" si="7"/>
        <v>#NUM!</v>
      </c>
      <c r="S33" s="78" t="e">
        <f t="shared" si="8"/>
        <v>#NUM!</v>
      </c>
      <c r="T33" s="78" t="e">
        <f t="shared" si="9"/>
        <v>#NUM!</v>
      </c>
      <c r="U33" s="78" t="e">
        <f t="shared" si="10"/>
        <v>#N/A</v>
      </c>
      <c r="V33" s="78" t="e">
        <f t="shared" si="11"/>
        <v>#NUM!</v>
      </c>
      <c r="W33" s="78" t="e">
        <f t="shared" si="12"/>
        <v>#NUM!</v>
      </c>
      <c r="X33" s="78" t="e">
        <f t="shared" si="13"/>
        <v>#NUM!</v>
      </c>
      <c r="Y33" s="78" t="e">
        <f t="shared" si="14"/>
        <v>#NUM!</v>
      </c>
      <c r="Z33" s="78" t="e">
        <f t="shared" si="15"/>
        <v>#N/A</v>
      </c>
      <c r="AA33" s="78" t="e">
        <f t="shared" si="16"/>
        <v>#NUM!</v>
      </c>
      <c r="AB33" s="78" t="e">
        <f t="shared" si="17"/>
        <v>#NUM!</v>
      </c>
      <c r="AC33" s="78" t="e">
        <f t="shared" si="18"/>
        <v>#NUM!</v>
      </c>
      <c r="AD33" s="78" t="e">
        <f t="shared" si="19"/>
        <v>#NUM!</v>
      </c>
      <c r="AE33" s="78" t="e">
        <f t="shared" si="20"/>
        <v>#NUM!</v>
      </c>
      <c r="AF33" s="78" t="e">
        <f t="shared" si="21"/>
        <v>#N/A</v>
      </c>
      <c r="AG33" s="78" t="e">
        <f t="shared" si="22"/>
        <v>#NUM!</v>
      </c>
      <c r="AH33" s="78" t="e">
        <f t="shared" si="23"/>
        <v>#NUM!</v>
      </c>
      <c r="AI33" s="78" t="e">
        <f t="shared" si="24"/>
        <v>#NUM!</v>
      </c>
      <c r="AJ33" s="78" t="e">
        <f t="shared" si="25"/>
        <v>#N/A</v>
      </c>
    </row>
    <row r="34" spans="1:36" ht="12.95" customHeight="1" x14ac:dyDescent="0.15">
      <c r="A34" s="77"/>
      <c r="B34" s="99"/>
      <c r="C34" s="99"/>
      <c r="D34" s="77"/>
      <c r="E34" s="77"/>
      <c r="F34" s="4" t="str">
        <f t="shared" si="0"/>
        <v/>
      </c>
      <c r="G34" s="77"/>
      <c r="H34" s="77"/>
      <c r="I34" s="77"/>
      <c r="K34" s="78" t="e">
        <f t="shared" si="1"/>
        <v>#NUM!</v>
      </c>
      <c r="L34" s="78" t="e">
        <f t="shared" si="2"/>
        <v>#NUM!</v>
      </c>
      <c r="M34" s="78" t="e">
        <f t="shared" si="3"/>
        <v>#NUM!</v>
      </c>
      <c r="N34" s="78" t="e">
        <f t="shared" si="4"/>
        <v>#NUM!</v>
      </c>
      <c r="O34" s="78" t="e">
        <f t="shared" si="5"/>
        <v>#NUM!</v>
      </c>
      <c r="P34" s="78" t="e">
        <f t="shared" si="26"/>
        <v>#N/A</v>
      </c>
      <c r="Q34" s="78" t="e">
        <f t="shared" si="6"/>
        <v>#NUM!</v>
      </c>
      <c r="R34" s="78" t="e">
        <f t="shared" si="7"/>
        <v>#NUM!</v>
      </c>
      <c r="S34" s="78" t="e">
        <f t="shared" si="8"/>
        <v>#NUM!</v>
      </c>
      <c r="T34" s="78" t="e">
        <f t="shared" si="9"/>
        <v>#NUM!</v>
      </c>
      <c r="U34" s="78" t="e">
        <f t="shared" si="10"/>
        <v>#N/A</v>
      </c>
      <c r="V34" s="78" t="e">
        <f t="shared" si="11"/>
        <v>#NUM!</v>
      </c>
      <c r="W34" s="78" t="e">
        <f t="shared" si="12"/>
        <v>#NUM!</v>
      </c>
      <c r="X34" s="78" t="e">
        <f t="shared" si="13"/>
        <v>#NUM!</v>
      </c>
      <c r="Y34" s="78" t="e">
        <f t="shared" si="14"/>
        <v>#NUM!</v>
      </c>
      <c r="Z34" s="78" t="e">
        <f t="shared" si="15"/>
        <v>#N/A</v>
      </c>
      <c r="AA34" s="78" t="e">
        <f t="shared" si="16"/>
        <v>#NUM!</v>
      </c>
      <c r="AB34" s="78" t="e">
        <f t="shared" si="17"/>
        <v>#NUM!</v>
      </c>
      <c r="AC34" s="78" t="e">
        <f t="shared" si="18"/>
        <v>#NUM!</v>
      </c>
      <c r="AD34" s="78" t="e">
        <f t="shared" si="19"/>
        <v>#NUM!</v>
      </c>
      <c r="AE34" s="78" t="e">
        <f t="shared" si="20"/>
        <v>#NUM!</v>
      </c>
      <c r="AF34" s="78" t="e">
        <f t="shared" si="21"/>
        <v>#N/A</v>
      </c>
      <c r="AG34" s="78" t="e">
        <f t="shared" si="22"/>
        <v>#NUM!</v>
      </c>
      <c r="AH34" s="78" t="e">
        <f t="shared" si="23"/>
        <v>#NUM!</v>
      </c>
      <c r="AI34" s="78" t="e">
        <f t="shared" si="24"/>
        <v>#NUM!</v>
      </c>
      <c r="AJ34" s="78" t="e">
        <f t="shared" si="25"/>
        <v>#N/A</v>
      </c>
    </row>
    <row r="35" spans="1:36" ht="12.95" customHeight="1" x14ac:dyDescent="0.15">
      <c r="A35" s="77"/>
      <c r="B35" s="99"/>
      <c r="C35" s="99"/>
      <c r="D35" s="77"/>
      <c r="E35" s="77"/>
      <c r="F35" s="4" t="str">
        <f t="shared" si="0"/>
        <v/>
      </c>
      <c r="G35" s="77"/>
      <c r="H35" s="77"/>
      <c r="I35" s="77"/>
      <c r="K35" s="78" t="e">
        <f t="shared" si="1"/>
        <v>#NUM!</v>
      </c>
      <c r="L35" s="78" t="e">
        <f t="shared" si="2"/>
        <v>#NUM!</v>
      </c>
      <c r="M35" s="78" t="e">
        <f t="shared" si="3"/>
        <v>#NUM!</v>
      </c>
      <c r="N35" s="78" t="e">
        <f t="shared" si="4"/>
        <v>#NUM!</v>
      </c>
      <c r="O35" s="78" t="e">
        <f t="shared" si="5"/>
        <v>#NUM!</v>
      </c>
      <c r="P35" s="78" t="e">
        <f t="shared" si="26"/>
        <v>#N/A</v>
      </c>
      <c r="Q35" s="78" t="e">
        <f t="shared" si="6"/>
        <v>#NUM!</v>
      </c>
      <c r="R35" s="78" t="e">
        <f t="shared" si="7"/>
        <v>#NUM!</v>
      </c>
      <c r="S35" s="78" t="e">
        <f t="shared" si="8"/>
        <v>#NUM!</v>
      </c>
      <c r="T35" s="78" t="e">
        <f t="shared" si="9"/>
        <v>#NUM!</v>
      </c>
      <c r="U35" s="78" t="e">
        <f t="shared" si="10"/>
        <v>#N/A</v>
      </c>
      <c r="V35" s="78" t="e">
        <f t="shared" si="11"/>
        <v>#NUM!</v>
      </c>
      <c r="W35" s="78" t="e">
        <f t="shared" si="12"/>
        <v>#NUM!</v>
      </c>
      <c r="X35" s="78" t="e">
        <f t="shared" si="13"/>
        <v>#NUM!</v>
      </c>
      <c r="Y35" s="78" t="e">
        <f t="shared" si="14"/>
        <v>#NUM!</v>
      </c>
      <c r="Z35" s="78" t="e">
        <f t="shared" si="15"/>
        <v>#N/A</v>
      </c>
      <c r="AA35" s="78" t="e">
        <f t="shared" si="16"/>
        <v>#NUM!</v>
      </c>
      <c r="AB35" s="78" t="e">
        <f t="shared" si="17"/>
        <v>#NUM!</v>
      </c>
      <c r="AC35" s="78" t="e">
        <f t="shared" si="18"/>
        <v>#NUM!</v>
      </c>
      <c r="AD35" s="78" t="e">
        <f t="shared" si="19"/>
        <v>#NUM!</v>
      </c>
      <c r="AE35" s="78" t="e">
        <f t="shared" si="20"/>
        <v>#NUM!</v>
      </c>
      <c r="AF35" s="78" t="e">
        <f t="shared" si="21"/>
        <v>#N/A</v>
      </c>
      <c r="AG35" s="78" t="e">
        <f t="shared" si="22"/>
        <v>#NUM!</v>
      </c>
      <c r="AH35" s="78" t="e">
        <f t="shared" si="23"/>
        <v>#NUM!</v>
      </c>
      <c r="AI35" s="78" t="e">
        <f t="shared" si="24"/>
        <v>#NUM!</v>
      </c>
      <c r="AJ35" s="78" t="e">
        <f t="shared" si="25"/>
        <v>#N/A</v>
      </c>
    </row>
    <row r="36" spans="1:36" ht="12.95" customHeight="1" x14ac:dyDescent="0.15">
      <c r="A36" s="77"/>
      <c r="B36" s="99"/>
      <c r="C36" s="99"/>
      <c r="D36" s="77"/>
      <c r="E36" s="77"/>
      <c r="F36" s="4" t="str">
        <f t="shared" si="0"/>
        <v/>
      </c>
      <c r="G36" s="77"/>
      <c r="H36" s="77"/>
      <c r="I36" s="77"/>
      <c r="K36" s="78" t="e">
        <f t="shared" si="1"/>
        <v>#NUM!</v>
      </c>
      <c r="L36" s="78" t="e">
        <f t="shared" si="2"/>
        <v>#NUM!</v>
      </c>
      <c r="M36" s="78" t="e">
        <f t="shared" si="3"/>
        <v>#NUM!</v>
      </c>
      <c r="N36" s="78" t="e">
        <f t="shared" si="4"/>
        <v>#NUM!</v>
      </c>
      <c r="O36" s="78" t="e">
        <f t="shared" si="5"/>
        <v>#NUM!</v>
      </c>
      <c r="P36" s="78" t="e">
        <f t="shared" si="26"/>
        <v>#N/A</v>
      </c>
      <c r="Q36" s="78" t="e">
        <f t="shared" si="6"/>
        <v>#NUM!</v>
      </c>
      <c r="R36" s="78" t="e">
        <f t="shared" si="7"/>
        <v>#NUM!</v>
      </c>
      <c r="S36" s="78" t="e">
        <f t="shared" si="8"/>
        <v>#NUM!</v>
      </c>
      <c r="T36" s="78" t="e">
        <f t="shared" si="9"/>
        <v>#NUM!</v>
      </c>
      <c r="U36" s="78" t="e">
        <f t="shared" si="10"/>
        <v>#N/A</v>
      </c>
      <c r="V36" s="78" t="e">
        <f t="shared" si="11"/>
        <v>#NUM!</v>
      </c>
      <c r="W36" s="78" t="e">
        <f t="shared" si="12"/>
        <v>#NUM!</v>
      </c>
      <c r="X36" s="78" t="e">
        <f t="shared" si="13"/>
        <v>#NUM!</v>
      </c>
      <c r="Y36" s="78" t="e">
        <f t="shared" si="14"/>
        <v>#NUM!</v>
      </c>
      <c r="Z36" s="78" t="e">
        <f t="shared" si="15"/>
        <v>#N/A</v>
      </c>
      <c r="AA36" s="78" t="e">
        <f t="shared" si="16"/>
        <v>#NUM!</v>
      </c>
      <c r="AB36" s="78" t="e">
        <f t="shared" si="17"/>
        <v>#NUM!</v>
      </c>
      <c r="AC36" s="78" t="e">
        <f t="shared" si="18"/>
        <v>#NUM!</v>
      </c>
      <c r="AD36" s="78" t="e">
        <f t="shared" si="19"/>
        <v>#NUM!</v>
      </c>
      <c r="AE36" s="78" t="e">
        <f t="shared" si="20"/>
        <v>#NUM!</v>
      </c>
      <c r="AF36" s="78" t="e">
        <f t="shared" si="21"/>
        <v>#N/A</v>
      </c>
      <c r="AG36" s="78" t="e">
        <f t="shared" si="22"/>
        <v>#NUM!</v>
      </c>
      <c r="AH36" s="78" t="e">
        <f t="shared" si="23"/>
        <v>#NUM!</v>
      </c>
      <c r="AI36" s="78" t="e">
        <f t="shared" si="24"/>
        <v>#NUM!</v>
      </c>
      <c r="AJ36" s="78" t="e">
        <f t="shared" si="25"/>
        <v>#N/A</v>
      </c>
    </row>
    <row r="37" spans="1:36" ht="12.95" customHeight="1" x14ac:dyDescent="0.15">
      <c r="A37" s="77"/>
      <c r="B37" s="99"/>
      <c r="C37" s="99"/>
      <c r="D37" s="77"/>
      <c r="E37" s="77"/>
      <c r="F37" s="4" t="str">
        <f t="shared" si="0"/>
        <v/>
      </c>
      <c r="G37" s="77"/>
      <c r="H37" s="77"/>
      <c r="I37" s="77"/>
      <c r="K37" s="78" t="e">
        <f t="shared" si="1"/>
        <v>#NUM!</v>
      </c>
      <c r="L37" s="78" t="e">
        <f t="shared" si="2"/>
        <v>#NUM!</v>
      </c>
      <c r="M37" s="78" t="e">
        <f t="shared" si="3"/>
        <v>#NUM!</v>
      </c>
      <c r="N37" s="78" t="e">
        <f t="shared" si="4"/>
        <v>#NUM!</v>
      </c>
      <c r="O37" s="78" t="e">
        <f t="shared" si="5"/>
        <v>#NUM!</v>
      </c>
      <c r="P37" s="78" t="e">
        <f t="shared" si="26"/>
        <v>#N/A</v>
      </c>
      <c r="Q37" s="78" t="e">
        <f t="shared" si="6"/>
        <v>#NUM!</v>
      </c>
      <c r="R37" s="78" t="e">
        <f t="shared" si="7"/>
        <v>#NUM!</v>
      </c>
      <c r="S37" s="78" t="e">
        <f t="shared" si="8"/>
        <v>#NUM!</v>
      </c>
      <c r="T37" s="78" t="e">
        <f t="shared" si="9"/>
        <v>#NUM!</v>
      </c>
      <c r="U37" s="78" t="e">
        <f t="shared" si="10"/>
        <v>#N/A</v>
      </c>
      <c r="V37" s="78" t="e">
        <f t="shared" si="11"/>
        <v>#NUM!</v>
      </c>
      <c r="W37" s="78" t="e">
        <f t="shared" si="12"/>
        <v>#NUM!</v>
      </c>
      <c r="X37" s="78" t="e">
        <f t="shared" si="13"/>
        <v>#NUM!</v>
      </c>
      <c r="Y37" s="78" t="e">
        <f t="shared" si="14"/>
        <v>#NUM!</v>
      </c>
      <c r="Z37" s="78" t="e">
        <f t="shared" si="15"/>
        <v>#N/A</v>
      </c>
      <c r="AA37" s="78" t="e">
        <f t="shared" si="16"/>
        <v>#NUM!</v>
      </c>
      <c r="AB37" s="78" t="e">
        <f t="shared" si="17"/>
        <v>#NUM!</v>
      </c>
      <c r="AC37" s="78" t="e">
        <f t="shared" si="18"/>
        <v>#NUM!</v>
      </c>
      <c r="AD37" s="78" t="e">
        <f t="shared" si="19"/>
        <v>#NUM!</v>
      </c>
      <c r="AE37" s="78" t="e">
        <f t="shared" si="20"/>
        <v>#NUM!</v>
      </c>
      <c r="AF37" s="78" t="e">
        <f t="shared" si="21"/>
        <v>#N/A</v>
      </c>
      <c r="AG37" s="78" t="e">
        <f t="shared" si="22"/>
        <v>#NUM!</v>
      </c>
      <c r="AH37" s="78" t="e">
        <f t="shared" si="23"/>
        <v>#NUM!</v>
      </c>
      <c r="AI37" s="78" t="e">
        <f t="shared" si="24"/>
        <v>#NUM!</v>
      </c>
      <c r="AJ37" s="78" t="e">
        <f t="shared" si="25"/>
        <v>#N/A</v>
      </c>
    </row>
    <row r="38" spans="1:36" ht="12.95" customHeight="1" x14ac:dyDescent="0.15">
      <c r="A38" s="77"/>
      <c r="B38" s="99"/>
      <c r="C38" s="99"/>
      <c r="D38" s="77"/>
      <c r="E38" s="77"/>
      <c r="F38" s="4" t="str">
        <f t="shared" si="0"/>
        <v/>
      </c>
      <c r="G38" s="77"/>
      <c r="H38" s="77"/>
      <c r="I38" s="77"/>
      <c r="K38" s="78" t="e">
        <f t="shared" si="1"/>
        <v>#NUM!</v>
      </c>
      <c r="L38" s="78" t="e">
        <f t="shared" si="2"/>
        <v>#NUM!</v>
      </c>
      <c r="M38" s="78" t="e">
        <f t="shared" si="3"/>
        <v>#NUM!</v>
      </c>
      <c r="N38" s="78" t="e">
        <f t="shared" si="4"/>
        <v>#NUM!</v>
      </c>
      <c r="O38" s="78" t="e">
        <f t="shared" si="5"/>
        <v>#NUM!</v>
      </c>
      <c r="P38" s="78" t="e">
        <f t="shared" si="26"/>
        <v>#N/A</v>
      </c>
      <c r="Q38" s="78" t="e">
        <f t="shared" si="6"/>
        <v>#NUM!</v>
      </c>
      <c r="R38" s="78" t="e">
        <f t="shared" si="7"/>
        <v>#NUM!</v>
      </c>
      <c r="S38" s="78" t="e">
        <f t="shared" si="8"/>
        <v>#NUM!</v>
      </c>
      <c r="T38" s="78" t="e">
        <f t="shared" si="9"/>
        <v>#NUM!</v>
      </c>
      <c r="U38" s="78" t="e">
        <f t="shared" si="10"/>
        <v>#N/A</v>
      </c>
      <c r="V38" s="78" t="e">
        <f t="shared" si="11"/>
        <v>#NUM!</v>
      </c>
      <c r="W38" s="78" t="e">
        <f t="shared" si="12"/>
        <v>#NUM!</v>
      </c>
      <c r="X38" s="78" t="e">
        <f t="shared" si="13"/>
        <v>#NUM!</v>
      </c>
      <c r="Y38" s="78" t="e">
        <f t="shared" si="14"/>
        <v>#NUM!</v>
      </c>
      <c r="Z38" s="78" t="e">
        <f t="shared" si="15"/>
        <v>#N/A</v>
      </c>
      <c r="AA38" s="78" t="e">
        <f t="shared" si="16"/>
        <v>#NUM!</v>
      </c>
      <c r="AB38" s="78" t="e">
        <f t="shared" si="17"/>
        <v>#NUM!</v>
      </c>
      <c r="AC38" s="78" t="e">
        <f t="shared" si="18"/>
        <v>#NUM!</v>
      </c>
      <c r="AD38" s="78" t="e">
        <f t="shared" si="19"/>
        <v>#NUM!</v>
      </c>
      <c r="AE38" s="78" t="e">
        <f t="shared" si="20"/>
        <v>#NUM!</v>
      </c>
      <c r="AF38" s="78" t="e">
        <f t="shared" si="21"/>
        <v>#N/A</v>
      </c>
      <c r="AG38" s="78" t="e">
        <f t="shared" si="22"/>
        <v>#NUM!</v>
      </c>
      <c r="AH38" s="78" t="e">
        <f t="shared" si="23"/>
        <v>#NUM!</v>
      </c>
      <c r="AI38" s="78" t="e">
        <f t="shared" si="24"/>
        <v>#NUM!</v>
      </c>
      <c r="AJ38" s="78" t="e">
        <f t="shared" si="25"/>
        <v>#N/A</v>
      </c>
    </row>
    <row r="39" spans="1:36" ht="12.95" customHeight="1" x14ac:dyDescent="0.15">
      <c r="A39" s="77"/>
      <c r="B39" s="99"/>
      <c r="C39" s="99"/>
      <c r="D39" s="77"/>
      <c r="E39" s="77"/>
      <c r="F39" s="4" t="str">
        <f t="shared" si="0"/>
        <v/>
      </c>
      <c r="G39" s="77"/>
      <c r="H39" s="77"/>
      <c r="I39" s="77"/>
      <c r="K39" s="78" t="e">
        <f t="shared" si="1"/>
        <v>#NUM!</v>
      </c>
      <c r="L39" s="78" t="e">
        <f t="shared" si="2"/>
        <v>#NUM!</v>
      </c>
      <c r="M39" s="78" t="e">
        <f t="shared" si="3"/>
        <v>#NUM!</v>
      </c>
      <c r="N39" s="78" t="e">
        <f t="shared" si="4"/>
        <v>#NUM!</v>
      </c>
      <c r="O39" s="78" t="e">
        <f t="shared" si="5"/>
        <v>#NUM!</v>
      </c>
      <c r="P39" s="78" t="e">
        <f t="shared" si="26"/>
        <v>#N/A</v>
      </c>
      <c r="Q39" s="78" t="e">
        <f t="shared" si="6"/>
        <v>#NUM!</v>
      </c>
      <c r="R39" s="78" t="e">
        <f t="shared" si="7"/>
        <v>#NUM!</v>
      </c>
      <c r="S39" s="78" t="e">
        <f t="shared" si="8"/>
        <v>#NUM!</v>
      </c>
      <c r="T39" s="78" t="e">
        <f t="shared" si="9"/>
        <v>#NUM!</v>
      </c>
      <c r="U39" s="78" t="e">
        <f t="shared" si="10"/>
        <v>#N/A</v>
      </c>
      <c r="V39" s="78" t="e">
        <f t="shared" si="11"/>
        <v>#NUM!</v>
      </c>
      <c r="W39" s="78" t="e">
        <f t="shared" si="12"/>
        <v>#NUM!</v>
      </c>
      <c r="X39" s="78" t="e">
        <f t="shared" si="13"/>
        <v>#NUM!</v>
      </c>
      <c r="Y39" s="78" t="e">
        <f t="shared" si="14"/>
        <v>#NUM!</v>
      </c>
      <c r="Z39" s="78" t="e">
        <f t="shared" si="15"/>
        <v>#N/A</v>
      </c>
      <c r="AA39" s="78" t="e">
        <f t="shared" si="16"/>
        <v>#NUM!</v>
      </c>
      <c r="AB39" s="78" t="e">
        <f t="shared" si="17"/>
        <v>#NUM!</v>
      </c>
      <c r="AC39" s="78" t="e">
        <f t="shared" si="18"/>
        <v>#NUM!</v>
      </c>
      <c r="AD39" s="78" t="e">
        <f t="shared" si="19"/>
        <v>#NUM!</v>
      </c>
      <c r="AE39" s="78" t="e">
        <f t="shared" si="20"/>
        <v>#NUM!</v>
      </c>
      <c r="AF39" s="78" t="e">
        <f t="shared" si="21"/>
        <v>#N/A</v>
      </c>
      <c r="AG39" s="78" t="e">
        <f t="shared" si="22"/>
        <v>#NUM!</v>
      </c>
      <c r="AH39" s="78" t="e">
        <f t="shared" si="23"/>
        <v>#NUM!</v>
      </c>
      <c r="AI39" s="78" t="e">
        <f t="shared" si="24"/>
        <v>#NUM!</v>
      </c>
      <c r="AJ39" s="78" t="e">
        <f t="shared" si="25"/>
        <v>#N/A</v>
      </c>
    </row>
    <row r="40" spans="1:36" ht="12.95" customHeight="1" x14ac:dyDescent="0.15">
      <c r="A40" s="77"/>
      <c r="B40" s="99"/>
      <c r="C40" s="99"/>
      <c r="D40" s="77"/>
      <c r="E40" s="77"/>
      <c r="F40" s="4" t="str">
        <f t="shared" si="0"/>
        <v/>
      </c>
      <c r="G40" s="77"/>
      <c r="H40" s="77"/>
      <c r="I40" s="77"/>
      <c r="K40" s="78" t="e">
        <f t="shared" si="1"/>
        <v>#NUM!</v>
      </c>
      <c r="L40" s="78" t="e">
        <f t="shared" si="2"/>
        <v>#NUM!</v>
      </c>
      <c r="M40" s="78" t="e">
        <f t="shared" si="3"/>
        <v>#NUM!</v>
      </c>
      <c r="N40" s="78" t="e">
        <f t="shared" si="4"/>
        <v>#NUM!</v>
      </c>
      <c r="O40" s="78" t="e">
        <f t="shared" si="5"/>
        <v>#NUM!</v>
      </c>
      <c r="P40" s="78" t="e">
        <f t="shared" si="26"/>
        <v>#N/A</v>
      </c>
      <c r="Q40" s="78" t="e">
        <f t="shared" si="6"/>
        <v>#NUM!</v>
      </c>
      <c r="R40" s="78" t="e">
        <f t="shared" si="7"/>
        <v>#NUM!</v>
      </c>
      <c r="S40" s="78" t="e">
        <f t="shared" si="8"/>
        <v>#NUM!</v>
      </c>
      <c r="T40" s="78" t="e">
        <f t="shared" si="9"/>
        <v>#NUM!</v>
      </c>
      <c r="U40" s="78" t="e">
        <f t="shared" si="10"/>
        <v>#N/A</v>
      </c>
      <c r="V40" s="78" t="e">
        <f t="shared" si="11"/>
        <v>#NUM!</v>
      </c>
      <c r="W40" s="78" t="e">
        <f t="shared" si="12"/>
        <v>#NUM!</v>
      </c>
      <c r="X40" s="78" t="e">
        <f t="shared" si="13"/>
        <v>#NUM!</v>
      </c>
      <c r="Y40" s="78" t="e">
        <f t="shared" si="14"/>
        <v>#NUM!</v>
      </c>
      <c r="Z40" s="78" t="e">
        <f t="shared" si="15"/>
        <v>#N/A</v>
      </c>
      <c r="AA40" s="78" t="e">
        <f t="shared" si="16"/>
        <v>#NUM!</v>
      </c>
      <c r="AB40" s="78" t="e">
        <f t="shared" si="17"/>
        <v>#NUM!</v>
      </c>
      <c r="AC40" s="78" t="e">
        <f t="shared" si="18"/>
        <v>#NUM!</v>
      </c>
      <c r="AD40" s="78" t="e">
        <f t="shared" si="19"/>
        <v>#NUM!</v>
      </c>
      <c r="AE40" s="78" t="e">
        <f t="shared" si="20"/>
        <v>#NUM!</v>
      </c>
      <c r="AF40" s="78" t="e">
        <f t="shared" si="21"/>
        <v>#N/A</v>
      </c>
      <c r="AG40" s="78" t="e">
        <f t="shared" si="22"/>
        <v>#NUM!</v>
      </c>
      <c r="AH40" s="78" t="e">
        <f t="shared" si="23"/>
        <v>#NUM!</v>
      </c>
      <c r="AI40" s="78" t="e">
        <f t="shared" si="24"/>
        <v>#NUM!</v>
      </c>
      <c r="AJ40" s="78" t="e">
        <f t="shared" si="25"/>
        <v>#N/A</v>
      </c>
    </row>
    <row r="41" spans="1:36" ht="12.95" customHeight="1" x14ac:dyDescent="0.15">
      <c r="A41" s="77"/>
      <c r="B41" s="99"/>
      <c r="C41" s="99"/>
      <c r="D41" s="77"/>
      <c r="E41" s="77"/>
      <c r="F41" s="4" t="str">
        <f t="shared" si="0"/>
        <v/>
      </c>
      <c r="G41" s="77"/>
      <c r="H41" s="77"/>
      <c r="I41" s="77"/>
      <c r="K41" s="78" t="e">
        <f t="shared" si="1"/>
        <v>#NUM!</v>
      </c>
      <c r="L41" s="78" t="e">
        <f t="shared" si="2"/>
        <v>#NUM!</v>
      </c>
      <c r="M41" s="78" t="e">
        <f t="shared" si="3"/>
        <v>#NUM!</v>
      </c>
      <c r="N41" s="78" t="e">
        <f t="shared" si="4"/>
        <v>#NUM!</v>
      </c>
      <c r="O41" s="78" t="e">
        <f t="shared" si="5"/>
        <v>#NUM!</v>
      </c>
      <c r="P41" s="78" t="e">
        <f t="shared" si="26"/>
        <v>#N/A</v>
      </c>
      <c r="Q41" s="78" t="e">
        <f t="shared" si="6"/>
        <v>#NUM!</v>
      </c>
      <c r="R41" s="78" t="e">
        <f t="shared" si="7"/>
        <v>#NUM!</v>
      </c>
      <c r="S41" s="78" t="e">
        <f t="shared" si="8"/>
        <v>#NUM!</v>
      </c>
      <c r="T41" s="78" t="e">
        <f t="shared" si="9"/>
        <v>#NUM!</v>
      </c>
      <c r="U41" s="78" t="e">
        <f t="shared" si="10"/>
        <v>#N/A</v>
      </c>
      <c r="V41" s="78" t="e">
        <f t="shared" si="11"/>
        <v>#NUM!</v>
      </c>
      <c r="W41" s="78" t="e">
        <f t="shared" si="12"/>
        <v>#NUM!</v>
      </c>
      <c r="X41" s="78" t="e">
        <f t="shared" si="13"/>
        <v>#NUM!</v>
      </c>
      <c r="Y41" s="78" t="e">
        <f t="shared" si="14"/>
        <v>#NUM!</v>
      </c>
      <c r="Z41" s="78" t="e">
        <f t="shared" si="15"/>
        <v>#N/A</v>
      </c>
      <c r="AA41" s="78" t="e">
        <f t="shared" si="16"/>
        <v>#NUM!</v>
      </c>
      <c r="AB41" s="78" t="e">
        <f t="shared" si="17"/>
        <v>#NUM!</v>
      </c>
      <c r="AC41" s="78" t="e">
        <f t="shared" si="18"/>
        <v>#NUM!</v>
      </c>
      <c r="AD41" s="78" t="e">
        <f t="shared" si="19"/>
        <v>#NUM!</v>
      </c>
      <c r="AE41" s="78" t="e">
        <f t="shared" si="20"/>
        <v>#NUM!</v>
      </c>
      <c r="AF41" s="78" t="e">
        <f t="shared" si="21"/>
        <v>#N/A</v>
      </c>
      <c r="AG41" s="78" t="e">
        <f t="shared" si="22"/>
        <v>#NUM!</v>
      </c>
      <c r="AH41" s="78" t="e">
        <f t="shared" si="23"/>
        <v>#NUM!</v>
      </c>
      <c r="AI41" s="78" t="e">
        <f t="shared" si="24"/>
        <v>#NUM!</v>
      </c>
      <c r="AJ41" s="78" t="e">
        <f t="shared" si="25"/>
        <v>#N/A</v>
      </c>
    </row>
    <row r="42" spans="1:36" ht="12.95" customHeight="1" x14ac:dyDescent="0.15">
      <c r="A42" s="77"/>
      <c r="B42" s="99"/>
      <c r="C42" s="99"/>
      <c r="D42" s="77"/>
      <c r="E42" s="77"/>
      <c r="F42" s="4" t="str">
        <f t="shared" si="0"/>
        <v/>
      </c>
      <c r="G42" s="77"/>
      <c r="H42" s="77"/>
      <c r="I42" s="77"/>
      <c r="K42" s="78" t="e">
        <f t="shared" si="1"/>
        <v>#NUM!</v>
      </c>
      <c r="L42" s="78" t="e">
        <f t="shared" si="2"/>
        <v>#NUM!</v>
      </c>
      <c r="M42" s="78" t="e">
        <f t="shared" si="3"/>
        <v>#NUM!</v>
      </c>
      <c r="N42" s="78" t="e">
        <f t="shared" si="4"/>
        <v>#NUM!</v>
      </c>
      <c r="O42" s="78" t="e">
        <f t="shared" si="5"/>
        <v>#NUM!</v>
      </c>
      <c r="P42" s="78" t="e">
        <f t="shared" si="26"/>
        <v>#N/A</v>
      </c>
      <c r="Q42" s="78" t="e">
        <f t="shared" si="6"/>
        <v>#NUM!</v>
      </c>
      <c r="R42" s="78" t="e">
        <f t="shared" si="7"/>
        <v>#NUM!</v>
      </c>
      <c r="S42" s="78" t="e">
        <f t="shared" si="8"/>
        <v>#NUM!</v>
      </c>
      <c r="T42" s="78" t="e">
        <f t="shared" si="9"/>
        <v>#NUM!</v>
      </c>
      <c r="U42" s="78" t="e">
        <f t="shared" si="10"/>
        <v>#N/A</v>
      </c>
      <c r="V42" s="78" t="e">
        <f t="shared" si="11"/>
        <v>#NUM!</v>
      </c>
      <c r="W42" s="78" t="e">
        <f t="shared" si="12"/>
        <v>#NUM!</v>
      </c>
      <c r="X42" s="78" t="e">
        <f t="shared" si="13"/>
        <v>#NUM!</v>
      </c>
      <c r="Y42" s="78" t="e">
        <f t="shared" si="14"/>
        <v>#NUM!</v>
      </c>
      <c r="Z42" s="78" t="e">
        <f t="shared" si="15"/>
        <v>#N/A</v>
      </c>
      <c r="AA42" s="78" t="e">
        <f t="shared" si="16"/>
        <v>#NUM!</v>
      </c>
      <c r="AB42" s="78" t="e">
        <f t="shared" si="17"/>
        <v>#NUM!</v>
      </c>
      <c r="AC42" s="78" t="e">
        <f t="shared" si="18"/>
        <v>#NUM!</v>
      </c>
      <c r="AD42" s="78" t="e">
        <f t="shared" si="19"/>
        <v>#NUM!</v>
      </c>
      <c r="AE42" s="78" t="e">
        <f t="shared" si="20"/>
        <v>#NUM!</v>
      </c>
      <c r="AF42" s="78" t="e">
        <f t="shared" si="21"/>
        <v>#N/A</v>
      </c>
      <c r="AG42" s="78" t="e">
        <f t="shared" si="22"/>
        <v>#NUM!</v>
      </c>
      <c r="AH42" s="78" t="e">
        <f t="shared" si="23"/>
        <v>#NUM!</v>
      </c>
      <c r="AI42" s="78" t="e">
        <f t="shared" si="24"/>
        <v>#NUM!</v>
      </c>
      <c r="AJ42" s="78" t="e">
        <f t="shared" si="25"/>
        <v>#N/A</v>
      </c>
    </row>
    <row r="43" spans="1:36" ht="12.95" customHeight="1" x14ac:dyDescent="0.15">
      <c r="A43" s="77"/>
      <c r="B43" s="99"/>
      <c r="C43" s="99"/>
      <c r="D43" s="77"/>
      <c r="E43" s="77"/>
      <c r="F43" s="4" t="str">
        <f t="shared" si="0"/>
        <v/>
      </c>
      <c r="G43" s="77"/>
      <c r="H43" s="77"/>
      <c r="I43" s="77"/>
      <c r="K43" s="78" t="e">
        <f t="shared" si="1"/>
        <v>#NUM!</v>
      </c>
      <c r="L43" s="78" t="e">
        <f t="shared" si="2"/>
        <v>#NUM!</v>
      </c>
      <c r="M43" s="78" t="e">
        <f t="shared" si="3"/>
        <v>#NUM!</v>
      </c>
      <c r="N43" s="78" t="e">
        <f t="shared" si="4"/>
        <v>#NUM!</v>
      </c>
      <c r="O43" s="78" t="e">
        <f t="shared" si="5"/>
        <v>#NUM!</v>
      </c>
      <c r="P43" s="78" t="e">
        <f t="shared" si="26"/>
        <v>#N/A</v>
      </c>
      <c r="Q43" s="78" t="e">
        <f t="shared" si="6"/>
        <v>#NUM!</v>
      </c>
      <c r="R43" s="78" t="e">
        <f t="shared" si="7"/>
        <v>#NUM!</v>
      </c>
      <c r="S43" s="78" t="e">
        <f t="shared" si="8"/>
        <v>#NUM!</v>
      </c>
      <c r="T43" s="78" t="e">
        <f t="shared" si="9"/>
        <v>#NUM!</v>
      </c>
      <c r="U43" s="78" t="e">
        <f t="shared" si="10"/>
        <v>#N/A</v>
      </c>
      <c r="V43" s="78" t="e">
        <f t="shared" si="11"/>
        <v>#NUM!</v>
      </c>
      <c r="W43" s="78" t="e">
        <f t="shared" si="12"/>
        <v>#NUM!</v>
      </c>
      <c r="X43" s="78" t="e">
        <f t="shared" si="13"/>
        <v>#NUM!</v>
      </c>
      <c r="Y43" s="78" t="e">
        <f t="shared" si="14"/>
        <v>#NUM!</v>
      </c>
      <c r="Z43" s="78" t="e">
        <f t="shared" si="15"/>
        <v>#N/A</v>
      </c>
      <c r="AA43" s="78" t="e">
        <f t="shared" si="16"/>
        <v>#NUM!</v>
      </c>
      <c r="AB43" s="78" t="e">
        <f t="shared" si="17"/>
        <v>#NUM!</v>
      </c>
      <c r="AC43" s="78" t="e">
        <f t="shared" si="18"/>
        <v>#NUM!</v>
      </c>
      <c r="AD43" s="78" t="e">
        <f t="shared" si="19"/>
        <v>#NUM!</v>
      </c>
      <c r="AE43" s="78" t="e">
        <f t="shared" si="20"/>
        <v>#NUM!</v>
      </c>
      <c r="AF43" s="78" t="e">
        <f t="shared" si="21"/>
        <v>#N/A</v>
      </c>
      <c r="AG43" s="78" t="e">
        <f t="shared" si="22"/>
        <v>#NUM!</v>
      </c>
      <c r="AH43" s="78" t="e">
        <f t="shared" si="23"/>
        <v>#NUM!</v>
      </c>
      <c r="AI43" s="78" t="e">
        <f t="shared" si="24"/>
        <v>#NUM!</v>
      </c>
      <c r="AJ43" s="78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77" t="s">
        <v>18</v>
      </c>
      <c r="D46" s="77" t="s">
        <v>19</v>
      </c>
      <c r="E46" s="77" t="s">
        <v>20</v>
      </c>
      <c r="F46" s="11"/>
      <c r="G46" s="5" t="s">
        <v>21</v>
      </c>
      <c r="H46" s="13"/>
      <c r="I46" s="111" t="s">
        <v>397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14</v>
      </c>
      <c r="D47" s="15">
        <f>COUNTIF(G4:G43,"*下層*")</f>
        <v>0</v>
      </c>
      <c r="E47" s="15">
        <f>COUNTA(A4:A43)</f>
        <v>14</v>
      </c>
      <c r="F47" s="11"/>
      <c r="G47" s="16">
        <f>C47*100</f>
        <v>1400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24</v>
      </c>
      <c r="D48" s="15" t="str">
        <f>IF(D47&gt;0,ROUND(SUMIF(G4:G43,"*下層*",E4:E43)/D47,0),"")</f>
        <v/>
      </c>
      <c r="E48" s="15">
        <f>ROUND(SUM(E4:E43)/E47,0)</f>
        <v>24</v>
      </c>
      <c r="F48" s="14"/>
      <c r="G48" s="16">
        <f>C48</f>
        <v>24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32</v>
      </c>
      <c r="D49" s="15" t="str">
        <f>IF(D47&gt;0,ROUND(SUMIF(G4:G43,"*下層*",D4:D43)/D47,0),"")</f>
        <v/>
      </c>
      <c r="E49" s="15">
        <f>ROUND(SUM(D4:D43)/E47,0)</f>
        <v>32</v>
      </c>
      <c r="F49" s="14"/>
      <c r="G49" s="16">
        <f>C49</f>
        <v>32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14.260000000000002</v>
      </c>
      <c r="D50" s="17">
        <f>SUMIF(G4:G43,"*下層*",F4:F43)</f>
        <v>0</v>
      </c>
      <c r="E50" s="4">
        <f>SUM(F4:F43)</f>
        <v>14.260000000000002</v>
      </c>
      <c r="F50" s="14"/>
      <c r="G50" s="18">
        <f>C50*100</f>
        <v>1426.0000000000002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形状比＝75、Sr＝11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77" t="s">
        <v>18</v>
      </c>
      <c r="D53" s="77" t="s">
        <v>19</v>
      </c>
      <c r="E53" s="77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4</v>
      </c>
      <c r="D54" s="15">
        <f>COUNTIF(H4:H43,"▲")</f>
        <v>0</v>
      </c>
      <c r="E54" s="15">
        <f>COUNTA(H4:H43)</f>
        <v>4</v>
      </c>
      <c r="F54" s="11"/>
      <c r="G54" s="16">
        <f>C54*100</f>
        <v>400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17</v>
      </c>
      <c r="D55" s="15" t="str">
        <f>IF(D54&gt;0,ROUND(SUMIF(H4:H43,"▲",E4:E43)/D54,0),"")</f>
        <v/>
      </c>
      <c r="E55" s="15">
        <f>ROUND(SUMIF(H4:H43,"*",E4:E43)/E54,0)</f>
        <v>17</v>
      </c>
      <c r="F55" s="14"/>
      <c r="G55" s="16">
        <f>C55</f>
        <v>17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20</v>
      </c>
      <c r="D56" s="15" t="str">
        <f>IF(D54&gt;0,ROUND(SUMIF(H4:H43,"▲",D4:D43)/D54,0),"")</f>
        <v/>
      </c>
      <c r="E56" s="15">
        <f>ROUND(SUMIF(H4:H43,"*",D4:D43)/E54,0)</f>
        <v>20</v>
      </c>
      <c r="F56" s="14"/>
      <c r="G56" s="16">
        <f>C56</f>
        <v>20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1.05</v>
      </c>
      <c r="D57" s="17">
        <f>SUMIF(H4:H43,"▲",F4:F43)</f>
        <v>0</v>
      </c>
      <c r="E57" s="17">
        <f>SUM(C57:D57)</f>
        <v>1.05</v>
      </c>
      <c r="F57" s="14"/>
      <c r="G57" s="20">
        <f>C57*100</f>
        <v>105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77" t="s">
        <v>18</v>
      </c>
      <c r="D60" s="77" t="s">
        <v>19</v>
      </c>
      <c r="E60" s="77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28.6</v>
      </c>
      <c r="D61" s="21" t="str">
        <f>IF(D47&gt;0,ROUND(D54/D47*100,1),"")</f>
        <v/>
      </c>
      <c r="E61" s="21">
        <f>ROUND(E54/E47*100,1)</f>
        <v>28.6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7.4</v>
      </c>
      <c r="D62" s="21" t="str">
        <f>IF(D47&gt;0,ROUND(D57/D50*100,1),"")</f>
        <v/>
      </c>
      <c r="E62" s="21">
        <f>ROUND(E57/E50*100,1)</f>
        <v>7.4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77" t="s">
        <v>18</v>
      </c>
      <c r="D65" s="77" t="s">
        <v>19</v>
      </c>
      <c r="E65" s="77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10</v>
      </c>
      <c r="D66" s="15">
        <f>D47-D54</f>
        <v>0</v>
      </c>
      <c r="E66" s="15">
        <f>SUM(C66:D66)</f>
        <v>10</v>
      </c>
      <c r="F66" s="11"/>
      <c r="G66" s="16">
        <f>C66*100</f>
        <v>1000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27</v>
      </c>
      <c r="D67" s="15" t="str">
        <f>IF(D66&gt;0,ROUND(SUMIFS(E4:E43,G7:G43,"*下層*",H4:H43,"")/D66,0),"")</f>
        <v/>
      </c>
      <c r="E67" s="15">
        <f>IF(E66&gt;0,ROUND(SUMIF(H4:H43,"",E4:E43)/E66,0),"")</f>
        <v>27</v>
      </c>
      <c r="F67" s="14"/>
      <c r="G67" s="16">
        <f>C67</f>
        <v>27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37</v>
      </c>
      <c r="D68" s="15" t="str">
        <f>IF(D66&gt;0,ROUND(SUMIFS(D4:D43,G7:G43,"*下層*",H4:H43,"")/D66,0),"")</f>
        <v/>
      </c>
      <c r="E68" s="15">
        <f>IF(E66&gt;0,ROUND(SUMIF(H4:H43,"",D4:D43)/E66,0),"")</f>
        <v>37</v>
      </c>
      <c r="F68" s="14"/>
      <c r="G68" s="16">
        <f>C68</f>
        <v>37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13.21</v>
      </c>
      <c r="D69" s="17" t="str">
        <f>IF(D66&gt;0,D50-D57,"")</f>
        <v/>
      </c>
      <c r="E69" s="4">
        <f>SUM(C69:D69)</f>
        <v>13.21</v>
      </c>
      <c r="F69" s="14"/>
      <c r="G69" s="18">
        <f>C69*100</f>
        <v>1321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形状比＝73、Sr＝12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3D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335" priority="16" stopIfTrue="1">
      <formula>AND(($H4="スギ"),(#REF!&lt;12))</formula>
    </cfRule>
  </conditionalFormatting>
  <conditionalFormatting sqref="L4:L43">
    <cfRule type="expression" dxfId="334" priority="15" stopIfTrue="1">
      <formula>AND(($H4="スギ"),(#REF!&lt;22),(#REF!&gt;=12))</formula>
    </cfRule>
  </conditionalFormatting>
  <conditionalFormatting sqref="M4:M43">
    <cfRule type="expression" dxfId="333" priority="14" stopIfTrue="1">
      <formula>AND(($H4="スギ"),(#REF!&lt;32),(#REF!&gt;=22))</formula>
    </cfRule>
  </conditionalFormatting>
  <conditionalFormatting sqref="N4:N43">
    <cfRule type="expression" dxfId="332" priority="13" stopIfTrue="1">
      <formula>AND(($H4="スギ"),(#REF!&lt;42),(#REF!&gt;=32))</formula>
    </cfRule>
  </conditionalFormatting>
  <conditionalFormatting sqref="U4:U43 Z4:AF43 AJ4:AJ43 O4:P43">
    <cfRule type="expression" dxfId="331" priority="12" stopIfTrue="1">
      <formula>AND(($H4="スギ"),(#REF!&gt;=42))</formula>
    </cfRule>
  </conditionalFormatting>
  <conditionalFormatting sqref="Q4:Q43 AA4:AA43">
    <cfRule type="expression" dxfId="330" priority="11" stopIfTrue="1">
      <formula>AND(($H4="ヒノキ"),(#REF!&lt;12))</formula>
    </cfRule>
  </conditionalFormatting>
  <conditionalFormatting sqref="R4:R43 AB4:AE43">
    <cfRule type="expression" dxfId="329" priority="10" stopIfTrue="1">
      <formula>AND(($H4="ヒノキ"),(#REF!&lt;22),(#REF!&gt;=12))</formula>
    </cfRule>
  </conditionalFormatting>
  <conditionalFormatting sqref="S4:S43">
    <cfRule type="expression" dxfId="328" priority="9" stopIfTrue="1">
      <formula>AND(($H4="ヒノキ"),(#REF!&lt;32),(#REF!&gt;=22))</formula>
    </cfRule>
  </conditionalFormatting>
  <conditionalFormatting sqref="T4:U43 Z4:AF43 AJ4:AJ43">
    <cfRule type="expression" dxfId="327" priority="8" stopIfTrue="1">
      <formula>AND(($H4="ヒノキ"),(#REF!&gt;=32))</formula>
    </cfRule>
  </conditionalFormatting>
  <conditionalFormatting sqref="V4:V43 AA4:AA43">
    <cfRule type="expression" dxfId="326" priority="7" stopIfTrue="1">
      <formula>AND(($H4="アカマツ"),(#REF!&lt;12))</formula>
    </cfRule>
  </conditionalFormatting>
  <conditionalFormatting sqref="W4:W43 AB4:AB43">
    <cfRule type="expression" dxfId="325" priority="6" stopIfTrue="1">
      <formula>AND(($H4="アカマツ"),(#REF!&lt;22),(#REF!&gt;=12))</formula>
    </cfRule>
  </conditionalFormatting>
  <conditionalFormatting sqref="X4:X43 AC4:AC43">
    <cfRule type="expression" dxfId="324" priority="5" stopIfTrue="1">
      <formula>AND(($H4="アカマツ"),(#REF!&lt;42),(#REF!&gt;=22))</formula>
    </cfRule>
  </conditionalFormatting>
  <conditionalFormatting sqref="Y4:AF43 AJ4:AJ43">
    <cfRule type="expression" dxfId="323" priority="4" stopIfTrue="1">
      <formula>AND(($H4="アカマツ"),(#REF!&gt;=42))</formula>
    </cfRule>
  </conditionalFormatting>
  <conditionalFormatting sqref="AG4:AG43">
    <cfRule type="expression" dxfId="322" priority="3" stopIfTrue="1">
      <formula>AND(($H4&lt;&gt;"スギ"),($H4&lt;&gt;"ヒノキ"),($H4&lt;&gt;"アカマツ"),(#REF!&lt;12))</formula>
    </cfRule>
  </conditionalFormatting>
  <conditionalFormatting sqref="AH4:AH43">
    <cfRule type="expression" dxfId="32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320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00B050"/>
  </sheetPr>
  <dimension ref="A1:AJ120"/>
  <sheetViews>
    <sheetView showGridLines="0" view="pageBreakPreview" zoomScaleNormal="85" zoomScaleSheetLayoutView="100" workbookViewId="0">
      <selection activeCell="I46" sqref="I46:I61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537</v>
      </c>
      <c r="B2" s="100"/>
      <c r="C2" s="100"/>
      <c r="D2" s="100"/>
      <c r="E2" s="100"/>
      <c r="F2" s="100"/>
      <c r="G2" s="100"/>
      <c r="H2" s="101" t="s">
        <v>341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79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8">
        <v>0</v>
      </c>
      <c r="L3" s="78">
        <v>12</v>
      </c>
      <c r="M3" s="78">
        <v>22</v>
      </c>
      <c r="N3" s="78">
        <v>32</v>
      </c>
      <c r="O3" s="78">
        <v>42</v>
      </c>
      <c r="P3" s="78" t="s">
        <v>14</v>
      </c>
      <c r="Q3" s="78">
        <v>0</v>
      </c>
      <c r="R3" s="78">
        <v>12</v>
      </c>
      <c r="S3" s="78">
        <v>22</v>
      </c>
      <c r="T3" s="78">
        <v>32</v>
      </c>
      <c r="U3" s="78" t="s">
        <v>14</v>
      </c>
      <c r="V3" s="78">
        <v>0</v>
      </c>
      <c r="W3" s="78">
        <v>12</v>
      </c>
      <c r="X3" s="78">
        <v>22</v>
      </c>
      <c r="Y3" s="78">
        <v>42</v>
      </c>
      <c r="Z3" s="78" t="s">
        <v>14</v>
      </c>
      <c r="AA3" s="78">
        <v>0</v>
      </c>
      <c r="AB3" s="78">
        <v>12</v>
      </c>
      <c r="AC3" s="78">
        <v>22</v>
      </c>
      <c r="AD3" s="78">
        <v>32</v>
      </c>
      <c r="AE3" s="78">
        <v>42</v>
      </c>
      <c r="AF3" s="78" t="s">
        <v>14</v>
      </c>
      <c r="AG3" s="78">
        <v>0</v>
      </c>
      <c r="AH3" s="78">
        <v>12</v>
      </c>
      <c r="AI3" s="78">
        <v>42</v>
      </c>
      <c r="AJ3" s="78" t="s">
        <v>14</v>
      </c>
    </row>
    <row r="4" spans="1:36" ht="12.95" customHeight="1" x14ac:dyDescent="0.15">
      <c r="A4" s="77">
        <v>1</v>
      </c>
      <c r="B4" s="99" t="s">
        <v>136</v>
      </c>
      <c r="C4" s="99"/>
      <c r="D4" s="77">
        <v>24</v>
      </c>
      <c r="E4" s="77">
        <v>17</v>
      </c>
      <c r="F4" s="4">
        <f t="shared" ref="F4:F43" si="0">IF(D4&gt;0,IF(B4="スギ",P4,IF(B4="ヒノキ",U4,IF(B4="アカマツ",Z4,IF(B4="カラマツ",AF4,AJ4)))),"")</f>
        <v>0.37</v>
      </c>
      <c r="G4" s="5"/>
      <c r="H4" s="77"/>
      <c r="I4" s="77" t="s">
        <v>38</v>
      </c>
      <c r="J4" s="1" t="s">
        <v>15</v>
      </c>
      <c r="K4" s="78">
        <f t="shared" ref="K4:K43" si="1">IF(ROUND(10^(-5+0.8769+1.7454*LOG(D4)+1.014*LOG(E4)),2)&gt;=0.01,ROUND(10^(-5+0.8769+1.7454*LOG(D4)+1.014*LOG(E4)),2),ROUND(10^(-5+0.8769+1.7454*LOG(D4)+1.014*LOG(E4)),3))</f>
        <v>0.34</v>
      </c>
      <c r="L4" s="78">
        <f t="shared" ref="L4:L43" si="2">ROUND(10^(-5+0.73504+1.83346*LOG(D4)+1.06569*LOG(E4)),2)</f>
        <v>0.38</v>
      </c>
      <c r="M4" s="78">
        <f t="shared" ref="M4:M43" si="3">ROUND(10^(-5+0.71514+1.74357*LOG(D4)+1.17719*LOG(E4)),2)</f>
        <v>0.37</v>
      </c>
      <c r="N4" s="78">
        <f t="shared" ref="N4:N43" si="4">ROUND(10^(-5+0.82956+1.76381*LOG(D4)+1.06412*LOG(E4)),2)</f>
        <v>0.37</v>
      </c>
      <c r="O4" s="78">
        <f t="shared" ref="O4:O43" si="5">ROUND(10^(-5+0.88226+1.79204*LOG(D4)+0.99303*LOG(E4)),2)</f>
        <v>0.38</v>
      </c>
      <c r="P4" s="78">
        <f>HLOOKUP($D4,K$3:O$43,MATCH($A4,$A$3:$A$43,0),1)</f>
        <v>0.37</v>
      </c>
      <c r="Q4" s="78">
        <f t="shared" ref="Q4:Q43" si="6">IF(ROUND(10^(1.810672*LOG(D4)+0.982833*LOG(E4)-4.173533),2)&gt;=0.01,ROUND(10^(1.810672*LOG(D4)+0.982833*LOG(E4)-4.173533),2),ROUND(10^(1.810672*LOG(D4)+0.982833*LOG(E4)-4.173533),3))</f>
        <v>0.34</v>
      </c>
      <c r="R4" s="78">
        <f t="shared" ref="R4:R43" si="7">ROUND(10^(1.905709*LOG(D4)+1.011385*LOG(E4)-4.293729),2)</f>
        <v>0.38</v>
      </c>
      <c r="S4" s="78">
        <f t="shared" ref="S4:S43" si="8">ROUND(10^(1.771888*LOG(D4)+1.138415*LOG(E4)-4.271259),2)</f>
        <v>0.38</v>
      </c>
      <c r="T4" s="78">
        <f t="shared" ref="T4:T43" si="9">ROUND(10^(1.671519*LOG(D4)+1.363617*LOG(E4)-4.404407),2)</f>
        <v>0.38</v>
      </c>
      <c r="U4" s="78">
        <f t="shared" ref="U4:U43" si="10">HLOOKUP($D4,Q$3:T$43,MATCH($A4,$A$3:$A$43,0),1)</f>
        <v>0.38</v>
      </c>
      <c r="V4" s="78">
        <f t="shared" ref="V4:V43" si="11">IF(ROUND(10^(-4.249503+1.946501*LOG(D4)+0.942682*LOG(E4)),2)&gt;=0.01,ROUND(10^(-4.249503+1.946501*LOG(D4)+0.942682*LOG(E4)),2),ROUND(10^(-4.249503+1.946501*LOG(D4)+0.942682*LOG(E4)),3))</f>
        <v>0.4</v>
      </c>
      <c r="W4" s="78">
        <f t="shared" ref="W4:W43" si="12">ROUND(10^(-4.155639+1.847898*LOG(D4)+0.951955*LOG(E4)),2)</f>
        <v>0.37</v>
      </c>
      <c r="X4" s="78">
        <f t="shared" ref="X4:X43" si="13">ROUND(10^(-4.194535+1.804172*LOG(D4)+1.034248*LOG(E4)),2)</f>
        <v>0.37</v>
      </c>
      <c r="Y4" s="78">
        <f t="shared" ref="Y4:Y43" si="14">ROUND(10^(-4.42347+2.006485*LOG(D4)+0.967757*LOG(E4)),2)</f>
        <v>0.34</v>
      </c>
      <c r="Z4" s="78">
        <f t="shared" ref="Z4:Z43" si="15">HLOOKUP($D4,V$3:Y$43,MATCH($A4,$A$3:$A$43,0),1)</f>
        <v>0.37</v>
      </c>
      <c r="AA4" s="78">
        <f t="shared" ref="AA4:AA43" si="16">IF(ROUND(10^(1.80389*LOG(D4)+0.962587*LOG(E4)-4.155099),2)&gt;=0.01,ROUND(10^(1.80389*LOG(D4)+0.962587*LOG(E4)-4.155099),2),ROUND(10^(1.80389*LOG(D4)+0.962587*LOG(E4)-4.155099),3))</f>
        <v>0.33</v>
      </c>
      <c r="AB4" s="78">
        <f t="shared" ref="AB4:AB43" si="17">ROUND(10^(1.979213*LOG(D4)+0.998347*LOG(E4)-4.369281),2)</f>
        <v>0.39</v>
      </c>
      <c r="AC4" s="78">
        <f t="shared" ref="AC4:AC43" si="18">ROUND(10^(1.904401*LOG(D4)+1.062478*LOG(E4)-4.348104),2)</f>
        <v>0.39</v>
      </c>
      <c r="AD4" s="78">
        <f t="shared" ref="AD4:AD43" si="19">ROUND(10^(1.640825*LOG(D4)+1.080387*LOG(E4)-3.976731),2)</f>
        <v>0.41</v>
      </c>
      <c r="AE4" s="78">
        <f t="shared" ref="AE4:AE43" si="20">ROUND(10^(1.90887*LOG(D4)+1.088002*LOG(E4)-4.431495),2)</f>
        <v>0.35</v>
      </c>
      <c r="AF4" s="78">
        <f t="shared" ref="AF4:AF43" si="21">HLOOKUP($D4,AA$3:AE$43,MATCH($A4,$A$3:$A$43,0),1)</f>
        <v>0.39</v>
      </c>
      <c r="AG4" s="78">
        <f t="shared" ref="AG4:AG43" si="22">IF(ROUND(10^(1.94019664*LOG(D4)+0.84689666*LOG(E4)-4.20067295),2)&gt;=0.01,ROUND(10^(1.94019664*LOG(D4)+0.84689666*LOG(E4)-4.20067295),2),ROUND(10^(1.94019664*LOG(D4)+0.84689666*LOG(E4)-4.20067295),3))</f>
        <v>0.33</v>
      </c>
      <c r="AH4" s="78">
        <f t="shared" ref="AH4:AH43" si="23">ROUND(10^(1.93813902*LOG(D4)+0.96697002*LOG(E4)-4.32216295),2)</f>
        <v>0.35</v>
      </c>
      <c r="AI4" s="78">
        <f t="shared" ref="AI4:AI43" si="24">ROUND(10^(1.82464098*LOG(D4)+0.97625989*LOG(E4)-4.15096808),2)</f>
        <v>0.37</v>
      </c>
      <c r="AJ4" s="78">
        <f t="shared" ref="AJ4:AJ43" si="25">HLOOKUP($D4,AG$3:AI$43,MATCH($A4,$A$3:$A$43,0),1)</f>
        <v>0.35</v>
      </c>
    </row>
    <row r="5" spans="1:36" ht="12.95" customHeight="1" x14ac:dyDescent="0.15">
      <c r="A5" s="77">
        <v>2</v>
      </c>
      <c r="B5" s="99" t="s">
        <v>136</v>
      </c>
      <c r="C5" s="99"/>
      <c r="D5" s="77">
        <v>14</v>
      </c>
      <c r="E5" s="77">
        <v>16</v>
      </c>
      <c r="F5" s="4">
        <f t="shared" si="0"/>
        <v>0.13</v>
      </c>
      <c r="G5" s="5"/>
      <c r="H5" s="77"/>
      <c r="I5" s="77"/>
      <c r="J5" s="1" t="s">
        <v>15</v>
      </c>
      <c r="K5" s="78">
        <f t="shared" si="1"/>
        <v>0.13</v>
      </c>
      <c r="L5" s="78">
        <f t="shared" si="2"/>
        <v>0.13</v>
      </c>
      <c r="M5" s="78">
        <f t="shared" si="3"/>
        <v>0.14000000000000001</v>
      </c>
      <c r="N5" s="78">
        <f t="shared" si="4"/>
        <v>0.14000000000000001</v>
      </c>
      <c r="O5" s="78">
        <f t="shared" si="5"/>
        <v>0.14000000000000001</v>
      </c>
      <c r="P5" s="78">
        <f t="shared" ref="P5:P43" si="26">HLOOKUP($D5,K$3:O$43,MATCH(A5,$A$3:$A$43,0),1)</f>
        <v>0.13</v>
      </c>
      <c r="Q5" s="78">
        <f t="shared" si="6"/>
        <v>0.12</v>
      </c>
      <c r="R5" s="78">
        <f t="shared" si="7"/>
        <v>0.13</v>
      </c>
      <c r="S5" s="78">
        <f t="shared" si="8"/>
        <v>0.14000000000000001</v>
      </c>
      <c r="T5" s="78">
        <f t="shared" si="9"/>
        <v>0.14000000000000001</v>
      </c>
      <c r="U5" s="78">
        <f t="shared" si="10"/>
        <v>0.13</v>
      </c>
      <c r="V5" s="78">
        <f t="shared" si="11"/>
        <v>0.13</v>
      </c>
      <c r="W5" s="78">
        <f t="shared" si="12"/>
        <v>0.13</v>
      </c>
      <c r="X5" s="78">
        <f t="shared" si="13"/>
        <v>0.13</v>
      </c>
      <c r="Y5" s="78">
        <f t="shared" si="14"/>
        <v>0.11</v>
      </c>
      <c r="Z5" s="78">
        <f t="shared" si="15"/>
        <v>0.13</v>
      </c>
      <c r="AA5" s="78">
        <f t="shared" si="16"/>
        <v>0.12</v>
      </c>
      <c r="AB5" s="78">
        <f t="shared" si="17"/>
        <v>0.13</v>
      </c>
      <c r="AC5" s="78">
        <f t="shared" si="18"/>
        <v>0.13</v>
      </c>
      <c r="AD5" s="78">
        <f t="shared" si="19"/>
        <v>0.16</v>
      </c>
      <c r="AE5" s="78">
        <f t="shared" si="20"/>
        <v>0.12</v>
      </c>
      <c r="AF5" s="78">
        <f t="shared" si="21"/>
        <v>0.13</v>
      </c>
      <c r="AG5" s="78">
        <f t="shared" si="22"/>
        <v>0.11</v>
      </c>
      <c r="AH5" s="78">
        <f t="shared" si="23"/>
        <v>0.12</v>
      </c>
      <c r="AI5" s="78">
        <f t="shared" si="24"/>
        <v>0.13</v>
      </c>
      <c r="AJ5" s="78">
        <f t="shared" si="25"/>
        <v>0.12</v>
      </c>
    </row>
    <row r="6" spans="1:36" ht="12.95" customHeight="1" x14ac:dyDescent="0.15">
      <c r="A6" s="85">
        <v>3</v>
      </c>
      <c r="B6" s="99" t="s">
        <v>136</v>
      </c>
      <c r="C6" s="99"/>
      <c r="D6" s="77">
        <v>28</v>
      </c>
      <c r="E6" s="77">
        <v>17</v>
      </c>
      <c r="F6" s="4">
        <f t="shared" si="0"/>
        <v>0.49</v>
      </c>
      <c r="G6" s="5"/>
      <c r="H6" s="77"/>
      <c r="I6" s="5"/>
      <c r="J6" s="1" t="s">
        <v>15</v>
      </c>
      <c r="K6" s="78">
        <f t="shared" si="1"/>
        <v>0.45</v>
      </c>
      <c r="L6" s="78">
        <f t="shared" si="2"/>
        <v>0.5</v>
      </c>
      <c r="M6" s="78">
        <f t="shared" si="3"/>
        <v>0.49</v>
      </c>
      <c r="N6" s="78">
        <f t="shared" si="4"/>
        <v>0.49</v>
      </c>
      <c r="O6" s="78">
        <f t="shared" si="5"/>
        <v>0.5</v>
      </c>
      <c r="P6" s="78">
        <f t="shared" si="26"/>
        <v>0.49</v>
      </c>
      <c r="Q6" s="78">
        <f t="shared" si="6"/>
        <v>0.45</v>
      </c>
      <c r="R6" s="78">
        <f t="shared" si="7"/>
        <v>0.51</v>
      </c>
      <c r="S6" s="78">
        <f t="shared" si="8"/>
        <v>0.49</v>
      </c>
      <c r="T6" s="78">
        <f t="shared" si="9"/>
        <v>0.49</v>
      </c>
      <c r="U6" s="78">
        <f t="shared" si="10"/>
        <v>0.49</v>
      </c>
      <c r="V6" s="78">
        <f t="shared" si="11"/>
        <v>0.53</v>
      </c>
      <c r="W6" s="78">
        <f t="shared" si="12"/>
        <v>0.49</v>
      </c>
      <c r="X6" s="78">
        <f t="shared" si="13"/>
        <v>0.49</v>
      </c>
      <c r="Y6" s="78">
        <f t="shared" si="14"/>
        <v>0.47</v>
      </c>
      <c r="Z6" s="78">
        <f t="shared" si="15"/>
        <v>0.49</v>
      </c>
      <c r="AA6" s="78">
        <f t="shared" si="16"/>
        <v>0.44</v>
      </c>
      <c r="AB6" s="78">
        <f t="shared" si="17"/>
        <v>0.53</v>
      </c>
      <c r="AC6" s="78">
        <f t="shared" si="18"/>
        <v>0.52</v>
      </c>
      <c r="AD6" s="78">
        <f t="shared" si="19"/>
        <v>0.53</v>
      </c>
      <c r="AE6" s="78">
        <f t="shared" si="20"/>
        <v>0.47</v>
      </c>
      <c r="AF6" s="78">
        <f t="shared" si="21"/>
        <v>0.52</v>
      </c>
      <c r="AG6" s="78">
        <f t="shared" si="22"/>
        <v>0.45</v>
      </c>
      <c r="AH6" s="78">
        <f t="shared" si="23"/>
        <v>0.47</v>
      </c>
      <c r="AI6" s="78">
        <f t="shared" si="24"/>
        <v>0.49</v>
      </c>
      <c r="AJ6" s="78">
        <f t="shared" si="25"/>
        <v>0.47</v>
      </c>
    </row>
    <row r="7" spans="1:36" ht="12.95" customHeight="1" x14ac:dyDescent="0.15">
      <c r="A7" s="85">
        <v>4</v>
      </c>
      <c r="B7" s="99" t="s">
        <v>136</v>
      </c>
      <c r="C7" s="99"/>
      <c r="D7" s="77">
        <v>18</v>
      </c>
      <c r="E7" s="77">
        <v>15</v>
      </c>
      <c r="F7" s="4">
        <f t="shared" si="0"/>
        <v>0.19</v>
      </c>
      <c r="G7" s="5" t="s">
        <v>432</v>
      </c>
      <c r="H7" s="77"/>
      <c r="I7" s="5"/>
      <c r="J7" s="1" t="s">
        <v>15</v>
      </c>
      <c r="K7" s="78">
        <f t="shared" si="1"/>
        <v>0.18</v>
      </c>
      <c r="L7" s="78">
        <f t="shared" si="2"/>
        <v>0.19</v>
      </c>
      <c r="M7" s="78">
        <f t="shared" si="3"/>
        <v>0.19</v>
      </c>
      <c r="N7" s="78">
        <f t="shared" si="4"/>
        <v>0.2</v>
      </c>
      <c r="O7" s="78">
        <f t="shared" si="5"/>
        <v>0.2</v>
      </c>
      <c r="P7" s="78">
        <f t="shared" si="26"/>
        <v>0.19</v>
      </c>
      <c r="Q7" s="78">
        <f t="shared" si="6"/>
        <v>0.18</v>
      </c>
      <c r="R7" s="78">
        <f t="shared" si="7"/>
        <v>0.19</v>
      </c>
      <c r="S7" s="78">
        <f t="shared" si="8"/>
        <v>0.2</v>
      </c>
      <c r="T7" s="78">
        <f t="shared" si="9"/>
        <v>0.2</v>
      </c>
      <c r="U7" s="78">
        <f t="shared" si="10"/>
        <v>0.19</v>
      </c>
      <c r="V7" s="78">
        <f t="shared" si="11"/>
        <v>0.2</v>
      </c>
      <c r="W7" s="78">
        <f t="shared" si="12"/>
        <v>0.19</v>
      </c>
      <c r="X7" s="78">
        <f t="shared" si="13"/>
        <v>0.19</v>
      </c>
      <c r="Y7" s="78">
        <f t="shared" si="14"/>
        <v>0.17</v>
      </c>
      <c r="Z7" s="78">
        <f t="shared" si="15"/>
        <v>0.19</v>
      </c>
      <c r="AA7" s="78">
        <f t="shared" si="16"/>
        <v>0.17</v>
      </c>
      <c r="AB7" s="78">
        <f t="shared" si="17"/>
        <v>0.19</v>
      </c>
      <c r="AC7" s="78">
        <f t="shared" si="18"/>
        <v>0.2</v>
      </c>
      <c r="AD7" s="78">
        <f t="shared" si="19"/>
        <v>0.23</v>
      </c>
      <c r="AE7" s="78">
        <f t="shared" si="20"/>
        <v>0.18</v>
      </c>
      <c r="AF7" s="78">
        <f t="shared" si="21"/>
        <v>0.19</v>
      </c>
      <c r="AG7" s="78">
        <f t="shared" si="22"/>
        <v>0.17</v>
      </c>
      <c r="AH7" s="78">
        <f t="shared" si="23"/>
        <v>0.18</v>
      </c>
      <c r="AI7" s="78">
        <f t="shared" si="24"/>
        <v>0.19</v>
      </c>
      <c r="AJ7" s="78">
        <f t="shared" si="25"/>
        <v>0.18</v>
      </c>
    </row>
    <row r="8" spans="1:36" ht="12.95" customHeight="1" x14ac:dyDescent="0.15">
      <c r="A8" s="85">
        <v>5</v>
      </c>
      <c r="B8" s="99" t="s">
        <v>136</v>
      </c>
      <c r="C8" s="99"/>
      <c r="D8" s="77">
        <v>12</v>
      </c>
      <c r="E8" s="77">
        <v>13</v>
      </c>
      <c r="F8" s="4">
        <f t="shared" si="0"/>
        <v>0.08</v>
      </c>
      <c r="G8" s="5" t="s">
        <v>432</v>
      </c>
      <c r="H8" s="77" t="s">
        <v>433</v>
      </c>
      <c r="I8" s="77" t="s">
        <v>432</v>
      </c>
      <c r="J8" s="1" t="s">
        <v>15</v>
      </c>
      <c r="K8" s="78">
        <f t="shared" si="1"/>
        <v>0.08</v>
      </c>
      <c r="L8" s="78">
        <f t="shared" si="2"/>
        <v>0.08</v>
      </c>
      <c r="M8" s="78">
        <f t="shared" si="3"/>
        <v>0.08</v>
      </c>
      <c r="N8" s="78">
        <f t="shared" si="4"/>
        <v>0.08</v>
      </c>
      <c r="O8" s="78">
        <f t="shared" si="5"/>
        <v>0.08</v>
      </c>
      <c r="P8" s="78">
        <f t="shared" si="26"/>
        <v>0.08</v>
      </c>
      <c r="Q8" s="78">
        <f t="shared" si="6"/>
        <v>0.08</v>
      </c>
      <c r="R8" s="78">
        <f t="shared" si="7"/>
        <v>0.08</v>
      </c>
      <c r="S8" s="78">
        <f t="shared" si="8"/>
        <v>0.08</v>
      </c>
      <c r="T8" s="78">
        <f t="shared" si="9"/>
        <v>0.08</v>
      </c>
      <c r="U8" s="78">
        <f t="shared" si="10"/>
        <v>0.08</v>
      </c>
      <c r="V8" s="78">
        <f t="shared" si="11"/>
        <v>0.08</v>
      </c>
      <c r="W8" s="78">
        <f t="shared" si="12"/>
        <v>0.08</v>
      </c>
      <c r="X8" s="78">
        <f t="shared" si="13"/>
        <v>0.08</v>
      </c>
      <c r="Y8" s="78">
        <f t="shared" si="14"/>
        <v>7.0000000000000007E-2</v>
      </c>
      <c r="Z8" s="78">
        <f t="shared" si="15"/>
        <v>0.08</v>
      </c>
      <c r="AA8" s="78">
        <f t="shared" si="16"/>
        <v>7.0000000000000007E-2</v>
      </c>
      <c r="AB8" s="78">
        <f t="shared" si="17"/>
        <v>0.08</v>
      </c>
      <c r="AC8" s="78">
        <f t="shared" si="18"/>
        <v>0.08</v>
      </c>
      <c r="AD8" s="78">
        <f t="shared" si="19"/>
        <v>0.1</v>
      </c>
      <c r="AE8" s="78">
        <f t="shared" si="20"/>
        <v>7.0000000000000007E-2</v>
      </c>
      <c r="AF8" s="78">
        <f t="shared" si="21"/>
        <v>0.08</v>
      </c>
      <c r="AG8" s="78">
        <f t="shared" si="22"/>
        <v>7.0000000000000007E-2</v>
      </c>
      <c r="AH8" s="78">
        <f t="shared" si="23"/>
        <v>7.0000000000000007E-2</v>
      </c>
      <c r="AI8" s="78">
        <f t="shared" si="24"/>
        <v>0.08</v>
      </c>
      <c r="AJ8" s="78">
        <f t="shared" si="25"/>
        <v>7.0000000000000007E-2</v>
      </c>
    </row>
    <row r="9" spans="1:36" ht="12.95" customHeight="1" x14ac:dyDescent="0.15">
      <c r="A9" s="85">
        <v>6</v>
      </c>
      <c r="B9" s="99" t="s">
        <v>136</v>
      </c>
      <c r="C9" s="99"/>
      <c r="D9" s="77">
        <v>22</v>
      </c>
      <c r="E9" s="77">
        <v>16</v>
      </c>
      <c r="F9" s="4">
        <f t="shared" si="0"/>
        <v>0.3</v>
      </c>
      <c r="G9" s="5"/>
      <c r="H9" s="77"/>
      <c r="I9" s="5"/>
      <c r="J9" s="1" t="s">
        <v>15</v>
      </c>
      <c r="K9" s="78">
        <f t="shared" si="1"/>
        <v>0.28000000000000003</v>
      </c>
      <c r="L9" s="78">
        <f t="shared" si="2"/>
        <v>0.3</v>
      </c>
      <c r="M9" s="78">
        <f t="shared" si="3"/>
        <v>0.3</v>
      </c>
      <c r="N9" s="78">
        <f t="shared" si="4"/>
        <v>0.3</v>
      </c>
      <c r="O9" s="78">
        <f t="shared" si="5"/>
        <v>0.3</v>
      </c>
      <c r="P9" s="78">
        <f t="shared" si="26"/>
        <v>0.3</v>
      </c>
      <c r="Q9" s="78">
        <f t="shared" si="6"/>
        <v>0.28000000000000003</v>
      </c>
      <c r="R9" s="78">
        <f t="shared" si="7"/>
        <v>0.3</v>
      </c>
      <c r="S9" s="78">
        <f t="shared" si="8"/>
        <v>0.3</v>
      </c>
      <c r="T9" s="78">
        <f t="shared" si="9"/>
        <v>0.3</v>
      </c>
      <c r="U9" s="78">
        <f t="shared" si="10"/>
        <v>0.3</v>
      </c>
      <c r="V9" s="78">
        <f t="shared" si="11"/>
        <v>0.32</v>
      </c>
      <c r="W9" s="78">
        <f t="shared" si="12"/>
        <v>0.3</v>
      </c>
      <c r="X9" s="78">
        <f t="shared" si="13"/>
        <v>0.3</v>
      </c>
      <c r="Y9" s="78">
        <f t="shared" si="14"/>
        <v>0.27</v>
      </c>
      <c r="Z9" s="78">
        <f t="shared" si="15"/>
        <v>0.3</v>
      </c>
      <c r="AA9" s="78">
        <f t="shared" si="16"/>
        <v>0.27</v>
      </c>
      <c r="AB9" s="78">
        <f t="shared" si="17"/>
        <v>0.31</v>
      </c>
      <c r="AC9" s="78">
        <f t="shared" si="18"/>
        <v>0.31</v>
      </c>
      <c r="AD9" s="78">
        <f t="shared" si="19"/>
        <v>0.34</v>
      </c>
      <c r="AE9" s="78">
        <f t="shared" si="20"/>
        <v>0.28000000000000003</v>
      </c>
      <c r="AF9" s="78">
        <f t="shared" si="21"/>
        <v>0.31</v>
      </c>
      <c r="AG9" s="78">
        <f t="shared" si="22"/>
        <v>0.27</v>
      </c>
      <c r="AH9" s="78">
        <f t="shared" si="23"/>
        <v>0.28000000000000003</v>
      </c>
      <c r="AI9" s="78">
        <f t="shared" si="24"/>
        <v>0.3</v>
      </c>
      <c r="AJ9" s="78">
        <f t="shared" si="25"/>
        <v>0.28000000000000003</v>
      </c>
    </row>
    <row r="10" spans="1:36" ht="12.95" customHeight="1" x14ac:dyDescent="0.15">
      <c r="A10" s="85">
        <v>7</v>
      </c>
      <c r="B10" s="99" t="s">
        <v>136</v>
      </c>
      <c r="C10" s="99"/>
      <c r="D10" s="77">
        <v>14</v>
      </c>
      <c r="E10" s="77">
        <v>16</v>
      </c>
      <c r="F10" s="4">
        <f t="shared" si="0"/>
        <v>0.13</v>
      </c>
      <c r="G10" s="5"/>
      <c r="H10" s="77" t="s">
        <v>433</v>
      </c>
      <c r="I10" s="5" t="s">
        <v>435</v>
      </c>
      <c r="J10" s="1" t="s">
        <v>15</v>
      </c>
      <c r="K10" s="78">
        <f t="shared" si="1"/>
        <v>0.13</v>
      </c>
      <c r="L10" s="78">
        <f t="shared" si="2"/>
        <v>0.13</v>
      </c>
      <c r="M10" s="78">
        <f t="shared" si="3"/>
        <v>0.14000000000000001</v>
      </c>
      <c r="N10" s="78">
        <f t="shared" si="4"/>
        <v>0.14000000000000001</v>
      </c>
      <c r="O10" s="78">
        <f t="shared" si="5"/>
        <v>0.14000000000000001</v>
      </c>
      <c r="P10" s="78">
        <f t="shared" si="26"/>
        <v>0.13</v>
      </c>
      <c r="Q10" s="78">
        <f t="shared" si="6"/>
        <v>0.12</v>
      </c>
      <c r="R10" s="78">
        <f t="shared" si="7"/>
        <v>0.13</v>
      </c>
      <c r="S10" s="78">
        <f t="shared" si="8"/>
        <v>0.14000000000000001</v>
      </c>
      <c r="T10" s="78">
        <f t="shared" si="9"/>
        <v>0.14000000000000001</v>
      </c>
      <c r="U10" s="78">
        <f t="shared" si="10"/>
        <v>0.13</v>
      </c>
      <c r="V10" s="78">
        <f t="shared" si="11"/>
        <v>0.13</v>
      </c>
      <c r="W10" s="78">
        <f t="shared" si="12"/>
        <v>0.13</v>
      </c>
      <c r="X10" s="78">
        <f t="shared" si="13"/>
        <v>0.13</v>
      </c>
      <c r="Y10" s="78">
        <f t="shared" si="14"/>
        <v>0.11</v>
      </c>
      <c r="Z10" s="78">
        <f t="shared" si="15"/>
        <v>0.13</v>
      </c>
      <c r="AA10" s="78">
        <f t="shared" si="16"/>
        <v>0.12</v>
      </c>
      <c r="AB10" s="78">
        <f t="shared" si="17"/>
        <v>0.13</v>
      </c>
      <c r="AC10" s="78">
        <f t="shared" si="18"/>
        <v>0.13</v>
      </c>
      <c r="AD10" s="78">
        <f t="shared" si="19"/>
        <v>0.16</v>
      </c>
      <c r="AE10" s="78">
        <f t="shared" si="20"/>
        <v>0.12</v>
      </c>
      <c r="AF10" s="78">
        <f t="shared" si="21"/>
        <v>0.13</v>
      </c>
      <c r="AG10" s="78">
        <f t="shared" si="22"/>
        <v>0.11</v>
      </c>
      <c r="AH10" s="78">
        <f t="shared" si="23"/>
        <v>0.12</v>
      </c>
      <c r="AI10" s="78">
        <f t="shared" si="24"/>
        <v>0.13</v>
      </c>
      <c r="AJ10" s="78">
        <f t="shared" si="25"/>
        <v>0.12</v>
      </c>
    </row>
    <row r="11" spans="1:36" ht="12.95" customHeight="1" x14ac:dyDescent="0.15">
      <c r="A11" s="85">
        <v>8</v>
      </c>
      <c r="B11" s="99" t="s">
        <v>136</v>
      </c>
      <c r="C11" s="99"/>
      <c r="D11" s="77">
        <v>24</v>
      </c>
      <c r="E11" s="77">
        <v>18</v>
      </c>
      <c r="F11" s="4">
        <f t="shared" si="0"/>
        <v>0.4</v>
      </c>
      <c r="G11" s="5"/>
      <c r="H11" s="77"/>
      <c r="I11" s="77"/>
      <c r="J11" s="1" t="s">
        <v>15</v>
      </c>
      <c r="K11" s="78">
        <f t="shared" si="1"/>
        <v>0.36</v>
      </c>
      <c r="L11" s="78">
        <f t="shared" si="2"/>
        <v>0.4</v>
      </c>
      <c r="M11" s="78">
        <f t="shared" si="3"/>
        <v>0.4</v>
      </c>
      <c r="N11" s="78">
        <f t="shared" si="4"/>
        <v>0.4</v>
      </c>
      <c r="O11" s="78">
        <f t="shared" si="5"/>
        <v>0.4</v>
      </c>
      <c r="P11" s="78">
        <f t="shared" si="26"/>
        <v>0.4</v>
      </c>
      <c r="Q11" s="78">
        <f t="shared" si="6"/>
        <v>0.36</v>
      </c>
      <c r="R11" s="78">
        <f t="shared" si="7"/>
        <v>0.4</v>
      </c>
      <c r="S11" s="78">
        <f t="shared" si="8"/>
        <v>0.4</v>
      </c>
      <c r="T11" s="78">
        <f t="shared" si="9"/>
        <v>0.41</v>
      </c>
      <c r="U11" s="78">
        <f t="shared" si="10"/>
        <v>0.4</v>
      </c>
      <c r="V11" s="78">
        <f t="shared" si="11"/>
        <v>0.42</v>
      </c>
      <c r="W11" s="78">
        <f t="shared" si="12"/>
        <v>0.39</v>
      </c>
      <c r="X11" s="78">
        <f t="shared" si="13"/>
        <v>0.39</v>
      </c>
      <c r="Y11" s="78">
        <f t="shared" si="14"/>
        <v>0.36</v>
      </c>
      <c r="Z11" s="78">
        <f t="shared" si="15"/>
        <v>0.39</v>
      </c>
      <c r="AA11" s="78">
        <f t="shared" si="16"/>
        <v>0.35</v>
      </c>
      <c r="AB11" s="78">
        <f t="shared" si="17"/>
        <v>0.41</v>
      </c>
      <c r="AC11" s="78">
        <f t="shared" si="18"/>
        <v>0.41</v>
      </c>
      <c r="AD11" s="78">
        <f t="shared" si="19"/>
        <v>0.44</v>
      </c>
      <c r="AE11" s="78">
        <f t="shared" si="20"/>
        <v>0.37</v>
      </c>
      <c r="AF11" s="78">
        <f t="shared" si="21"/>
        <v>0.41</v>
      </c>
      <c r="AG11" s="78">
        <f t="shared" si="22"/>
        <v>0.35</v>
      </c>
      <c r="AH11" s="78">
        <f t="shared" si="23"/>
        <v>0.37</v>
      </c>
      <c r="AI11" s="78">
        <f t="shared" si="24"/>
        <v>0.39</v>
      </c>
      <c r="AJ11" s="78">
        <f t="shared" si="25"/>
        <v>0.37</v>
      </c>
    </row>
    <row r="12" spans="1:36" ht="12.95" customHeight="1" x14ac:dyDescent="0.15">
      <c r="A12" s="85">
        <v>9</v>
      </c>
      <c r="B12" s="99" t="s">
        <v>136</v>
      </c>
      <c r="C12" s="99"/>
      <c r="D12" s="77">
        <v>12</v>
      </c>
      <c r="E12" s="77">
        <v>13</v>
      </c>
      <c r="F12" s="4">
        <f t="shared" si="0"/>
        <v>0.08</v>
      </c>
      <c r="G12" s="5"/>
      <c r="H12" s="77"/>
      <c r="I12" s="5"/>
      <c r="J12" s="1" t="s">
        <v>15</v>
      </c>
      <c r="K12" s="78">
        <f t="shared" si="1"/>
        <v>0.08</v>
      </c>
      <c r="L12" s="78">
        <f t="shared" si="2"/>
        <v>0.08</v>
      </c>
      <c r="M12" s="78">
        <f t="shared" si="3"/>
        <v>0.08</v>
      </c>
      <c r="N12" s="78">
        <f t="shared" si="4"/>
        <v>0.08</v>
      </c>
      <c r="O12" s="78">
        <f t="shared" si="5"/>
        <v>0.08</v>
      </c>
      <c r="P12" s="78">
        <f t="shared" si="26"/>
        <v>0.08</v>
      </c>
      <c r="Q12" s="78">
        <f t="shared" si="6"/>
        <v>0.08</v>
      </c>
      <c r="R12" s="78">
        <f t="shared" si="7"/>
        <v>0.08</v>
      </c>
      <c r="S12" s="78">
        <f t="shared" si="8"/>
        <v>0.08</v>
      </c>
      <c r="T12" s="78">
        <f t="shared" si="9"/>
        <v>0.08</v>
      </c>
      <c r="U12" s="78">
        <f t="shared" si="10"/>
        <v>0.08</v>
      </c>
      <c r="V12" s="78">
        <f t="shared" si="11"/>
        <v>0.08</v>
      </c>
      <c r="W12" s="78">
        <f t="shared" si="12"/>
        <v>0.08</v>
      </c>
      <c r="X12" s="78">
        <f t="shared" si="13"/>
        <v>0.08</v>
      </c>
      <c r="Y12" s="78">
        <f t="shared" si="14"/>
        <v>7.0000000000000007E-2</v>
      </c>
      <c r="Z12" s="78">
        <f t="shared" si="15"/>
        <v>0.08</v>
      </c>
      <c r="AA12" s="78">
        <f t="shared" si="16"/>
        <v>7.0000000000000007E-2</v>
      </c>
      <c r="AB12" s="78">
        <f t="shared" si="17"/>
        <v>0.08</v>
      </c>
      <c r="AC12" s="78">
        <f t="shared" si="18"/>
        <v>0.08</v>
      </c>
      <c r="AD12" s="78">
        <f t="shared" si="19"/>
        <v>0.1</v>
      </c>
      <c r="AE12" s="78">
        <f t="shared" si="20"/>
        <v>7.0000000000000007E-2</v>
      </c>
      <c r="AF12" s="78">
        <f t="shared" si="21"/>
        <v>0.08</v>
      </c>
      <c r="AG12" s="78">
        <f t="shared" si="22"/>
        <v>7.0000000000000007E-2</v>
      </c>
      <c r="AH12" s="78">
        <f t="shared" si="23"/>
        <v>7.0000000000000007E-2</v>
      </c>
      <c r="AI12" s="78">
        <f t="shared" si="24"/>
        <v>0.08</v>
      </c>
      <c r="AJ12" s="78">
        <f t="shared" si="25"/>
        <v>7.0000000000000007E-2</v>
      </c>
    </row>
    <row r="13" spans="1:36" ht="12.95" customHeight="1" x14ac:dyDescent="0.15">
      <c r="A13" s="85">
        <v>10</v>
      </c>
      <c r="B13" s="99" t="s">
        <v>136</v>
      </c>
      <c r="C13" s="99"/>
      <c r="D13" s="77">
        <v>10</v>
      </c>
      <c r="E13" s="77">
        <v>9</v>
      </c>
      <c r="F13" s="4">
        <f t="shared" si="0"/>
        <v>0.04</v>
      </c>
      <c r="G13" s="5" t="s">
        <v>432</v>
      </c>
      <c r="H13" s="77" t="s">
        <v>433</v>
      </c>
      <c r="I13" s="5" t="s">
        <v>432</v>
      </c>
      <c r="J13" s="1" t="s">
        <v>15</v>
      </c>
      <c r="K13" s="78">
        <f t="shared" si="1"/>
        <v>0.04</v>
      </c>
      <c r="L13" s="78">
        <f t="shared" si="2"/>
        <v>0.04</v>
      </c>
      <c r="M13" s="78">
        <f t="shared" si="3"/>
        <v>0.04</v>
      </c>
      <c r="N13" s="78">
        <f t="shared" si="4"/>
        <v>0.04</v>
      </c>
      <c r="O13" s="78">
        <f t="shared" si="5"/>
        <v>0.04</v>
      </c>
      <c r="P13" s="78">
        <f t="shared" si="26"/>
        <v>0.04</v>
      </c>
      <c r="Q13" s="78">
        <f t="shared" si="6"/>
        <v>0.04</v>
      </c>
      <c r="R13" s="78">
        <f t="shared" si="7"/>
        <v>0.04</v>
      </c>
      <c r="S13" s="78">
        <f t="shared" si="8"/>
        <v>0.04</v>
      </c>
      <c r="T13" s="78">
        <f t="shared" si="9"/>
        <v>0.04</v>
      </c>
      <c r="U13" s="78">
        <f t="shared" si="10"/>
        <v>0.04</v>
      </c>
      <c r="V13" s="78">
        <f t="shared" si="11"/>
        <v>0.04</v>
      </c>
      <c r="W13" s="78">
        <f t="shared" si="12"/>
        <v>0.04</v>
      </c>
      <c r="X13" s="78">
        <f t="shared" si="13"/>
        <v>0.04</v>
      </c>
      <c r="Y13" s="78">
        <f t="shared" si="14"/>
        <v>0.03</v>
      </c>
      <c r="Z13" s="78">
        <f t="shared" si="15"/>
        <v>0.04</v>
      </c>
      <c r="AA13" s="78">
        <f t="shared" si="16"/>
        <v>0.04</v>
      </c>
      <c r="AB13" s="78">
        <f t="shared" si="17"/>
        <v>0.04</v>
      </c>
      <c r="AC13" s="78">
        <f t="shared" si="18"/>
        <v>0.04</v>
      </c>
      <c r="AD13" s="78">
        <f t="shared" si="19"/>
        <v>0.05</v>
      </c>
      <c r="AE13" s="78">
        <f t="shared" si="20"/>
        <v>0.03</v>
      </c>
      <c r="AF13" s="78">
        <f t="shared" si="21"/>
        <v>0.04</v>
      </c>
      <c r="AG13" s="78">
        <f t="shared" si="22"/>
        <v>0.04</v>
      </c>
      <c r="AH13" s="78">
        <f t="shared" si="23"/>
        <v>0.03</v>
      </c>
      <c r="AI13" s="78">
        <f t="shared" si="24"/>
        <v>0.04</v>
      </c>
      <c r="AJ13" s="78">
        <f t="shared" si="25"/>
        <v>0.04</v>
      </c>
    </row>
    <row r="14" spans="1:36" ht="12.95" customHeight="1" x14ac:dyDescent="0.15">
      <c r="A14" s="85">
        <v>11</v>
      </c>
      <c r="B14" s="99" t="s">
        <v>136</v>
      </c>
      <c r="C14" s="99"/>
      <c r="D14" s="77">
        <v>20</v>
      </c>
      <c r="E14" s="77">
        <v>16</v>
      </c>
      <c r="F14" s="4">
        <f t="shared" si="0"/>
        <v>0.25</v>
      </c>
      <c r="G14" s="5" t="s">
        <v>432</v>
      </c>
      <c r="H14" s="77" t="s">
        <v>433</v>
      </c>
      <c r="I14" s="77" t="s">
        <v>432</v>
      </c>
      <c r="J14" s="1" t="s">
        <v>15</v>
      </c>
      <c r="K14" s="78">
        <f t="shared" si="1"/>
        <v>0.23</v>
      </c>
      <c r="L14" s="78">
        <f t="shared" si="2"/>
        <v>0.25</v>
      </c>
      <c r="M14" s="78">
        <f t="shared" si="3"/>
        <v>0.25</v>
      </c>
      <c r="N14" s="78">
        <f t="shared" si="4"/>
        <v>0.25</v>
      </c>
      <c r="O14" s="78">
        <f t="shared" si="5"/>
        <v>0.26</v>
      </c>
      <c r="P14" s="78">
        <f t="shared" si="26"/>
        <v>0.25</v>
      </c>
      <c r="Q14" s="78">
        <f t="shared" si="6"/>
        <v>0.23</v>
      </c>
      <c r="R14" s="78">
        <f t="shared" si="7"/>
        <v>0.25</v>
      </c>
      <c r="S14" s="78">
        <f t="shared" si="8"/>
        <v>0.25</v>
      </c>
      <c r="T14" s="78">
        <f t="shared" si="9"/>
        <v>0.26</v>
      </c>
      <c r="U14" s="78">
        <f t="shared" si="10"/>
        <v>0.25</v>
      </c>
      <c r="V14" s="78">
        <f t="shared" si="11"/>
        <v>0.26</v>
      </c>
      <c r="W14" s="78">
        <f t="shared" si="12"/>
        <v>0.25</v>
      </c>
      <c r="X14" s="78">
        <f t="shared" si="13"/>
        <v>0.25</v>
      </c>
      <c r="Y14" s="78">
        <f t="shared" si="14"/>
        <v>0.23</v>
      </c>
      <c r="Z14" s="78">
        <f t="shared" si="15"/>
        <v>0.25</v>
      </c>
      <c r="AA14" s="78">
        <f t="shared" si="16"/>
        <v>0.22</v>
      </c>
      <c r="AB14" s="78">
        <f t="shared" si="17"/>
        <v>0.26</v>
      </c>
      <c r="AC14" s="78">
        <f t="shared" si="18"/>
        <v>0.26</v>
      </c>
      <c r="AD14" s="78">
        <f t="shared" si="19"/>
        <v>0.28999999999999998</v>
      </c>
      <c r="AE14" s="78">
        <f t="shared" si="20"/>
        <v>0.23</v>
      </c>
      <c r="AF14" s="78">
        <f t="shared" si="21"/>
        <v>0.26</v>
      </c>
      <c r="AG14" s="78">
        <f t="shared" si="22"/>
        <v>0.22</v>
      </c>
      <c r="AH14" s="78">
        <f t="shared" si="23"/>
        <v>0.23</v>
      </c>
      <c r="AI14" s="78">
        <f t="shared" si="24"/>
        <v>0.25</v>
      </c>
      <c r="AJ14" s="78">
        <f t="shared" si="25"/>
        <v>0.23</v>
      </c>
    </row>
    <row r="15" spans="1:36" ht="12.95" customHeight="1" x14ac:dyDescent="0.15">
      <c r="A15" s="85">
        <v>12</v>
      </c>
      <c r="B15" s="99" t="s">
        <v>136</v>
      </c>
      <c r="C15" s="99"/>
      <c r="D15" s="77">
        <v>24</v>
      </c>
      <c r="E15" s="77">
        <v>16</v>
      </c>
      <c r="F15" s="4">
        <f t="shared" si="0"/>
        <v>0.35</v>
      </c>
      <c r="G15" s="5" t="s">
        <v>432</v>
      </c>
      <c r="H15" s="77"/>
      <c r="I15" s="77"/>
      <c r="J15" s="1" t="s">
        <v>15</v>
      </c>
      <c r="K15" s="78">
        <f t="shared" si="1"/>
        <v>0.32</v>
      </c>
      <c r="L15" s="78">
        <f t="shared" si="2"/>
        <v>0.35</v>
      </c>
      <c r="M15" s="78">
        <f t="shared" si="3"/>
        <v>0.35</v>
      </c>
      <c r="N15" s="78">
        <f t="shared" si="4"/>
        <v>0.35</v>
      </c>
      <c r="O15" s="78">
        <f t="shared" si="5"/>
        <v>0.36</v>
      </c>
      <c r="P15" s="78">
        <f t="shared" si="26"/>
        <v>0.35</v>
      </c>
      <c r="Q15" s="78">
        <f t="shared" si="6"/>
        <v>0.32</v>
      </c>
      <c r="R15" s="78">
        <f t="shared" si="7"/>
        <v>0.36</v>
      </c>
      <c r="S15" s="78">
        <f t="shared" si="8"/>
        <v>0.35</v>
      </c>
      <c r="T15" s="78">
        <f t="shared" si="9"/>
        <v>0.35</v>
      </c>
      <c r="U15" s="78">
        <f t="shared" si="10"/>
        <v>0.35</v>
      </c>
      <c r="V15" s="78">
        <f t="shared" si="11"/>
        <v>0.37</v>
      </c>
      <c r="W15" s="78">
        <f t="shared" si="12"/>
        <v>0.35</v>
      </c>
      <c r="X15" s="78">
        <f t="shared" si="13"/>
        <v>0.35</v>
      </c>
      <c r="Y15" s="78">
        <f t="shared" si="14"/>
        <v>0.32</v>
      </c>
      <c r="Z15" s="78">
        <f t="shared" si="15"/>
        <v>0.35</v>
      </c>
      <c r="AA15" s="78">
        <f t="shared" si="16"/>
        <v>0.31</v>
      </c>
      <c r="AB15" s="78">
        <f t="shared" si="17"/>
        <v>0.37</v>
      </c>
      <c r="AC15" s="78">
        <f t="shared" si="18"/>
        <v>0.36</v>
      </c>
      <c r="AD15" s="78">
        <f t="shared" si="19"/>
        <v>0.39</v>
      </c>
      <c r="AE15" s="78">
        <f t="shared" si="20"/>
        <v>0.33</v>
      </c>
      <c r="AF15" s="78">
        <f t="shared" si="21"/>
        <v>0.36</v>
      </c>
      <c r="AG15" s="78">
        <f t="shared" si="22"/>
        <v>0.31</v>
      </c>
      <c r="AH15" s="78">
        <f t="shared" si="23"/>
        <v>0.33</v>
      </c>
      <c r="AI15" s="78">
        <f t="shared" si="24"/>
        <v>0.35</v>
      </c>
      <c r="AJ15" s="78">
        <f t="shared" si="25"/>
        <v>0.33</v>
      </c>
    </row>
    <row r="16" spans="1:36" ht="12.95" customHeight="1" x14ac:dyDescent="0.15">
      <c r="A16" s="85">
        <v>13</v>
      </c>
      <c r="B16" s="99" t="s">
        <v>136</v>
      </c>
      <c r="C16" s="99"/>
      <c r="D16" s="77">
        <v>16</v>
      </c>
      <c r="E16" s="77">
        <v>13</v>
      </c>
      <c r="F16" s="4">
        <f t="shared" si="0"/>
        <v>0.13</v>
      </c>
      <c r="G16" s="5"/>
      <c r="H16" s="77"/>
      <c r="I16" s="77"/>
      <c r="J16" s="1" t="s">
        <v>15</v>
      </c>
      <c r="K16" s="78">
        <f t="shared" si="1"/>
        <v>0.13</v>
      </c>
      <c r="L16" s="78">
        <f t="shared" si="2"/>
        <v>0.13</v>
      </c>
      <c r="M16" s="78">
        <f t="shared" si="3"/>
        <v>0.13</v>
      </c>
      <c r="N16" s="78">
        <f t="shared" si="4"/>
        <v>0.14000000000000001</v>
      </c>
      <c r="O16" s="78">
        <f t="shared" si="5"/>
        <v>0.14000000000000001</v>
      </c>
      <c r="P16" s="78">
        <f t="shared" si="26"/>
        <v>0.13</v>
      </c>
      <c r="Q16" s="78">
        <f t="shared" si="6"/>
        <v>0.13</v>
      </c>
      <c r="R16" s="78">
        <f t="shared" si="7"/>
        <v>0.13</v>
      </c>
      <c r="S16" s="78">
        <f t="shared" si="8"/>
        <v>0.14000000000000001</v>
      </c>
      <c r="T16" s="78">
        <f t="shared" si="9"/>
        <v>0.13</v>
      </c>
      <c r="U16" s="78">
        <f t="shared" si="10"/>
        <v>0.13</v>
      </c>
      <c r="V16" s="78">
        <f t="shared" si="11"/>
        <v>0.14000000000000001</v>
      </c>
      <c r="W16" s="78">
        <f t="shared" si="12"/>
        <v>0.13</v>
      </c>
      <c r="X16" s="78">
        <f t="shared" si="13"/>
        <v>0.13</v>
      </c>
      <c r="Y16" s="78">
        <f t="shared" si="14"/>
        <v>0.12</v>
      </c>
      <c r="Z16" s="78">
        <f t="shared" si="15"/>
        <v>0.13</v>
      </c>
      <c r="AA16" s="78">
        <f t="shared" si="16"/>
        <v>0.12</v>
      </c>
      <c r="AB16" s="78">
        <f t="shared" si="17"/>
        <v>0.13</v>
      </c>
      <c r="AC16" s="78">
        <f t="shared" si="18"/>
        <v>0.13</v>
      </c>
      <c r="AD16" s="78">
        <f t="shared" si="19"/>
        <v>0.16</v>
      </c>
      <c r="AE16" s="78">
        <f t="shared" si="20"/>
        <v>0.12</v>
      </c>
      <c r="AF16" s="78">
        <f t="shared" si="21"/>
        <v>0.13</v>
      </c>
      <c r="AG16" s="78">
        <f t="shared" si="22"/>
        <v>0.12</v>
      </c>
      <c r="AH16" s="78">
        <f t="shared" si="23"/>
        <v>0.12</v>
      </c>
      <c r="AI16" s="78">
        <f t="shared" si="24"/>
        <v>0.14000000000000001</v>
      </c>
      <c r="AJ16" s="78">
        <f t="shared" si="25"/>
        <v>0.12</v>
      </c>
    </row>
    <row r="17" spans="1:36" ht="12.95" customHeight="1" x14ac:dyDescent="0.15">
      <c r="A17" s="85">
        <v>14</v>
      </c>
      <c r="B17" s="99" t="s">
        <v>136</v>
      </c>
      <c r="C17" s="99"/>
      <c r="D17" s="77">
        <v>20</v>
      </c>
      <c r="E17" s="77">
        <v>15</v>
      </c>
      <c r="F17" s="4">
        <f t="shared" si="0"/>
        <v>0.24</v>
      </c>
      <c r="G17" s="5" t="s">
        <v>432</v>
      </c>
      <c r="H17" s="77" t="s">
        <v>433</v>
      </c>
      <c r="I17" s="77"/>
      <c r="J17" s="1" t="s">
        <v>15</v>
      </c>
      <c r="K17" s="78">
        <f t="shared" si="1"/>
        <v>0.22</v>
      </c>
      <c r="L17" s="78">
        <f t="shared" si="2"/>
        <v>0.24</v>
      </c>
      <c r="M17" s="78">
        <f t="shared" si="3"/>
        <v>0.23</v>
      </c>
      <c r="N17" s="78">
        <f t="shared" si="4"/>
        <v>0.24</v>
      </c>
      <c r="O17" s="78">
        <f t="shared" si="5"/>
        <v>0.24</v>
      </c>
      <c r="P17" s="78">
        <f t="shared" si="26"/>
        <v>0.24</v>
      </c>
      <c r="Q17" s="78">
        <f t="shared" si="6"/>
        <v>0.22</v>
      </c>
      <c r="R17" s="78">
        <f t="shared" si="7"/>
        <v>0.24</v>
      </c>
      <c r="S17" s="78">
        <f t="shared" si="8"/>
        <v>0.24</v>
      </c>
      <c r="T17" s="78">
        <f t="shared" si="9"/>
        <v>0.24</v>
      </c>
      <c r="U17" s="78">
        <f t="shared" si="10"/>
        <v>0.24</v>
      </c>
      <c r="V17" s="78">
        <f t="shared" si="11"/>
        <v>0.25</v>
      </c>
      <c r="W17" s="78">
        <f t="shared" si="12"/>
        <v>0.23</v>
      </c>
      <c r="X17" s="78">
        <f t="shared" si="13"/>
        <v>0.23</v>
      </c>
      <c r="Y17" s="78">
        <f t="shared" si="14"/>
        <v>0.21</v>
      </c>
      <c r="Z17" s="78">
        <f t="shared" si="15"/>
        <v>0.23</v>
      </c>
      <c r="AA17" s="78">
        <f t="shared" si="16"/>
        <v>0.21</v>
      </c>
      <c r="AB17" s="78">
        <f t="shared" si="17"/>
        <v>0.24</v>
      </c>
      <c r="AC17" s="78">
        <f t="shared" si="18"/>
        <v>0.24</v>
      </c>
      <c r="AD17" s="78">
        <f t="shared" si="19"/>
        <v>0.27</v>
      </c>
      <c r="AE17" s="78">
        <f t="shared" si="20"/>
        <v>0.21</v>
      </c>
      <c r="AF17" s="78">
        <f t="shared" si="21"/>
        <v>0.24</v>
      </c>
      <c r="AG17" s="78">
        <f t="shared" si="22"/>
        <v>0.21</v>
      </c>
      <c r="AH17" s="78">
        <f t="shared" si="23"/>
        <v>0.22</v>
      </c>
      <c r="AI17" s="78">
        <f t="shared" si="24"/>
        <v>0.24</v>
      </c>
      <c r="AJ17" s="78">
        <f t="shared" si="25"/>
        <v>0.22</v>
      </c>
    </row>
    <row r="18" spans="1:36" ht="12.95" customHeight="1" x14ac:dyDescent="0.15">
      <c r="A18" s="85">
        <v>15</v>
      </c>
      <c r="B18" s="99" t="s">
        <v>136</v>
      </c>
      <c r="C18" s="99"/>
      <c r="D18" s="77">
        <v>20</v>
      </c>
      <c r="E18" s="77">
        <v>15</v>
      </c>
      <c r="F18" s="4">
        <f t="shared" si="0"/>
        <v>0.24</v>
      </c>
      <c r="G18" s="5"/>
      <c r="H18" s="77"/>
      <c r="I18" s="77"/>
      <c r="J18" s="1" t="s">
        <v>15</v>
      </c>
      <c r="K18" s="78">
        <f t="shared" si="1"/>
        <v>0.22</v>
      </c>
      <c r="L18" s="78">
        <f t="shared" si="2"/>
        <v>0.24</v>
      </c>
      <c r="M18" s="78">
        <f t="shared" si="3"/>
        <v>0.23</v>
      </c>
      <c r="N18" s="78">
        <f t="shared" si="4"/>
        <v>0.24</v>
      </c>
      <c r="O18" s="78">
        <f t="shared" si="5"/>
        <v>0.24</v>
      </c>
      <c r="P18" s="78">
        <f t="shared" si="26"/>
        <v>0.24</v>
      </c>
      <c r="Q18" s="78">
        <f t="shared" si="6"/>
        <v>0.22</v>
      </c>
      <c r="R18" s="78">
        <f t="shared" si="7"/>
        <v>0.24</v>
      </c>
      <c r="S18" s="78">
        <f t="shared" si="8"/>
        <v>0.24</v>
      </c>
      <c r="T18" s="78">
        <f t="shared" si="9"/>
        <v>0.24</v>
      </c>
      <c r="U18" s="78">
        <f t="shared" si="10"/>
        <v>0.24</v>
      </c>
      <c r="V18" s="78">
        <f t="shared" si="11"/>
        <v>0.25</v>
      </c>
      <c r="W18" s="78">
        <f t="shared" si="12"/>
        <v>0.23</v>
      </c>
      <c r="X18" s="78">
        <f t="shared" si="13"/>
        <v>0.23</v>
      </c>
      <c r="Y18" s="78">
        <f t="shared" si="14"/>
        <v>0.21</v>
      </c>
      <c r="Z18" s="78">
        <f t="shared" si="15"/>
        <v>0.23</v>
      </c>
      <c r="AA18" s="78">
        <f t="shared" si="16"/>
        <v>0.21</v>
      </c>
      <c r="AB18" s="78">
        <f t="shared" si="17"/>
        <v>0.24</v>
      </c>
      <c r="AC18" s="78">
        <f t="shared" si="18"/>
        <v>0.24</v>
      </c>
      <c r="AD18" s="78">
        <f t="shared" si="19"/>
        <v>0.27</v>
      </c>
      <c r="AE18" s="78">
        <f t="shared" si="20"/>
        <v>0.21</v>
      </c>
      <c r="AF18" s="78">
        <f t="shared" si="21"/>
        <v>0.24</v>
      </c>
      <c r="AG18" s="78">
        <f t="shared" si="22"/>
        <v>0.21</v>
      </c>
      <c r="AH18" s="78">
        <f t="shared" si="23"/>
        <v>0.22</v>
      </c>
      <c r="AI18" s="78">
        <f t="shared" si="24"/>
        <v>0.24</v>
      </c>
      <c r="AJ18" s="78">
        <f t="shared" si="25"/>
        <v>0.22</v>
      </c>
    </row>
    <row r="19" spans="1:36" ht="12.95" customHeight="1" x14ac:dyDescent="0.15">
      <c r="A19" s="85">
        <v>16</v>
      </c>
      <c r="B19" s="99" t="s">
        <v>136</v>
      </c>
      <c r="C19" s="99"/>
      <c r="D19" s="77">
        <v>18</v>
      </c>
      <c r="E19" s="77">
        <v>14</v>
      </c>
      <c r="F19" s="4">
        <f t="shared" si="0"/>
        <v>0.18</v>
      </c>
      <c r="G19" s="5"/>
      <c r="H19" s="77"/>
      <c r="I19" s="77"/>
      <c r="J19" s="1" t="s">
        <v>15</v>
      </c>
      <c r="K19" s="78">
        <f t="shared" si="1"/>
        <v>0.17</v>
      </c>
      <c r="L19" s="78">
        <f t="shared" si="2"/>
        <v>0.18</v>
      </c>
      <c r="M19" s="78">
        <f t="shared" si="3"/>
        <v>0.18</v>
      </c>
      <c r="N19" s="78">
        <f t="shared" si="4"/>
        <v>0.18</v>
      </c>
      <c r="O19" s="78">
        <f t="shared" si="5"/>
        <v>0.19</v>
      </c>
      <c r="P19" s="78">
        <f t="shared" si="26"/>
        <v>0.18</v>
      </c>
      <c r="Q19" s="78">
        <f t="shared" si="6"/>
        <v>0.17</v>
      </c>
      <c r="R19" s="78">
        <f t="shared" si="7"/>
        <v>0.18</v>
      </c>
      <c r="S19" s="78">
        <f t="shared" si="8"/>
        <v>0.18</v>
      </c>
      <c r="T19" s="78">
        <f t="shared" si="9"/>
        <v>0.18</v>
      </c>
      <c r="U19" s="78">
        <f t="shared" si="10"/>
        <v>0.18</v>
      </c>
      <c r="V19" s="78">
        <f t="shared" si="11"/>
        <v>0.19</v>
      </c>
      <c r="W19" s="78">
        <f t="shared" si="12"/>
        <v>0.18</v>
      </c>
      <c r="X19" s="78">
        <f t="shared" si="13"/>
        <v>0.18</v>
      </c>
      <c r="Y19" s="78">
        <f t="shared" si="14"/>
        <v>0.16</v>
      </c>
      <c r="Z19" s="78">
        <f t="shared" si="15"/>
        <v>0.18</v>
      </c>
      <c r="AA19" s="78">
        <f t="shared" si="16"/>
        <v>0.16</v>
      </c>
      <c r="AB19" s="78">
        <f t="shared" si="17"/>
        <v>0.18</v>
      </c>
      <c r="AC19" s="78">
        <f t="shared" si="18"/>
        <v>0.18</v>
      </c>
      <c r="AD19" s="78">
        <f t="shared" si="19"/>
        <v>0.21</v>
      </c>
      <c r="AE19" s="78">
        <f t="shared" si="20"/>
        <v>0.16</v>
      </c>
      <c r="AF19" s="78">
        <f t="shared" si="21"/>
        <v>0.18</v>
      </c>
      <c r="AG19" s="78">
        <f t="shared" si="22"/>
        <v>0.16</v>
      </c>
      <c r="AH19" s="78">
        <f t="shared" si="23"/>
        <v>0.17</v>
      </c>
      <c r="AI19" s="78">
        <f t="shared" si="24"/>
        <v>0.18</v>
      </c>
      <c r="AJ19" s="78">
        <f t="shared" si="25"/>
        <v>0.17</v>
      </c>
    </row>
    <row r="20" spans="1:36" ht="12.95" customHeight="1" x14ac:dyDescent="0.15">
      <c r="A20" s="85">
        <v>17</v>
      </c>
      <c r="B20" s="99" t="s">
        <v>136</v>
      </c>
      <c r="C20" s="99"/>
      <c r="D20" s="77">
        <v>12</v>
      </c>
      <c r="E20" s="77">
        <v>12</v>
      </c>
      <c r="F20" s="4">
        <f t="shared" si="0"/>
        <v>7.0000000000000007E-2</v>
      </c>
      <c r="G20" s="5"/>
      <c r="H20" s="77"/>
      <c r="I20" s="77"/>
      <c r="J20" s="1" t="s">
        <v>15</v>
      </c>
      <c r="K20" s="78">
        <f t="shared" si="1"/>
        <v>7.0000000000000007E-2</v>
      </c>
      <c r="L20" s="78">
        <f t="shared" si="2"/>
        <v>7.0000000000000007E-2</v>
      </c>
      <c r="M20" s="78">
        <f t="shared" si="3"/>
        <v>7.0000000000000007E-2</v>
      </c>
      <c r="N20" s="78">
        <f t="shared" si="4"/>
        <v>0.08</v>
      </c>
      <c r="O20" s="78">
        <f t="shared" si="5"/>
        <v>0.08</v>
      </c>
      <c r="P20" s="78">
        <f t="shared" si="26"/>
        <v>7.0000000000000007E-2</v>
      </c>
      <c r="Q20" s="78">
        <f t="shared" si="6"/>
        <v>7.0000000000000007E-2</v>
      </c>
      <c r="R20" s="78">
        <f t="shared" si="7"/>
        <v>7.0000000000000007E-2</v>
      </c>
      <c r="S20" s="78">
        <f t="shared" si="8"/>
        <v>7.0000000000000007E-2</v>
      </c>
      <c r="T20" s="78">
        <f t="shared" si="9"/>
        <v>7.0000000000000007E-2</v>
      </c>
      <c r="U20" s="78">
        <f t="shared" si="10"/>
        <v>7.0000000000000007E-2</v>
      </c>
      <c r="V20" s="78">
        <f t="shared" si="11"/>
        <v>7.0000000000000007E-2</v>
      </c>
      <c r="W20" s="78">
        <f t="shared" si="12"/>
        <v>7.0000000000000007E-2</v>
      </c>
      <c r="X20" s="78">
        <f t="shared" si="13"/>
        <v>7.0000000000000007E-2</v>
      </c>
      <c r="Y20" s="78">
        <f t="shared" si="14"/>
        <v>0.06</v>
      </c>
      <c r="Z20" s="78">
        <f t="shared" si="15"/>
        <v>7.0000000000000007E-2</v>
      </c>
      <c r="AA20" s="78">
        <f t="shared" si="16"/>
        <v>7.0000000000000007E-2</v>
      </c>
      <c r="AB20" s="78">
        <f t="shared" si="17"/>
        <v>7.0000000000000007E-2</v>
      </c>
      <c r="AC20" s="78">
        <f t="shared" si="18"/>
        <v>7.0000000000000007E-2</v>
      </c>
      <c r="AD20" s="78">
        <f t="shared" si="19"/>
        <v>0.09</v>
      </c>
      <c r="AE20" s="78">
        <f t="shared" si="20"/>
        <v>0.06</v>
      </c>
      <c r="AF20" s="78">
        <f t="shared" si="21"/>
        <v>7.0000000000000007E-2</v>
      </c>
      <c r="AG20" s="78">
        <f t="shared" si="22"/>
        <v>0.06</v>
      </c>
      <c r="AH20" s="78">
        <f t="shared" si="23"/>
        <v>7.0000000000000007E-2</v>
      </c>
      <c r="AI20" s="78">
        <f t="shared" si="24"/>
        <v>7.0000000000000007E-2</v>
      </c>
      <c r="AJ20" s="78">
        <f t="shared" si="25"/>
        <v>7.0000000000000007E-2</v>
      </c>
    </row>
    <row r="21" spans="1:36" ht="12.95" customHeight="1" x14ac:dyDescent="0.15">
      <c r="A21" s="85">
        <v>18</v>
      </c>
      <c r="B21" s="99" t="s">
        <v>136</v>
      </c>
      <c r="C21" s="99"/>
      <c r="D21" s="77">
        <v>10</v>
      </c>
      <c r="E21" s="77">
        <v>7</v>
      </c>
      <c r="F21" s="4">
        <f t="shared" si="0"/>
        <v>0.03</v>
      </c>
      <c r="G21" s="5" t="s">
        <v>255</v>
      </c>
      <c r="H21" s="77" t="s">
        <v>434</v>
      </c>
      <c r="I21" s="77" t="s">
        <v>436</v>
      </c>
      <c r="J21" s="1" t="s">
        <v>15</v>
      </c>
      <c r="K21" s="78">
        <f t="shared" si="1"/>
        <v>0.03</v>
      </c>
      <c r="L21" s="78">
        <f t="shared" si="2"/>
        <v>0.03</v>
      </c>
      <c r="M21" s="78">
        <f t="shared" si="3"/>
        <v>0.03</v>
      </c>
      <c r="N21" s="78">
        <f t="shared" si="4"/>
        <v>0.03</v>
      </c>
      <c r="O21" s="78">
        <f t="shared" si="5"/>
        <v>0.03</v>
      </c>
      <c r="P21" s="78">
        <f t="shared" si="26"/>
        <v>0.03</v>
      </c>
      <c r="Q21" s="78">
        <f t="shared" si="6"/>
        <v>0.03</v>
      </c>
      <c r="R21" s="78">
        <f t="shared" si="7"/>
        <v>0.03</v>
      </c>
      <c r="S21" s="78">
        <f t="shared" si="8"/>
        <v>0.03</v>
      </c>
      <c r="T21" s="78">
        <f t="shared" si="9"/>
        <v>0.03</v>
      </c>
      <c r="U21" s="78">
        <f t="shared" si="10"/>
        <v>0.03</v>
      </c>
      <c r="V21" s="78">
        <f t="shared" si="11"/>
        <v>0.03</v>
      </c>
      <c r="W21" s="78">
        <f t="shared" si="12"/>
        <v>0.03</v>
      </c>
      <c r="X21" s="78">
        <f t="shared" si="13"/>
        <v>0.03</v>
      </c>
      <c r="Y21" s="78">
        <f t="shared" si="14"/>
        <v>0.03</v>
      </c>
      <c r="Z21" s="78">
        <f t="shared" si="15"/>
        <v>0.03</v>
      </c>
      <c r="AA21" s="78">
        <f t="shared" si="16"/>
        <v>0.03</v>
      </c>
      <c r="AB21" s="78">
        <f t="shared" si="17"/>
        <v>0.03</v>
      </c>
      <c r="AC21" s="78">
        <f t="shared" si="18"/>
        <v>0.03</v>
      </c>
      <c r="AD21" s="78">
        <f t="shared" si="19"/>
        <v>0.04</v>
      </c>
      <c r="AE21" s="78">
        <f t="shared" si="20"/>
        <v>0.02</v>
      </c>
      <c r="AF21" s="78">
        <f t="shared" si="21"/>
        <v>0.03</v>
      </c>
      <c r="AG21" s="78">
        <f t="shared" si="22"/>
        <v>0.03</v>
      </c>
      <c r="AH21" s="78">
        <f t="shared" si="23"/>
        <v>0.03</v>
      </c>
      <c r="AI21" s="78">
        <f t="shared" si="24"/>
        <v>0.03</v>
      </c>
      <c r="AJ21" s="78">
        <f t="shared" si="25"/>
        <v>0.03</v>
      </c>
    </row>
    <row r="22" spans="1:36" ht="12.95" customHeight="1" x14ac:dyDescent="0.15">
      <c r="A22" s="77"/>
      <c r="B22" s="99"/>
      <c r="C22" s="99"/>
      <c r="D22" s="77"/>
      <c r="E22" s="77"/>
      <c r="F22" s="4" t="str">
        <f t="shared" si="0"/>
        <v/>
      </c>
      <c r="G22" s="5"/>
      <c r="H22" s="77"/>
      <c r="I22" s="77"/>
      <c r="J22" s="1" t="s">
        <v>15</v>
      </c>
      <c r="K22" s="78" t="e">
        <f t="shared" si="1"/>
        <v>#NUM!</v>
      </c>
      <c r="L22" s="78" t="e">
        <f t="shared" si="2"/>
        <v>#NUM!</v>
      </c>
      <c r="M22" s="78" t="e">
        <f t="shared" si="3"/>
        <v>#NUM!</v>
      </c>
      <c r="N22" s="78" t="e">
        <f t="shared" si="4"/>
        <v>#NUM!</v>
      </c>
      <c r="O22" s="78" t="e">
        <f t="shared" si="5"/>
        <v>#NUM!</v>
      </c>
      <c r="P22" s="78" t="e">
        <f t="shared" si="26"/>
        <v>#N/A</v>
      </c>
      <c r="Q22" s="78" t="e">
        <f t="shared" si="6"/>
        <v>#NUM!</v>
      </c>
      <c r="R22" s="78" t="e">
        <f t="shared" si="7"/>
        <v>#NUM!</v>
      </c>
      <c r="S22" s="78" t="e">
        <f t="shared" si="8"/>
        <v>#NUM!</v>
      </c>
      <c r="T22" s="78" t="e">
        <f t="shared" si="9"/>
        <v>#NUM!</v>
      </c>
      <c r="U22" s="78" t="e">
        <f t="shared" si="10"/>
        <v>#N/A</v>
      </c>
      <c r="V22" s="78" t="e">
        <f t="shared" si="11"/>
        <v>#NUM!</v>
      </c>
      <c r="W22" s="78" t="e">
        <f t="shared" si="12"/>
        <v>#NUM!</v>
      </c>
      <c r="X22" s="78" t="e">
        <f t="shared" si="13"/>
        <v>#NUM!</v>
      </c>
      <c r="Y22" s="78" t="e">
        <f t="shared" si="14"/>
        <v>#NUM!</v>
      </c>
      <c r="Z22" s="78" t="e">
        <f t="shared" si="15"/>
        <v>#N/A</v>
      </c>
      <c r="AA22" s="78" t="e">
        <f t="shared" si="16"/>
        <v>#NUM!</v>
      </c>
      <c r="AB22" s="78" t="e">
        <f t="shared" si="17"/>
        <v>#NUM!</v>
      </c>
      <c r="AC22" s="78" t="e">
        <f t="shared" si="18"/>
        <v>#NUM!</v>
      </c>
      <c r="AD22" s="78" t="e">
        <f t="shared" si="19"/>
        <v>#NUM!</v>
      </c>
      <c r="AE22" s="78" t="e">
        <f t="shared" si="20"/>
        <v>#NUM!</v>
      </c>
      <c r="AF22" s="78" t="e">
        <f t="shared" si="21"/>
        <v>#N/A</v>
      </c>
      <c r="AG22" s="78" t="e">
        <f t="shared" si="22"/>
        <v>#NUM!</v>
      </c>
      <c r="AH22" s="78" t="e">
        <f t="shared" si="23"/>
        <v>#NUM!</v>
      </c>
      <c r="AI22" s="78" t="e">
        <f t="shared" si="24"/>
        <v>#NUM!</v>
      </c>
      <c r="AJ22" s="78" t="e">
        <f t="shared" si="25"/>
        <v>#N/A</v>
      </c>
    </row>
    <row r="23" spans="1:36" ht="12.95" customHeight="1" x14ac:dyDescent="0.15">
      <c r="A23" s="77"/>
      <c r="B23" s="99"/>
      <c r="C23" s="99"/>
      <c r="D23" s="77"/>
      <c r="E23" s="77"/>
      <c r="F23" s="4" t="str">
        <f t="shared" si="0"/>
        <v/>
      </c>
      <c r="G23" s="26"/>
      <c r="H23" s="77"/>
      <c r="I23" s="77"/>
      <c r="J23" s="1" t="s">
        <v>15</v>
      </c>
      <c r="K23" s="78" t="e">
        <f t="shared" si="1"/>
        <v>#NUM!</v>
      </c>
      <c r="L23" s="78" t="e">
        <f t="shared" si="2"/>
        <v>#NUM!</v>
      </c>
      <c r="M23" s="78" t="e">
        <f t="shared" si="3"/>
        <v>#NUM!</v>
      </c>
      <c r="N23" s="78" t="e">
        <f t="shared" si="4"/>
        <v>#NUM!</v>
      </c>
      <c r="O23" s="78" t="e">
        <f t="shared" si="5"/>
        <v>#NUM!</v>
      </c>
      <c r="P23" s="78" t="e">
        <f t="shared" si="26"/>
        <v>#N/A</v>
      </c>
      <c r="Q23" s="78" t="e">
        <f t="shared" si="6"/>
        <v>#NUM!</v>
      </c>
      <c r="R23" s="78" t="e">
        <f t="shared" si="7"/>
        <v>#NUM!</v>
      </c>
      <c r="S23" s="78" t="e">
        <f t="shared" si="8"/>
        <v>#NUM!</v>
      </c>
      <c r="T23" s="78" t="e">
        <f t="shared" si="9"/>
        <v>#NUM!</v>
      </c>
      <c r="U23" s="78" t="e">
        <f t="shared" si="10"/>
        <v>#N/A</v>
      </c>
      <c r="V23" s="78" t="e">
        <f t="shared" si="11"/>
        <v>#NUM!</v>
      </c>
      <c r="W23" s="78" t="e">
        <f t="shared" si="12"/>
        <v>#NUM!</v>
      </c>
      <c r="X23" s="78" t="e">
        <f t="shared" si="13"/>
        <v>#NUM!</v>
      </c>
      <c r="Y23" s="78" t="e">
        <f t="shared" si="14"/>
        <v>#NUM!</v>
      </c>
      <c r="Z23" s="78" t="e">
        <f t="shared" si="15"/>
        <v>#N/A</v>
      </c>
      <c r="AA23" s="78" t="e">
        <f t="shared" si="16"/>
        <v>#NUM!</v>
      </c>
      <c r="AB23" s="78" t="e">
        <f t="shared" si="17"/>
        <v>#NUM!</v>
      </c>
      <c r="AC23" s="78" t="e">
        <f t="shared" si="18"/>
        <v>#NUM!</v>
      </c>
      <c r="AD23" s="78" t="e">
        <f t="shared" si="19"/>
        <v>#NUM!</v>
      </c>
      <c r="AE23" s="78" t="e">
        <f t="shared" si="20"/>
        <v>#NUM!</v>
      </c>
      <c r="AF23" s="78" t="e">
        <f t="shared" si="21"/>
        <v>#N/A</v>
      </c>
      <c r="AG23" s="78" t="e">
        <f t="shared" si="22"/>
        <v>#NUM!</v>
      </c>
      <c r="AH23" s="78" t="e">
        <f t="shared" si="23"/>
        <v>#NUM!</v>
      </c>
      <c r="AI23" s="78" t="e">
        <f t="shared" si="24"/>
        <v>#NUM!</v>
      </c>
      <c r="AJ23" s="78" t="e">
        <f t="shared" si="25"/>
        <v>#N/A</v>
      </c>
    </row>
    <row r="24" spans="1:36" ht="12.95" customHeight="1" x14ac:dyDescent="0.15">
      <c r="A24" s="77"/>
      <c r="B24" s="99"/>
      <c r="C24" s="99"/>
      <c r="D24" s="77"/>
      <c r="E24" s="77"/>
      <c r="F24" s="4" t="str">
        <f t="shared" si="0"/>
        <v/>
      </c>
      <c r="G24" s="5"/>
      <c r="H24" s="77"/>
      <c r="I24" s="77"/>
      <c r="J24" s="1" t="s">
        <v>15</v>
      </c>
      <c r="K24" s="78" t="e">
        <f t="shared" si="1"/>
        <v>#NUM!</v>
      </c>
      <c r="L24" s="78" t="e">
        <f t="shared" si="2"/>
        <v>#NUM!</v>
      </c>
      <c r="M24" s="78" t="e">
        <f t="shared" si="3"/>
        <v>#NUM!</v>
      </c>
      <c r="N24" s="78" t="e">
        <f t="shared" si="4"/>
        <v>#NUM!</v>
      </c>
      <c r="O24" s="78" t="e">
        <f t="shared" si="5"/>
        <v>#NUM!</v>
      </c>
      <c r="P24" s="78" t="e">
        <f t="shared" si="26"/>
        <v>#N/A</v>
      </c>
      <c r="Q24" s="78" t="e">
        <f t="shared" si="6"/>
        <v>#NUM!</v>
      </c>
      <c r="R24" s="78" t="e">
        <f t="shared" si="7"/>
        <v>#NUM!</v>
      </c>
      <c r="S24" s="78" t="e">
        <f t="shared" si="8"/>
        <v>#NUM!</v>
      </c>
      <c r="T24" s="78" t="e">
        <f t="shared" si="9"/>
        <v>#NUM!</v>
      </c>
      <c r="U24" s="78" t="e">
        <f t="shared" si="10"/>
        <v>#N/A</v>
      </c>
      <c r="V24" s="78" t="e">
        <f t="shared" si="11"/>
        <v>#NUM!</v>
      </c>
      <c r="W24" s="78" t="e">
        <f t="shared" si="12"/>
        <v>#NUM!</v>
      </c>
      <c r="X24" s="78" t="e">
        <f t="shared" si="13"/>
        <v>#NUM!</v>
      </c>
      <c r="Y24" s="78" t="e">
        <f t="shared" si="14"/>
        <v>#NUM!</v>
      </c>
      <c r="Z24" s="78" t="e">
        <f t="shared" si="15"/>
        <v>#N/A</v>
      </c>
      <c r="AA24" s="78" t="e">
        <f t="shared" si="16"/>
        <v>#NUM!</v>
      </c>
      <c r="AB24" s="78" t="e">
        <f t="shared" si="17"/>
        <v>#NUM!</v>
      </c>
      <c r="AC24" s="78" t="e">
        <f t="shared" si="18"/>
        <v>#NUM!</v>
      </c>
      <c r="AD24" s="78" t="e">
        <f t="shared" si="19"/>
        <v>#NUM!</v>
      </c>
      <c r="AE24" s="78" t="e">
        <f t="shared" si="20"/>
        <v>#NUM!</v>
      </c>
      <c r="AF24" s="78" t="e">
        <f t="shared" si="21"/>
        <v>#N/A</v>
      </c>
      <c r="AG24" s="78" t="e">
        <f t="shared" si="22"/>
        <v>#NUM!</v>
      </c>
      <c r="AH24" s="78" t="e">
        <f t="shared" si="23"/>
        <v>#NUM!</v>
      </c>
      <c r="AI24" s="78" t="e">
        <f t="shared" si="24"/>
        <v>#NUM!</v>
      </c>
      <c r="AJ24" s="78" t="e">
        <f t="shared" si="25"/>
        <v>#N/A</v>
      </c>
    </row>
    <row r="25" spans="1:36" ht="12.95" customHeight="1" x14ac:dyDescent="0.15">
      <c r="A25" s="77"/>
      <c r="B25" s="99"/>
      <c r="C25" s="99"/>
      <c r="D25" s="77"/>
      <c r="E25" s="77"/>
      <c r="F25" s="4" t="str">
        <f t="shared" si="0"/>
        <v/>
      </c>
      <c r="G25" s="5"/>
      <c r="H25" s="77"/>
      <c r="I25" s="77"/>
      <c r="J25" s="1" t="s">
        <v>15</v>
      </c>
      <c r="K25" s="78" t="e">
        <f t="shared" si="1"/>
        <v>#NUM!</v>
      </c>
      <c r="L25" s="78" t="e">
        <f t="shared" si="2"/>
        <v>#NUM!</v>
      </c>
      <c r="M25" s="78" t="e">
        <f t="shared" si="3"/>
        <v>#NUM!</v>
      </c>
      <c r="N25" s="78" t="e">
        <f t="shared" si="4"/>
        <v>#NUM!</v>
      </c>
      <c r="O25" s="78" t="e">
        <f t="shared" si="5"/>
        <v>#NUM!</v>
      </c>
      <c r="P25" s="78" t="e">
        <f t="shared" si="26"/>
        <v>#N/A</v>
      </c>
      <c r="Q25" s="78" t="e">
        <f t="shared" si="6"/>
        <v>#NUM!</v>
      </c>
      <c r="R25" s="78" t="e">
        <f t="shared" si="7"/>
        <v>#NUM!</v>
      </c>
      <c r="S25" s="78" t="e">
        <f t="shared" si="8"/>
        <v>#NUM!</v>
      </c>
      <c r="T25" s="78" t="e">
        <f t="shared" si="9"/>
        <v>#NUM!</v>
      </c>
      <c r="U25" s="78" t="e">
        <f t="shared" si="10"/>
        <v>#N/A</v>
      </c>
      <c r="V25" s="78" t="e">
        <f t="shared" si="11"/>
        <v>#NUM!</v>
      </c>
      <c r="W25" s="78" t="e">
        <f t="shared" si="12"/>
        <v>#NUM!</v>
      </c>
      <c r="X25" s="78" t="e">
        <f t="shared" si="13"/>
        <v>#NUM!</v>
      </c>
      <c r="Y25" s="78" t="e">
        <f t="shared" si="14"/>
        <v>#NUM!</v>
      </c>
      <c r="Z25" s="78" t="e">
        <f t="shared" si="15"/>
        <v>#N/A</v>
      </c>
      <c r="AA25" s="78" t="e">
        <f t="shared" si="16"/>
        <v>#NUM!</v>
      </c>
      <c r="AB25" s="78" t="e">
        <f t="shared" si="17"/>
        <v>#NUM!</v>
      </c>
      <c r="AC25" s="78" t="e">
        <f t="shared" si="18"/>
        <v>#NUM!</v>
      </c>
      <c r="AD25" s="78" t="e">
        <f t="shared" si="19"/>
        <v>#NUM!</v>
      </c>
      <c r="AE25" s="78" t="e">
        <f t="shared" si="20"/>
        <v>#NUM!</v>
      </c>
      <c r="AF25" s="78" t="e">
        <f t="shared" si="21"/>
        <v>#N/A</v>
      </c>
      <c r="AG25" s="78" t="e">
        <f t="shared" si="22"/>
        <v>#NUM!</v>
      </c>
      <c r="AH25" s="78" t="e">
        <f t="shared" si="23"/>
        <v>#NUM!</v>
      </c>
      <c r="AI25" s="78" t="e">
        <f t="shared" si="24"/>
        <v>#NUM!</v>
      </c>
      <c r="AJ25" s="78" t="e">
        <f t="shared" si="25"/>
        <v>#N/A</v>
      </c>
    </row>
    <row r="26" spans="1:36" ht="12.95" customHeight="1" x14ac:dyDescent="0.15">
      <c r="A26" s="77"/>
      <c r="B26" s="99"/>
      <c r="C26" s="99"/>
      <c r="D26" s="77"/>
      <c r="E26" s="77"/>
      <c r="F26" s="4" t="str">
        <f t="shared" si="0"/>
        <v/>
      </c>
      <c r="G26" s="5"/>
      <c r="H26" s="77"/>
      <c r="I26" s="77"/>
      <c r="J26" s="1" t="s">
        <v>15</v>
      </c>
      <c r="K26" s="78" t="e">
        <f t="shared" si="1"/>
        <v>#NUM!</v>
      </c>
      <c r="L26" s="78" t="e">
        <f t="shared" si="2"/>
        <v>#NUM!</v>
      </c>
      <c r="M26" s="78" t="e">
        <f t="shared" si="3"/>
        <v>#NUM!</v>
      </c>
      <c r="N26" s="78" t="e">
        <f t="shared" si="4"/>
        <v>#NUM!</v>
      </c>
      <c r="O26" s="78" t="e">
        <f t="shared" si="5"/>
        <v>#NUM!</v>
      </c>
      <c r="P26" s="78" t="e">
        <f t="shared" si="26"/>
        <v>#N/A</v>
      </c>
      <c r="Q26" s="78" t="e">
        <f t="shared" si="6"/>
        <v>#NUM!</v>
      </c>
      <c r="R26" s="78" t="e">
        <f t="shared" si="7"/>
        <v>#NUM!</v>
      </c>
      <c r="S26" s="78" t="e">
        <f t="shared" si="8"/>
        <v>#NUM!</v>
      </c>
      <c r="T26" s="78" t="e">
        <f t="shared" si="9"/>
        <v>#NUM!</v>
      </c>
      <c r="U26" s="78" t="e">
        <f t="shared" si="10"/>
        <v>#N/A</v>
      </c>
      <c r="V26" s="78" t="e">
        <f t="shared" si="11"/>
        <v>#NUM!</v>
      </c>
      <c r="W26" s="78" t="e">
        <f t="shared" si="12"/>
        <v>#NUM!</v>
      </c>
      <c r="X26" s="78" t="e">
        <f t="shared" si="13"/>
        <v>#NUM!</v>
      </c>
      <c r="Y26" s="78" t="e">
        <f t="shared" si="14"/>
        <v>#NUM!</v>
      </c>
      <c r="Z26" s="78" t="e">
        <f t="shared" si="15"/>
        <v>#N/A</v>
      </c>
      <c r="AA26" s="78" t="e">
        <f t="shared" si="16"/>
        <v>#NUM!</v>
      </c>
      <c r="AB26" s="78" t="e">
        <f t="shared" si="17"/>
        <v>#NUM!</v>
      </c>
      <c r="AC26" s="78" t="e">
        <f t="shared" si="18"/>
        <v>#NUM!</v>
      </c>
      <c r="AD26" s="78" t="e">
        <f t="shared" si="19"/>
        <v>#NUM!</v>
      </c>
      <c r="AE26" s="78" t="e">
        <f t="shared" si="20"/>
        <v>#NUM!</v>
      </c>
      <c r="AF26" s="78" t="e">
        <f t="shared" si="21"/>
        <v>#N/A</v>
      </c>
      <c r="AG26" s="78" t="e">
        <f t="shared" si="22"/>
        <v>#NUM!</v>
      </c>
      <c r="AH26" s="78" t="e">
        <f t="shared" si="23"/>
        <v>#NUM!</v>
      </c>
      <c r="AI26" s="78" t="e">
        <f t="shared" si="24"/>
        <v>#NUM!</v>
      </c>
      <c r="AJ26" s="78" t="e">
        <f t="shared" si="25"/>
        <v>#N/A</v>
      </c>
    </row>
    <row r="27" spans="1:36" ht="12.95" customHeight="1" x14ac:dyDescent="0.15">
      <c r="A27" s="77"/>
      <c r="B27" s="99"/>
      <c r="C27" s="99"/>
      <c r="D27" s="77"/>
      <c r="E27" s="77"/>
      <c r="F27" s="4" t="str">
        <f t="shared" si="0"/>
        <v/>
      </c>
      <c r="G27" s="5"/>
      <c r="H27" s="77"/>
      <c r="I27" s="77"/>
      <c r="J27" s="1" t="s">
        <v>15</v>
      </c>
      <c r="K27" s="78" t="e">
        <f t="shared" si="1"/>
        <v>#NUM!</v>
      </c>
      <c r="L27" s="78" t="e">
        <f t="shared" si="2"/>
        <v>#NUM!</v>
      </c>
      <c r="M27" s="78" t="e">
        <f t="shared" si="3"/>
        <v>#NUM!</v>
      </c>
      <c r="N27" s="78" t="e">
        <f t="shared" si="4"/>
        <v>#NUM!</v>
      </c>
      <c r="O27" s="78" t="e">
        <f t="shared" si="5"/>
        <v>#NUM!</v>
      </c>
      <c r="P27" s="78" t="e">
        <f t="shared" si="26"/>
        <v>#N/A</v>
      </c>
      <c r="Q27" s="78" t="e">
        <f t="shared" si="6"/>
        <v>#NUM!</v>
      </c>
      <c r="R27" s="78" t="e">
        <f t="shared" si="7"/>
        <v>#NUM!</v>
      </c>
      <c r="S27" s="78" t="e">
        <f t="shared" si="8"/>
        <v>#NUM!</v>
      </c>
      <c r="T27" s="78" t="e">
        <f t="shared" si="9"/>
        <v>#NUM!</v>
      </c>
      <c r="U27" s="78" t="e">
        <f t="shared" si="10"/>
        <v>#N/A</v>
      </c>
      <c r="V27" s="78" t="e">
        <f t="shared" si="11"/>
        <v>#NUM!</v>
      </c>
      <c r="W27" s="78" t="e">
        <f t="shared" si="12"/>
        <v>#NUM!</v>
      </c>
      <c r="X27" s="78" t="e">
        <f t="shared" si="13"/>
        <v>#NUM!</v>
      </c>
      <c r="Y27" s="78" t="e">
        <f t="shared" si="14"/>
        <v>#NUM!</v>
      </c>
      <c r="Z27" s="78" t="e">
        <f t="shared" si="15"/>
        <v>#N/A</v>
      </c>
      <c r="AA27" s="78" t="e">
        <f t="shared" si="16"/>
        <v>#NUM!</v>
      </c>
      <c r="AB27" s="78" t="e">
        <f t="shared" si="17"/>
        <v>#NUM!</v>
      </c>
      <c r="AC27" s="78" t="e">
        <f t="shared" si="18"/>
        <v>#NUM!</v>
      </c>
      <c r="AD27" s="78" t="e">
        <f t="shared" si="19"/>
        <v>#NUM!</v>
      </c>
      <c r="AE27" s="78" t="e">
        <f t="shared" si="20"/>
        <v>#NUM!</v>
      </c>
      <c r="AF27" s="78" t="e">
        <f t="shared" si="21"/>
        <v>#N/A</v>
      </c>
      <c r="AG27" s="78" t="e">
        <f t="shared" si="22"/>
        <v>#NUM!</v>
      </c>
      <c r="AH27" s="78" t="e">
        <f t="shared" si="23"/>
        <v>#NUM!</v>
      </c>
      <c r="AI27" s="78" t="e">
        <f t="shared" si="24"/>
        <v>#NUM!</v>
      </c>
      <c r="AJ27" s="78" t="e">
        <f t="shared" si="25"/>
        <v>#N/A</v>
      </c>
    </row>
    <row r="28" spans="1:36" ht="12.95" customHeight="1" x14ac:dyDescent="0.15">
      <c r="A28" s="77"/>
      <c r="B28" s="99"/>
      <c r="C28" s="99"/>
      <c r="D28" s="77"/>
      <c r="E28" s="77"/>
      <c r="F28" s="4" t="str">
        <f t="shared" si="0"/>
        <v/>
      </c>
      <c r="G28" s="5"/>
      <c r="H28" s="77"/>
      <c r="I28" s="77"/>
      <c r="J28" s="1" t="s">
        <v>15</v>
      </c>
      <c r="K28" s="78" t="e">
        <f t="shared" si="1"/>
        <v>#NUM!</v>
      </c>
      <c r="L28" s="78" t="e">
        <f t="shared" si="2"/>
        <v>#NUM!</v>
      </c>
      <c r="M28" s="78" t="e">
        <f t="shared" si="3"/>
        <v>#NUM!</v>
      </c>
      <c r="N28" s="8" t="e">
        <f t="shared" si="4"/>
        <v>#NUM!</v>
      </c>
      <c r="O28" s="78" t="e">
        <f t="shared" si="5"/>
        <v>#NUM!</v>
      </c>
      <c r="P28" s="78" t="e">
        <f t="shared" si="26"/>
        <v>#N/A</v>
      </c>
      <c r="Q28" s="78" t="e">
        <f t="shared" si="6"/>
        <v>#NUM!</v>
      </c>
      <c r="R28" s="78" t="e">
        <f t="shared" si="7"/>
        <v>#NUM!</v>
      </c>
      <c r="S28" s="78" t="e">
        <f t="shared" si="8"/>
        <v>#NUM!</v>
      </c>
      <c r="T28" s="78" t="e">
        <f t="shared" si="9"/>
        <v>#NUM!</v>
      </c>
      <c r="U28" s="78" t="e">
        <f t="shared" si="10"/>
        <v>#N/A</v>
      </c>
      <c r="V28" s="78" t="e">
        <f t="shared" si="11"/>
        <v>#NUM!</v>
      </c>
      <c r="W28" s="78" t="e">
        <f t="shared" si="12"/>
        <v>#NUM!</v>
      </c>
      <c r="X28" s="78" t="e">
        <f t="shared" si="13"/>
        <v>#NUM!</v>
      </c>
      <c r="Y28" s="78" t="e">
        <f t="shared" si="14"/>
        <v>#NUM!</v>
      </c>
      <c r="Z28" s="78" t="e">
        <f t="shared" si="15"/>
        <v>#N/A</v>
      </c>
      <c r="AA28" s="78" t="e">
        <f t="shared" si="16"/>
        <v>#NUM!</v>
      </c>
      <c r="AB28" s="78" t="e">
        <f t="shared" si="17"/>
        <v>#NUM!</v>
      </c>
      <c r="AC28" s="78" t="e">
        <f t="shared" si="18"/>
        <v>#NUM!</v>
      </c>
      <c r="AD28" s="78" t="e">
        <f t="shared" si="19"/>
        <v>#NUM!</v>
      </c>
      <c r="AE28" s="78" t="e">
        <f t="shared" si="20"/>
        <v>#NUM!</v>
      </c>
      <c r="AF28" s="78" t="e">
        <f t="shared" si="21"/>
        <v>#N/A</v>
      </c>
      <c r="AG28" s="78" t="e">
        <f t="shared" si="22"/>
        <v>#NUM!</v>
      </c>
      <c r="AH28" s="78" t="e">
        <f t="shared" si="23"/>
        <v>#NUM!</v>
      </c>
      <c r="AI28" s="78" t="e">
        <f t="shared" si="24"/>
        <v>#NUM!</v>
      </c>
      <c r="AJ28" s="78" t="e">
        <f t="shared" si="25"/>
        <v>#N/A</v>
      </c>
    </row>
    <row r="29" spans="1:36" ht="12.95" customHeight="1" x14ac:dyDescent="0.15">
      <c r="A29" s="77"/>
      <c r="B29" s="99"/>
      <c r="C29" s="99"/>
      <c r="D29" s="77"/>
      <c r="E29" s="77"/>
      <c r="F29" s="4" t="str">
        <f t="shared" si="0"/>
        <v/>
      </c>
      <c r="G29" s="5"/>
      <c r="H29" s="77"/>
      <c r="I29" s="77"/>
      <c r="J29" s="1" t="s">
        <v>15</v>
      </c>
      <c r="K29" s="78" t="e">
        <f t="shared" si="1"/>
        <v>#NUM!</v>
      </c>
      <c r="L29" s="78" t="e">
        <f t="shared" si="2"/>
        <v>#NUM!</v>
      </c>
      <c r="M29" s="78" t="e">
        <f t="shared" si="3"/>
        <v>#NUM!</v>
      </c>
      <c r="N29" s="78" t="e">
        <f t="shared" si="4"/>
        <v>#NUM!</v>
      </c>
      <c r="O29" s="78" t="e">
        <f t="shared" si="5"/>
        <v>#NUM!</v>
      </c>
      <c r="P29" s="78" t="e">
        <f t="shared" si="26"/>
        <v>#N/A</v>
      </c>
      <c r="Q29" s="78" t="e">
        <f t="shared" si="6"/>
        <v>#NUM!</v>
      </c>
      <c r="R29" s="78" t="e">
        <f t="shared" si="7"/>
        <v>#NUM!</v>
      </c>
      <c r="S29" s="78" t="e">
        <f t="shared" si="8"/>
        <v>#NUM!</v>
      </c>
      <c r="T29" s="78" t="e">
        <f t="shared" si="9"/>
        <v>#NUM!</v>
      </c>
      <c r="U29" s="78" t="e">
        <f t="shared" si="10"/>
        <v>#N/A</v>
      </c>
      <c r="V29" s="78" t="e">
        <f t="shared" si="11"/>
        <v>#NUM!</v>
      </c>
      <c r="W29" s="78" t="e">
        <f t="shared" si="12"/>
        <v>#NUM!</v>
      </c>
      <c r="X29" s="78" t="e">
        <f t="shared" si="13"/>
        <v>#NUM!</v>
      </c>
      <c r="Y29" s="78" t="e">
        <f t="shared" si="14"/>
        <v>#NUM!</v>
      </c>
      <c r="Z29" s="78" t="e">
        <f t="shared" si="15"/>
        <v>#N/A</v>
      </c>
      <c r="AA29" s="78" t="e">
        <f t="shared" si="16"/>
        <v>#NUM!</v>
      </c>
      <c r="AB29" s="78" t="e">
        <f t="shared" si="17"/>
        <v>#NUM!</v>
      </c>
      <c r="AC29" s="78" t="e">
        <f t="shared" si="18"/>
        <v>#NUM!</v>
      </c>
      <c r="AD29" s="78" t="e">
        <f t="shared" si="19"/>
        <v>#NUM!</v>
      </c>
      <c r="AE29" s="78" t="e">
        <f t="shared" si="20"/>
        <v>#NUM!</v>
      </c>
      <c r="AF29" s="78" t="e">
        <f t="shared" si="21"/>
        <v>#N/A</v>
      </c>
      <c r="AG29" s="78" t="e">
        <f t="shared" si="22"/>
        <v>#NUM!</v>
      </c>
      <c r="AH29" s="78" t="e">
        <f t="shared" si="23"/>
        <v>#NUM!</v>
      </c>
      <c r="AI29" s="78" t="e">
        <f t="shared" si="24"/>
        <v>#NUM!</v>
      </c>
      <c r="AJ29" s="78" t="e">
        <f t="shared" si="25"/>
        <v>#N/A</v>
      </c>
    </row>
    <row r="30" spans="1:36" ht="12.95" customHeight="1" x14ac:dyDescent="0.15">
      <c r="A30" s="77"/>
      <c r="B30" s="99"/>
      <c r="C30" s="99"/>
      <c r="D30" s="77"/>
      <c r="E30" s="77"/>
      <c r="F30" s="4" t="str">
        <f t="shared" si="0"/>
        <v/>
      </c>
      <c r="G30" s="5"/>
      <c r="H30" s="77"/>
      <c r="I30" s="77"/>
      <c r="J30" s="1" t="s">
        <v>15</v>
      </c>
      <c r="K30" s="78" t="e">
        <f t="shared" si="1"/>
        <v>#NUM!</v>
      </c>
      <c r="L30" s="78" t="e">
        <f t="shared" si="2"/>
        <v>#NUM!</v>
      </c>
      <c r="M30" s="78" t="e">
        <f t="shared" si="3"/>
        <v>#NUM!</v>
      </c>
      <c r="N30" s="78" t="e">
        <f t="shared" si="4"/>
        <v>#NUM!</v>
      </c>
      <c r="O30" s="78" t="e">
        <f t="shared" si="5"/>
        <v>#NUM!</v>
      </c>
      <c r="P30" s="78" t="e">
        <f t="shared" si="26"/>
        <v>#N/A</v>
      </c>
      <c r="Q30" s="78" t="e">
        <f t="shared" si="6"/>
        <v>#NUM!</v>
      </c>
      <c r="R30" s="78" t="e">
        <f t="shared" si="7"/>
        <v>#NUM!</v>
      </c>
      <c r="S30" s="78" t="e">
        <f t="shared" si="8"/>
        <v>#NUM!</v>
      </c>
      <c r="T30" s="78" t="e">
        <f t="shared" si="9"/>
        <v>#NUM!</v>
      </c>
      <c r="U30" s="78" t="e">
        <f t="shared" si="10"/>
        <v>#N/A</v>
      </c>
      <c r="V30" s="78" t="e">
        <f t="shared" si="11"/>
        <v>#NUM!</v>
      </c>
      <c r="W30" s="78" t="e">
        <f t="shared" si="12"/>
        <v>#NUM!</v>
      </c>
      <c r="X30" s="78" t="e">
        <f t="shared" si="13"/>
        <v>#NUM!</v>
      </c>
      <c r="Y30" s="78" t="e">
        <f t="shared" si="14"/>
        <v>#NUM!</v>
      </c>
      <c r="Z30" s="78" t="e">
        <f t="shared" si="15"/>
        <v>#N/A</v>
      </c>
      <c r="AA30" s="78" t="e">
        <f t="shared" si="16"/>
        <v>#NUM!</v>
      </c>
      <c r="AB30" s="78" t="e">
        <f t="shared" si="17"/>
        <v>#NUM!</v>
      </c>
      <c r="AC30" s="78" t="e">
        <f t="shared" si="18"/>
        <v>#NUM!</v>
      </c>
      <c r="AD30" s="78" t="e">
        <f t="shared" si="19"/>
        <v>#NUM!</v>
      </c>
      <c r="AE30" s="78" t="e">
        <f t="shared" si="20"/>
        <v>#NUM!</v>
      </c>
      <c r="AF30" s="78" t="e">
        <f t="shared" si="21"/>
        <v>#N/A</v>
      </c>
      <c r="AG30" s="78" t="e">
        <f t="shared" si="22"/>
        <v>#NUM!</v>
      </c>
      <c r="AH30" s="78" t="e">
        <f t="shared" si="23"/>
        <v>#NUM!</v>
      </c>
      <c r="AI30" s="78" t="e">
        <f t="shared" si="24"/>
        <v>#NUM!</v>
      </c>
      <c r="AJ30" s="78" t="e">
        <f t="shared" si="25"/>
        <v>#N/A</v>
      </c>
    </row>
    <row r="31" spans="1:36" ht="12.95" customHeight="1" x14ac:dyDescent="0.15">
      <c r="A31" s="77"/>
      <c r="B31" s="99"/>
      <c r="C31" s="99"/>
      <c r="D31" s="77"/>
      <c r="E31" s="77"/>
      <c r="F31" s="4" t="str">
        <f t="shared" si="0"/>
        <v/>
      </c>
      <c r="G31" s="5"/>
      <c r="H31" s="77"/>
      <c r="I31" s="77"/>
      <c r="J31" s="1" t="s">
        <v>15</v>
      </c>
      <c r="K31" s="78" t="e">
        <f t="shared" si="1"/>
        <v>#NUM!</v>
      </c>
      <c r="L31" s="78" t="e">
        <f t="shared" si="2"/>
        <v>#NUM!</v>
      </c>
      <c r="M31" s="78" t="e">
        <f t="shared" si="3"/>
        <v>#NUM!</v>
      </c>
      <c r="N31" s="78" t="e">
        <f t="shared" si="4"/>
        <v>#NUM!</v>
      </c>
      <c r="O31" s="78" t="e">
        <f t="shared" si="5"/>
        <v>#NUM!</v>
      </c>
      <c r="P31" s="78" t="e">
        <f t="shared" si="26"/>
        <v>#N/A</v>
      </c>
      <c r="Q31" s="78" t="e">
        <f t="shared" si="6"/>
        <v>#NUM!</v>
      </c>
      <c r="R31" s="78" t="e">
        <f t="shared" si="7"/>
        <v>#NUM!</v>
      </c>
      <c r="S31" s="78" t="e">
        <f t="shared" si="8"/>
        <v>#NUM!</v>
      </c>
      <c r="T31" s="78" t="e">
        <f t="shared" si="9"/>
        <v>#NUM!</v>
      </c>
      <c r="U31" s="78" t="e">
        <f t="shared" si="10"/>
        <v>#N/A</v>
      </c>
      <c r="V31" s="78" t="e">
        <f t="shared" si="11"/>
        <v>#NUM!</v>
      </c>
      <c r="W31" s="78" t="e">
        <f t="shared" si="12"/>
        <v>#NUM!</v>
      </c>
      <c r="X31" s="78" t="e">
        <f t="shared" si="13"/>
        <v>#NUM!</v>
      </c>
      <c r="Y31" s="78" t="e">
        <f t="shared" si="14"/>
        <v>#NUM!</v>
      </c>
      <c r="Z31" s="78" t="e">
        <f t="shared" si="15"/>
        <v>#N/A</v>
      </c>
      <c r="AA31" s="78" t="e">
        <f t="shared" si="16"/>
        <v>#NUM!</v>
      </c>
      <c r="AB31" s="78" t="e">
        <f t="shared" si="17"/>
        <v>#NUM!</v>
      </c>
      <c r="AC31" s="78" t="e">
        <f t="shared" si="18"/>
        <v>#NUM!</v>
      </c>
      <c r="AD31" s="78" t="e">
        <f t="shared" si="19"/>
        <v>#NUM!</v>
      </c>
      <c r="AE31" s="78" t="e">
        <f t="shared" si="20"/>
        <v>#NUM!</v>
      </c>
      <c r="AF31" s="78" t="e">
        <f t="shared" si="21"/>
        <v>#N/A</v>
      </c>
      <c r="AG31" s="78" t="e">
        <f t="shared" si="22"/>
        <v>#NUM!</v>
      </c>
      <c r="AH31" s="78" t="e">
        <f t="shared" si="23"/>
        <v>#NUM!</v>
      </c>
      <c r="AI31" s="78" t="e">
        <f t="shared" si="24"/>
        <v>#NUM!</v>
      </c>
      <c r="AJ31" s="78" t="e">
        <f t="shared" si="25"/>
        <v>#N/A</v>
      </c>
    </row>
    <row r="32" spans="1:36" ht="12.95" customHeight="1" x14ac:dyDescent="0.15">
      <c r="A32" s="77"/>
      <c r="B32" s="99"/>
      <c r="C32" s="99"/>
      <c r="D32" s="77"/>
      <c r="E32" s="77"/>
      <c r="F32" s="4" t="str">
        <f t="shared" si="0"/>
        <v/>
      </c>
      <c r="G32" s="5"/>
      <c r="H32" s="77"/>
      <c r="I32" s="77"/>
      <c r="J32" s="1" t="s">
        <v>15</v>
      </c>
      <c r="K32" s="78" t="e">
        <f t="shared" si="1"/>
        <v>#NUM!</v>
      </c>
      <c r="L32" s="78" t="e">
        <f t="shared" si="2"/>
        <v>#NUM!</v>
      </c>
      <c r="M32" s="78" t="e">
        <f t="shared" si="3"/>
        <v>#NUM!</v>
      </c>
      <c r="N32" s="78" t="e">
        <f t="shared" si="4"/>
        <v>#NUM!</v>
      </c>
      <c r="O32" s="78" t="e">
        <f t="shared" si="5"/>
        <v>#NUM!</v>
      </c>
      <c r="P32" s="78" t="e">
        <f t="shared" si="26"/>
        <v>#N/A</v>
      </c>
      <c r="Q32" s="78" t="e">
        <f t="shared" si="6"/>
        <v>#NUM!</v>
      </c>
      <c r="R32" s="78" t="e">
        <f t="shared" si="7"/>
        <v>#NUM!</v>
      </c>
      <c r="S32" s="78" t="e">
        <f t="shared" si="8"/>
        <v>#NUM!</v>
      </c>
      <c r="T32" s="78" t="e">
        <f t="shared" si="9"/>
        <v>#NUM!</v>
      </c>
      <c r="U32" s="78" t="e">
        <f t="shared" si="10"/>
        <v>#N/A</v>
      </c>
      <c r="V32" s="78" t="e">
        <f t="shared" si="11"/>
        <v>#NUM!</v>
      </c>
      <c r="W32" s="78" t="e">
        <f t="shared" si="12"/>
        <v>#NUM!</v>
      </c>
      <c r="X32" s="78" t="e">
        <f t="shared" si="13"/>
        <v>#NUM!</v>
      </c>
      <c r="Y32" s="78" t="e">
        <f t="shared" si="14"/>
        <v>#NUM!</v>
      </c>
      <c r="Z32" s="78" t="e">
        <f t="shared" si="15"/>
        <v>#N/A</v>
      </c>
      <c r="AA32" s="78" t="e">
        <f t="shared" si="16"/>
        <v>#NUM!</v>
      </c>
      <c r="AB32" s="78" t="e">
        <f t="shared" si="17"/>
        <v>#NUM!</v>
      </c>
      <c r="AC32" s="78" t="e">
        <f t="shared" si="18"/>
        <v>#NUM!</v>
      </c>
      <c r="AD32" s="78" t="e">
        <f t="shared" si="19"/>
        <v>#NUM!</v>
      </c>
      <c r="AE32" s="78" t="e">
        <f t="shared" si="20"/>
        <v>#NUM!</v>
      </c>
      <c r="AF32" s="78" t="e">
        <f t="shared" si="21"/>
        <v>#N/A</v>
      </c>
      <c r="AG32" s="78" t="e">
        <f t="shared" si="22"/>
        <v>#NUM!</v>
      </c>
      <c r="AH32" s="78" t="e">
        <f t="shared" si="23"/>
        <v>#NUM!</v>
      </c>
      <c r="AI32" s="78" t="e">
        <f t="shared" si="24"/>
        <v>#NUM!</v>
      </c>
      <c r="AJ32" s="78" t="e">
        <f t="shared" si="25"/>
        <v>#N/A</v>
      </c>
    </row>
    <row r="33" spans="1:36" ht="12.95" customHeight="1" x14ac:dyDescent="0.15">
      <c r="A33" s="77"/>
      <c r="B33" s="99"/>
      <c r="C33" s="99"/>
      <c r="D33" s="77"/>
      <c r="E33" s="77"/>
      <c r="F33" s="4" t="str">
        <f t="shared" si="0"/>
        <v/>
      </c>
      <c r="G33" s="5"/>
      <c r="H33" s="77"/>
      <c r="I33" s="77"/>
      <c r="J33" s="1" t="s">
        <v>15</v>
      </c>
      <c r="K33" s="78" t="e">
        <f t="shared" si="1"/>
        <v>#NUM!</v>
      </c>
      <c r="L33" s="78" t="e">
        <f t="shared" si="2"/>
        <v>#NUM!</v>
      </c>
      <c r="M33" s="78" t="e">
        <f t="shared" si="3"/>
        <v>#NUM!</v>
      </c>
      <c r="N33" s="78" t="e">
        <f t="shared" si="4"/>
        <v>#NUM!</v>
      </c>
      <c r="O33" s="78" t="e">
        <f t="shared" si="5"/>
        <v>#NUM!</v>
      </c>
      <c r="P33" s="78" t="e">
        <f t="shared" si="26"/>
        <v>#N/A</v>
      </c>
      <c r="Q33" s="78" t="e">
        <f t="shared" si="6"/>
        <v>#NUM!</v>
      </c>
      <c r="R33" s="78" t="e">
        <f t="shared" si="7"/>
        <v>#NUM!</v>
      </c>
      <c r="S33" s="78" t="e">
        <f t="shared" si="8"/>
        <v>#NUM!</v>
      </c>
      <c r="T33" s="78" t="e">
        <f t="shared" si="9"/>
        <v>#NUM!</v>
      </c>
      <c r="U33" s="78" t="e">
        <f t="shared" si="10"/>
        <v>#N/A</v>
      </c>
      <c r="V33" s="78" t="e">
        <f t="shared" si="11"/>
        <v>#NUM!</v>
      </c>
      <c r="W33" s="78" t="e">
        <f t="shared" si="12"/>
        <v>#NUM!</v>
      </c>
      <c r="X33" s="78" t="e">
        <f t="shared" si="13"/>
        <v>#NUM!</v>
      </c>
      <c r="Y33" s="78" t="e">
        <f t="shared" si="14"/>
        <v>#NUM!</v>
      </c>
      <c r="Z33" s="78" t="e">
        <f t="shared" si="15"/>
        <v>#N/A</v>
      </c>
      <c r="AA33" s="78" t="e">
        <f t="shared" si="16"/>
        <v>#NUM!</v>
      </c>
      <c r="AB33" s="78" t="e">
        <f t="shared" si="17"/>
        <v>#NUM!</v>
      </c>
      <c r="AC33" s="78" t="e">
        <f t="shared" si="18"/>
        <v>#NUM!</v>
      </c>
      <c r="AD33" s="78" t="e">
        <f t="shared" si="19"/>
        <v>#NUM!</v>
      </c>
      <c r="AE33" s="78" t="e">
        <f t="shared" si="20"/>
        <v>#NUM!</v>
      </c>
      <c r="AF33" s="78" t="e">
        <f t="shared" si="21"/>
        <v>#N/A</v>
      </c>
      <c r="AG33" s="78" t="e">
        <f t="shared" si="22"/>
        <v>#NUM!</v>
      </c>
      <c r="AH33" s="78" t="e">
        <f t="shared" si="23"/>
        <v>#NUM!</v>
      </c>
      <c r="AI33" s="78" t="e">
        <f t="shared" si="24"/>
        <v>#NUM!</v>
      </c>
      <c r="AJ33" s="78" t="e">
        <f t="shared" si="25"/>
        <v>#N/A</v>
      </c>
    </row>
    <row r="34" spans="1:36" ht="12.95" customHeight="1" x14ac:dyDescent="0.15">
      <c r="A34" s="77"/>
      <c r="B34" s="99"/>
      <c r="C34" s="99"/>
      <c r="D34" s="77"/>
      <c r="E34" s="77"/>
      <c r="F34" s="4" t="str">
        <f t="shared" si="0"/>
        <v/>
      </c>
      <c r="G34" s="77"/>
      <c r="H34" s="77"/>
      <c r="I34" s="77"/>
      <c r="K34" s="78" t="e">
        <f t="shared" si="1"/>
        <v>#NUM!</v>
      </c>
      <c r="L34" s="78" t="e">
        <f t="shared" si="2"/>
        <v>#NUM!</v>
      </c>
      <c r="M34" s="78" t="e">
        <f t="shared" si="3"/>
        <v>#NUM!</v>
      </c>
      <c r="N34" s="78" t="e">
        <f t="shared" si="4"/>
        <v>#NUM!</v>
      </c>
      <c r="O34" s="78" t="e">
        <f t="shared" si="5"/>
        <v>#NUM!</v>
      </c>
      <c r="P34" s="78" t="e">
        <f t="shared" si="26"/>
        <v>#N/A</v>
      </c>
      <c r="Q34" s="78" t="e">
        <f t="shared" si="6"/>
        <v>#NUM!</v>
      </c>
      <c r="R34" s="78" t="e">
        <f t="shared" si="7"/>
        <v>#NUM!</v>
      </c>
      <c r="S34" s="78" t="e">
        <f t="shared" si="8"/>
        <v>#NUM!</v>
      </c>
      <c r="T34" s="78" t="e">
        <f t="shared" si="9"/>
        <v>#NUM!</v>
      </c>
      <c r="U34" s="78" t="e">
        <f t="shared" si="10"/>
        <v>#N/A</v>
      </c>
      <c r="V34" s="78" t="e">
        <f t="shared" si="11"/>
        <v>#NUM!</v>
      </c>
      <c r="W34" s="78" t="e">
        <f t="shared" si="12"/>
        <v>#NUM!</v>
      </c>
      <c r="X34" s="78" t="e">
        <f t="shared" si="13"/>
        <v>#NUM!</v>
      </c>
      <c r="Y34" s="78" t="e">
        <f t="shared" si="14"/>
        <v>#NUM!</v>
      </c>
      <c r="Z34" s="78" t="e">
        <f t="shared" si="15"/>
        <v>#N/A</v>
      </c>
      <c r="AA34" s="78" t="e">
        <f t="shared" si="16"/>
        <v>#NUM!</v>
      </c>
      <c r="AB34" s="78" t="e">
        <f t="shared" si="17"/>
        <v>#NUM!</v>
      </c>
      <c r="AC34" s="78" t="e">
        <f t="shared" si="18"/>
        <v>#NUM!</v>
      </c>
      <c r="AD34" s="78" t="e">
        <f t="shared" si="19"/>
        <v>#NUM!</v>
      </c>
      <c r="AE34" s="78" t="e">
        <f t="shared" si="20"/>
        <v>#NUM!</v>
      </c>
      <c r="AF34" s="78" t="e">
        <f t="shared" si="21"/>
        <v>#N/A</v>
      </c>
      <c r="AG34" s="78" t="e">
        <f t="shared" si="22"/>
        <v>#NUM!</v>
      </c>
      <c r="AH34" s="78" t="e">
        <f t="shared" si="23"/>
        <v>#NUM!</v>
      </c>
      <c r="AI34" s="78" t="e">
        <f t="shared" si="24"/>
        <v>#NUM!</v>
      </c>
      <c r="AJ34" s="78" t="e">
        <f t="shared" si="25"/>
        <v>#N/A</v>
      </c>
    </row>
    <row r="35" spans="1:36" ht="12.95" customHeight="1" x14ac:dyDescent="0.15">
      <c r="A35" s="77"/>
      <c r="B35" s="99"/>
      <c r="C35" s="99"/>
      <c r="D35" s="77"/>
      <c r="E35" s="77"/>
      <c r="F35" s="4" t="str">
        <f t="shared" si="0"/>
        <v/>
      </c>
      <c r="G35" s="5"/>
      <c r="H35" s="77"/>
      <c r="I35" s="77"/>
      <c r="K35" s="78" t="e">
        <f t="shared" si="1"/>
        <v>#NUM!</v>
      </c>
      <c r="L35" s="78" t="e">
        <f t="shared" si="2"/>
        <v>#NUM!</v>
      </c>
      <c r="M35" s="78" t="e">
        <f t="shared" si="3"/>
        <v>#NUM!</v>
      </c>
      <c r="N35" s="78" t="e">
        <f t="shared" si="4"/>
        <v>#NUM!</v>
      </c>
      <c r="O35" s="78" t="e">
        <f t="shared" si="5"/>
        <v>#NUM!</v>
      </c>
      <c r="P35" s="78" t="e">
        <f t="shared" si="26"/>
        <v>#N/A</v>
      </c>
      <c r="Q35" s="78" t="e">
        <f t="shared" si="6"/>
        <v>#NUM!</v>
      </c>
      <c r="R35" s="78" t="e">
        <f t="shared" si="7"/>
        <v>#NUM!</v>
      </c>
      <c r="S35" s="78" t="e">
        <f t="shared" si="8"/>
        <v>#NUM!</v>
      </c>
      <c r="T35" s="78" t="e">
        <f t="shared" si="9"/>
        <v>#NUM!</v>
      </c>
      <c r="U35" s="78" t="e">
        <f t="shared" si="10"/>
        <v>#N/A</v>
      </c>
      <c r="V35" s="78" t="e">
        <f t="shared" si="11"/>
        <v>#NUM!</v>
      </c>
      <c r="W35" s="78" t="e">
        <f t="shared" si="12"/>
        <v>#NUM!</v>
      </c>
      <c r="X35" s="78" t="e">
        <f t="shared" si="13"/>
        <v>#NUM!</v>
      </c>
      <c r="Y35" s="78" t="e">
        <f t="shared" si="14"/>
        <v>#NUM!</v>
      </c>
      <c r="Z35" s="78" t="e">
        <f t="shared" si="15"/>
        <v>#N/A</v>
      </c>
      <c r="AA35" s="78" t="e">
        <f t="shared" si="16"/>
        <v>#NUM!</v>
      </c>
      <c r="AB35" s="78" t="e">
        <f t="shared" si="17"/>
        <v>#NUM!</v>
      </c>
      <c r="AC35" s="78" t="e">
        <f t="shared" si="18"/>
        <v>#NUM!</v>
      </c>
      <c r="AD35" s="78" t="e">
        <f t="shared" si="19"/>
        <v>#NUM!</v>
      </c>
      <c r="AE35" s="78" t="e">
        <f t="shared" si="20"/>
        <v>#NUM!</v>
      </c>
      <c r="AF35" s="78" t="e">
        <f t="shared" si="21"/>
        <v>#N/A</v>
      </c>
      <c r="AG35" s="78" t="e">
        <f t="shared" si="22"/>
        <v>#NUM!</v>
      </c>
      <c r="AH35" s="78" t="e">
        <f t="shared" si="23"/>
        <v>#NUM!</v>
      </c>
      <c r="AI35" s="78" t="e">
        <f t="shared" si="24"/>
        <v>#NUM!</v>
      </c>
      <c r="AJ35" s="78" t="e">
        <f t="shared" si="25"/>
        <v>#N/A</v>
      </c>
    </row>
    <row r="36" spans="1:36" ht="12.95" customHeight="1" x14ac:dyDescent="0.15">
      <c r="A36" s="77"/>
      <c r="B36" s="99"/>
      <c r="C36" s="99"/>
      <c r="D36" s="77"/>
      <c r="E36" s="77"/>
      <c r="F36" s="4" t="str">
        <f t="shared" si="0"/>
        <v/>
      </c>
      <c r="G36" s="77"/>
      <c r="H36" s="77"/>
      <c r="I36" s="77"/>
      <c r="K36" s="78" t="e">
        <f t="shared" si="1"/>
        <v>#NUM!</v>
      </c>
      <c r="L36" s="78" t="e">
        <f t="shared" si="2"/>
        <v>#NUM!</v>
      </c>
      <c r="M36" s="78" t="e">
        <f t="shared" si="3"/>
        <v>#NUM!</v>
      </c>
      <c r="N36" s="78" t="e">
        <f t="shared" si="4"/>
        <v>#NUM!</v>
      </c>
      <c r="O36" s="78" t="e">
        <f t="shared" si="5"/>
        <v>#NUM!</v>
      </c>
      <c r="P36" s="78" t="e">
        <f t="shared" si="26"/>
        <v>#N/A</v>
      </c>
      <c r="Q36" s="78" t="e">
        <f t="shared" si="6"/>
        <v>#NUM!</v>
      </c>
      <c r="R36" s="78" t="e">
        <f t="shared" si="7"/>
        <v>#NUM!</v>
      </c>
      <c r="S36" s="78" t="e">
        <f t="shared" si="8"/>
        <v>#NUM!</v>
      </c>
      <c r="T36" s="78" t="e">
        <f t="shared" si="9"/>
        <v>#NUM!</v>
      </c>
      <c r="U36" s="78" t="e">
        <f t="shared" si="10"/>
        <v>#N/A</v>
      </c>
      <c r="V36" s="78" t="e">
        <f t="shared" si="11"/>
        <v>#NUM!</v>
      </c>
      <c r="W36" s="78" t="e">
        <f t="shared" si="12"/>
        <v>#NUM!</v>
      </c>
      <c r="X36" s="78" t="e">
        <f t="shared" si="13"/>
        <v>#NUM!</v>
      </c>
      <c r="Y36" s="78" t="e">
        <f t="shared" si="14"/>
        <v>#NUM!</v>
      </c>
      <c r="Z36" s="78" t="e">
        <f t="shared" si="15"/>
        <v>#N/A</v>
      </c>
      <c r="AA36" s="78" t="e">
        <f t="shared" si="16"/>
        <v>#NUM!</v>
      </c>
      <c r="AB36" s="78" t="e">
        <f t="shared" si="17"/>
        <v>#NUM!</v>
      </c>
      <c r="AC36" s="78" t="e">
        <f t="shared" si="18"/>
        <v>#NUM!</v>
      </c>
      <c r="AD36" s="78" t="e">
        <f t="shared" si="19"/>
        <v>#NUM!</v>
      </c>
      <c r="AE36" s="78" t="e">
        <f t="shared" si="20"/>
        <v>#NUM!</v>
      </c>
      <c r="AF36" s="78" t="e">
        <f t="shared" si="21"/>
        <v>#N/A</v>
      </c>
      <c r="AG36" s="78" t="e">
        <f t="shared" si="22"/>
        <v>#NUM!</v>
      </c>
      <c r="AH36" s="78" t="e">
        <f t="shared" si="23"/>
        <v>#NUM!</v>
      </c>
      <c r="AI36" s="78" t="e">
        <f t="shared" si="24"/>
        <v>#NUM!</v>
      </c>
      <c r="AJ36" s="78" t="e">
        <f t="shared" si="25"/>
        <v>#N/A</v>
      </c>
    </row>
    <row r="37" spans="1:36" ht="12.95" customHeight="1" x14ac:dyDescent="0.15">
      <c r="A37" s="77"/>
      <c r="B37" s="99"/>
      <c r="C37" s="99"/>
      <c r="D37" s="77"/>
      <c r="E37" s="77"/>
      <c r="F37" s="4" t="str">
        <f t="shared" si="0"/>
        <v/>
      </c>
      <c r="G37" s="77"/>
      <c r="H37" s="77"/>
      <c r="I37" s="77"/>
      <c r="K37" s="78" t="e">
        <f t="shared" si="1"/>
        <v>#NUM!</v>
      </c>
      <c r="L37" s="78" t="e">
        <f t="shared" si="2"/>
        <v>#NUM!</v>
      </c>
      <c r="M37" s="78" t="e">
        <f t="shared" si="3"/>
        <v>#NUM!</v>
      </c>
      <c r="N37" s="78" t="e">
        <f t="shared" si="4"/>
        <v>#NUM!</v>
      </c>
      <c r="O37" s="78" t="e">
        <f t="shared" si="5"/>
        <v>#NUM!</v>
      </c>
      <c r="P37" s="78" t="e">
        <f t="shared" si="26"/>
        <v>#N/A</v>
      </c>
      <c r="Q37" s="78" t="e">
        <f t="shared" si="6"/>
        <v>#NUM!</v>
      </c>
      <c r="R37" s="78" t="e">
        <f t="shared" si="7"/>
        <v>#NUM!</v>
      </c>
      <c r="S37" s="78" t="e">
        <f t="shared" si="8"/>
        <v>#NUM!</v>
      </c>
      <c r="T37" s="78" t="e">
        <f t="shared" si="9"/>
        <v>#NUM!</v>
      </c>
      <c r="U37" s="78" t="e">
        <f t="shared" si="10"/>
        <v>#N/A</v>
      </c>
      <c r="V37" s="78" t="e">
        <f t="shared" si="11"/>
        <v>#NUM!</v>
      </c>
      <c r="W37" s="78" t="e">
        <f t="shared" si="12"/>
        <v>#NUM!</v>
      </c>
      <c r="X37" s="78" t="e">
        <f t="shared" si="13"/>
        <v>#NUM!</v>
      </c>
      <c r="Y37" s="78" t="e">
        <f t="shared" si="14"/>
        <v>#NUM!</v>
      </c>
      <c r="Z37" s="78" t="e">
        <f t="shared" si="15"/>
        <v>#N/A</v>
      </c>
      <c r="AA37" s="78" t="e">
        <f t="shared" si="16"/>
        <v>#NUM!</v>
      </c>
      <c r="AB37" s="78" t="e">
        <f t="shared" si="17"/>
        <v>#NUM!</v>
      </c>
      <c r="AC37" s="78" t="e">
        <f t="shared" si="18"/>
        <v>#NUM!</v>
      </c>
      <c r="AD37" s="78" t="e">
        <f t="shared" si="19"/>
        <v>#NUM!</v>
      </c>
      <c r="AE37" s="78" t="e">
        <f t="shared" si="20"/>
        <v>#NUM!</v>
      </c>
      <c r="AF37" s="78" t="e">
        <f t="shared" si="21"/>
        <v>#N/A</v>
      </c>
      <c r="AG37" s="78" t="e">
        <f t="shared" si="22"/>
        <v>#NUM!</v>
      </c>
      <c r="AH37" s="78" t="e">
        <f t="shared" si="23"/>
        <v>#NUM!</v>
      </c>
      <c r="AI37" s="78" t="e">
        <f t="shared" si="24"/>
        <v>#NUM!</v>
      </c>
      <c r="AJ37" s="78" t="e">
        <f t="shared" si="25"/>
        <v>#N/A</v>
      </c>
    </row>
    <row r="38" spans="1:36" ht="12.95" customHeight="1" x14ac:dyDescent="0.15">
      <c r="A38" s="77"/>
      <c r="B38" s="99"/>
      <c r="C38" s="99"/>
      <c r="D38" s="77"/>
      <c r="E38" s="77"/>
      <c r="F38" s="4" t="str">
        <f t="shared" si="0"/>
        <v/>
      </c>
      <c r="G38" s="77"/>
      <c r="H38" s="77"/>
      <c r="I38" s="77"/>
      <c r="K38" s="78" t="e">
        <f t="shared" si="1"/>
        <v>#NUM!</v>
      </c>
      <c r="L38" s="78" t="e">
        <f t="shared" si="2"/>
        <v>#NUM!</v>
      </c>
      <c r="M38" s="78" t="e">
        <f t="shared" si="3"/>
        <v>#NUM!</v>
      </c>
      <c r="N38" s="78" t="e">
        <f t="shared" si="4"/>
        <v>#NUM!</v>
      </c>
      <c r="O38" s="78" t="e">
        <f t="shared" si="5"/>
        <v>#NUM!</v>
      </c>
      <c r="P38" s="78" t="e">
        <f t="shared" si="26"/>
        <v>#N/A</v>
      </c>
      <c r="Q38" s="78" t="e">
        <f t="shared" si="6"/>
        <v>#NUM!</v>
      </c>
      <c r="R38" s="78" t="e">
        <f t="shared" si="7"/>
        <v>#NUM!</v>
      </c>
      <c r="S38" s="78" t="e">
        <f t="shared" si="8"/>
        <v>#NUM!</v>
      </c>
      <c r="T38" s="78" t="e">
        <f t="shared" si="9"/>
        <v>#NUM!</v>
      </c>
      <c r="U38" s="78" t="e">
        <f t="shared" si="10"/>
        <v>#N/A</v>
      </c>
      <c r="V38" s="78" t="e">
        <f t="shared" si="11"/>
        <v>#NUM!</v>
      </c>
      <c r="W38" s="78" t="e">
        <f t="shared" si="12"/>
        <v>#NUM!</v>
      </c>
      <c r="X38" s="78" t="e">
        <f t="shared" si="13"/>
        <v>#NUM!</v>
      </c>
      <c r="Y38" s="78" t="e">
        <f t="shared" si="14"/>
        <v>#NUM!</v>
      </c>
      <c r="Z38" s="78" t="e">
        <f t="shared" si="15"/>
        <v>#N/A</v>
      </c>
      <c r="AA38" s="78" t="e">
        <f t="shared" si="16"/>
        <v>#NUM!</v>
      </c>
      <c r="AB38" s="78" t="e">
        <f t="shared" si="17"/>
        <v>#NUM!</v>
      </c>
      <c r="AC38" s="78" t="e">
        <f t="shared" si="18"/>
        <v>#NUM!</v>
      </c>
      <c r="AD38" s="78" t="e">
        <f t="shared" si="19"/>
        <v>#NUM!</v>
      </c>
      <c r="AE38" s="78" t="e">
        <f t="shared" si="20"/>
        <v>#NUM!</v>
      </c>
      <c r="AF38" s="78" t="e">
        <f t="shared" si="21"/>
        <v>#N/A</v>
      </c>
      <c r="AG38" s="78" t="e">
        <f t="shared" si="22"/>
        <v>#NUM!</v>
      </c>
      <c r="AH38" s="78" t="e">
        <f t="shared" si="23"/>
        <v>#NUM!</v>
      </c>
      <c r="AI38" s="78" t="e">
        <f t="shared" si="24"/>
        <v>#NUM!</v>
      </c>
      <c r="AJ38" s="78" t="e">
        <f t="shared" si="25"/>
        <v>#N/A</v>
      </c>
    </row>
    <row r="39" spans="1:36" ht="12.95" customHeight="1" x14ac:dyDescent="0.15">
      <c r="A39" s="77"/>
      <c r="B39" s="99"/>
      <c r="C39" s="99"/>
      <c r="D39" s="77"/>
      <c r="E39" s="77"/>
      <c r="F39" s="4" t="str">
        <f t="shared" si="0"/>
        <v/>
      </c>
      <c r="G39" s="77"/>
      <c r="H39" s="77"/>
      <c r="I39" s="77"/>
      <c r="K39" s="78" t="e">
        <f t="shared" si="1"/>
        <v>#NUM!</v>
      </c>
      <c r="L39" s="78" t="e">
        <f t="shared" si="2"/>
        <v>#NUM!</v>
      </c>
      <c r="M39" s="78" t="e">
        <f t="shared" si="3"/>
        <v>#NUM!</v>
      </c>
      <c r="N39" s="78" t="e">
        <f t="shared" si="4"/>
        <v>#NUM!</v>
      </c>
      <c r="O39" s="78" t="e">
        <f t="shared" si="5"/>
        <v>#NUM!</v>
      </c>
      <c r="P39" s="78" t="e">
        <f t="shared" si="26"/>
        <v>#N/A</v>
      </c>
      <c r="Q39" s="78" t="e">
        <f t="shared" si="6"/>
        <v>#NUM!</v>
      </c>
      <c r="R39" s="78" t="e">
        <f t="shared" si="7"/>
        <v>#NUM!</v>
      </c>
      <c r="S39" s="78" t="e">
        <f t="shared" si="8"/>
        <v>#NUM!</v>
      </c>
      <c r="T39" s="78" t="e">
        <f t="shared" si="9"/>
        <v>#NUM!</v>
      </c>
      <c r="U39" s="78" t="e">
        <f t="shared" si="10"/>
        <v>#N/A</v>
      </c>
      <c r="V39" s="78" t="e">
        <f t="shared" si="11"/>
        <v>#NUM!</v>
      </c>
      <c r="W39" s="78" t="e">
        <f t="shared" si="12"/>
        <v>#NUM!</v>
      </c>
      <c r="X39" s="78" t="e">
        <f t="shared" si="13"/>
        <v>#NUM!</v>
      </c>
      <c r="Y39" s="78" t="e">
        <f t="shared" si="14"/>
        <v>#NUM!</v>
      </c>
      <c r="Z39" s="78" t="e">
        <f t="shared" si="15"/>
        <v>#N/A</v>
      </c>
      <c r="AA39" s="78" t="e">
        <f t="shared" si="16"/>
        <v>#NUM!</v>
      </c>
      <c r="AB39" s="78" t="e">
        <f t="shared" si="17"/>
        <v>#NUM!</v>
      </c>
      <c r="AC39" s="78" t="e">
        <f t="shared" si="18"/>
        <v>#NUM!</v>
      </c>
      <c r="AD39" s="78" t="e">
        <f t="shared" si="19"/>
        <v>#NUM!</v>
      </c>
      <c r="AE39" s="78" t="e">
        <f t="shared" si="20"/>
        <v>#NUM!</v>
      </c>
      <c r="AF39" s="78" t="e">
        <f t="shared" si="21"/>
        <v>#N/A</v>
      </c>
      <c r="AG39" s="78" t="e">
        <f t="shared" si="22"/>
        <v>#NUM!</v>
      </c>
      <c r="AH39" s="78" t="e">
        <f t="shared" si="23"/>
        <v>#NUM!</v>
      </c>
      <c r="AI39" s="78" t="e">
        <f t="shared" si="24"/>
        <v>#NUM!</v>
      </c>
      <c r="AJ39" s="78" t="e">
        <f t="shared" si="25"/>
        <v>#N/A</v>
      </c>
    </row>
    <row r="40" spans="1:36" ht="12.95" customHeight="1" x14ac:dyDescent="0.15">
      <c r="A40" s="77"/>
      <c r="B40" s="99"/>
      <c r="C40" s="99"/>
      <c r="D40" s="77"/>
      <c r="E40" s="77"/>
      <c r="F40" s="4" t="str">
        <f t="shared" si="0"/>
        <v/>
      </c>
      <c r="G40" s="77"/>
      <c r="H40" s="77"/>
      <c r="I40" s="77"/>
      <c r="K40" s="78" t="e">
        <f t="shared" si="1"/>
        <v>#NUM!</v>
      </c>
      <c r="L40" s="78" t="e">
        <f t="shared" si="2"/>
        <v>#NUM!</v>
      </c>
      <c r="M40" s="78" t="e">
        <f t="shared" si="3"/>
        <v>#NUM!</v>
      </c>
      <c r="N40" s="78" t="e">
        <f t="shared" si="4"/>
        <v>#NUM!</v>
      </c>
      <c r="O40" s="78" t="e">
        <f t="shared" si="5"/>
        <v>#NUM!</v>
      </c>
      <c r="P40" s="78" t="e">
        <f t="shared" si="26"/>
        <v>#N/A</v>
      </c>
      <c r="Q40" s="78" t="e">
        <f t="shared" si="6"/>
        <v>#NUM!</v>
      </c>
      <c r="R40" s="78" t="e">
        <f t="shared" si="7"/>
        <v>#NUM!</v>
      </c>
      <c r="S40" s="78" t="e">
        <f t="shared" si="8"/>
        <v>#NUM!</v>
      </c>
      <c r="T40" s="78" t="e">
        <f t="shared" si="9"/>
        <v>#NUM!</v>
      </c>
      <c r="U40" s="78" t="e">
        <f t="shared" si="10"/>
        <v>#N/A</v>
      </c>
      <c r="V40" s="78" t="e">
        <f t="shared" si="11"/>
        <v>#NUM!</v>
      </c>
      <c r="W40" s="78" t="e">
        <f t="shared" si="12"/>
        <v>#NUM!</v>
      </c>
      <c r="X40" s="78" t="e">
        <f t="shared" si="13"/>
        <v>#NUM!</v>
      </c>
      <c r="Y40" s="78" t="e">
        <f t="shared" si="14"/>
        <v>#NUM!</v>
      </c>
      <c r="Z40" s="78" t="e">
        <f t="shared" si="15"/>
        <v>#N/A</v>
      </c>
      <c r="AA40" s="78" t="e">
        <f t="shared" si="16"/>
        <v>#NUM!</v>
      </c>
      <c r="AB40" s="78" t="e">
        <f t="shared" si="17"/>
        <v>#NUM!</v>
      </c>
      <c r="AC40" s="78" t="e">
        <f t="shared" si="18"/>
        <v>#NUM!</v>
      </c>
      <c r="AD40" s="78" t="e">
        <f t="shared" si="19"/>
        <v>#NUM!</v>
      </c>
      <c r="AE40" s="78" t="e">
        <f t="shared" si="20"/>
        <v>#NUM!</v>
      </c>
      <c r="AF40" s="78" t="e">
        <f t="shared" si="21"/>
        <v>#N/A</v>
      </c>
      <c r="AG40" s="78" t="e">
        <f t="shared" si="22"/>
        <v>#NUM!</v>
      </c>
      <c r="AH40" s="78" t="e">
        <f t="shared" si="23"/>
        <v>#NUM!</v>
      </c>
      <c r="AI40" s="78" t="e">
        <f t="shared" si="24"/>
        <v>#NUM!</v>
      </c>
      <c r="AJ40" s="78" t="e">
        <f t="shared" si="25"/>
        <v>#N/A</v>
      </c>
    </row>
    <row r="41" spans="1:36" ht="12.95" customHeight="1" x14ac:dyDescent="0.15">
      <c r="A41" s="77"/>
      <c r="B41" s="99"/>
      <c r="C41" s="99"/>
      <c r="D41" s="77"/>
      <c r="E41" s="77"/>
      <c r="F41" s="4" t="str">
        <f t="shared" si="0"/>
        <v/>
      </c>
      <c r="G41" s="77"/>
      <c r="H41" s="77"/>
      <c r="I41" s="77"/>
      <c r="K41" s="78" t="e">
        <f t="shared" si="1"/>
        <v>#NUM!</v>
      </c>
      <c r="L41" s="78" t="e">
        <f t="shared" si="2"/>
        <v>#NUM!</v>
      </c>
      <c r="M41" s="78" t="e">
        <f t="shared" si="3"/>
        <v>#NUM!</v>
      </c>
      <c r="N41" s="78" t="e">
        <f t="shared" si="4"/>
        <v>#NUM!</v>
      </c>
      <c r="O41" s="78" t="e">
        <f t="shared" si="5"/>
        <v>#NUM!</v>
      </c>
      <c r="P41" s="78" t="e">
        <f t="shared" si="26"/>
        <v>#N/A</v>
      </c>
      <c r="Q41" s="78" t="e">
        <f t="shared" si="6"/>
        <v>#NUM!</v>
      </c>
      <c r="R41" s="78" t="e">
        <f t="shared" si="7"/>
        <v>#NUM!</v>
      </c>
      <c r="S41" s="78" t="e">
        <f t="shared" si="8"/>
        <v>#NUM!</v>
      </c>
      <c r="T41" s="78" t="e">
        <f t="shared" si="9"/>
        <v>#NUM!</v>
      </c>
      <c r="U41" s="78" t="e">
        <f t="shared" si="10"/>
        <v>#N/A</v>
      </c>
      <c r="V41" s="78" t="e">
        <f t="shared" si="11"/>
        <v>#NUM!</v>
      </c>
      <c r="W41" s="78" t="e">
        <f t="shared" si="12"/>
        <v>#NUM!</v>
      </c>
      <c r="X41" s="78" t="e">
        <f t="shared" si="13"/>
        <v>#NUM!</v>
      </c>
      <c r="Y41" s="78" t="e">
        <f t="shared" si="14"/>
        <v>#NUM!</v>
      </c>
      <c r="Z41" s="78" t="e">
        <f t="shared" si="15"/>
        <v>#N/A</v>
      </c>
      <c r="AA41" s="78" t="e">
        <f t="shared" si="16"/>
        <v>#NUM!</v>
      </c>
      <c r="AB41" s="78" t="e">
        <f t="shared" si="17"/>
        <v>#NUM!</v>
      </c>
      <c r="AC41" s="78" t="e">
        <f t="shared" si="18"/>
        <v>#NUM!</v>
      </c>
      <c r="AD41" s="78" t="e">
        <f t="shared" si="19"/>
        <v>#NUM!</v>
      </c>
      <c r="AE41" s="78" t="e">
        <f t="shared" si="20"/>
        <v>#NUM!</v>
      </c>
      <c r="AF41" s="78" t="e">
        <f t="shared" si="21"/>
        <v>#N/A</v>
      </c>
      <c r="AG41" s="78" t="e">
        <f t="shared" si="22"/>
        <v>#NUM!</v>
      </c>
      <c r="AH41" s="78" t="e">
        <f t="shared" si="23"/>
        <v>#NUM!</v>
      </c>
      <c r="AI41" s="78" t="e">
        <f t="shared" si="24"/>
        <v>#NUM!</v>
      </c>
      <c r="AJ41" s="78" t="e">
        <f t="shared" si="25"/>
        <v>#N/A</v>
      </c>
    </row>
    <row r="42" spans="1:36" ht="12.95" customHeight="1" x14ac:dyDescent="0.15">
      <c r="A42" s="77"/>
      <c r="B42" s="99"/>
      <c r="C42" s="99"/>
      <c r="D42" s="77"/>
      <c r="E42" s="77"/>
      <c r="F42" s="4" t="str">
        <f t="shared" si="0"/>
        <v/>
      </c>
      <c r="G42" s="77"/>
      <c r="H42" s="77"/>
      <c r="I42" s="77"/>
      <c r="K42" s="78" t="e">
        <f t="shared" si="1"/>
        <v>#NUM!</v>
      </c>
      <c r="L42" s="78" t="e">
        <f t="shared" si="2"/>
        <v>#NUM!</v>
      </c>
      <c r="M42" s="78" t="e">
        <f t="shared" si="3"/>
        <v>#NUM!</v>
      </c>
      <c r="N42" s="78" t="e">
        <f t="shared" si="4"/>
        <v>#NUM!</v>
      </c>
      <c r="O42" s="78" t="e">
        <f t="shared" si="5"/>
        <v>#NUM!</v>
      </c>
      <c r="P42" s="78" t="e">
        <f t="shared" si="26"/>
        <v>#N/A</v>
      </c>
      <c r="Q42" s="78" t="e">
        <f t="shared" si="6"/>
        <v>#NUM!</v>
      </c>
      <c r="R42" s="78" t="e">
        <f t="shared" si="7"/>
        <v>#NUM!</v>
      </c>
      <c r="S42" s="78" t="e">
        <f t="shared" si="8"/>
        <v>#NUM!</v>
      </c>
      <c r="T42" s="78" t="e">
        <f t="shared" si="9"/>
        <v>#NUM!</v>
      </c>
      <c r="U42" s="78" t="e">
        <f t="shared" si="10"/>
        <v>#N/A</v>
      </c>
      <c r="V42" s="78" t="e">
        <f t="shared" si="11"/>
        <v>#NUM!</v>
      </c>
      <c r="W42" s="78" t="e">
        <f t="shared" si="12"/>
        <v>#NUM!</v>
      </c>
      <c r="X42" s="78" t="e">
        <f t="shared" si="13"/>
        <v>#NUM!</v>
      </c>
      <c r="Y42" s="78" t="e">
        <f t="shared" si="14"/>
        <v>#NUM!</v>
      </c>
      <c r="Z42" s="78" t="e">
        <f t="shared" si="15"/>
        <v>#N/A</v>
      </c>
      <c r="AA42" s="78" t="e">
        <f t="shared" si="16"/>
        <v>#NUM!</v>
      </c>
      <c r="AB42" s="78" t="e">
        <f t="shared" si="17"/>
        <v>#NUM!</v>
      </c>
      <c r="AC42" s="78" t="e">
        <f t="shared" si="18"/>
        <v>#NUM!</v>
      </c>
      <c r="AD42" s="78" t="e">
        <f t="shared" si="19"/>
        <v>#NUM!</v>
      </c>
      <c r="AE42" s="78" t="e">
        <f t="shared" si="20"/>
        <v>#NUM!</v>
      </c>
      <c r="AF42" s="78" t="e">
        <f t="shared" si="21"/>
        <v>#N/A</v>
      </c>
      <c r="AG42" s="78" t="e">
        <f t="shared" si="22"/>
        <v>#NUM!</v>
      </c>
      <c r="AH42" s="78" t="e">
        <f t="shared" si="23"/>
        <v>#NUM!</v>
      </c>
      <c r="AI42" s="78" t="e">
        <f t="shared" si="24"/>
        <v>#NUM!</v>
      </c>
      <c r="AJ42" s="78" t="e">
        <f t="shared" si="25"/>
        <v>#N/A</v>
      </c>
    </row>
    <row r="43" spans="1:36" ht="12.95" customHeight="1" x14ac:dyDescent="0.15">
      <c r="A43" s="77"/>
      <c r="B43" s="99"/>
      <c r="C43" s="99"/>
      <c r="D43" s="77"/>
      <c r="E43" s="77"/>
      <c r="F43" s="4" t="str">
        <f t="shared" si="0"/>
        <v/>
      </c>
      <c r="G43" s="77"/>
      <c r="H43" s="77"/>
      <c r="I43" s="77"/>
      <c r="K43" s="78" t="e">
        <f t="shared" si="1"/>
        <v>#NUM!</v>
      </c>
      <c r="L43" s="78" t="e">
        <f t="shared" si="2"/>
        <v>#NUM!</v>
      </c>
      <c r="M43" s="78" t="e">
        <f t="shared" si="3"/>
        <v>#NUM!</v>
      </c>
      <c r="N43" s="78" t="e">
        <f t="shared" si="4"/>
        <v>#NUM!</v>
      </c>
      <c r="O43" s="78" t="e">
        <f t="shared" si="5"/>
        <v>#NUM!</v>
      </c>
      <c r="P43" s="78" t="e">
        <f t="shared" si="26"/>
        <v>#N/A</v>
      </c>
      <c r="Q43" s="78" t="e">
        <f t="shared" si="6"/>
        <v>#NUM!</v>
      </c>
      <c r="R43" s="78" t="e">
        <f t="shared" si="7"/>
        <v>#NUM!</v>
      </c>
      <c r="S43" s="78" t="e">
        <f t="shared" si="8"/>
        <v>#NUM!</v>
      </c>
      <c r="T43" s="78" t="e">
        <f t="shared" si="9"/>
        <v>#NUM!</v>
      </c>
      <c r="U43" s="78" t="e">
        <f t="shared" si="10"/>
        <v>#N/A</v>
      </c>
      <c r="V43" s="78" t="e">
        <f t="shared" si="11"/>
        <v>#NUM!</v>
      </c>
      <c r="W43" s="78" t="e">
        <f t="shared" si="12"/>
        <v>#NUM!</v>
      </c>
      <c r="X43" s="78" t="e">
        <f t="shared" si="13"/>
        <v>#NUM!</v>
      </c>
      <c r="Y43" s="78" t="e">
        <f t="shared" si="14"/>
        <v>#NUM!</v>
      </c>
      <c r="Z43" s="78" t="e">
        <f t="shared" si="15"/>
        <v>#N/A</v>
      </c>
      <c r="AA43" s="78" t="e">
        <f t="shared" si="16"/>
        <v>#NUM!</v>
      </c>
      <c r="AB43" s="78" t="e">
        <f t="shared" si="17"/>
        <v>#NUM!</v>
      </c>
      <c r="AC43" s="78" t="e">
        <f t="shared" si="18"/>
        <v>#NUM!</v>
      </c>
      <c r="AD43" s="78" t="e">
        <f t="shared" si="19"/>
        <v>#NUM!</v>
      </c>
      <c r="AE43" s="78" t="e">
        <f t="shared" si="20"/>
        <v>#NUM!</v>
      </c>
      <c r="AF43" s="78" t="e">
        <f t="shared" si="21"/>
        <v>#N/A</v>
      </c>
      <c r="AG43" s="78" t="e">
        <f t="shared" si="22"/>
        <v>#NUM!</v>
      </c>
      <c r="AH43" s="78" t="e">
        <f t="shared" si="23"/>
        <v>#NUM!</v>
      </c>
      <c r="AI43" s="78" t="e">
        <f t="shared" si="24"/>
        <v>#NUM!</v>
      </c>
      <c r="AJ43" s="78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77" t="s">
        <v>18</v>
      </c>
      <c r="D46" s="77" t="s">
        <v>19</v>
      </c>
      <c r="E46" s="77" t="s">
        <v>20</v>
      </c>
      <c r="F46" s="11"/>
      <c r="G46" s="5" t="s">
        <v>21</v>
      </c>
      <c r="H46" s="13"/>
      <c r="I46" s="111" t="s">
        <v>437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17</v>
      </c>
      <c r="D47" s="15">
        <f>COUNTIF(G4:G43,"*下層*")</f>
        <v>1</v>
      </c>
      <c r="E47" s="15">
        <f>COUNTA(A4:A43)</f>
        <v>18</v>
      </c>
      <c r="F47" s="11"/>
      <c r="G47" s="16">
        <f>C47*100</f>
        <v>1700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14</v>
      </c>
      <c r="D48" s="15">
        <f>IF(D47&gt;0,ROUND(SUMIF(G4:G43,"*下層*",E4:E43)/D47,0),"")</f>
        <v>7</v>
      </c>
      <c r="E48" s="15">
        <f>ROUND(SUM(E4:E43)/E47,0)</f>
        <v>14</v>
      </c>
      <c r="F48" s="14"/>
      <c r="G48" s="16">
        <f>C48</f>
        <v>14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18</v>
      </c>
      <c r="D49" s="15">
        <f>IF(D47&gt;0,ROUND(SUMIF(G4:G43,"*下層*",D4:D43)/D47,0),"")</f>
        <v>10</v>
      </c>
      <c r="E49" s="15">
        <f>ROUND(SUM(D4:D43)/E47,0)</f>
        <v>18</v>
      </c>
      <c r="F49" s="14"/>
      <c r="G49" s="16">
        <f>C49</f>
        <v>18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3.67</v>
      </c>
      <c r="D50" s="17">
        <f>SUMIF(G4:G43,"*下層*",F4:F43)</f>
        <v>0.03</v>
      </c>
      <c r="E50" s="4">
        <f>SUM(F4:F43)</f>
        <v>3.6999999999999997</v>
      </c>
      <c r="F50" s="14"/>
      <c r="G50" s="18">
        <f>C50*100</f>
        <v>367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形状比＝78、Sr＝17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77" t="s">
        <v>18</v>
      </c>
      <c r="D53" s="77" t="s">
        <v>19</v>
      </c>
      <c r="E53" s="77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5</v>
      </c>
      <c r="D54" s="15">
        <f>COUNTIF(H4:H43,"▲")</f>
        <v>1</v>
      </c>
      <c r="E54" s="15">
        <f>COUNTA(H4:H43)</f>
        <v>6</v>
      </c>
      <c r="F54" s="11"/>
      <c r="G54" s="16">
        <f>C54*100</f>
        <v>500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14</v>
      </c>
      <c r="D55" s="15">
        <f>IF(D54&gt;0,ROUND(SUMIF(H4:H43,"▲",E4:E43)/D54,0),"")</f>
        <v>7</v>
      </c>
      <c r="E55" s="15">
        <f>ROUND(SUMIF(H4:H43,"*",E4:E43)/E54,0)</f>
        <v>13</v>
      </c>
      <c r="F55" s="14"/>
      <c r="G55" s="16">
        <f>C55</f>
        <v>14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15</v>
      </c>
      <c r="D56" s="15">
        <f>IF(D54&gt;0,ROUND(SUMIF(H4:H43,"▲",D4:D43)/D54,0),"")</f>
        <v>10</v>
      </c>
      <c r="E56" s="15">
        <f>ROUND(SUMIF(H4:H43,"*",D4:D43)/E54,0)</f>
        <v>14</v>
      </c>
      <c r="F56" s="14"/>
      <c r="G56" s="16">
        <f>C56</f>
        <v>15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0.74</v>
      </c>
      <c r="D57" s="17">
        <f>SUMIF(H4:H43,"▲",F4:F43)</f>
        <v>0.03</v>
      </c>
      <c r="E57" s="17">
        <f>SUM(C57:D57)</f>
        <v>0.77</v>
      </c>
      <c r="F57" s="14"/>
      <c r="G57" s="20">
        <f>C57*100</f>
        <v>74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77" t="s">
        <v>18</v>
      </c>
      <c r="D60" s="77" t="s">
        <v>19</v>
      </c>
      <c r="E60" s="77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29.4</v>
      </c>
      <c r="D61" s="21">
        <f>IF(D47&gt;0,ROUND(D54/D47*100,1),"")</f>
        <v>100</v>
      </c>
      <c r="E61" s="21">
        <f>ROUND(E54/E47*100,1)</f>
        <v>33.299999999999997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20.2</v>
      </c>
      <c r="D62" s="21">
        <f>IF(D47&gt;0,ROUND(D57/D50*100,1),"")</f>
        <v>100</v>
      </c>
      <c r="E62" s="21">
        <f>ROUND(E57/E50*100,1)</f>
        <v>20.8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77" t="s">
        <v>18</v>
      </c>
      <c r="D65" s="77" t="s">
        <v>19</v>
      </c>
      <c r="E65" s="77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12</v>
      </c>
      <c r="D66" s="15">
        <f>D47-D54</f>
        <v>0</v>
      </c>
      <c r="E66" s="15">
        <f>SUM(C66:D66)</f>
        <v>12</v>
      </c>
      <c r="F66" s="11"/>
      <c r="G66" s="16">
        <f>C66*100</f>
        <v>1200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15</v>
      </c>
      <c r="D67" s="15" t="str">
        <f>IF(D66&gt;0,ROUND(SUMIFS(E4:E43,G7:G43,"*下層*",H4:H43,"")/D66,0),"")</f>
        <v/>
      </c>
      <c r="E67" s="15">
        <f>IF(E66&gt;0,ROUND(SUMIF(H4:H43,"",E4:E43)/E66,0),"")</f>
        <v>15</v>
      </c>
      <c r="F67" s="14"/>
      <c r="G67" s="16">
        <f>C67</f>
        <v>15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19</v>
      </c>
      <c r="D68" s="15" t="str">
        <f>IF(D66&gt;0,ROUND(SUMIFS(D4:D43,G7:G43,"*下層*",H4:H43,"")/D66,0),"")</f>
        <v/>
      </c>
      <c r="E68" s="15">
        <f>IF(E66&gt;0,ROUND(SUMIF(H4:H43,"",D4:D43)/E66,0),"")</f>
        <v>19</v>
      </c>
      <c r="F68" s="14"/>
      <c r="G68" s="16">
        <f>C68</f>
        <v>19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2.9299999999999997</v>
      </c>
      <c r="D69" s="17" t="str">
        <f>IF(D66&gt;0,D50-D57,"")</f>
        <v/>
      </c>
      <c r="E69" s="4">
        <f>SUM(C69:D69)</f>
        <v>2.9299999999999997</v>
      </c>
      <c r="F69" s="14"/>
      <c r="G69" s="18">
        <f>C69*100</f>
        <v>293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形状比＝79、Sr＝19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3E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319" priority="16" stopIfTrue="1">
      <formula>AND(($H4="スギ"),(#REF!&lt;12))</formula>
    </cfRule>
  </conditionalFormatting>
  <conditionalFormatting sqref="L4:L43">
    <cfRule type="expression" dxfId="318" priority="15" stopIfTrue="1">
      <formula>AND(($H4="スギ"),(#REF!&lt;22),(#REF!&gt;=12))</formula>
    </cfRule>
  </conditionalFormatting>
  <conditionalFormatting sqref="M4:M43">
    <cfRule type="expression" dxfId="317" priority="14" stopIfTrue="1">
      <formula>AND(($H4="スギ"),(#REF!&lt;32),(#REF!&gt;=22))</formula>
    </cfRule>
  </conditionalFormatting>
  <conditionalFormatting sqref="N4:N43">
    <cfRule type="expression" dxfId="316" priority="13" stopIfTrue="1">
      <formula>AND(($H4="スギ"),(#REF!&lt;42),(#REF!&gt;=32))</formula>
    </cfRule>
  </conditionalFormatting>
  <conditionalFormatting sqref="U4:U43 Z4:AF43 AJ4:AJ43 O4:P43">
    <cfRule type="expression" dxfId="315" priority="12" stopIfTrue="1">
      <formula>AND(($H4="スギ"),(#REF!&gt;=42))</formula>
    </cfRule>
  </conditionalFormatting>
  <conditionalFormatting sqref="Q4:Q43 AA4:AA43">
    <cfRule type="expression" dxfId="314" priority="11" stopIfTrue="1">
      <formula>AND(($H4="ヒノキ"),(#REF!&lt;12))</formula>
    </cfRule>
  </conditionalFormatting>
  <conditionalFormatting sqref="R4:R43 AB4:AE43">
    <cfRule type="expression" dxfId="313" priority="10" stopIfTrue="1">
      <formula>AND(($H4="ヒノキ"),(#REF!&lt;22),(#REF!&gt;=12))</formula>
    </cfRule>
  </conditionalFormatting>
  <conditionalFormatting sqref="S4:S43">
    <cfRule type="expression" dxfId="312" priority="9" stopIfTrue="1">
      <formula>AND(($H4="ヒノキ"),(#REF!&lt;32),(#REF!&gt;=22))</formula>
    </cfRule>
  </conditionalFormatting>
  <conditionalFormatting sqref="T4:U43 Z4:AF43 AJ4:AJ43">
    <cfRule type="expression" dxfId="311" priority="8" stopIfTrue="1">
      <formula>AND(($H4="ヒノキ"),(#REF!&gt;=32))</formula>
    </cfRule>
  </conditionalFormatting>
  <conditionalFormatting sqref="V4:V43 AA4:AA43">
    <cfRule type="expression" dxfId="310" priority="7" stopIfTrue="1">
      <formula>AND(($H4="アカマツ"),(#REF!&lt;12))</formula>
    </cfRule>
  </conditionalFormatting>
  <conditionalFormatting sqref="W4:W43 AB4:AB43">
    <cfRule type="expression" dxfId="309" priority="6" stopIfTrue="1">
      <formula>AND(($H4="アカマツ"),(#REF!&lt;22),(#REF!&gt;=12))</formula>
    </cfRule>
  </conditionalFormatting>
  <conditionalFormatting sqref="X4:X43 AC4:AC43">
    <cfRule type="expression" dxfId="308" priority="5" stopIfTrue="1">
      <formula>AND(($H4="アカマツ"),(#REF!&lt;42),(#REF!&gt;=22))</formula>
    </cfRule>
  </conditionalFormatting>
  <conditionalFormatting sqref="Y4:AF43 AJ4:AJ43">
    <cfRule type="expression" dxfId="307" priority="4" stopIfTrue="1">
      <formula>AND(($H4="アカマツ"),(#REF!&gt;=42))</formula>
    </cfRule>
  </conditionalFormatting>
  <conditionalFormatting sqref="AG4:AG43">
    <cfRule type="expression" dxfId="306" priority="3" stopIfTrue="1">
      <formula>AND(($H4&lt;&gt;"スギ"),($H4&lt;&gt;"ヒノキ"),($H4&lt;&gt;"アカマツ"),(#REF!&lt;12))</formula>
    </cfRule>
  </conditionalFormatting>
  <conditionalFormatting sqref="AH4:AH43">
    <cfRule type="expression" dxfId="305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304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00B050"/>
  </sheetPr>
  <dimension ref="A1:AJ120"/>
  <sheetViews>
    <sheetView showGridLines="0" view="pageBreakPreview" zoomScaleNormal="85" zoomScaleSheetLayoutView="100" workbookViewId="0">
      <selection activeCell="I46" sqref="I46:I61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536</v>
      </c>
      <c r="B2" s="100"/>
      <c r="C2" s="100"/>
      <c r="D2" s="100"/>
      <c r="E2" s="100"/>
      <c r="F2" s="100"/>
      <c r="G2" s="100"/>
      <c r="H2" s="101" t="s">
        <v>341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79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8">
        <v>0</v>
      </c>
      <c r="L3" s="78">
        <v>12</v>
      </c>
      <c r="M3" s="78">
        <v>22</v>
      </c>
      <c r="N3" s="78">
        <v>32</v>
      </c>
      <c r="O3" s="78">
        <v>42</v>
      </c>
      <c r="P3" s="78" t="s">
        <v>14</v>
      </c>
      <c r="Q3" s="78">
        <v>0</v>
      </c>
      <c r="R3" s="78">
        <v>12</v>
      </c>
      <c r="S3" s="78">
        <v>22</v>
      </c>
      <c r="T3" s="78">
        <v>32</v>
      </c>
      <c r="U3" s="78" t="s">
        <v>14</v>
      </c>
      <c r="V3" s="78">
        <v>0</v>
      </c>
      <c r="W3" s="78">
        <v>12</v>
      </c>
      <c r="X3" s="78">
        <v>22</v>
      </c>
      <c r="Y3" s="78">
        <v>42</v>
      </c>
      <c r="Z3" s="78" t="s">
        <v>14</v>
      </c>
      <c r="AA3" s="78">
        <v>0</v>
      </c>
      <c r="AB3" s="78">
        <v>12</v>
      </c>
      <c r="AC3" s="78">
        <v>22</v>
      </c>
      <c r="AD3" s="78">
        <v>32</v>
      </c>
      <c r="AE3" s="78">
        <v>42</v>
      </c>
      <c r="AF3" s="78" t="s">
        <v>14</v>
      </c>
      <c r="AG3" s="78">
        <v>0</v>
      </c>
      <c r="AH3" s="78">
        <v>12</v>
      </c>
      <c r="AI3" s="78">
        <v>42</v>
      </c>
      <c r="AJ3" s="78" t="s">
        <v>14</v>
      </c>
    </row>
    <row r="4" spans="1:36" ht="12.95" customHeight="1" x14ac:dyDescent="0.15">
      <c r="A4" s="77">
        <v>21</v>
      </c>
      <c r="B4" s="99" t="s">
        <v>136</v>
      </c>
      <c r="C4" s="99"/>
      <c r="D4" s="77">
        <v>26</v>
      </c>
      <c r="E4" s="77">
        <v>20</v>
      </c>
      <c r="F4" s="4">
        <f t="shared" ref="F4:F43" si="0">IF(D4&gt;0,IF(B4="スギ",P4,IF(B4="ヒノキ",U4,IF(B4="アカマツ",Z4,IF(B4="カラマツ",AF4,AJ4)))),"")</f>
        <v>0.52</v>
      </c>
      <c r="G4" s="5"/>
      <c r="H4" s="77"/>
      <c r="I4" s="77" t="s">
        <v>38</v>
      </c>
      <c r="J4" s="1" t="s">
        <v>15</v>
      </c>
      <c r="K4" s="78">
        <f t="shared" ref="K4:K43" si="1">IF(ROUND(10^(-5+0.8769+1.7454*LOG(D4)+1.014*LOG(E4)),2)&gt;=0.01,ROUND(10^(-5+0.8769+1.7454*LOG(D4)+1.014*LOG(E4)),2),ROUND(10^(-5+0.8769+1.7454*LOG(D4)+1.014*LOG(E4)),3))</f>
        <v>0.46</v>
      </c>
      <c r="L4" s="78">
        <f t="shared" ref="L4:L43" si="2">ROUND(10^(-5+0.73504+1.83346*LOG(D4)+1.06569*LOG(E4)),2)</f>
        <v>0.52</v>
      </c>
      <c r="M4" s="78">
        <f t="shared" ref="M4:M43" si="3">ROUND(10^(-5+0.71514+1.74357*LOG(D4)+1.17719*LOG(E4)),2)</f>
        <v>0.52</v>
      </c>
      <c r="N4" s="78">
        <f t="shared" ref="N4:N43" si="4">ROUND(10^(-5+0.82956+1.76381*LOG(D4)+1.06412*LOG(E4)),2)</f>
        <v>0.51</v>
      </c>
      <c r="O4" s="78">
        <f t="shared" ref="O4:O43" si="5">ROUND(10^(-5+0.88226+1.79204*LOG(D4)+0.99303*LOG(E4)),2)</f>
        <v>0.51</v>
      </c>
      <c r="P4" s="78">
        <f>HLOOKUP($D4,K$3:O$43,MATCH($A4,$A$3:$A$43,0),1)</f>
        <v>0.52</v>
      </c>
      <c r="Q4" s="78">
        <f t="shared" ref="Q4:Q43" si="6">IF(ROUND(10^(1.810672*LOG(D4)+0.982833*LOG(E4)-4.173533),2)&gt;=0.01,ROUND(10^(1.810672*LOG(D4)+0.982833*LOG(E4)-4.173533),2),ROUND(10^(1.810672*LOG(D4)+0.982833*LOG(E4)-4.173533),3))</f>
        <v>0.46</v>
      </c>
      <c r="R4" s="78">
        <f t="shared" ref="R4:R43" si="7">ROUND(10^(1.905709*LOG(D4)+1.011385*LOG(E4)-4.293729),2)</f>
        <v>0.52</v>
      </c>
      <c r="S4" s="78">
        <f t="shared" ref="S4:S43" si="8">ROUND(10^(1.771888*LOG(D4)+1.138415*LOG(E4)-4.271259),2)</f>
        <v>0.52</v>
      </c>
      <c r="T4" s="78">
        <f t="shared" ref="T4:T43" si="9">ROUND(10^(1.671519*LOG(D4)+1.363617*LOG(E4)-4.404407),2)</f>
        <v>0.54</v>
      </c>
      <c r="U4" s="78">
        <f t="shared" ref="U4:U43" si="10">HLOOKUP($D4,Q$3:T$43,MATCH($A4,$A$3:$A$43,0),1)</f>
        <v>0.52</v>
      </c>
      <c r="V4" s="78">
        <f t="shared" ref="V4:V43" si="11">IF(ROUND(10^(-4.249503+1.946501*LOG(D4)+0.942682*LOG(E4)),2)&gt;=0.01,ROUND(10^(-4.249503+1.946501*LOG(D4)+0.942682*LOG(E4)),2),ROUND(10^(-4.249503+1.946501*LOG(D4)+0.942682*LOG(E4)),3))</f>
        <v>0.54</v>
      </c>
      <c r="W4" s="78">
        <f t="shared" ref="W4:W43" si="12">ROUND(10^(-4.155639+1.847898*LOG(D4)+0.951955*LOG(E4)),2)</f>
        <v>0.5</v>
      </c>
      <c r="X4" s="78">
        <f t="shared" ref="X4:X43" si="13">ROUND(10^(-4.194535+1.804172*LOG(D4)+1.034248*LOG(E4)),2)</f>
        <v>0.51</v>
      </c>
      <c r="Y4" s="78">
        <f t="shared" ref="Y4:Y43" si="14">ROUND(10^(-4.42347+2.006485*LOG(D4)+0.967757*LOG(E4)),2)</f>
        <v>0.47</v>
      </c>
      <c r="Z4" s="78">
        <f t="shared" ref="Z4:Z43" si="15">HLOOKUP($D4,V$3:Y$43,MATCH($A4,$A$3:$A$43,0),1)</f>
        <v>0.51</v>
      </c>
      <c r="AA4" s="78">
        <f t="shared" ref="AA4:AA43" si="16">IF(ROUND(10^(1.80389*LOG(D4)+0.962587*LOG(E4)-4.155099),2)&gt;=0.01,ROUND(10^(1.80389*LOG(D4)+0.962587*LOG(E4)-4.155099),2),ROUND(10^(1.80389*LOG(D4)+0.962587*LOG(E4)-4.155099),3))</f>
        <v>0.45</v>
      </c>
      <c r="AB4" s="78">
        <f t="shared" ref="AB4:AB43" si="17">ROUND(10^(1.979213*LOG(D4)+0.998347*LOG(E4)-4.369281),2)</f>
        <v>0.54</v>
      </c>
      <c r="AC4" s="78">
        <f t="shared" ref="AC4:AC43" si="18">ROUND(10^(1.904401*LOG(D4)+1.062478*LOG(E4)-4.348104),2)</f>
        <v>0.54</v>
      </c>
      <c r="AD4" s="78">
        <f t="shared" ref="AD4:AD43" si="19">ROUND(10^(1.640825*LOG(D4)+1.080387*LOG(E4)-3.976731),2)</f>
        <v>0.56000000000000005</v>
      </c>
      <c r="AE4" s="78">
        <f t="shared" ref="AE4:AE43" si="20">ROUND(10^(1.90887*LOG(D4)+1.088002*LOG(E4)-4.431495),2)</f>
        <v>0.48</v>
      </c>
      <c r="AF4" s="78">
        <f t="shared" ref="AF4:AF43" si="21">HLOOKUP($D4,AA$3:AE$43,MATCH($A4,$A$3:$A$43,0),1)</f>
        <v>0.54</v>
      </c>
      <c r="AG4" s="78">
        <f t="shared" ref="AG4:AG43" si="22">IF(ROUND(10^(1.94019664*LOG(D4)+0.84689666*LOG(E4)-4.20067295),2)&gt;=0.01,ROUND(10^(1.94019664*LOG(D4)+0.84689666*LOG(E4)-4.20067295),2),ROUND(10^(1.94019664*LOG(D4)+0.84689666*LOG(E4)-4.20067295),3))</f>
        <v>0.44</v>
      </c>
      <c r="AH4" s="78">
        <f t="shared" ref="AH4:AH43" si="23">ROUND(10^(1.93813902*LOG(D4)+0.96697002*LOG(E4)-4.32216295),2)</f>
        <v>0.48</v>
      </c>
      <c r="AI4" s="78">
        <f t="shared" ref="AI4:AI43" si="24">ROUND(10^(1.82464098*LOG(D4)+0.97625989*LOG(E4)-4.15096808),2)</f>
        <v>0.5</v>
      </c>
      <c r="AJ4" s="78">
        <f t="shared" ref="AJ4:AJ43" si="25">HLOOKUP($D4,AG$3:AI$43,MATCH($A4,$A$3:$A$43,0),1)</f>
        <v>0.48</v>
      </c>
    </row>
    <row r="5" spans="1:36" ht="12.95" customHeight="1" x14ac:dyDescent="0.15">
      <c r="A5" s="77">
        <v>22</v>
      </c>
      <c r="B5" s="99" t="s">
        <v>37</v>
      </c>
      <c r="C5" s="99"/>
      <c r="D5" s="77">
        <v>26</v>
      </c>
      <c r="E5" s="77">
        <v>20</v>
      </c>
      <c r="F5" s="4">
        <f t="shared" si="0"/>
        <v>0.52</v>
      </c>
      <c r="G5" s="5"/>
      <c r="H5" s="77"/>
      <c r="I5" s="77"/>
      <c r="J5" s="1" t="s">
        <v>15</v>
      </c>
      <c r="K5" s="78">
        <f t="shared" si="1"/>
        <v>0.46</v>
      </c>
      <c r="L5" s="78">
        <f t="shared" si="2"/>
        <v>0.52</v>
      </c>
      <c r="M5" s="78">
        <f t="shared" si="3"/>
        <v>0.52</v>
      </c>
      <c r="N5" s="78">
        <f t="shared" si="4"/>
        <v>0.51</v>
      </c>
      <c r="O5" s="78">
        <f t="shared" si="5"/>
        <v>0.51</v>
      </c>
      <c r="P5" s="78">
        <f t="shared" ref="P5:P43" si="26">HLOOKUP($D5,K$3:O$43,MATCH(A5,$A$3:$A$43,0),1)</f>
        <v>0.52</v>
      </c>
      <c r="Q5" s="78">
        <f t="shared" si="6"/>
        <v>0.46</v>
      </c>
      <c r="R5" s="78">
        <f t="shared" si="7"/>
        <v>0.52</v>
      </c>
      <c r="S5" s="78">
        <f t="shared" si="8"/>
        <v>0.52</v>
      </c>
      <c r="T5" s="78">
        <f t="shared" si="9"/>
        <v>0.54</v>
      </c>
      <c r="U5" s="78">
        <f t="shared" si="10"/>
        <v>0.52</v>
      </c>
      <c r="V5" s="78">
        <f t="shared" si="11"/>
        <v>0.54</v>
      </c>
      <c r="W5" s="78">
        <f t="shared" si="12"/>
        <v>0.5</v>
      </c>
      <c r="X5" s="78">
        <f t="shared" si="13"/>
        <v>0.51</v>
      </c>
      <c r="Y5" s="78">
        <f t="shared" si="14"/>
        <v>0.47</v>
      </c>
      <c r="Z5" s="78">
        <f t="shared" si="15"/>
        <v>0.51</v>
      </c>
      <c r="AA5" s="78">
        <f t="shared" si="16"/>
        <v>0.45</v>
      </c>
      <c r="AB5" s="78">
        <f t="shared" si="17"/>
        <v>0.54</v>
      </c>
      <c r="AC5" s="78">
        <f t="shared" si="18"/>
        <v>0.54</v>
      </c>
      <c r="AD5" s="78">
        <f t="shared" si="19"/>
        <v>0.56000000000000005</v>
      </c>
      <c r="AE5" s="78">
        <f t="shared" si="20"/>
        <v>0.48</v>
      </c>
      <c r="AF5" s="78">
        <f t="shared" si="21"/>
        <v>0.54</v>
      </c>
      <c r="AG5" s="78">
        <f t="shared" si="22"/>
        <v>0.44</v>
      </c>
      <c r="AH5" s="78">
        <f t="shared" si="23"/>
        <v>0.48</v>
      </c>
      <c r="AI5" s="78">
        <f t="shared" si="24"/>
        <v>0.5</v>
      </c>
      <c r="AJ5" s="78">
        <f t="shared" si="25"/>
        <v>0.48</v>
      </c>
    </row>
    <row r="6" spans="1:36" ht="12.95" customHeight="1" x14ac:dyDescent="0.15">
      <c r="A6" s="85">
        <v>23</v>
      </c>
      <c r="B6" s="99" t="s">
        <v>37</v>
      </c>
      <c r="C6" s="99"/>
      <c r="D6" s="77">
        <v>26</v>
      </c>
      <c r="E6" s="77">
        <v>20</v>
      </c>
      <c r="F6" s="4">
        <f t="shared" si="0"/>
        <v>0.52</v>
      </c>
      <c r="G6" s="5"/>
      <c r="H6" s="77"/>
      <c r="I6" s="5"/>
      <c r="J6" s="1" t="s">
        <v>15</v>
      </c>
      <c r="K6" s="78">
        <f t="shared" si="1"/>
        <v>0.46</v>
      </c>
      <c r="L6" s="78">
        <f t="shared" si="2"/>
        <v>0.52</v>
      </c>
      <c r="M6" s="78">
        <f t="shared" si="3"/>
        <v>0.52</v>
      </c>
      <c r="N6" s="78">
        <f t="shared" si="4"/>
        <v>0.51</v>
      </c>
      <c r="O6" s="78">
        <f t="shared" si="5"/>
        <v>0.51</v>
      </c>
      <c r="P6" s="78">
        <f t="shared" si="26"/>
        <v>0.52</v>
      </c>
      <c r="Q6" s="78">
        <f t="shared" si="6"/>
        <v>0.46</v>
      </c>
      <c r="R6" s="78">
        <f t="shared" si="7"/>
        <v>0.52</v>
      </c>
      <c r="S6" s="78">
        <f t="shared" si="8"/>
        <v>0.52</v>
      </c>
      <c r="T6" s="78">
        <f t="shared" si="9"/>
        <v>0.54</v>
      </c>
      <c r="U6" s="78">
        <f t="shared" si="10"/>
        <v>0.52</v>
      </c>
      <c r="V6" s="78">
        <f t="shared" si="11"/>
        <v>0.54</v>
      </c>
      <c r="W6" s="78">
        <f t="shared" si="12"/>
        <v>0.5</v>
      </c>
      <c r="X6" s="78">
        <f t="shared" si="13"/>
        <v>0.51</v>
      </c>
      <c r="Y6" s="78">
        <f t="shared" si="14"/>
        <v>0.47</v>
      </c>
      <c r="Z6" s="78">
        <f t="shared" si="15"/>
        <v>0.51</v>
      </c>
      <c r="AA6" s="78">
        <f t="shared" si="16"/>
        <v>0.45</v>
      </c>
      <c r="AB6" s="78">
        <f t="shared" si="17"/>
        <v>0.54</v>
      </c>
      <c r="AC6" s="78">
        <f t="shared" si="18"/>
        <v>0.54</v>
      </c>
      <c r="AD6" s="78">
        <f t="shared" si="19"/>
        <v>0.56000000000000005</v>
      </c>
      <c r="AE6" s="78">
        <f t="shared" si="20"/>
        <v>0.48</v>
      </c>
      <c r="AF6" s="78">
        <f t="shared" si="21"/>
        <v>0.54</v>
      </c>
      <c r="AG6" s="78">
        <f t="shared" si="22"/>
        <v>0.44</v>
      </c>
      <c r="AH6" s="78">
        <f t="shared" si="23"/>
        <v>0.48</v>
      </c>
      <c r="AI6" s="78">
        <f t="shared" si="24"/>
        <v>0.5</v>
      </c>
      <c r="AJ6" s="78">
        <f t="shared" si="25"/>
        <v>0.48</v>
      </c>
    </row>
    <row r="7" spans="1:36" ht="12.95" customHeight="1" x14ac:dyDescent="0.15">
      <c r="A7" s="85">
        <v>24</v>
      </c>
      <c r="B7" s="99" t="s">
        <v>37</v>
      </c>
      <c r="C7" s="99"/>
      <c r="D7" s="77">
        <v>22</v>
      </c>
      <c r="E7" s="77">
        <v>18</v>
      </c>
      <c r="F7" s="4">
        <f t="shared" si="0"/>
        <v>0.34</v>
      </c>
      <c r="G7" s="5"/>
      <c r="H7" s="77"/>
      <c r="I7" s="5"/>
      <c r="J7" s="1" t="s">
        <v>15</v>
      </c>
      <c r="K7" s="78">
        <f t="shared" si="1"/>
        <v>0.31</v>
      </c>
      <c r="L7" s="78">
        <f t="shared" si="2"/>
        <v>0.34</v>
      </c>
      <c r="M7" s="78">
        <f t="shared" si="3"/>
        <v>0.34</v>
      </c>
      <c r="N7" s="78">
        <f t="shared" si="4"/>
        <v>0.34</v>
      </c>
      <c r="O7" s="78">
        <f t="shared" si="5"/>
        <v>0.34</v>
      </c>
      <c r="P7" s="78">
        <f t="shared" si="26"/>
        <v>0.34</v>
      </c>
      <c r="Q7" s="78">
        <f t="shared" si="6"/>
        <v>0.31</v>
      </c>
      <c r="R7" s="78">
        <f t="shared" si="7"/>
        <v>0.34</v>
      </c>
      <c r="S7" s="78">
        <f t="shared" si="8"/>
        <v>0.34</v>
      </c>
      <c r="T7" s="78">
        <f t="shared" si="9"/>
        <v>0.36</v>
      </c>
      <c r="U7" s="78">
        <f t="shared" si="10"/>
        <v>0.34</v>
      </c>
      <c r="V7" s="78">
        <f t="shared" si="11"/>
        <v>0.35</v>
      </c>
      <c r="W7" s="78">
        <f t="shared" si="12"/>
        <v>0.33</v>
      </c>
      <c r="X7" s="78">
        <f t="shared" si="13"/>
        <v>0.34</v>
      </c>
      <c r="Y7" s="78">
        <f t="shared" si="14"/>
        <v>0.31</v>
      </c>
      <c r="Z7" s="78">
        <f t="shared" si="15"/>
        <v>0.34</v>
      </c>
      <c r="AA7" s="78">
        <f t="shared" si="16"/>
        <v>0.3</v>
      </c>
      <c r="AB7" s="78">
        <f t="shared" si="17"/>
        <v>0.35</v>
      </c>
      <c r="AC7" s="78">
        <f t="shared" si="18"/>
        <v>0.35</v>
      </c>
      <c r="AD7" s="78">
        <f t="shared" si="19"/>
        <v>0.38</v>
      </c>
      <c r="AE7" s="78">
        <f t="shared" si="20"/>
        <v>0.31</v>
      </c>
      <c r="AF7" s="78">
        <f t="shared" si="21"/>
        <v>0.35</v>
      </c>
      <c r="AG7" s="78">
        <f t="shared" si="22"/>
        <v>0.28999999999999998</v>
      </c>
      <c r="AH7" s="78">
        <f t="shared" si="23"/>
        <v>0.31</v>
      </c>
      <c r="AI7" s="78">
        <f t="shared" si="24"/>
        <v>0.33</v>
      </c>
      <c r="AJ7" s="78">
        <f t="shared" si="25"/>
        <v>0.31</v>
      </c>
    </row>
    <row r="8" spans="1:36" ht="12.95" customHeight="1" x14ac:dyDescent="0.15">
      <c r="A8" s="85">
        <v>25</v>
      </c>
      <c r="B8" s="99" t="s">
        <v>37</v>
      </c>
      <c r="C8" s="99"/>
      <c r="D8" s="77">
        <v>16</v>
      </c>
      <c r="E8" s="77">
        <v>16</v>
      </c>
      <c r="F8" s="4">
        <f t="shared" si="0"/>
        <v>0.17</v>
      </c>
      <c r="G8" s="5" t="s">
        <v>432</v>
      </c>
      <c r="H8" s="77" t="s">
        <v>433</v>
      </c>
      <c r="I8" s="77" t="s">
        <v>432</v>
      </c>
      <c r="J8" s="1" t="s">
        <v>15</v>
      </c>
      <c r="K8" s="78">
        <f t="shared" si="1"/>
        <v>0.16</v>
      </c>
      <c r="L8" s="78">
        <f t="shared" si="2"/>
        <v>0.17</v>
      </c>
      <c r="M8" s="78">
        <f t="shared" si="3"/>
        <v>0.17</v>
      </c>
      <c r="N8" s="78">
        <f t="shared" si="4"/>
        <v>0.17</v>
      </c>
      <c r="O8" s="78">
        <f t="shared" si="5"/>
        <v>0.17</v>
      </c>
      <c r="P8" s="78">
        <f t="shared" si="26"/>
        <v>0.17</v>
      </c>
      <c r="Q8" s="78">
        <f t="shared" si="6"/>
        <v>0.15</v>
      </c>
      <c r="R8" s="78">
        <f t="shared" si="7"/>
        <v>0.17</v>
      </c>
      <c r="S8" s="78">
        <f t="shared" si="8"/>
        <v>0.17</v>
      </c>
      <c r="T8" s="78">
        <f t="shared" si="9"/>
        <v>0.18</v>
      </c>
      <c r="U8" s="78">
        <f t="shared" si="10"/>
        <v>0.17</v>
      </c>
      <c r="V8" s="78">
        <f t="shared" si="11"/>
        <v>0.17</v>
      </c>
      <c r="W8" s="78">
        <f t="shared" si="12"/>
        <v>0.16</v>
      </c>
      <c r="X8" s="78">
        <f t="shared" si="13"/>
        <v>0.17</v>
      </c>
      <c r="Y8" s="78">
        <f t="shared" si="14"/>
        <v>0.14000000000000001</v>
      </c>
      <c r="Z8" s="78">
        <f t="shared" si="15"/>
        <v>0.16</v>
      </c>
      <c r="AA8" s="78">
        <f t="shared" si="16"/>
        <v>0.15</v>
      </c>
      <c r="AB8" s="78">
        <f t="shared" si="17"/>
        <v>0.16</v>
      </c>
      <c r="AC8" s="78">
        <f t="shared" si="18"/>
        <v>0.17</v>
      </c>
      <c r="AD8" s="78">
        <f t="shared" si="19"/>
        <v>0.2</v>
      </c>
      <c r="AE8" s="78">
        <f t="shared" si="20"/>
        <v>0.15</v>
      </c>
      <c r="AF8" s="78">
        <f t="shared" si="21"/>
        <v>0.16</v>
      </c>
      <c r="AG8" s="78">
        <f t="shared" si="22"/>
        <v>0.14000000000000001</v>
      </c>
      <c r="AH8" s="78">
        <f t="shared" si="23"/>
        <v>0.15</v>
      </c>
      <c r="AI8" s="78">
        <f t="shared" si="24"/>
        <v>0.17</v>
      </c>
      <c r="AJ8" s="78">
        <f t="shared" si="25"/>
        <v>0.15</v>
      </c>
    </row>
    <row r="9" spans="1:36" ht="12.95" customHeight="1" x14ac:dyDescent="0.15">
      <c r="A9" s="85">
        <v>26</v>
      </c>
      <c r="B9" s="99" t="s">
        <v>37</v>
      </c>
      <c r="C9" s="99"/>
      <c r="D9" s="77">
        <v>20</v>
      </c>
      <c r="E9" s="77">
        <v>15</v>
      </c>
      <c r="F9" s="4">
        <f t="shared" si="0"/>
        <v>0.24</v>
      </c>
      <c r="G9" s="5"/>
      <c r="H9" s="77"/>
      <c r="I9" s="5"/>
      <c r="J9" s="1" t="s">
        <v>15</v>
      </c>
      <c r="K9" s="78">
        <f t="shared" si="1"/>
        <v>0.22</v>
      </c>
      <c r="L9" s="78">
        <f t="shared" si="2"/>
        <v>0.24</v>
      </c>
      <c r="M9" s="78">
        <f t="shared" si="3"/>
        <v>0.23</v>
      </c>
      <c r="N9" s="78">
        <f t="shared" si="4"/>
        <v>0.24</v>
      </c>
      <c r="O9" s="78">
        <f t="shared" si="5"/>
        <v>0.24</v>
      </c>
      <c r="P9" s="78">
        <f t="shared" si="26"/>
        <v>0.24</v>
      </c>
      <c r="Q9" s="78">
        <f t="shared" si="6"/>
        <v>0.22</v>
      </c>
      <c r="R9" s="78">
        <f t="shared" si="7"/>
        <v>0.24</v>
      </c>
      <c r="S9" s="78">
        <f t="shared" si="8"/>
        <v>0.24</v>
      </c>
      <c r="T9" s="78">
        <f t="shared" si="9"/>
        <v>0.24</v>
      </c>
      <c r="U9" s="78">
        <f t="shared" si="10"/>
        <v>0.24</v>
      </c>
      <c r="V9" s="78">
        <f t="shared" si="11"/>
        <v>0.25</v>
      </c>
      <c r="W9" s="78">
        <f t="shared" si="12"/>
        <v>0.23</v>
      </c>
      <c r="X9" s="78">
        <f t="shared" si="13"/>
        <v>0.23</v>
      </c>
      <c r="Y9" s="78">
        <f t="shared" si="14"/>
        <v>0.21</v>
      </c>
      <c r="Z9" s="78">
        <f t="shared" si="15"/>
        <v>0.23</v>
      </c>
      <c r="AA9" s="78">
        <f t="shared" si="16"/>
        <v>0.21</v>
      </c>
      <c r="AB9" s="78">
        <f t="shared" si="17"/>
        <v>0.24</v>
      </c>
      <c r="AC9" s="78">
        <f t="shared" si="18"/>
        <v>0.24</v>
      </c>
      <c r="AD9" s="78">
        <f t="shared" si="19"/>
        <v>0.27</v>
      </c>
      <c r="AE9" s="78">
        <f t="shared" si="20"/>
        <v>0.21</v>
      </c>
      <c r="AF9" s="78">
        <f t="shared" si="21"/>
        <v>0.24</v>
      </c>
      <c r="AG9" s="78">
        <f t="shared" si="22"/>
        <v>0.21</v>
      </c>
      <c r="AH9" s="78">
        <f t="shared" si="23"/>
        <v>0.22</v>
      </c>
      <c r="AI9" s="78">
        <f t="shared" si="24"/>
        <v>0.24</v>
      </c>
      <c r="AJ9" s="78">
        <f t="shared" si="25"/>
        <v>0.22</v>
      </c>
    </row>
    <row r="10" spans="1:36" ht="12.95" customHeight="1" x14ac:dyDescent="0.15">
      <c r="A10" s="85">
        <v>27</v>
      </c>
      <c r="B10" s="99" t="s">
        <v>37</v>
      </c>
      <c r="C10" s="99"/>
      <c r="D10" s="77">
        <v>20</v>
      </c>
      <c r="E10" s="77">
        <v>15</v>
      </c>
      <c r="F10" s="4">
        <f t="shared" si="0"/>
        <v>0.24</v>
      </c>
      <c r="G10" s="5"/>
      <c r="H10" s="77"/>
      <c r="I10" s="5"/>
      <c r="J10" s="1" t="s">
        <v>15</v>
      </c>
      <c r="K10" s="78">
        <f t="shared" si="1"/>
        <v>0.22</v>
      </c>
      <c r="L10" s="78">
        <f t="shared" si="2"/>
        <v>0.24</v>
      </c>
      <c r="M10" s="78">
        <f t="shared" si="3"/>
        <v>0.23</v>
      </c>
      <c r="N10" s="78">
        <f t="shared" si="4"/>
        <v>0.24</v>
      </c>
      <c r="O10" s="78">
        <f t="shared" si="5"/>
        <v>0.24</v>
      </c>
      <c r="P10" s="78">
        <f t="shared" si="26"/>
        <v>0.24</v>
      </c>
      <c r="Q10" s="78">
        <f t="shared" si="6"/>
        <v>0.22</v>
      </c>
      <c r="R10" s="78">
        <f t="shared" si="7"/>
        <v>0.24</v>
      </c>
      <c r="S10" s="78">
        <f t="shared" si="8"/>
        <v>0.24</v>
      </c>
      <c r="T10" s="78">
        <f t="shared" si="9"/>
        <v>0.24</v>
      </c>
      <c r="U10" s="78">
        <f t="shared" si="10"/>
        <v>0.24</v>
      </c>
      <c r="V10" s="78">
        <f t="shared" si="11"/>
        <v>0.25</v>
      </c>
      <c r="W10" s="78">
        <f t="shared" si="12"/>
        <v>0.23</v>
      </c>
      <c r="X10" s="78">
        <f t="shared" si="13"/>
        <v>0.23</v>
      </c>
      <c r="Y10" s="78">
        <f t="shared" si="14"/>
        <v>0.21</v>
      </c>
      <c r="Z10" s="78">
        <f t="shared" si="15"/>
        <v>0.23</v>
      </c>
      <c r="AA10" s="78">
        <f t="shared" si="16"/>
        <v>0.21</v>
      </c>
      <c r="AB10" s="78">
        <f t="shared" si="17"/>
        <v>0.24</v>
      </c>
      <c r="AC10" s="78">
        <f t="shared" si="18"/>
        <v>0.24</v>
      </c>
      <c r="AD10" s="78">
        <f t="shared" si="19"/>
        <v>0.27</v>
      </c>
      <c r="AE10" s="78">
        <f t="shared" si="20"/>
        <v>0.21</v>
      </c>
      <c r="AF10" s="78">
        <f t="shared" si="21"/>
        <v>0.24</v>
      </c>
      <c r="AG10" s="78">
        <f t="shared" si="22"/>
        <v>0.21</v>
      </c>
      <c r="AH10" s="78">
        <f t="shared" si="23"/>
        <v>0.22</v>
      </c>
      <c r="AI10" s="78">
        <f t="shared" si="24"/>
        <v>0.24</v>
      </c>
      <c r="AJ10" s="78">
        <f t="shared" si="25"/>
        <v>0.22</v>
      </c>
    </row>
    <row r="11" spans="1:36" ht="12.95" customHeight="1" x14ac:dyDescent="0.15">
      <c r="A11" s="85">
        <v>28</v>
      </c>
      <c r="B11" s="99" t="s">
        <v>37</v>
      </c>
      <c r="C11" s="99"/>
      <c r="D11" s="77">
        <v>18</v>
      </c>
      <c r="E11" s="77">
        <v>15</v>
      </c>
      <c r="F11" s="4">
        <f t="shared" si="0"/>
        <v>0.19</v>
      </c>
      <c r="G11" s="5"/>
      <c r="H11" s="77"/>
      <c r="I11" s="5"/>
      <c r="J11" s="1" t="s">
        <v>15</v>
      </c>
      <c r="K11" s="78">
        <f t="shared" si="1"/>
        <v>0.18</v>
      </c>
      <c r="L11" s="78">
        <f t="shared" si="2"/>
        <v>0.19</v>
      </c>
      <c r="M11" s="78">
        <f t="shared" si="3"/>
        <v>0.19</v>
      </c>
      <c r="N11" s="78">
        <f t="shared" si="4"/>
        <v>0.2</v>
      </c>
      <c r="O11" s="78">
        <f t="shared" si="5"/>
        <v>0.2</v>
      </c>
      <c r="P11" s="78">
        <f t="shared" si="26"/>
        <v>0.19</v>
      </c>
      <c r="Q11" s="78">
        <f t="shared" si="6"/>
        <v>0.18</v>
      </c>
      <c r="R11" s="78">
        <f t="shared" si="7"/>
        <v>0.19</v>
      </c>
      <c r="S11" s="78">
        <f t="shared" si="8"/>
        <v>0.2</v>
      </c>
      <c r="T11" s="78">
        <f t="shared" si="9"/>
        <v>0.2</v>
      </c>
      <c r="U11" s="78">
        <f t="shared" si="10"/>
        <v>0.19</v>
      </c>
      <c r="V11" s="78">
        <f t="shared" si="11"/>
        <v>0.2</v>
      </c>
      <c r="W11" s="78">
        <f t="shared" si="12"/>
        <v>0.19</v>
      </c>
      <c r="X11" s="78">
        <f t="shared" si="13"/>
        <v>0.19</v>
      </c>
      <c r="Y11" s="78">
        <f t="shared" si="14"/>
        <v>0.17</v>
      </c>
      <c r="Z11" s="78">
        <f t="shared" si="15"/>
        <v>0.19</v>
      </c>
      <c r="AA11" s="78">
        <f t="shared" si="16"/>
        <v>0.17</v>
      </c>
      <c r="AB11" s="78">
        <f t="shared" si="17"/>
        <v>0.19</v>
      </c>
      <c r="AC11" s="78">
        <f t="shared" si="18"/>
        <v>0.2</v>
      </c>
      <c r="AD11" s="78">
        <f t="shared" si="19"/>
        <v>0.23</v>
      </c>
      <c r="AE11" s="78">
        <f t="shared" si="20"/>
        <v>0.18</v>
      </c>
      <c r="AF11" s="78">
        <f t="shared" si="21"/>
        <v>0.19</v>
      </c>
      <c r="AG11" s="78">
        <f t="shared" si="22"/>
        <v>0.17</v>
      </c>
      <c r="AH11" s="78">
        <f t="shared" si="23"/>
        <v>0.18</v>
      </c>
      <c r="AI11" s="78">
        <f t="shared" si="24"/>
        <v>0.19</v>
      </c>
      <c r="AJ11" s="78">
        <f t="shared" si="25"/>
        <v>0.18</v>
      </c>
    </row>
    <row r="12" spans="1:36" ht="12.95" customHeight="1" x14ac:dyDescent="0.15">
      <c r="A12" s="85">
        <v>29</v>
      </c>
      <c r="B12" s="99" t="s">
        <v>37</v>
      </c>
      <c r="C12" s="99"/>
      <c r="D12" s="77">
        <v>28</v>
      </c>
      <c r="E12" s="77">
        <v>20</v>
      </c>
      <c r="F12" s="4">
        <f t="shared" si="0"/>
        <v>0.59</v>
      </c>
      <c r="G12" s="5"/>
      <c r="H12" s="77"/>
      <c r="I12" s="5"/>
      <c r="J12" s="1" t="s">
        <v>15</v>
      </c>
      <c r="K12" s="78">
        <f t="shared" si="1"/>
        <v>0.53</v>
      </c>
      <c r="L12" s="78">
        <f t="shared" si="2"/>
        <v>0.6</v>
      </c>
      <c r="M12" s="78">
        <f t="shared" si="3"/>
        <v>0.59</v>
      </c>
      <c r="N12" s="78">
        <f t="shared" si="4"/>
        <v>0.57999999999999996</v>
      </c>
      <c r="O12" s="78">
        <f t="shared" si="5"/>
        <v>0.59</v>
      </c>
      <c r="P12" s="78">
        <f t="shared" si="26"/>
        <v>0.59</v>
      </c>
      <c r="Q12" s="78">
        <f t="shared" si="6"/>
        <v>0.53</v>
      </c>
      <c r="R12" s="78">
        <f t="shared" si="7"/>
        <v>0.6</v>
      </c>
      <c r="S12" s="78">
        <f t="shared" si="8"/>
        <v>0.59</v>
      </c>
      <c r="T12" s="78">
        <f t="shared" si="9"/>
        <v>0.61</v>
      </c>
      <c r="U12" s="78">
        <f t="shared" si="10"/>
        <v>0.59</v>
      </c>
      <c r="V12" s="78">
        <f t="shared" si="11"/>
        <v>0.62</v>
      </c>
      <c r="W12" s="78">
        <f t="shared" si="12"/>
        <v>0.56999999999999995</v>
      </c>
      <c r="X12" s="78">
        <f t="shared" si="13"/>
        <v>0.57999999999999996</v>
      </c>
      <c r="Y12" s="78">
        <f t="shared" si="14"/>
        <v>0.55000000000000004</v>
      </c>
      <c r="Z12" s="78">
        <f t="shared" si="15"/>
        <v>0.57999999999999996</v>
      </c>
      <c r="AA12" s="78">
        <f t="shared" si="16"/>
        <v>0.51</v>
      </c>
      <c r="AB12" s="78">
        <f t="shared" si="17"/>
        <v>0.62</v>
      </c>
      <c r="AC12" s="78">
        <f t="shared" si="18"/>
        <v>0.62</v>
      </c>
      <c r="AD12" s="78">
        <f t="shared" si="19"/>
        <v>0.64</v>
      </c>
      <c r="AE12" s="78">
        <f t="shared" si="20"/>
        <v>0.56000000000000005</v>
      </c>
      <c r="AF12" s="78">
        <f t="shared" si="21"/>
        <v>0.62</v>
      </c>
      <c r="AG12" s="78">
        <f t="shared" si="22"/>
        <v>0.51</v>
      </c>
      <c r="AH12" s="78">
        <f t="shared" si="23"/>
        <v>0.55000000000000004</v>
      </c>
      <c r="AI12" s="78">
        <f t="shared" si="24"/>
        <v>0.57999999999999996</v>
      </c>
      <c r="AJ12" s="78">
        <f t="shared" si="25"/>
        <v>0.55000000000000004</v>
      </c>
    </row>
    <row r="13" spans="1:36" ht="12.95" customHeight="1" x14ac:dyDescent="0.15">
      <c r="A13" s="85">
        <v>30</v>
      </c>
      <c r="B13" s="99" t="s">
        <v>37</v>
      </c>
      <c r="C13" s="99"/>
      <c r="D13" s="77">
        <v>20</v>
      </c>
      <c r="E13" s="77">
        <v>18</v>
      </c>
      <c r="F13" s="4">
        <f t="shared" si="0"/>
        <v>0.28999999999999998</v>
      </c>
      <c r="G13" s="5"/>
      <c r="H13" s="77"/>
      <c r="I13" s="5"/>
      <c r="J13" s="1" t="s">
        <v>15</v>
      </c>
      <c r="K13" s="78">
        <f t="shared" si="1"/>
        <v>0.26</v>
      </c>
      <c r="L13" s="78">
        <f t="shared" si="2"/>
        <v>0.28999999999999998</v>
      </c>
      <c r="M13" s="78">
        <f t="shared" si="3"/>
        <v>0.28999999999999998</v>
      </c>
      <c r="N13" s="78">
        <f t="shared" si="4"/>
        <v>0.28999999999999998</v>
      </c>
      <c r="O13" s="78">
        <f t="shared" si="5"/>
        <v>0.28999999999999998</v>
      </c>
      <c r="P13" s="78">
        <f t="shared" si="26"/>
        <v>0.28999999999999998</v>
      </c>
      <c r="Q13" s="78">
        <f t="shared" si="6"/>
        <v>0.26</v>
      </c>
      <c r="R13" s="78">
        <f t="shared" si="7"/>
        <v>0.28999999999999998</v>
      </c>
      <c r="S13" s="78">
        <f t="shared" si="8"/>
        <v>0.28999999999999998</v>
      </c>
      <c r="T13" s="78">
        <f t="shared" si="9"/>
        <v>0.3</v>
      </c>
      <c r="U13" s="78">
        <f t="shared" si="10"/>
        <v>0.28999999999999998</v>
      </c>
      <c r="V13" s="78">
        <f t="shared" si="11"/>
        <v>0.28999999999999998</v>
      </c>
      <c r="W13" s="78">
        <f t="shared" si="12"/>
        <v>0.28000000000000003</v>
      </c>
      <c r="X13" s="78">
        <f t="shared" si="13"/>
        <v>0.28000000000000003</v>
      </c>
      <c r="Y13" s="78">
        <f t="shared" si="14"/>
        <v>0.25</v>
      </c>
      <c r="Z13" s="78">
        <f t="shared" si="15"/>
        <v>0.28000000000000003</v>
      </c>
      <c r="AA13" s="78">
        <f t="shared" si="16"/>
        <v>0.25</v>
      </c>
      <c r="AB13" s="78">
        <f t="shared" si="17"/>
        <v>0.28999999999999998</v>
      </c>
      <c r="AC13" s="78">
        <f t="shared" si="18"/>
        <v>0.28999999999999998</v>
      </c>
      <c r="AD13" s="78">
        <f t="shared" si="19"/>
        <v>0.33</v>
      </c>
      <c r="AE13" s="78">
        <f t="shared" si="20"/>
        <v>0.26</v>
      </c>
      <c r="AF13" s="78">
        <f t="shared" si="21"/>
        <v>0.28999999999999998</v>
      </c>
      <c r="AG13" s="78">
        <f t="shared" si="22"/>
        <v>0.24</v>
      </c>
      <c r="AH13" s="78">
        <f t="shared" si="23"/>
        <v>0.26</v>
      </c>
      <c r="AI13" s="78">
        <f t="shared" si="24"/>
        <v>0.28000000000000003</v>
      </c>
      <c r="AJ13" s="78">
        <f t="shared" si="25"/>
        <v>0.26</v>
      </c>
    </row>
    <row r="14" spans="1:36" ht="12.95" customHeight="1" x14ac:dyDescent="0.15">
      <c r="A14" s="85">
        <v>31</v>
      </c>
      <c r="B14" s="99" t="s">
        <v>37</v>
      </c>
      <c r="C14" s="99"/>
      <c r="D14" s="77">
        <v>22</v>
      </c>
      <c r="E14" s="77">
        <v>17</v>
      </c>
      <c r="F14" s="4">
        <f t="shared" si="0"/>
        <v>0.32</v>
      </c>
      <c r="G14" s="5"/>
      <c r="H14" s="77"/>
      <c r="I14" s="77"/>
      <c r="J14" s="1" t="s">
        <v>15</v>
      </c>
      <c r="K14" s="78">
        <f t="shared" si="1"/>
        <v>0.28999999999999998</v>
      </c>
      <c r="L14" s="78">
        <f t="shared" si="2"/>
        <v>0.32</v>
      </c>
      <c r="M14" s="78">
        <f t="shared" si="3"/>
        <v>0.32</v>
      </c>
      <c r="N14" s="78">
        <f t="shared" si="4"/>
        <v>0.32</v>
      </c>
      <c r="O14" s="78">
        <f t="shared" si="5"/>
        <v>0.32</v>
      </c>
      <c r="P14" s="78">
        <f t="shared" si="26"/>
        <v>0.32</v>
      </c>
      <c r="Q14" s="78">
        <f t="shared" si="6"/>
        <v>0.28999999999999998</v>
      </c>
      <c r="R14" s="78">
        <f t="shared" si="7"/>
        <v>0.32</v>
      </c>
      <c r="S14" s="78">
        <f t="shared" si="8"/>
        <v>0.32</v>
      </c>
      <c r="T14" s="78">
        <f t="shared" si="9"/>
        <v>0.33</v>
      </c>
      <c r="U14" s="78">
        <f t="shared" si="10"/>
        <v>0.32</v>
      </c>
      <c r="V14" s="78">
        <f t="shared" si="11"/>
        <v>0.33</v>
      </c>
      <c r="W14" s="78">
        <f t="shared" si="12"/>
        <v>0.31</v>
      </c>
      <c r="X14" s="78">
        <f t="shared" si="13"/>
        <v>0.32</v>
      </c>
      <c r="Y14" s="78">
        <f t="shared" si="14"/>
        <v>0.28999999999999998</v>
      </c>
      <c r="Z14" s="78">
        <f t="shared" si="15"/>
        <v>0.32</v>
      </c>
      <c r="AA14" s="78">
        <f t="shared" si="16"/>
        <v>0.28000000000000003</v>
      </c>
      <c r="AB14" s="78">
        <f t="shared" si="17"/>
        <v>0.33</v>
      </c>
      <c r="AC14" s="78">
        <f t="shared" si="18"/>
        <v>0.33</v>
      </c>
      <c r="AD14" s="78">
        <f t="shared" si="19"/>
        <v>0.36</v>
      </c>
      <c r="AE14" s="78">
        <f t="shared" si="20"/>
        <v>0.28999999999999998</v>
      </c>
      <c r="AF14" s="78">
        <f t="shared" si="21"/>
        <v>0.33</v>
      </c>
      <c r="AG14" s="78">
        <f t="shared" si="22"/>
        <v>0.28000000000000003</v>
      </c>
      <c r="AH14" s="78">
        <f t="shared" si="23"/>
        <v>0.28999999999999998</v>
      </c>
      <c r="AI14" s="78">
        <f t="shared" si="24"/>
        <v>0.32</v>
      </c>
      <c r="AJ14" s="78">
        <f t="shared" si="25"/>
        <v>0.28999999999999998</v>
      </c>
    </row>
    <row r="15" spans="1:36" ht="12.95" customHeight="1" x14ac:dyDescent="0.15">
      <c r="A15" s="85">
        <v>32</v>
      </c>
      <c r="B15" s="99" t="s">
        <v>37</v>
      </c>
      <c r="C15" s="99"/>
      <c r="D15" s="77">
        <v>12</v>
      </c>
      <c r="E15" s="77">
        <v>15</v>
      </c>
      <c r="F15" s="4">
        <f t="shared" si="0"/>
        <v>0.09</v>
      </c>
      <c r="G15" s="5"/>
      <c r="H15" s="77" t="s">
        <v>439</v>
      </c>
      <c r="I15" s="77" t="s">
        <v>440</v>
      </c>
      <c r="J15" s="1" t="s">
        <v>15</v>
      </c>
      <c r="K15" s="78">
        <f t="shared" si="1"/>
        <v>0.09</v>
      </c>
      <c r="L15" s="78">
        <f t="shared" si="2"/>
        <v>0.09</v>
      </c>
      <c r="M15" s="78">
        <f t="shared" si="3"/>
        <v>0.1</v>
      </c>
      <c r="N15" s="78">
        <f t="shared" si="4"/>
        <v>0.1</v>
      </c>
      <c r="O15" s="78">
        <f t="shared" si="5"/>
        <v>0.1</v>
      </c>
      <c r="P15" s="78">
        <f t="shared" si="26"/>
        <v>0.09</v>
      </c>
      <c r="Q15" s="78">
        <f t="shared" si="6"/>
        <v>0.09</v>
      </c>
      <c r="R15" s="78">
        <f t="shared" si="7"/>
        <v>0.09</v>
      </c>
      <c r="S15" s="78">
        <f t="shared" si="8"/>
        <v>0.1</v>
      </c>
      <c r="T15" s="78">
        <f t="shared" si="9"/>
        <v>0.1</v>
      </c>
      <c r="U15" s="78">
        <f t="shared" si="10"/>
        <v>0.09</v>
      </c>
      <c r="V15" s="78">
        <f t="shared" si="11"/>
        <v>0.09</v>
      </c>
      <c r="W15" s="78">
        <f t="shared" si="12"/>
        <v>0.09</v>
      </c>
      <c r="X15" s="78">
        <f t="shared" si="13"/>
        <v>0.09</v>
      </c>
      <c r="Y15" s="78">
        <f t="shared" si="14"/>
        <v>0.08</v>
      </c>
      <c r="Z15" s="78">
        <f t="shared" si="15"/>
        <v>0.09</v>
      </c>
      <c r="AA15" s="78">
        <f t="shared" si="16"/>
        <v>0.08</v>
      </c>
      <c r="AB15" s="78">
        <f t="shared" si="17"/>
        <v>0.09</v>
      </c>
      <c r="AC15" s="78">
        <f t="shared" si="18"/>
        <v>0.09</v>
      </c>
      <c r="AD15" s="78">
        <f t="shared" si="19"/>
        <v>0.12</v>
      </c>
      <c r="AE15" s="78">
        <f t="shared" si="20"/>
        <v>0.08</v>
      </c>
      <c r="AF15" s="78">
        <f t="shared" si="21"/>
        <v>0.09</v>
      </c>
      <c r="AG15" s="78">
        <f t="shared" si="22"/>
        <v>0.08</v>
      </c>
      <c r="AH15" s="78">
        <f t="shared" si="23"/>
        <v>0.08</v>
      </c>
      <c r="AI15" s="78">
        <f t="shared" si="24"/>
        <v>0.09</v>
      </c>
      <c r="AJ15" s="78">
        <f t="shared" si="25"/>
        <v>0.08</v>
      </c>
    </row>
    <row r="16" spans="1:36" ht="12.95" customHeight="1" x14ac:dyDescent="0.15">
      <c r="A16" s="85">
        <v>33</v>
      </c>
      <c r="B16" s="99" t="s">
        <v>37</v>
      </c>
      <c r="C16" s="99"/>
      <c r="D16" s="77">
        <v>18</v>
      </c>
      <c r="E16" s="77">
        <v>15</v>
      </c>
      <c r="F16" s="4">
        <f t="shared" si="0"/>
        <v>0.19</v>
      </c>
      <c r="G16" s="5"/>
      <c r="H16" s="77"/>
      <c r="I16" s="77"/>
      <c r="J16" s="1" t="s">
        <v>15</v>
      </c>
      <c r="K16" s="78">
        <f t="shared" si="1"/>
        <v>0.18</v>
      </c>
      <c r="L16" s="78">
        <f t="shared" si="2"/>
        <v>0.19</v>
      </c>
      <c r="M16" s="78">
        <f t="shared" si="3"/>
        <v>0.19</v>
      </c>
      <c r="N16" s="78">
        <f t="shared" si="4"/>
        <v>0.2</v>
      </c>
      <c r="O16" s="78">
        <f t="shared" si="5"/>
        <v>0.2</v>
      </c>
      <c r="P16" s="78">
        <f t="shared" si="26"/>
        <v>0.19</v>
      </c>
      <c r="Q16" s="78">
        <f t="shared" si="6"/>
        <v>0.18</v>
      </c>
      <c r="R16" s="78">
        <f t="shared" si="7"/>
        <v>0.19</v>
      </c>
      <c r="S16" s="78">
        <f t="shared" si="8"/>
        <v>0.2</v>
      </c>
      <c r="T16" s="78">
        <f t="shared" si="9"/>
        <v>0.2</v>
      </c>
      <c r="U16" s="78">
        <f t="shared" si="10"/>
        <v>0.19</v>
      </c>
      <c r="V16" s="78">
        <f t="shared" si="11"/>
        <v>0.2</v>
      </c>
      <c r="W16" s="78">
        <f t="shared" si="12"/>
        <v>0.19</v>
      </c>
      <c r="X16" s="78">
        <f t="shared" si="13"/>
        <v>0.19</v>
      </c>
      <c r="Y16" s="78">
        <f t="shared" si="14"/>
        <v>0.17</v>
      </c>
      <c r="Z16" s="78">
        <f t="shared" si="15"/>
        <v>0.19</v>
      </c>
      <c r="AA16" s="78">
        <f t="shared" si="16"/>
        <v>0.17</v>
      </c>
      <c r="AB16" s="78">
        <f t="shared" si="17"/>
        <v>0.19</v>
      </c>
      <c r="AC16" s="78">
        <f t="shared" si="18"/>
        <v>0.2</v>
      </c>
      <c r="AD16" s="78">
        <f t="shared" si="19"/>
        <v>0.23</v>
      </c>
      <c r="AE16" s="78">
        <f t="shared" si="20"/>
        <v>0.18</v>
      </c>
      <c r="AF16" s="78">
        <f t="shared" si="21"/>
        <v>0.19</v>
      </c>
      <c r="AG16" s="78">
        <f t="shared" si="22"/>
        <v>0.17</v>
      </c>
      <c r="AH16" s="78">
        <f t="shared" si="23"/>
        <v>0.18</v>
      </c>
      <c r="AI16" s="78">
        <f t="shared" si="24"/>
        <v>0.19</v>
      </c>
      <c r="AJ16" s="78">
        <f t="shared" si="25"/>
        <v>0.18</v>
      </c>
    </row>
    <row r="17" spans="1:36" ht="12.95" customHeight="1" x14ac:dyDescent="0.15">
      <c r="A17" s="85">
        <v>34</v>
      </c>
      <c r="B17" s="99" t="s">
        <v>37</v>
      </c>
      <c r="C17" s="99"/>
      <c r="D17" s="77">
        <v>22</v>
      </c>
      <c r="E17" s="77">
        <v>14</v>
      </c>
      <c r="F17" s="4">
        <f t="shared" si="0"/>
        <v>0.25</v>
      </c>
      <c r="G17" s="5" t="s">
        <v>438</v>
      </c>
      <c r="H17" s="77" t="s">
        <v>433</v>
      </c>
      <c r="I17" s="5" t="s">
        <v>438</v>
      </c>
      <c r="J17" s="1" t="s">
        <v>15</v>
      </c>
      <c r="K17" s="78">
        <f t="shared" si="1"/>
        <v>0.24</v>
      </c>
      <c r="L17" s="78">
        <f t="shared" si="2"/>
        <v>0.26</v>
      </c>
      <c r="M17" s="78">
        <f t="shared" si="3"/>
        <v>0.25</v>
      </c>
      <c r="N17" s="78">
        <f t="shared" si="4"/>
        <v>0.26</v>
      </c>
      <c r="O17" s="78">
        <f t="shared" si="5"/>
        <v>0.27</v>
      </c>
      <c r="P17" s="78">
        <f t="shared" si="26"/>
        <v>0.25</v>
      </c>
      <c r="Q17" s="78">
        <f t="shared" si="6"/>
        <v>0.24</v>
      </c>
      <c r="R17" s="78">
        <f t="shared" si="7"/>
        <v>0.27</v>
      </c>
      <c r="S17" s="78">
        <f t="shared" si="8"/>
        <v>0.26</v>
      </c>
      <c r="T17" s="78">
        <f t="shared" si="9"/>
        <v>0.25</v>
      </c>
      <c r="U17" s="78">
        <f t="shared" si="10"/>
        <v>0.26</v>
      </c>
      <c r="V17" s="78">
        <f t="shared" si="11"/>
        <v>0.28000000000000003</v>
      </c>
      <c r="W17" s="78">
        <f t="shared" si="12"/>
        <v>0.26</v>
      </c>
      <c r="X17" s="78">
        <f t="shared" si="13"/>
        <v>0.26</v>
      </c>
      <c r="Y17" s="78">
        <f t="shared" si="14"/>
        <v>0.24</v>
      </c>
      <c r="Z17" s="78">
        <f t="shared" si="15"/>
        <v>0.26</v>
      </c>
      <c r="AA17" s="78">
        <f t="shared" si="16"/>
        <v>0.23</v>
      </c>
      <c r="AB17" s="78">
        <f t="shared" si="17"/>
        <v>0.27</v>
      </c>
      <c r="AC17" s="78">
        <f t="shared" si="18"/>
        <v>0.27</v>
      </c>
      <c r="AD17" s="78">
        <f t="shared" si="19"/>
        <v>0.28999999999999998</v>
      </c>
      <c r="AE17" s="78">
        <f t="shared" si="20"/>
        <v>0.24</v>
      </c>
      <c r="AF17" s="78">
        <f t="shared" si="21"/>
        <v>0.27</v>
      </c>
      <c r="AG17" s="78">
        <f t="shared" si="22"/>
        <v>0.24</v>
      </c>
      <c r="AH17" s="78">
        <f t="shared" si="23"/>
        <v>0.24</v>
      </c>
      <c r="AI17" s="78">
        <f t="shared" si="24"/>
        <v>0.26</v>
      </c>
      <c r="AJ17" s="78">
        <f t="shared" si="25"/>
        <v>0.24</v>
      </c>
    </row>
    <row r="18" spans="1:36" ht="12.95" customHeight="1" x14ac:dyDescent="0.15">
      <c r="A18" s="85">
        <v>35</v>
      </c>
      <c r="B18" s="99" t="s">
        <v>37</v>
      </c>
      <c r="C18" s="99"/>
      <c r="D18" s="77">
        <v>14</v>
      </c>
      <c r="E18" s="77">
        <v>15</v>
      </c>
      <c r="F18" s="4">
        <f t="shared" si="0"/>
        <v>0.12</v>
      </c>
      <c r="G18" s="5"/>
      <c r="H18" s="77" t="s">
        <v>433</v>
      </c>
      <c r="I18" s="77"/>
      <c r="J18" s="1" t="s">
        <v>15</v>
      </c>
      <c r="K18" s="78">
        <f t="shared" si="1"/>
        <v>0.12</v>
      </c>
      <c r="L18" s="78">
        <f t="shared" si="2"/>
        <v>0.12</v>
      </c>
      <c r="M18" s="78">
        <f t="shared" si="3"/>
        <v>0.13</v>
      </c>
      <c r="N18" s="78">
        <f t="shared" si="4"/>
        <v>0.13</v>
      </c>
      <c r="O18" s="78">
        <f t="shared" si="5"/>
        <v>0.13</v>
      </c>
      <c r="P18" s="78">
        <f t="shared" si="26"/>
        <v>0.12</v>
      </c>
      <c r="Q18" s="78">
        <f t="shared" si="6"/>
        <v>0.11</v>
      </c>
      <c r="R18" s="78">
        <f t="shared" si="7"/>
        <v>0.12</v>
      </c>
      <c r="S18" s="78">
        <f t="shared" si="8"/>
        <v>0.13</v>
      </c>
      <c r="T18" s="78">
        <f t="shared" si="9"/>
        <v>0.13</v>
      </c>
      <c r="U18" s="78">
        <f t="shared" si="10"/>
        <v>0.12</v>
      </c>
      <c r="V18" s="78">
        <f t="shared" si="11"/>
        <v>0.12</v>
      </c>
      <c r="W18" s="78">
        <f t="shared" si="12"/>
        <v>0.12</v>
      </c>
      <c r="X18" s="78">
        <f t="shared" si="13"/>
        <v>0.12</v>
      </c>
      <c r="Y18" s="78">
        <f t="shared" si="14"/>
        <v>0.1</v>
      </c>
      <c r="Z18" s="78">
        <f t="shared" si="15"/>
        <v>0.12</v>
      </c>
      <c r="AA18" s="78">
        <f t="shared" si="16"/>
        <v>0.11</v>
      </c>
      <c r="AB18" s="78">
        <f t="shared" si="17"/>
        <v>0.12</v>
      </c>
      <c r="AC18" s="78">
        <f t="shared" si="18"/>
        <v>0.12</v>
      </c>
      <c r="AD18" s="78">
        <f t="shared" si="19"/>
        <v>0.15</v>
      </c>
      <c r="AE18" s="78">
        <f t="shared" si="20"/>
        <v>0.11</v>
      </c>
      <c r="AF18" s="78">
        <f t="shared" si="21"/>
        <v>0.12</v>
      </c>
      <c r="AG18" s="78">
        <f t="shared" si="22"/>
        <v>0.1</v>
      </c>
      <c r="AH18" s="78">
        <f t="shared" si="23"/>
        <v>0.11</v>
      </c>
      <c r="AI18" s="78">
        <f t="shared" si="24"/>
        <v>0.12</v>
      </c>
      <c r="AJ18" s="78">
        <f t="shared" si="25"/>
        <v>0.11</v>
      </c>
    </row>
    <row r="19" spans="1:36" ht="12.95" customHeight="1" x14ac:dyDescent="0.15">
      <c r="A19" s="85">
        <v>36</v>
      </c>
      <c r="B19" s="99" t="s">
        <v>37</v>
      </c>
      <c r="C19" s="99"/>
      <c r="D19" s="77">
        <v>24</v>
      </c>
      <c r="E19" s="77">
        <v>18</v>
      </c>
      <c r="F19" s="4">
        <f t="shared" si="0"/>
        <v>0.4</v>
      </c>
      <c r="G19" s="5"/>
      <c r="H19" s="77"/>
      <c r="I19" s="77"/>
      <c r="J19" s="1" t="s">
        <v>15</v>
      </c>
      <c r="K19" s="78">
        <f t="shared" si="1"/>
        <v>0.36</v>
      </c>
      <c r="L19" s="78">
        <f t="shared" si="2"/>
        <v>0.4</v>
      </c>
      <c r="M19" s="78">
        <f t="shared" si="3"/>
        <v>0.4</v>
      </c>
      <c r="N19" s="78">
        <f t="shared" si="4"/>
        <v>0.4</v>
      </c>
      <c r="O19" s="78">
        <f t="shared" si="5"/>
        <v>0.4</v>
      </c>
      <c r="P19" s="78">
        <f t="shared" si="26"/>
        <v>0.4</v>
      </c>
      <c r="Q19" s="78">
        <f t="shared" si="6"/>
        <v>0.36</v>
      </c>
      <c r="R19" s="78">
        <f t="shared" si="7"/>
        <v>0.4</v>
      </c>
      <c r="S19" s="78">
        <f t="shared" si="8"/>
        <v>0.4</v>
      </c>
      <c r="T19" s="78">
        <f t="shared" si="9"/>
        <v>0.41</v>
      </c>
      <c r="U19" s="78">
        <f t="shared" si="10"/>
        <v>0.4</v>
      </c>
      <c r="V19" s="78">
        <f t="shared" si="11"/>
        <v>0.42</v>
      </c>
      <c r="W19" s="78">
        <f t="shared" si="12"/>
        <v>0.39</v>
      </c>
      <c r="X19" s="78">
        <f t="shared" si="13"/>
        <v>0.39</v>
      </c>
      <c r="Y19" s="78">
        <f t="shared" si="14"/>
        <v>0.36</v>
      </c>
      <c r="Z19" s="78">
        <f t="shared" si="15"/>
        <v>0.39</v>
      </c>
      <c r="AA19" s="78">
        <f t="shared" si="16"/>
        <v>0.35</v>
      </c>
      <c r="AB19" s="78">
        <f t="shared" si="17"/>
        <v>0.41</v>
      </c>
      <c r="AC19" s="78">
        <f t="shared" si="18"/>
        <v>0.41</v>
      </c>
      <c r="AD19" s="78">
        <f t="shared" si="19"/>
        <v>0.44</v>
      </c>
      <c r="AE19" s="78">
        <f t="shared" si="20"/>
        <v>0.37</v>
      </c>
      <c r="AF19" s="78">
        <f t="shared" si="21"/>
        <v>0.41</v>
      </c>
      <c r="AG19" s="78">
        <f t="shared" si="22"/>
        <v>0.35</v>
      </c>
      <c r="AH19" s="78">
        <f t="shared" si="23"/>
        <v>0.37</v>
      </c>
      <c r="AI19" s="78">
        <f t="shared" si="24"/>
        <v>0.39</v>
      </c>
      <c r="AJ19" s="78">
        <f t="shared" si="25"/>
        <v>0.37</v>
      </c>
    </row>
    <row r="20" spans="1:36" ht="12.95" customHeight="1" x14ac:dyDescent="0.15">
      <c r="A20" s="85">
        <v>37</v>
      </c>
      <c r="B20" s="99" t="s">
        <v>37</v>
      </c>
      <c r="C20" s="99"/>
      <c r="D20" s="77">
        <v>16</v>
      </c>
      <c r="E20" s="77">
        <v>15</v>
      </c>
      <c r="F20" s="4">
        <f t="shared" si="0"/>
        <v>0.16</v>
      </c>
      <c r="G20" s="5"/>
      <c r="H20" s="77" t="s">
        <v>433</v>
      </c>
      <c r="I20" s="5" t="s">
        <v>441</v>
      </c>
      <c r="J20" s="1" t="s">
        <v>15</v>
      </c>
      <c r="K20" s="78">
        <f t="shared" si="1"/>
        <v>0.15</v>
      </c>
      <c r="L20" s="78">
        <f t="shared" si="2"/>
        <v>0.16</v>
      </c>
      <c r="M20" s="78">
        <f t="shared" si="3"/>
        <v>0.16</v>
      </c>
      <c r="N20" s="78">
        <f t="shared" si="4"/>
        <v>0.16</v>
      </c>
      <c r="O20" s="78">
        <f t="shared" si="5"/>
        <v>0.16</v>
      </c>
      <c r="P20" s="78">
        <f t="shared" si="26"/>
        <v>0.16</v>
      </c>
      <c r="Q20" s="78">
        <f t="shared" si="6"/>
        <v>0.15</v>
      </c>
      <c r="R20" s="78">
        <f t="shared" si="7"/>
        <v>0.16</v>
      </c>
      <c r="S20" s="78">
        <f t="shared" si="8"/>
        <v>0.16</v>
      </c>
      <c r="T20" s="78">
        <f t="shared" si="9"/>
        <v>0.16</v>
      </c>
      <c r="U20" s="78">
        <f t="shared" si="10"/>
        <v>0.16</v>
      </c>
      <c r="V20" s="78">
        <f t="shared" si="11"/>
        <v>0.16</v>
      </c>
      <c r="W20" s="78">
        <f t="shared" si="12"/>
        <v>0.15</v>
      </c>
      <c r="X20" s="78">
        <f t="shared" si="13"/>
        <v>0.16</v>
      </c>
      <c r="Y20" s="78">
        <f t="shared" si="14"/>
        <v>0.14000000000000001</v>
      </c>
      <c r="Z20" s="78">
        <f t="shared" si="15"/>
        <v>0.15</v>
      </c>
      <c r="AA20" s="78">
        <f t="shared" si="16"/>
        <v>0.14000000000000001</v>
      </c>
      <c r="AB20" s="78">
        <f t="shared" si="17"/>
        <v>0.15</v>
      </c>
      <c r="AC20" s="78">
        <f t="shared" si="18"/>
        <v>0.16</v>
      </c>
      <c r="AD20" s="78">
        <f t="shared" si="19"/>
        <v>0.19</v>
      </c>
      <c r="AE20" s="78">
        <f t="shared" si="20"/>
        <v>0.14000000000000001</v>
      </c>
      <c r="AF20" s="78">
        <f t="shared" si="21"/>
        <v>0.15</v>
      </c>
      <c r="AG20" s="78">
        <f t="shared" si="22"/>
        <v>0.14000000000000001</v>
      </c>
      <c r="AH20" s="78">
        <f t="shared" si="23"/>
        <v>0.14000000000000001</v>
      </c>
      <c r="AI20" s="78">
        <f t="shared" si="24"/>
        <v>0.16</v>
      </c>
      <c r="AJ20" s="78">
        <f t="shared" si="25"/>
        <v>0.14000000000000001</v>
      </c>
    </row>
    <row r="21" spans="1:36" ht="12.95" customHeight="1" x14ac:dyDescent="0.15">
      <c r="A21" s="85">
        <v>38</v>
      </c>
      <c r="B21" s="99" t="s">
        <v>37</v>
      </c>
      <c r="C21" s="99"/>
      <c r="D21" s="77">
        <v>16</v>
      </c>
      <c r="E21" s="77">
        <v>16</v>
      </c>
      <c r="F21" s="4">
        <f t="shared" si="0"/>
        <v>0.17</v>
      </c>
      <c r="G21" s="5" t="s">
        <v>432</v>
      </c>
      <c r="H21" s="77" t="s">
        <v>433</v>
      </c>
      <c r="I21" s="5" t="s">
        <v>432</v>
      </c>
      <c r="J21" s="1" t="s">
        <v>15</v>
      </c>
      <c r="K21" s="78">
        <f t="shared" si="1"/>
        <v>0.16</v>
      </c>
      <c r="L21" s="78">
        <f t="shared" si="2"/>
        <v>0.17</v>
      </c>
      <c r="M21" s="78">
        <f t="shared" si="3"/>
        <v>0.17</v>
      </c>
      <c r="N21" s="78">
        <f t="shared" si="4"/>
        <v>0.17</v>
      </c>
      <c r="O21" s="78">
        <f t="shared" si="5"/>
        <v>0.17</v>
      </c>
      <c r="P21" s="78">
        <f t="shared" si="26"/>
        <v>0.17</v>
      </c>
      <c r="Q21" s="78">
        <f t="shared" si="6"/>
        <v>0.15</v>
      </c>
      <c r="R21" s="78">
        <f t="shared" si="7"/>
        <v>0.17</v>
      </c>
      <c r="S21" s="78">
        <f t="shared" si="8"/>
        <v>0.17</v>
      </c>
      <c r="T21" s="78">
        <f t="shared" si="9"/>
        <v>0.18</v>
      </c>
      <c r="U21" s="78">
        <f t="shared" si="10"/>
        <v>0.17</v>
      </c>
      <c r="V21" s="78">
        <f t="shared" si="11"/>
        <v>0.17</v>
      </c>
      <c r="W21" s="78">
        <f t="shared" si="12"/>
        <v>0.16</v>
      </c>
      <c r="X21" s="78">
        <f t="shared" si="13"/>
        <v>0.17</v>
      </c>
      <c r="Y21" s="78">
        <f t="shared" si="14"/>
        <v>0.14000000000000001</v>
      </c>
      <c r="Z21" s="78">
        <f t="shared" si="15"/>
        <v>0.16</v>
      </c>
      <c r="AA21" s="78">
        <f t="shared" si="16"/>
        <v>0.15</v>
      </c>
      <c r="AB21" s="78">
        <f t="shared" si="17"/>
        <v>0.16</v>
      </c>
      <c r="AC21" s="78">
        <f t="shared" si="18"/>
        <v>0.17</v>
      </c>
      <c r="AD21" s="78">
        <f t="shared" si="19"/>
        <v>0.2</v>
      </c>
      <c r="AE21" s="78">
        <f t="shared" si="20"/>
        <v>0.15</v>
      </c>
      <c r="AF21" s="78">
        <f t="shared" si="21"/>
        <v>0.16</v>
      </c>
      <c r="AG21" s="78">
        <f t="shared" si="22"/>
        <v>0.14000000000000001</v>
      </c>
      <c r="AH21" s="78">
        <f t="shared" si="23"/>
        <v>0.15</v>
      </c>
      <c r="AI21" s="78">
        <f t="shared" si="24"/>
        <v>0.17</v>
      </c>
      <c r="AJ21" s="78">
        <f t="shared" si="25"/>
        <v>0.15</v>
      </c>
    </row>
    <row r="22" spans="1:36" ht="12.95" customHeight="1" x14ac:dyDescent="0.15">
      <c r="A22" s="85">
        <v>39</v>
      </c>
      <c r="B22" s="99" t="s">
        <v>37</v>
      </c>
      <c r="C22" s="99"/>
      <c r="D22" s="77">
        <v>24</v>
      </c>
      <c r="E22" s="77">
        <v>22</v>
      </c>
      <c r="F22" s="4">
        <f t="shared" si="0"/>
        <v>0.5</v>
      </c>
      <c r="G22" s="26"/>
      <c r="H22" s="77"/>
      <c r="I22" s="77"/>
      <c r="J22" s="1" t="s">
        <v>15</v>
      </c>
      <c r="K22" s="78">
        <f t="shared" si="1"/>
        <v>0.44</v>
      </c>
      <c r="L22" s="78">
        <f t="shared" si="2"/>
        <v>0.5</v>
      </c>
      <c r="M22" s="78">
        <f t="shared" si="3"/>
        <v>0.5</v>
      </c>
      <c r="N22" s="78">
        <f t="shared" si="4"/>
        <v>0.49</v>
      </c>
      <c r="O22" s="78">
        <f t="shared" si="5"/>
        <v>0.49</v>
      </c>
      <c r="P22" s="78">
        <f t="shared" si="26"/>
        <v>0.5</v>
      </c>
      <c r="Q22" s="78">
        <f t="shared" si="6"/>
        <v>0.44</v>
      </c>
      <c r="R22" s="78">
        <f t="shared" si="7"/>
        <v>0.49</v>
      </c>
      <c r="S22" s="78">
        <f t="shared" si="8"/>
        <v>0.5</v>
      </c>
      <c r="T22" s="78">
        <f t="shared" si="9"/>
        <v>0.54</v>
      </c>
      <c r="U22" s="78">
        <f t="shared" si="10"/>
        <v>0.5</v>
      </c>
      <c r="V22" s="78">
        <f t="shared" si="11"/>
        <v>0.5</v>
      </c>
      <c r="W22" s="78">
        <f t="shared" si="12"/>
        <v>0.47</v>
      </c>
      <c r="X22" s="78">
        <f t="shared" si="13"/>
        <v>0.48</v>
      </c>
      <c r="Y22" s="78">
        <f t="shared" si="14"/>
        <v>0.44</v>
      </c>
      <c r="Z22" s="78">
        <f t="shared" si="15"/>
        <v>0.48</v>
      </c>
      <c r="AA22" s="78">
        <f t="shared" si="16"/>
        <v>0.42</v>
      </c>
      <c r="AB22" s="78">
        <f t="shared" si="17"/>
        <v>0.5</v>
      </c>
      <c r="AC22" s="78">
        <f t="shared" si="18"/>
        <v>0.51</v>
      </c>
      <c r="AD22" s="78">
        <f t="shared" si="19"/>
        <v>0.55000000000000004</v>
      </c>
      <c r="AE22" s="78">
        <f t="shared" si="20"/>
        <v>0.46</v>
      </c>
      <c r="AF22" s="78">
        <f t="shared" si="21"/>
        <v>0.51</v>
      </c>
      <c r="AG22" s="78">
        <f t="shared" si="22"/>
        <v>0.41</v>
      </c>
      <c r="AH22" s="78">
        <f t="shared" si="23"/>
        <v>0.45</v>
      </c>
      <c r="AI22" s="78">
        <f t="shared" si="24"/>
        <v>0.48</v>
      </c>
      <c r="AJ22" s="78">
        <f t="shared" si="25"/>
        <v>0.45</v>
      </c>
    </row>
    <row r="23" spans="1:36" ht="12.95" customHeight="1" x14ac:dyDescent="0.15">
      <c r="A23" s="85">
        <v>40</v>
      </c>
      <c r="B23" s="99" t="s">
        <v>37</v>
      </c>
      <c r="C23" s="99"/>
      <c r="D23" s="77">
        <v>18</v>
      </c>
      <c r="E23" s="77">
        <v>16</v>
      </c>
      <c r="F23" s="4">
        <f t="shared" si="0"/>
        <v>0.21</v>
      </c>
      <c r="G23" s="26"/>
      <c r="H23" s="77"/>
      <c r="I23" s="77"/>
      <c r="J23" s="1" t="s">
        <v>15</v>
      </c>
      <c r="K23" s="78">
        <f t="shared" si="1"/>
        <v>0.19</v>
      </c>
      <c r="L23" s="78">
        <f t="shared" si="2"/>
        <v>0.21</v>
      </c>
      <c r="M23" s="78">
        <f t="shared" si="3"/>
        <v>0.21</v>
      </c>
      <c r="N23" s="78">
        <f t="shared" si="4"/>
        <v>0.21</v>
      </c>
      <c r="O23" s="78">
        <f t="shared" si="5"/>
        <v>0.21</v>
      </c>
      <c r="P23" s="78">
        <f t="shared" si="26"/>
        <v>0.21</v>
      </c>
      <c r="Q23" s="78">
        <f t="shared" si="6"/>
        <v>0.19</v>
      </c>
      <c r="R23" s="78">
        <f t="shared" si="7"/>
        <v>0.21</v>
      </c>
      <c r="S23" s="78">
        <f t="shared" si="8"/>
        <v>0.21</v>
      </c>
      <c r="T23" s="78">
        <f t="shared" si="9"/>
        <v>0.22</v>
      </c>
      <c r="U23" s="78">
        <f t="shared" si="10"/>
        <v>0.21</v>
      </c>
      <c r="V23" s="78">
        <f t="shared" si="11"/>
        <v>0.21</v>
      </c>
      <c r="W23" s="78">
        <f t="shared" si="12"/>
        <v>0.2</v>
      </c>
      <c r="X23" s="78">
        <f t="shared" si="13"/>
        <v>0.21</v>
      </c>
      <c r="Y23" s="78">
        <f t="shared" si="14"/>
        <v>0.18</v>
      </c>
      <c r="Z23" s="78">
        <f t="shared" si="15"/>
        <v>0.2</v>
      </c>
      <c r="AA23" s="78">
        <f t="shared" si="16"/>
        <v>0.19</v>
      </c>
      <c r="AB23" s="78">
        <f t="shared" si="17"/>
        <v>0.21</v>
      </c>
      <c r="AC23" s="78">
        <f t="shared" si="18"/>
        <v>0.21</v>
      </c>
      <c r="AD23" s="78">
        <f t="shared" si="19"/>
        <v>0.24</v>
      </c>
      <c r="AE23" s="78">
        <f t="shared" si="20"/>
        <v>0.19</v>
      </c>
      <c r="AF23" s="78">
        <f t="shared" si="21"/>
        <v>0.21</v>
      </c>
      <c r="AG23" s="78">
        <f t="shared" si="22"/>
        <v>0.18</v>
      </c>
      <c r="AH23" s="78">
        <f t="shared" si="23"/>
        <v>0.19</v>
      </c>
      <c r="AI23" s="78">
        <f t="shared" si="24"/>
        <v>0.21</v>
      </c>
      <c r="AJ23" s="78">
        <f t="shared" si="25"/>
        <v>0.19</v>
      </c>
    </row>
    <row r="24" spans="1:36" ht="12.95" customHeight="1" x14ac:dyDescent="0.15">
      <c r="A24" s="85">
        <v>41</v>
      </c>
      <c r="B24" s="99" t="s">
        <v>37</v>
      </c>
      <c r="C24" s="99"/>
      <c r="D24" s="77">
        <v>24</v>
      </c>
      <c r="E24" s="77">
        <v>18</v>
      </c>
      <c r="F24" s="4">
        <f t="shared" si="0"/>
        <v>0.4</v>
      </c>
      <c r="G24" s="5"/>
      <c r="H24" s="77"/>
      <c r="I24" s="77"/>
      <c r="J24" s="1" t="s">
        <v>15</v>
      </c>
      <c r="K24" s="78">
        <f t="shared" si="1"/>
        <v>0.36</v>
      </c>
      <c r="L24" s="78">
        <f t="shared" si="2"/>
        <v>0.4</v>
      </c>
      <c r="M24" s="78">
        <f t="shared" si="3"/>
        <v>0.4</v>
      </c>
      <c r="N24" s="78">
        <f t="shared" si="4"/>
        <v>0.4</v>
      </c>
      <c r="O24" s="78">
        <f t="shared" si="5"/>
        <v>0.4</v>
      </c>
      <c r="P24" s="78">
        <f t="shared" si="26"/>
        <v>0.4</v>
      </c>
      <c r="Q24" s="78">
        <f t="shared" si="6"/>
        <v>0.36</v>
      </c>
      <c r="R24" s="78">
        <f t="shared" si="7"/>
        <v>0.4</v>
      </c>
      <c r="S24" s="78">
        <f t="shared" si="8"/>
        <v>0.4</v>
      </c>
      <c r="T24" s="78">
        <f t="shared" si="9"/>
        <v>0.41</v>
      </c>
      <c r="U24" s="78">
        <f t="shared" si="10"/>
        <v>0.4</v>
      </c>
      <c r="V24" s="78">
        <f t="shared" si="11"/>
        <v>0.42</v>
      </c>
      <c r="W24" s="78">
        <f t="shared" si="12"/>
        <v>0.39</v>
      </c>
      <c r="X24" s="78">
        <f t="shared" si="13"/>
        <v>0.39</v>
      </c>
      <c r="Y24" s="78">
        <f t="shared" si="14"/>
        <v>0.36</v>
      </c>
      <c r="Z24" s="78">
        <f t="shared" si="15"/>
        <v>0.39</v>
      </c>
      <c r="AA24" s="78">
        <f t="shared" si="16"/>
        <v>0.35</v>
      </c>
      <c r="AB24" s="78">
        <f t="shared" si="17"/>
        <v>0.41</v>
      </c>
      <c r="AC24" s="78">
        <f t="shared" si="18"/>
        <v>0.41</v>
      </c>
      <c r="AD24" s="78">
        <f t="shared" si="19"/>
        <v>0.44</v>
      </c>
      <c r="AE24" s="78">
        <f t="shared" si="20"/>
        <v>0.37</v>
      </c>
      <c r="AF24" s="78">
        <f t="shared" si="21"/>
        <v>0.41</v>
      </c>
      <c r="AG24" s="78">
        <f t="shared" si="22"/>
        <v>0.35</v>
      </c>
      <c r="AH24" s="78">
        <f t="shared" si="23"/>
        <v>0.37</v>
      </c>
      <c r="AI24" s="78">
        <f t="shared" si="24"/>
        <v>0.39</v>
      </c>
      <c r="AJ24" s="78">
        <f t="shared" si="25"/>
        <v>0.37</v>
      </c>
    </row>
    <row r="25" spans="1:36" ht="12.95" customHeight="1" x14ac:dyDescent="0.15">
      <c r="A25" s="85">
        <v>42</v>
      </c>
      <c r="B25" s="99" t="s">
        <v>37</v>
      </c>
      <c r="C25" s="99"/>
      <c r="D25" s="77">
        <v>12</v>
      </c>
      <c r="E25" s="77">
        <v>12</v>
      </c>
      <c r="F25" s="4">
        <f t="shared" si="0"/>
        <v>7.0000000000000007E-2</v>
      </c>
      <c r="G25" s="5"/>
      <c r="H25" s="77" t="s">
        <v>433</v>
      </c>
      <c r="I25" s="77" t="s">
        <v>442</v>
      </c>
      <c r="J25" s="1" t="s">
        <v>15</v>
      </c>
      <c r="K25" s="78">
        <f t="shared" si="1"/>
        <v>7.0000000000000007E-2</v>
      </c>
      <c r="L25" s="78">
        <f t="shared" si="2"/>
        <v>7.0000000000000007E-2</v>
      </c>
      <c r="M25" s="78">
        <f t="shared" si="3"/>
        <v>7.0000000000000007E-2</v>
      </c>
      <c r="N25" s="78">
        <f t="shared" si="4"/>
        <v>0.08</v>
      </c>
      <c r="O25" s="78">
        <f t="shared" si="5"/>
        <v>0.08</v>
      </c>
      <c r="P25" s="78">
        <f t="shared" si="26"/>
        <v>7.0000000000000007E-2</v>
      </c>
      <c r="Q25" s="78">
        <f t="shared" si="6"/>
        <v>7.0000000000000007E-2</v>
      </c>
      <c r="R25" s="78">
        <f t="shared" si="7"/>
        <v>7.0000000000000007E-2</v>
      </c>
      <c r="S25" s="78">
        <f t="shared" si="8"/>
        <v>7.0000000000000007E-2</v>
      </c>
      <c r="T25" s="78">
        <f t="shared" si="9"/>
        <v>7.0000000000000007E-2</v>
      </c>
      <c r="U25" s="78">
        <f t="shared" si="10"/>
        <v>7.0000000000000007E-2</v>
      </c>
      <c r="V25" s="78">
        <f t="shared" si="11"/>
        <v>7.0000000000000007E-2</v>
      </c>
      <c r="W25" s="78">
        <f t="shared" si="12"/>
        <v>7.0000000000000007E-2</v>
      </c>
      <c r="X25" s="78">
        <f t="shared" si="13"/>
        <v>7.0000000000000007E-2</v>
      </c>
      <c r="Y25" s="78">
        <f t="shared" si="14"/>
        <v>0.06</v>
      </c>
      <c r="Z25" s="78">
        <f t="shared" si="15"/>
        <v>7.0000000000000007E-2</v>
      </c>
      <c r="AA25" s="78">
        <f t="shared" si="16"/>
        <v>7.0000000000000007E-2</v>
      </c>
      <c r="AB25" s="78">
        <f t="shared" si="17"/>
        <v>7.0000000000000007E-2</v>
      </c>
      <c r="AC25" s="78">
        <f t="shared" si="18"/>
        <v>7.0000000000000007E-2</v>
      </c>
      <c r="AD25" s="78">
        <f t="shared" si="19"/>
        <v>0.09</v>
      </c>
      <c r="AE25" s="78">
        <f t="shared" si="20"/>
        <v>0.06</v>
      </c>
      <c r="AF25" s="78">
        <f t="shared" si="21"/>
        <v>7.0000000000000007E-2</v>
      </c>
      <c r="AG25" s="78">
        <f t="shared" si="22"/>
        <v>0.06</v>
      </c>
      <c r="AH25" s="78">
        <f t="shared" si="23"/>
        <v>7.0000000000000007E-2</v>
      </c>
      <c r="AI25" s="78">
        <f t="shared" si="24"/>
        <v>7.0000000000000007E-2</v>
      </c>
      <c r="AJ25" s="78">
        <f t="shared" si="25"/>
        <v>7.0000000000000007E-2</v>
      </c>
    </row>
    <row r="26" spans="1:36" ht="12.95" customHeight="1" x14ac:dyDescent="0.15">
      <c r="A26" s="85">
        <v>43</v>
      </c>
      <c r="B26" s="99" t="s">
        <v>37</v>
      </c>
      <c r="C26" s="99"/>
      <c r="D26" s="77">
        <v>16</v>
      </c>
      <c r="E26" s="77">
        <v>13</v>
      </c>
      <c r="F26" s="4">
        <f t="shared" si="0"/>
        <v>0.13</v>
      </c>
      <c r="G26" s="5"/>
      <c r="H26" s="77"/>
      <c r="I26" s="5"/>
      <c r="J26" s="1" t="s">
        <v>15</v>
      </c>
      <c r="K26" s="78">
        <f t="shared" si="1"/>
        <v>0.13</v>
      </c>
      <c r="L26" s="78">
        <f t="shared" si="2"/>
        <v>0.13</v>
      </c>
      <c r="M26" s="78">
        <f t="shared" si="3"/>
        <v>0.13</v>
      </c>
      <c r="N26" s="78">
        <f t="shared" si="4"/>
        <v>0.14000000000000001</v>
      </c>
      <c r="O26" s="78">
        <f t="shared" si="5"/>
        <v>0.14000000000000001</v>
      </c>
      <c r="P26" s="78">
        <f t="shared" si="26"/>
        <v>0.13</v>
      </c>
      <c r="Q26" s="78">
        <f t="shared" si="6"/>
        <v>0.13</v>
      </c>
      <c r="R26" s="78">
        <f t="shared" si="7"/>
        <v>0.13</v>
      </c>
      <c r="S26" s="78">
        <f t="shared" si="8"/>
        <v>0.14000000000000001</v>
      </c>
      <c r="T26" s="78">
        <f t="shared" si="9"/>
        <v>0.13</v>
      </c>
      <c r="U26" s="78">
        <f t="shared" si="10"/>
        <v>0.13</v>
      </c>
      <c r="V26" s="78">
        <f t="shared" si="11"/>
        <v>0.14000000000000001</v>
      </c>
      <c r="W26" s="78">
        <f t="shared" si="12"/>
        <v>0.13</v>
      </c>
      <c r="X26" s="78">
        <f t="shared" si="13"/>
        <v>0.13</v>
      </c>
      <c r="Y26" s="78">
        <f t="shared" si="14"/>
        <v>0.12</v>
      </c>
      <c r="Z26" s="78">
        <f t="shared" si="15"/>
        <v>0.13</v>
      </c>
      <c r="AA26" s="78">
        <f t="shared" si="16"/>
        <v>0.12</v>
      </c>
      <c r="AB26" s="78">
        <f t="shared" si="17"/>
        <v>0.13</v>
      </c>
      <c r="AC26" s="78">
        <f t="shared" si="18"/>
        <v>0.13</v>
      </c>
      <c r="AD26" s="78">
        <f t="shared" si="19"/>
        <v>0.16</v>
      </c>
      <c r="AE26" s="78">
        <f t="shared" si="20"/>
        <v>0.12</v>
      </c>
      <c r="AF26" s="78">
        <f t="shared" si="21"/>
        <v>0.13</v>
      </c>
      <c r="AG26" s="78">
        <f t="shared" si="22"/>
        <v>0.12</v>
      </c>
      <c r="AH26" s="78">
        <f t="shared" si="23"/>
        <v>0.12</v>
      </c>
      <c r="AI26" s="78">
        <f t="shared" si="24"/>
        <v>0.14000000000000001</v>
      </c>
      <c r="AJ26" s="78">
        <f t="shared" si="25"/>
        <v>0.12</v>
      </c>
    </row>
    <row r="27" spans="1:36" ht="12.95" customHeight="1" x14ac:dyDescent="0.15">
      <c r="A27" s="77"/>
      <c r="B27" s="99"/>
      <c r="C27" s="99"/>
      <c r="D27" s="77"/>
      <c r="E27" s="77"/>
      <c r="F27" s="4" t="str">
        <f t="shared" si="0"/>
        <v/>
      </c>
      <c r="G27" s="5"/>
      <c r="H27" s="77"/>
      <c r="I27" s="77"/>
      <c r="J27" s="1" t="s">
        <v>15</v>
      </c>
      <c r="K27" s="78" t="e">
        <f t="shared" si="1"/>
        <v>#NUM!</v>
      </c>
      <c r="L27" s="78" t="e">
        <f t="shared" si="2"/>
        <v>#NUM!</v>
      </c>
      <c r="M27" s="78" t="e">
        <f t="shared" si="3"/>
        <v>#NUM!</v>
      </c>
      <c r="N27" s="78" t="e">
        <f t="shared" si="4"/>
        <v>#NUM!</v>
      </c>
      <c r="O27" s="78" t="e">
        <f t="shared" si="5"/>
        <v>#NUM!</v>
      </c>
      <c r="P27" s="78" t="e">
        <f t="shared" si="26"/>
        <v>#N/A</v>
      </c>
      <c r="Q27" s="78" t="e">
        <f t="shared" si="6"/>
        <v>#NUM!</v>
      </c>
      <c r="R27" s="78" t="e">
        <f t="shared" si="7"/>
        <v>#NUM!</v>
      </c>
      <c r="S27" s="78" t="e">
        <f t="shared" si="8"/>
        <v>#NUM!</v>
      </c>
      <c r="T27" s="78" t="e">
        <f t="shared" si="9"/>
        <v>#NUM!</v>
      </c>
      <c r="U27" s="78" t="e">
        <f t="shared" si="10"/>
        <v>#N/A</v>
      </c>
      <c r="V27" s="78" t="e">
        <f t="shared" si="11"/>
        <v>#NUM!</v>
      </c>
      <c r="W27" s="78" t="e">
        <f t="shared" si="12"/>
        <v>#NUM!</v>
      </c>
      <c r="X27" s="78" t="e">
        <f t="shared" si="13"/>
        <v>#NUM!</v>
      </c>
      <c r="Y27" s="78" t="e">
        <f t="shared" si="14"/>
        <v>#NUM!</v>
      </c>
      <c r="Z27" s="78" t="e">
        <f t="shared" si="15"/>
        <v>#N/A</v>
      </c>
      <c r="AA27" s="78" t="e">
        <f t="shared" si="16"/>
        <v>#NUM!</v>
      </c>
      <c r="AB27" s="78" t="e">
        <f t="shared" si="17"/>
        <v>#NUM!</v>
      </c>
      <c r="AC27" s="78" t="e">
        <f t="shared" si="18"/>
        <v>#NUM!</v>
      </c>
      <c r="AD27" s="78" t="e">
        <f t="shared" si="19"/>
        <v>#NUM!</v>
      </c>
      <c r="AE27" s="78" t="e">
        <f t="shared" si="20"/>
        <v>#NUM!</v>
      </c>
      <c r="AF27" s="78" t="e">
        <f t="shared" si="21"/>
        <v>#N/A</v>
      </c>
      <c r="AG27" s="78" t="e">
        <f t="shared" si="22"/>
        <v>#NUM!</v>
      </c>
      <c r="AH27" s="78" t="e">
        <f t="shared" si="23"/>
        <v>#NUM!</v>
      </c>
      <c r="AI27" s="78" t="e">
        <f t="shared" si="24"/>
        <v>#NUM!</v>
      </c>
      <c r="AJ27" s="78" t="e">
        <f t="shared" si="25"/>
        <v>#N/A</v>
      </c>
    </row>
    <row r="28" spans="1:36" ht="12.95" customHeight="1" x14ac:dyDescent="0.15">
      <c r="A28" s="77"/>
      <c r="B28" s="99"/>
      <c r="C28" s="99"/>
      <c r="D28" s="77"/>
      <c r="E28" s="77"/>
      <c r="F28" s="4" t="str">
        <f t="shared" si="0"/>
        <v/>
      </c>
      <c r="G28" s="5"/>
      <c r="H28" s="77"/>
      <c r="I28" s="5"/>
      <c r="J28" s="1" t="s">
        <v>15</v>
      </c>
      <c r="K28" s="78" t="e">
        <f t="shared" si="1"/>
        <v>#NUM!</v>
      </c>
      <c r="L28" s="78" t="e">
        <f t="shared" si="2"/>
        <v>#NUM!</v>
      </c>
      <c r="M28" s="78" t="e">
        <f t="shared" si="3"/>
        <v>#NUM!</v>
      </c>
      <c r="N28" s="8" t="e">
        <f t="shared" si="4"/>
        <v>#NUM!</v>
      </c>
      <c r="O28" s="78" t="e">
        <f t="shared" si="5"/>
        <v>#NUM!</v>
      </c>
      <c r="P28" s="78" t="e">
        <f t="shared" si="26"/>
        <v>#N/A</v>
      </c>
      <c r="Q28" s="78" t="e">
        <f t="shared" si="6"/>
        <v>#NUM!</v>
      </c>
      <c r="R28" s="78" t="e">
        <f t="shared" si="7"/>
        <v>#NUM!</v>
      </c>
      <c r="S28" s="78" t="e">
        <f t="shared" si="8"/>
        <v>#NUM!</v>
      </c>
      <c r="T28" s="78" t="e">
        <f t="shared" si="9"/>
        <v>#NUM!</v>
      </c>
      <c r="U28" s="78" t="e">
        <f t="shared" si="10"/>
        <v>#N/A</v>
      </c>
      <c r="V28" s="78" t="e">
        <f t="shared" si="11"/>
        <v>#NUM!</v>
      </c>
      <c r="W28" s="78" t="e">
        <f t="shared" si="12"/>
        <v>#NUM!</v>
      </c>
      <c r="X28" s="78" t="e">
        <f t="shared" si="13"/>
        <v>#NUM!</v>
      </c>
      <c r="Y28" s="78" t="e">
        <f t="shared" si="14"/>
        <v>#NUM!</v>
      </c>
      <c r="Z28" s="78" t="e">
        <f t="shared" si="15"/>
        <v>#N/A</v>
      </c>
      <c r="AA28" s="78" t="e">
        <f t="shared" si="16"/>
        <v>#NUM!</v>
      </c>
      <c r="AB28" s="78" t="e">
        <f t="shared" si="17"/>
        <v>#NUM!</v>
      </c>
      <c r="AC28" s="78" t="e">
        <f t="shared" si="18"/>
        <v>#NUM!</v>
      </c>
      <c r="AD28" s="78" t="e">
        <f t="shared" si="19"/>
        <v>#NUM!</v>
      </c>
      <c r="AE28" s="78" t="e">
        <f t="shared" si="20"/>
        <v>#NUM!</v>
      </c>
      <c r="AF28" s="78" t="e">
        <f t="shared" si="21"/>
        <v>#N/A</v>
      </c>
      <c r="AG28" s="78" t="e">
        <f t="shared" si="22"/>
        <v>#NUM!</v>
      </c>
      <c r="AH28" s="78" t="e">
        <f t="shared" si="23"/>
        <v>#NUM!</v>
      </c>
      <c r="AI28" s="78" t="e">
        <f t="shared" si="24"/>
        <v>#NUM!</v>
      </c>
      <c r="AJ28" s="78" t="e">
        <f t="shared" si="25"/>
        <v>#N/A</v>
      </c>
    </row>
    <row r="29" spans="1:36" ht="12.95" customHeight="1" x14ac:dyDescent="0.15">
      <c r="A29" s="77"/>
      <c r="B29" s="99"/>
      <c r="C29" s="99"/>
      <c r="D29" s="77"/>
      <c r="E29" s="77"/>
      <c r="F29" s="4" t="str">
        <f t="shared" si="0"/>
        <v/>
      </c>
      <c r="G29" s="5"/>
      <c r="H29" s="77"/>
      <c r="I29" s="77"/>
      <c r="J29" s="1" t="s">
        <v>15</v>
      </c>
      <c r="K29" s="78" t="e">
        <f t="shared" si="1"/>
        <v>#NUM!</v>
      </c>
      <c r="L29" s="78" t="e">
        <f t="shared" si="2"/>
        <v>#NUM!</v>
      </c>
      <c r="M29" s="78" t="e">
        <f t="shared" si="3"/>
        <v>#NUM!</v>
      </c>
      <c r="N29" s="78" t="e">
        <f t="shared" si="4"/>
        <v>#NUM!</v>
      </c>
      <c r="O29" s="78" t="e">
        <f t="shared" si="5"/>
        <v>#NUM!</v>
      </c>
      <c r="P29" s="78" t="e">
        <f t="shared" si="26"/>
        <v>#N/A</v>
      </c>
      <c r="Q29" s="78" t="e">
        <f t="shared" si="6"/>
        <v>#NUM!</v>
      </c>
      <c r="R29" s="78" t="e">
        <f t="shared" si="7"/>
        <v>#NUM!</v>
      </c>
      <c r="S29" s="78" t="e">
        <f t="shared" si="8"/>
        <v>#NUM!</v>
      </c>
      <c r="T29" s="78" t="e">
        <f t="shared" si="9"/>
        <v>#NUM!</v>
      </c>
      <c r="U29" s="78" t="e">
        <f t="shared" si="10"/>
        <v>#N/A</v>
      </c>
      <c r="V29" s="78" t="e">
        <f t="shared" si="11"/>
        <v>#NUM!</v>
      </c>
      <c r="W29" s="78" t="e">
        <f t="shared" si="12"/>
        <v>#NUM!</v>
      </c>
      <c r="X29" s="78" t="e">
        <f t="shared" si="13"/>
        <v>#NUM!</v>
      </c>
      <c r="Y29" s="78" t="e">
        <f t="shared" si="14"/>
        <v>#NUM!</v>
      </c>
      <c r="Z29" s="78" t="e">
        <f t="shared" si="15"/>
        <v>#N/A</v>
      </c>
      <c r="AA29" s="78" t="e">
        <f t="shared" si="16"/>
        <v>#NUM!</v>
      </c>
      <c r="AB29" s="78" t="e">
        <f t="shared" si="17"/>
        <v>#NUM!</v>
      </c>
      <c r="AC29" s="78" t="e">
        <f t="shared" si="18"/>
        <v>#NUM!</v>
      </c>
      <c r="AD29" s="78" t="e">
        <f t="shared" si="19"/>
        <v>#NUM!</v>
      </c>
      <c r="AE29" s="78" t="e">
        <f t="shared" si="20"/>
        <v>#NUM!</v>
      </c>
      <c r="AF29" s="78" t="e">
        <f t="shared" si="21"/>
        <v>#N/A</v>
      </c>
      <c r="AG29" s="78" t="e">
        <f t="shared" si="22"/>
        <v>#NUM!</v>
      </c>
      <c r="AH29" s="78" t="e">
        <f t="shared" si="23"/>
        <v>#NUM!</v>
      </c>
      <c r="AI29" s="78" t="e">
        <f t="shared" si="24"/>
        <v>#NUM!</v>
      </c>
      <c r="AJ29" s="78" t="e">
        <f t="shared" si="25"/>
        <v>#N/A</v>
      </c>
    </row>
    <row r="30" spans="1:36" ht="12.95" customHeight="1" x14ac:dyDescent="0.15">
      <c r="A30" s="77"/>
      <c r="B30" s="99"/>
      <c r="C30" s="99"/>
      <c r="D30" s="77"/>
      <c r="E30" s="77"/>
      <c r="F30" s="4" t="str">
        <f t="shared" si="0"/>
        <v/>
      </c>
      <c r="G30" s="5"/>
      <c r="H30" s="77"/>
      <c r="I30" s="77"/>
      <c r="J30" s="1" t="s">
        <v>15</v>
      </c>
      <c r="K30" s="78" t="e">
        <f t="shared" si="1"/>
        <v>#NUM!</v>
      </c>
      <c r="L30" s="78" t="e">
        <f t="shared" si="2"/>
        <v>#NUM!</v>
      </c>
      <c r="M30" s="78" t="e">
        <f t="shared" si="3"/>
        <v>#NUM!</v>
      </c>
      <c r="N30" s="78" t="e">
        <f t="shared" si="4"/>
        <v>#NUM!</v>
      </c>
      <c r="O30" s="78" t="e">
        <f t="shared" si="5"/>
        <v>#NUM!</v>
      </c>
      <c r="P30" s="78" t="e">
        <f t="shared" si="26"/>
        <v>#N/A</v>
      </c>
      <c r="Q30" s="78" t="e">
        <f t="shared" si="6"/>
        <v>#NUM!</v>
      </c>
      <c r="R30" s="78" t="e">
        <f t="shared" si="7"/>
        <v>#NUM!</v>
      </c>
      <c r="S30" s="78" t="e">
        <f t="shared" si="8"/>
        <v>#NUM!</v>
      </c>
      <c r="T30" s="78" t="e">
        <f t="shared" si="9"/>
        <v>#NUM!</v>
      </c>
      <c r="U30" s="78" t="e">
        <f t="shared" si="10"/>
        <v>#N/A</v>
      </c>
      <c r="V30" s="78" t="e">
        <f t="shared" si="11"/>
        <v>#NUM!</v>
      </c>
      <c r="W30" s="78" t="e">
        <f t="shared" si="12"/>
        <v>#NUM!</v>
      </c>
      <c r="X30" s="78" t="e">
        <f t="shared" si="13"/>
        <v>#NUM!</v>
      </c>
      <c r="Y30" s="78" t="e">
        <f t="shared" si="14"/>
        <v>#NUM!</v>
      </c>
      <c r="Z30" s="78" t="e">
        <f t="shared" si="15"/>
        <v>#N/A</v>
      </c>
      <c r="AA30" s="78" t="e">
        <f t="shared" si="16"/>
        <v>#NUM!</v>
      </c>
      <c r="AB30" s="78" t="e">
        <f t="shared" si="17"/>
        <v>#NUM!</v>
      </c>
      <c r="AC30" s="78" t="e">
        <f t="shared" si="18"/>
        <v>#NUM!</v>
      </c>
      <c r="AD30" s="78" t="e">
        <f t="shared" si="19"/>
        <v>#NUM!</v>
      </c>
      <c r="AE30" s="78" t="e">
        <f t="shared" si="20"/>
        <v>#NUM!</v>
      </c>
      <c r="AF30" s="78" t="e">
        <f t="shared" si="21"/>
        <v>#N/A</v>
      </c>
      <c r="AG30" s="78" t="e">
        <f t="shared" si="22"/>
        <v>#NUM!</v>
      </c>
      <c r="AH30" s="78" t="e">
        <f t="shared" si="23"/>
        <v>#NUM!</v>
      </c>
      <c r="AI30" s="78" t="e">
        <f t="shared" si="24"/>
        <v>#NUM!</v>
      </c>
      <c r="AJ30" s="78" t="e">
        <f t="shared" si="25"/>
        <v>#N/A</v>
      </c>
    </row>
    <row r="31" spans="1:36" ht="12.95" customHeight="1" x14ac:dyDescent="0.15">
      <c r="A31" s="77"/>
      <c r="B31" s="99"/>
      <c r="C31" s="99"/>
      <c r="D31" s="77"/>
      <c r="E31" s="77"/>
      <c r="F31" s="4" t="str">
        <f t="shared" si="0"/>
        <v/>
      </c>
      <c r="G31" s="5"/>
      <c r="H31" s="77"/>
      <c r="I31" s="77"/>
      <c r="J31" s="1" t="s">
        <v>15</v>
      </c>
      <c r="K31" s="78" t="e">
        <f t="shared" si="1"/>
        <v>#NUM!</v>
      </c>
      <c r="L31" s="78" t="e">
        <f t="shared" si="2"/>
        <v>#NUM!</v>
      </c>
      <c r="M31" s="78" t="e">
        <f t="shared" si="3"/>
        <v>#NUM!</v>
      </c>
      <c r="N31" s="78" t="e">
        <f t="shared" si="4"/>
        <v>#NUM!</v>
      </c>
      <c r="O31" s="78" t="e">
        <f t="shared" si="5"/>
        <v>#NUM!</v>
      </c>
      <c r="P31" s="78" t="e">
        <f t="shared" si="26"/>
        <v>#N/A</v>
      </c>
      <c r="Q31" s="78" t="e">
        <f t="shared" si="6"/>
        <v>#NUM!</v>
      </c>
      <c r="R31" s="78" t="e">
        <f t="shared" si="7"/>
        <v>#NUM!</v>
      </c>
      <c r="S31" s="78" t="e">
        <f t="shared" si="8"/>
        <v>#NUM!</v>
      </c>
      <c r="T31" s="78" t="e">
        <f t="shared" si="9"/>
        <v>#NUM!</v>
      </c>
      <c r="U31" s="78" t="e">
        <f t="shared" si="10"/>
        <v>#N/A</v>
      </c>
      <c r="V31" s="78" t="e">
        <f t="shared" si="11"/>
        <v>#NUM!</v>
      </c>
      <c r="W31" s="78" t="e">
        <f t="shared" si="12"/>
        <v>#NUM!</v>
      </c>
      <c r="X31" s="78" t="e">
        <f t="shared" si="13"/>
        <v>#NUM!</v>
      </c>
      <c r="Y31" s="78" t="e">
        <f t="shared" si="14"/>
        <v>#NUM!</v>
      </c>
      <c r="Z31" s="78" t="e">
        <f t="shared" si="15"/>
        <v>#N/A</v>
      </c>
      <c r="AA31" s="78" t="e">
        <f t="shared" si="16"/>
        <v>#NUM!</v>
      </c>
      <c r="AB31" s="78" t="e">
        <f t="shared" si="17"/>
        <v>#NUM!</v>
      </c>
      <c r="AC31" s="78" t="e">
        <f t="shared" si="18"/>
        <v>#NUM!</v>
      </c>
      <c r="AD31" s="78" t="e">
        <f t="shared" si="19"/>
        <v>#NUM!</v>
      </c>
      <c r="AE31" s="78" t="e">
        <f t="shared" si="20"/>
        <v>#NUM!</v>
      </c>
      <c r="AF31" s="78" t="e">
        <f t="shared" si="21"/>
        <v>#N/A</v>
      </c>
      <c r="AG31" s="78" t="e">
        <f t="shared" si="22"/>
        <v>#NUM!</v>
      </c>
      <c r="AH31" s="78" t="e">
        <f t="shared" si="23"/>
        <v>#NUM!</v>
      </c>
      <c r="AI31" s="78" t="e">
        <f t="shared" si="24"/>
        <v>#NUM!</v>
      </c>
      <c r="AJ31" s="78" t="e">
        <f t="shared" si="25"/>
        <v>#N/A</v>
      </c>
    </row>
    <row r="32" spans="1:36" ht="12.95" customHeight="1" x14ac:dyDescent="0.15">
      <c r="A32" s="77"/>
      <c r="B32" s="99"/>
      <c r="C32" s="99"/>
      <c r="D32" s="77"/>
      <c r="E32" s="77"/>
      <c r="F32" s="4" t="str">
        <f t="shared" si="0"/>
        <v/>
      </c>
      <c r="G32" s="5"/>
      <c r="H32" s="77"/>
      <c r="I32" s="77"/>
      <c r="J32" s="1" t="s">
        <v>15</v>
      </c>
      <c r="K32" s="78" t="e">
        <f t="shared" si="1"/>
        <v>#NUM!</v>
      </c>
      <c r="L32" s="78" t="e">
        <f t="shared" si="2"/>
        <v>#NUM!</v>
      </c>
      <c r="M32" s="78" t="e">
        <f t="shared" si="3"/>
        <v>#NUM!</v>
      </c>
      <c r="N32" s="78" t="e">
        <f t="shared" si="4"/>
        <v>#NUM!</v>
      </c>
      <c r="O32" s="78" t="e">
        <f t="shared" si="5"/>
        <v>#NUM!</v>
      </c>
      <c r="P32" s="78" t="e">
        <f t="shared" si="26"/>
        <v>#N/A</v>
      </c>
      <c r="Q32" s="78" t="e">
        <f t="shared" si="6"/>
        <v>#NUM!</v>
      </c>
      <c r="R32" s="78" t="e">
        <f t="shared" si="7"/>
        <v>#NUM!</v>
      </c>
      <c r="S32" s="78" t="e">
        <f t="shared" si="8"/>
        <v>#NUM!</v>
      </c>
      <c r="T32" s="78" t="e">
        <f t="shared" si="9"/>
        <v>#NUM!</v>
      </c>
      <c r="U32" s="78" t="e">
        <f t="shared" si="10"/>
        <v>#N/A</v>
      </c>
      <c r="V32" s="78" t="e">
        <f t="shared" si="11"/>
        <v>#NUM!</v>
      </c>
      <c r="W32" s="78" t="e">
        <f t="shared" si="12"/>
        <v>#NUM!</v>
      </c>
      <c r="X32" s="78" t="e">
        <f t="shared" si="13"/>
        <v>#NUM!</v>
      </c>
      <c r="Y32" s="78" t="e">
        <f t="shared" si="14"/>
        <v>#NUM!</v>
      </c>
      <c r="Z32" s="78" t="e">
        <f t="shared" si="15"/>
        <v>#N/A</v>
      </c>
      <c r="AA32" s="78" t="e">
        <f t="shared" si="16"/>
        <v>#NUM!</v>
      </c>
      <c r="AB32" s="78" t="e">
        <f t="shared" si="17"/>
        <v>#NUM!</v>
      </c>
      <c r="AC32" s="78" t="e">
        <f t="shared" si="18"/>
        <v>#NUM!</v>
      </c>
      <c r="AD32" s="78" t="e">
        <f t="shared" si="19"/>
        <v>#NUM!</v>
      </c>
      <c r="AE32" s="78" t="e">
        <f t="shared" si="20"/>
        <v>#NUM!</v>
      </c>
      <c r="AF32" s="78" t="e">
        <f t="shared" si="21"/>
        <v>#N/A</v>
      </c>
      <c r="AG32" s="78" t="e">
        <f t="shared" si="22"/>
        <v>#NUM!</v>
      </c>
      <c r="AH32" s="78" t="e">
        <f t="shared" si="23"/>
        <v>#NUM!</v>
      </c>
      <c r="AI32" s="78" t="e">
        <f t="shared" si="24"/>
        <v>#NUM!</v>
      </c>
      <c r="AJ32" s="78" t="e">
        <f t="shared" si="25"/>
        <v>#N/A</v>
      </c>
    </row>
    <row r="33" spans="1:36" ht="12.95" customHeight="1" x14ac:dyDescent="0.15">
      <c r="A33" s="77"/>
      <c r="B33" s="99"/>
      <c r="C33" s="99"/>
      <c r="D33" s="77"/>
      <c r="E33" s="77"/>
      <c r="F33" s="4" t="str">
        <f t="shared" si="0"/>
        <v/>
      </c>
      <c r="G33" s="77"/>
      <c r="H33" s="77"/>
      <c r="I33" s="77"/>
      <c r="J33" s="1" t="s">
        <v>15</v>
      </c>
      <c r="K33" s="78" t="e">
        <f t="shared" si="1"/>
        <v>#NUM!</v>
      </c>
      <c r="L33" s="78" t="e">
        <f t="shared" si="2"/>
        <v>#NUM!</v>
      </c>
      <c r="M33" s="78" t="e">
        <f t="shared" si="3"/>
        <v>#NUM!</v>
      </c>
      <c r="N33" s="78" t="e">
        <f t="shared" si="4"/>
        <v>#NUM!</v>
      </c>
      <c r="O33" s="78" t="e">
        <f t="shared" si="5"/>
        <v>#NUM!</v>
      </c>
      <c r="P33" s="78" t="e">
        <f t="shared" si="26"/>
        <v>#N/A</v>
      </c>
      <c r="Q33" s="78" t="e">
        <f t="shared" si="6"/>
        <v>#NUM!</v>
      </c>
      <c r="R33" s="78" t="e">
        <f t="shared" si="7"/>
        <v>#NUM!</v>
      </c>
      <c r="S33" s="78" t="e">
        <f t="shared" si="8"/>
        <v>#NUM!</v>
      </c>
      <c r="T33" s="78" t="e">
        <f t="shared" si="9"/>
        <v>#NUM!</v>
      </c>
      <c r="U33" s="78" t="e">
        <f t="shared" si="10"/>
        <v>#N/A</v>
      </c>
      <c r="V33" s="78" t="e">
        <f t="shared" si="11"/>
        <v>#NUM!</v>
      </c>
      <c r="W33" s="78" t="e">
        <f t="shared" si="12"/>
        <v>#NUM!</v>
      </c>
      <c r="X33" s="78" t="e">
        <f t="shared" si="13"/>
        <v>#NUM!</v>
      </c>
      <c r="Y33" s="78" t="e">
        <f t="shared" si="14"/>
        <v>#NUM!</v>
      </c>
      <c r="Z33" s="78" t="e">
        <f t="shared" si="15"/>
        <v>#N/A</v>
      </c>
      <c r="AA33" s="78" t="e">
        <f t="shared" si="16"/>
        <v>#NUM!</v>
      </c>
      <c r="AB33" s="78" t="e">
        <f t="shared" si="17"/>
        <v>#NUM!</v>
      </c>
      <c r="AC33" s="78" t="e">
        <f t="shared" si="18"/>
        <v>#NUM!</v>
      </c>
      <c r="AD33" s="78" t="e">
        <f t="shared" si="19"/>
        <v>#NUM!</v>
      </c>
      <c r="AE33" s="78" t="e">
        <f t="shared" si="20"/>
        <v>#NUM!</v>
      </c>
      <c r="AF33" s="78" t="e">
        <f t="shared" si="21"/>
        <v>#N/A</v>
      </c>
      <c r="AG33" s="78" t="e">
        <f t="shared" si="22"/>
        <v>#NUM!</v>
      </c>
      <c r="AH33" s="78" t="e">
        <f t="shared" si="23"/>
        <v>#NUM!</v>
      </c>
      <c r="AI33" s="78" t="e">
        <f t="shared" si="24"/>
        <v>#NUM!</v>
      </c>
      <c r="AJ33" s="78" t="e">
        <f t="shared" si="25"/>
        <v>#N/A</v>
      </c>
    </row>
    <row r="34" spans="1:36" ht="12.95" customHeight="1" x14ac:dyDescent="0.15">
      <c r="A34" s="77"/>
      <c r="B34" s="99"/>
      <c r="C34" s="99"/>
      <c r="D34" s="77"/>
      <c r="E34" s="77"/>
      <c r="F34" s="4" t="str">
        <f t="shared" si="0"/>
        <v/>
      </c>
      <c r="G34" s="77"/>
      <c r="H34" s="77"/>
      <c r="I34" s="77"/>
      <c r="K34" s="78" t="e">
        <f t="shared" si="1"/>
        <v>#NUM!</v>
      </c>
      <c r="L34" s="78" t="e">
        <f t="shared" si="2"/>
        <v>#NUM!</v>
      </c>
      <c r="M34" s="78" t="e">
        <f t="shared" si="3"/>
        <v>#NUM!</v>
      </c>
      <c r="N34" s="78" t="e">
        <f t="shared" si="4"/>
        <v>#NUM!</v>
      </c>
      <c r="O34" s="78" t="e">
        <f t="shared" si="5"/>
        <v>#NUM!</v>
      </c>
      <c r="P34" s="78" t="e">
        <f t="shared" si="26"/>
        <v>#N/A</v>
      </c>
      <c r="Q34" s="78" t="e">
        <f t="shared" si="6"/>
        <v>#NUM!</v>
      </c>
      <c r="R34" s="78" t="e">
        <f t="shared" si="7"/>
        <v>#NUM!</v>
      </c>
      <c r="S34" s="78" t="e">
        <f t="shared" si="8"/>
        <v>#NUM!</v>
      </c>
      <c r="T34" s="78" t="e">
        <f t="shared" si="9"/>
        <v>#NUM!</v>
      </c>
      <c r="U34" s="78" t="e">
        <f t="shared" si="10"/>
        <v>#N/A</v>
      </c>
      <c r="V34" s="78" t="e">
        <f t="shared" si="11"/>
        <v>#NUM!</v>
      </c>
      <c r="W34" s="78" t="e">
        <f t="shared" si="12"/>
        <v>#NUM!</v>
      </c>
      <c r="X34" s="78" t="e">
        <f t="shared" si="13"/>
        <v>#NUM!</v>
      </c>
      <c r="Y34" s="78" t="e">
        <f t="shared" si="14"/>
        <v>#NUM!</v>
      </c>
      <c r="Z34" s="78" t="e">
        <f t="shared" si="15"/>
        <v>#N/A</v>
      </c>
      <c r="AA34" s="78" t="e">
        <f t="shared" si="16"/>
        <v>#NUM!</v>
      </c>
      <c r="AB34" s="78" t="e">
        <f t="shared" si="17"/>
        <v>#NUM!</v>
      </c>
      <c r="AC34" s="78" t="e">
        <f t="shared" si="18"/>
        <v>#NUM!</v>
      </c>
      <c r="AD34" s="78" t="e">
        <f t="shared" si="19"/>
        <v>#NUM!</v>
      </c>
      <c r="AE34" s="78" t="e">
        <f t="shared" si="20"/>
        <v>#NUM!</v>
      </c>
      <c r="AF34" s="78" t="e">
        <f t="shared" si="21"/>
        <v>#N/A</v>
      </c>
      <c r="AG34" s="78" t="e">
        <f t="shared" si="22"/>
        <v>#NUM!</v>
      </c>
      <c r="AH34" s="78" t="e">
        <f t="shared" si="23"/>
        <v>#NUM!</v>
      </c>
      <c r="AI34" s="78" t="e">
        <f t="shared" si="24"/>
        <v>#NUM!</v>
      </c>
      <c r="AJ34" s="78" t="e">
        <f t="shared" si="25"/>
        <v>#N/A</v>
      </c>
    </row>
    <row r="35" spans="1:36" ht="12.95" customHeight="1" x14ac:dyDescent="0.15">
      <c r="A35" s="77"/>
      <c r="B35" s="99"/>
      <c r="C35" s="99"/>
      <c r="D35" s="77"/>
      <c r="E35" s="77"/>
      <c r="F35" s="4" t="str">
        <f t="shared" si="0"/>
        <v/>
      </c>
      <c r="G35" s="77"/>
      <c r="H35" s="77"/>
      <c r="I35" s="77"/>
      <c r="K35" s="78" t="e">
        <f t="shared" si="1"/>
        <v>#NUM!</v>
      </c>
      <c r="L35" s="78" t="e">
        <f t="shared" si="2"/>
        <v>#NUM!</v>
      </c>
      <c r="M35" s="78" t="e">
        <f t="shared" si="3"/>
        <v>#NUM!</v>
      </c>
      <c r="N35" s="78" t="e">
        <f t="shared" si="4"/>
        <v>#NUM!</v>
      </c>
      <c r="O35" s="78" t="e">
        <f t="shared" si="5"/>
        <v>#NUM!</v>
      </c>
      <c r="P35" s="78" t="e">
        <f t="shared" si="26"/>
        <v>#N/A</v>
      </c>
      <c r="Q35" s="78" t="e">
        <f t="shared" si="6"/>
        <v>#NUM!</v>
      </c>
      <c r="R35" s="78" t="e">
        <f t="shared" si="7"/>
        <v>#NUM!</v>
      </c>
      <c r="S35" s="78" t="e">
        <f t="shared" si="8"/>
        <v>#NUM!</v>
      </c>
      <c r="T35" s="78" t="e">
        <f t="shared" si="9"/>
        <v>#NUM!</v>
      </c>
      <c r="U35" s="78" t="e">
        <f t="shared" si="10"/>
        <v>#N/A</v>
      </c>
      <c r="V35" s="78" t="e">
        <f t="shared" si="11"/>
        <v>#NUM!</v>
      </c>
      <c r="W35" s="78" t="e">
        <f t="shared" si="12"/>
        <v>#NUM!</v>
      </c>
      <c r="X35" s="78" t="e">
        <f t="shared" si="13"/>
        <v>#NUM!</v>
      </c>
      <c r="Y35" s="78" t="e">
        <f t="shared" si="14"/>
        <v>#NUM!</v>
      </c>
      <c r="Z35" s="78" t="e">
        <f t="shared" si="15"/>
        <v>#N/A</v>
      </c>
      <c r="AA35" s="78" t="e">
        <f t="shared" si="16"/>
        <v>#NUM!</v>
      </c>
      <c r="AB35" s="78" t="e">
        <f t="shared" si="17"/>
        <v>#NUM!</v>
      </c>
      <c r="AC35" s="78" t="e">
        <f t="shared" si="18"/>
        <v>#NUM!</v>
      </c>
      <c r="AD35" s="78" t="e">
        <f t="shared" si="19"/>
        <v>#NUM!</v>
      </c>
      <c r="AE35" s="78" t="e">
        <f t="shared" si="20"/>
        <v>#NUM!</v>
      </c>
      <c r="AF35" s="78" t="e">
        <f t="shared" si="21"/>
        <v>#N/A</v>
      </c>
      <c r="AG35" s="78" t="e">
        <f t="shared" si="22"/>
        <v>#NUM!</v>
      </c>
      <c r="AH35" s="78" t="e">
        <f t="shared" si="23"/>
        <v>#NUM!</v>
      </c>
      <c r="AI35" s="78" t="e">
        <f t="shared" si="24"/>
        <v>#NUM!</v>
      </c>
      <c r="AJ35" s="78" t="e">
        <f t="shared" si="25"/>
        <v>#N/A</v>
      </c>
    </row>
    <row r="36" spans="1:36" ht="12.95" customHeight="1" x14ac:dyDescent="0.15">
      <c r="A36" s="77"/>
      <c r="B36" s="99"/>
      <c r="C36" s="99"/>
      <c r="D36" s="77"/>
      <c r="E36" s="77"/>
      <c r="F36" s="4" t="str">
        <f t="shared" si="0"/>
        <v/>
      </c>
      <c r="G36" s="77"/>
      <c r="H36" s="77"/>
      <c r="I36" s="77"/>
      <c r="K36" s="78" t="e">
        <f t="shared" si="1"/>
        <v>#NUM!</v>
      </c>
      <c r="L36" s="78" t="e">
        <f t="shared" si="2"/>
        <v>#NUM!</v>
      </c>
      <c r="M36" s="78" t="e">
        <f t="shared" si="3"/>
        <v>#NUM!</v>
      </c>
      <c r="N36" s="78" t="e">
        <f t="shared" si="4"/>
        <v>#NUM!</v>
      </c>
      <c r="O36" s="78" t="e">
        <f t="shared" si="5"/>
        <v>#NUM!</v>
      </c>
      <c r="P36" s="78" t="e">
        <f t="shared" si="26"/>
        <v>#N/A</v>
      </c>
      <c r="Q36" s="78" t="e">
        <f t="shared" si="6"/>
        <v>#NUM!</v>
      </c>
      <c r="R36" s="78" t="e">
        <f t="shared" si="7"/>
        <v>#NUM!</v>
      </c>
      <c r="S36" s="78" t="e">
        <f t="shared" si="8"/>
        <v>#NUM!</v>
      </c>
      <c r="T36" s="78" t="e">
        <f t="shared" si="9"/>
        <v>#NUM!</v>
      </c>
      <c r="U36" s="78" t="e">
        <f t="shared" si="10"/>
        <v>#N/A</v>
      </c>
      <c r="V36" s="78" t="e">
        <f t="shared" si="11"/>
        <v>#NUM!</v>
      </c>
      <c r="W36" s="78" t="e">
        <f t="shared" si="12"/>
        <v>#NUM!</v>
      </c>
      <c r="X36" s="78" t="e">
        <f t="shared" si="13"/>
        <v>#NUM!</v>
      </c>
      <c r="Y36" s="78" t="e">
        <f t="shared" si="14"/>
        <v>#NUM!</v>
      </c>
      <c r="Z36" s="78" t="e">
        <f t="shared" si="15"/>
        <v>#N/A</v>
      </c>
      <c r="AA36" s="78" t="e">
        <f t="shared" si="16"/>
        <v>#NUM!</v>
      </c>
      <c r="AB36" s="78" t="e">
        <f t="shared" si="17"/>
        <v>#NUM!</v>
      </c>
      <c r="AC36" s="78" t="e">
        <f t="shared" si="18"/>
        <v>#NUM!</v>
      </c>
      <c r="AD36" s="78" t="e">
        <f t="shared" si="19"/>
        <v>#NUM!</v>
      </c>
      <c r="AE36" s="78" t="e">
        <f t="shared" si="20"/>
        <v>#NUM!</v>
      </c>
      <c r="AF36" s="78" t="e">
        <f t="shared" si="21"/>
        <v>#N/A</v>
      </c>
      <c r="AG36" s="78" t="e">
        <f t="shared" si="22"/>
        <v>#NUM!</v>
      </c>
      <c r="AH36" s="78" t="e">
        <f t="shared" si="23"/>
        <v>#NUM!</v>
      </c>
      <c r="AI36" s="78" t="e">
        <f t="shared" si="24"/>
        <v>#NUM!</v>
      </c>
      <c r="AJ36" s="78" t="e">
        <f t="shared" si="25"/>
        <v>#N/A</v>
      </c>
    </row>
    <row r="37" spans="1:36" ht="12.95" customHeight="1" x14ac:dyDescent="0.15">
      <c r="A37" s="77"/>
      <c r="B37" s="99"/>
      <c r="C37" s="99"/>
      <c r="D37" s="77"/>
      <c r="E37" s="77"/>
      <c r="F37" s="4" t="str">
        <f t="shared" si="0"/>
        <v/>
      </c>
      <c r="G37" s="77"/>
      <c r="H37" s="77"/>
      <c r="I37" s="77"/>
      <c r="K37" s="78" t="e">
        <f t="shared" si="1"/>
        <v>#NUM!</v>
      </c>
      <c r="L37" s="78" t="e">
        <f t="shared" si="2"/>
        <v>#NUM!</v>
      </c>
      <c r="M37" s="78" t="e">
        <f t="shared" si="3"/>
        <v>#NUM!</v>
      </c>
      <c r="N37" s="78" t="e">
        <f t="shared" si="4"/>
        <v>#NUM!</v>
      </c>
      <c r="O37" s="78" t="e">
        <f t="shared" si="5"/>
        <v>#NUM!</v>
      </c>
      <c r="P37" s="78" t="e">
        <f t="shared" si="26"/>
        <v>#N/A</v>
      </c>
      <c r="Q37" s="78" t="e">
        <f t="shared" si="6"/>
        <v>#NUM!</v>
      </c>
      <c r="R37" s="78" t="e">
        <f t="shared" si="7"/>
        <v>#NUM!</v>
      </c>
      <c r="S37" s="78" t="e">
        <f t="shared" si="8"/>
        <v>#NUM!</v>
      </c>
      <c r="T37" s="78" t="e">
        <f t="shared" si="9"/>
        <v>#NUM!</v>
      </c>
      <c r="U37" s="78" t="e">
        <f t="shared" si="10"/>
        <v>#N/A</v>
      </c>
      <c r="V37" s="78" t="e">
        <f t="shared" si="11"/>
        <v>#NUM!</v>
      </c>
      <c r="W37" s="78" t="e">
        <f t="shared" si="12"/>
        <v>#NUM!</v>
      </c>
      <c r="X37" s="78" t="e">
        <f t="shared" si="13"/>
        <v>#NUM!</v>
      </c>
      <c r="Y37" s="78" t="e">
        <f t="shared" si="14"/>
        <v>#NUM!</v>
      </c>
      <c r="Z37" s="78" t="e">
        <f t="shared" si="15"/>
        <v>#N/A</v>
      </c>
      <c r="AA37" s="78" t="e">
        <f t="shared" si="16"/>
        <v>#NUM!</v>
      </c>
      <c r="AB37" s="78" t="e">
        <f t="shared" si="17"/>
        <v>#NUM!</v>
      </c>
      <c r="AC37" s="78" t="e">
        <f t="shared" si="18"/>
        <v>#NUM!</v>
      </c>
      <c r="AD37" s="78" t="e">
        <f t="shared" si="19"/>
        <v>#NUM!</v>
      </c>
      <c r="AE37" s="78" t="e">
        <f t="shared" si="20"/>
        <v>#NUM!</v>
      </c>
      <c r="AF37" s="78" t="e">
        <f t="shared" si="21"/>
        <v>#N/A</v>
      </c>
      <c r="AG37" s="78" t="e">
        <f t="shared" si="22"/>
        <v>#NUM!</v>
      </c>
      <c r="AH37" s="78" t="e">
        <f t="shared" si="23"/>
        <v>#NUM!</v>
      </c>
      <c r="AI37" s="78" t="e">
        <f t="shared" si="24"/>
        <v>#NUM!</v>
      </c>
      <c r="AJ37" s="78" t="e">
        <f t="shared" si="25"/>
        <v>#N/A</v>
      </c>
    </row>
    <row r="38" spans="1:36" ht="12.95" customHeight="1" x14ac:dyDescent="0.15">
      <c r="A38" s="77"/>
      <c r="B38" s="99"/>
      <c r="C38" s="99"/>
      <c r="D38" s="77"/>
      <c r="E38" s="77"/>
      <c r="F38" s="4" t="str">
        <f t="shared" si="0"/>
        <v/>
      </c>
      <c r="G38" s="77"/>
      <c r="H38" s="77"/>
      <c r="I38" s="77"/>
      <c r="K38" s="78" t="e">
        <f t="shared" si="1"/>
        <v>#NUM!</v>
      </c>
      <c r="L38" s="78" t="e">
        <f t="shared" si="2"/>
        <v>#NUM!</v>
      </c>
      <c r="M38" s="78" t="e">
        <f t="shared" si="3"/>
        <v>#NUM!</v>
      </c>
      <c r="N38" s="78" t="e">
        <f t="shared" si="4"/>
        <v>#NUM!</v>
      </c>
      <c r="O38" s="78" t="e">
        <f t="shared" si="5"/>
        <v>#NUM!</v>
      </c>
      <c r="P38" s="78" t="e">
        <f t="shared" si="26"/>
        <v>#N/A</v>
      </c>
      <c r="Q38" s="78" t="e">
        <f t="shared" si="6"/>
        <v>#NUM!</v>
      </c>
      <c r="R38" s="78" t="e">
        <f t="shared" si="7"/>
        <v>#NUM!</v>
      </c>
      <c r="S38" s="78" t="e">
        <f t="shared" si="8"/>
        <v>#NUM!</v>
      </c>
      <c r="T38" s="78" t="e">
        <f t="shared" si="9"/>
        <v>#NUM!</v>
      </c>
      <c r="U38" s="78" t="e">
        <f t="shared" si="10"/>
        <v>#N/A</v>
      </c>
      <c r="V38" s="78" t="e">
        <f t="shared" si="11"/>
        <v>#NUM!</v>
      </c>
      <c r="W38" s="78" t="e">
        <f t="shared" si="12"/>
        <v>#NUM!</v>
      </c>
      <c r="X38" s="78" t="e">
        <f t="shared" si="13"/>
        <v>#NUM!</v>
      </c>
      <c r="Y38" s="78" t="e">
        <f t="shared" si="14"/>
        <v>#NUM!</v>
      </c>
      <c r="Z38" s="78" t="e">
        <f t="shared" si="15"/>
        <v>#N/A</v>
      </c>
      <c r="AA38" s="78" t="e">
        <f t="shared" si="16"/>
        <v>#NUM!</v>
      </c>
      <c r="AB38" s="78" t="e">
        <f t="shared" si="17"/>
        <v>#NUM!</v>
      </c>
      <c r="AC38" s="78" t="e">
        <f t="shared" si="18"/>
        <v>#NUM!</v>
      </c>
      <c r="AD38" s="78" t="e">
        <f t="shared" si="19"/>
        <v>#NUM!</v>
      </c>
      <c r="AE38" s="78" t="e">
        <f t="shared" si="20"/>
        <v>#NUM!</v>
      </c>
      <c r="AF38" s="78" t="e">
        <f t="shared" si="21"/>
        <v>#N/A</v>
      </c>
      <c r="AG38" s="78" t="e">
        <f t="shared" si="22"/>
        <v>#NUM!</v>
      </c>
      <c r="AH38" s="78" t="e">
        <f t="shared" si="23"/>
        <v>#NUM!</v>
      </c>
      <c r="AI38" s="78" t="e">
        <f t="shared" si="24"/>
        <v>#NUM!</v>
      </c>
      <c r="AJ38" s="78" t="e">
        <f t="shared" si="25"/>
        <v>#N/A</v>
      </c>
    </row>
    <row r="39" spans="1:36" ht="12.95" customHeight="1" x14ac:dyDescent="0.15">
      <c r="A39" s="77"/>
      <c r="B39" s="99"/>
      <c r="C39" s="99"/>
      <c r="D39" s="77"/>
      <c r="E39" s="77"/>
      <c r="F39" s="4" t="str">
        <f t="shared" si="0"/>
        <v/>
      </c>
      <c r="G39" s="77"/>
      <c r="H39" s="77"/>
      <c r="I39" s="77"/>
      <c r="K39" s="78" t="e">
        <f t="shared" si="1"/>
        <v>#NUM!</v>
      </c>
      <c r="L39" s="78" t="e">
        <f t="shared" si="2"/>
        <v>#NUM!</v>
      </c>
      <c r="M39" s="78" t="e">
        <f t="shared" si="3"/>
        <v>#NUM!</v>
      </c>
      <c r="N39" s="78" t="e">
        <f t="shared" si="4"/>
        <v>#NUM!</v>
      </c>
      <c r="O39" s="78" t="e">
        <f t="shared" si="5"/>
        <v>#NUM!</v>
      </c>
      <c r="P39" s="78" t="e">
        <f t="shared" si="26"/>
        <v>#N/A</v>
      </c>
      <c r="Q39" s="78" t="e">
        <f t="shared" si="6"/>
        <v>#NUM!</v>
      </c>
      <c r="R39" s="78" t="e">
        <f t="shared" si="7"/>
        <v>#NUM!</v>
      </c>
      <c r="S39" s="78" t="e">
        <f t="shared" si="8"/>
        <v>#NUM!</v>
      </c>
      <c r="T39" s="78" t="e">
        <f t="shared" si="9"/>
        <v>#NUM!</v>
      </c>
      <c r="U39" s="78" t="e">
        <f t="shared" si="10"/>
        <v>#N/A</v>
      </c>
      <c r="V39" s="78" t="e">
        <f t="shared" si="11"/>
        <v>#NUM!</v>
      </c>
      <c r="W39" s="78" t="e">
        <f t="shared" si="12"/>
        <v>#NUM!</v>
      </c>
      <c r="X39" s="78" t="e">
        <f t="shared" si="13"/>
        <v>#NUM!</v>
      </c>
      <c r="Y39" s="78" t="e">
        <f t="shared" si="14"/>
        <v>#NUM!</v>
      </c>
      <c r="Z39" s="78" t="e">
        <f t="shared" si="15"/>
        <v>#N/A</v>
      </c>
      <c r="AA39" s="78" t="e">
        <f t="shared" si="16"/>
        <v>#NUM!</v>
      </c>
      <c r="AB39" s="78" t="e">
        <f t="shared" si="17"/>
        <v>#NUM!</v>
      </c>
      <c r="AC39" s="78" t="e">
        <f t="shared" si="18"/>
        <v>#NUM!</v>
      </c>
      <c r="AD39" s="78" t="e">
        <f t="shared" si="19"/>
        <v>#NUM!</v>
      </c>
      <c r="AE39" s="78" t="e">
        <f t="shared" si="20"/>
        <v>#NUM!</v>
      </c>
      <c r="AF39" s="78" t="e">
        <f t="shared" si="21"/>
        <v>#N/A</v>
      </c>
      <c r="AG39" s="78" t="e">
        <f t="shared" si="22"/>
        <v>#NUM!</v>
      </c>
      <c r="AH39" s="78" t="e">
        <f t="shared" si="23"/>
        <v>#NUM!</v>
      </c>
      <c r="AI39" s="78" t="e">
        <f t="shared" si="24"/>
        <v>#NUM!</v>
      </c>
      <c r="AJ39" s="78" t="e">
        <f t="shared" si="25"/>
        <v>#N/A</v>
      </c>
    </row>
    <row r="40" spans="1:36" ht="12.95" customHeight="1" x14ac:dyDescent="0.15">
      <c r="A40" s="77"/>
      <c r="B40" s="99"/>
      <c r="C40" s="99"/>
      <c r="D40" s="77"/>
      <c r="E40" s="77"/>
      <c r="F40" s="4" t="str">
        <f t="shared" si="0"/>
        <v/>
      </c>
      <c r="G40" s="77"/>
      <c r="H40" s="77"/>
      <c r="I40" s="77"/>
      <c r="K40" s="78" t="e">
        <f t="shared" si="1"/>
        <v>#NUM!</v>
      </c>
      <c r="L40" s="78" t="e">
        <f t="shared" si="2"/>
        <v>#NUM!</v>
      </c>
      <c r="M40" s="78" t="e">
        <f t="shared" si="3"/>
        <v>#NUM!</v>
      </c>
      <c r="N40" s="78" t="e">
        <f t="shared" si="4"/>
        <v>#NUM!</v>
      </c>
      <c r="O40" s="78" t="e">
        <f t="shared" si="5"/>
        <v>#NUM!</v>
      </c>
      <c r="P40" s="78" t="e">
        <f t="shared" si="26"/>
        <v>#N/A</v>
      </c>
      <c r="Q40" s="78" t="e">
        <f t="shared" si="6"/>
        <v>#NUM!</v>
      </c>
      <c r="R40" s="78" t="e">
        <f t="shared" si="7"/>
        <v>#NUM!</v>
      </c>
      <c r="S40" s="78" t="e">
        <f t="shared" si="8"/>
        <v>#NUM!</v>
      </c>
      <c r="T40" s="78" t="e">
        <f t="shared" si="9"/>
        <v>#NUM!</v>
      </c>
      <c r="U40" s="78" t="e">
        <f t="shared" si="10"/>
        <v>#N/A</v>
      </c>
      <c r="V40" s="78" t="e">
        <f t="shared" si="11"/>
        <v>#NUM!</v>
      </c>
      <c r="W40" s="78" t="e">
        <f t="shared" si="12"/>
        <v>#NUM!</v>
      </c>
      <c r="X40" s="78" t="e">
        <f t="shared" si="13"/>
        <v>#NUM!</v>
      </c>
      <c r="Y40" s="78" t="e">
        <f t="shared" si="14"/>
        <v>#NUM!</v>
      </c>
      <c r="Z40" s="78" t="e">
        <f t="shared" si="15"/>
        <v>#N/A</v>
      </c>
      <c r="AA40" s="78" t="e">
        <f t="shared" si="16"/>
        <v>#NUM!</v>
      </c>
      <c r="AB40" s="78" t="e">
        <f t="shared" si="17"/>
        <v>#NUM!</v>
      </c>
      <c r="AC40" s="78" t="e">
        <f t="shared" si="18"/>
        <v>#NUM!</v>
      </c>
      <c r="AD40" s="78" t="e">
        <f t="shared" si="19"/>
        <v>#NUM!</v>
      </c>
      <c r="AE40" s="78" t="e">
        <f t="shared" si="20"/>
        <v>#NUM!</v>
      </c>
      <c r="AF40" s="78" t="e">
        <f t="shared" si="21"/>
        <v>#N/A</v>
      </c>
      <c r="AG40" s="78" t="e">
        <f t="shared" si="22"/>
        <v>#NUM!</v>
      </c>
      <c r="AH40" s="78" t="e">
        <f t="shared" si="23"/>
        <v>#NUM!</v>
      </c>
      <c r="AI40" s="78" t="e">
        <f t="shared" si="24"/>
        <v>#NUM!</v>
      </c>
      <c r="AJ40" s="78" t="e">
        <f t="shared" si="25"/>
        <v>#N/A</v>
      </c>
    </row>
    <row r="41" spans="1:36" ht="12.95" customHeight="1" x14ac:dyDescent="0.15">
      <c r="A41" s="77"/>
      <c r="B41" s="99"/>
      <c r="C41" s="99"/>
      <c r="D41" s="77"/>
      <c r="E41" s="77"/>
      <c r="F41" s="4" t="str">
        <f t="shared" si="0"/>
        <v/>
      </c>
      <c r="G41" s="77"/>
      <c r="H41" s="77"/>
      <c r="I41" s="77"/>
      <c r="K41" s="78" t="e">
        <f t="shared" si="1"/>
        <v>#NUM!</v>
      </c>
      <c r="L41" s="78" t="e">
        <f t="shared" si="2"/>
        <v>#NUM!</v>
      </c>
      <c r="M41" s="78" t="e">
        <f t="shared" si="3"/>
        <v>#NUM!</v>
      </c>
      <c r="N41" s="78" t="e">
        <f t="shared" si="4"/>
        <v>#NUM!</v>
      </c>
      <c r="O41" s="78" t="e">
        <f t="shared" si="5"/>
        <v>#NUM!</v>
      </c>
      <c r="P41" s="78" t="e">
        <f t="shared" si="26"/>
        <v>#N/A</v>
      </c>
      <c r="Q41" s="78" t="e">
        <f t="shared" si="6"/>
        <v>#NUM!</v>
      </c>
      <c r="R41" s="78" t="e">
        <f t="shared" si="7"/>
        <v>#NUM!</v>
      </c>
      <c r="S41" s="78" t="e">
        <f t="shared" si="8"/>
        <v>#NUM!</v>
      </c>
      <c r="T41" s="78" t="e">
        <f t="shared" si="9"/>
        <v>#NUM!</v>
      </c>
      <c r="U41" s="78" t="e">
        <f t="shared" si="10"/>
        <v>#N/A</v>
      </c>
      <c r="V41" s="78" t="e">
        <f t="shared" si="11"/>
        <v>#NUM!</v>
      </c>
      <c r="W41" s="78" t="e">
        <f t="shared" si="12"/>
        <v>#NUM!</v>
      </c>
      <c r="X41" s="78" t="e">
        <f t="shared" si="13"/>
        <v>#NUM!</v>
      </c>
      <c r="Y41" s="78" t="e">
        <f t="shared" si="14"/>
        <v>#NUM!</v>
      </c>
      <c r="Z41" s="78" t="e">
        <f t="shared" si="15"/>
        <v>#N/A</v>
      </c>
      <c r="AA41" s="78" t="e">
        <f t="shared" si="16"/>
        <v>#NUM!</v>
      </c>
      <c r="AB41" s="78" t="e">
        <f t="shared" si="17"/>
        <v>#NUM!</v>
      </c>
      <c r="AC41" s="78" t="e">
        <f t="shared" si="18"/>
        <v>#NUM!</v>
      </c>
      <c r="AD41" s="78" t="e">
        <f t="shared" si="19"/>
        <v>#NUM!</v>
      </c>
      <c r="AE41" s="78" t="e">
        <f t="shared" si="20"/>
        <v>#NUM!</v>
      </c>
      <c r="AF41" s="78" t="e">
        <f t="shared" si="21"/>
        <v>#N/A</v>
      </c>
      <c r="AG41" s="78" t="e">
        <f t="shared" si="22"/>
        <v>#NUM!</v>
      </c>
      <c r="AH41" s="78" t="e">
        <f t="shared" si="23"/>
        <v>#NUM!</v>
      </c>
      <c r="AI41" s="78" t="e">
        <f t="shared" si="24"/>
        <v>#NUM!</v>
      </c>
      <c r="AJ41" s="78" t="e">
        <f t="shared" si="25"/>
        <v>#N/A</v>
      </c>
    </row>
    <row r="42" spans="1:36" ht="12.95" customHeight="1" x14ac:dyDescent="0.15">
      <c r="A42" s="77"/>
      <c r="B42" s="99"/>
      <c r="C42" s="99"/>
      <c r="D42" s="77"/>
      <c r="E42" s="77"/>
      <c r="F42" s="4" t="str">
        <f t="shared" si="0"/>
        <v/>
      </c>
      <c r="G42" s="77"/>
      <c r="H42" s="77"/>
      <c r="I42" s="77"/>
      <c r="K42" s="78" t="e">
        <f t="shared" si="1"/>
        <v>#NUM!</v>
      </c>
      <c r="L42" s="78" t="e">
        <f t="shared" si="2"/>
        <v>#NUM!</v>
      </c>
      <c r="M42" s="78" t="e">
        <f t="shared" si="3"/>
        <v>#NUM!</v>
      </c>
      <c r="N42" s="78" t="e">
        <f t="shared" si="4"/>
        <v>#NUM!</v>
      </c>
      <c r="O42" s="78" t="e">
        <f t="shared" si="5"/>
        <v>#NUM!</v>
      </c>
      <c r="P42" s="78" t="e">
        <f t="shared" si="26"/>
        <v>#N/A</v>
      </c>
      <c r="Q42" s="78" t="e">
        <f t="shared" si="6"/>
        <v>#NUM!</v>
      </c>
      <c r="R42" s="78" t="e">
        <f t="shared" si="7"/>
        <v>#NUM!</v>
      </c>
      <c r="S42" s="78" t="e">
        <f t="shared" si="8"/>
        <v>#NUM!</v>
      </c>
      <c r="T42" s="78" t="e">
        <f t="shared" si="9"/>
        <v>#NUM!</v>
      </c>
      <c r="U42" s="78" t="e">
        <f t="shared" si="10"/>
        <v>#N/A</v>
      </c>
      <c r="V42" s="78" t="e">
        <f t="shared" si="11"/>
        <v>#NUM!</v>
      </c>
      <c r="W42" s="78" t="e">
        <f t="shared" si="12"/>
        <v>#NUM!</v>
      </c>
      <c r="X42" s="78" t="e">
        <f t="shared" si="13"/>
        <v>#NUM!</v>
      </c>
      <c r="Y42" s="78" t="e">
        <f t="shared" si="14"/>
        <v>#NUM!</v>
      </c>
      <c r="Z42" s="78" t="e">
        <f t="shared" si="15"/>
        <v>#N/A</v>
      </c>
      <c r="AA42" s="78" t="e">
        <f t="shared" si="16"/>
        <v>#NUM!</v>
      </c>
      <c r="AB42" s="78" t="e">
        <f t="shared" si="17"/>
        <v>#NUM!</v>
      </c>
      <c r="AC42" s="78" t="e">
        <f t="shared" si="18"/>
        <v>#NUM!</v>
      </c>
      <c r="AD42" s="78" t="e">
        <f t="shared" si="19"/>
        <v>#NUM!</v>
      </c>
      <c r="AE42" s="78" t="e">
        <f t="shared" si="20"/>
        <v>#NUM!</v>
      </c>
      <c r="AF42" s="78" t="e">
        <f t="shared" si="21"/>
        <v>#N/A</v>
      </c>
      <c r="AG42" s="78" t="e">
        <f t="shared" si="22"/>
        <v>#NUM!</v>
      </c>
      <c r="AH42" s="78" t="e">
        <f t="shared" si="23"/>
        <v>#NUM!</v>
      </c>
      <c r="AI42" s="78" t="e">
        <f t="shared" si="24"/>
        <v>#NUM!</v>
      </c>
      <c r="AJ42" s="78" t="e">
        <f t="shared" si="25"/>
        <v>#N/A</v>
      </c>
    </row>
    <row r="43" spans="1:36" ht="12.95" customHeight="1" x14ac:dyDescent="0.15">
      <c r="A43" s="77"/>
      <c r="B43" s="99"/>
      <c r="C43" s="99"/>
      <c r="D43" s="77"/>
      <c r="E43" s="77"/>
      <c r="F43" s="4" t="str">
        <f t="shared" si="0"/>
        <v/>
      </c>
      <c r="G43" s="77"/>
      <c r="H43" s="77"/>
      <c r="I43" s="77"/>
      <c r="K43" s="78" t="e">
        <f t="shared" si="1"/>
        <v>#NUM!</v>
      </c>
      <c r="L43" s="78" t="e">
        <f t="shared" si="2"/>
        <v>#NUM!</v>
      </c>
      <c r="M43" s="78" t="e">
        <f t="shared" si="3"/>
        <v>#NUM!</v>
      </c>
      <c r="N43" s="78" t="e">
        <f t="shared" si="4"/>
        <v>#NUM!</v>
      </c>
      <c r="O43" s="78" t="e">
        <f t="shared" si="5"/>
        <v>#NUM!</v>
      </c>
      <c r="P43" s="78" t="e">
        <f t="shared" si="26"/>
        <v>#N/A</v>
      </c>
      <c r="Q43" s="78" t="e">
        <f t="shared" si="6"/>
        <v>#NUM!</v>
      </c>
      <c r="R43" s="78" t="e">
        <f t="shared" si="7"/>
        <v>#NUM!</v>
      </c>
      <c r="S43" s="78" t="e">
        <f t="shared" si="8"/>
        <v>#NUM!</v>
      </c>
      <c r="T43" s="78" t="e">
        <f t="shared" si="9"/>
        <v>#NUM!</v>
      </c>
      <c r="U43" s="78" t="e">
        <f t="shared" si="10"/>
        <v>#N/A</v>
      </c>
      <c r="V43" s="78" t="e">
        <f t="shared" si="11"/>
        <v>#NUM!</v>
      </c>
      <c r="W43" s="78" t="e">
        <f t="shared" si="12"/>
        <v>#NUM!</v>
      </c>
      <c r="X43" s="78" t="e">
        <f t="shared" si="13"/>
        <v>#NUM!</v>
      </c>
      <c r="Y43" s="78" t="e">
        <f t="shared" si="14"/>
        <v>#NUM!</v>
      </c>
      <c r="Z43" s="78" t="e">
        <f t="shared" si="15"/>
        <v>#N/A</v>
      </c>
      <c r="AA43" s="78" t="e">
        <f t="shared" si="16"/>
        <v>#NUM!</v>
      </c>
      <c r="AB43" s="78" t="e">
        <f t="shared" si="17"/>
        <v>#NUM!</v>
      </c>
      <c r="AC43" s="78" t="e">
        <f t="shared" si="18"/>
        <v>#NUM!</v>
      </c>
      <c r="AD43" s="78" t="e">
        <f t="shared" si="19"/>
        <v>#NUM!</v>
      </c>
      <c r="AE43" s="78" t="e">
        <f t="shared" si="20"/>
        <v>#NUM!</v>
      </c>
      <c r="AF43" s="78" t="e">
        <f t="shared" si="21"/>
        <v>#N/A</v>
      </c>
      <c r="AG43" s="78" t="e">
        <f t="shared" si="22"/>
        <v>#NUM!</v>
      </c>
      <c r="AH43" s="78" t="e">
        <f t="shared" si="23"/>
        <v>#NUM!</v>
      </c>
      <c r="AI43" s="78" t="e">
        <f t="shared" si="24"/>
        <v>#NUM!</v>
      </c>
      <c r="AJ43" s="78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77" t="s">
        <v>18</v>
      </c>
      <c r="D46" s="77" t="s">
        <v>19</v>
      </c>
      <c r="E46" s="77" t="s">
        <v>20</v>
      </c>
      <c r="F46" s="11"/>
      <c r="G46" s="5" t="s">
        <v>21</v>
      </c>
      <c r="H46" s="13"/>
      <c r="I46" s="111" t="s">
        <v>443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23</v>
      </c>
      <c r="D47" s="15">
        <f>COUNTIF(G4:G43,"*下層*")</f>
        <v>0</v>
      </c>
      <c r="E47" s="15">
        <f>COUNTA(A4:A43)</f>
        <v>23</v>
      </c>
      <c r="F47" s="11"/>
      <c r="G47" s="16">
        <f>C47*100</f>
        <v>2300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17</v>
      </c>
      <c r="D48" s="15" t="str">
        <f>IF(D47&gt;0,ROUND(SUMIF(G4:G43,"*下層*",E4:E43)/D47,0),"")</f>
        <v/>
      </c>
      <c r="E48" s="15">
        <f>ROUND(SUM(E4:E43)/E47,0)</f>
        <v>17</v>
      </c>
      <c r="F48" s="14"/>
      <c r="G48" s="16">
        <f>C48</f>
        <v>17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20</v>
      </c>
      <c r="D49" s="15" t="str">
        <f>IF(D47&gt;0,ROUND(SUMIF(G4:G43,"*下層*",D4:D43)/D47,0),"")</f>
        <v/>
      </c>
      <c r="E49" s="15">
        <f>ROUND(SUM(D4:D43)/E47,0)</f>
        <v>20</v>
      </c>
      <c r="F49" s="14"/>
      <c r="G49" s="16">
        <f>C49</f>
        <v>20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6.6300000000000017</v>
      </c>
      <c r="D50" s="17">
        <f>SUMIF(G4:G43,"*下層*",F4:F43)</f>
        <v>0</v>
      </c>
      <c r="E50" s="4">
        <f>SUM(F4:F43)</f>
        <v>6.6300000000000017</v>
      </c>
      <c r="F50" s="14"/>
      <c r="G50" s="18">
        <f>C50*100</f>
        <v>663.00000000000011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形状比＝85、Sr＝12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77" t="s">
        <v>18</v>
      </c>
      <c r="D53" s="77" t="s">
        <v>19</v>
      </c>
      <c r="E53" s="77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7</v>
      </c>
      <c r="D54" s="15">
        <f>COUNTIF(H4:H43,"▲")</f>
        <v>0</v>
      </c>
      <c r="E54" s="15">
        <f>COUNTA(H4:H43)</f>
        <v>7</v>
      </c>
      <c r="F54" s="11"/>
      <c r="G54" s="16">
        <f>C54*100</f>
        <v>700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15</v>
      </c>
      <c r="D55" s="15" t="str">
        <f>IF(D54&gt;0,ROUND(SUMIF(H4:H43,"▲",E4:E43)/D54,0),"")</f>
        <v/>
      </c>
      <c r="E55" s="15">
        <f>ROUND(SUMIF(H4:H43,"*",E4:E43)/E54,0)</f>
        <v>15</v>
      </c>
      <c r="F55" s="14"/>
      <c r="G55" s="16">
        <f>C55</f>
        <v>15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15</v>
      </c>
      <c r="D56" s="15" t="str">
        <f>IF(D54&gt;0,ROUND(SUMIF(H4:H43,"▲",D4:D43)/D54,0),"")</f>
        <v/>
      </c>
      <c r="E56" s="15">
        <f>ROUND(SUMIF(H4:H43,"*",D4:D43)/E54,0)</f>
        <v>15</v>
      </c>
      <c r="F56" s="14"/>
      <c r="G56" s="16">
        <f>C56</f>
        <v>15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1.03</v>
      </c>
      <c r="D57" s="17">
        <f>SUMIF(H4:H43,"▲",F4:F43)</f>
        <v>0</v>
      </c>
      <c r="E57" s="17">
        <f>SUM(C57:D57)</f>
        <v>1.03</v>
      </c>
      <c r="F57" s="14"/>
      <c r="G57" s="20">
        <f>C57*100</f>
        <v>103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77" t="s">
        <v>18</v>
      </c>
      <c r="D60" s="77" t="s">
        <v>19</v>
      </c>
      <c r="E60" s="77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30.4</v>
      </c>
      <c r="D61" s="21" t="str">
        <f>IF(D47&gt;0,ROUND(D54/D47*100,1),"")</f>
        <v/>
      </c>
      <c r="E61" s="21">
        <f>ROUND(E54/E47*100,1)</f>
        <v>30.4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15.5</v>
      </c>
      <c r="D62" s="21" t="str">
        <f>IF(D47&gt;0,ROUND(D57/D50*100,1),"")</f>
        <v/>
      </c>
      <c r="E62" s="21">
        <f>ROUND(E57/E50*100,1)</f>
        <v>15.5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77" t="s">
        <v>18</v>
      </c>
      <c r="D65" s="77" t="s">
        <v>19</v>
      </c>
      <c r="E65" s="77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16</v>
      </c>
      <c r="D66" s="15">
        <f>D47-D54</f>
        <v>0</v>
      </c>
      <c r="E66" s="15">
        <f>SUM(C66:D66)</f>
        <v>16</v>
      </c>
      <c r="F66" s="11"/>
      <c r="G66" s="16">
        <f>C66*100</f>
        <v>1600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18</v>
      </c>
      <c r="D67" s="15" t="str">
        <f>IF(D66&gt;0,ROUND(SUMIFS(E4:E43,G7:G43,"*下層*",H4:H43,"")/D66,0),"")</f>
        <v/>
      </c>
      <c r="E67" s="15">
        <f>IF(E66&gt;0,ROUND(SUMIF(H4:H43,"",E4:E43)/E66,0),"")</f>
        <v>18</v>
      </c>
      <c r="F67" s="14"/>
      <c r="G67" s="16">
        <f>C67</f>
        <v>18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22</v>
      </c>
      <c r="D68" s="15" t="str">
        <f>IF(D66&gt;0,ROUND(SUMIFS(D4:D43,G7:G43,"*下層*",H4:H43,"")/D66,0),"")</f>
        <v/>
      </c>
      <c r="E68" s="15">
        <f>IF(E66&gt;0,ROUND(SUMIF(H4:H43,"",D4:D43)/E66,0),"")</f>
        <v>22</v>
      </c>
      <c r="F68" s="14"/>
      <c r="G68" s="16">
        <f>C68</f>
        <v>22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5.6000000000000014</v>
      </c>
      <c r="D69" s="17" t="str">
        <f>IF(D66&gt;0,D50-D57,"")</f>
        <v/>
      </c>
      <c r="E69" s="4">
        <f>SUM(C69:D69)</f>
        <v>5.6000000000000014</v>
      </c>
      <c r="F69" s="14"/>
      <c r="G69" s="18">
        <f>C69*100</f>
        <v>560.00000000000011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形状比＝82、Sr＝14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3F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303" priority="16" stopIfTrue="1">
      <formula>AND(($H4="スギ"),(#REF!&lt;12))</formula>
    </cfRule>
  </conditionalFormatting>
  <conditionalFormatting sqref="L4:L43">
    <cfRule type="expression" dxfId="302" priority="15" stopIfTrue="1">
      <formula>AND(($H4="スギ"),(#REF!&lt;22),(#REF!&gt;=12))</formula>
    </cfRule>
  </conditionalFormatting>
  <conditionalFormatting sqref="M4:M43">
    <cfRule type="expression" dxfId="301" priority="14" stopIfTrue="1">
      <formula>AND(($H4="スギ"),(#REF!&lt;32),(#REF!&gt;=22))</formula>
    </cfRule>
  </conditionalFormatting>
  <conditionalFormatting sqref="N4:N43">
    <cfRule type="expression" dxfId="300" priority="13" stopIfTrue="1">
      <formula>AND(($H4="スギ"),(#REF!&lt;42),(#REF!&gt;=32))</formula>
    </cfRule>
  </conditionalFormatting>
  <conditionalFormatting sqref="U4:U43 Z4:AF43 AJ4:AJ43 O4:P43">
    <cfRule type="expression" dxfId="299" priority="12" stopIfTrue="1">
      <formula>AND(($H4="スギ"),(#REF!&gt;=42))</formula>
    </cfRule>
  </conditionalFormatting>
  <conditionalFormatting sqref="Q4:Q43 AA4:AA43">
    <cfRule type="expression" dxfId="298" priority="11" stopIfTrue="1">
      <formula>AND(($H4="ヒノキ"),(#REF!&lt;12))</formula>
    </cfRule>
  </conditionalFormatting>
  <conditionalFormatting sqref="R4:R43 AB4:AE43">
    <cfRule type="expression" dxfId="297" priority="10" stopIfTrue="1">
      <formula>AND(($H4="ヒノキ"),(#REF!&lt;22),(#REF!&gt;=12))</formula>
    </cfRule>
  </conditionalFormatting>
  <conditionalFormatting sqref="S4:S43">
    <cfRule type="expression" dxfId="296" priority="9" stopIfTrue="1">
      <formula>AND(($H4="ヒノキ"),(#REF!&lt;32),(#REF!&gt;=22))</formula>
    </cfRule>
  </conditionalFormatting>
  <conditionalFormatting sqref="T4:U43 Z4:AF43 AJ4:AJ43">
    <cfRule type="expression" dxfId="295" priority="8" stopIfTrue="1">
      <formula>AND(($H4="ヒノキ"),(#REF!&gt;=32))</formula>
    </cfRule>
  </conditionalFormatting>
  <conditionalFormatting sqref="V4:V43 AA4:AA43">
    <cfRule type="expression" dxfId="294" priority="7" stopIfTrue="1">
      <formula>AND(($H4="アカマツ"),(#REF!&lt;12))</formula>
    </cfRule>
  </conditionalFormatting>
  <conditionalFormatting sqref="W4:W43 AB4:AB43">
    <cfRule type="expression" dxfId="293" priority="6" stopIfTrue="1">
      <formula>AND(($H4="アカマツ"),(#REF!&lt;22),(#REF!&gt;=12))</formula>
    </cfRule>
  </conditionalFormatting>
  <conditionalFormatting sqref="X4:X43 AC4:AC43">
    <cfRule type="expression" dxfId="292" priority="5" stopIfTrue="1">
      <formula>AND(($H4="アカマツ"),(#REF!&lt;42),(#REF!&gt;=22))</formula>
    </cfRule>
  </conditionalFormatting>
  <conditionalFormatting sqref="Y4:AF43 AJ4:AJ43">
    <cfRule type="expression" dxfId="291" priority="4" stopIfTrue="1">
      <formula>AND(($H4="アカマツ"),(#REF!&gt;=42))</formula>
    </cfRule>
  </conditionalFormatting>
  <conditionalFormatting sqref="AG4:AG43">
    <cfRule type="expression" dxfId="290" priority="3" stopIfTrue="1">
      <formula>AND(($H4&lt;&gt;"スギ"),($H4&lt;&gt;"ヒノキ"),($H4&lt;&gt;"アカマツ"),(#REF!&lt;12))</formula>
    </cfRule>
  </conditionalFormatting>
  <conditionalFormatting sqref="AH4:AH43">
    <cfRule type="expression" dxfId="289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288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00B050"/>
  </sheetPr>
  <dimension ref="A1:AJ120"/>
  <sheetViews>
    <sheetView showGridLines="0" view="pageBreakPreview" zoomScaleNormal="85" zoomScaleSheetLayoutView="100" workbookViewId="0">
      <selection activeCell="I46" sqref="I46:I61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535</v>
      </c>
      <c r="B2" s="100"/>
      <c r="C2" s="100"/>
      <c r="D2" s="100"/>
      <c r="E2" s="100"/>
      <c r="F2" s="100"/>
      <c r="G2" s="100"/>
      <c r="H2" s="101" t="s">
        <v>341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79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8">
        <v>0</v>
      </c>
      <c r="L3" s="78">
        <v>12</v>
      </c>
      <c r="M3" s="78">
        <v>22</v>
      </c>
      <c r="N3" s="78">
        <v>32</v>
      </c>
      <c r="O3" s="78">
        <v>42</v>
      </c>
      <c r="P3" s="78" t="s">
        <v>14</v>
      </c>
      <c r="Q3" s="78">
        <v>0</v>
      </c>
      <c r="R3" s="78">
        <v>12</v>
      </c>
      <c r="S3" s="78">
        <v>22</v>
      </c>
      <c r="T3" s="78">
        <v>32</v>
      </c>
      <c r="U3" s="78" t="s">
        <v>14</v>
      </c>
      <c r="V3" s="78">
        <v>0</v>
      </c>
      <c r="W3" s="78">
        <v>12</v>
      </c>
      <c r="X3" s="78">
        <v>22</v>
      </c>
      <c r="Y3" s="78">
        <v>42</v>
      </c>
      <c r="Z3" s="78" t="s">
        <v>14</v>
      </c>
      <c r="AA3" s="78">
        <v>0</v>
      </c>
      <c r="AB3" s="78">
        <v>12</v>
      </c>
      <c r="AC3" s="78">
        <v>22</v>
      </c>
      <c r="AD3" s="78">
        <v>32</v>
      </c>
      <c r="AE3" s="78">
        <v>42</v>
      </c>
      <c r="AF3" s="78" t="s">
        <v>14</v>
      </c>
      <c r="AG3" s="78">
        <v>0</v>
      </c>
      <c r="AH3" s="78">
        <v>12</v>
      </c>
      <c r="AI3" s="78">
        <v>42</v>
      </c>
      <c r="AJ3" s="78" t="s">
        <v>14</v>
      </c>
    </row>
    <row r="4" spans="1:36" ht="12.95" customHeight="1" x14ac:dyDescent="0.15">
      <c r="A4" s="77">
        <v>51</v>
      </c>
      <c r="B4" s="99" t="s">
        <v>136</v>
      </c>
      <c r="C4" s="99"/>
      <c r="D4" s="77">
        <v>24</v>
      </c>
      <c r="E4" s="77">
        <v>15</v>
      </c>
      <c r="F4" s="4">
        <f t="shared" ref="F4:F43" si="0">IF(D4&gt;0,IF(B4="スギ",P4,IF(B4="ヒノキ",U4,IF(B4="アカマツ",Z4,IF(B4="カラマツ",AF4,AJ4)))),"")</f>
        <v>0.32</v>
      </c>
      <c r="G4" s="5"/>
      <c r="H4" s="77"/>
      <c r="I4" s="77" t="s">
        <v>38</v>
      </c>
      <c r="J4" s="1" t="s">
        <v>15</v>
      </c>
      <c r="K4" s="78">
        <f t="shared" ref="K4:K43" si="1">IF(ROUND(10^(-5+0.8769+1.7454*LOG(D4)+1.014*LOG(E4)),2)&gt;=0.01,ROUND(10^(-5+0.8769+1.7454*LOG(D4)+1.014*LOG(E4)),2),ROUND(10^(-5+0.8769+1.7454*LOG(D4)+1.014*LOG(E4)),3))</f>
        <v>0.3</v>
      </c>
      <c r="L4" s="78">
        <f t="shared" ref="L4:L43" si="2">ROUND(10^(-5+0.73504+1.83346*LOG(D4)+1.06569*LOG(E4)),2)</f>
        <v>0.33</v>
      </c>
      <c r="M4" s="78">
        <f t="shared" ref="M4:M43" si="3">ROUND(10^(-5+0.71514+1.74357*LOG(D4)+1.17719*LOG(E4)),2)</f>
        <v>0.32</v>
      </c>
      <c r="N4" s="78">
        <f t="shared" ref="N4:N43" si="4">ROUND(10^(-5+0.82956+1.76381*LOG(D4)+1.06412*LOG(E4)),2)</f>
        <v>0.33</v>
      </c>
      <c r="O4" s="78">
        <f t="shared" ref="O4:O43" si="5">ROUND(10^(-5+0.88226+1.79204*LOG(D4)+0.99303*LOG(E4)),2)</f>
        <v>0.33</v>
      </c>
      <c r="P4" s="78">
        <f>HLOOKUP($D4,K$3:O$43,MATCH($A4,$A$3:$A$43,0),1)</f>
        <v>0.32</v>
      </c>
      <c r="Q4" s="78">
        <f t="shared" ref="Q4:Q43" si="6">IF(ROUND(10^(1.810672*LOG(D4)+0.982833*LOG(E4)-4.173533),2)&gt;=0.01,ROUND(10^(1.810672*LOG(D4)+0.982833*LOG(E4)-4.173533),2),ROUND(10^(1.810672*LOG(D4)+0.982833*LOG(E4)-4.173533),3))</f>
        <v>0.3</v>
      </c>
      <c r="R4" s="78">
        <f t="shared" ref="R4:R43" si="7">ROUND(10^(1.905709*LOG(D4)+1.011385*LOG(E4)-4.293729),2)</f>
        <v>0.34</v>
      </c>
      <c r="S4" s="78">
        <f t="shared" ref="S4:S43" si="8">ROUND(10^(1.771888*LOG(D4)+1.138415*LOG(E4)-4.271259),2)</f>
        <v>0.33</v>
      </c>
      <c r="T4" s="78">
        <f t="shared" ref="T4:T43" si="9">ROUND(10^(1.671519*LOG(D4)+1.363617*LOG(E4)-4.404407),2)</f>
        <v>0.32</v>
      </c>
      <c r="U4" s="78">
        <f t="shared" ref="U4:U43" si="10">HLOOKUP($D4,Q$3:T$43,MATCH($A4,$A$3:$A$43,0),1)</f>
        <v>0.33</v>
      </c>
      <c r="V4" s="78">
        <f t="shared" ref="V4:V43" si="11">IF(ROUND(10^(-4.249503+1.946501*LOG(D4)+0.942682*LOG(E4)),2)&gt;=0.01,ROUND(10^(-4.249503+1.946501*LOG(D4)+0.942682*LOG(E4)),2),ROUND(10^(-4.249503+1.946501*LOG(D4)+0.942682*LOG(E4)),3))</f>
        <v>0.35</v>
      </c>
      <c r="W4" s="78">
        <f t="shared" ref="W4:W43" si="12">ROUND(10^(-4.155639+1.847898*LOG(D4)+0.951955*LOG(E4)),2)</f>
        <v>0.33</v>
      </c>
      <c r="X4" s="78">
        <f t="shared" ref="X4:X43" si="13">ROUND(10^(-4.194535+1.804172*LOG(D4)+1.034248*LOG(E4)),2)</f>
        <v>0.33</v>
      </c>
      <c r="Y4" s="78">
        <f t="shared" ref="Y4:Y43" si="14">ROUND(10^(-4.42347+2.006485*LOG(D4)+0.967757*LOG(E4)),2)</f>
        <v>0.3</v>
      </c>
      <c r="Z4" s="78">
        <f t="shared" ref="Z4:Z43" si="15">HLOOKUP($D4,V$3:Y$43,MATCH($A4,$A$3:$A$43,0),1)</f>
        <v>0.33</v>
      </c>
      <c r="AA4" s="78">
        <f t="shared" ref="AA4:AA43" si="16">IF(ROUND(10^(1.80389*LOG(D4)+0.962587*LOG(E4)-4.155099),2)&gt;=0.01,ROUND(10^(1.80389*LOG(D4)+0.962587*LOG(E4)-4.155099),2),ROUND(10^(1.80389*LOG(D4)+0.962587*LOG(E4)-4.155099),3))</f>
        <v>0.28999999999999998</v>
      </c>
      <c r="AB4" s="78">
        <f t="shared" ref="AB4:AB43" si="17">ROUND(10^(1.979213*LOG(D4)+0.998347*LOG(E4)-4.369281),2)</f>
        <v>0.34</v>
      </c>
      <c r="AC4" s="78">
        <f t="shared" ref="AC4:AC43" si="18">ROUND(10^(1.904401*LOG(D4)+1.062478*LOG(E4)-4.348104),2)</f>
        <v>0.34</v>
      </c>
      <c r="AD4" s="78">
        <f t="shared" ref="AD4:AD43" si="19">ROUND(10^(1.640825*LOG(D4)+1.080387*LOG(E4)-3.976731),2)</f>
        <v>0.36</v>
      </c>
      <c r="AE4" s="78">
        <f t="shared" ref="AE4:AE43" si="20">ROUND(10^(1.90887*LOG(D4)+1.088002*LOG(E4)-4.431495),2)</f>
        <v>0.3</v>
      </c>
      <c r="AF4" s="78">
        <f t="shared" ref="AF4:AF43" si="21">HLOOKUP($D4,AA$3:AE$43,MATCH($A4,$A$3:$A$43,0),1)</f>
        <v>0.34</v>
      </c>
      <c r="AG4" s="78">
        <f t="shared" ref="AG4:AG43" si="22">IF(ROUND(10^(1.94019664*LOG(D4)+0.84689666*LOG(E4)-4.20067295),2)&gt;=0.01,ROUND(10^(1.94019664*LOG(D4)+0.84689666*LOG(E4)-4.20067295),2),ROUND(10^(1.94019664*LOG(D4)+0.84689666*LOG(E4)-4.20067295),3))</f>
        <v>0.3</v>
      </c>
      <c r="AH4" s="78">
        <f t="shared" ref="AH4:AH43" si="23">ROUND(10^(1.93813902*LOG(D4)+0.96697002*LOG(E4)-4.32216295),2)</f>
        <v>0.31</v>
      </c>
      <c r="AI4" s="78">
        <f t="shared" ref="AI4:AI43" si="24">ROUND(10^(1.82464098*LOG(D4)+0.97625989*LOG(E4)-4.15096808),2)</f>
        <v>0.33</v>
      </c>
      <c r="AJ4" s="78">
        <f t="shared" ref="AJ4:AJ43" si="25">HLOOKUP($D4,AG$3:AI$43,MATCH($A4,$A$3:$A$43,0),1)</f>
        <v>0.31</v>
      </c>
    </row>
    <row r="5" spans="1:36" ht="12.95" customHeight="1" x14ac:dyDescent="0.15">
      <c r="A5" s="77">
        <v>52</v>
      </c>
      <c r="B5" s="99" t="s">
        <v>136</v>
      </c>
      <c r="C5" s="99"/>
      <c r="D5" s="77">
        <v>20</v>
      </c>
      <c r="E5" s="77">
        <v>15</v>
      </c>
      <c r="F5" s="4">
        <f t="shared" si="0"/>
        <v>0.24</v>
      </c>
      <c r="G5" s="5"/>
      <c r="H5" s="77"/>
      <c r="I5" s="5"/>
      <c r="J5" s="1" t="s">
        <v>15</v>
      </c>
      <c r="K5" s="78">
        <f t="shared" si="1"/>
        <v>0.22</v>
      </c>
      <c r="L5" s="78">
        <f t="shared" si="2"/>
        <v>0.24</v>
      </c>
      <c r="M5" s="78">
        <f t="shared" si="3"/>
        <v>0.23</v>
      </c>
      <c r="N5" s="78">
        <f t="shared" si="4"/>
        <v>0.24</v>
      </c>
      <c r="O5" s="78">
        <f t="shared" si="5"/>
        <v>0.24</v>
      </c>
      <c r="P5" s="78">
        <f t="shared" ref="P5:P43" si="26">HLOOKUP($D5,K$3:O$43,MATCH(A5,$A$3:$A$43,0),1)</f>
        <v>0.24</v>
      </c>
      <c r="Q5" s="78">
        <f t="shared" si="6"/>
        <v>0.22</v>
      </c>
      <c r="R5" s="78">
        <f t="shared" si="7"/>
        <v>0.24</v>
      </c>
      <c r="S5" s="78">
        <f t="shared" si="8"/>
        <v>0.24</v>
      </c>
      <c r="T5" s="78">
        <f t="shared" si="9"/>
        <v>0.24</v>
      </c>
      <c r="U5" s="78">
        <f t="shared" si="10"/>
        <v>0.24</v>
      </c>
      <c r="V5" s="78">
        <f t="shared" si="11"/>
        <v>0.25</v>
      </c>
      <c r="W5" s="78">
        <f t="shared" si="12"/>
        <v>0.23</v>
      </c>
      <c r="X5" s="78">
        <f t="shared" si="13"/>
        <v>0.23</v>
      </c>
      <c r="Y5" s="78">
        <f t="shared" si="14"/>
        <v>0.21</v>
      </c>
      <c r="Z5" s="78">
        <f t="shared" si="15"/>
        <v>0.23</v>
      </c>
      <c r="AA5" s="78">
        <f t="shared" si="16"/>
        <v>0.21</v>
      </c>
      <c r="AB5" s="78">
        <f t="shared" si="17"/>
        <v>0.24</v>
      </c>
      <c r="AC5" s="78">
        <f t="shared" si="18"/>
        <v>0.24</v>
      </c>
      <c r="AD5" s="78">
        <f t="shared" si="19"/>
        <v>0.27</v>
      </c>
      <c r="AE5" s="78">
        <f t="shared" si="20"/>
        <v>0.21</v>
      </c>
      <c r="AF5" s="78">
        <f t="shared" si="21"/>
        <v>0.24</v>
      </c>
      <c r="AG5" s="78">
        <f t="shared" si="22"/>
        <v>0.21</v>
      </c>
      <c r="AH5" s="78">
        <f t="shared" si="23"/>
        <v>0.22</v>
      </c>
      <c r="AI5" s="78">
        <f t="shared" si="24"/>
        <v>0.24</v>
      </c>
      <c r="AJ5" s="78">
        <f t="shared" si="25"/>
        <v>0.22</v>
      </c>
    </row>
    <row r="6" spans="1:36" ht="12.95" customHeight="1" x14ac:dyDescent="0.15">
      <c r="A6" s="85">
        <v>53</v>
      </c>
      <c r="B6" s="99" t="s">
        <v>136</v>
      </c>
      <c r="C6" s="99"/>
      <c r="D6" s="77">
        <v>24</v>
      </c>
      <c r="E6" s="77">
        <v>15</v>
      </c>
      <c r="F6" s="4">
        <f t="shared" si="0"/>
        <v>0.32</v>
      </c>
      <c r="G6" s="5"/>
      <c r="H6" s="77"/>
      <c r="I6" s="5"/>
      <c r="J6" s="1" t="s">
        <v>15</v>
      </c>
      <c r="K6" s="78">
        <f t="shared" si="1"/>
        <v>0.3</v>
      </c>
      <c r="L6" s="78">
        <f t="shared" si="2"/>
        <v>0.33</v>
      </c>
      <c r="M6" s="78">
        <f t="shared" si="3"/>
        <v>0.32</v>
      </c>
      <c r="N6" s="78">
        <f t="shared" si="4"/>
        <v>0.33</v>
      </c>
      <c r="O6" s="78">
        <f t="shared" si="5"/>
        <v>0.33</v>
      </c>
      <c r="P6" s="78">
        <f t="shared" si="26"/>
        <v>0.32</v>
      </c>
      <c r="Q6" s="78">
        <f t="shared" si="6"/>
        <v>0.3</v>
      </c>
      <c r="R6" s="78">
        <f t="shared" si="7"/>
        <v>0.34</v>
      </c>
      <c r="S6" s="78">
        <f t="shared" si="8"/>
        <v>0.33</v>
      </c>
      <c r="T6" s="78">
        <f t="shared" si="9"/>
        <v>0.32</v>
      </c>
      <c r="U6" s="78">
        <f t="shared" si="10"/>
        <v>0.33</v>
      </c>
      <c r="V6" s="78">
        <f t="shared" si="11"/>
        <v>0.35</v>
      </c>
      <c r="W6" s="78">
        <f t="shared" si="12"/>
        <v>0.33</v>
      </c>
      <c r="X6" s="78">
        <f t="shared" si="13"/>
        <v>0.33</v>
      </c>
      <c r="Y6" s="78">
        <f t="shared" si="14"/>
        <v>0.3</v>
      </c>
      <c r="Z6" s="78">
        <f t="shared" si="15"/>
        <v>0.33</v>
      </c>
      <c r="AA6" s="78">
        <f t="shared" si="16"/>
        <v>0.28999999999999998</v>
      </c>
      <c r="AB6" s="78">
        <f t="shared" si="17"/>
        <v>0.34</v>
      </c>
      <c r="AC6" s="78">
        <f t="shared" si="18"/>
        <v>0.34</v>
      </c>
      <c r="AD6" s="78">
        <f t="shared" si="19"/>
        <v>0.36</v>
      </c>
      <c r="AE6" s="78">
        <f t="shared" si="20"/>
        <v>0.3</v>
      </c>
      <c r="AF6" s="78">
        <f t="shared" si="21"/>
        <v>0.34</v>
      </c>
      <c r="AG6" s="78">
        <f t="shared" si="22"/>
        <v>0.3</v>
      </c>
      <c r="AH6" s="78">
        <f t="shared" si="23"/>
        <v>0.31</v>
      </c>
      <c r="AI6" s="78">
        <f t="shared" si="24"/>
        <v>0.33</v>
      </c>
      <c r="AJ6" s="78">
        <f t="shared" si="25"/>
        <v>0.31</v>
      </c>
    </row>
    <row r="7" spans="1:36" ht="12.95" customHeight="1" x14ac:dyDescent="0.15">
      <c r="A7" s="85">
        <v>54</v>
      </c>
      <c r="B7" s="99" t="s">
        <v>136</v>
      </c>
      <c r="C7" s="99"/>
      <c r="D7" s="77">
        <v>10</v>
      </c>
      <c r="E7" s="77">
        <v>7</v>
      </c>
      <c r="F7" s="4">
        <f t="shared" si="0"/>
        <v>0.03</v>
      </c>
      <c r="G7" s="5" t="s">
        <v>255</v>
      </c>
      <c r="H7" s="77" t="s">
        <v>444</v>
      </c>
      <c r="I7" s="5" t="s">
        <v>436</v>
      </c>
      <c r="J7" s="1" t="s">
        <v>15</v>
      </c>
      <c r="K7" s="78">
        <f t="shared" si="1"/>
        <v>0.03</v>
      </c>
      <c r="L7" s="78">
        <f t="shared" si="2"/>
        <v>0.03</v>
      </c>
      <c r="M7" s="78">
        <f t="shared" si="3"/>
        <v>0.03</v>
      </c>
      <c r="N7" s="78">
        <f t="shared" si="4"/>
        <v>0.03</v>
      </c>
      <c r="O7" s="78">
        <f t="shared" si="5"/>
        <v>0.03</v>
      </c>
      <c r="P7" s="78">
        <f t="shared" si="26"/>
        <v>0.03</v>
      </c>
      <c r="Q7" s="78">
        <f t="shared" si="6"/>
        <v>0.03</v>
      </c>
      <c r="R7" s="78">
        <f t="shared" si="7"/>
        <v>0.03</v>
      </c>
      <c r="S7" s="78">
        <f t="shared" si="8"/>
        <v>0.03</v>
      </c>
      <c r="T7" s="78">
        <f t="shared" si="9"/>
        <v>0.03</v>
      </c>
      <c r="U7" s="78">
        <f t="shared" si="10"/>
        <v>0.03</v>
      </c>
      <c r="V7" s="78">
        <f t="shared" si="11"/>
        <v>0.03</v>
      </c>
      <c r="W7" s="78">
        <f t="shared" si="12"/>
        <v>0.03</v>
      </c>
      <c r="X7" s="78">
        <f t="shared" si="13"/>
        <v>0.03</v>
      </c>
      <c r="Y7" s="78">
        <f t="shared" si="14"/>
        <v>0.03</v>
      </c>
      <c r="Z7" s="78">
        <f t="shared" si="15"/>
        <v>0.03</v>
      </c>
      <c r="AA7" s="78">
        <f t="shared" si="16"/>
        <v>0.03</v>
      </c>
      <c r="AB7" s="78">
        <f t="shared" si="17"/>
        <v>0.03</v>
      </c>
      <c r="AC7" s="78">
        <f t="shared" si="18"/>
        <v>0.03</v>
      </c>
      <c r="AD7" s="78">
        <f t="shared" si="19"/>
        <v>0.04</v>
      </c>
      <c r="AE7" s="78">
        <f t="shared" si="20"/>
        <v>0.02</v>
      </c>
      <c r="AF7" s="78">
        <f t="shared" si="21"/>
        <v>0.03</v>
      </c>
      <c r="AG7" s="78">
        <f t="shared" si="22"/>
        <v>0.03</v>
      </c>
      <c r="AH7" s="78">
        <f t="shared" si="23"/>
        <v>0.03</v>
      </c>
      <c r="AI7" s="78">
        <f t="shared" si="24"/>
        <v>0.03</v>
      </c>
      <c r="AJ7" s="78">
        <f t="shared" si="25"/>
        <v>0.03</v>
      </c>
    </row>
    <row r="8" spans="1:36" ht="12.95" customHeight="1" x14ac:dyDescent="0.15">
      <c r="A8" s="85">
        <v>55</v>
      </c>
      <c r="B8" s="99" t="s">
        <v>136</v>
      </c>
      <c r="C8" s="99"/>
      <c r="D8" s="77">
        <v>12</v>
      </c>
      <c r="E8" s="77">
        <v>9</v>
      </c>
      <c r="F8" s="4">
        <f t="shared" si="0"/>
        <v>0.05</v>
      </c>
      <c r="G8" s="5"/>
      <c r="H8" s="77" t="s">
        <v>445</v>
      </c>
      <c r="I8" s="5" t="s">
        <v>435</v>
      </c>
      <c r="J8" s="1" t="s">
        <v>15</v>
      </c>
      <c r="K8" s="78">
        <f t="shared" si="1"/>
        <v>0.05</v>
      </c>
      <c r="L8" s="78">
        <f t="shared" si="2"/>
        <v>0.05</v>
      </c>
      <c r="M8" s="78">
        <f t="shared" si="3"/>
        <v>0.05</v>
      </c>
      <c r="N8" s="78">
        <f t="shared" si="4"/>
        <v>0.06</v>
      </c>
      <c r="O8" s="78">
        <f t="shared" si="5"/>
        <v>0.06</v>
      </c>
      <c r="P8" s="78">
        <f t="shared" si="26"/>
        <v>0.05</v>
      </c>
      <c r="Q8" s="78">
        <f t="shared" si="6"/>
        <v>0.05</v>
      </c>
      <c r="R8" s="78">
        <f t="shared" si="7"/>
        <v>0.05</v>
      </c>
      <c r="S8" s="78">
        <f t="shared" si="8"/>
        <v>0.05</v>
      </c>
      <c r="T8" s="78">
        <f t="shared" si="9"/>
        <v>0.05</v>
      </c>
      <c r="U8" s="78">
        <f t="shared" si="10"/>
        <v>0.05</v>
      </c>
      <c r="V8" s="78">
        <f t="shared" si="11"/>
        <v>0.06</v>
      </c>
      <c r="W8" s="78">
        <f t="shared" si="12"/>
        <v>0.06</v>
      </c>
      <c r="X8" s="78">
        <f t="shared" si="13"/>
        <v>0.05</v>
      </c>
      <c r="Y8" s="78">
        <f t="shared" si="14"/>
        <v>0.05</v>
      </c>
      <c r="Z8" s="78">
        <f t="shared" si="15"/>
        <v>0.06</v>
      </c>
      <c r="AA8" s="78">
        <f t="shared" si="16"/>
        <v>0.05</v>
      </c>
      <c r="AB8" s="78">
        <f t="shared" si="17"/>
        <v>0.05</v>
      </c>
      <c r="AC8" s="78">
        <f t="shared" si="18"/>
        <v>0.05</v>
      </c>
      <c r="AD8" s="78">
        <f t="shared" si="19"/>
        <v>7.0000000000000007E-2</v>
      </c>
      <c r="AE8" s="78">
        <f t="shared" si="20"/>
        <v>0.05</v>
      </c>
      <c r="AF8" s="78">
        <f t="shared" si="21"/>
        <v>0.05</v>
      </c>
      <c r="AG8" s="78">
        <f t="shared" si="22"/>
        <v>0.05</v>
      </c>
      <c r="AH8" s="78">
        <f t="shared" si="23"/>
        <v>0.05</v>
      </c>
      <c r="AI8" s="78">
        <f t="shared" si="24"/>
        <v>0.06</v>
      </c>
      <c r="AJ8" s="78">
        <f t="shared" si="25"/>
        <v>0.05</v>
      </c>
    </row>
    <row r="9" spans="1:36" ht="12.95" customHeight="1" x14ac:dyDescent="0.15">
      <c r="A9" s="85">
        <v>56</v>
      </c>
      <c r="B9" s="99" t="s">
        <v>136</v>
      </c>
      <c r="C9" s="99"/>
      <c r="D9" s="77">
        <v>22</v>
      </c>
      <c r="E9" s="77">
        <v>15</v>
      </c>
      <c r="F9" s="4">
        <f t="shared" si="0"/>
        <v>0.28000000000000003</v>
      </c>
      <c r="G9" s="5"/>
      <c r="H9" s="77"/>
      <c r="I9" s="5"/>
      <c r="J9" s="1" t="s">
        <v>15</v>
      </c>
      <c r="K9" s="78">
        <f t="shared" si="1"/>
        <v>0.26</v>
      </c>
      <c r="L9" s="78">
        <f t="shared" si="2"/>
        <v>0.28000000000000003</v>
      </c>
      <c r="M9" s="78">
        <f t="shared" si="3"/>
        <v>0.28000000000000003</v>
      </c>
      <c r="N9" s="78">
        <f t="shared" si="4"/>
        <v>0.28000000000000003</v>
      </c>
      <c r="O9" s="78">
        <f t="shared" si="5"/>
        <v>0.28999999999999998</v>
      </c>
      <c r="P9" s="78">
        <f t="shared" si="26"/>
        <v>0.28000000000000003</v>
      </c>
      <c r="Q9" s="78">
        <f t="shared" si="6"/>
        <v>0.26</v>
      </c>
      <c r="R9" s="78">
        <f t="shared" si="7"/>
        <v>0.28000000000000003</v>
      </c>
      <c r="S9" s="78">
        <f t="shared" si="8"/>
        <v>0.28000000000000003</v>
      </c>
      <c r="T9" s="78">
        <f t="shared" si="9"/>
        <v>0.28000000000000003</v>
      </c>
      <c r="U9" s="78">
        <f t="shared" si="10"/>
        <v>0.28000000000000003</v>
      </c>
      <c r="V9" s="78">
        <f t="shared" si="11"/>
        <v>0.3</v>
      </c>
      <c r="W9" s="78">
        <f t="shared" si="12"/>
        <v>0.28000000000000003</v>
      </c>
      <c r="X9" s="78">
        <f t="shared" si="13"/>
        <v>0.28000000000000003</v>
      </c>
      <c r="Y9" s="78">
        <f t="shared" si="14"/>
        <v>0.26</v>
      </c>
      <c r="Z9" s="78">
        <f t="shared" si="15"/>
        <v>0.28000000000000003</v>
      </c>
      <c r="AA9" s="78">
        <f t="shared" si="16"/>
        <v>0.25</v>
      </c>
      <c r="AB9" s="78">
        <f t="shared" si="17"/>
        <v>0.28999999999999998</v>
      </c>
      <c r="AC9" s="78">
        <f t="shared" si="18"/>
        <v>0.28999999999999998</v>
      </c>
      <c r="AD9" s="78">
        <f t="shared" si="19"/>
        <v>0.31</v>
      </c>
      <c r="AE9" s="78">
        <f t="shared" si="20"/>
        <v>0.26</v>
      </c>
      <c r="AF9" s="78">
        <f t="shared" si="21"/>
        <v>0.28999999999999998</v>
      </c>
      <c r="AG9" s="78">
        <f t="shared" si="22"/>
        <v>0.25</v>
      </c>
      <c r="AH9" s="78">
        <f t="shared" si="23"/>
        <v>0.26</v>
      </c>
      <c r="AI9" s="78">
        <f t="shared" si="24"/>
        <v>0.28000000000000003</v>
      </c>
      <c r="AJ9" s="78">
        <f t="shared" si="25"/>
        <v>0.26</v>
      </c>
    </row>
    <row r="10" spans="1:36" ht="12.95" customHeight="1" x14ac:dyDescent="0.15">
      <c r="A10" s="85">
        <v>57</v>
      </c>
      <c r="B10" s="99" t="s">
        <v>37</v>
      </c>
      <c r="C10" s="99"/>
      <c r="D10" s="77">
        <v>24</v>
      </c>
      <c r="E10" s="77">
        <v>17</v>
      </c>
      <c r="F10" s="4">
        <f t="shared" si="0"/>
        <v>0.37</v>
      </c>
      <c r="G10" s="5"/>
      <c r="H10" s="77"/>
      <c r="I10" s="5"/>
      <c r="J10" s="1" t="s">
        <v>15</v>
      </c>
      <c r="K10" s="78">
        <f t="shared" si="1"/>
        <v>0.34</v>
      </c>
      <c r="L10" s="78">
        <f t="shared" si="2"/>
        <v>0.38</v>
      </c>
      <c r="M10" s="78">
        <f t="shared" si="3"/>
        <v>0.37</v>
      </c>
      <c r="N10" s="78">
        <f t="shared" si="4"/>
        <v>0.37</v>
      </c>
      <c r="O10" s="78">
        <f t="shared" si="5"/>
        <v>0.38</v>
      </c>
      <c r="P10" s="78">
        <f t="shared" si="26"/>
        <v>0.37</v>
      </c>
      <c r="Q10" s="78">
        <f t="shared" si="6"/>
        <v>0.34</v>
      </c>
      <c r="R10" s="78">
        <f t="shared" si="7"/>
        <v>0.38</v>
      </c>
      <c r="S10" s="78">
        <f t="shared" si="8"/>
        <v>0.38</v>
      </c>
      <c r="T10" s="78">
        <f t="shared" si="9"/>
        <v>0.38</v>
      </c>
      <c r="U10" s="78">
        <f t="shared" si="10"/>
        <v>0.38</v>
      </c>
      <c r="V10" s="78">
        <f t="shared" si="11"/>
        <v>0.4</v>
      </c>
      <c r="W10" s="78">
        <f t="shared" si="12"/>
        <v>0.37</v>
      </c>
      <c r="X10" s="78">
        <f t="shared" si="13"/>
        <v>0.37</v>
      </c>
      <c r="Y10" s="78">
        <f t="shared" si="14"/>
        <v>0.34</v>
      </c>
      <c r="Z10" s="78">
        <f t="shared" si="15"/>
        <v>0.37</v>
      </c>
      <c r="AA10" s="78">
        <f t="shared" si="16"/>
        <v>0.33</v>
      </c>
      <c r="AB10" s="78">
        <f t="shared" si="17"/>
        <v>0.39</v>
      </c>
      <c r="AC10" s="78">
        <f t="shared" si="18"/>
        <v>0.39</v>
      </c>
      <c r="AD10" s="78">
        <f t="shared" si="19"/>
        <v>0.41</v>
      </c>
      <c r="AE10" s="78">
        <f t="shared" si="20"/>
        <v>0.35</v>
      </c>
      <c r="AF10" s="78">
        <f t="shared" si="21"/>
        <v>0.39</v>
      </c>
      <c r="AG10" s="78">
        <f t="shared" si="22"/>
        <v>0.33</v>
      </c>
      <c r="AH10" s="78">
        <f t="shared" si="23"/>
        <v>0.35</v>
      </c>
      <c r="AI10" s="78">
        <f t="shared" si="24"/>
        <v>0.37</v>
      </c>
      <c r="AJ10" s="78">
        <f t="shared" si="25"/>
        <v>0.35</v>
      </c>
    </row>
    <row r="11" spans="1:36" ht="12.95" customHeight="1" x14ac:dyDescent="0.15">
      <c r="A11" s="85">
        <v>58</v>
      </c>
      <c r="B11" s="99" t="s">
        <v>37</v>
      </c>
      <c r="C11" s="99"/>
      <c r="D11" s="77">
        <v>16</v>
      </c>
      <c r="E11" s="77">
        <v>14</v>
      </c>
      <c r="F11" s="4">
        <f t="shared" si="0"/>
        <v>0.15</v>
      </c>
      <c r="G11" s="5" t="s">
        <v>432</v>
      </c>
      <c r="H11" s="77" t="s">
        <v>433</v>
      </c>
      <c r="I11" s="77" t="s">
        <v>432</v>
      </c>
      <c r="J11" s="1" t="s">
        <v>15</v>
      </c>
      <c r="K11" s="78">
        <f t="shared" si="1"/>
        <v>0.14000000000000001</v>
      </c>
      <c r="L11" s="78">
        <f t="shared" si="2"/>
        <v>0.15</v>
      </c>
      <c r="M11" s="78">
        <f t="shared" si="3"/>
        <v>0.15</v>
      </c>
      <c r="N11" s="78">
        <f t="shared" si="4"/>
        <v>0.15</v>
      </c>
      <c r="O11" s="78">
        <f t="shared" si="5"/>
        <v>0.15</v>
      </c>
      <c r="P11" s="78">
        <f t="shared" si="26"/>
        <v>0.15</v>
      </c>
      <c r="Q11" s="78">
        <f t="shared" si="6"/>
        <v>0.14000000000000001</v>
      </c>
      <c r="R11" s="78">
        <f t="shared" si="7"/>
        <v>0.14000000000000001</v>
      </c>
      <c r="S11" s="78">
        <f t="shared" si="8"/>
        <v>0.15</v>
      </c>
      <c r="T11" s="78">
        <f t="shared" si="9"/>
        <v>0.15</v>
      </c>
      <c r="U11" s="78">
        <f t="shared" si="10"/>
        <v>0.14000000000000001</v>
      </c>
      <c r="V11" s="78">
        <f t="shared" si="11"/>
        <v>0.15</v>
      </c>
      <c r="W11" s="78">
        <f t="shared" si="12"/>
        <v>0.14000000000000001</v>
      </c>
      <c r="X11" s="78">
        <f t="shared" si="13"/>
        <v>0.15</v>
      </c>
      <c r="Y11" s="78">
        <f t="shared" si="14"/>
        <v>0.13</v>
      </c>
      <c r="Z11" s="78">
        <f t="shared" si="15"/>
        <v>0.14000000000000001</v>
      </c>
      <c r="AA11" s="78">
        <f t="shared" si="16"/>
        <v>0.13</v>
      </c>
      <c r="AB11" s="78">
        <f t="shared" si="17"/>
        <v>0.14000000000000001</v>
      </c>
      <c r="AC11" s="78">
        <f t="shared" si="18"/>
        <v>0.15</v>
      </c>
      <c r="AD11" s="78">
        <f t="shared" si="19"/>
        <v>0.17</v>
      </c>
      <c r="AE11" s="78">
        <f t="shared" si="20"/>
        <v>0.13</v>
      </c>
      <c r="AF11" s="78">
        <f t="shared" si="21"/>
        <v>0.14000000000000001</v>
      </c>
      <c r="AG11" s="78">
        <f t="shared" si="22"/>
        <v>0.13</v>
      </c>
      <c r="AH11" s="78">
        <f t="shared" si="23"/>
        <v>0.13</v>
      </c>
      <c r="AI11" s="78">
        <f t="shared" si="24"/>
        <v>0.15</v>
      </c>
      <c r="AJ11" s="78">
        <f t="shared" si="25"/>
        <v>0.13</v>
      </c>
    </row>
    <row r="12" spans="1:36" ht="12.95" customHeight="1" x14ac:dyDescent="0.15">
      <c r="A12" s="85">
        <v>59</v>
      </c>
      <c r="B12" s="99" t="s">
        <v>37</v>
      </c>
      <c r="C12" s="99"/>
      <c r="D12" s="77">
        <v>18</v>
      </c>
      <c r="E12" s="77">
        <v>14</v>
      </c>
      <c r="F12" s="4">
        <f t="shared" si="0"/>
        <v>0.18</v>
      </c>
      <c r="G12" s="5" t="s">
        <v>438</v>
      </c>
      <c r="H12" s="77" t="s">
        <v>433</v>
      </c>
      <c r="I12" s="5" t="s">
        <v>438</v>
      </c>
      <c r="J12" s="1" t="s">
        <v>15</v>
      </c>
      <c r="K12" s="78">
        <f t="shared" si="1"/>
        <v>0.17</v>
      </c>
      <c r="L12" s="78">
        <f t="shared" si="2"/>
        <v>0.18</v>
      </c>
      <c r="M12" s="78">
        <f t="shared" si="3"/>
        <v>0.18</v>
      </c>
      <c r="N12" s="78">
        <f t="shared" si="4"/>
        <v>0.18</v>
      </c>
      <c r="O12" s="78">
        <f t="shared" si="5"/>
        <v>0.19</v>
      </c>
      <c r="P12" s="78">
        <f t="shared" si="26"/>
        <v>0.18</v>
      </c>
      <c r="Q12" s="78">
        <f t="shared" si="6"/>
        <v>0.17</v>
      </c>
      <c r="R12" s="78">
        <f t="shared" si="7"/>
        <v>0.18</v>
      </c>
      <c r="S12" s="78">
        <f t="shared" si="8"/>
        <v>0.18</v>
      </c>
      <c r="T12" s="78">
        <f t="shared" si="9"/>
        <v>0.18</v>
      </c>
      <c r="U12" s="78">
        <f t="shared" si="10"/>
        <v>0.18</v>
      </c>
      <c r="V12" s="78">
        <f t="shared" si="11"/>
        <v>0.19</v>
      </c>
      <c r="W12" s="78">
        <f t="shared" si="12"/>
        <v>0.18</v>
      </c>
      <c r="X12" s="78">
        <f t="shared" si="13"/>
        <v>0.18</v>
      </c>
      <c r="Y12" s="78">
        <f t="shared" si="14"/>
        <v>0.16</v>
      </c>
      <c r="Z12" s="78">
        <f t="shared" si="15"/>
        <v>0.18</v>
      </c>
      <c r="AA12" s="78">
        <f t="shared" si="16"/>
        <v>0.16</v>
      </c>
      <c r="AB12" s="78">
        <f t="shared" si="17"/>
        <v>0.18</v>
      </c>
      <c r="AC12" s="78">
        <f t="shared" si="18"/>
        <v>0.18</v>
      </c>
      <c r="AD12" s="78">
        <f t="shared" si="19"/>
        <v>0.21</v>
      </c>
      <c r="AE12" s="78">
        <f t="shared" si="20"/>
        <v>0.16</v>
      </c>
      <c r="AF12" s="78">
        <f t="shared" si="21"/>
        <v>0.18</v>
      </c>
      <c r="AG12" s="78">
        <f t="shared" si="22"/>
        <v>0.16</v>
      </c>
      <c r="AH12" s="78">
        <f t="shared" si="23"/>
        <v>0.17</v>
      </c>
      <c r="AI12" s="78">
        <f t="shared" si="24"/>
        <v>0.18</v>
      </c>
      <c r="AJ12" s="78">
        <f t="shared" si="25"/>
        <v>0.17</v>
      </c>
    </row>
    <row r="13" spans="1:36" ht="12.95" customHeight="1" x14ac:dyDescent="0.15">
      <c r="A13" s="85">
        <v>60</v>
      </c>
      <c r="B13" s="99" t="s">
        <v>37</v>
      </c>
      <c r="C13" s="99"/>
      <c r="D13" s="77">
        <v>24</v>
      </c>
      <c r="E13" s="77">
        <v>17</v>
      </c>
      <c r="F13" s="4">
        <f t="shared" si="0"/>
        <v>0.37</v>
      </c>
      <c r="G13" s="5"/>
      <c r="H13" s="77"/>
      <c r="I13" s="5"/>
      <c r="J13" s="1" t="s">
        <v>15</v>
      </c>
      <c r="K13" s="78">
        <f t="shared" si="1"/>
        <v>0.34</v>
      </c>
      <c r="L13" s="78">
        <f t="shared" si="2"/>
        <v>0.38</v>
      </c>
      <c r="M13" s="78">
        <f t="shared" si="3"/>
        <v>0.37</v>
      </c>
      <c r="N13" s="78">
        <f t="shared" si="4"/>
        <v>0.37</v>
      </c>
      <c r="O13" s="78">
        <f t="shared" si="5"/>
        <v>0.38</v>
      </c>
      <c r="P13" s="78">
        <f t="shared" si="26"/>
        <v>0.37</v>
      </c>
      <c r="Q13" s="78">
        <f t="shared" si="6"/>
        <v>0.34</v>
      </c>
      <c r="R13" s="78">
        <f t="shared" si="7"/>
        <v>0.38</v>
      </c>
      <c r="S13" s="78">
        <f t="shared" si="8"/>
        <v>0.38</v>
      </c>
      <c r="T13" s="78">
        <f t="shared" si="9"/>
        <v>0.38</v>
      </c>
      <c r="U13" s="78">
        <f t="shared" si="10"/>
        <v>0.38</v>
      </c>
      <c r="V13" s="78">
        <f t="shared" si="11"/>
        <v>0.4</v>
      </c>
      <c r="W13" s="78">
        <f t="shared" si="12"/>
        <v>0.37</v>
      </c>
      <c r="X13" s="78">
        <f t="shared" si="13"/>
        <v>0.37</v>
      </c>
      <c r="Y13" s="78">
        <f t="shared" si="14"/>
        <v>0.34</v>
      </c>
      <c r="Z13" s="78">
        <f t="shared" si="15"/>
        <v>0.37</v>
      </c>
      <c r="AA13" s="78">
        <f t="shared" si="16"/>
        <v>0.33</v>
      </c>
      <c r="AB13" s="78">
        <f t="shared" si="17"/>
        <v>0.39</v>
      </c>
      <c r="AC13" s="78">
        <f t="shared" si="18"/>
        <v>0.39</v>
      </c>
      <c r="AD13" s="78">
        <f t="shared" si="19"/>
        <v>0.41</v>
      </c>
      <c r="AE13" s="78">
        <f t="shared" si="20"/>
        <v>0.35</v>
      </c>
      <c r="AF13" s="78">
        <f t="shared" si="21"/>
        <v>0.39</v>
      </c>
      <c r="AG13" s="78">
        <f t="shared" si="22"/>
        <v>0.33</v>
      </c>
      <c r="AH13" s="78">
        <f t="shared" si="23"/>
        <v>0.35</v>
      </c>
      <c r="AI13" s="78">
        <f t="shared" si="24"/>
        <v>0.37</v>
      </c>
      <c r="AJ13" s="78">
        <f t="shared" si="25"/>
        <v>0.35</v>
      </c>
    </row>
    <row r="14" spans="1:36" ht="12.95" customHeight="1" x14ac:dyDescent="0.15">
      <c r="A14" s="85">
        <v>61</v>
      </c>
      <c r="B14" s="99" t="s">
        <v>37</v>
      </c>
      <c r="C14" s="99"/>
      <c r="D14" s="77">
        <v>18</v>
      </c>
      <c r="E14" s="77">
        <v>16</v>
      </c>
      <c r="F14" s="4">
        <f t="shared" si="0"/>
        <v>0.21</v>
      </c>
      <c r="G14" s="5" t="s">
        <v>432</v>
      </c>
      <c r="H14" s="77" t="s">
        <v>433</v>
      </c>
      <c r="I14" s="77" t="s">
        <v>432</v>
      </c>
      <c r="J14" s="1" t="s">
        <v>15</v>
      </c>
      <c r="K14" s="78">
        <f t="shared" si="1"/>
        <v>0.19</v>
      </c>
      <c r="L14" s="78">
        <f t="shared" si="2"/>
        <v>0.21</v>
      </c>
      <c r="M14" s="78">
        <f t="shared" si="3"/>
        <v>0.21</v>
      </c>
      <c r="N14" s="78">
        <f t="shared" si="4"/>
        <v>0.21</v>
      </c>
      <c r="O14" s="78">
        <f t="shared" si="5"/>
        <v>0.21</v>
      </c>
      <c r="P14" s="78">
        <f t="shared" si="26"/>
        <v>0.21</v>
      </c>
      <c r="Q14" s="78">
        <f t="shared" si="6"/>
        <v>0.19</v>
      </c>
      <c r="R14" s="78">
        <f t="shared" si="7"/>
        <v>0.21</v>
      </c>
      <c r="S14" s="78">
        <f t="shared" si="8"/>
        <v>0.21</v>
      </c>
      <c r="T14" s="78">
        <f t="shared" si="9"/>
        <v>0.22</v>
      </c>
      <c r="U14" s="78">
        <f t="shared" si="10"/>
        <v>0.21</v>
      </c>
      <c r="V14" s="78">
        <f t="shared" si="11"/>
        <v>0.21</v>
      </c>
      <c r="W14" s="78">
        <f t="shared" si="12"/>
        <v>0.2</v>
      </c>
      <c r="X14" s="78">
        <f t="shared" si="13"/>
        <v>0.21</v>
      </c>
      <c r="Y14" s="78">
        <f t="shared" si="14"/>
        <v>0.18</v>
      </c>
      <c r="Z14" s="78">
        <f t="shared" si="15"/>
        <v>0.2</v>
      </c>
      <c r="AA14" s="78">
        <f t="shared" si="16"/>
        <v>0.19</v>
      </c>
      <c r="AB14" s="78">
        <f t="shared" si="17"/>
        <v>0.21</v>
      </c>
      <c r="AC14" s="78">
        <f t="shared" si="18"/>
        <v>0.21</v>
      </c>
      <c r="AD14" s="78">
        <f t="shared" si="19"/>
        <v>0.24</v>
      </c>
      <c r="AE14" s="78">
        <f t="shared" si="20"/>
        <v>0.19</v>
      </c>
      <c r="AF14" s="78">
        <f t="shared" si="21"/>
        <v>0.21</v>
      </c>
      <c r="AG14" s="78">
        <f t="shared" si="22"/>
        <v>0.18</v>
      </c>
      <c r="AH14" s="78">
        <f t="shared" si="23"/>
        <v>0.19</v>
      </c>
      <c r="AI14" s="78">
        <f t="shared" si="24"/>
        <v>0.21</v>
      </c>
      <c r="AJ14" s="78">
        <f t="shared" si="25"/>
        <v>0.19</v>
      </c>
    </row>
    <row r="15" spans="1:36" ht="12.95" customHeight="1" x14ac:dyDescent="0.15">
      <c r="A15" s="85">
        <v>62</v>
      </c>
      <c r="B15" s="99" t="s">
        <v>37</v>
      </c>
      <c r="C15" s="99"/>
      <c r="D15" s="77">
        <v>22</v>
      </c>
      <c r="E15" s="77">
        <v>16</v>
      </c>
      <c r="F15" s="4">
        <f t="shared" si="0"/>
        <v>0.3</v>
      </c>
      <c r="G15" s="5"/>
      <c r="H15" s="77"/>
      <c r="I15" s="77"/>
      <c r="J15" s="1" t="s">
        <v>15</v>
      </c>
      <c r="K15" s="78">
        <f t="shared" si="1"/>
        <v>0.28000000000000003</v>
      </c>
      <c r="L15" s="78">
        <f t="shared" si="2"/>
        <v>0.3</v>
      </c>
      <c r="M15" s="78">
        <f t="shared" si="3"/>
        <v>0.3</v>
      </c>
      <c r="N15" s="78">
        <f t="shared" si="4"/>
        <v>0.3</v>
      </c>
      <c r="O15" s="78">
        <f t="shared" si="5"/>
        <v>0.3</v>
      </c>
      <c r="P15" s="78">
        <f t="shared" si="26"/>
        <v>0.3</v>
      </c>
      <c r="Q15" s="78">
        <f t="shared" si="6"/>
        <v>0.28000000000000003</v>
      </c>
      <c r="R15" s="78">
        <f t="shared" si="7"/>
        <v>0.3</v>
      </c>
      <c r="S15" s="78">
        <f t="shared" si="8"/>
        <v>0.3</v>
      </c>
      <c r="T15" s="78">
        <f t="shared" si="9"/>
        <v>0.3</v>
      </c>
      <c r="U15" s="78">
        <f t="shared" si="10"/>
        <v>0.3</v>
      </c>
      <c r="V15" s="78">
        <f t="shared" si="11"/>
        <v>0.32</v>
      </c>
      <c r="W15" s="78">
        <f t="shared" si="12"/>
        <v>0.3</v>
      </c>
      <c r="X15" s="78">
        <f t="shared" si="13"/>
        <v>0.3</v>
      </c>
      <c r="Y15" s="78">
        <f t="shared" si="14"/>
        <v>0.27</v>
      </c>
      <c r="Z15" s="78">
        <f t="shared" si="15"/>
        <v>0.3</v>
      </c>
      <c r="AA15" s="78">
        <f t="shared" si="16"/>
        <v>0.27</v>
      </c>
      <c r="AB15" s="78">
        <f t="shared" si="17"/>
        <v>0.31</v>
      </c>
      <c r="AC15" s="78">
        <f t="shared" si="18"/>
        <v>0.31</v>
      </c>
      <c r="AD15" s="78">
        <f t="shared" si="19"/>
        <v>0.34</v>
      </c>
      <c r="AE15" s="78">
        <f t="shared" si="20"/>
        <v>0.28000000000000003</v>
      </c>
      <c r="AF15" s="78">
        <f t="shared" si="21"/>
        <v>0.31</v>
      </c>
      <c r="AG15" s="78">
        <f t="shared" si="22"/>
        <v>0.27</v>
      </c>
      <c r="AH15" s="78">
        <f t="shared" si="23"/>
        <v>0.28000000000000003</v>
      </c>
      <c r="AI15" s="78">
        <f t="shared" si="24"/>
        <v>0.3</v>
      </c>
      <c r="AJ15" s="78">
        <f t="shared" si="25"/>
        <v>0.28000000000000003</v>
      </c>
    </row>
    <row r="16" spans="1:36" ht="12.95" customHeight="1" x14ac:dyDescent="0.15">
      <c r="A16" s="85">
        <v>63</v>
      </c>
      <c r="B16" s="99" t="s">
        <v>37</v>
      </c>
      <c r="C16" s="99"/>
      <c r="D16" s="77">
        <v>20</v>
      </c>
      <c r="E16" s="77">
        <v>16</v>
      </c>
      <c r="F16" s="4">
        <f t="shared" si="0"/>
        <v>0.25</v>
      </c>
      <c r="G16" s="5"/>
      <c r="H16" s="77"/>
      <c r="I16" s="77"/>
      <c r="J16" s="1" t="s">
        <v>15</v>
      </c>
      <c r="K16" s="78">
        <f t="shared" si="1"/>
        <v>0.23</v>
      </c>
      <c r="L16" s="78">
        <f t="shared" si="2"/>
        <v>0.25</v>
      </c>
      <c r="M16" s="78">
        <f t="shared" si="3"/>
        <v>0.25</v>
      </c>
      <c r="N16" s="78">
        <f t="shared" si="4"/>
        <v>0.25</v>
      </c>
      <c r="O16" s="78">
        <f t="shared" si="5"/>
        <v>0.26</v>
      </c>
      <c r="P16" s="78">
        <f t="shared" si="26"/>
        <v>0.25</v>
      </c>
      <c r="Q16" s="78">
        <f t="shared" si="6"/>
        <v>0.23</v>
      </c>
      <c r="R16" s="78">
        <f t="shared" si="7"/>
        <v>0.25</v>
      </c>
      <c r="S16" s="78">
        <f t="shared" si="8"/>
        <v>0.25</v>
      </c>
      <c r="T16" s="78">
        <f t="shared" si="9"/>
        <v>0.26</v>
      </c>
      <c r="U16" s="78">
        <f t="shared" si="10"/>
        <v>0.25</v>
      </c>
      <c r="V16" s="78">
        <f t="shared" si="11"/>
        <v>0.26</v>
      </c>
      <c r="W16" s="78">
        <f t="shared" si="12"/>
        <v>0.25</v>
      </c>
      <c r="X16" s="78">
        <f t="shared" si="13"/>
        <v>0.25</v>
      </c>
      <c r="Y16" s="78">
        <f t="shared" si="14"/>
        <v>0.23</v>
      </c>
      <c r="Z16" s="78">
        <f t="shared" si="15"/>
        <v>0.25</v>
      </c>
      <c r="AA16" s="78">
        <f t="shared" si="16"/>
        <v>0.22</v>
      </c>
      <c r="AB16" s="78">
        <f t="shared" si="17"/>
        <v>0.26</v>
      </c>
      <c r="AC16" s="78">
        <f t="shared" si="18"/>
        <v>0.26</v>
      </c>
      <c r="AD16" s="78">
        <f t="shared" si="19"/>
        <v>0.28999999999999998</v>
      </c>
      <c r="AE16" s="78">
        <f t="shared" si="20"/>
        <v>0.23</v>
      </c>
      <c r="AF16" s="78">
        <f t="shared" si="21"/>
        <v>0.26</v>
      </c>
      <c r="AG16" s="78">
        <f t="shared" si="22"/>
        <v>0.22</v>
      </c>
      <c r="AH16" s="78">
        <f t="shared" si="23"/>
        <v>0.23</v>
      </c>
      <c r="AI16" s="78">
        <f t="shared" si="24"/>
        <v>0.25</v>
      </c>
      <c r="AJ16" s="78">
        <f t="shared" si="25"/>
        <v>0.23</v>
      </c>
    </row>
    <row r="17" spans="1:36" ht="12.95" customHeight="1" x14ac:dyDescent="0.15">
      <c r="A17" s="85">
        <v>64</v>
      </c>
      <c r="B17" s="99" t="s">
        <v>37</v>
      </c>
      <c r="C17" s="99"/>
      <c r="D17" s="77">
        <v>16</v>
      </c>
      <c r="E17" s="77">
        <v>15</v>
      </c>
      <c r="F17" s="4">
        <f t="shared" si="0"/>
        <v>0.16</v>
      </c>
      <c r="G17" s="5"/>
      <c r="H17" s="77" t="s">
        <v>433</v>
      </c>
      <c r="I17" s="77" t="s">
        <v>435</v>
      </c>
      <c r="J17" s="1" t="s">
        <v>15</v>
      </c>
      <c r="K17" s="78">
        <f t="shared" si="1"/>
        <v>0.15</v>
      </c>
      <c r="L17" s="78">
        <f t="shared" si="2"/>
        <v>0.16</v>
      </c>
      <c r="M17" s="78">
        <f t="shared" si="3"/>
        <v>0.16</v>
      </c>
      <c r="N17" s="78">
        <f t="shared" si="4"/>
        <v>0.16</v>
      </c>
      <c r="O17" s="78">
        <f t="shared" si="5"/>
        <v>0.16</v>
      </c>
      <c r="P17" s="78">
        <f t="shared" si="26"/>
        <v>0.16</v>
      </c>
      <c r="Q17" s="78">
        <f t="shared" si="6"/>
        <v>0.15</v>
      </c>
      <c r="R17" s="78">
        <f t="shared" si="7"/>
        <v>0.16</v>
      </c>
      <c r="S17" s="78">
        <f t="shared" si="8"/>
        <v>0.16</v>
      </c>
      <c r="T17" s="78">
        <f t="shared" si="9"/>
        <v>0.16</v>
      </c>
      <c r="U17" s="78">
        <f t="shared" si="10"/>
        <v>0.16</v>
      </c>
      <c r="V17" s="78">
        <f t="shared" si="11"/>
        <v>0.16</v>
      </c>
      <c r="W17" s="78">
        <f t="shared" si="12"/>
        <v>0.15</v>
      </c>
      <c r="X17" s="78">
        <f t="shared" si="13"/>
        <v>0.16</v>
      </c>
      <c r="Y17" s="78">
        <f t="shared" si="14"/>
        <v>0.14000000000000001</v>
      </c>
      <c r="Z17" s="78">
        <f t="shared" si="15"/>
        <v>0.15</v>
      </c>
      <c r="AA17" s="78">
        <f t="shared" si="16"/>
        <v>0.14000000000000001</v>
      </c>
      <c r="AB17" s="78">
        <f t="shared" si="17"/>
        <v>0.15</v>
      </c>
      <c r="AC17" s="78">
        <f t="shared" si="18"/>
        <v>0.16</v>
      </c>
      <c r="AD17" s="78">
        <f t="shared" si="19"/>
        <v>0.19</v>
      </c>
      <c r="AE17" s="78">
        <f t="shared" si="20"/>
        <v>0.14000000000000001</v>
      </c>
      <c r="AF17" s="78">
        <f t="shared" si="21"/>
        <v>0.15</v>
      </c>
      <c r="AG17" s="78">
        <f t="shared" si="22"/>
        <v>0.14000000000000001</v>
      </c>
      <c r="AH17" s="78">
        <f t="shared" si="23"/>
        <v>0.14000000000000001</v>
      </c>
      <c r="AI17" s="78">
        <f t="shared" si="24"/>
        <v>0.16</v>
      </c>
      <c r="AJ17" s="78">
        <f t="shared" si="25"/>
        <v>0.14000000000000001</v>
      </c>
    </row>
    <row r="18" spans="1:36" ht="12.95" customHeight="1" x14ac:dyDescent="0.15">
      <c r="A18" s="85">
        <v>65</v>
      </c>
      <c r="B18" s="99" t="s">
        <v>37</v>
      </c>
      <c r="C18" s="99"/>
      <c r="D18" s="77">
        <v>24</v>
      </c>
      <c r="E18" s="77">
        <v>17</v>
      </c>
      <c r="F18" s="4">
        <f t="shared" si="0"/>
        <v>0.37</v>
      </c>
      <c r="G18" s="5"/>
      <c r="H18" s="77"/>
      <c r="I18" s="77"/>
      <c r="J18" s="1" t="s">
        <v>15</v>
      </c>
      <c r="K18" s="78">
        <f t="shared" si="1"/>
        <v>0.34</v>
      </c>
      <c r="L18" s="78">
        <f t="shared" si="2"/>
        <v>0.38</v>
      </c>
      <c r="M18" s="78">
        <f t="shared" si="3"/>
        <v>0.37</v>
      </c>
      <c r="N18" s="78">
        <f t="shared" si="4"/>
        <v>0.37</v>
      </c>
      <c r="O18" s="78">
        <f t="shared" si="5"/>
        <v>0.38</v>
      </c>
      <c r="P18" s="78">
        <f t="shared" si="26"/>
        <v>0.37</v>
      </c>
      <c r="Q18" s="78">
        <f t="shared" si="6"/>
        <v>0.34</v>
      </c>
      <c r="R18" s="78">
        <f t="shared" si="7"/>
        <v>0.38</v>
      </c>
      <c r="S18" s="78">
        <f t="shared" si="8"/>
        <v>0.38</v>
      </c>
      <c r="T18" s="78">
        <f t="shared" si="9"/>
        <v>0.38</v>
      </c>
      <c r="U18" s="78">
        <f t="shared" si="10"/>
        <v>0.38</v>
      </c>
      <c r="V18" s="78">
        <f t="shared" si="11"/>
        <v>0.4</v>
      </c>
      <c r="W18" s="78">
        <f t="shared" si="12"/>
        <v>0.37</v>
      </c>
      <c r="X18" s="78">
        <f t="shared" si="13"/>
        <v>0.37</v>
      </c>
      <c r="Y18" s="78">
        <f t="shared" si="14"/>
        <v>0.34</v>
      </c>
      <c r="Z18" s="78">
        <f t="shared" si="15"/>
        <v>0.37</v>
      </c>
      <c r="AA18" s="78">
        <f t="shared" si="16"/>
        <v>0.33</v>
      </c>
      <c r="AB18" s="78">
        <f t="shared" si="17"/>
        <v>0.39</v>
      </c>
      <c r="AC18" s="78">
        <f t="shared" si="18"/>
        <v>0.39</v>
      </c>
      <c r="AD18" s="78">
        <f t="shared" si="19"/>
        <v>0.41</v>
      </c>
      <c r="AE18" s="78">
        <f t="shared" si="20"/>
        <v>0.35</v>
      </c>
      <c r="AF18" s="78">
        <f t="shared" si="21"/>
        <v>0.39</v>
      </c>
      <c r="AG18" s="78">
        <f t="shared" si="22"/>
        <v>0.33</v>
      </c>
      <c r="AH18" s="78">
        <f t="shared" si="23"/>
        <v>0.35</v>
      </c>
      <c r="AI18" s="78">
        <f t="shared" si="24"/>
        <v>0.37</v>
      </c>
      <c r="AJ18" s="78">
        <f t="shared" si="25"/>
        <v>0.35</v>
      </c>
    </row>
    <row r="19" spans="1:36" ht="12.95" customHeight="1" x14ac:dyDescent="0.15">
      <c r="A19" s="85">
        <v>66</v>
      </c>
      <c r="B19" s="99" t="s">
        <v>37</v>
      </c>
      <c r="C19" s="99"/>
      <c r="D19" s="77">
        <v>18</v>
      </c>
      <c r="E19" s="77">
        <v>15</v>
      </c>
      <c r="F19" s="4">
        <f t="shared" si="0"/>
        <v>0.19</v>
      </c>
      <c r="G19" s="5"/>
      <c r="H19" s="77"/>
      <c r="I19" s="77"/>
      <c r="J19" s="1" t="s">
        <v>15</v>
      </c>
      <c r="K19" s="78">
        <f t="shared" si="1"/>
        <v>0.18</v>
      </c>
      <c r="L19" s="78">
        <f t="shared" si="2"/>
        <v>0.19</v>
      </c>
      <c r="M19" s="78">
        <f t="shared" si="3"/>
        <v>0.19</v>
      </c>
      <c r="N19" s="78">
        <f t="shared" si="4"/>
        <v>0.2</v>
      </c>
      <c r="O19" s="78">
        <f t="shared" si="5"/>
        <v>0.2</v>
      </c>
      <c r="P19" s="78">
        <f t="shared" si="26"/>
        <v>0.19</v>
      </c>
      <c r="Q19" s="78">
        <f t="shared" si="6"/>
        <v>0.18</v>
      </c>
      <c r="R19" s="78">
        <f t="shared" si="7"/>
        <v>0.19</v>
      </c>
      <c r="S19" s="78">
        <f t="shared" si="8"/>
        <v>0.2</v>
      </c>
      <c r="T19" s="78">
        <f t="shared" si="9"/>
        <v>0.2</v>
      </c>
      <c r="U19" s="78">
        <f t="shared" si="10"/>
        <v>0.19</v>
      </c>
      <c r="V19" s="78">
        <f t="shared" si="11"/>
        <v>0.2</v>
      </c>
      <c r="W19" s="78">
        <f t="shared" si="12"/>
        <v>0.19</v>
      </c>
      <c r="X19" s="78">
        <f t="shared" si="13"/>
        <v>0.19</v>
      </c>
      <c r="Y19" s="78">
        <f t="shared" si="14"/>
        <v>0.17</v>
      </c>
      <c r="Z19" s="78">
        <f t="shared" si="15"/>
        <v>0.19</v>
      </c>
      <c r="AA19" s="78">
        <f t="shared" si="16"/>
        <v>0.17</v>
      </c>
      <c r="AB19" s="78">
        <f t="shared" si="17"/>
        <v>0.19</v>
      </c>
      <c r="AC19" s="78">
        <f t="shared" si="18"/>
        <v>0.2</v>
      </c>
      <c r="AD19" s="78">
        <f t="shared" si="19"/>
        <v>0.23</v>
      </c>
      <c r="AE19" s="78">
        <f t="shared" si="20"/>
        <v>0.18</v>
      </c>
      <c r="AF19" s="78">
        <f t="shared" si="21"/>
        <v>0.19</v>
      </c>
      <c r="AG19" s="78">
        <f t="shared" si="22"/>
        <v>0.17</v>
      </c>
      <c r="AH19" s="78">
        <f t="shared" si="23"/>
        <v>0.18</v>
      </c>
      <c r="AI19" s="78">
        <f t="shared" si="24"/>
        <v>0.19</v>
      </c>
      <c r="AJ19" s="78">
        <f t="shared" si="25"/>
        <v>0.18</v>
      </c>
    </row>
    <row r="20" spans="1:36" ht="12.95" customHeight="1" x14ac:dyDescent="0.15">
      <c r="A20" s="77"/>
      <c r="B20" s="99"/>
      <c r="C20" s="99"/>
      <c r="D20" s="77"/>
      <c r="E20" s="77"/>
      <c r="F20" s="4" t="str">
        <f t="shared" si="0"/>
        <v/>
      </c>
      <c r="G20" s="5"/>
      <c r="H20" s="77"/>
      <c r="I20" s="77"/>
      <c r="J20" s="1" t="s">
        <v>15</v>
      </c>
      <c r="K20" s="78" t="e">
        <f t="shared" si="1"/>
        <v>#NUM!</v>
      </c>
      <c r="L20" s="78" t="e">
        <f t="shared" si="2"/>
        <v>#NUM!</v>
      </c>
      <c r="M20" s="78" t="e">
        <f t="shared" si="3"/>
        <v>#NUM!</v>
      </c>
      <c r="N20" s="78" t="e">
        <f t="shared" si="4"/>
        <v>#NUM!</v>
      </c>
      <c r="O20" s="78" t="e">
        <f t="shared" si="5"/>
        <v>#NUM!</v>
      </c>
      <c r="P20" s="78" t="e">
        <f t="shared" si="26"/>
        <v>#N/A</v>
      </c>
      <c r="Q20" s="78" t="e">
        <f t="shared" si="6"/>
        <v>#NUM!</v>
      </c>
      <c r="R20" s="78" t="e">
        <f t="shared" si="7"/>
        <v>#NUM!</v>
      </c>
      <c r="S20" s="78" t="e">
        <f t="shared" si="8"/>
        <v>#NUM!</v>
      </c>
      <c r="T20" s="78" t="e">
        <f t="shared" si="9"/>
        <v>#NUM!</v>
      </c>
      <c r="U20" s="78" t="e">
        <f t="shared" si="10"/>
        <v>#N/A</v>
      </c>
      <c r="V20" s="78" t="e">
        <f t="shared" si="11"/>
        <v>#NUM!</v>
      </c>
      <c r="W20" s="78" t="e">
        <f t="shared" si="12"/>
        <v>#NUM!</v>
      </c>
      <c r="X20" s="78" t="e">
        <f t="shared" si="13"/>
        <v>#NUM!</v>
      </c>
      <c r="Y20" s="78" t="e">
        <f t="shared" si="14"/>
        <v>#NUM!</v>
      </c>
      <c r="Z20" s="78" t="e">
        <f t="shared" si="15"/>
        <v>#N/A</v>
      </c>
      <c r="AA20" s="78" t="e">
        <f t="shared" si="16"/>
        <v>#NUM!</v>
      </c>
      <c r="AB20" s="78" t="e">
        <f t="shared" si="17"/>
        <v>#NUM!</v>
      </c>
      <c r="AC20" s="78" t="e">
        <f t="shared" si="18"/>
        <v>#NUM!</v>
      </c>
      <c r="AD20" s="78" t="e">
        <f t="shared" si="19"/>
        <v>#NUM!</v>
      </c>
      <c r="AE20" s="78" t="e">
        <f t="shared" si="20"/>
        <v>#NUM!</v>
      </c>
      <c r="AF20" s="78" t="e">
        <f t="shared" si="21"/>
        <v>#N/A</v>
      </c>
      <c r="AG20" s="78" t="e">
        <f t="shared" si="22"/>
        <v>#NUM!</v>
      </c>
      <c r="AH20" s="78" t="e">
        <f t="shared" si="23"/>
        <v>#NUM!</v>
      </c>
      <c r="AI20" s="78" t="e">
        <f t="shared" si="24"/>
        <v>#NUM!</v>
      </c>
      <c r="AJ20" s="78" t="e">
        <f t="shared" si="25"/>
        <v>#N/A</v>
      </c>
    </row>
    <row r="21" spans="1:36" ht="12.95" customHeight="1" x14ac:dyDescent="0.15">
      <c r="A21" s="77"/>
      <c r="B21" s="99"/>
      <c r="C21" s="99"/>
      <c r="D21" s="77"/>
      <c r="E21" s="77"/>
      <c r="F21" s="4" t="str">
        <f t="shared" si="0"/>
        <v/>
      </c>
      <c r="G21" s="5"/>
      <c r="H21" s="77"/>
      <c r="I21" s="77"/>
      <c r="J21" s="1" t="s">
        <v>15</v>
      </c>
      <c r="K21" s="78" t="e">
        <f t="shared" si="1"/>
        <v>#NUM!</v>
      </c>
      <c r="L21" s="78" t="e">
        <f t="shared" si="2"/>
        <v>#NUM!</v>
      </c>
      <c r="M21" s="78" t="e">
        <f t="shared" si="3"/>
        <v>#NUM!</v>
      </c>
      <c r="N21" s="78" t="e">
        <f t="shared" si="4"/>
        <v>#NUM!</v>
      </c>
      <c r="O21" s="78" t="e">
        <f t="shared" si="5"/>
        <v>#NUM!</v>
      </c>
      <c r="P21" s="78" t="e">
        <f t="shared" si="26"/>
        <v>#N/A</v>
      </c>
      <c r="Q21" s="78" t="e">
        <f t="shared" si="6"/>
        <v>#NUM!</v>
      </c>
      <c r="R21" s="78" t="e">
        <f t="shared" si="7"/>
        <v>#NUM!</v>
      </c>
      <c r="S21" s="78" t="e">
        <f t="shared" si="8"/>
        <v>#NUM!</v>
      </c>
      <c r="T21" s="78" t="e">
        <f t="shared" si="9"/>
        <v>#NUM!</v>
      </c>
      <c r="U21" s="78" t="e">
        <f t="shared" si="10"/>
        <v>#N/A</v>
      </c>
      <c r="V21" s="78" t="e">
        <f t="shared" si="11"/>
        <v>#NUM!</v>
      </c>
      <c r="W21" s="78" t="e">
        <f t="shared" si="12"/>
        <v>#NUM!</v>
      </c>
      <c r="X21" s="78" t="e">
        <f t="shared" si="13"/>
        <v>#NUM!</v>
      </c>
      <c r="Y21" s="78" t="e">
        <f t="shared" si="14"/>
        <v>#NUM!</v>
      </c>
      <c r="Z21" s="78" t="e">
        <f t="shared" si="15"/>
        <v>#N/A</v>
      </c>
      <c r="AA21" s="78" t="e">
        <f t="shared" si="16"/>
        <v>#NUM!</v>
      </c>
      <c r="AB21" s="78" t="e">
        <f t="shared" si="17"/>
        <v>#NUM!</v>
      </c>
      <c r="AC21" s="78" t="e">
        <f t="shared" si="18"/>
        <v>#NUM!</v>
      </c>
      <c r="AD21" s="78" t="e">
        <f t="shared" si="19"/>
        <v>#NUM!</v>
      </c>
      <c r="AE21" s="78" t="e">
        <f t="shared" si="20"/>
        <v>#NUM!</v>
      </c>
      <c r="AF21" s="78" t="e">
        <f t="shared" si="21"/>
        <v>#N/A</v>
      </c>
      <c r="AG21" s="78" t="e">
        <f t="shared" si="22"/>
        <v>#NUM!</v>
      </c>
      <c r="AH21" s="78" t="e">
        <f t="shared" si="23"/>
        <v>#NUM!</v>
      </c>
      <c r="AI21" s="78" t="e">
        <f t="shared" si="24"/>
        <v>#NUM!</v>
      </c>
      <c r="AJ21" s="78" t="e">
        <f t="shared" si="25"/>
        <v>#N/A</v>
      </c>
    </row>
    <row r="22" spans="1:36" ht="12.95" customHeight="1" x14ac:dyDescent="0.15">
      <c r="A22" s="77"/>
      <c r="B22" s="99"/>
      <c r="C22" s="99"/>
      <c r="D22" s="77"/>
      <c r="E22" s="77"/>
      <c r="F22" s="4" t="str">
        <f t="shared" si="0"/>
        <v/>
      </c>
      <c r="G22" s="26"/>
      <c r="H22" s="77"/>
      <c r="I22" s="77"/>
      <c r="J22" s="1" t="s">
        <v>15</v>
      </c>
      <c r="K22" s="78" t="e">
        <f t="shared" si="1"/>
        <v>#NUM!</v>
      </c>
      <c r="L22" s="78" t="e">
        <f t="shared" si="2"/>
        <v>#NUM!</v>
      </c>
      <c r="M22" s="78" t="e">
        <f t="shared" si="3"/>
        <v>#NUM!</v>
      </c>
      <c r="N22" s="78" t="e">
        <f t="shared" si="4"/>
        <v>#NUM!</v>
      </c>
      <c r="O22" s="78" t="e">
        <f t="shared" si="5"/>
        <v>#NUM!</v>
      </c>
      <c r="P22" s="78" t="e">
        <f t="shared" si="26"/>
        <v>#N/A</v>
      </c>
      <c r="Q22" s="78" t="e">
        <f t="shared" si="6"/>
        <v>#NUM!</v>
      </c>
      <c r="R22" s="78" t="e">
        <f t="shared" si="7"/>
        <v>#NUM!</v>
      </c>
      <c r="S22" s="78" t="e">
        <f t="shared" si="8"/>
        <v>#NUM!</v>
      </c>
      <c r="T22" s="78" t="e">
        <f t="shared" si="9"/>
        <v>#NUM!</v>
      </c>
      <c r="U22" s="78" t="e">
        <f t="shared" si="10"/>
        <v>#N/A</v>
      </c>
      <c r="V22" s="78" t="e">
        <f t="shared" si="11"/>
        <v>#NUM!</v>
      </c>
      <c r="W22" s="78" t="e">
        <f t="shared" si="12"/>
        <v>#NUM!</v>
      </c>
      <c r="X22" s="78" t="e">
        <f t="shared" si="13"/>
        <v>#NUM!</v>
      </c>
      <c r="Y22" s="78" t="e">
        <f t="shared" si="14"/>
        <v>#NUM!</v>
      </c>
      <c r="Z22" s="78" t="e">
        <f t="shared" si="15"/>
        <v>#N/A</v>
      </c>
      <c r="AA22" s="78" t="e">
        <f t="shared" si="16"/>
        <v>#NUM!</v>
      </c>
      <c r="AB22" s="78" t="e">
        <f t="shared" si="17"/>
        <v>#NUM!</v>
      </c>
      <c r="AC22" s="78" t="e">
        <f t="shared" si="18"/>
        <v>#NUM!</v>
      </c>
      <c r="AD22" s="78" t="e">
        <f t="shared" si="19"/>
        <v>#NUM!</v>
      </c>
      <c r="AE22" s="78" t="e">
        <f t="shared" si="20"/>
        <v>#NUM!</v>
      </c>
      <c r="AF22" s="78" t="e">
        <f t="shared" si="21"/>
        <v>#N/A</v>
      </c>
      <c r="AG22" s="78" t="e">
        <f t="shared" si="22"/>
        <v>#NUM!</v>
      </c>
      <c r="AH22" s="78" t="e">
        <f t="shared" si="23"/>
        <v>#NUM!</v>
      </c>
      <c r="AI22" s="78" t="e">
        <f t="shared" si="24"/>
        <v>#NUM!</v>
      </c>
      <c r="AJ22" s="78" t="e">
        <f t="shared" si="25"/>
        <v>#N/A</v>
      </c>
    </row>
    <row r="23" spans="1:36" ht="12.95" customHeight="1" x14ac:dyDescent="0.15">
      <c r="A23" s="77"/>
      <c r="B23" s="99"/>
      <c r="C23" s="99"/>
      <c r="D23" s="77"/>
      <c r="E23" s="77"/>
      <c r="F23" s="4" t="str">
        <f t="shared" si="0"/>
        <v/>
      </c>
      <c r="G23" s="26"/>
      <c r="H23" s="77"/>
      <c r="I23" s="77"/>
      <c r="J23" s="1" t="s">
        <v>15</v>
      </c>
      <c r="K23" s="78" t="e">
        <f t="shared" si="1"/>
        <v>#NUM!</v>
      </c>
      <c r="L23" s="78" t="e">
        <f t="shared" si="2"/>
        <v>#NUM!</v>
      </c>
      <c r="M23" s="78" t="e">
        <f t="shared" si="3"/>
        <v>#NUM!</v>
      </c>
      <c r="N23" s="78" t="e">
        <f t="shared" si="4"/>
        <v>#NUM!</v>
      </c>
      <c r="O23" s="78" t="e">
        <f t="shared" si="5"/>
        <v>#NUM!</v>
      </c>
      <c r="P23" s="78" t="e">
        <f t="shared" si="26"/>
        <v>#N/A</v>
      </c>
      <c r="Q23" s="78" t="e">
        <f t="shared" si="6"/>
        <v>#NUM!</v>
      </c>
      <c r="R23" s="78" t="e">
        <f t="shared" si="7"/>
        <v>#NUM!</v>
      </c>
      <c r="S23" s="78" t="e">
        <f t="shared" si="8"/>
        <v>#NUM!</v>
      </c>
      <c r="T23" s="78" t="e">
        <f t="shared" si="9"/>
        <v>#NUM!</v>
      </c>
      <c r="U23" s="78" t="e">
        <f t="shared" si="10"/>
        <v>#N/A</v>
      </c>
      <c r="V23" s="78" t="e">
        <f t="shared" si="11"/>
        <v>#NUM!</v>
      </c>
      <c r="W23" s="78" t="e">
        <f t="shared" si="12"/>
        <v>#NUM!</v>
      </c>
      <c r="X23" s="78" t="e">
        <f t="shared" si="13"/>
        <v>#NUM!</v>
      </c>
      <c r="Y23" s="78" t="e">
        <f t="shared" si="14"/>
        <v>#NUM!</v>
      </c>
      <c r="Z23" s="78" t="e">
        <f t="shared" si="15"/>
        <v>#N/A</v>
      </c>
      <c r="AA23" s="78" t="e">
        <f t="shared" si="16"/>
        <v>#NUM!</v>
      </c>
      <c r="AB23" s="78" t="e">
        <f t="shared" si="17"/>
        <v>#NUM!</v>
      </c>
      <c r="AC23" s="78" t="e">
        <f t="shared" si="18"/>
        <v>#NUM!</v>
      </c>
      <c r="AD23" s="78" t="e">
        <f t="shared" si="19"/>
        <v>#NUM!</v>
      </c>
      <c r="AE23" s="78" t="e">
        <f t="shared" si="20"/>
        <v>#NUM!</v>
      </c>
      <c r="AF23" s="78" t="e">
        <f t="shared" si="21"/>
        <v>#N/A</v>
      </c>
      <c r="AG23" s="78" t="e">
        <f t="shared" si="22"/>
        <v>#NUM!</v>
      </c>
      <c r="AH23" s="78" t="e">
        <f t="shared" si="23"/>
        <v>#NUM!</v>
      </c>
      <c r="AI23" s="78" t="e">
        <f t="shared" si="24"/>
        <v>#NUM!</v>
      </c>
      <c r="AJ23" s="78" t="e">
        <f t="shared" si="25"/>
        <v>#N/A</v>
      </c>
    </row>
    <row r="24" spans="1:36" ht="12.95" customHeight="1" x14ac:dyDescent="0.15">
      <c r="A24" s="77"/>
      <c r="B24" s="99"/>
      <c r="C24" s="99"/>
      <c r="D24" s="77"/>
      <c r="E24" s="77"/>
      <c r="F24" s="4" t="str">
        <f t="shared" si="0"/>
        <v/>
      </c>
      <c r="G24" s="5"/>
      <c r="H24" s="77"/>
      <c r="I24" s="77"/>
      <c r="J24" s="1" t="s">
        <v>15</v>
      </c>
      <c r="K24" s="78" t="e">
        <f t="shared" si="1"/>
        <v>#NUM!</v>
      </c>
      <c r="L24" s="78" t="e">
        <f t="shared" si="2"/>
        <v>#NUM!</v>
      </c>
      <c r="M24" s="78" t="e">
        <f t="shared" si="3"/>
        <v>#NUM!</v>
      </c>
      <c r="N24" s="78" t="e">
        <f t="shared" si="4"/>
        <v>#NUM!</v>
      </c>
      <c r="O24" s="78" t="e">
        <f t="shared" si="5"/>
        <v>#NUM!</v>
      </c>
      <c r="P24" s="78" t="e">
        <f t="shared" si="26"/>
        <v>#N/A</v>
      </c>
      <c r="Q24" s="78" t="e">
        <f t="shared" si="6"/>
        <v>#NUM!</v>
      </c>
      <c r="R24" s="78" t="e">
        <f t="shared" si="7"/>
        <v>#NUM!</v>
      </c>
      <c r="S24" s="78" t="e">
        <f t="shared" si="8"/>
        <v>#NUM!</v>
      </c>
      <c r="T24" s="78" t="e">
        <f t="shared" si="9"/>
        <v>#NUM!</v>
      </c>
      <c r="U24" s="78" t="e">
        <f t="shared" si="10"/>
        <v>#N/A</v>
      </c>
      <c r="V24" s="78" t="e">
        <f t="shared" si="11"/>
        <v>#NUM!</v>
      </c>
      <c r="W24" s="78" t="e">
        <f t="shared" si="12"/>
        <v>#NUM!</v>
      </c>
      <c r="X24" s="78" t="e">
        <f t="shared" si="13"/>
        <v>#NUM!</v>
      </c>
      <c r="Y24" s="78" t="e">
        <f t="shared" si="14"/>
        <v>#NUM!</v>
      </c>
      <c r="Z24" s="78" t="e">
        <f t="shared" si="15"/>
        <v>#N/A</v>
      </c>
      <c r="AA24" s="78" t="e">
        <f t="shared" si="16"/>
        <v>#NUM!</v>
      </c>
      <c r="AB24" s="78" t="e">
        <f t="shared" si="17"/>
        <v>#NUM!</v>
      </c>
      <c r="AC24" s="78" t="e">
        <f t="shared" si="18"/>
        <v>#NUM!</v>
      </c>
      <c r="AD24" s="78" t="e">
        <f t="shared" si="19"/>
        <v>#NUM!</v>
      </c>
      <c r="AE24" s="78" t="e">
        <f t="shared" si="20"/>
        <v>#NUM!</v>
      </c>
      <c r="AF24" s="78" t="e">
        <f t="shared" si="21"/>
        <v>#N/A</v>
      </c>
      <c r="AG24" s="78" t="e">
        <f t="shared" si="22"/>
        <v>#NUM!</v>
      </c>
      <c r="AH24" s="78" t="e">
        <f t="shared" si="23"/>
        <v>#NUM!</v>
      </c>
      <c r="AI24" s="78" t="e">
        <f t="shared" si="24"/>
        <v>#NUM!</v>
      </c>
      <c r="AJ24" s="78" t="e">
        <f t="shared" si="25"/>
        <v>#N/A</v>
      </c>
    </row>
    <row r="25" spans="1:36" ht="12.95" customHeight="1" x14ac:dyDescent="0.15">
      <c r="A25" s="77"/>
      <c r="B25" s="99"/>
      <c r="C25" s="99"/>
      <c r="D25" s="77"/>
      <c r="E25" s="77"/>
      <c r="F25" s="4" t="str">
        <f t="shared" si="0"/>
        <v/>
      </c>
      <c r="G25" s="5"/>
      <c r="H25" s="77"/>
      <c r="I25" s="77"/>
      <c r="J25" s="1" t="s">
        <v>15</v>
      </c>
      <c r="K25" s="78" t="e">
        <f t="shared" si="1"/>
        <v>#NUM!</v>
      </c>
      <c r="L25" s="78" t="e">
        <f t="shared" si="2"/>
        <v>#NUM!</v>
      </c>
      <c r="M25" s="78" t="e">
        <f t="shared" si="3"/>
        <v>#NUM!</v>
      </c>
      <c r="N25" s="78" t="e">
        <f t="shared" si="4"/>
        <v>#NUM!</v>
      </c>
      <c r="O25" s="78" t="e">
        <f t="shared" si="5"/>
        <v>#NUM!</v>
      </c>
      <c r="P25" s="78" t="e">
        <f t="shared" si="26"/>
        <v>#N/A</v>
      </c>
      <c r="Q25" s="78" t="e">
        <f t="shared" si="6"/>
        <v>#NUM!</v>
      </c>
      <c r="R25" s="78" t="e">
        <f t="shared" si="7"/>
        <v>#NUM!</v>
      </c>
      <c r="S25" s="78" t="e">
        <f t="shared" si="8"/>
        <v>#NUM!</v>
      </c>
      <c r="T25" s="78" t="e">
        <f t="shared" si="9"/>
        <v>#NUM!</v>
      </c>
      <c r="U25" s="78" t="e">
        <f t="shared" si="10"/>
        <v>#N/A</v>
      </c>
      <c r="V25" s="78" t="e">
        <f t="shared" si="11"/>
        <v>#NUM!</v>
      </c>
      <c r="W25" s="78" t="e">
        <f t="shared" si="12"/>
        <v>#NUM!</v>
      </c>
      <c r="X25" s="78" t="e">
        <f t="shared" si="13"/>
        <v>#NUM!</v>
      </c>
      <c r="Y25" s="78" t="e">
        <f t="shared" si="14"/>
        <v>#NUM!</v>
      </c>
      <c r="Z25" s="78" t="e">
        <f t="shared" si="15"/>
        <v>#N/A</v>
      </c>
      <c r="AA25" s="78" t="e">
        <f t="shared" si="16"/>
        <v>#NUM!</v>
      </c>
      <c r="AB25" s="78" t="e">
        <f t="shared" si="17"/>
        <v>#NUM!</v>
      </c>
      <c r="AC25" s="78" t="e">
        <f t="shared" si="18"/>
        <v>#NUM!</v>
      </c>
      <c r="AD25" s="78" t="e">
        <f t="shared" si="19"/>
        <v>#NUM!</v>
      </c>
      <c r="AE25" s="78" t="e">
        <f t="shared" si="20"/>
        <v>#NUM!</v>
      </c>
      <c r="AF25" s="78" t="e">
        <f t="shared" si="21"/>
        <v>#N/A</v>
      </c>
      <c r="AG25" s="78" t="e">
        <f t="shared" si="22"/>
        <v>#NUM!</v>
      </c>
      <c r="AH25" s="78" t="e">
        <f t="shared" si="23"/>
        <v>#NUM!</v>
      </c>
      <c r="AI25" s="78" t="e">
        <f t="shared" si="24"/>
        <v>#NUM!</v>
      </c>
      <c r="AJ25" s="78" t="e">
        <f t="shared" si="25"/>
        <v>#N/A</v>
      </c>
    </row>
    <row r="26" spans="1:36" ht="12.95" customHeight="1" x14ac:dyDescent="0.15">
      <c r="A26" s="77"/>
      <c r="B26" s="99"/>
      <c r="C26" s="99"/>
      <c r="D26" s="77"/>
      <c r="E26" s="77"/>
      <c r="F26" s="4" t="str">
        <f t="shared" si="0"/>
        <v/>
      </c>
      <c r="G26" s="5"/>
      <c r="H26" s="77"/>
      <c r="I26" s="77"/>
      <c r="J26" s="1" t="s">
        <v>15</v>
      </c>
      <c r="K26" s="78" t="e">
        <f t="shared" si="1"/>
        <v>#NUM!</v>
      </c>
      <c r="L26" s="78" t="e">
        <f t="shared" si="2"/>
        <v>#NUM!</v>
      </c>
      <c r="M26" s="78" t="e">
        <f t="shared" si="3"/>
        <v>#NUM!</v>
      </c>
      <c r="N26" s="78" t="e">
        <f t="shared" si="4"/>
        <v>#NUM!</v>
      </c>
      <c r="O26" s="78" t="e">
        <f t="shared" si="5"/>
        <v>#NUM!</v>
      </c>
      <c r="P26" s="78" t="e">
        <f t="shared" si="26"/>
        <v>#N/A</v>
      </c>
      <c r="Q26" s="78" t="e">
        <f t="shared" si="6"/>
        <v>#NUM!</v>
      </c>
      <c r="R26" s="78" t="e">
        <f t="shared" si="7"/>
        <v>#NUM!</v>
      </c>
      <c r="S26" s="78" t="e">
        <f t="shared" si="8"/>
        <v>#NUM!</v>
      </c>
      <c r="T26" s="78" t="e">
        <f t="shared" si="9"/>
        <v>#NUM!</v>
      </c>
      <c r="U26" s="78" t="e">
        <f t="shared" si="10"/>
        <v>#N/A</v>
      </c>
      <c r="V26" s="78" t="e">
        <f t="shared" si="11"/>
        <v>#NUM!</v>
      </c>
      <c r="W26" s="78" t="e">
        <f t="shared" si="12"/>
        <v>#NUM!</v>
      </c>
      <c r="X26" s="78" t="e">
        <f t="shared" si="13"/>
        <v>#NUM!</v>
      </c>
      <c r="Y26" s="78" t="e">
        <f t="shared" si="14"/>
        <v>#NUM!</v>
      </c>
      <c r="Z26" s="78" t="e">
        <f t="shared" si="15"/>
        <v>#N/A</v>
      </c>
      <c r="AA26" s="78" t="e">
        <f t="shared" si="16"/>
        <v>#NUM!</v>
      </c>
      <c r="AB26" s="78" t="e">
        <f t="shared" si="17"/>
        <v>#NUM!</v>
      </c>
      <c r="AC26" s="78" t="e">
        <f t="shared" si="18"/>
        <v>#NUM!</v>
      </c>
      <c r="AD26" s="78" t="e">
        <f t="shared" si="19"/>
        <v>#NUM!</v>
      </c>
      <c r="AE26" s="78" t="e">
        <f t="shared" si="20"/>
        <v>#NUM!</v>
      </c>
      <c r="AF26" s="78" t="e">
        <f t="shared" si="21"/>
        <v>#N/A</v>
      </c>
      <c r="AG26" s="78" t="e">
        <f t="shared" si="22"/>
        <v>#NUM!</v>
      </c>
      <c r="AH26" s="78" t="e">
        <f t="shared" si="23"/>
        <v>#NUM!</v>
      </c>
      <c r="AI26" s="78" t="e">
        <f t="shared" si="24"/>
        <v>#NUM!</v>
      </c>
      <c r="AJ26" s="78" t="e">
        <f t="shared" si="25"/>
        <v>#N/A</v>
      </c>
    </row>
    <row r="27" spans="1:36" ht="12.95" customHeight="1" x14ac:dyDescent="0.15">
      <c r="A27" s="77"/>
      <c r="B27" s="99"/>
      <c r="C27" s="99"/>
      <c r="D27" s="77"/>
      <c r="E27" s="77"/>
      <c r="F27" s="4" t="str">
        <f t="shared" si="0"/>
        <v/>
      </c>
      <c r="G27" s="5"/>
      <c r="H27" s="77"/>
      <c r="I27" s="77"/>
      <c r="J27" s="1" t="s">
        <v>15</v>
      </c>
      <c r="K27" s="78" t="e">
        <f t="shared" si="1"/>
        <v>#NUM!</v>
      </c>
      <c r="L27" s="78" t="e">
        <f t="shared" si="2"/>
        <v>#NUM!</v>
      </c>
      <c r="M27" s="78" t="e">
        <f t="shared" si="3"/>
        <v>#NUM!</v>
      </c>
      <c r="N27" s="78" t="e">
        <f t="shared" si="4"/>
        <v>#NUM!</v>
      </c>
      <c r="O27" s="78" t="e">
        <f t="shared" si="5"/>
        <v>#NUM!</v>
      </c>
      <c r="P27" s="78" t="e">
        <f t="shared" si="26"/>
        <v>#N/A</v>
      </c>
      <c r="Q27" s="78" t="e">
        <f t="shared" si="6"/>
        <v>#NUM!</v>
      </c>
      <c r="R27" s="78" t="e">
        <f t="shared" si="7"/>
        <v>#NUM!</v>
      </c>
      <c r="S27" s="78" t="e">
        <f t="shared" si="8"/>
        <v>#NUM!</v>
      </c>
      <c r="T27" s="78" t="e">
        <f t="shared" si="9"/>
        <v>#NUM!</v>
      </c>
      <c r="U27" s="78" t="e">
        <f t="shared" si="10"/>
        <v>#N/A</v>
      </c>
      <c r="V27" s="78" t="e">
        <f t="shared" si="11"/>
        <v>#NUM!</v>
      </c>
      <c r="W27" s="78" t="e">
        <f t="shared" si="12"/>
        <v>#NUM!</v>
      </c>
      <c r="X27" s="78" t="e">
        <f t="shared" si="13"/>
        <v>#NUM!</v>
      </c>
      <c r="Y27" s="78" t="e">
        <f t="shared" si="14"/>
        <v>#NUM!</v>
      </c>
      <c r="Z27" s="78" t="e">
        <f t="shared" si="15"/>
        <v>#N/A</v>
      </c>
      <c r="AA27" s="78" t="e">
        <f t="shared" si="16"/>
        <v>#NUM!</v>
      </c>
      <c r="AB27" s="78" t="e">
        <f t="shared" si="17"/>
        <v>#NUM!</v>
      </c>
      <c r="AC27" s="78" t="e">
        <f t="shared" si="18"/>
        <v>#NUM!</v>
      </c>
      <c r="AD27" s="78" t="e">
        <f t="shared" si="19"/>
        <v>#NUM!</v>
      </c>
      <c r="AE27" s="78" t="e">
        <f t="shared" si="20"/>
        <v>#NUM!</v>
      </c>
      <c r="AF27" s="78" t="e">
        <f t="shared" si="21"/>
        <v>#N/A</v>
      </c>
      <c r="AG27" s="78" t="e">
        <f t="shared" si="22"/>
        <v>#NUM!</v>
      </c>
      <c r="AH27" s="78" t="e">
        <f t="shared" si="23"/>
        <v>#NUM!</v>
      </c>
      <c r="AI27" s="78" t="e">
        <f t="shared" si="24"/>
        <v>#NUM!</v>
      </c>
      <c r="AJ27" s="78" t="e">
        <f t="shared" si="25"/>
        <v>#N/A</v>
      </c>
    </row>
    <row r="28" spans="1:36" ht="12.95" customHeight="1" x14ac:dyDescent="0.15">
      <c r="A28" s="77"/>
      <c r="B28" s="99"/>
      <c r="C28" s="99"/>
      <c r="D28" s="77"/>
      <c r="E28" s="77"/>
      <c r="F28" s="4" t="str">
        <f t="shared" si="0"/>
        <v/>
      </c>
      <c r="G28" s="5"/>
      <c r="H28" s="77"/>
      <c r="I28" s="77"/>
      <c r="J28" s="1" t="s">
        <v>15</v>
      </c>
      <c r="K28" s="78" t="e">
        <f t="shared" si="1"/>
        <v>#NUM!</v>
      </c>
      <c r="L28" s="78" t="e">
        <f t="shared" si="2"/>
        <v>#NUM!</v>
      </c>
      <c r="M28" s="78" t="e">
        <f t="shared" si="3"/>
        <v>#NUM!</v>
      </c>
      <c r="N28" s="8" t="e">
        <f t="shared" si="4"/>
        <v>#NUM!</v>
      </c>
      <c r="O28" s="78" t="e">
        <f t="shared" si="5"/>
        <v>#NUM!</v>
      </c>
      <c r="P28" s="78" t="e">
        <f t="shared" si="26"/>
        <v>#N/A</v>
      </c>
      <c r="Q28" s="78" t="e">
        <f t="shared" si="6"/>
        <v>#NUM!</v>
      </c>
      <c r="R28" s="78" t="e">
        <f t="shared" si="7"/>
        <v>#NUM!</v>
      </c>
      <c r="S28" s="78" t="e">
        <f t="shared" si="8"/>
        <v>#NUM!</v>
      </c>
      <c r="T28" s="78" t="e">
        <f t="shared" si="9"/>
        <v>#NUM!</v>
      </c>
      <c r="U28" s="78" t="e">
        <f t="shared" si="10"/>
        <v>#N/A</v>
      </c>
      <c r="V28" s="78" t="e">
        <f t="shared" si="11"/>
        <v>#NUM!</v>
      </c>
      <c r="W28" s="78" t="e">
        <f t="shared" si="12"/>
        <v>#NUM!</v>
      </c>
      <c r="X28" s="78" t="e">
        <f t="shared" si="13"/>
        <v>#NUM!</v>
      </c>
      <c r="Y28" s="78" t="e">
        <f t="shared" si="14"/>
        <v>#NUM!</v>
      </c>
      <c r="Z28" s="78" t="e">
        <f t="shared" si="15"/>
        <v>#N/A</v>
      </c>
      <c r="AA28" s="78" t="e">
        <f t="shared" si="16"/>
        <v>#NUM!</v>
      </c>
      <c r="AB28" s="78" t="e">
        <f t="shared" si="17"/>
        <v>#NUM!</v>
      </c>
      <c r="AC28" s="78" t="e">
        <f t="shared" si="18"/>
        <v>#NUM!</v>
      </c>
      <c r="AD28" s="78" t="e">
        <f t="shared" si="19"/>
        <v>#NUM!</v>
      </c>
      <c r="AE28" s="78" t="e">
        <f t="shared" si="20"/>
        <v>#NUM!</v>
      </c>
      <c r="AF28" s="78" t="e">
        <f t="shared" si="21"/>
        <v>#N/A</v>
      </c>
      <c r="AG28" s="78" t="e">
        <f t="shared" si="22"/>
        <v>#NUM!</v>
      </c>
      <c r="AH28" s="78" t="e">
        <f t="shared" si="23"/>
        <v>#NUM!</v>
      </c>
      <c r="AI28" s="78" t="e">
        <f t="shared" si="24"/>
        <v>#NUM!</v>
      </c>
      <c r="AJ28" s="78" t="e">
        <f t="shared" si="25"/>
        <v>#N/A</v>
      </c>
    </row>
    <row r="29" spans="1:36" ht="12.95" customHeight="1" x14ac:dyDescent="0.15">
      <c r="A29" s="77"/>
      <c r="B29" s="99"/>
      <c r="C29" s="99"/>
      <c r="D29" s="77"/>
      <c r="E29" s="77"/>
      <c r="F29" s="4" t="str">
        <f t="shared" si="0"/>
        <v/>
      </c>
      <c r="G29" s="5"/>
      <c r="H29" s="77"/>
      <c r="I29" s="77"/>
      <c r="J29" s="1" t="s">
        <v>15</v>
      </c>
      <c r="K29" s="78" t="e">
        <f t="shared" si="1"/>
        <v>#NUM!</v>
      </c>
      <c r="L29" s="78" t="e">
        <f t="shared" si="2"/>
        <v>#NUM!</v>
      </c>
      <c r="M29" s="78" t="e">
        <f t="shared" si="3"/>
        <v>#NUM!</v>
      </c>
      <c r="N29" s="78" t="e">
        <f t="shared" si="4"/>
        <v>#NUM!</v>
      </c>
      <c r="O29" s="78" t="e">
        <f t="shared" si="5"/>
        <v>#NUM!</v>
      </c>
      <c r="P29" s="78" t="e">
        <f t="shared" si="26"/>
        <v>#N/A</v>
      </c>
      <c r="Q29" s="78" t="e">
        <f t="shared" si="6"/>
        <v>#NUM!</v>
      </c>
      <c r="R29" s="78" t="e">
        <f t="shared" si="7"/>
        <v>#NUM!</v>
      </c>
      <c r="S29" s="78" t="e">
        <f t="shared" si="8"/>
        <v>#NUM!</v>
      </c>
      <c r="T29" s="78" t="e">
        <f t="shared" si="9"/>
        <v>#NUM!</v>
      </c>
      <c r="U29" s="78" t="e">
        <f t="shared" si="10"/>
        <v>#N/A</v>
      </c>
      <c r="V29" s="78" t="e">
        <f t="shared" si="11"/>
        <v>#NUM!</v>
      </c>
      <c r="W29" s="78" t="e">
        <f t="shared" si="12"/>
        <v>#NUM!</v>
      </c>
      <c r="X29" s="78" t="e">
        <f t="shared" si="13"/>
        <v>#NUM!</v>
      </c>
      <c r="Y29" s="78" t="e">
        <f t="shared" si="14"/>
        <v>#NUM!</v>
      </c>
      <c r="Z29" s="78" t="e">
        <f t="shared" si="15"/>
        <v>#N/A</v>
      </c>
      <c r="AA29" s="78" t="e">
        <f t="shared" si="16"/>
        <v>#NUM!</v>
      </c>
      <c r="AB29" s="78" t="e">
        <f t="shared" si="17"/>
        <v>#NUM!</v>
      </c>
      <c r="AC29" s="78" t="e">
        <f t="shared" si="18"/>
        <v>#NUM!</v>
      </c>
      <c r="AD29" s="78" t="e">
        <f t="shared" si="19"/>
        <v>#NUM!</v>
      </c>
      <c r="AE29" s="78" t="e">
        <f t="shared" si="20"/>
        <v>#NUM!</v>
      </c>
      <c r="AF29" s="78" t="e">
        <f t="shared" si="21"/>
        <v>#N/A</v>
      </c>
      <c r="AG29" s="78" t="e">
        <f t="shared" si="22"/>
        <v>#NUM!</v>
      </c>
      <c r="AH29" s="78" t="e">
        <f t="shared" si="23"/>
        <v>#NUM!</v>
      </c>
      <c r="AI29" s="78" t="e">
        <f t="shared" si="24"/>
        <v>#NUM!</v>
      </c>
      <c r="AJ29" s="78" t="e">
        <f t="shared" si="25"/>
        <v>#N/A</v>
      </c>
    </row>
    <row r="30" spans="1:36" ht="12.95" customHeight="1" x14ac:dyDescent="0.15">
      <c r="A30" s="77"/>
      <c r="B30" s="99"/>
      <c r="C30" s="99"/>
      <c r="D30" s="77"/>
      <c r="E30" s="77"/>
      <c r="F30" s="4" t="str">
        <f t="shared" si="0"/>
        <v/>
      </c>
      <c r="G30" s="5"/>
      <c r="H30" s="77"/>
      <c r="I30" s="77"/>
      <c r="J30" s="1" t="s">
        <v>15</v>
      </c>
      <c r="K30" s="78" t="e">
        <f t="shared" si="1"/>
        <v>#NUM!</v>
      </c>
      <c r="L30" s="78" t="e">
        <f t="shared" si="2"/>
        <v>#NUM!</v>
      </c>
      <c r="M30" s="78" t="e">
        <f t="shared" si="3"/>
        <v>#NUM!</v>
      </c>
      <c r="N30" s="78" t="e">
        <f t="shared" si="4"/>
        <v>#NUM!</v>
      </c>
      <c r="O30" s="78" t="e">
        <f t="shared" si="5"/>
        <v>#NUM!</v>
      </c>
      <c r="P30" s="78" t="e">
        <f t="shared" si="26"/>
        <v>#N/A</v>
      </c>
      <c r="Q30" s="78" t="e">
        <f t="shared" si="6"/>
        <v>#NUM!</v>
      </c>
      <c r="R30" s="78" t="e">
        <f t="shared" si="7"/>
        <v>#NUM!</v>
      </c>
      <c r="S30" s="78" t="e">
        <f t="shared" si="8"/>
        <v>#NUM!</v>
      </c>
      <c r="T30" s="78" t="e">
        <f t="shared" si="9"/>
        <v>#NUM!</v>
      </c>
      <c r="U30" s="78" t="e">
        <f t="shared" si="10"/>
        <v>#N/A</v>
      </c>
      <c r="V30" s="78" t="e">
        <f t="shared" si="11"/>
        <v>#NUM!</v>
      </c>
      <c r="W30" s="78" t="e">
        <f t="shared" si="12"/>
        <v>#NUM!</v>
      </c>
      <c r="X30" s="78" t="e">
        <f t="shared" si="13"/>
        <v>#NUM!</v>
      </c>
      <c r="Y30" s="78" t="e">
        <f t="shared" si="14"/>
        <v>#NUM!</v>
      </c>
      <c r="Z30" s="78" t="e">
        <f t="shared" si="15"/>
        <v>#N/A</v>
      </c>
      <c r="AA30" s="78" t="e">
        <f t="shared" si="16"/>
        <v>#NUM!</v>
      </c>
      <c r="AB30" s="78" t="e">
        <f t="shared" si="17"/>
        <v>#NUM!</v>
      </c>
      <c r="AC30" s="78" t="e">
        <f t="shared" si="18"/>
        <v>#NUM!</v>
      </c>
      <c r="AD30" s="78" t="e">
        <f t="shared" si="19"/>
        <v>#NUM!</v>
      </c>
      <c r="AE30" s="78" t="e">
        <f t="shared" si="20"/>
        <v>#NUM!</v>
      </c>
      <c r="AF30" s="78" t="e">
        <f t="shared" si="21"/>
        <v>#N/A</v>
      </c>
      <c r="AG30" s="78" t="e">
        <f t="shared" si="22"/>
        <v>#NUM!</v>
      </c>
      <c r="AH30" s="78" t="e">
        <f t="shared" si="23"/>
        <v>#NUM!</v>
      </c>
      <c r="AI30" s="78" t="e">
        <f t="shared" si="24"/>
        <v>#NUM!</v>
      </c>
      <c r="AJ30" s="78" t="e">
        <f t="shared" si="25"/>
        <v>#N/A</v>
      </c>
    </row>
    <row r="31" spans="1:36" ht="12.95" customHeight="1" x14ac:dyDescent="0.15">
      <c r="A31" s="77"/>
      <c r="B31" s="99"/>
      <c r="C31" s="99"/>
      <c r="D31" s="77"/>
      <c r="E31" s="77"/>
      <c r="F31" s="4" t="str">
        <f t="shared" si="0"/>
        <v/>
      </c>
      <c r="G31" s="5"/>
      <c r="H31" s="77"/>
      <c r="I31" s="77"/>
      <c r="J31" s="1" t="s">
        <v>15</v>
      </c>
      <c r="K31" s="78" t="e">
        <f t="shared" si="1"/>
        <v>#NUM!</v>
      </c>
      <c r="L31" s="78" t="e">
        <f t="shared" si="2"/>
        <v>#NUM!</v>
      </c>
      <c r="M31" s="78" t="e">
        <f t="shared" si="3"/>
        <v>#NUM!</v>
      </c>
      <c r="N31" s="78" t="e">
        <f t="shared" si="4"/>
        <v>#NUM!</v>
      </c>
      <c r="O31" s="78" t="e">
        <f t="shared" si="5"/>
        <v>#NUM!</v>
      </c>
      <c r="P31" s="78" t="e">
        <f t="shared" si="26"/>
        <v>#N/A</v>
      </c>
      <c r="Q31" s="78" t="e">
        <f t="shared" si="6"/>
        <v>#NUM!</v>
      </c>
      <c r="R31" s="78" t="e">
        <f t="shared" si="7"/>
        <v>#NUM!</v>
      </c>
      <c r="S31" s="78" t="e">
        <f t="shared" si="8"/>
        <v>#NUM!</v>
      </c>
      <c r="T31" s="78" t="e">
        <f t="shared" si="9"/>
        <v>#NUM!</v>
      </c>
      <c r="U31" s="78" t="e">
        <f t="shared" si="10"/>
        <v>#N/A</v>
      </c>
      <c r="V31" s="78" t="e">
        <f t="shared" si="11"/>
        <v>#NUM!</v>
      </c>
      <c r="W31" s="78" t="e">
        <f t="shared" si="12"/>
        <v>#NUM!</v>
      </c>
      <c r="X31" s="78" t="e">
        <f t="shared" si="13"/>
        <v>#NUM!</v>
      </c>
      <c r="Y31" s="78" t="e">
        <f t="shared" si="14"/>
        <v>#NUM!</v>
      </c>
      <c r="Z31" s="78" t="e">
        <f t="shared" si="15"/>
        <v>#N/A</v>
      </c>
      <c r="AA31" s="78" t="e">
        <f t="shared" si="16"/>
        <v>#NUM!</v>
      </c>
      <c r="AB31" s="78" t="e">
        <f t="shared" si="17"/>
        <v>#NUM!</v>
      </c>
      <c r="AC31" s="78" t="e">
        <f t="shared" si="18"/>
        <v>#NUM!</v>
      </c>
      <c r="AD31" s="78" t="e">
        <f t="shared" si="19"/>
        <v>#NUM!</v>
      </c>
      <c r="AE31" s="78" t="e">
        <f t="shared" si="20"/>
        <v>#NUM!</v>
      </c>
      <c r="AF31" s="78" t="e">
        <f t="shared" si="21"/>
        <v>#N/A</v>
      </c>
      <c r="AG31" s="78" t="e">
        <f t="shared" si="22"/>
        <v>#NUM!</v>
      </c>
      <c r="AH31" s="78" t="e">
        <f t="shared" si="23"/>
        <v>#NUM!</v>
      </c>
      <c r="AI31" s="78" t="e">
        <f t="shared" si="24"/>
        <v>#NUM!</v>
      </c>
      <c r="AJ31" s="78" t="e">
        <f t="shared" si="25"/>
        <v>#N/A</v>
      </c>
    </row>
    <row r="32" spans="1:36" ht="12.95" customHeight="1" x14ac:dyDescent="0.15">
      <c r="A32" s="77"/>
      <c r="B32" s="99"/>
      <c r="C32" s="99"/>
      <c r="D32" s="77"/>
      <c r="E32" s="77"/>
      <c r="F32" s="4" t="str">
        <f t="shared" si="0"/>
        <v/>
      </c>
      <c r="G32" s="5"/>
      <c r="H32" s="77"/>
      <c r="I32" s="77"/>
      <c r="J32" s="1" t="s">
        <v>15</v>
      </c>
      <c r="K32" s="78" t="e">
        <f t="shared" si="1"/>
        <v>#NUM!</v>
      </c>
      <c r="L32" s="78" t="e">
        <f t="shared" si="2"/>
        <v>#NUM!</v>
      </c>
      <c r="M32" s="78" t="e">
        <f t="shared" si="3"/>
        <v>#NUM!</v>
      </c>
      <c r="N32" s="78" t="e">
        <f t="shared" si="4"/>
        <v>#NUM!</v>
      </c>
      <c r="O32" s="78" t="e">
        <f t="shared" si="5"/>
        <v>#NUM!</v>
      </c>
      <c r="P32" s="78" t="e">
        <f t="shared" si="26"/>
        <v>#N/A</v>
      </c>
      <c r="Q32" s="78" t="e">
        <f t="shared" si="6"/>
        <v>#NUM!</v>
      </c>
      <c r="R32" s="78" t="e">
        <f t="shared" si="7"/>
        <v>#NUM!</v>
      </c>
      <c r="S32" s="78" t="e">
        <f t="shared" si="8"/>
        <v>#NUM!</v>
      </c>
      <c r="T32" s="78" t="e">
        <f t="shared" si="9"/>
        <v>#NUM!</v>
      </c>
      <c r="U32" s="78" t="e">
        <f t="shared" si="10"/>
        <v>#N/A</v>
      </c>
      <c r="V32" s="78" t="e">
        <f t="shared" si="11"/>
        <v>#NUM!</v>
      </c>
      <c r="W32" s="78" t="e">
        <f t="shared" si="12"/>
        <v>#NUM!</v>
      </c>
      <c r="X32" s="78" t="e">
        <f t="shared" si="13"/>
        <v>#NUM!</v>
      </c>
      <c r="Y32" s="78" t="e">
        <f t="shared" si="14"/>
        <v>#NUM!</v>
      </c>
      <c r="Z32" s="78" t="e">
        <f t="shared" si="15"/>
        <v>#N/A</v>
      </c>
      <c r="AA32" s="78" t="e">
        <f t="shared" si="16"/>
        <v>#NUM!</v>
      </c>
      <c r="AB32" s="78" t="e">
        <f t="shared" si="17"/>
        <v>#NUM!</v>
      </c>
      <c r="AC32" s="78" t="e">
        <f t="shared" si="18"/>
        <v>#NUM!</v>
      </c>
      <c r="AD32" s="78" t="e">
        <f t="shared" si="19"/>
        <v>#NUM!</v>
      </c>
      <c r="AE32" s="78" t="e">
        <f t="shared" si="20"/>
        <v>#NUM!</v>
      </c>
      <c r="AF32" s="78" t="e">
        <f t="shared" si="21"/>
        <v>#N/A</v>
      </c>
      <c r="AG32" s="78" t="e">
        <f t="shared" si="22"/>
        <v>#NUM!</v>
      </c>
      <c r="AH32" s="78" t="e">
        <f t="shared" si="23"/>
        <v>#NUM!</v>
      </c>
      <c r="AI32" s="78" t="e">
        <f t="shared" si="24"/>
        <v>#NUM!</v>
      </c>
      <c r="AJ32" s="78" t="e">
        <f t="shared" si="25"/>
        <v>#N/A</v>
      </c>
    </row>
    <row r="33" spans="1:36" ht="12.95" customHeight="1" x14ac:dyDescent="0.15">
      <c r="A33" s="77"/>
      <c r="B33" s="99"/>
      <c r="C33" s="99"/>
      <c r="D33" s="77"/>
      <c r="E33" s="77"/>
      <c r="F33" s="4" t="str">
        <f t="shared" si="0"/>
        <v/>
      </c>
      <c r="G33" s="77"/>
      <c r="H33" s="77"/>
      <c r="I33" s="77"/>
      <c r="J33" s="1" t="s">
        <v>15</v>
      </c>
      <c r="K33" s="78" t="e">
        <f t="shared" si="1"/>
        <v>#NUM!</v>
      </c>
      <c r="L33" s="78" t="e">
        <f t="shared" si="2"/>
        <v>#NUM!</v>
      </c>
      <c r="M33" s="78" t="e">
        <f t="shared" si="3"/>
        <v>#NUM!</v>
      </c>
      <c r="N33" s="78" t="e">
        <f t="shared" si="4"/>
        <v>#NUM!</v>
      </c>
      <c r="O33" s="78" t="e">
        <f t="shared" si="5"/>
        <v>#NUM!</v>
      </c>
      <c r="P33" s="78" t="e">
        <f t="shared" si="26"/>
        <v>#N/A</v>
      </c>
      <c r="Q33" s="78" t="e">
        <f t="shared" si="6"/>
        <v>#NUM!</v>
      </c>
      <c r="R33" s="78" t="e">
        <f t="shared" si="7"/>
        <v>#NUM!</v>
      </c>
      <c r="S33" s="78" t="e">
        <f t="shared" si="8"/>
        <v>#NUM!</v>
      </c>
      <c r="T33" s="78" t="e">
        <f t="shared" si="9"/>
        <v>#NUM!</v>
      </c>
      <c r="U33" s="78" t="e">
        <f t="shared" si="10"/>
        <v>#N/A</v>
      </c>
      <c r="V33" s="78" t="e">
        <f t="shared" si="11"/>
        <v>#NUM!</v>
      </c>
      <c r="W33" s="78" t="e">
        <f t="shared" si="12"/>
        <v>#NUM!</v>
      </c>
      <c r="X33" s="78" t="e">
        <f t="shared" si="13"/>
        <v>#NUM!</v>
      </c>
      <c r="Y33" s="78" t="e">
        <f t="shared" si="14"/>
        <v>#NUM!</v>
      </c>
      <c r="Z33" s="78" t="e">
        <f t="shared" si="15"/>
        <v>#N/A</v>
      </c>
      <c r="AA33" s="78" t="e">
        <f t="shared" si="16"/>
        <v>#NUM!</v>
      </c>
      <c r="AB33" s="78" t="e">
        <f t="shared" si="17"/>
        <v>#NUM!</v>
      </c>
      <c r="AC33" s="78" t="e">
        <f t="shared" si="18"/>
        <v>#NUM!</v>
      </c>
      <c r="AD33" s="78" t="e">
        <f t="shared" si="19"/>
        <v>#NUM!</v>
      </c>
      <c r="AE33" s="78" t="e">
        <f t="shared" si="20"/>
        <v>#NUM!</v>
      </c>
      <c r="AF33" s="78" t="e">
        <f t="shared" si="21"/>
        <v>#N/A</v>
      </c>
      <c r="AG33" s="78" t="e">
        <f t="shared" si="22"/>
        <v>#NUM!</v>
      </c>
      <c r="AH33" s="78" t="e">
        <f t="shared" si="23"/>
        <v>#NUM!</v>
      </c>
      <c r="AI33" s="78" t="e">
        <f t="shared" si="24"/>
        <v>#NUM!</v>
      </c>
      <c r="AJ33" s="78" t="e">
        <f t="shared" si="25"/>
        <v>#N/A</v>
      </c>
    </row>
    <row r="34" spans="1:36" ht="12.95" customHeight="1" x14ac:dyDescent="0.15">
      <c r="A34" s="77"/>
      <c r="B34" s="99"/>
      <c r="C34" s="99"/>
      <c r="D34" s="77"/>
      <c r="E34" s="77"/>
      <c r="F34" s="4" t="str">
        <f t="shared" si="0"/>
        <v/>
      </c>
      <c r="G34" s="77"/>
      <c r="H34" s="77"/>
      <c r="I34" s="77"/>
      <c r="K34" s="78" t="e">
        <f t="shared" si="1"/>
        <v>#NUM!</v>
      </c>
      <c r="L34" s="78" t="e">
        <f t="shared" si="2"/>
        <v>#NUM!</v>
      </c>
      <c r="M34" s="78" t="e">
        <f t="shared" si="3"/>
        <v>#NUM!</v>
      </c>
      <c r="N34" s="78" t="e">
        <f t="shared" si="4"/>
        <v>#NUM!</v>
      </c>
      <c r="O34" s="78" t="e">
        <f t="shared" si="5"/>
        <v>#NUM!</v>
      </c>
      <c r="P34" s="78" t="e">
        <f t="shared" si="26"/>
        <v>#N/A</v>
      </c>
      <c r="Q34" s="78" t="e">
        <f t="shared" si="6"/>
        <v>#NUM!</v>
      </c>
      <c r="R34" s="78" t="e">
        <f t="shared" si="7"/>
        <v>#NUM!</v>
      </c>
      <c r="S34" s="78" t="e">
        <f t="shared" si="8"/>
        <v>#NUM!</v>
      </c>
      <c r="T34" s="78" t="e">
        <f t="shared" si="9"/>
        <v>#NUM!</v>
      </c>
      <c r="U34" s="78" t="e">
        <f t="shared" si="10"/>
        <v>#N/A</v>
      </c>
      <c r="V34" s="78" t="e">
        <f t="shared" si="11"/>
        <v>#NUM!</v>
      </c>
      <c r="W34" s="78" t="e">
        <f t="shared" si="12"/>
        <v>#NUM!</v>
      </c>
      <c r="X34" s="78" t="e">
        <f t="shared" si="13"/>
        <v>#NUM!</v>
      </c>
      <c r="Y34" s="78" t="e">
        <f t="shared" si="14"/>
        <v>#NUM!</v>
      </c>
      <c r="Z34" s="78" t="e">
        <f t="shared" si="15"/>
        <v>#N/A</v>
      </c>
      <c r="AA34" s="78" t="e">
        <f t="shared" si="16"/>
        <v>#NUM!</v>
      </c>
      <c r="AB34" s="78" t="e">
        <f t="shared" si="17"/>
        <v>#NUM!</v>
      </c>
      <c r="AC34" s="78" t="e">
        <f t="shared" si="18"/>
        <v>#NUM!</v>
      </c>
      <c r="AD34" s="78" t="e">
        <f t="shared" si="19"/>
        <v>#NUM!</v>
      </c>
      <c r="AE34" s="78" t="e">
        <f t="shared" si="20"/>
        <v>#NUM!</v>
      </c>
      <c r="AF34" s="78" t="e">
        <f t="shared" si="21"/>
        <v>#N/A</v>
      </c>
      <c r="AG34" s="78" t="e">
        <f t="shared" si="22"/>
        <v>#NUM!</v>
      </c>
      <c r="AH34" s="78" t="e">
        <f t="shared" si="23"/>
        <v>#NUM!</v>
      </c>
      <c r="AI34" s="78" t="e">
        <f t="shared" si="24"/>
        <v>#NUM!</v>
      </c>
      <c r="AJ34" s="78" t="e">
        <f t="shared" si="25"/>
        <v>#N/A</v>
      </c>
    </row>
    <row r="35" spans="1:36" ht="12.95" customHeight="1" x14ac:dyDescent="0.15">
      <c r="A35" s="77"/>
      <c r="B35" s="99"/>
      <c r="C35" s="99"/>
      <c r="D35" s="77"/>
      <c r="E35" s="77"/>
      <c r="F35" s="4" t="str">
        <f t="shared" si="0"/>
        <v/>
      </c>
      <c r="G35" s="77"/>
      <c r="H35" s="77"/>
      <c r="I35" s="77"/>
      <c r="K35" s="78" t="e">
        <f t="shared" si="1"/>
        <v>#NUM!</v>
      </c>
      <c r="L35" s="78" t="e">
        <f t="shared" si="2"/>
        <v>#NUM!</v>
      </c>
      <c r="M35" s="78" t="e">
        <f t="shared" si="3"/>
        <v>#NUM!</v>
      </c>
      <c r="N35" s="78" t="e">
        <f t="shared" si="4"/>
        <v>#NUM!</v>
      </c>
      <c r="O35" s="78" t="e">
        <f t="shared" si="5"/>
        <v>#NUM!</v>
      </c>
      <c r="P35" s="78" t="e">
        <f t="shared" si="26"/>
        <v>#N/A</v>
      </c>
      <c r="Q35" s="78" t="e">
        <f t="shared" si="6"/>
        <v>#NUM!</v>
      </c>
      <c r="R35" s="78" t="e">
        <f t="shared" si="7"/>
        <v>#NUM!</v>
      </c>
      <c r="S35" s="78" t="e">
        <f t="shared" si="8"/>
        <v>#NUM!</v>
      </c>
      <c r="T35" s="78" t="e">
        <f t="shared" si="9"/>
        <v>#NUM!</v>
      </c>
      <c r="U35" s="78" t="e">
        <f t="shared" si="10"/>
        <v>#N/A</v>
      </c>
      <c r="V35" s="78" t="e">
        <f t="shared" si="11"/>
        <v>#NUM!</v>
      </c>
      <c r="W35" s="78" t="e">
        <f t="shared" si="12"/>
        <v>#NUM!</v>
      </c>
      <c r="X35" s="78" t="e">
        <f t="shared" si="13"/>
        <v>#NUM!</v>
      </c>
      <c r="Y35" s="78" t="e">
        <f t="shared" si="14"/>
        <v>#NUM!</v>
      </c>
      <c r="Z35" s="78" t="e">
        <f t="shared" si="15"/>
        <v>#N/A</v>
      </c>
      <c r="AA35" s="78" t="e">
        <f t="shared" si="16"/>
        <v>#NUM!</v>
      </c>
      <c r="AB35" s="78" t="e">
        <f t="shared" si="17"/>
        <v>#NUM!</v>
      </c>
      <c r="AC35" s="78" t="e">
        <f t="shared" si="18"/>
        <v>#NUM!</v>
      </c>
      <c r="AD35" s="78" t="e">
        <f t="shared" si="19"/>
        <v>#NUM!</v>
      </c>
      <c r="AE35" s="78" t="e">
        <f t="shared" si="20"/>
        <v>#NUM!</v>
      </c>
      <c r="AF35" s="78" t="e">
        <f t="shared" si="21"/>
        <v>#N/A</v>
      </c>
      <c r="AG35" s="78" t="e">
        <f t="shared" si="22"/>
        <v>#NUM!</v>
      </c>
      <c r="AH35" s="78" t="e">
        <f t="shared" si="23"/>
        <v>#NUM!</v>
      </c>
      <c r="AI35" s="78" t="e">
        <f t="shared" si="24"/>
        <v>#NUM!</v>
      </c>
      <c r="AJ35" s="78" t="e">
        <f t="shared" si="25"/>
        <v>#N/A</v>
      </c>
    </row>
    <row r="36" spans="1:36" ht="12.95" customHeight="1" x14ac:dyDescent="0.15">
      <c r="A36" s="77"/>
      <c r="B36" s="99"/>
      <c r="C36" s="99"/>
      <c r="D36" s="77"/>
      <c r="E36" s="77"/>
      <c r="F36" s="4" t="str">
        <f t="shared" si="0"/>
        <v/>
      </c>
      <c r="G36" s="77"/>
      <c r="H36" s="77"/>
      <c r="I36" s="77"/>
      <c r="K36" s="78" t="e">
        <f t="shared" si="1"/>
        <v>#NUM!</v>
      </c>
      <c r="L36" s="78" t="e">
        <f t="shared" si="2"/>
        <v>#NUM!</v>
      </c>
      <c r="M36" s="78" t="e">
        <f t="shared" si="3"/>
        <v>#NUM!</v>
      </c>
      <c r="N36" s="78" t="e">
        <f t="shared" si="4"/>
        <v>#NUM!</v>
      </c>
      <c r="O36" s="78" t="e">
        <f t="shared" si="5"/>
        <v>#NUM!</v>
      </c>
      <c r="P36" s="78" t="e">
        <f t="shared" si="26"/>
        <v>#N/A</v>
      </c>
      <c r="Q36" s="78" t="e">
        <f t="shared" si="6"/>
        <v>#NUM!</v>
      </c>
      <c r="R36" s="78" t="e">
        <f t="shared" si="7"/>
        <v>#NUM!</v>
      </c>
      <c r="S36" s="78" t="e">
        <f t="shared" si="8"/>
        <v>#NUM!</v>
      </c>
      <c r="T36" s="78" t="e">
        <f t="shared" si="9"/>
        <v>#NUM!</v>
      </c>
      <c r="U36" s="78" t="e">
        <f t="shared" si="10"/>
        <v>#N/A</v>
      </c>
      <c r="V36" s="78" t="e">
        <f t="shared" si="11"/>
        <v>#NUM!</v>
      </c>
      <c r="W36" s="78" t="e">
        <f t="shared" si="12"/>
        <v>#NUM!</v>
      </c>
      <c r="X36" s="78" t="e">
        <f t="shared" si="13"/>
        <v>#NUM!</v>
      </c>
      <c r="Y36" s="78" t="e">
        <f t="shared" si="14"/>
        <v>#NUM!</v>
      </c>
      <c r="Z36" s="78" t="e">
        <f t="shared" si="15"/>
        <v>#N/A</v>
      </c>
      <c r="AA36" s="78" t="e">
        <f t="shared" si="16"/>
        <v>#NUM!</v>
      </c>
      <c r="AB36" s="78" t="e">
        <f t="shared" si="17"/>
        <v>#NUM!</v>
      </c>
      <c r="AC36" s="78" t="e">
        <f t="shared" si="18"/>
        <v>#NUM!</v>
      </c>
      <c r="AD36" s="78" t="e">
        <f t="shared" si="19"/>
        <v>#NUM!</v>
      </c>
      <c r="AE36" s="78" t="e">
        <f t="shared" si="20"/>
        <v>#NUM!</v>
      </c>
      <c r="AF36" s="78" t="e">
        <f t="shared" si="21"/>
        <v>#N/A</v>
      </c>
      <c r="AG36" s="78" t="e">
        <f t="shared" si="22"/>
        <v>#NUM!</v>
      </c>
      <c r="AH36" s="78" t="e">
        <f t="shared" si="23"/>
        <v>#NUM!</v>
      </c>
      <c r="AI36" s="78" t="e">
        <f t="shared" si="24"/>
        <v>#NUM!</v>
      </c>
      <c r="AJ36" s="78" t="e">
        <f t="shared" si="25"/>
        <v>#N/A</v>
      </c>
    </row>
    <row r="37" spans="1:36" ht="12.95" customHeight="1" x14ac:dyDescent="0.15">
      <c r="A37" s="77"/>
      <c r="B37" s="99"/>
      <c r="C37" s="99"/>
      <c r="D37" s="77"/>
      <c r="E37" s="77"/>
      <c r="F37" s="4" t="str">
        <f t="shared" si="0"/>
        <v/>
      </c>
      <c r="G37" s="77"/>
      <c r="H37" s="77"/>
      <c r="I37" s="77"/>
      <c r="K37" s="78" t="e">
        <f t="shared" si="1"/>
        <v>#NUM!</v>
      </c>
      <c r="L37" s="78" t="e">
        <f t="shared" si="2"/>
        <v>#NUM!</v>
      </c>
      <c r="M37" s="78" t="e">
        <f t="shared" si="3"/>
        <v>#NUM!</v>
      </c>
      <c r="N37" s="78" t="e">
        <f t="shared" si="4"/>
        <v>#NUM!</v>
      </c>
      <c r="O37" s="78" t="e">
        <f t="shared" si="5"/>
        <v>#NUM!</v>
      </c>
      <c r="P37" s="78" t="e">
        <f t="shared" si="26"/>
        <v>#N/A</v>
      </c>
      <c r="Q37" s="78" t="e">
        <f t="shared" si="6"/>
        <v>#NUM!</v>
      </c>
      <c r="R37" s="78" t="e">
        <f t="shared" si="7"/>
        <v>#NUM!</v>
      </c>
      <c r="S37" s="78" t="e">
        <f t="shared" si="8"/>
        <v>#NUM!</v>
      </c>
      <c r="T37" s="78" t="e">
        <f t="shared" si="9"/>
        <v>#NUM!</v>
      </c>
      <c r="U37" s="78" t="e">
        <f t="shared" si="10"/>
        <v>#N/A</v>
      </c>
      <c r="V37" s="78" t="e">
        <f t="shared" si="11"/>
        <v>#NUM!</v>
      </c>
      <c r="W37" s="78" t="e">
        <f t="shared" si="12"/>
        <v>#NUM!</v>
      </c>
      <c r="X37" s="78" t="e">
        <f t="shared" si="13"/>
        <v>#NUM!</v>
      </c>
      <c r="Y37" s="78" t="e">
        <f t="shared" si="14"/>
        <v>#NUM!</v>
      </c>
      <c r="Z37" s="78" t="e">
        <f t="shared" si="15"/>
        <v>#N/A</v>
      </c>
      <c r="AA37" s="78" t="e">
        <f t="shared" si="16"/>
        <v>#NUM!</v>
      </c>
      <c r="AB37" s="78" t="e">
        <f t="shared" si="17"/>
        <v>#NUM!</v>
      </c>
      <c r="AC37" s="78" t="e">
        <f t="shared" si="18"/>
        <v>#NUM!</v>
      </c>
      <c r="AD37" s="78" t="e">
        <f t="shared" si="19"/>
        <v>#NUM!</v>
      </c>
      <c r="AE37" s="78" t="e">
        <f t="shared" si="20"/>
        <v>#NUM!</v>
      </c>
      <c r="AF37" s="78" t="e">
        <f t="shared" si="21"/>
        <v>#N/A</v>
      </c>
      <c r="AG37" s="78" t="e">
        <f t="shared" si="22"/>
        <v>#NUM!</v>
      </c>
      <c r="AH37" s="78" t="e">
        <f t="shared" si="23"/>
        <v>#NUM!</v>
      </c>
      <c r="AI37" s="78" t="e">
        <f t="shared" si="24"/>
        <v>#NUM!</v>
      </c>
      <c r="AJ37" s="78" t="e">
        <f t="shared" si="25"/>
        <v>#N/A</v>
      </c>
    </row>
    <row r="38" spans="1:36" ht="12.95" customHeight="1" x14ac:dyDescent="0.15">
      <c r="A38" s="77"/>
      <c r="B38" s="99"/>
      <c r="C38" s="99"/>
      <c r="D38" s="77"/>
      <c r="E38" s="77"/>
      <c r="F38" s="4" t="str">
        <f t="shared" si="0"/>
        <v/>
      </c>
      <c r="G38" s="77"/>
      <c r="H38" s="77"/>
      <c r="I38" s="77"/>
      <c r="K38" s="78" t="e">
        <f t="shared" si="1"/>
        <v>#NUM!</v>
      </c>
      <c r="L38" s="78" t="e">
        <f t="shared" si="2"/>
        <v>#NUM!</v>
      </c>
      <c r="M38" s="78" t="e">
        <f t="shared" si="3"/>
        <v>#NUM!</v>
      </c>
      <c r="N38" s="78" t="e">
        <f t="shared" si="4"/>
        <v>#NUM!</v>
      </c>
      <c r="O38" s="78" t="e">
        <f t="shared" si="5"/>
        <v>#NUM!</v>
      </c>
      <c r="P38" s="78" t="e">
        <f t="shared" si="26"/>
        <v>#N/A</v>
      </c>
      <c r="Q38" s="78" t="e">
        <f t="shared" si="6"/>
        <v>#NUM!</v>
      </c>
      <c r="R38" s="78" t="e">
        <f t="shared" si="7"/>
        <v>#NUM!</v>
      </c>
      <c r="S38" s="78" t="e">
        <f t="shared" si="8"/>
        <v>#NUM!</v>
      </c>
      <c r="T38" s="78" t="e">
        <f t="shared" si="9"/>
        <v>#NUM!</v>
      </c>
      <c r="U38" s="78" t="e">
        <f t="shared" si="10"/>
        <v>#N/A</v>
      </c>
      <c r="V38" s="78" t="e">
        <f t="shared" si="11"/>
        <v>#NUM!</v>
      </c>
      <c r="W38" s="78" t="e">
        <f t="shared" si="12"/>
        <v>#NUM!</v>
      </c>
      <c r="X38" s="78" t="e">
        <f t="shared" si="13"/>
        <v>#NUM!</v>
      </c>
      <c r="Y38" s="78" t="e">
        <f t="shared" si="14"/>
        <v>#NUM!</v>
      </c>
      <c r="Z38" s="78" t="e">
        <f t="shared" si="15"/>
        <v>#N/A</v>
      </c>
      <c r="AA38" s="78" t="e">
        <f t="shared" si="16"/>
        <v>#NUM!</v>
      </c>
      <c r="AB38" s="78" t="e">
        <f t="shared" si="17"/>
        <v>#NUM!</v>
      </c>
      <c r="AC38" s="78" t="e">
        <f t="shared" si="18"/>
        <v>#NUM!</v>
      </c>
      <c r="AD38" s="78" t="e">
        <f t="shared" si="19"/>
        <v>#NUM!</v>
      </c>
      <c r="AE38" s="78" t="e">
        <f t="shared" si="20"/>
        <v>#NUM!</v>
      </c>
      <c r="AF38" s="78" t="e">
        <f t="shared" si="21"/>
        <v>#N/A</v>
      </c>
      <c r="AG38" s="78" t="e">
        <f t="shared" si="22"/>
        <v>#NUM!</v>
      </c>
      <c r="AH38" s="78" t="e">
        <f t="shared" si="23"/>
        <v>#NUM!</v>
      </c>
      <c r="AI38" s="78" t="e">
        <f t="shared" si="24"/>
        <v>#NUM!</v>
      </c>
      <c r="AJ38" s="78" t="e">
        <f t="shared" si="25"/>
        <v>#N/A</v>
      </c>
    </row>
    <row r="39" spans="1:36" ht="12.95" customHeight="1" x14ac:dyDescent="0.15">
      <c r="A39" s="77"/>
      <c r="B39" s="99"/>
      <c r="C39" s="99"/>
      <c r="D39" s="77"/>
      <c r="E39" s="77"/>
      <c r="F39" s="4" t="str">
        <f t="shared" si="0"/>
        <v/>
      </c>
      <c r="G39" s="77"/>
      <c r="H39" s="77"/>
      <c r="I39" s="77"/>
      <c r="K39" s="78" t="e">
        <f t="shared" si="1"/>
        <v>#NUM!</v>
      </c>
      <c r="L39" s="78" t="e">
        <f t="shared" si="2"/>
        <v>#NUM!</v>
      </c>
      <c r="M39" s="78" t="e">
        <f t="shared" si="3"/>
        <v>#NUM!</v>
      </c>
      <c r="N39" s="78" t="e">
        <f t="shared" si="4"/>
        <v>#NUM!</v>
      </c>
      <c r="O39" s="78" t="e">
        <f t="shared" si="5"/>
        <v>#NUM!</v>
      </c>
      <c r="P39" s="78" t="e">
        <f t="shared" si="26"/>
        <v>#N/A</v>
      </c>
      <c r="Q39" s="78" t="e">
        <f t="shared" si="6"/>
        <v>#NUM!</v>
      </c>
      <c r="R39" s="78" t="e">
        <f t="shared" si="7"/>
        <v>#NUM!</v>
      </c>
      <c r="S39" s="78" t="e">
        <f t="shared" si="8"/>
        <v>#NUM!</v>
      </c>
      <c r="T39" s="78" t="e">
        <f t="shared" si="9"/>
        <v>#NUM!</v>
      </c>
      <c r="U39" s="78" t="e">
        <f t="shared" si="10"/>
        <v>#N/A</v>
      </c>
      <c r="V39" s="78" t="e">
        <f t="shared" si="11"/>
        <v>#NUM!</v>
      </c>
      <c r="W39" s="78" t="e">
        <f t="shared" si="12"/>
        <v>#NUM!</v>
      </c>
      <c r="X39" s="78" t="e">
        <f t="shared" si="13"/>
        <v>#NUM!</v>
      </c>
      <c r="Y39" s="78" t="e">
        <f t="shared" si="14"/>
        <v>#NUM!</v>
      </c>
      <c r="Z39" s="78" t="e">
        <f t="shared" si="15"/>
        <v>#N/A</v>
      </c>
      <c r="AA39" s="78" t="e">
        <f t="shared" si="16"/>
        <v>#NUM!</v>
      </c>
      <c r="AB39" s="78" t="e">
        <f t="shared" si="17"/>
        <v>#NUM!</v>
      </c>
      <c r="AC39" s="78" t="e">
        <f t="shared" si="18"/>
        <v>#NUM!</v>
      </c>
      <c r="AD39" s="78" t="e">
        <f t="shared" si="19"/>
        <v>#NUM!</v>
      </c>
      <c r="AE39" s="78" t="e">
        <f t="shared" si="20"/>
        <v>#NUM!</v>
      </c>
      <c r="AF39" s="78" t="e">
        <f t="shared" si="21"/>
        <v>#N/A</v>
      </c>
      <c r="AG39" s="78" t="e">
        <f t="shared" si="22"/>
        <v>#NUM!</v>
      </c>
      <c r="AH39" s="78" t="e">
        <f t="shared" si="23"/>
        <v>#NUM!</v>
      </c>
      <c r="AI39" s="78" t="e">
        <f t="shared" si="24"/>
        <v>#NUM!</v>
      </c>
      <c r="AJ39" s="78" t="e">
        <f t="shared" si="25"/>
        <v>#N/A</v>
      </c>
    </row>
    <row r="40" spans="1:36" ht="12.95" customHeight="1" x14ac:dyDescent="0.15">
      <c r="A40" s="77"/>
      <c r="B40" s="99"/>
      <c r="C40" s="99"/>
      <c r="D40" s="77"/>
      <c r="E40" s="77"/>
      <c r="F40" s="4" t="str">
        <f t="shared" si="0"/>
        <v/>
      </c>
      <c r="G40" s="77"/>
      <c r="H40" s="77"/>
      <c r="I40" s="77"/>
      <c r="K40" s="78" t="e">
        <f t="shared" si="1"/>
        <v>#NUM!</v>
      </c>
      <c r="L40" s="78" t="e">
        <f t="shared" si="2"/>
        <v>#NUM!</v>
      </c>
      <c r="M40" s="78" t="e">
        <f t="shared" si="3"/>
        <v>#NUM!</v>
      </c>
      <c r="N40" s="78" t="e">
        <f t="shared" si="4"/>
        <v>#NUM!</v>
      </c>
      <c r="O40" s="78" t="e">
        <f t="shared" si="5"/>
        <v>#NUM!</v>
      </c>
      <c r="P40" s="78" t="e">
        <f t="shared" si="26"/>
        <v>#N/A</v>
      </c>
      <c r="Q40" s="78" t="e">
        <f t="shared" si="6"/>
        <v>#NUM!</v>
      </c>
      <c r="R40" s="78" t="e">
        <f t="shared" si="7"/>
        <v>#NUM!</v>
      </c>
      <c r="S40" s="78" t="e">
        <f t="shared" si="8"/>
        <v>#NUM!</v>
      </c>
      <c r="T40" s="78" t="e">
        <f t="shared" si="9"/>
        <v>#NUM!</v>
      </c>
      <c r="U40" s="78" t="e">
        <f t="shared" si="10"/>
        <v>#N/A</v>
      </c>
      <c r="V40" s="78" t="e">
        <f t="shared" si="11"/>
        <v>#NUM!</v>
      </c>
      <c r="W40" s="78" t="e">
        <f t="shared" si="12"/>
        <v>#NUM!</v>
      </c>
      <c r="X40" s="78" t="e">
        <f t="shared" si="13"/>
        <v>#NUM!</v>
      </c>
      <c r="Y40" s="78" t="e">
        <f t="shared" si="14"/>
        <v>#NUM!</v>
      </c>
      <c r="Z40" s="78" t="e">
        <f t="shared" si="15"/>
        <v>#N/A</v>
      </c>
      <c r="AA40" s="78" t="e">
        <f t="shared" si="16"/>
        <v>#NUM!</v>
      </c>
      <c r="AB40" s="78" t="e">
        <f t="shared" si="17"/>
        <v>#NUM!</v>
      </c>
      <c r="AC40" s="78" t="e">
        <f t="shared" si="18"/>
        <v>#NUM!</v>
      </c>
      <c r="AD40" s="78" t="e">
        <f t="shared" si="19"/>
        <v>#NUM!</v>
      </c>
      <c r="AE40" s="78" t="e">
        <f t="shared" si="20"/>
        <v>#NUM!</v>
      </c>
      <c r="AF40" s="78" t="e">
        <f t="shared" si="21"/>
        <v>#N/A</v>
      </c>
      <c r="AG40" s="78" t="e">
        <f t="shared" si="22"/>
        <v>#NUM!</v>
      </c>
      <c r="AH40" s="78" t="e">
        <f t="shared" si="23"/>
        <v>#NUM!</v>
      </c>
      <c r="AI40" s="78" t="e">
        <f t="shared" si="24"/>
        <v>#NUM!</v>
      </c>
      <c r="AJ40" s="78" t="e">
        <f t="shared" si="25"/>
        <v>#N/A</v>
      </c>
    </row>
    <row r="41" spans="1:36" ht="12.95" customHeight="1" x14ac:dyDescent="0.15">
      <c r="A41" s="77"/>
      <c r="B41" s="99"/>
      <c r="C41" s="99"/>
      <c r="D41" s="77"/>
      <c r="E41" s="77"/>
      <c r="F41" s="4" t="str">
        <f t="shared" si="0"/>
        <v/>
      </c>
      <c r="G41" s="77"/>
      <c r="H41" s="77"/>
      <c r="I41" s="77"/>
      <c r="K41" s="78" t="e">
        <f t="shared" si="1"/>
        <v>#NUM!</v>
      </c>
      <c r="L41" s="78" t="e">
        <f t="shared" si="2"/>
        <v>#NUM!</v>
      </c>
      <c r="M41" s="78" t="e">
        <f t="shared" si="3"/>
        <v>#NUM!</v>
      </c>
      <c r="N41" s="78" t="e">
        <f t="shared" si="4"/>
        <v>#NUM!</v>
      </c>
      <c r="O41" s="78" t="e">
        <f t="shared" si="5"/>
        <v>#NUM!</v>
      </c>
      <c r="P41" s="78" t="e">
        <f t="shared" si="26"/>
        <v>#N/A</v>
      </c>
      <c r="Q41" s="78" t="e">
        <f t="shared" si="6"/>
        <v>#NUM!</v>
      </c>
      <c r="R41" s="78" t="e">
        <f t="shared" si="7"/>
        <v>#NUM!</v>
      </c>
      <c r="S41" s="78" t="e">
        <f t="shared" si="8"/>
        <v>#NUM!</v>
      </c>
      <c r="T41" s="78" t="e">
        <f t="shared" si="9"/>
        <v>#NUM!</v>
      </c>
      <c r="U41" s="78" t="e">
        <f t="shared" si="10"/>
        <v>#N/A</v>
      </c>
      <c r="V41" s="78" t="e">
        <f t="shared" si="11"/>
        <v>#NUM!</v>
      </c>
      <c r="W41" s="78" t="e">
        <f t="shared" si="12"/>
        <v>#NUM!</v>
      </c>
      <c r="X41" s="78" t="e">
        <f t="shared" si="13"/>
        <v>#NUM!</v>
      </c>
      <c r="Y41" s="78" t="e">
        <f t="shared" si="14"/>
        <v>#NUM!</v>
      </c>
      <c r="Z41" s="78" t="e">
        <f t="shared" si="15"/>
        <v>#N/A</v>
      </c>
      <c r="AA41" s="78" t="e">
        <f t="shared" si="16"/>
        <v>#NUM!</v>
      </c>
      <c r="AB41" s="78" t="e">
        <f t="shared" si="17"/>
        <v>#NUM!</v>
      </c>
      <c r="AC41" s="78" t="e">
        <f t="shared" si="18"/>
        <v>#NUM!</v>
      </c>
      <c r="AD41" s="78" t="e">
        <f t="shared" si="19"/>
        <v>#NUM!</v>
      </c>
      <c r="AE41" s="78" t="e">
        <f t="shared" si="20"/>
        <v>#NUM!</v>
      </c>
      <c r="AF41" s="78" t="e">
        <f t="shared" si="21"/>
        <v>#N/A</v>
      </c>
      <c r="AG41" s="78" t="e">
        <f t="shared" si="22"/>
        <v>#NUM!</v>
      </c>
      <c r="AH41" s="78" t="e">
        <f t="shared" si="23"/>
        <v>#NUM!</v>
      </c>
      <c r="AI41" s="78" t="e">
        <f t="shared" si="24"/>
        <v>#NUM!</v>
      </c>
      <c r="AJ41" s="78" t="e">
        <f t="shared" si="25"/>
        <v>#N/A</v>
      </c>
    </row>
    <row r="42" spans="1:36" ht="12.95" customHeight="1" x14ac:dyDescent="0.15">
      <c r="A42" s="77"/>
      <c r="B42" s="99"/>
      <c r="C42" s="99"/>
      <c r="D42" s="77"/>
      <c r="E42" s="77"/>
      <c r="F42" s="4" t="str">
        <f t="shared" si="0"/>
        <v/>
      </c>
      <c r="G42" s="77"/>
      <c r="H42" s="77"/>
      <c r="I42" s="77"/>
      <c r="K42" s="78" t="e">
        <f t="shared" si="1"/>
        <v>#NUM!</v>
      </c>
      <c r="L42" s="78" t="e">
        <f t="shared" si="2"/>
        <v>#NUM!</v>
      </c>
      <c r="M42" s="78" t="e">
        <f t="shared" si="3"/>
        <v>#NUM!</v>
      </c>
      <c r="N42" s="78" t="e">
        <f t="shared" si="4"/>
        <v>#NUM!</v>
      </c>
      <c r="O42" s="78" t="e">
        <f t="shared" si="5"/>
        <v>#NUM!</v>
      </c>
      <c r="P42" s="78" t="e">
        <f t="shared" si="26"/>
        <v>#N/A</v>
      </c>
      <c r="Q42" s="78" t="e">
        <f t="shared" si="6"/>
        <v>#NUM!</v>
      </c>
      <c r="R42" s="78" t="e">
        <f t="shared" si="7"/>
        <v>#NUM!</v>
      </c>
      <c r="S42" s="78" t="e">
        <f t="shared" si="8"/>
        <v>#NUM!</v>
      </c>
      <c r="T42" s="78" t="e">
        <f t="shared" si="9"/>
        <v>#NUM!</v>
      </c>
      <c r="U42" s="78" t="e">
        <f t="shared" si="10"/>
        <v>#N/A</v>
      </c>
      <c r="V42" s="78" t="e">
        <f t="shared" si="11"/>
        <v>#NUM!</v>
      </c>
      <c r="W42" s="78" t="e">
        <f t="shared" si="12"/>
        <v>#NUM!</v>
      </c>
      <c r="X42" s="78" t="e">
        <f t="shared" si="13"/>
        <v>#NUM!</v>
      </c>
      <c r="Y42" s="78" t="e">
        <f t="shared" si="14"/>
        <v>#NUM!</v>
      </c>
      <c r="Z42" s="78" t="e">
        <f t="shared" si="15"/>
        <v>#N/A</v>
      </c>
      <c r="AA42" s="78" t="e">
        <f t="shared" si="16"/>
        <v>#NUM!</v>
      </c>
      <c r="AB42" s="78" t="e">
        <f t="shared" si="17"/>
        <v>#NUM!</v>
      </c>
      <c r="AC42" s="78" t="e">
        <f t="shared" si="18"/>
        <v>#NUM!</v>
      </c>
      <c r="AD42" s="78" t="e">
        <f t="shared" si="19"/>
        <v>#NUM!</v>
      </c>
      <c r="AE42" s="78" t="e">
        <f t="shared" si="20"/>
        <v>#NUM!</v>
      </c>
      <c r="AF42" s="78" t="e">
        <f t="shared" si="21"/>
        <v>#N/A</v>
      </c>
      <c r="AG42" s="78" t="e">
        <f t="shared" si="22"/>
        <v>#NUM!</v>
      </c>
      <c r="AH42" s="78" t="e">
        <f t="shared" si="23"/>
        <v>#NUM!</v>
      </c>
      <c r="AI42" s="78" t="e">
        <f t="shared" si="24"/>
        <v>#NUM!</v>
      </c>
      <c r="AJ42" s="78" t="e">
        <f t="shared" si="25"/>
        <v>#N/A</v>
      </c>
    </row>
    <row r="43" spans="1:36" ht="12.95" customHeight="1" x14ac:dyDescent="0.15">
      <c r="A43" s="77"/>
      <c r="B43" s="99"/>
      <c r="C43" s="99"/>
      <c r="D43" s="77"/>
      <c r="E43" s="77"/>
      <c r="F43" s="4" t="str">
        <f t="shared" si="0"/>
        <v/>
      </c>
      <c r="G43" s="77"/>
      <c r="H43" s="77"/>
      <c r="I43" s="77"/>
      <c r="K43" s="78" t="e">
        <f t="shared" si="1"/>
        <v>#NUM!</v>
      </c>
      <c r="L43" s="78" t="e">
        <f t="shared" si="2"/>
        <v>#NUM!</v>
      </c>
      <c r="M43" s="78" t="e">
        <f t="shared" si="3"/>
        <v>#NUM!</v>
      </c>
      <c r="N43" s="78" t="e">
        <f t="shared" si="4"/>
        <v>#NUM!</v>
      </c>
      <c r="O43" s="78" t="e">
        <f t="shared" si="5"/>
        <v>#NUM!</v>
      </c>
      <c r="P43" s="78" t="e">
        <f t="shared" si="26"/>
        <v>#N/A</v>
      </c>
      <c r="Q43" s="78" t="e">
        <f t="shared" si="6"/>
        <v>#NUM!</v>
      </c>
      <c r="R43" s="78" t="e">
        <f t="shared" si="7"/>
        <v>#NUM!</v>
      </c>
      <c r="S43" s="78" t="e">
        <f t="shared" si="8"/>
        <v>#NUM!</v>
      </c>
      <c r="T43" s="78" t="e">
        <f t="shared" si="9"/>
        <v>#NUM!</v>
      </c>
      <c r="U43" s="78" t="e">
        <f t="shared" si="10"/>
        <v>#N/A</v>
      </c>
      <c r="V43" s="78" t="e">
        <f t="shared" si="11"/>
        <v>#NUM!</v>
      </c>
      <c r="W43" s="78" t="e">
        <f t="shared" si="12"/>
        <v>#NUM!</v>
      </c>
      <c r="X43" s="78" t="e">
        <f t="shared" si="13"/>
        <v>#NUM!</v>
      </c>
      <c r="Y43" s="78" t="e">
        <f t="shared" si="14"/>
        <v>#NUM!</v>
      </c>
      <c r="Z43" s="78" t="e">
        <f t="shared" si="15"/>
        <v>#N/A</v>
      </c>
      <c r="AA43" s="78" t="e">
        <f t="shared" si="16"/>
        <v>#NUM!</v>
      </c>
      <c r="AB43" s="78" t="e">
        <f t="shared" si="17"/>
        <v>#NUM!</v>
      </c>
      <c r="AC43" s="78" t="e">
        <f t="shared" si="18"/>
        <v>#NUM!</v>
      </c>
      <c r="AD43" s="78" t="e">
        <f t="shared" si="19"/>
        <v>#NUM!</v>
      </c>
      <c r="AE43" s="78" t="e">
        <f t="shared" si="20"/>
        <v>#NUM!</v>
      </c>
      <c r="AF43" s="78" t="e">
        <f t="shared" si="21"/>
        <v>#N/A</v>
      </c>
      <c r="AG43" s="78" t="e">
        <f t="shared" si="22"/>
        <v>#NUM!</v>
      </c>
      <c r="AH43" s="78" t="e">
        <f t="shared" si="23"/>
        <v>#NUM!</v>
      </c>
      <c r="AI43" s="78" t="e">
        <f t="shared" si="24"/>
        <v>#NUM!</v>
      </c>
      <c r="AJ43" s="78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77" t="s">
        <v>18</v>
      </c>
      <c r="D46" s="77" t="s">
        <v>19</v>
      </c>
      <c r="E46" s="77" t="s">
        <v>20</v>
      </c>
      <c r="F46" s="11"/>
      <c r="G46" s="5" t="s">
        <v>21</v>
      </c>
      <c r="H46" s="13"/>
      <c r="I46" s="111" t="s">
        <v>446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15</v>
      </c>
      <c r="D47" s="15">
        <f>COUNTIF(G4:G43,"*下層*")</f>
        <v>1</v>
      </c>
      <c r="E47" s="15">
        <f>COUNTA(A4:A43)</f>
        <v>16</v>
      </c>
      <c r="F47" s="11"/>
      <c r="G47" s="16">
        <f>C47*100</f>
        <v>1500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15</v>
      </c>
      <c r="D48" s="15">
        <f>IF(D47&gt;0,ROUND(SUMIF(G4:G43,"*下層*",E4:E43)/D47,0),"")</f>
        <v>7</v>
      </c>
      <c r="E48" s="15">
        <f>ROUND(SUM(E4:E43)/E47,0)</f>
        <v>15</v>
      </c>
      <c r="F48" s="14"/>
      <c r="G48" s="16">
        <f>C48</f>
        <v>15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19</v>
      </c>
      <c r="D49" s="15">
        <f>IF(D47&gt;0,ROUND(SUMIF(G4:G43,"*下層*",D4:D43)/D47,0),"")</f>
        <v>10</v>
      </c>
      <c r="E49" s="15">
        <f>ROUND(SUM(D4:D43)/E47,0)</f>
        <v>20</v>
      </c>
      <c r="F49" s="14"/>
      <c r="G49" s="16">
        <f>C49</f>
        <v>19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3.7600000000000002</v>
      </c>
      <c r="D50" s="17">
        <f>SUMIF(G4:G43,"*下層*",F4:F43)</f>
        <v>0.03</v>
      </c>
      <c r="E50" s="4">
        <f>SUM(F4:F43)</f>
        <v>3.79</v>
      </c>
      <c r="F50" s="14"/>
      <c r="G50" s="18">
        <f>C50*100</f>
        <v>376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形状比＝79、Sr＝17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77" t="s">
        <v>18</v>
      </c>
      <c r="D53" s="77" t="s">
        <v>19</v>
      </c>
      <c r="E53" s="77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5</v>
      </c>
      <c r="D54" s="15">
        <f>COUNTIF(H4:H43,"▲")</f>
        <v>1</v>
      </c>
      <c r="E54" s="15">
        <f>COUNTA(H4:H43)</f>
        <v>6</v>
      </c>
      <c r="F54" s="11"/>
      <c r="G54" s="16">
        <f>C54*100</f>
        <v>500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14</v>
      </c>
      <c r="D55" s="15">
        <f>IF(D54&gt;0,ROUND(SUMIF(H4:H43,"▲",E4:E43)/D54,0),"")</f>
        <v>7</v>
      </c>
      <c r="E55" s="15">
        <f>ROUND(SUMIF(H4:H43,"*",E4:E43)/E54,0)</f>
        <v>13</v>
      </c>
      <c r="F55" s="14"/>
      <c r="G55" s="16">
        <f>C55</f>
        <v>14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16</v>
      </c>
      <c r="D56" s="15">
        <f>IF(D54&gt;0,ROUND(SUMIF(H4:H43,"▲",D4:D43)/D54,0),"")</f>
        <v>10</v>
      </c>
      <c r="E56" s="15">
        <f>ROUND(SUMIF(H4:H43,"*",D4:D43)/E54,0)</f>
        <v>15</v>
      </c>
      <c r="F56" s="14"/>
      <c r="G56" s="16">
        <f>C56</f>
        <v>16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0.75</v>
      </c>
      <c r="D57" s="17">
        <f>SUMIF(H4:H43,"▲",F4:F43)</f>
        <v>0.03</v>
      </c>
      <c r="E57" s="17">
        <f>SUM(C57:D57)</f>
        <v>0.78</v>
      </c>
      <c r="F57" s="14"/>
      <c r="G57" s="20">
        <f>C57*100</f>
        <v>75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77" t="s">
        <v>18</v>
      </c>
      <c r="D60" s="77" t="s">
        <v>19</v>
      </c>
      <c r="E60" s="77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33.299999999999997</v>
      </c>
      <c r="D61" s="21">
        <f>IF(D47&gt;0,ROUND(D54/D47*100,1),"")</f>
        <v>100</v>
      </c>
      <c r="E61" s="21">
        <f>ROUND(E54/E47*100,1)</f>
        <v>37.5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19.899999999999999</v>
      </c>
      <c r="D62" s="21">
        <f>IF(D47&gt;0,ROUND(D57/D50*100,1),"")</f>
        <v>100</v>
      </c>
      <c r="E62" s="21">
        <f>ROUND(E57/E50*100,1)</f>
        <v>20.6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77" t="s">
        <v>18</v>
      </c>
      <c r="D65" s="77" t="s">
        <v>19</v>
      </c>
      <c r="E65" s="77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10</v>
      </c>
      <c r="D66" s="15">
        <f>D47-D54</f>
        <v>0</v>
      </c>
      <c r="E66" s="15">
        <f>SUM(C66:D66)</f>
        <v>10</v>
      </c>
      <c r="F66" s="11"/>
      <c r="G66" s="16">
        <f>C66*100</f>
        <v>1000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16</v>
      </c>
      <c r="D67" s="15" t="str">
        <f>IF(D66&gt;0,ROUND(SUMIFS(E4:E43,G7:G43,"*下層*",H4:H43,"")/D66,0),"")</f>
        <v/>
      </c>
      <c r="E67" s="15">
        <f>IF(E66&gt;0,ROUND(SUMIF(H4:H43,"",E4:E43)/E66,0),"")</f>
        <v>16</v>
      </c>
      <c r="F67" s="14"/>
      <c r="G67" s="16">
        <f>C67</f>
        <v>16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22</v>
      </c>
      <c r="D68" s="15" t="str">
        <f>IF(D66&gt;0,ROUND(SUMIFS(D4:D43,G7:G43,"*下層*",H4:H43,"")/D66,0),"")</f>
        <v/>
      </c>
      <c r="E68" s="15">
        <f>IF(E66&gt;0,ROUND(SUMIF(H4:H43,"",D4:D43)/E66,0),"")</f>
        <v>22</v>
      </c>
      <c r="F68" s="14"/>
      <c r="G68" s="16">
        <f>C68</f>
        <v>22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3.0100000000000002</v>
      </c>
      <c r="D69" s="17" t="str">
        <f>IF(D66&gt;0,D50-D57,"")</f>
        <v/>
      </c>
      <c r="E69" s="4">
        <f>SUM(C69:D69)</f>
        <v>3.0100000000000002</v>
      </c>
      <c r="F69" s="14"/>
      <c r="G69" s="18">
        <f>C69*100</f>
        <v>301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形状比＝73、Sr＝20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40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287" priority="16" stopIfTrue="1">
      <formula>AND(($H4="スギ"),(#REF!&lt;12))</formula>
    </cfRule>
  </conditionalFormatting>
  <conditionalFormatting sqref="L4:L43">
    <cfRule type="expression" dxfId="286" priority="15" stopIfTrue="1">
      <formula>AND(($H4="スギ"),(#REF!&lt;22),(#REF!&gt;=12))</formula>
    </cfRule>
  </conditionalFormatting>
  <conditionalFormatting sqref="M4:M43">
    <cfRule type="expression" dxfId="285" priority="14" stopIfTrue="1">
      <formula>AND(($H4="スギ"),(#REF!&lt;32),(#REF!&gt;=22))</formula>
    </cfRule>
  </conditionalFormatting>
  <conditionalFormatting sqref="N4:N43">
    <cfRule type="expression" dxfId="284" priority="13" stopIfTrue="1">
      <formula>AND(($H4="スギ"),(#REF!&lt;42),(#REF!&gt;=32))</formula>
    </cfRule>
  </conditionalFormatting>
  <conditionalFormatting sqref="U4:U43 Z4:AF43 AJ4:AJ43 O4:P43">
    <cfRule type="expression" dxfId="283" priority="12" stopIfTrue="1">
      <formula>AND(($H4="スギ"),(#REF!&gt;=42))</formula>
    </cfRule>
  </conditionalFormatting>
  <conditionalFormatting sqref="Q4:Q43 AA4:AA43">
    <cfRule type="expression" dxfId="282" priority="11" stopIfTrue="1">
      <formula>AND(($H4="ヒノキ"),(#REF!&lt;12))</formula>
    </cfRule>
  </conditionalFormatting>
  <conditionalFormatting sqref="R4:R43 AB4:AE43">
    <cfRule type="expression" dxfId="281" priority="10" stopIfTrue="1">
      <formula>AND(($H4="ヒノキ"),(#REF!&lt;22),(#REF!&gt;=12))</formula>
    </cfRule>
  </conditionalFormatting>
  <conditionalFormatting sqref="S4:S43">
    <cfRule type="expression" dxfId="280" priority="9" stopIfTrue="1">
      <formula>AND(($H4="ヒノキ"),(#REF!&lt;32),(#REF!&gt;=22))</formula>
    </cfRule>
  </conditionalFormatting>
  <conditionalFormatting sqref="T4:U43 Z4:AF43 AJ4:AJ43">
    <cfRule type="expression" dxfId="279" priority="8" stopIfTrue="1">
      <formula>AND(($H4="ヒノキ"),(#REF!&gt;=32))</formula>
    </cfRule>
  </conditionalFormatting>
  <conditionalFormatting sqref="V4:V43 AA4:AA43">
    <cfRule type="expression" dxfId="278" priority="7" stopIfTrue="1">
      <formula>AND(($H4="アカマツ"),(#REF!&lt;12))</formula>
    </cfRule>
  </conditionalFormatting>
  <conditionalFormatting sqref="W4:W43 AB4:AB43">
    <cfRule type="expression" dxfId="277" priority="6" stopIfTrue="1">
      <formula>AND(($H4="アカマツ"),(#REF!&lt;22),(#REF!&gt;=12))</formula>
    </cfRule>
  </conditionalFormatting>
  <conditionalFormatting sqref="X4:X43 AC4:AC43">
    <cfRule type="expression" dxfId="276" priority="5" stopIfTrue="1">
      <formula>AND(($H4="アカマツ"),(#REF!&lt;42),(#REF!&gt;=22))</formula>
    </cfRule>
  </conditionalFormatting>
  <conditionalFormatting sqref="Y4:AF43 AJ4:AJ43">
    <cfRule type="expression" dxfId="275" priority="4" stopIfTrue="1">
      <formula>AND(($H4="アカマツ"),(#REF!&gt;=42))</formula>
    </cfRule>
  </conditionalFormatting>
  <conditionalFormatting sqref="AG4:AG43">
    <cfRule type="expression" dxfId="274" priority="3" stopIfTrue="1">
      <formula>AND(($H4&lt;&gt;"スギ"),($H4&lt;&gt;"ヒノキ"),($H4&lt;&gt;"アカマツ"),(#REF!&lt;12))</formula>
    </cfRule>
  </conditionalFormatting>
  <conditionalFormatting sqref="AH4:AH43">
    <cfRule type="expression" dxfId="273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272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theme="0" tint="-0.499984740745262"/>
  </sheetPr>
  <dimension ref="A1:U96"/>
  <sheetViews>
    <sheetView topLeftCell="A52" zoomScaleNormal="100" zoomScaleSheetLayoutView="100" workbookViewId="0">
      <selection activeCell="A96" sqref="A96"/>
    </sheetView>
  </sheetViews>
  <sheetFormatPr defaultColWidth="8.5" defaultRowHeight="12" x14ac:dyDescent="0.15"/>
  <cols>
    <col min="1" max="11" width="8.5" style="11" customWidth="1"/>
    <col min="12" max="14" width="7.625" style="11" customWidth="1"/>
    <col min="15" max="16384" width="8.5" style="11"/>
  </cols>
  <sheetData>
    <row r="1" spans="1:21" ht="24" customHeight="1" x14ac:dyDescent="0.15">
      <c r="A1" s="128" t="s">
        <v>195</v>
      </c>
      <c r="B1" s="128"/>
      <c r="C1" s="129"/>
      <c r="D1" s="130" t="s">
        <v>273</v>
      </c>
      <c r="E1" s="131"/>
      <c r="F1" s="131"/>
      <c r="G1" s="132"/>
    </row>
    <row r="2" spans="1:21" ht="24" customHeight="1" x14ac:dyDescent="0.15">
      <c r="A2" s="128" t="s">
        <v>196</v>
      </c>
      <c r="B2" s="128"/>
      <c r="C2" s="129"/>
      <c r="D2" s="54" t="s">
        <v>272</v>
      </c>
      <c r="E2" s="54" t="s">
        <v>274</v>
      </c>
      <c r="F2" s="54" t="s">
        <v>275</v>
      </c>
      <c r="G2" s="54"/>
      <c r="H2" s="54"/>
      <c r="I2" s="55"/>
      <c r="J2" s="55"/>
    </row>
    <row r="3" spans="1:21" ht="24" customHeight="1" x14ac:dyDescent="0.15">
      <c r="A3" s="128" t="s">
        <v>197</v>
      </c>
      <c r="B3" s="128"/>
      <c r="C3" s="129"/>
      <c r="D3" s="56" t="s">
        <v>564</v>
      </c>
      <c r="E3" s="56" t="s">
        <v>565</v>
      </c>
      <c r="F3" s="56" t="s">
        <v>566</v>
      </c>
      <c r="G3" s="56"/>
      <c r="H3" s="56"/>
      <c r="I3" s="56"/>
      <c r="J3" s="56"/>
    </row>
    <row r="5" spans="1:21" ht="14.25" x14ac:dyDescent="0.15">
      <c r="A5" s="133" t="str">
        <f>D1</f>
        <v>S24スギ</v>
      </c>
      <c r="B5" s="133"/>
      <c r="C5" s="133"/>
    </row>
    <row r="7" spans="1:21" ht="12.75" customHeight="1" x14ac:dyDescent="0.15">
      <c r="A7" s="57" t="s">
        <v>16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2"/>
      <c r="P7" s="13"/>
      <c r="Q7" s="13"/>
      <c r="R7" s="13"/>
      <c r="S7" s="13"/>
      <c r="T7" s="13"/>
      <c r="U7" s="13"/>
    </row>
    <row r="8" spans="1:21" s="58" customFormat="1" ht="12.75" customHeight="1" x14ac:dyDescent="0.15">
      <c r="A8" s="121"/>
      <c r="B8" s="122"/>
      <c r="C8" s="127" t="s">
        <v>18</v>
      </c>
      <c r="D8" s="127"/>
      <c r="E8" s="127"/>
      <c r="F8" s="127"/>
      <c r="G8" s="127"/>
      <c r="H8" s="127"/>
      <c r="I8" s="127"/>
      <c r="J8" s="127"/>
      <c r="K8" s="127"/>
    </row>
    <row r="9" spans="1:21" s="58" customFormat="1" ht="12.75" customHeight="1" x14ac:dyDescent="0.15">
      <c r="A9" s="123"/>
      <c r="B9" s="124"/>
      <c r="C9" s="59" t="s">
        <v>198</v>
      </c>
      <c r="D9" s="59" t="str">
        <f t="shared" ref="D9:J9" si="0">IF(D$3&lt;&gt;"",D$3,"")</f>
        <v>No.46</v>
      </c>
      <c r="E9" s="59" t="str">
        <f t="shared" si="0"/>
        <v>No.47</v>
      </c>
      <c r="F9" s="59" t="str">
        <f t="shared" si="0"/>
        <v>No.48</v>
      </c>
      <c r="G9" s="59" t="str">
        <f t="shared" si="0"/>
        <v/>
      </c>
      <c r="H9" s="59" t="str">
        <f t="shared" si="0"/>
        <v/>
      </c>
      <c r="I9" s="59" t="str">
        <f t="shared" si="0"/>
        <v/>
      </c>
      <c r="J9" s="59" t="str">
        <f t="shared" si="0"/>
        <v/>
      </c>
      <c r="K9" s="60" t="s">
        <v>199</v>
      </c>
    </row>
    <row r="10" spans="1:21" ht="12.75" customHeight="1" x14ac:dyDescent="0.15">
      <c r="A10" s="109" t="s">
        <v>22</v>
      </c>
      <c r="B10" s="110"/>
      <c r="C10" s="15">
        <f ca="1">ROUND(AVERAGE(D10:J10),0)</f>
        <v>18</v>
      </c>
      <c r="D10" s="77">
        <f t="shared" ref="D10:J10" ca="1" si="1">IF(D$2&lt;&gt;"",INDIRECT(D$2&amp;"!C47"),"")</f>
        <v>17</v>
      </c>
      <c r="E10" s="77">
        <f t="shared" ca="1" si="1"/>
        <v>23</v>
      </c>
      <c r="F10" s="77">
        <f t="shared" ca="1" si="1"/>
        <v>15</v>
      </c>
      <c r="G10" s="77" t="str">
        <f t="shared" ca="1" si="1"/>
        <v/>
      </c>
      <c r="H10" s="77" t="str">
        <f t="shared" ca="1" si="1"/>
        <v/>
      </c>
      <c r="I10" s="77" t="str">
        <f t="shared" ca="1" si="1"/>
        <v/>
      </c>
      <c r="J10" s="77" t="str">
        <f t="shared" ca="1" si="1"/>
        <v/>
      </c>
      <c r="K10" s="61">
        <f ca="1">C10*100</f>
        <v>1800</v>
      </c>
    </row>
    <row r="11" spans="1:21" ht="12.75" customHeight="1" x14ac:dyDescent="0.15">
      <c r="A11" s="109" t="s">
        <v>23</v>
      </c>
      <c r="B11" s="110"/>
      <c r="C11" s="15">
        <f ca="1">ROUND(AVERAGE(D11:J11),0)</f>
        <v>15</v>
      </c>
      <c r="D11" s="77">
        <f t="shared" ref="D11:J11" ca="1" si="2">IF(D$2&lt;&gt;"",INDIRECT(D$2&amp;"!C48"),"")</f>
        <v>14</v>
      </c>
      <c r="E11" s="77">
        <f t="shared" ca="1" si="2"/>
        <v>17</v>
      </c>
      <c r="F11" s="77">
        <f t="shared" ca="1" si="2"/>
        <v>15</v>
      </c>
      <c r="G11" s="77" t="str">
        <f t="shared" ca="1" si="2"/>
        <v/>
      </c>
      <c r="H11" s="77" t="str">
        <f t="shared" ca="1" si="2"/>
        <v/>
      </c>
      <c r="I11" s="77" t="str">
        <f t="shared" ca="1" si="2"/>
        <v/>
      </c>
      <c r="J11" s="77" t="str">
        <f t="shared" ca="1" si="2"/>
        <v/>
      </c>
      <c r="K11" s="62">
        <f ca="1">C11</f>
        <v>15</v>
      </c>
    </row>
    <row r="12" spans="1:21" ht="12.75" customHeight="1" x14ac:dyDescent="0.15">
      <c r="A12" s="109" t="s">
        <v>24</v>
      </c>
      <c r="B12" s="110"/>
      <c r="C12" s="15">
        <f ca="1">ROUND(AVERAGE(D12:J12),0)</f>
        <v>19</v>
      </c>
      <c r="D12" s="77">
        <f t="shared" ref="D12:J12" ca="1" si="3">IF(D$2&lt;&gt;"",INDIRECT(D$2&amp;"!C49"),"")</f>
        <v>18</v>
      </c>
      <c r="E12" s="77">
        <f t="shared" ca="1" si="3"/>
        <v>20</v>
      </c>
      <c r="F12" s="77">
        <f t="shared" ca="1" si="3"/>
        <v>19</v>
      </c>
      <c r="G12" s="77" t="str">
        <f t="shared" ca="1" si="3"/>
        <v/>
      </c>
      <c r="H12" s="77" t="str">
        <f t="shared" ca="1" si="3"/>
        <v/>
      </c>
      <c r="I12" s="77" t="str">
        <f t="shared" ca="1" si="3"/>
        <v/>
      </c>
      <c r="J12" s="77" t="str">
        <f t="shared" ca="1" si="3"/>
        <v/>
      </c>
      <c r="K12" s="62">
        <f ca="1">C12</f>
        <v>19</v>
      </c>
    </row>
    <row r="13" spans="1:21" ht="12.75" customHeight="1" x14ac:dyDescent="0.15">
      <c r="A13" s="109" t="s">
        <v>25</v>
      </c>
      <c r="B13" s="110"/>
      <c r="C13" s="4">
        <f ca="1">ROUND(AVERAGE(D13:J13),3)</f>
        <v>4.6870000000000003</v>
      </c>
      <c r="D13" s="63">
        <f t="shared" ref="D13:J13" ca="1" si="4">IF(D$2&lt;&gt;"",INDIRECT(D$2&amp;"!C50"),"")</f>
        <v>3.67</v>
      </c>
      <c r="E13" s="63">
        <f t="shared" ca="1" si="4"/>
        <v>6.6300000000000017</v>
      </c>
      <c r="F13" s="63">
        <f t="shared" ca="1" si="4"/>
        <v>3.7600000000000002</v>
      </c>
      <c r="G13" s="63" t="str">
        <f t="shared" ca="1" si="4"/>
        <v/>
      </c>
      <c r="H13" s="63" t="str">
        <f t="shared" ca="1" si="4"/>
        <v/>
      </c>
      <c r="I13" s="63" t="str">
        <f t="shared" ca="1" si="4"/>
        <v/>
      </c>
      <c r="J13" s="63" t="str">
        <f t="shared" ca="1" si="4"/>
        <v/>
      </c>
      <c r="K13" s="64">
        <f ca="1">C13*100</f>
        <v>468.70000000000005</v>
      </c>
    </row>
    <row r="14" spans="1:21" ht="12.75" customHeight="1" x14ac:dyDescent="0.15">
      <c r="A14" s="12"/>
      <c r="B14" s="13"/>
      <c r="C14" s="13"/>
      <c r="D14" s="13"/>
      <c r="E14" s="13"/>
      <c r="F14" s="13"/>
      <c r="G14" s="13"/>
      <c r="H14" s="13"/>
      <c r="I14" s="12"/>
      <c r="J14" s="13"/>
      <c r="K14" s="19" t="str">
        <f ca="1">"形状比＝"&amp;ROUND(K11/K12*100,0)&amp;"、Sr＝"&amp;ROUND((10000/K10)^0.5/K11*100,0)</f>
        <v>形状比＝79、Sr＝16</v>
      </c>
      <c r="L14" s="13"/>
      <c r="M14" s="13"/>
      <c r="N14" s="13"/>
    </row>
    <row r="15" spans="1:21" ht="12.75" customHeight="1" x14ac:dyDescent="0.15">
      <c r="A15" s="12"/>
      <c r="B15" s="13"/>
      <c r="C15" s="13"/>
      <c r="D15" s="13"/>
      <c r="E15" s="13"/>
      <c r="F15" s="13"/>
      <c r="G15" s="13"/>
      <c r="H15" s="13"/>
      <c r="I15" s="12"/>
      <c r="J15" s="13"/>
      <c r="K15" s="19"/>
      <c r="L15" s="13"/>
      <c r="M15" s="13"/>
      <c r="N15" s="13"/>
    </row>
    <row r="16" spans="1:21" ht="12.75" customHeight="1" x14ac:dyDescent="0.15">
      <c r="A16" s="121"/>
      <c r="B16" s="122"/>
      <c r="C16" s="118" t="s">
        <v>19</v>
      </c>
      <c r="D16" s="119"/>
      <c r="E16" s="119"/>
      <c r="F16" s="119"/>
      <c r="G16" s="119"/>
      <c r="H16" s="119"/>
      <c r="I16" s="119"/>
      <c r="J16" s="120"/>
    </row>
    <row r="17" spans="1:21" ht="12.75" customHeight="1" x14ac:dyDescent="0.15">
      <c r="A17" s="123"/>
      <c r="B17" s="124"/>
      <c r="C17" s="59" t="str">
        <f>C$9</f>
        <v>平均</v>
      </c>
      <c r="D17" s="59" t="str">
        <f t="shared" ref="D17:J17" si="5">IF(D$3&lt;&gt;"",D$3,"")</f>
        <v>No.46</v>
      </c>
      <c r="E17" s="59" t="str">
        <f t="shared" si="5"/>
        <v>No.47</v>
      </c>
      <c r="F17" s="59" t="str">
        <f t="shared" si="5"/>
        <v>No.48</v>
      </c>
      <c r="G17" s="59" t="str">
        <f t="shared" si="5"/>
        <v/>
      </c>
      <c r="H17" s="59" t="str">
        <f t="shared" si="5"/>
        <v/>
      </c>
      <c r="I17" s="59" t="str">
        <f t="shared" si="5"/>
        <v/>
      </c>
      <c r="J17" s="59" t="str">
        <f t="shared" si="5"/>
        <v/>
      </c>
    </row>
    <row r="18" spans="1:21" ht="12.75" customHeight="1" x14ac:dyDescent="0.15">
      <c r="A18" s="109" t="s">
        <v>22</v>
      </c>
      <c r="B18" s="110"/>
      <c r="C18" s="15">
        <f ca="1">ROUND(AVERAGE(D18:J18),0)</f>
        <v>1</v>
      </c>
      <c r="D18" s="77">
        <f t="shared" ref="D18:J18" ca="1" si="6">IF(D$2&lt;&gt;"",INDIRECT(D$2&amp;"!D47"),"")</f>
        <v>1</v>
      </c>
      <c r="E18" s="77">
        <f t="shared" ca="1" si="6"/>
        <v>0</v>
      </c>
      <c r="F18" s="77">
        <f t="shared" ca="1" si="6"/>
        <v>1</v>
      </c>
      <c r="G18" s="77" t="str">
        <f t="shared" ca="1" si="6"/>
        <v/>
      </c>
      <c r="H18" s="77" t="str">
        <f t="shared" ca="1" si="6"/>
        <v/>
      </c>
      <c r="I18" s="77" t="str">
        <f t="shared" ca="1" si="6"/>
        <v/>
      </c>
      <c r="J18" s="77" t="str">
        <f t="shared" ca="1" si="6"/>
        <v/>
      </c>
    </row>
    <row r="19" spans="1:21" ht="12.75" customHeight="1" x14ac:dyDescent="0.15">
      <c r="A19" s="109" t="s">
        <v>23</v>
      </c>
      <c r="B19" s="110"/>
      <c r="C19" s="15">
        <f ca="1">IF($C$18=0,"",ROUND(AVERAGE(D19:J19),0))</f>
        <v>7</v>
      </c>
      <c r="D19" s="77">
        <f ca="1">IF(D$2&lt;&gt;"",INDIRECT(D$2&amp;"!D48"),"")</f>
        <v>7</v>
      </c>
      <c r="E19" s="77" t="str">
        <f t="shared" ref="E19:J19" ca="1" si="7">IF(E$2&lt;&gt;"",INDIRECT(E$2&amp;"!D48"),"")</f>
        <v/>
      </c>
      <c r="F19" s="77">
        <f t="shared" ca="1" si="7"/>
        <v>7</v>
      </c>
      <c r="G19" s="77" t="str">
        <f t="shared" ca="1" si="7"/>
        <v/>
      </c>
      <c r="H19" s="77" t="str">
        <f t="shared" ca="1" si="7"/>
        <v/>
      </c>
      <c r="I19" s="77" t="str">
        <f t="shared" ca="1" si="7"/>
        <v/>
      </c>
      <c r="J19" s="77" t="str">
        <f t="shared" ca="1" si="7"/>
        <v/>
      </c>
    </row>
    <row r="20" spans="1:21" ht="12.75" customHeight="1" x14ac:dyDescent="0.15">
      <c r="A20" s="109" t="s">
        <v>24</v>
      </c>
      <c r="B20" s="110"/>
      <c r="C20" s="15">
        <f ca="1">IF($C$18=0,"",ROUND(AVERAGE(D20:J20),0))</f>
        <v>10</v>
      </c>
      <c r="D20" s="77">
        <f t="shared" ref="D20:J20" ca="1" si="8">IF(D$2&lt;&gt;"",INDIRECT(D$2&amp;"!D49"),"")</f>
        <v>10</v>
      </c>
      <c r="E20" s="77" t="str">
        <f t="shared" ca="1" si="8"/>
        <v/>
      </c>
      <c r="F20" s="77">
        <f t="shared" ca="1" si="8"/>
        <v>10</v>
      </c>
      <c r="G20" s="77" t="str">
        <f t="shared" ca="1" si="8"/>
        <v/>
      </c>
      <c r="H20" s="77" t="str">
        <f t="shared" ca="1" si="8"/>
        <v/>
      </c>
      <c r="I20" s="77" t="str">
        <f t="shared" ca="1" si="8"/>
        <v/>
      </c>
      <c r="J20" s="77" t="str">
        <f t="shared" ca="1" si="8"/>
        <v/>
      </c>
    </row>
    <row r="21" spans="1:21" ht="12.75" customHeight="1" x14ac:dyDescent="0.15">
      <c r="A21" s="109" t="s">
        <v>25</v>
      </c>
      <c r="B21" s="110"/>
      <c r="C21" s="4">
        <f ca="1">IF($C$18=0,"",ROUND(AVERAGE(D21:J21),3))</f>
        <v>0.02</v>
      </c>
      <c r="D21" s="65">
        <f t="shared" ref="D21:J21" ca="1" si="9">IF(D$2&lt;&gt;"",INDIRECT(D$2&amp;"!D50"),"")</f>
        <v>0.03</v>
      </c>
      <c r="E21" s="65">
        <f t="shared" ca="1" si="9"/>
        <v>0</v>
      </c>
      <c r="F21" s="65">
        <f t="shared" ca="1" si="9"/>
        <v>0.03</v>
      </c>
      <c r="G21" s="65" t="str">
        <f t="shared" ca="1" si="9"/>
        <v/>
      </c>
      <c r="H21" s="65" t="str">
        <f t="shared" ca="1" si="9"/>
        <v/>
      </c>
      <c r="I21" s="65" t="str">
        <f t="shared" ca="1" si="9"/>
        <v/>
      </c>
      <c r="J21" s="65" t="str">
        <f t="shared" ca="1" si="9"/>
        <v/>
      </c>
    </row>
    <row r="22" spans="1:21" ht="12.75" customHeight="1" x14ac:dyDescent="0.15">
      <c r="A22" s="12"/>
      <c r="B22" s="13"/>
      <c r="C22" s="13"/>
      <c r="D22" s="13"/>
      <c r="E22" s="13"/>
      <c r="F22" s="13"/>
      <c r="G22" s="13"/>
      <c r="H22" s="13"/>
      <c r="I22" s="12"/>
      <c r="J22" s="13"/>
      <c r="K22" s="13"/>
      <c r="L22" s="13"/>
      <c r="M22" s="13"/>
      <c r="N22" s="13"/>
    </row>
    <row r="23" spans="1:21" ht="12.75" customHeight="1" x14ac:dyDescent="0.15">
      <c r="A23" s="121"/>
      <c r="B23" s="122"/>
      <c r="C23" s="115" t="s">
        <v>20</v>
      </c>
      <c r="D23" s="116"/>
      <c r="E23" s="116"/>
      <c r="F23" s="116"/>
      <c r="G23" s="116"/>
      <c r="H23" s="116"/>
      <c r="I23" s="116"/>
      <c r="J23" s="117"/>
      <c r="O23" s="12"/>
      <c r="P23" s="13"/>
      <c r="Q23" s="13"/>
      <c r="S23" s="19"/>
      <c r="T23" s="19"/>
    </row>
    <row r="24" spans="1:21" ht="12.75" customHeight="1" x14ac:dyDescent="0.15">
      <c r="A24" s="123"/>
      <c r="B24" s="124"/>
      <c r="C24" s="59" t="str">
        <f>C$9</f>
        <v>平均</v>
      </c>
      <c r="D24" s="59" t="str">
        <f t="shared" ref="D24:J24" si="10">IF(D$3&lt;&gt;"",D$3,"")</f>
        <v>No.46</v>
      </c>
      <c r="E24" s="59" t="str">
        <f t="shared" si="10"/>
        <v>No.47</v>
      </c>
      <c r="F24" s="59" t="str">
        <f t="shared" si="10"/>
        <v>No.48</v>
      </c>
      <c r="G24" s="59" t="str">
        <f t="shared" si="10"/>
        <v/>
      </c>
      <c r="H24" s="59" t="str">
        <f t="shared" si="10"/>
        <v/>
      </c>
      <c r="I24" s="59" t="str">
        <f t="shared" si="10"/>
        <v/>
      </c>
      <c r="J24" s="59" t="str">
        <f t="shared" si="10"/>
        <v/>
      </c>
      <c r="O24" s="12"/>
      <c r="P24" s="13"/>
      <c r="Q24" s="13"/>
      <c r="S24" s="19"/>
      <c r="T24" s="19"/>
    </row>
    <row r="25" spans="1:21" ht="12.75" customHeight="1" x14ac:dyDescent="0.15">
      <c r="A25" s="109" t="s">
        <v>22</v>
      </c>
      <c r="B25" s="110"/>
      <c r="C25" s="15">
        <f ca="1">ROUND(AVERAGE(D25:J25),0)</f>
        <v>19</v>
      </c>
      <c r="D25" s="77">
        <f t="shared" ref="D25:J25" ca="1" si="11">IF(D$2&lt;&gt;"",INDIRECT(D$2&amp;"!E47"),"")</f>
        <v>18</v>
      </c>
      <c r="E25" s="77">
        <f t="shared" ca="1" si="11"/>
        <v>23</v>
      </c>
      <c r="F25" s="77">
        <f t="shared" ca="1" si="11"/>
        <v>16</v>
      </c>
      <c r="G25" s="77" t="str">
        <f t="shared" ca="1" si="11"/>
        <v/>
      </c>
      <c r="H25" s="77" t="str">
        <f t="shared" ca="1" si="11"/>
        <v/>
      </c>
      <c r="I25" s="77" t="str">
        <f t="shared" ca="1" si="11"/>
        <v/>
      </c>
      <c r="J25" s="77" t="str">
        <f t="shared" ca="1" si="11"/>
        <v/>
      </c>
      <c r="O25" s="12"/>
      <c r="P25" s="13"/>
      <c r="Q25" s="13"/>
      <c r="S25" s="19"/>
      <c r="T25" s="19"/>
    </row>
    <row r="26" spans="1:21" ht="12.75" customHeight="1" x14ac:dyDescent="0.15">
      <c r="A26" s="109" t="s">
        <v>23</v>
      </c>
      <c r="B26" s="110"/>
      <c r="C26" s="15">
        <f ca="1">ROUND(AVERAGE(D26:J26),0)</f>
        <v>15</v>
      </c>
      <c r="D26" s="77">
        <f t="shared" ref="D26:J26" ca="1" si="12">IF(D$2&lt;&gt;"",INDIRECT(D$2&amp;"!E48"),"")</f>
        <v>14</v>
      </c>
      <c r="E26" s="77">
        <f t="shared" ca="1" si="12"/>
        <v>17</v>
      </c>
      <c r="F26" s="77">
        <f t="shared" ca="1" si="12"/>
        <v>15</v>
      </c>
      <c r="G26" s="77" t="str">
        <f t="shared" ca="1" si="12"/>
        <v/>
      </c>
      <c r="H26" s="77" t="str">
        <f t="shared" ca="1" si="12"/>
        <v/>
      </c>
      <c r="I26" s="77" t="str">
        <f t="shared" ca="1" si="12"/>
        <v/>
      </c>
      <c r="J26" s="77" t="str">
        <f t="shared" ca="1" si="12"/>
        <v/>
      </c>
      <c r="O26" s="12"/>
      <c r="P26" s="13"/>
      <c r="Q26" s="13"/>
      <c r="S26" s="19"/>
      <c r="T26" s="19"/>
    </row>
    <row r="27" spans="1:21" ht="12.75" customHeight="1" x14ac:dyDescent="0.15">
      <c r="A27" s="109" t="s">
        <v>24</v>
      </c>
      <c r="B27" s="110"/>
      <c r="C27" s="15">
        <f ca="1">ROUND(AVERAGE(D27:J27),0)</f>
        <v>19</v>
      </c>
      <c r="D27" s="77">
        <f t="shared" ref="D27:J27" ca="1" si="13">IF(D$2&lt;&gt;"",INDIRECT(D$2&amp;"!E49"),"")</f>
        <v>18</v>
      </c>
      <c r="E27" s="77">
        <f t="shared" ca="1" si="13"/>
        <v>20</v>
      </c>
      <c r="F27" s="77">
        <f t="shared" ca="1" si="13"/>
        <v>20</v>
      </c>
      <c r="G27" s="77" t="str">
        <f t="shared" ca="1" si="13"/>
        <v/>
      </c>
      <c r="H27" s="77" t="str">
        <f t="shared" ca="1" si="13"/>
        <v/>
      </c>
      <c r="I27" s="77" t="str">
        <f t="shared" ca="1" si="13"/>
        <v/>
      </c>
      <c r="J27" s="77" t="str">
        <f t="shared" ca="1" si="13"/>
        <v/>
      </c>
      <c r="O27" s="12"/>
      <c r="P27" s="13"/>
      <c r="Q27" s="13"/>
      <c r="S27" s="19"/>
      <c r="T27" s="19"/>
    </row>
    <row r="28" spans="1:21" ht="12.75" customHeight="1" x14ac:dyDescent="0.15">
      <c r="A28" s="109" t="s">
        <v>25</v>
      </c>
      <c r="B28" s="110"/>
      <c r="C28" s="4">
        <f ca="1">ROUND(AVERAGE(D28:J28),3)</f>
        <v>4.7069999999999999</v>
      </c>
      <c r="D28" s="63">
        <f t="shared" ref="D28:J28" ca="1" si="14">IF(D$2&lt;&gt;"",INDIRECT(D$2&amp;"!E50"),"")</f>
        <v>3.6999999999999997</v>
      </c>
      <c r="E28" s="63">
        <f t="shared" ca="1" si="14"/>
        <v>6.6300000000000017</v>
      </c>
      <c r="F28" s="63">
        <f t="shared" ca="1" si="14"/>
        <v>3.79</v>
      </c>
      <c r="G28" s="63" t="str">
        <f t="shared" ca="1" si="14"/>
        <v/>
      </c>
      <c r="H28" s="63" t="str">
        <f t="shared" ca="1" si="14"/>
        <v/>
      </c>
      <c r="I28" s="63" t="str">
        <f t="shared" ca="1" si="14"/>
        <v/>
      </c>
      <c r="J28" s="63" t="str">
        <f t="shared" ca="1" si="14"/>
        <v/>
      </c>
      <c r="O28" s="12"/>
      <c r="P28" s="13"/>
      <c r="Q28" s="13"/>
      <c r="S28" s="19"/>
      <c r="T28" s="19"/>
    </row>
    <row r="29" spans="1:21" ht="12.75" customHeight="1" x14ac:dyDescent="0.15">
      <c r="A29" s="12"/>
      <c r="B29" s="13"/>
      <c r="C29" s="12"/>
      <c r="D29" s="13"/>
      <c r="E29" s="13"/>
      <c r="J29" s="13"/>
      <c r="K29" s="13"/>
      <c r="L29" s="13"/>
      <c r="M29" s="19"/>
      <c r="O29" s="12"/>
      <c r="P29" s="13"/>
      <c r="Q29" s="13"/>
      <c r="S29" s="19"/>
      <c r="T29" s="19"/>
    </row>
    <row r="30" spans="1:21" ht="12.75" customHeight="1" x14ac:dyDescent="0.15">
      <c r="A30" s="57" t="s">
        <v>26</v>
      </c>
      <c r="B30" s="13"/>
      <c r="C30" s="13"/>
      <c r="D30" s="13"/>
      <c r="E30" s="13"/>
      <c r="F30" s="13"/>
      <c r="G30" s="13"/>
      <c r="H30" s="13"/>
      <c r="I30" s="12"/>
      <c r="J30" s="13"/>
      <c r="K30" s="13"/>
      <c r="L30" s="13"/>
      <c r="M30" s="13"/>
      <c r="N30" s="13"/>
      <c r="O30" s="12"/>
      <c r="P30" s="13"/>
      <c r="Q30" s="13"/>
      <c r="R30" s="13"/>
      <c r="S30" s="13"/>
      <c r="T30" s="13"/>
      <c r="U30" s="12"/>
    </row>
    <row r="31" spans="1:21" s="58" customFormat="1" ht="12.75" customHeight="1" x14ac:dyDescent="0.15">
      <c r="A31" s="121"/>
      <c r="B31" s="122"/>
      <c r="C31" s="127" t="s">
        <v>18</v>
      </c>
      <c r="D31" s="127"/>
      <c r="E31" s="127"/>
      <c r="F31" s="127"/>
      <c r="G31" s="127"/>
      <c r="H31" s="127"/>
      <c r="I31" s="127"/>
      <c r="J31" s="127"/>
      <c r="K31" s="127"/>
    </row>
    <row r="32" spans="1:21" s="58" customFormat="1" ht="12.75" customHeight="1" x14ac:dyDescent="0.15">
      <c r="A32" s="123"/>
      <c r="B32" s="124"/>
      <c r="C32" s="59" t="s">
        <v>198</v>
      </c>
      <c r="D32" s="59" t="str">
        <f t="shared" ref="D32:J32" si="15">IF(D$3&lt;&gt;"",D$3,"")</f>
        <v>No.46</v>
      </c>
      <c r="E32" s="59" t="str">
        <f t="shared" si="15"/>
        <v>No.47</v>
      </c>
      <c r="F32" s="59" t="str">
        <f t="shared" si="15"/>
        <v>No.48</v>
      </c>
      <c r="G32" s="59" t="str">
        <f t="shared" si="15"/>
        <v/>
      </c>
      <c r="H32" s="59" t="str">
        <f t="shared" si="15"/>
        <v/>
      </c>
      <c r="I32" s="59" t="str">
        <f t="shared" si="15"/>
        <v/>
      </c>
      <c r="J32" s="59" t="str">
        <f t="shared" si="15"/>
        <v/>
      </c>
      <c r="K32" s="60" t="s">
        <v>199</v>
      </c>
    </row>
    <row r="33" spans="1:21" ht="12.75" customHeight="1" x14ac:dyDescent="0.15">
      <c r="A33" s="109" t="s">
        <v>27</v>
      </c>
      <c r="B33" s="110"/>
      <c r="C33" s="15">
        <f ca="1">ROUND(AVERAGE(D33:J33),0)</f>
        <v>6</v>
      </c>
      <c r="D33" s="77">
        <f t="shared" ref="D33:J33" ca="1" si="16">IF(D$2&lt;&gt;"",INDIRECT(D$2&amp;"!C54"),"")</f>
        <v>5</v>
      </c>
      <c r="E33" s="77">
        <f t="shared" ca="1" si="16"/>
        <v>7</v>
      </c>
      <c r="F33" s="77">
        <f t="shared" ca="1" si="16"/>
        <v>5</v>
      </c>
      <c r="G33" s="77" t="str">
        <f t="shared" ca="1" si="16"/>
        <v/>
      </c>
      <c r="H33" s="77" t="str">
        <f t="shared" ca="1" si="16"/>
        <v/>
      </c>
      <c r="I33" s="77" t="str">
        <f t="shared" ca="1" si="16"/>
        <v/>
      </c>
      <c r="J33" s="77" t="str">
        <f t="shared" ca="1" si="16"/>
        <v/>
      </c>
      <c r="K33" s="61">
        <f ca="1">C33*100</f>
        <v>600</v>
      </c>
    </row>
    <row r="34" spans="1:21" ht="12.75" customHeight="1" x14ac:dyDescent="0.15">
      <c r="A34" s="109" t="s">
        <v>23</v>
      </c>
      <c r="B34" s="110"/>
      <c r="C34" s="15">
        <f ca="1">ROUND(AVERAGE(D34:J34),0)</f>
        <v>14</v>
      </c>
      <c r="D34" s="77">
        <f t="shared" ref="D34:J34" ca="1" si="17">IF(D$2&lt;&gt;"",INDIRECT(D$2&amp;"!C55"),"")</f>
        <v>14</v>
      </c>
      <c r="E34" s="77">
        <f t="shared" ca="1" si="17"/>
        <v>15</v>
      </c>
      <c r="F34" s="77">
        <f t="shared" ca="1" si="17"/>
        <v>14</v>
      </c>
      <c r="G34" s="77" t="str">
        <f t="shared" ca="1" si="17"/>
        <v/>
      </c>
      <c r="H34" s="77" t="str">
        <f t="shared" ca="1" si="17"/>
        <v/>
      </c>
      <c r="I34" s="77" t="str">
        <f t="shared" ca="1" si="17"/>
        <v/>
      </c>
      <c r="J34" s="77" t="str">
        <f t="shared" ca="1" si="17"/>
        <v/>
      </c>
      <c r="K34" s="62">
        <f ca="1">C34</f>
        <v>14</v>
      </c>
    </row>
    <row r="35" spans="1:21" ht="12.75" customHeight="1" x14ac:dyDescent="0.15">
      <c r="A35" s="109" t="s">
        <v>24</v>
      </c>
      <c r="B35" s="110"/>
      <c r="C35" s="15">
        <f ca="1">ROUND(AVERAGE(D35:J35),0)</f>
        <v>15</v>
      </c>
      <c r="D35" s="77">
        <f t="shared" ref="D35:J35" ca="1" si="18">IF(D$2&lt;&gt;"",INDIRECT(D$2&amp;"!C56"),"")</f>
        <v>15</v>
      </c>
      <c r="E35" s="77">
        <f t="shared" ca="1" si="18"/>
        <v>15</v>
      </c>
      <c r="F35" s="77">
        <f t="shared" ca="1" si="18"/>
        <v>16</v>
      </c>
      <c r="G35" s="77" t="str">
        <f t="shared" ca="1" si="18"/>
        <v/>
      </c>
      <c r="H35" s="77" t="str">
        <f t="shared" ca="1" si="18"/>
        <v/>
      </c>
      <c r="I35" s="77" t="str">
        <f t="shared" ca="1" si="18"/>
        <v/>
      </c>
      <c r="J35" s="77" t="str">
        <f t="shared" ca="1" si="18"/>
        <v/>
      </c>
      <c r="K35" s="62">
        <f ca="1">C35</f>
        <v>15</v>
      </c>
    </row>
    <row r="36" spans="1:21" ht="12.75" customHeight="1" x14ac:dyDescent="0.15">
      <c r="A36" s="109" t="s">
        <v>25</v>
      </c>
      <c r="B36" s="110"/>
      <c r="C36" s="4">
        <f ca="1">ROUND(AVERAGE(D36:J36),3)</f>
        <v>0.84</v>
      </c>
      <c r="D36" s="63">
        <f t="shared" ref="D36:J36" ca="1" si="19">IF(D$2&lt;&gt;"",INDIRECT(D$2&amp;"!C57"),"")</f>
        <v>0.74</v>
      </c>
      <c r="E36" s="63">
        <f t="shared" ca="1" si="19"/>
        <v>1.03</v>
      </c>
      <c r="F36" s="63">
        <f t="shared" ca="1" si="19"/>
        <v>0.75</v>
      </c>
      <c r="G36" s="63" t="str">
        <f t="shared" ca="1" si="19"/>
        <v/>
      </c>
      <c r="H36" s="63" t="str">
        <f t="shared" ca="1" si="19"/>
        <v/>
      </c>
      <c r="I36" s="63" t="str">
        <f t="shared" ca="1" si="19"/>
        <v/>
      </c>
      <c r="J36" s="63" t="str">
        <f t="shared" ca="1" si="19"/>
        <v/>
      </c>
      <c r="K36" s="64">
        <f ca="1">C36*100</f>
        <v>84</v>
      </c>
    </row>
    <row r="37" spans="1:21" ht="12.75" customHeight="1" x14ac:dyDescent="0.15">
      <c r="A37" s="12"/>
      <c r="B37" s="13"/>
      <c r="C37" s="13"/>
      <c r="D37" s="13"/>
      <c r="E37" s="13"/>
      <c r="F37" s="13"/>
      <c r="G37" s="13"/>
      <c r="H37" s="13"/>
      <c r="I37" s="12"/>
      <c r="J37" s="13"/>
      <c r="K37" s="13"/>
      <c r="L37" s="13"/>
      <c r="M37" s="13"/>
      <c r="N37" s="13"/>
      <c r="O37" s="12"/>
      <c r="P37" s="13"/>
      <c r="Q37" s="13"/>
      <c r="R37" s="13"/>
      <c r="S37" s="13"/>
      <c r="T37" s="13"/>
      <c r="U37" s="12"/>
    </row>
    <row r="38" spans="1:21" ht="12.75" customHeight="1" x14ac:dyDescent="0.15">
      <c r="A38" s="121"/>
      <c r="B38" s="122"/>
      <c r="C38" s="118" t="s">
        <v>19</v>
      </c>
      <c r="D38" s="119"/>
      <c r="E38" s="119"/>
      <c r="F38" s="119"/>
      <c r="G38" s="119"/>
      <c r="H38" s="119"/>
      <c r="I38" s="119"/>
      <c r="J38" s="120"/>
      <c r="L38" s="13"/>
      <c r="M38" s="13"/>
      <c r="N38" s="13"/>
      <c r="O38" s="12"/>
      <c r="P38" s="13"/>
      <c r="Q38" s="13"/>
      <c r="R38" s="13"/>
      <c r="S38" s="13"/>
      <c r="T38" s="13"/>
      <c r="U38" s="12"/>
    </row>
    <row r="39" spans="1:21" ht="12.75" customHeight="1" x14ac:dyDescent="0.15">
      <c r="A39" s="123"/>
      <c r="B39" s="124"/>
      <c r="C39" s="59" t="str">
        <f>C$9</f>
        <v>平均</v>
      </c>
      <c r="D39" s="59" t="str">
        <f t="shared" ref="D39:J39" si="20">IF(D$3&lt;&gt;"",D$3,"")</f>
        <v>No.46</v>
      </c>
      <c r="E39" s="59" t="str">
        <f t="shared" si="20"/>
        <v>No.47</v>
      </c>
      <c r="F39" s="59" t="str">
        <f t="shared" si="20"/>
        <v>No.48</v>
      </c>
      <c r="G39" s="59" t="str">
        <f t="shared" si="20"/>
        <v/>
      </c>
      <c r="H39" s="59" t="str">
        <f t="shared" si="20"/>
        <v/>
      </c>
      <c r="I39" s="59" t="str">
        <f t="shared" si="20"/>
        <v/>
      </c>
      <c r="J39" s="59" t="str">
        <f t="shared" si="20"/>
        <v/>
      </c>
      <c r="L39" s="13"/>
      <c r="M39" s="13"/>
      <c r="N39" s="13"/>
      <c r="O39" s="12"/>
      <c r="P39" s="13"/>
      <c r="Q39" s="13"/>
      <c r="R39" s="13"/>
      <c r="S39" s="13"/>
      <c r="T39" s="13"/>
      <c r="U39" s="12"/>
    </row>
    <row r="40" spans="1:21" ht="12.75" customHeight="1" x14ac:dyDescent="0.15">
      <c r="A40" s="109" t="s">
        <v>27</v>
      </c>
      <c r="B40" s="110"/>
      <c r="C40" s="15">
        <f ca="1">ROUND(AVERAGE(D40:J40),0)</f>
        <v>1</v>
      </c>
      <c r="D40" s="77">
        <f t="shared" ref="D40:J40" ca="1" si="21">IF(D$2&lt;&gt;"",INDIRECT(D$2&amp;"!D54"),"")</f>
        <v>1</v>
      </c>
      <c r="E40" s="77">
        <f ca="1">IF(E$2&lt;&gt;"",INDIRECT(E$2&amp;"!D54"),"")</f>
        <v>0</v>
      </c>
      <c r="F40" s="77">
        <f t="shared" ca="1" si="21"/>
        <v>1</v>
      </c>
      <c r="G40" s="77" t="str">
        <f t="shared" ca="1" si="21"/>
        <v/>
      </c>
      <c r="H40" s="77" t="str">
        <f t="shared" ca="1" si="21"/>
        <v/>
      </c>
      <c r="I40" s="77" t="str">
        <f t="shared" ca="1" si="21"/>
        <v/>
      </c>
      <c r="J40" s="77" t="str">
        <f t="shared" ca="1" si="21"/>
        <v/>
      </c>
      <c r="L40" s="13"/>
      <c r="M40" s="13"/>
      <c r="N40" s="13"/>
      <c r="O40" s="12"/>
      <c r="P40" s="13"/>
      <c r="Q40" s="13"/>
      <c r="R40" s="13"/>
      <c r="S40" s="13"/>
      <c r="T40" s="13"/>
      <c r="U40" s="12"/>
    </row>
    <row r="41" spans="1:21" ht="12.75" customHeight="1" x14ac:dyDescent="0.15">
      <c r="A41" s="109" t="s">
        <v>23</v>
      </c>
      <c r="B41" s="110"/>
      <c r="C41" s="15">
        <f ca="1">IF($C$20=0,"",ROUND(AVERAGE(D41:J41),0))</f>
        <v>7</v>
      </c>
      <c r="D41" s="77">
        <f ca="1">IF(D$2&lt;&gt;"",INDIRECT(D$2&amp;"!D55"),"")</f>
        <v>7</v>
      </c>
      <c r="E41" s="77" t="str">
        <f t="shared" ref="E41:J41" ca="1" si="22">IF(E$2&lt;&gt;"",INDIRECT(E$2&amp;"!D55"),"")</f>
        <v/>
      </c>
      <c r="F41" s="77">
        <f t="shared" ca="1" si="22"/>
        <v>7</v>
      </c>
      <c r="G41" s="77" t="str">
        <f t="shared" ca="1" si="22"/>
        <v/>
      </c>
      <c r="H41" s="77" t="str">
        <f t="shared" ca="1" si="22"/>
        <v/>
      </c>
      <c r="I41" s="77" t="str">
        <f t="shared" ca="1" si="22"/>
        <v/>
      </c>
      <c r="J41" s="77" t="str">
        <f t="shared" ca="1" si="22"/>
        <v/>
      </c>
      <c r="L41" s="13"/>
      <c r="M41" s="13"/>
      <c r="N41" s="13"/>
      <c r="O41" s="12"/>
      <c r="P41" s="13"/>
      <c r="Q41" s="13"/>
      <c r="R41" s="13"/>
      <c r="S41" s="13"/>
      <c r="T41" s="13"/>
      <c r="U41" s="12"/>
    </row>
    <row r="42" spans="1:21" ht="12.75" customHeight="1" x14ac:dyDescent="0.15">
      <c r="A42" s="109" t="s">
        <v>24</v>
      </c>
      <c r="B42" s="110"/>
      <c r="C42" s="15">
        <f ca="1">IF($C$20=0,"",ROUND(AVERAGE(D42:J42),0))</f>
        <v>10</v>
      </c>
      <c r="D42" s="77">
        <f t="shared" ref="D42:J42" ca="1" si="23">IF(D$2&lt;&gt;"",INDIRECT(D$2&amp;"!D56"),"")</f>
        <v>10</v>
      </c>
      <c r="E42" s="77" t="str">
        <f t="shared" ca="1" si="23"/>
        <v/>
      </c>
      <c r="F42" s="77">
        <f t="shared" ca="1" si="23"/>
        <v>10</v>
      </c>
      <c r="G42" s="77" t="str">
        <f t="shared" ca="1" si="23"/>
        <v/>
      </c>
      <c r="H42" s="77" t="str">
        <f t="shared" ca="1" si="23"/>
        <v/>
      </c>
      <c r="I42" s="77" t="str">
        <f t="shared" ca="1" si="23"/>
        <v/>
      </c>
      <c r="J42" s="77" t="str">
        <f t="shared" ca="1" si="23"/>
        <v/>
      </c>
      <c r="L42" s="13"/>
      <c r="M42" s="13"/>
      <c r="N42" s="13"/>
      <c r="O42" s="12"/>
      <c r="P42" s="13"/>
      <c r="Q42" s="13"/>
      <c r="R42" s="13"/>
      <c r="S42" s="13"/>
      <c r="T42" s="13"/>
      <c r="U42" s="12"/>
    </row>
    <row r="43" spans="1:21" ht="12.75" customHeight="1" x14ac:dyDescent="0.15">
      <c r="A43" s="109" t="s">
        <v>25</v>
      </c>
      <c r="B43" s="110"/>
      <c r="C43" s="4">
        <f ca="1">IF($C$20=0,"",ROUND(AVERAGE(D43:J43),3))</f>
        <v>0.02</v>
      </c>
      <c r="D43" s="65">
        <f t="shared" ref="D43:J43" ca="1" si="24">IF(D$2&lt;&gt;"",INDIRECT(D$2&amp;"!D57"),"")</f>
        <v>0.03</v>
      </c>
      <c r="E43" s="65">
        <f t="shared" ca="1" si="24"/>
        <v>0</v>
      </c>
      <c r="F43" s="65">
        <f t="shared" ca="1" si="24"/>
        <v>0.03</v>
      </c>
      <c r="G43" s="65" t="str">
        <f t="shared" ca="1" si="24"/>
        <v/>
      </c>
      <c r="H43" s="65" t="str">
        <f t="shared" ca="1" si="24"/>
        <v/>
      </c>
      <c r="I43" s="65" t="str">
        <f t="shared" ca="1" si="24"/>
        <v/>
      </c>
      <c r="J43" s="65" t="str">
        <f t="shared" ca="1" si="24"/>
        <v/>
      </c>
      <c r="L43" s="13"/>
      <c r="M43" s="13"/>
      <c r="N43" s="13"/>
      <c r="O43" s="12"/>
      <c r="P43" s="13"/>
      <c r="Q43" s="13"/>
      <c r="R43" s="13"/>
      <c r="S43" s="13"/>
      <c r="T43" s="13"/>
      <c r="U43" s="12"/>
    </row>
    <row r="44" spans="1:21" ht="12.75" customHeight="1" x14ac:dyDescent="0.15">
      <c r="A44" s="12"/>
      <c r="B44" s="13"/>
      <c r="C44" s="13"/>
      <c r="D44" s="13"/>
      <c r="E44" s="13"/>
      <c r="F44" s="13"/>
      <c r="G44" s="13"/>
      <c r="H44" s="13"/>
      <c r="I44" s="12"/>
      <c r="J44" s="13"/>
      <c r="K44" s="13"/>
      <c r="L44" s="13"/>
      <c r="M44" s="13"/>
      <c r="N44" s="13"/>
      <c r="O44" s="12"/>
      <c r="P44" s="13"/>
      <c r="Q44" s="13"/>
      <c r="R44" s="13"/>
      <c r="S44" s="13"/>
      <c r="T44" s="13"/>
      <c r="U44" s="12"/>
    </row>
    <row r="45" spans="1:21" ht="12.75" customHeight="1" x14ac:dyDescent="0.15">
      <c r="A45" s="121"/>
      <c r="B45" s="122"/>
      <c r="C45" s="115" t="s">
        <v>20</v>
      </c>
      <c r="D45" s="116"/>
      <c r="E45" s="116"/>
      <c r="F45" s="116"/>
      <c r="G45" s="116"/>
      <c r="H45" s="116"/>
      <c r="I45" s="116"/>
      <c r="J45" s="117"/>
      <c r="L45" s="13"/>
      <c r="M45" s="13"/>
      <c r="N45" s="13"/>
      <c r="O45" s="12"/>
      <c r="P45" s="13"/>
      <c r="Q45" s="13"/>
      <c r="R45" s="13"/>
      <c r="S45" s="13"/>
      <c r="T45" s="13"/>
      <c r="U45" s="12"/>
    </row>
    <row r="46" spans="1:21" ht="12.75" customHeight="1" x14ac:dyDescent="0.15">
      <c r="A46" s="123"/>
      <c r="B46" s="124"/>
      <c r="C46" s="59" t="str">
        <f>C$9</f>
        <v>平均</v>
      </c>
      <c r="D46" s="59" t="str">
        <f t="shared" ref="D46:J46" si="25">IF(D$3&lt;&gt;"",D$3,"")</f>
        <v>No.46</v>
      </c>
      <c r="E46" s="59" t="str">
        <f t="shared" si="25"/>
        <v>No.47</v>
      </c>
      <c r="F46" s="59" t="str">
        <f t="shared" si="25"/>
        <v>No.48</v>
      </c>
      <c r="G46" s="59" t="str">
        <f t="shared" si="25"/>
        <v/>
      </c>
      <c r="H46" s="59" t="str">
        <f t="shared" si="25"/>
        <v/>
      </c>
      <c r="I46" s="59" t="str">
        <f t="shared" si="25"/>
        <v/>
      </c>
      <c r="J46" s="59" t="str">
        <f t="shared" si="25"/>
        <v/>
      </c>
      <c r="L46" s="13"/>
      <c r="M46" s="13"/>
      <c r="N46" s="13"/>
      <c r="O46" s="12"/>
      <c r="P46" s="13"/>
      <c r="Q46" s="13"/>
      <c r="R46" s="13"/>
      <c r="S46" s="13"/>
      <c r="T46" s="13"/>
      <c r="U46" s="12"/>
    </row>
    <row r="47" spans="1:21" ht="12.75" customHeight="1" x14ac:dyDescent="0.15">
      <c r="A47" s="109" t="s">
        <v>27</v>
      </c>
      <c r="B47" s="110"/>
      <c r="C47" s="15">
        <f ca="1">ROUND(AVERAGE(D47:J47),0)</f>
        <v>6</v>
      </c>
      <c r="D47" s="77">
        <f t="shared" ref="D47:J47" ca="1" si="26">IF(D$2&lt;&gt;"",INDIRECT(D$2&amp;"!E54"),"")</f>
        <v>6</v>
      </c>
      <c r="E47" s="77">
        <f t="shared" ca="1" si="26"/>
        <v>7</v>
      </c>
      <c r="F47" s="77">
        <f t="shared" ca="1" si="26"/>
        <v>6</v>
      </c>
      <c r="G47" s="77" t="str">
        <f t="shared" ca="1" si="26"/>
        <v/>
      </c>
      <c r="H47" s="77" t="str">
        <f t="shared" ca="1" si="26"/>
        <v/>
      </c>
      <c r="I47" s="77" t="str">
        <f t="shared" ca="1" si="26"/>
        <v/>
      </c>
      <c r="J47" s="77" t="str">
        <f t="shared" ca="1" si="26"/>
        <v/>
      </c>
      <c r="L47" s="13"/>
      <c r="M47" s="13"/>
      <c r="N47" s="13"/>
      <c r="O47" s="12"/>
      <c r="P47" s="13"/>
      <c r="Q47" s="13"/>
      <c r="R47" s="13"/>
      <c r="S47" s="13"/>
      <c r="T47" s="13"/>
      <c r="U47" s="12"/>
    </row>
    <row r="48" spans="1:21" ht="12.75" customHeight="1" x14ac:dyDescent="0.15">
      <c r="A48" s="109" t="s">
        <v>23</v>
      </c>
      <c r="B48" s="110"/>
      <c r="C48" s="15">
        <f ca="1">ROUND(AVERAGE(D48:J48),0)</f>
        <v>14</v>
      </c>
      <c r="D48" s="77">
        <f t="shared" ref="D48:J48" ca="1" si="27">IF(D$2&lt;&gt;"",INDIRECT(D$2&amp;"!E55"),"")</f>
        <v>13</v>
      </c>
      <c r="E48" s="77">
        <f t="shared" ca="1" si="27"/>
        <v>15</v>
      </c>
      <c r="F48" s="77">
        <f t="shared" ca="1" si="27"/>
        <v>13</v>
      </c>
      <c r="G48" s="77" t="str">
        <f t="shared" ca="1" si="27"/>
        <v/>
      </c>
      <c r="H48" s="77" t="str">
        <f t="shared" ca="1" si="27"/>
        <v/>
      </c>
      <c r="I48" s="77" t="str">
        <f t="shared" ca="1" si="27"/>
        <v/>
      </c>
      <c r="J48" s="77" t="str">
        <f t="shared" ca="1" si="27"/>
        <v/>
      </c>
      <c r="L48" s="13"/>
      <c r="M48" s="13"/>
      <c r="N48" s="13"/>
      <c r="O48" s="12"/>
      <c r="P48" s="13"/>
      <c r="Q48" s="13"/>
      <c r="R48" s="13"/>
      <c r="S48" s="13"/>
      <c r="T48" s="13"/>
      <c r="U48" s="12"/>
    </row>
    <row r="49" spans="1:21" ht="12.75" customHeight="1" x14ac:dyDescent="0.15">
      <c r="A49" s="109" t="s">
        <v>24</v>
      </c>
      <c r="B49" s="110"/>
      <c r="C49" s="15">
        <f ca="1">ROUND(AVERAGE(D49:J49),0)</f>
        <v>15</v>
      </c>
      <c r="D49" s="77">
        <f t="shared" ref="D49:J49" ca="1" si="28">IF(D$2&lt;&gt;"",INDIRECT(D$2&amp;"!E56"),"")</f>
        <v>14</v>
      </c>
      <c r="E49" s="77">
        <f t="shared" ca="1" si="28"/>
        <v>15</v>
      </c>
      <c r="F49" s="77">
        <f t="shared" ca="1" si="28"/>
        <v>15</v>
      </c>
      <c r="G49" s="77" t="str">
        <f t="shared" ca="1" si="28"/>
        <v/>
      </c>
      <c r="H49" s="77" t="str">
        <f t="shared" ca="1" si="28"/>
        <v/>
      </c>
      <c r="I49" s="77" t="str">
        <f t="shared" ca="1" si="28"/>
        <v/>
      </c>
      <c r="J49" s="77" t="str">
        <f t="shared" ca="1" si="28"/>
        <v/>
      </c>
      <c r="L49" s="13"/>
      <c r="M49" s="13"/>
      <c r="N49" s="13"/>
      <c r="O49" s="12"/>
      <c r="P49" s="13"/>
      <c r="Q49" s="13"/>
      <c r="R49" s="13"/>
      <c r="S49" s="13"/>
      <c r="T49" s="13"/>
      <c r="U49" s="12"/>
    </row>
    <row r="50" spans="1:21" ht="12.75" customHeight="1" x14ac:dyDescent="0.15">
      <c r="A50" s="109" t="s">
        <v>25</v>
      </c>
      <c r="B50" s="110"/>
      <c r="C50" s="4">
        <f ca="1">ROUND(AVERAGE(D50:J50),3)</f>
        <v>0.86</v>
      </c>
      <c r="D50" s="63">
        <f t="shared" ref="D50:J50" ca="1" si="29">IF(D$2&lt;&gt;"",INDIRECT(D$2&amp;"!E57"),"")</f>
        <v>0.77</v>
      </c>
      <c r="E50" s="63">
        <f t="shared" ca="1" si="29"/>
        <v>1.03</v>
      </c>
      <c r="F50" s="63">
        <f t="shared" ca="1" si="29"/>
        <v>0.78</v>
      </c>
      <c r="G50" s="63" t="str">
        <f t="shared" ca="1" si="29"/>
        <v/>
      </c>
      <c r="H50" s="63" t="str">
        <f t="shared" ca="1" si="29"/>
        <v/>
      </c>
      <c r="I50" s="63" t="str">
        <f t="shared" ca="1" si="29"/>
        <v/>
      </c>
      <c r="J50" s="63" t="str">
        <f t="shared" ca="1" si="29"/>
        <v/>
      </c>
      <c r="L50" s="13"/>
      <c r="M50" s="13"/>
      <c r="N50" s="13"/>
      <c r="O50" s="12"/>
      <c r="P50" s="13"/>
      <c r="Q50" s="13"/>
      <c r="R50" s="13"/>
      <c r="S50" s="13"/>
      <c r="T50" s="13"/>
      <c r="U50" s="12"/>
    </row>
    <row r="51" spans="1:21" ht="12.75" customHeight="1" x14ac:dyDescent="0.15">
      <c r="A51" s="12"/>
      <c r="B51" s="13"/>
      <c r="C51" s="13"/>
      <c r="D51" s="13"/>
      <c r="E51" s="13"/>
      <c r="F51" s="13"/>
      <c r="G51" s="13"/>
      <c r="H51" s="13"/>
      <c r="I51" s="12"/>
      <c r="J51" s="13"/>
      <c r="K51" s="13"/>
      <c r="L51" s="13"/>
      <c r="M51" s="13"/>
      <c r="N51" s="13"/>
      <c r="O51" s="12"/>
      <c r="P51" s="13"/>
      <c r="Q51" s="13"/>
      <c r="R51" s="13"/>
      <c r="S51" s="13"/>
      <c r="T51" s="13"/>
      <c r="U51" s="12"/>
    </row>
    <row r="52" spans="1:21" ht="12.75" customHeight="1" x14ac:dyDescent="0.15">
      <c r="A52" s="57" t="s">
        <v>28</v>
      </c>
      <c r="B52" s="13"/>
      <c r="C52" s="13"/>
      <c r="D52" s="13"/>
      <c r="E52" s="13"/>
      <c r="F52" s="13"/>
      <c r="G52" s="13"/>
      <c r="H52" s="13"/>
      <c r="O52" s="12"/>
      <c r="P52" s="13"/>
      <c r="Q52" s="13"/>
      <c r="R52" s="13"/>
      <c r="S52" s="13"/>
      <c r="T52" s="13"/>
    </row>
    <row r="53" spans="1:21" s="58" customFormat="1" ht="12.75" customHeight="1" x14ac:dyDescent="0.15">
      <c r="A53" s="125"/>
      <c r="B53" s="126"/>
      <c r="C53" s="5" t="s">
        <v>18</v>
      </c>
      <c r="D53" s="5" t="s">
        <v>19</v>
      </c>
      <c r="E53" s="5" t="s">
        <v>20</v>
      </c>
      <c r="F53" s="66"/>
      <c r="G53" s="66"/>
      <c r="H53" s="66"/>
      <c r="P53" s="66"/>
      <c r="Q53" s="66"/>
      <c r="R53" s="66"/>
      <c r="S53" s="66"/>
      <c r="T53" s="66"/>
    </row>
    <row r="54" spans="1:21" ht="12.75" customHeight="1" x14ac:dyDescent="0.15">
      <c r="A54" s="109" t="s">
        <v>29</v>
      </c>
      <c r="B54" s="110"/>
      <c r="C54" s="67">
        <f ca="1">ROUND((C33/C10*100),1)</f>
        <v>33.299999999999997</v>
      </c>
      <c r="D54" s="15">
        <f ca="1">IF($C$18=0,"",ROUND((C40/C18*100),1))</f>
        <v>100</v>
      </c>
      <c r="E54" s="68">
        <f ca="1">ROUND((C47/C25*100),1)</f>
        <v>31.6</v>
      </c>
      <c r="F54" s="69"/>
      <c r="G54" s="69"/>
      <c r="H54" s="69"/>
      <c r="O54" s="70"/>
      <c r="P54" s="69"/>
      <c r="Q54" s="69"/>
      <c r="R54" s="69"/>
      <c r="S54" s="69"/>
      <c r="T54" s="69"/>
      <c r="U54" s="70"/>
    </row>
    <row r="55" spans="1:21" ht="12.75" customHeight="1" x14ac:dyDescent="0.15">
      <c r="A55" s="109" t="s">
        <v>30</v>
      </c>
      <c r="B55" s="110"/>
      <c r="C55" s="67">
        <f ca="1">ROUND((C36/C13)*100,1)</f>
        <v>17.899999999999999</v>
      </c>
      <c r="D55" s="15">
        <f ca="1">IF($C$18=0,"",ROUND((C43/C21)*100,1))</f>
        <v>100</v>
      </c>
      <c r="E55" s="68">
        <f ca="1">ROUND((C50/C28)*100,1)</f>
        <v>18.3</v>
      </c>
      <c r="F55" s="69"/>
      <c r="G55" s="69"/>
      <c r="H55" s="69"/>
      <c r="O55" s="70"/>
      <c r="P55" s="69"/>
      <c r="Q55" s="69"/>
      <c r="R55" s="69"/>
      <c r="S55" s="69"/>
      <c r="T55" s="69"/>
      <c r="U55" s="70"/>
    </row>
    <row r="56" spans="1:21" ht="12.75" customHeight="1" x14ac:dyDescent="0.15">
      <c r="A56" s="22"/>
      <c r="B56" s="22"/>
      <c r="C56" s="22"/>
      <c r="D56" s="71"/>
      <c r="E56" s="71"/>
      <c r="F56" s="71"/>
      <c r="G56" s="71"/>
      <c r="H56" s="71"/>
      <c r="I56" s="22"/>
      <c r="J56" s="71"/>
      <c r="K56" s="71"/>
      <c r="L56" s="71"/>
      <c r="M56" s="71"/>
      <c r="N56" s="71"/>
      <c r="O56" s="22"/>
      <c r="P56" s="71"/>
      <c r="Q56" s="71"/>
      <c r="R56" s="71"/>
      <c r="S56" s="71"/>
      <c r="T56" s="71"/>
      <c r="U56" s="22"/>
    </row>
    <row r="57" spans="1:21" ht="12.75" customHeight="1" x14ac:dyDescent="0.15">
      <c r="A57" s="57" t="s">
        <v>31</v>
      </c>
      <c r="B57" s="13"/>
      <c r="C57" s="13"/>
      <c r="D57" s="13"/>
      <c r="E57" s="13"/>
      <c r="F57" s="13"/>
      <c r="G57" s="13"/>
      <c r="H57" s="13"/>
      <c r="I57" s="12"/>
      <c r="J57" s="13"/>
      <c r="K57" s="13"/>
      <c r="L57" s="13"/>
      <c r="M57" s="13"/>
      <c r="N57" s="13"/>
      <c r="O57" s="12"/>
      <c r="P57" s="13"/>
      <c r="Q57" s="13"/>
      <c r="R57" s="13"/>
      <c r="S57" s="13"/>
      <c r="T57" s="13"/>
      <c r="U57" s="12"/>
    </row>
    <row r="58" spans="1:21" s="58" customFormat="1" ht="12.75" customHeight="1" x14ac:dyDescent="0.15">
      <c r="A58" s="121"/>
      <c r="B58" s="122"/>
      <c r="C58" s="127" t="s">
        <v>18</v>
      </c>
      <c r="D58" s="127"/>
      <c r="E58" s="127"/>
      <c r="F58" s="127"/>
      <c r="G58" s="127"/>
      <c r="H58" s="127"/>
      <c r="I58" s="127"/>
      <c r="J58" s="127"/>
      <c r="K58" s="127"/>
    </row>
    <row r="59" spans="1:21" s="58" customFormat="1" ht="12.75" customHeight="1" x14ac:dyDescent="0.15">
      <c r="A59" s="123"/>
      <c r="B59" s="124"/>
      <c r="C59" s="59" t="s">
        <v>198</v>
      </c>
      <c r="D59" s="59" t="str">
        <f t="shared" ref="D59:J59" si="30">IF(D$3&lt;&gt;"",D$3,"")</f>
        <v>No.46</v>
      </c>
      <c r="E59" s="59" t="str">
        <f t="shared" si="30"/>
        <v>No.47</v>
      </c>
      <c r="F59" s="59" t="str">
        <f t="shared" si="30"/>
        <v>No.48</v>
      </c>
      <c r="G59" s="59" t="str">
        <f t="shared" si="30"/>
        <v/>
      </c>
      <c r="H59" s="59" t="str">
        <f t="shared" si="30"/>
        <v/>
      </c>
      <c r="I59" s="59" t="str">
        <f t="shared" si="30"/>
        <v/>
      </c>
      <c r="J59" s="59" t="str">
        <f t="shared" si="30"/>
        <v/>
      </c>
      <c r="K59" s="60" t="s">
        <v>199</v>
      </c>
    </row>
    <row r="60" spans="1:21" ht="12.75" customHeight="1" x14ac:dyDescent="0.15">
      <c r="A60" s="109" t="s">
        <v>27</v>
      </c>
      <c r="B60" s="110"/>
      <c r="C60" s="15">
        <f ca="1">C10-C33</f>
        <v>12</v>
      </c>
      <c r="D60" s="77">
        <f t="shared" ref="D60:J60" ca="1" si="31">IF(D$2&lt;&gt;"",INDIRECT(D$2&amp;"!C66"),"")</f>
        <v>12</v>
      </c>
      <c r="E60" s="77">
        <f t="shared" ca="1" si="31"/>
        <v>16</v>
      </c>
      <c r="F60" s="77">
        <f ca="1">IF(F$2&lt;&gt;"",INDIRECT(F$2&amp;"!C66"),"")</f>
        <v>10</v>
      </c>
      <c r="G60" s="77" t="str">
        <f t="shared" ca="1" si="31"/>
        <v/>
      </c>
      <c r="H60" s="77" t="str">
        <f t="shared" ca="1" si="31"/>
        <v/>
      </c>
      <c r="I60" s="77" t="str">
        <f t="shared" ca="1" si="31"/>
        <v/>
      </c>
      <c r="J60" s="77" t="str">
        <f t="shared" ca="1" si="31"/>
        <v/>
      </c>
      <c r="K60" s="61">
        <f ca="1">C60*100</f>
        <v>1200</v>
      </c>
    </row>
    <row r="61" spans="1:21" ht="12.75" customHeight="1" x14ac:dyDescent="0.15">
      <c r="A61" s="109" t="s">
        <v>23</v>
      </c>
      <c r="B61" s="110"/>
      <c r="C61" s="15">
        <f ca="1">ROUND(AVERAGE(D61:J61),0)</f>
        <v>16</v>
      </c>
      <c r="D61" s="77">
        <f ca="1">IF(D$2&lt;&gt;"",INDIRECT(D$2&amp;"!C67"),"")</f>
        <v>15</v>
      </c>
      <c r="E61" s="77">
        <f ca="1">IF(E$2&lt;&gt;"",INDIRECT(E$2&amp;"!C67"),"")</f>
        <v>18</v>
      </c>
      <c r="F61" s="77">
        <f ca="1">IF(F$2&lt;&gt;"",INDIRECT(F$2&amp;"!C67"),"")</f>
        <v>16</v>
      </c>
      <c r="G61" s="77" t="str">
        <f t="shared" ref="G61:J61" ca="1" si="32">IF(G$2&lt;&gt;"",INDIRECT(G$2&amp;"!C67"),"")</f>
        <v/>
      </c>
      <c r="H61" s="77" t="str">
        <f t="shared" ca="1" si="32"/>
        <v/>
      </c>
      <c r="I61" s="77" t="str">
        <f t="shared" ca="1" si="32"/>
        <v/>
      </c>
      <c r="J61" s="77" t="str">
        <f t="shared" ca="1" si="32"/>
        <v/>
      </c>
      <c r="K61" s="62">
        <f ca="1">C61</f>
        <v>16</v>
      </c>
    </row>
    <row r="62" spans="1:21" ht="12.75" customHeight="1" x14ac:dyDescent="0.15">
      <c r="A62" s="109" t="s">
        <v>24</v>
      </c>
      <c r="B62" s="110"/>
      <c r="C62" s="15">
        <f ca="1">ROUND(AVERAGE(D62:J62),0)</f>
        <v>21</v>
      </c>
      <c r="D62" s="77">
        <f t="shared" ref="D62:J62" ca="1" si="33">IF(D$2&lt;&gt;"",INDIRECT(D$2&amp;"!C68"),"")</f>
        <v>19</v>
      </c>
      <c r="E62" s="77">
        <f t="shared" ca="1" si="33"/>
        <v>22</v>
      </c>
      <c r="F62" s="77">
        <f t="shared" ca="1" si="33"/>
        <v>22</v>
      </c>
      <c r="G62" s="77" t="str">
        <f t="shared" ca="1" si="33"/>
        <v/>
      </c>
      <c r="H62" s="77" t="str">
        <f t="shared" ca="1" si="33"/>
        <v/>
      </c>
      <c r="I62" s="77" t="str">
        <f t="shared" ca="1" si="33"/>
        <v/>
      </c>
      <c r="J62" s="77" t="str">
        <f t="shared" ca="1" si="33"/>
        <v/>
      </c>
      <c r="K62" s="62">
        <f ca="1">C62</f>
        <v>21</v>
      </c>
    </row>
    <row r="63" spans="1:21" ht="12.75" customHeight="1" x14ac:dyDescent="0.15">
      <c r="A63" s="109" t="s">
        <v>25</v>
      </c>
      <c r="B63" s="110"/>
      <c r="C63" s="4">
        <f ca="1">ROUND(AVERAGE(D63:J63),3)</f>
        <v>3.847</v>
      </c>
      <c r="D63" s="63">
        <f t="shared" ref="D63:J63" ca="1" si="34">IF(D$2&lt;&gt;"",INDIRECT(D$2&amp;"!C69"),"")</f>
        <v>2.9299999999999997</v>
      </c>
      <c r="E63" s="63">
        <f t="shared" ca="1" si="34"/>
        <v>5.6000000000000014</v>
      </c>
      <c r="F63" s="63">
        <f t="shared" ca="1" si="34"/>
        <v>3.0100000000000002</v>
      </c>
      <c r="G63" s="63" t="str">
        <f t="shared" ca="1" si="34"/>
        <v/>
      </c>
      <c r="H63" s="63" t="str">
        <f t="shared" ca="1" si="34"/>
        <v/>
      </c>
      <c r="I63" s="63" t="str">
        <f t="shared" ca="1" si="34"/>
        <v/>
      </c>
      <c r="J63" s="63" t="str">
        <f t="shared" ca="1" si="34"/>
        <v/>
      </c>
      <c r="K63" s="64">
        <f ca="1">C63*100</f>
        <v>384.7</v>
      </c>
    </row>
    <row r="64" spans="1:21" ht="12.75" customHeight="1" x14ac:dyDescent="0.15">
      <c r="K64" s="19" t="str">
        <f ca="1">"形状比＝"&amp;ROUND(K61/K62*100,0)&amp;"、Sr＝"&amp;ROUND((10000/K60)^0.5/K61*100,0)</f>
        <v>形状比＝76、Sr＝18</v>
      </c>
    </row>
    <row r="65" spans="1:21" ht="12.75" customHeight="1" x14ac:dyDescent="0.15">
      <c r="K65" s="19"/>
    </row>
    <row r="66" spans="1:21" ht="12.75" customHeight="1" x14ac:dyDescent="0.15">
      <c r="A66" s="121"/>
      <c r="B66" s="122"/>
      <c r="C66" s="118" t="s">
        <v>19</v>
      </c>
      <c r="D66" s="119"/>
      <c r="E66" s="119"/>
      <c r="F66" s="119"/>
      <c r="G66" s="119"/>
      <c r="H66" s="119"/>
      <c r="I66" s="119"/>
      <c r="J66" s="120"/>
    </row>
    <row r="67" spans="1:21" ht="12.75" customHeight="1" x14ac:dyDescent="0.15">
      <c r="A67" s="123"/>
      <c r="B67" s="124"/>
      <c r="C67" s="59" t="str">
        <f>C$9</f>
        <v>平均</v>
      </c>
      <c r="D67" s="59" t="str">
        <f t="shared" ref="D67:J67" si="35">IF(D$3&lt;&gt;"",D$3,"")</f>
        <v>No.46</v>
      </c>
      <c r="E67" s="59" t="str">
        <f t="shared" si="35"/>
        <v>No.47</v>
      </c>
      <c r="F67" s="59" t="str">
        <f t="shared" si="35"/>
        <v>No.48</v>
      </c>
      <c r="G67" s="59" t="str">
        <f t="shared" si="35"/>
        <v/>
      </c>
      <c r="H67" s="59" t="str">
        <f t="shared" si="35"/>
        <v/>
      </c>
      <c r="I67" s="59" t="str">
        <f t="shared" si="35"/>
        <v/>
      </c>
      <c r="J67" s="59" t="str">
        <f t="shared" si="35"/>
        <v/>
      </c>
    </row>
    <row r="68" spans="1:21" ht="12.75" customHeight="1" x14ac:dyDescent="0.15">
      <c r="A68" s="109" t="s">
        <v>27</v>
      </c>
      <c r="B68" s="110"/>
      <c r="C68" s="15">
        <f ca="1">C18-C40</f>
        <v>0</v>
      </c>
      <c r="D68" s="77">
        <f ca="1">IF(D$2&lt;&gt;"",INDIRECT(D$2&amp;"!D66"),"")</f>
        <v>0</v>
      </c>
      <c r="E68" s="77">
        <f ca="1">IF(E$2&lt;&gt;"",INDIRECT(E$2&amp;"!D66"),"")</f>
        <v>0</v>
      </c>
      <c r="F68" s="77">
        <f t="shared" ref="F68:J68" ca="1" si="36">IF(F$2&lt;&gt;"",INDIRECT(F$2&amp;"!D66"),"")</f>
        <v>0</v>
      </c>
      <c r="G68" s="77" t="str">
        <f t="shared" ca="1" si="36"/>
        <v/>
      </c>
      <c r="H68" s="77" t="str">
        <f t="shared" ca="1" si="36"/>
        <v/>
      </c>
      <c r="I68" s="77" t="str">
        <f t="shared" ca="1" si="36"/>
        <v/>
      </c>
      <c r="J68" s="77" t="str">
        <f t="shared" ca="1" si="36"/>
        <v/>
      </c>
    </row>
    <row r="69" spans="1:21" ht="12.75" customHeight="1" x14ac:dyDescent="0.15">
      <c r="A69" s="109" t="s">
        <v>23</v>
      </c>
      <c r="B69" s="110"/>
      <c r="C69" s="15"/>
      <c r="D69" s="77" t="str">
        <f t="shared" ref="D69:J69" ca="1" si="37">IF(D$2&lt;&gt;"",INDIRECT(D$2&amp;"!D67"),"")</f>
        <v/>
      </c>
      <c r="E69" s="77" t="str">
        <f t="shared" ca="1" si="37"/>
        <v/>
      </c>
      <c r="F69" s="77" t="str">
        <f t="shared" ca="1" si="37"/>
        <v/>
      </c>
      <c r="G69" s="77" t="str">
        <f t="shared" ca="1" si="37"/>
        <v/>
      </c>
      <c r="H69" s="77" t="str">
        <f t="shared" ca="1" si="37"/>
        <v/>
      </c>
      <c r="I69" s="77" t="str">
        <f t="shared" ca="1" si="37"/>
        <v/>
      </c>
      <c r="J69" s="77" t="str">
        <f t="shared" ca="1" si="37"/>
        <v/>
      </c>
    </row>
    <row r="70" spans="1:21" ht="12.75" customHeight="1" x14ac:dyDescent="0.15">
      <c r="A70" s="109" t="s">
        <v>24</v>
      </c>
      <c r="B70" s="110"/>
      <c r="C70" s="15"/>
      <c r="D70" s="77" t="str">
        <f t="shared" ref="D70:J70" ca="1" si="38">IF(D$2&lt;&gt;"",INDIRECT(D$2&amp;"!D68"),"")</f>
        <v/>
      </c>
      <c r="E70" s="77" t="str">
        <f t="shared" ca="1" si="38"/>
        <v/>
      </c>
      <c r="F70" s="77" t="str">
        <f t="shared" ca="1" si="38"/>
        <v/>
      </c>
      <c r="G70" s="77" t="str">
        <f t="shared" ca="1" si="38"/>
        <v/>
      </c>
      <c r="H70" s="77" t="str">
        <f t="shared" ca="1" si="38"/>
        <v/>
      </c>
      <c r="I70" s="77" t="str">
        <f t="shared" ca="1" si="38"/>
        <v/>
      </c>
      <c r="J70" s="77" t="str">
        <f t="shared" ca="1" si="38"/>
        <v/>
      </c>
    </row>
    <row r="71" spans="1:21" ht="12.75" customHeight="1" x14ac:dyDescent="0.15">
      <c r="A71" s="109" t="s">
        <v>25</v>
      </c>
      <c r="B71" s="110"/>
      <c r="C71" s="4"/>
      <c r="D71" s="65" t="str">
        <f t="shared" ref="D71:J71" ca="1" si="39">IF(D$2&lt;&gt;"",INDIRECT(D$2&amp;"!D69"),"")</f>
        <v/>
      </c>
      <c r="E71" s="65" t="str">
        <f t="shared" ca="1" si="39"/>
        <v/>
      </c>
      <c r="F71" s="65" t="str">
        <f t="shared" ca="1" si="39"/>
        <v/>
      </c>
      <c r="G71" s="65" t="str">
        <f t="shared" ca="1" si="39"/>
        <v/>
      </c>
      <c r="H71" s="65" t="str">
        <f t="shared" ca="1" si="39"/>
        <v/>
      </c>
      <c r="I71" s="65" t="str">
        <f t="shared" ca="1" si="39"/>
        <v/>
      </c>
      <c r="J71" s="65" t="str">
        <f t="shared" ca="1" si="39"/>
        <v/>
      </c>
    </row>
    <row r="72" spans="1:21" ht="12.75" customHeight="1" x14ac:dyDescent="0.15"/>
    <row r="73" spans="1:21" ht="12.75" customHeight="1" x14ac:dyDescent="0.15">
      <c r="A73" s="121"/>
      <c r="B73" s="122"/>
      <c r="C73" s="115" t="s">
        <v>20</v>
      </c>
      <c r="D73" s="116"/>
      <c r="E73" s="116"/>
      <c r="F73" s="116"/>
      <c r="G73" s="116"/>
      <c r="H73" s="116"/>
      <c r="I73" s="116"/>
      <c r="J73" s="117"/>
    </row>
    <row r="74" spans="1:21" ht="12.75" customHeight="1" x14ac:dyDescent="0.15">
      <c r="A74" s="123"/>
      <c r="B74" s="124"/>
      <c r="C74" s="59" t="str">
        <f>C$9</f>
        <v>平均</v>
      </c>
      <c r="D74" s="59" t="str">
        <f t="shared" ref="D74:J74" si="40">IF(D$3&lt;&gt;"",D$3,"")</f>
        <v>No.46</v>
      </c>
      <c r="E74" s="59" t="str">
        <f t="shared" si="40"/>
        <v>No.47</v>
      </c>
      <c r="F74" s="59" t="str">
        <f t="shared" si="40"/>
        <v>No.48</v>
      </c>
      <c r="G74" s="59" t="str">
        <f t="shared" si="40"/>
        <v/>
      </c>
      <c r="H74" s="59" t="str">
        <f t="shared" si="40"/>
        <v/>
      </c>
      <c r="I74" s="59" t="str">
        <f t="shared" si="40"/>
        <v/>
      </c>
      <c r="J74" s="59" t="str">
        <f t="shared" si="40"/>
        <v/>
      </c>
      <c r="L74" s="13"/>
      <c r="M74" s="13"/>
      <c r="N74" s="13"/>
      <c r="U74" s="13"/>
    </row>
    <row r="75" spans="1:21" ht="12.75" customHeight="1" x14ac:dyDescent="0.15">
      <c r="A75" s="109" t="s">
        <v>27</v>
      </c>
      <c r="B75" s="110"/>
      <c r="C75" s="15">
        <f ca="1">C25-C47</f>
        <v>13</v>
      </c>
      <c r="D75" s="77">
        <f t="shared" ref="D75:J75" ca="1" si="41">IF(D$2&lt;&gt;"",INDIRECT(D$2&amp;"!E66"),"")</f>
        <v>12</v>
      </c>
      <c r="E75" s="77">
        <f t="shared" ca="1" si="41"/>
        <v>16</v>
      </c>
      <c r="F75" s="77">
        <f t="shared" ca="1" si="41"/>
        <v>10</v>
      </c>
      <c r="G75" s="77" t="str">
        <f t="shared" ca="1" si="41"/>
        <v/>
      </c>
      <c r="H75" s="77" t="str">
        <f t="shared" ca="1" si="41"/>
        <v/>
      </c>
      <c r="I75" s="77" t="str">
        <f t="shared" ca="1" si="41"/>
        <v/>
      </c>
      <c r="J75" s="77" t="str">
        <f t="shared" ca="1" si="41"/>
        <v/>
      </c>
      <c r="L75" s="72"/>
      <c r="M75" s="72"/>
      <c r="N75" s="72"/>
    </row>
    <row r="76" spans="1:21" ht="12.75" customHeight="1" x14ac:dyDescent="0.15">
      <c r="A76" s="109" t="s">
        <v>23</v>
      </c>
      <c r="B76" s="110"/>
      <c r="C76" s="15">
        <f ca="1">ROUND(AVERAGE(D76:J76),0)</f>
        <v>16</v>
      </c>
      <c r="D76" s="77">
        <f t="shared" ref="D76:J76" ca="1" si="42">IF(D$2&lt;&gt;"",INDIRECT(D$2&amp;"!E67"),"")</f>
        <v>15</v>
      </c>
      <c r="E76" s="77">
        <f t="shared" ca="1" si="42"/>
        <v>18</v>
      </c>
      <c r="F76" s="77">
        <f t="shared" ca="1" si="42"/>
        <v>16</v>
      </c>
      <c r="G76" s="77" t="str">
        <f t="shared" ca="1" si="42"/>
        <v/>
      </c>
      <c r="H76" s="77" t="str">
        <f t="shared" ca="1" si="42"/>
        <v/>
      </c>
      <c r="I76" s="77" t="str">
        <f t="shared" ca="1" si="42"/>
        <v/>
      </c>
      <c r="J76" s="77" t="str">
        <f t="shared" ca="1" si="42"/>
        <v/>
      </c>
    </row>
    <row r="77" spans="1:21" ht="12.75" customHeight="1" x14ac:dyDescent="0.15">
      <c r="A77" s="109" t="s">
        <v>24</v>
      </c>
      <c r="B77" s="110"/>
      <c r="C77" s="15">
        <f ca="1">ROUND(AVERAGE(D77:J77),0)</f>
        <v>21</v>
      </c>
      <c r="D77" s="77">
        <f t="shared" ref="D77:J77" ca="1" si="43">IF(D$2&lt;&gt;"",INDIRECT(D$2&amp;"!E68"),"")</f>
        <v>19</v>
      </c>
      <c r="E77" s="77">
        <f t="shared" ca="1" si="43"/>
        <v>22</v>
      </c>
      <c r="F77" s="77">
        <f t="shared" ca="1" si="43"/>
        <v>22</v>
      </c>
      <c r="G77" s="77" t="str">
        <f t="shared" ca="1" si="43"/>
        <v/>
      </c>
      <c r="H77" s="77" t="str">
        <f t="shared" ca="1" si="43"/>
        <v/>
      </c>
      <c r="I77" s="77" t="str">
        <f t="shared" ca="1" si="43"/>
        <v/>
      </c>
      <c r="J77" s="77" t="str">
        <f t="shared" ca="1" si="43"/>
        <v/>
      </c>
    </row>
    <row r="78" spans="1:21" ht="12.75" customHeight="1" x14ac:dyDescent="0.15">
      <c r="A78" s="109" t="s">
        <v>25</v>
      </c>
      <c r="B78" s="110"/>
      <c r="C78" s="4">
        <f ca="1">ROUND(AVERAGE(D78:J78),3)</f>
        <v>3.847</v>
      </c>
      <c r="D78" s="63">
        <f t="shared" ref="D78:J78" ca="1" si="44">IF(D$2&lt;&gt;"",INDIRECT(D$2&amp;"!E69"),"")</f>
        <v>2.9299999999999997</v>
      </c>
      <c r="E78" s="63">
        <f t="shared" ca="1" si="44"/>
        <v>5.6000000000000014</v>
      </c>
      <c r="F78" s="63">
        <f t="shared" ca="1" si="44"/>
        <v>3.0100000000000002</v>
      </c>
      <c r="G78" s="63" t="str">
        <f t="shared" ca="1" si="44"/>
        <v/>
      </c>
      <c r="H78" s="63" t="str">
        <f t="shared" ca="1" si="44"/>
        <v/>
      </c>
      <c r="I78" s="63" t="str">
        <f t="shared" ca="1" si="44"/>
        <v/>
      </c>
      <c r="J78" s="63" t="str">
        <f t="shared" ca="1" si="44"/>
        <v/>
      </c>
    </row>
    <row r="79" spans="1:21" ht="12" customHeight="1" x14ac:dyDescent="0.15">
      <c r="H79" s="19"/>
    </row>
    <row r="82" spans="1:11" ht="22.5" customHeight="1" x14ac:dyDescent="0.15">
      <c r="A82" s="73" t="s">
        <v>200</v>
      </c>
    </row>
    <row r="83" spans="1:11" x14ac:dyDescent="0.15">
      <c r="A83" s="11" t="s">
        <v>201</v>
      </c>
    </row>
    <row r="84" spans="1:11" x14ac:dyDescent="0.15">
      <c r="A84" s="74" t="s">
        <v>202</v>
      </c>
      <c r="B84" s="114" t="s">
        <v>203</v>
      </c>
      <c r="C84" s="114"/>
      <c r="D84" s="114"/>
      <c r="E84" s="114"/>
      <c r="F84" s="114"/>
      <c r="G84" s="114"/>
      <c r="H84" s="114"/>
      <c r="I84" s="114"/>
      <c r="J84" s="114"/>
      <c r="K84" s="114"/>
    </row>
    <row r="85" spans="1:11" x14ac:dyDescent="0.15">
      <c r="A85" s="74" t="s">
        <v>204</v>
      </c>
      <c r="B85" s="114" t="s">
        <v>205</v>
      </c>
      <c r="C85" s="114"/>
      <c r="D85" s="114"/>
      <c r="E85" s="114"/>
      <c r="F85" s="114"/>
      <c r="G85" s="114"/>
      <c r="H85" s="114"/>
      <c r="I85" s="114"/>
      <c r="J85" s="114"/>
      <c r="K85" s="114"/>
    </row>
    <row r="86" spans="1:11" x14ac:dyDescent="0.15">
      <c r="A86" s="74" t="s">
        <v>206</v>
      </c>
      <c r="B86" s="114" t="s">
        <v>207</v>
      </c>
      <c r="C86" s="114"/>
      <c r="D86" s="114"/>
      <c r="E86" s="114"/>
      <c r="F86" s="114"/>
      <c r="G86" s="114"/>
      <c r="H86" s="114"/>
      <c r="I86" s="114"/>
      <c r="J86" s="114"/>
      <c r="K86" s="114"/>
    </row>
    <row r="87" spans="1:11" x14ac:dyDescent="0.15">
      <c r="A87" s="74" t="s">
        <v>208</v>
      </c>
      <c r="B87" s="114" t="s">
        <v>209</v>
      </c>
      <c r="C87" s="114"/>
      <c r="D87" s="114"/>
      <c r="E87" s="114"/>
      <c r="F87" s="114"/>
      <c r="G87" s="114"/>
      <c r="H87" s="114"/>
      <c r="I87" s="114"/>
      <c r="J87" s="114"/>
      <c r="K87" s="114"/>
    </row>
    <row r="88" spans="1:11" x14ac:dyDescent="0.15">
      <c r="A88" s="75" t="s">
        <v>210</v>
      </c>
    </row>
    <row r="90" spans="1:11" x14ac:dyDescent="0.15">
      <c r="A90" s="75" t="s">
        <v>211</v>
      </c>
    </row>
    <row r="92" spans="1:11" x14ac:dyDescent="0.15">
      <c r="A92" s="11" t="s">
        <v>597</v>
      </c>
    </row>
    <row r="93" spans="1:11" x14ac:dyDescent="0.15">
      <c r="A93" s="11" t="s">
        <v>598</v>
      </c>
    </row>
    <row r="94" spans="1:11" x14ac:dyDescent="0.15">
      <c r="A94" s="11" t="s">
        <v>599</v>
      </c>
    </row>
    <row r="96" spans="1:11" x14ac:dyDescent="0.15">
      <c r="A96" s="11" t="s">
        <v>600</v>
      </c>
    </row>
  </sheetData>
  <mergeCells count="66">
    <mergeCell ref="B84:K84"/>
    <mergeCell ref="B85:K85"/>
    <mergeCell ref="B86:K86"/>
    <mergeCell ref="B87:K87"/>
    <mergeCell ref="C73:J73"/>
    <mergeCell ref="A75:B75"/>
    <mergeCell ref="A76:B76"/>
    <mergeCell ref="A78:B78"/>
    <mergeCell ref="C66:J66"/>
    <mergeCell ref="A68:B68"/>
    <mergeCell ref="A69:B69"/>
    <mergeCell ref="A70:B70"/>
    <mergeCell ref="A71:B71"/>
    <mergeCell ref="A60:B60"/>
    <mergeCell ref="A61:B61"/>
    <mergeCell ref="A77:B77"/>
    <mergeCell ref="A63:B63"/>
    <mergeCell ref="A66:B67"/>
    <mergeCell ref="A73:B74"/>
    <mergeCell ref="A62:B62"/>
    <mergeCell ref="A49:B49"/>
    <mergeCell ref="A50:B50"/>
    <mergeCell ref="A53:B53"/>
    <mergeCell ref="C58:K58"/>
    <mergeCell ref="A54:B54"/>
    <mergeCell ref="A55:B55"/>
    <mergeCell ref="A58:B59"/>
    <mergeCell ref="A41:B41"/>
    <mergeCell ref="A42:B42"/>
    <mergeCell ref="A43:B43"/>
    <mergeCell ref="A45:B46"/>
    <mergeCell ref="A48:B48"/>
    <mergeCell ref="A47:B47"/>
    <mergeCell ref="A35:B35"/>
    <mergeCell ref="A36:B36"/>
    <mergeCell ref="A38:B39"/>
    <mergeCell ref="C38:J38"/>
    <mergeCell ref="A40:B40"/>
    <mergeCell ref="C31:K31"/>
    <mergeCell ref="A18:B18"/>
    <mergeCell ref="A19:B19"/>
    <mergeCell ref="A20:B20"/>
    <mergeCell ref="A21:B21"/>
    <mergeCell ref="A23:B24"/>
    <mergeCell ref="C23:J23"/>
    <mergeCell ref="A25:B25"/>
    <mergeCell ref="A26:B26"/>
    <mergeCell ref="A27:B27"/>
    <mergeCell ref="A28:B28"/>
    <mergeCell ref="A31:B32"/>
    <mergeCell ref="C45:J45"/>
    <mergeCell ref="A33:B33"/>
    <mergeCell ref="A34:B34"/>
    <mergeCell ref="C16:J16"/>
    <mergeCell ref="A1:C1"/>
    <mergeCell ref="D1:G1"/>
    <mergeCell ref="A2:C2"/>
    <mergeCell ref="A3:C3"/>
    <mergeCell ref="A5:C5"/>
    <mergeCell ref="A8:B9"/>
    <mergeCell ref="C8:K8"/>
    <mergeCell ref="A10:B10"/>
    <mergeCell ref="A11:B11"/>
    <mergeCell ref="A12:B12"/>
    <mergeCell ref="A13:B13"/>
    <mergeCell ref="A16:B17"/>
  </mergeCells>
  <phoneticPr fontId="3"/>
  <pageMargins left="0.98425196850393704" right="0.39370078740157483" top="0.59055118110236227" bottom="0.59055118110236227" header="0.31496062992125984" footer="0.15748031496062992"/>
  <pageSetup paperSize="9" scale="85" fitToHeight="0" orientation="portrait" horizontalDpi="300" verticalDpi="300"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theme="9" tint="-0.249977111117893"/>
  </sheetPr>
  <dimension ref="A1:AJ120"/>
  <sheetViews>
    <sheetView view="pageBreakPreview" topLeftCell="A18" zoomScaleNormal="100" zoomScaleSheetLayoutView="100" workbookViewId="0">
      <selection activeCell="I60" sqref="I60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256" width="8.125" style="1"/>
    <col min="257" max="259" width="7.875" style="1" customWidth="1"/>
    <col min="260" max="260" width="8.125" style="1" customWidth="1"/>
    <col min="261" max="262" width="8" style="1" customWidth="1"/>
    <col min="263" max="263" width="11.75" style="1" customWidth="1"/>
    <col min="264" max="264" width="7.75" style="1" customWidth="1"/>
    <col min="265" max="265" width="24.75" style="1" customWidth="1"/>
    <col min="266" max="512" width="8.125" style="1"/>
    <col min="513" max="515" width="7.875" style="1" customWidth="1"/>
    <col min="516" max="516" width="8.125" style="1" customWidth="1"/>
    <col min="517" max="518" width="8" style="1" customWidth="1"/>
    <col min="519" max="519" width="11.75" style="1" customWidth="1"/>
    <col min="520" max="520" width="7.75" style="1" customWidth="1"/>
    <col min="521" max="521" width="24.75" style="1" customWidth="1"/>
    <col min="522" max="768" width="8.125" style="1"/>
    <col min="769" max="771" width="7.875" style="1" customWidth="1"/>
    <col min="772" max="772" width="8.125" style="1" customWidth="1"/>
    <col min="773" max="774" width="8" style="1" customWidth="1"/>
    <col min="775" max="775" width="11.75" style="1" customWidth="1"/>
    <col min="776" max="776" width="7.75" style="1" customWidth="1"/>
    <col min="777" max="777" width="24.75" style="1" customWidth="1"/>
    <col min="778" max="1024" width="8.125" style="1"/>
    <col min="1025" max="1027" width="7.875" style="1" customWidth="1"/>
    <col min="1028" max="1028" width="8.125" style="1" customWidth="1"/>
    <col min="1029" max="1030" width="8" style="1" customWidth="1"/>
    <col min="1031" max="1031" width="11.75" style="1" customWidth="1"/>
    <col min="1032" max="1032" width="7.75" style="1" customWidth="1"/>
    <col min="1033" max="1033" width="24.75" style="1" customWidth="1"/>
    <col min="1034" max="1280" width="8.125" style="1"/>
    <col min="1281" max="1283" width="7.875" style="1" customWidth="1"/>
    <col min="1284" max="1284" width="8.125" style="1" customWidth="1"/>
    <col min="1285" max="1286" width="8" style="1" customWidth="1"/>
    <col min="1287" max="1287" width="11.75" style="1" customWidth="1"/>
    <col min="1288" max="1288" width="7.75" style="1" customWidth="1"/>
    <col min="1289" max="1289" width="24.75" style="1" customWidth="1"/>
    <col min="1290" max="1536" width="8.125" style="1"/>
    <col min="1537" max="1539" width="7.875" style="1" customWidth="1"/>
    <col min="1540" max="1540" width="8.125" style="1" customWidth="1"/>
    <col min="1541" max="1542" width="8" style="1" customWidth="1"/>
    <col min="1543" max="1543" width="11.75" style="1" customWidth="1"/>
    <col min="1544" max="1544" width="7.75" style="1" customWidth="1"/>
    <col min="1545" max="1545" width="24.75" style="1" customWidth="1"/>
    <col min="1546" max="1792" width="8.125" style="1"/>
    <col min="1793" max="1795" width="7.875" style="1" customWidth="1"/>
    <col min="1796" max="1796" width="8.125" style="1" customWidth="1"/>
    <col min="1797" max="1798" width="8" style="1" customWidth="1"/>
    <col min="1799" max="1799" width="11.75" style="1" customWidth="1"/>
    <col min="1800" max="1800" width="7.75" style="1" customWidth="1"/>
    <col min="1801" max="1801" width="24.75" style="1" customWidth="1"/>
    <col min="1802" max="2048" width="8.125" style="1"/>
    <col min="2049" max="2051" width="7.875" style="1" customWidth="1"/>
    <col min="2052" max="2052" width="8.125" style="1" customWidth="1"/>
    <col min="2053" max="2054" width="8" style="1" customWidth="1"/>
    <col min="2055" max="2055" width="11.75" style="1" customWidth="1"/>
    <col min="2056" max="2056" width="7.75" style="1" customWidth="1"/>
    <col min="2057" max="2057" width="24.75" style="1" customWidth="1"/>
    <col min="2058" max="2304" width="8.125" style="1"/>
    <col min="2305" max="2307" width="7.875" style="1" customWidth="1"/>
    <col min="2308" max="2308" width="8.125" style="1" customWidth="1"/>
    <col min="2309" max="2310" width="8" style="1" customWidth="1"/>
    <col min="2311" max="2311" width="11.75" style="1" customWidth="1"/>
    <col min="2312" max="2312" width="7.75" style="1" customWidth="1"/>
    <col min="2313" max="2313" width="24.75" style="1" customWidth="1"/>
    <col min="2314" max="2560" width="8.125" style="1"/>
    <col min="2561" max="2563" width="7.875" style="1" customWidth="1"/>
    <col min="2564" max="2564" width="8.125" style="1" customWidth="1"/>
    <col min="2565" max="2566" width="8" style="1" customWidth="1"/>
    <col min="2567" max="2567" width="11.75" style="1" customWidth="1"/>
    <col min="2568" max="2568" width="7.75" style="1" customWidth="1"/>
    <col min="2569" max="2569" width="24.75" style="1" customWidth="1"/>
    <col min="2570" max="2816" width="8.125" style="1"/>
    <col min="2817" max="2819" width="7.875" style="1" customWidth="1"/>
    <col min="2820" max="2820" width="8.125" style="1" customWidth="1"/>
    <col min="2821" max="2822" width="8" style="1" customWidth="1"/>
    <col min="2823" max="2823" width="11.75" style="1" customWidth="1"/>
    <col min="2824" max="2824" width="7.75" style="1" customWidth="1"/>
    <col min="2825" max="2825" width="24.75" style="1" customWidth="1"/>
    <col min="2826" max="3072" width="8.125" style="1"/>
    <col min="3073" max="3075" width="7.875" style="1" customWidth="1"/>
    <col min="3076" max="3076" width="8.125" style="1" customWidth="1"/>
    <col min="3077" max="3078" width="8" style="1" customWidth="1"/>
    <col min="3079" max="3079" width="11.75" style="1" customWidth="1"/>
    <col min="3080" max="3080" width="7.75" style="1" customWidth="1"/>
    <col min="3081" max="3081" width="24.75" style="1" customWidth="1"/>
    <col min="3082" max="3328" width="8.125" style="1"/>
    <col min="3329" max="3331" width="7.875" style="1" customWidth="1"/>
    <col min="3332" max="3332" width="8.125" style="1" customWidth="1"/>
    <col min="3333" max="3334" width="8" style="1" customWidth="1"/>
    <col min="3335" max="3335" width="11.75" style="1" customWidth="1"/>
    <col min="3336" max="3336" width="7.75" style="1" customWidth="1"/>
    <col min="3337" max="3337" width="24.75" style="1" customWidth="1"/>
    <col min="3338" max="3584" width="8.125" style="1"/>
    <col min="3585" max="3587" width="7.875" style="1" customWidth="1"/>
    <col min="3588" max="3588" width="8.125" style="1" customWidth="1"/>
    <col min="3589" max="3590" width="8" style="1" customWidth="1"/>
    <col min="3591" max="3591" width="11.75" style="1" customWidth="1"/>
    <col min="3592" max="3592" width="7.75" style="1" customWidth="1"/>
    <col min="3593" max="3593" width="24.75" style="1" customWidth="1"/>
    <col min="3594" max="3840" width="8.125" style="1"/>
    <col min="3841" max="3843" width="7.875" style="1" customWidth="1"/>
    <col min="3844" max="3844" width="8.125" style="1" customWidth="1"/>
    <col min="3845" max="3846" width="8" style="1" customWidth="1"/>
    <col min="3847" max="3847" width="11.75" style="1" customWidth="1"/>
    <col min="3848" max="3848" width="7.75" style="1" customWidth="1"/>
    <col min="3849" max="3849" width="24.75" style="1" customWidth="1"/>
    <col min="3850" max="4096" width="8.125" style="1"/>
    <col min="4097" max="4099" width="7.875" style="1" customWidth="1"/>
    <col min="4100" max="4100" width="8.125" style="1" customWidth="1"/>
    <col min="4101" max="4102" width="8" style="1" customWidth="1"/>
    <col min="4103" max="4103" width="11.75" style="1" customWidth="1"/>
    <col min="4104" max="4104" width="7.75" style="1" customWidth="1"/>
    <col min="4105" max="4105" width="24.75" style="1" customWidth="1"/>
    <col min="4106" max="4352" width="8.125" style="1"/>
    <col min="4353" max="4355" width="7.875" style="1" customWidth="1"/>
    <col min="4356" max="4356" width="8.125" style="1" customWidth="1"/>
    <col min="4357" max="4358" width="8" style="1" customWidth="1"/>
    <col min="4359" max="4359" width="11.75" style="1" customWidth="1"/>
    <col min="4360" max="4360" width="7.75" style="1" customWidth="1"/>
    <col min="4361" max="4361" width="24.75" style="1" customWidth="1"/>
    <col min="4362" max="4608" width="8.125" style="1"/>
    <col min="4609" max="4611" width="7.875" style="1" customWidth="1"/>
    <col min="4612" max="4612" width="8.125" style="1" customWidth="1"/>
    <col min="4613" max="4614" width="8" style="1" customWidth="1"/>
    <col min="4615" max="4615" width="11.75" style="1" customWidth="1"/>
    <col min="4616" max="4616" width="7.75" style="1" customWidth="1"/>
    <col min="4617" max="4617" width="24.75" style="1" customWidth="1"/>
    <col min="4618" max="4864" width="8.125" style="1"/>
    <col min="4865" max="4867" width="7.875" style="1" customWidth="1"/>
    <col min="4868" max="4868" width="8.125" style="1" customWidth="1"/>
    <col min="4869" max="4870" width="8" style="1" customWidth="1"/>
    <col min="4871" max="4871" width="11.75" style="1" customWidth="1"/>
    <col min="4872" max="4872" width="7.75" style="1" customWidth="1"/>
    <col min="4873" max="4873" width="24.75" style="1" customWidth="1"/>
    <col min="4874" max="5120" width="8.125" style="1"/>
    <col min="5121" max="5123" width="7.875" style="1" customWidth="1"/>
    <col min="5124" max="5124" width="8.125" style="1" customWidth="1"/>
    <col min="5125" max="5126" width="8" style="1" customWidth="1"/>
    <col min="5127" max="5127" width="11.75" style="1" customWidth="1"/>
    <col min="5128" max="5128" width="7.75" style="1" customWidth="1"/>
    <col min="5129" max="5129" width="24.75" style="1" customWidth="1"/>
    <col min="5130" max="5376" width="8.125" style="1"/>
    <col min="5377" max="5379" width="7.875" style="1" customWidth="1"/>
    <col min="5380" max="5380" width="8.125" style="1" customWidth="1"/>
    <col min="5381" max="5382" width="8" style="1" customWidth="1"/>
    <col min="5383" max="5383" width="11.75" style="1" customWidth="1"/>
    <col min="5384" max="5384" width="7.75" style="1" customWidth="1"/>
    <col min="5385" max="5385" width="24.75" style="1" customWidth="1"/>
    <col min="5386" max="5632" width="8.125" style="1"/>
    <col min="5633" max="5635" width="7.875" style="1" customWidth="1"/>
    <col min="5636" max="5636" width="8.125" style="1" customWidth="1"/>
    <col min="5637" max="5638" width="8" style="1" customWidth="1"/>
    <col min="5639" max="5639" width="11.75" style="1" customWidth="1"/>
    <col min="5640" max="5640" width="7.75" style="1" customWidth="1"/>
    <col min="5641" max="5641" width="24.75" style="1" customWidth="1"/>
    <col min="5642" max="5888" width="8.125" style="1"/>
    <col min="5889" max="5891" width="7.875" style="1" customWidth="1"/>
    <col min="5892" max="5892" width="8.125" style="1" customWidth="1"/>
    <col min="5893" max="5894" width="8" style="1" customWidth="1"/>
    <col min="5895" max="5895" width="11.75" style="1" customWidth="1"/>
    <col min="5896" max="5896" width="7.75" style="1" customWidth="1"/>
    <col min="5897" max="5897" width="24.75" style="1" customWidth="1"/>
    <col min="5898" max="6144" width="8.125" style="1"/>
    <col min="6145" max="6147" width="7.875" style="1" customWidth="1"/>
    <col min="6148" max="6148" width="8.125" style="1" customWidth="1"/>
    <col min="6149" max="6150" width="8" style="1" customWidth="1"/>
    <col min="6151" max="6151" width="11.75" style="1" customWidth="1"/>
    <col min="6152" max="6152" width="7.75" style="1" customWidth="1"/>
    <col min="6153" max="6153" width="24.75" style="1" customWidth="1"/>
    <col min="6154" max="6400" width="8.125" style="1"/>
    <col min="6401" max="6403" width="7.875" style="1" customWidth="1"/>
    <col min="6404" max="6404" width="8.125" style="1" customWidth="1"/>
    <col min="6405" max="6406" width="8" style="1" customWidth="1"/>
    <col min="6407" max="6407" width="11.75" style="1" customWidth="1"/>
    <col min="6408" max="6408" width="7.75" style="1" customWidth="1"/>
    <col min="6409" max="6409" width="24.75" style="1" customWidth="1"/>
    <col min="6410" max="6656" width="8.125" style="1"/>
    <col min="6657" max="6659" width="7.875" style="1" customWidth="1"/>
    <col min="6660" max="6660" width="8.125" style="1" customWidth="1"/>
    <col min="6661" max="6662" width="8" style="1" customWidth="1"/>
    <col min="6663" max="6663" width="11.75" style="1" customWidth="1"/>
    <col min="6664" max="6664" width="7.75" style="1" customWidth="1"/>
    <col min="6665" max="6665" width="24.75" style="1" customWidth="1"/>
    <col min="6666" max="6912" width="8.125" style="1"/>
    <col min="6913" max="6915" width="7.875" style="1" customWidth="1"/>
    <col min="6916" max="6916" width="8.125" style="1" customWidth="1"/>
    <col min="6917" max="6918" width="8" style="1" customWidth="1"/>
    <col min="6919" max="6919" width="11.75" style="1" customWidth="1"/>
    <col min="6920" max="6920" width="7.75" style="1" customWidth="1"/>
    <col min="6921" max="6921" width="24.75" style="1" customWidth="1"/>
    <col min="6922" max="7168" width="8.125" style="1"/>
    <col min="7169" max="7171" width="7.875" style="1" customWidth="1"/>
    <col min="7172" max="7172" width="8.125" style="1" customWidth="1"/>
    <col min="7173" max="7174" width="8" style="1" customWidth="1"/>
    <col min="7175" max="7175" width="11.75" style="1" customWidth="1"/>
    <col min="7176" max="7176" width="7.75" style="1" customWidth="1"/>
    <col min="7177" max="7177" width="24.75" style="1" customWidth="1"/>
    <col min="7178" max="7424" width="8.125" style="1"/>
    <col min="7425" max="7427" width="7.875" style="1" customWidth="1"/>
    <col min="7428" max="7428" width="8.125" style="1" customWidth="1"/>
    <col min="7429" max="7430" width="8" style="1" customWidth="1"/>
    <col min="7431" max="7431" width="11.75" style="1" customWidth="1"/>
    <col min="7432" max="7432" width="7.75" style="1" customWidth="1"/>
    <col min="7433" max="7433" width="24.75" style="1" customWidth="1"/>
    <col min="7434" max="7680" width="8.125" style="1"/>
    <col min="7681" max="7683" width="7.875" style="1" customWidth="1"/>
    <col min="7684" max="7684" width="8.125" style="1" customWidth="1"/>
    <col min="7685" max="7686" width="8" style="1" customWidth="1"/>
    <col min="7687" max="7687" width="11.75" style="1" customWidth="1"/>
    <col min="7688" max="7688" width="7.75" style="1" customWidth="1"/>
    <col min="7689" max="7689" width="24.75" style="1" customWidth="1"/>
    <col min="7690" max="7936" width="8.125" style="1"/>
    <col min="7937" max="7939" width="7.875" style="1" customWidth="1"/>
    <col min="7940" max="7940" width="8.125" style="1" customWidth="1"/>
    <col min="7941" max="7942" width="8" style="1" customWidth="1"/>
    <col min="7943" max="7943" width="11.75" style="1" customWidth="1"/>
    <col min="7944" max="7944" width="7.75" style="1" customWidth="1"/>
    <col min="7945" max="7945" width="24.75" style="1" customWidth="1"/>
    <col min="7946" max="8192" width="8.125" style="1"/>
    <col min="8193" max="8195" width="7.875" style="1" customWidth="1"/>
    <col min="8196" max="8196" width="8.125" style="1" customWidth="1"/>
    <col min="8197" max="8198" width="8" style="1" customWidth="1"/>
    <col min="8199" max="8199" width="11.75" style="1" customWidth="1"/>
    <col min="8200" max="8200" width="7.75" style="1" customWidth="1"/>
    <col min="8201" max="8201" width="24.75" style="1" customWidth="1"/>
    <col min="8202" max="8448" width="8.125" style="1"/>
    <col min="8449" max="8451" width="7.875" style="1" customWidth="1"/>
    <col min="8452" max="8452" width="8.125" style="1" customWidth="1"/>
    <col min="8453" max="8454" width="8" style="1" customWidth="1"/>
    <col min="8455" max="8455" width="11.75" style="1" customWidth="1"/>
    <col min="8456" max="8456" width="7.75" style="1" customWidth="1"/>
    <col min="8457" max="8457" width="24.75" style="1" customWidth="1"/>
    <col min="8458" max="8704" width="8.125" style="1"/>
    <col min="8705" max="8707" width="7.875" style="1" customWidth="1"/>
    <col min="8708" max="8708" width="8.125" style="1" customWidth="1"/>
    <col min="8709" max="8710" width="8" style="1" customWidth="1"/>
    <col min="8711" max="8711" width="11.75" style="1" customWidth="1"/>
    <col min="8712" max="8712" width="7.75" style="1" customWidth="1"/>
    <col min="8713" max="8713" width="24.75" style="1" customWidth="1"/>
    <col min="8714" max="8960" width="8.125" style="1"/>
    <col min="8961" max="8963" width="7.875" style="1" customWidth="1"/>
    <col min="8964" max="8964" width="8.125" style="1" customWidth="1"/>
    <col min="8965" max="8966" width="8" style="1" customWidth="1"/>
    <col min="8967" max="8967" width="11.75" style="1" customWidth="1"/>
    <col min="8968" max="8968" width="7.75" style="1" customWidth="1"/>
    <col min="8969" max="8969" width="24.75" style="1" customWidth="1"/>
    <col min="8970" max="9216" width="8.125" style="1"/>
    <col min="9217" max="9219" width="7.875" style="1" customWidth="1"/>
    <col min="9220" max="9220" width="8.125" style="1" customWidth="1"/>
    <col min="9221" max="9222" width="8" style="1" customWidth="1"/>
    <col min="9223" max="9223" width="11.75" style="1" customWidth="1"/>
    <col min="9224" max="9224" width="7.75" style="1" customWidth="1"/>
    <col min="9225" max="9225" width="24.75" style="1" customWidth="1"/>
    <col min="9226" max="9472" width="8.125" style="1"/>
    <col min="9473" max="9475" width="7.875" style="1" customWidth="1"/>
    <col min="9476" max="9476" width="8.125" style="1" customWidth="1"/>
    <col min="9477" max="9478" width="8" style="1" customWidth="1"/>
    <col min="9479" max="9479" width="11.75" style="1" customWidth="1"/>
    <col min="9480" max="9480" width="7.75" style="1" customWidth="1"/>
    <col min="9481" max="9481" width="24.75" style="1" customWidth="1"/>
    <col min="9482" max="9728" width="8.125" style="1"/>
    <col min="9729" max="9731" width="7.875" style="1" customWidth="1"/>
    <col min="9732" max="9732" width="8.125" style="1" customWidth="1"/>
    <col min="9733" max="9734" width="8" style="1" customWidth="1"/>
    <col min="9735" max="9735" width="11.75" style="1" customWidth="1"/>
    <col min="9736" max="9736" width="7.75" style="1" customWidth="1"/>
    <col min="9737" max="9737" width="24.75" style="1" customWidth="1"/>
    <col min="9738" max="9984" width="8.125" style="1"/>
    <col min="9985" max="9987" width="7.875" style="1" customWidth="1"/>
    <col min="9988" max="9988" width="8.125" style="1" customWidth="1"/>
    <col min="9989" max="9990" width="8" style="1" customWidth="1"/>
    <col min="9991" max="9991" width="11.75" style="1" customWidth="1"/>
    <col min="9992" max="9992" width="7.75" style="1" customWidth="1"/>
    <col min="9993" max="9993" width="24.75" style="1" customWidth="1"/>
    <col min="9994" max="10240" width="8.125" style="1"/>
    <col min="10241" max="10243" width="7.875" style="1" customWidth="1"/>
    <col min="10244" max="10244" width="8.125" style="1" customWidth="1"/>
    <col min="10245" max="10246" width="8" style="1" customWidth="1"/>
    <col min="10247" max="10247" width="11.75" style="1" customWidth="1"/>
    <col min="10248" max="10248" width="7.75" style="1" customWidth="1"/>
    <col min="10249" max="10249" width="24.75" style="1" customWidth="1"/>
    <col min="10250" max="10496" width="8.125" style="1"/>
    <col min="10497" max="10499" width="7.875" style="1" customWidth="1"/>
    <col min="10500" max="10500" width="8.125" style="1" customWidth="1"/>
    <col min="10501" max="10502" width="8" style="1" customWidth="1"/>
    <col min="10503" max="10503" width="11.75" style="1" customWidth="1"/>
    <col min="10504" max="10504" width="7.75" style="1" customWidth="1"/>
    <col min="10505" max="10505" width="24.75" style="1" customWidth="1"/>
    <col min="10506" max="10752" width="8.125" style="1"/>
    <col min="10753" max="10755" width="7.875" style="1" customWidth="1"/>
    <col min="10756" max="10756" width="8.125" style="1" customWidth="1"/>
    <col min="10757" max="10758" width="8" style="1" customWidth="1"/>
    <col min="10759" max="10759" width="11.75" style="1" customWidth="1"/>
    <col min="10760" max="10760" width="7.75" style="1" customWidth="1"/>
    <col min="10761" max="10761" width="24.75" style="1" customWidth="1"/>
    <col min="10762" max="11008" width="8.125" style="1"/>
    <col min="11009" max="11011" width="7.875" style="1" customWidth="1"/>
    <col min="11012" max="11012" width="8.125" style="1" customWidth="1"/>
    <col min="11013" max="11014" width="8" style="1" customWidth="1"/>
    <col min="11015" max="11015" width="11.75" style="1" customWidth="1"/>
    <col min="11016" max="11016" width="7.75" style="1" customWidth="1"/>
    <col min="11017" max="11017" width="24.75" style="1" customWidth="1"/>
    <col min="11018" max="11264" width="8.125" style="1"/>
    <col min="11265" max="11267" width="7.875" style="1" customWidth="1"/>
    <col min="11268" max="11268" width="8.125" style="1" customWidth="1"/>
    <col min="11269" max="11270" width="8" style="1" customWidth="1"/>
    <col min="11271" max="11271" width="11.75" style="1" customWidth="1"/>
    <col min="11272" max="11272" width="7.75" style="1" customWidth="1"/>
    <col min="11273" max="11273" width="24.75" style="1" customWidth="1"/>
    <col min="11274" max="11520" width="8.125" style="1"/>
    <col min="11521" max="11523" width="7.875" style="1" customWidth="1"/>
    <col min="11524" max="11524" width="8.125" style="1" customWidth="1"/>
    <col min="11525" max="11526" width="8" style="1" customWidth="1"/>
    <col min="11527" max="11527" width="11.75" style="1" customWidth="1"/>
    <col min="11528" max="11528" width="7.75" style="1" customWidth="1"/>
    <col min="11529" max="11529" width="24.75" style="1" customWidth="1"/>
    <col min="11530" max="11776" width="8.125" style="1"/>
    <col min="11777" max="11779" width="7.875" style="1" customWidth="1"/>
    <col min="11780" max="11780" width="8.125" style="1" customWidth="1"/>
    <col min="11781" max="11782" width="8" style="1" customWidth="1"/>
    <col min="11783" max="11783" width="11.75" style="1" customWidth="1"/>
    <col min="11784" max="11784" width="7.75" style="1" customWidth="1"/>
    <col min="11785" max="11785" width="24.75" style="1" customWidth="1"/>
    <col min="11786" max="12032" width="8.125" style="1"/>
    <col min="12033" max="12035" width="7.875" style="1" customWidth="1"/>
    <col min="12036" max="12036" width="8.125" style="1" customWidth="1"/>
    <col min="12037" max="12038" width="8" style="1" customWidth="1"/>
    <col min="12039" max="12039" width="11.75" style="1" customWidth="1"/>
    <col min="12040" max="12040" width="7.75" style="1" customWidth="1"/>
    <col min="12041" max="12041" width="24.75" style="1" customWidth="1"/>
    <col min="12042" max="12288" width="8.125" style="1"/>
    <col min="12289" max="12291" width="7.875" style="1" customWidth="1"/>
    <col min="12292" max="12292" width="8.125" style="1" customWidth="1"/>
    <col min="12293" max="12294" width="8" style="1" customWidth="1"/>
    <col min="12295" max="12295" width="11.75" style="1" customWidth="1"/>
    <col min="12296" max="12296" width="7.75" style="1" customWidth="1"/>
    <col min="12297" max="12297" width="24.75" style="1" customWidth="1"/>
    <col min="12298" max="12544" width="8.125" style="1"/>
    <col min="12545" max="12547" width="7.875" style="1" customWidth="1"/>
    <col min="12548" max="12548" width="8.125" style="1" customWidth="1"/>
    <col min="12549" max="12550" width="8" style="1" customWidth="1"/>
    <col min="12551" max="12551" width="11.75" style="1" customWidth="1"/>
    <col min="12552" max="12552" width="7.75" style="1" customWidth="1"/>
    <col min="12553" max="12553" width="24.75" style="1" customWidth="1"/>
    <col min="12554" max="12800" width="8.125" style="1"/>
    <col min="12801" max="12803" width="7.875" style="1" customWidth="1"/>
    <col min="12804" max="12804" width="8.125" style="1" customWidth="1"/>
    <col min="12805" max="12806" width="8" style="1" customWidth="1"/>
    <col min="12807" max="12807" width="11.75" style="1" customWidth="1"/>
    <col min="12808" max="12808" width="7.75" style="1" customWidth="1"/>
    <col min="12809" max="12809" width="24.75" style="1" customWidth="1"/>
    <col min="12810" max="13056" width="8.125" style="1"/>
    <col min="13057" max="13059" width="7.875" style="1" customWidth="1"/>
    <col min="13060" max="13060" width="8.125" style="1" customWidth="1"/>
    <col min="13061" max="13062" width="8" style="1" customWidth="1"/>
    <col min="13063" max="13063" width="11.75" style="1" customWidth="1"/>
    <col min="13064" max="13064" width="7.75" style="1" customWidth="1"/>
    <col min="13065" max="13065" width="24.75" style="1" customWidth="1"/>
    <col min="13066" max="13312" width="8.125" style="1"/>
    <col min="13313" max="13315" width="7.875" style="1" customWidth="1"/>
    <col min="13316" max="13316" width="8.125" style="1" customWidth="1"/>
    <col min="13317" max="13318" width="8" style="1" customWidth="1"/>
    <col min="13319" max="13319" width="11.75" style="1" customWidth="1"/>
    <col min="13320" max="13320" width="7.75" style="1" customWidth="1"/>
    <col min="13321" max="13321" width="24.75" style="1" customWidth="1"/>
    <col min="13322" max="13568" width="8.125" style="1"/>
    <col min="13569" max="13571" width="7.875" style="1" customWidth="1"/>
    <col min="13572" max="13572" width="8.125" style="1" customWidth="1"/>
    <col min="13573" max="13574" width="8" style="1" customWidth="1"/>
    <col min="13575" max="13575" width="11.75" style="1" customWidth="1"/>
    <col min="13576" max="13576" width="7.75" style="1" customWidth="1"/>
    <col min="13577" max="13577" width="24.75" style="1" customWidth="1"/>
    <col min="13578" max="13824" width="8.125" style="1"/>
    <col min="13825" max="13827" width="7.875" style="1" customWidth="1"/>
    <col min="13828" max="13828" width="8.125" style="1" customWidth="1"/>
    <col min="13829" max="13830" width="8" style="1" customWidth="1"/>
    <col min="13831" max="13831" width="11.75" style="1" customWidth="1"/>
    <col min="13832" max="13832" width="7.75" style="1" customWidth="1"/>
    <col min="13833" max="13833" width="24.75" style="1" customWidth="1"/>
    <col min="13834" max="14080" width="8.125" style="1"/>
    <col min="14081" max="14083" width="7.875" style="1" customWidth="1"/>
    <col min="14084" max="14084" width="8.125" style="1" customWidth="1"/>
    <col min="14085" max="14086" width="8" style="1" customWidth="1"/>
    <col min="14087" max="14087" width="11.75" style="1" customWidth="1"/>
    <col min="14088" max="14088" width="7.75" style="1" customWidth="1"/>
    <col min="14089" max="14089" width="24.75" style="1" customWidth="1"/>
    <col min="14090" max="14336" width="8.125" style="1"/>
    <col min="14337" max="14339" width="7.875" style="1" customWidth="1"/>
    <col min="14340" max="14340" width="8.125" style="1" customWidth="1"/>
    <col min="14341" max="14342" width="8" style="1" customWidth="1"/>
    <col min="14343" max="14343" width="11.75" style="1" customWidth="1"/>
    <col min="14344" max="14344" width="7.75" style="1" customWidth="1"/>
    <col min="14345" max="14345" width="24.75" style="1" customWidth="1"/>
    <col min="14346" max="14592" width="8.125" style="1"/>
    <col min="14593" max="14595" width="7.875" style="1" customWidth="1"/>
    <col min="14596" max="14596" width="8.125" style="1" customWidth="1"/>
    <col min="14597" max="14598" width="8" style="1" customWidth="1"/>
    <col min="14599" max="14599" width="11.75" style="1" customWidth="1"/>
    <col min="14600" max="14600" width="7.75" style="1" customWidth="1"/>
    <col min="14601" max="14601" width="24.75" style="1" customWidth="1"/>
    <col min="14602" max="14848" width="8.125" style="1"/>
    <col min="14849" max="14851" width="7.875" style="1" customWidth="1"/>
    <col min="14852" max="14852" width="8.125" style="1" customWidth="1"/>
    <col min="14853" max="14854" width="8" style="1" customWidth="1"/>
    <col min="14855" max="14855" width="11.75" style="1" customWidth="1"/>
    <col min="14856" max="14856" width="7.75" style="1" customWidth="1"/>
    <col min="14857" max="14857" width="24.75" style="1" customWidth="1"/>
    <col min="14858" max="15104" width="8.125" style="1"/>
    <col min="15105" max="15107" width="7.875" style="1" customWidth="1"/>
    <col min="15108" max="15108" width="8.125" style="1" customWidth="1"/>
    <col min="15109" max="15110" width="8" style="1" customWidth="1"/>
    <col min="15111" max="15111" width="11.75" style="1" customWidth="1"/>
    <col min="15112" max="15112" width="7.75" style="1" customWidth="1"/>
    <col min="15113" max="15113" width="24.75" style="1" customWidth="1"/>
    <col min="15114" max="15360" width="8.125" style="1"/>
    <col min="15361" max="15363" width="7.875" style="1" customWidth="1"/>
    <col min="15364" max="15364" width="8.125" style="1" customWidth="1"/>
    <col min="15365" max="15366" width="8" style="1" customWidth="1"/>
    <col min="15367" max="15367" width="11.75" style="1" customWidth="1"/>
    <col min="15368" max="15368" width="7.75" style="1" customWidth="1"/>
    <col min="15369" max="15369" width="24.75" style="1" customWidth="1"/>
    <col min="15370" max="15616" width="8.125" style="1"/>
    <col min="15617" max="15619" width="7.875" style="1" customWidth="1"/>
    <col min="15620" max="15620" width="8.125" style="1" customWidth="1"/>
    <col min="15621" max="15622" width="8" style="1" customWidth="1"/>
    <col min="15623" max="15623" width="11.75" style="1" customWidth="1"/>
    <col min="15624" max="15624" width="7.75" style="1" customWidth="1"/>
    <col min="15625" max="15625" width="24.75" style="1" customWidth="1"/>
    <col min="15626" max="15872" width="8.125" style="1"/>
    <col min="15873" max="15875" width="7.875" style="1" customWidth="1"/>
    <col min="15876" max="15876" width="8.125" style="1" customWidth="1"/>
    <col min="15877" max="15878" width="8" style="1" customWidth="1"/>
    <col min="15879" max="15879" width="11.75" style="1" customWidth="1"/>
    <col min="15880" max="15880" width="7.75" style="1" customWidth="1"/>
    <col min="15881" max="15881" width="24.75" style="1" customWidth="1"/>
    <col min="15882" max="16128" width="8.125" style="1"/>
    <col min="16129" max="16131" width="7.875" style="1" customWidth="1"/>
    <col min="16132" max="16132" width="8.125" style="1" customWidth="1"/>
    <col min="16133" max="16134" width="8" style="1" customWidth="1"/>
    <col min="16135" max="16135" width="11.75" style="1" customWidth="1"/>
    <col min="16136" max="16136" width="7.75" style="1" customWidth="1"/>
    <col min="16137" max="16137" width="24.75" style="1" customWidth="1"/>
    <col min="16138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519</v>
      </c>
      <c r="B2" s="100"/>
      <c r="C2" s="100"/>
      <c r="D2" s="100"/>
      <c r="E2" s="100"/>
      <c r="F2" s="100"/>
      <c r="G2" s="100"/>
      <c r="H2" s="101" t="s">
        <v>341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90" t="s">
        <v>56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9">
        <v>0</v>
      </c>
      <c r="L3" s="89">
        <v>12</v>
      </c>
      <c r="M3" s="89">
        <v>22</v>
      </c>
      <c r="N3" s="89">
        <v>32</v>
      </c>
      <c r="O3" s="89">
        <v>42</v>
      </c>
      <c r="P3" s="89" t="s">
        <v>14</v>
      </c>
      <c r="Q3" s="89">
        <v>0</v>
      </c>
      <c r="R3" s="89">
        <v>12</v>
      </c>
      <c r="S3" s="89">
        <v>22</v>
      </c>
      <c r="T3" s="89">
        <v>32</v>
      </c>
      <c r="U3" s="89" t="s">
        <v>14</v>
      </c>
      <c r="V3" s="89">
        <v>0</v>
      </c>
      <c r="W3" s="89">
        <v>12</v>
      </c>
      <c r="X3" s="89">
        <v>22</v>
      </c>
      <c r="Y3" s="89">
        <v>42</v>
      </c>
      <c r="Z3" s="89" t="s">
        <v>14</v>
      </c>
      <c r="AA3" s="89">
        <v>0</v>
      </c>
      <c r="AB3" s="89">
        <v>12</v>
      </c>
      <c r="AC3" s="89">
        <v>22</v>
      </c>
      <c r="AD3" s="89">
        <v>32</v>
      </c>
      <c r="AE3" s="89">
        <v>42</v>
      </c>
      <c r="AF3" s="89" t="s">
        <v>14</v>
      </c>
      <c r="AG3" s="89">
        <v>0</v>
      </c>
      <c r="AH3" s="89">
        <v>12</v>
      </c>
      <c r="AI3" s="89">
        <v>42</v>
      </c>
      <c r="AJ3" s="89" t="s">
        <v>14</v>
      </c>
    </row>
    <row r="4" spans="1:36" ht="12.95" customHeight="1" x14ac:dyDescent="0.15">
      <c r="A4" s="88">
        <v>44</v>
      </c>
      <c r="B4" s="99" t="s">
        <v>37</v>
      </c>
      <c r="C4" s="99"/>
      <c r="D4" s="88">
        <v>18</v>
      </c>
      <c r="E4" s="88">
        <v>10</v>
      </c>
      <c r="F4" s="4">
        <f>IF(D4&gt;0,IF(B4="スギ",P4,IF(B4="ヒノキ",U4,IF(B4="アカマツ",Z4,IF(B4="カラマツ",AF4,AJ4)))),"")</f>
        <v>0.13</v>
      </c>
      <c r="G4" s="88" t="s">
        <v>556</v>
      </c>
      <c r="H4" s="88" t="s">
        <v>32</v>
      </c>
      <c r="I4" s="88" t="s">
        <v>557</v>
      </c>
      <c r="J4" s="1" t="s">
        <v>15</v>
      </c>
      <c r="K4" s="89">
        <f>IF(ROUND(10^(-5+0.8769+1.7454*LOG(D4)+1.014*LOG(E4)),2)&gt;=0.01,ROUND(10^(-5+0.8769+1.7454*LOG(D4)+1.014*LOG(E4)),2),ROUND(10^(-5+0.8769+1.7454*LOG(D4)+1.014*LOG(E4)),3))</f>
        <v>0.12</v>
      </c>
      <c r="L4" s="89">
        <f>ROUND(10^(-5+0.73504+1.83346*LOG(D4)+1.06569*LOG(E4)),2)</f>
        <v>0.13</v>
      </c>
      <c r="M4" s="89">
        <f>ROUND(10^(-5+0.71514+1.74357*LOG(D4)+1.17719*LOG(E4)),2)</f>
        <v>0.12</v>
      </c>
      <c r="N4" s="89">
        <f>ROUND(10^(-5+0.82956+1.76381*LOG(D4)+1.06412*LOG(E4)),2)</f>
        <v>0.13</v>
      </c>
      <c r="O4" s="89">
        <f>ROUND(10^(-5+0.88226+1.79204*LOG(D4)+0.99303*LOG(E4)),2)</f>
        <v>0.13</v>
      </c>
      <c r="P4" s="89">
        <f>HLOOKUP($D4,K$3:O$43,MATCH($A4,$A$3:$A$43,0),1)</f>
        <v>0.13</v>
      </c>
      <c r="Q4" s="89">
        <f>IF(ROUND(10^(1.810672*LOG(D4)+0.982833*LOG(E4)-4.173533),2)&gt;=0.01,ROUND(10^(1.810672*LOG(D4)+0.982833*LOG(E4)-4.173533),2),ROUND(10^(1.810672*LOG(D4)+0.982833*LOG(E4)-4.173533),3))</f>
        <v>0.12</v>
      </c>
      <c r="R4" s="89">
        <f>ROUND(10^(1.905709*LOG(D4)+1.011385*LOG(E4)-4.293729),2)</f>
        <v>0.13</v>
      </c>
      <c r="S4" s="89">
        <f>ROUND(10^(1.771888*LOG(D4)+1.138415*LOG(E4)-4.271259),2)</f>
        <v>0.12</v>
      </c>
      <c r="T4" s="89">
        <f>ROUND(10^(1.671519*LOG(D4)+1.363617*LOG(E4)-4.404407),2)</f>
        <v>0.11</v>
      </c>
      <c r="U4" s="89">
        <f>HLOOKUP($D4,Q$3:T$43,MATCH($A4,$A$3:$A$43,0),1)</f>
        <v>0.13</v>
      </c>
      <c r="V4" s="89">
        <f>IF(ROUND(10^(-4.249503+1.946501*LOG(D4)+0.942682*LOG(E4)),2)&gt;=0.01,ROUND(10^(-4.249503+1.946501*LOG(D4)+0.942682*LOG(E4)),2),ROUND(10^(-4.249503+1.946501*LOG(D4)+0.942682*LOG(E4)),3))</f>
        <v>0.14000000000000001</v>
      </c>
      <c r="W4" s="89">
        <f>ROUND(10^(-4.155639+1.847898*LOG(D4)+0.951955*LOG(E4)),2)</f>
        <v>0.13</v>
      </c>
      <c r="X4" s="89">
        <f>ROUND(10^(-4.194535+1.804172*LOG(D4)+1.034248*LOG(E4)),2)</f>
        <v>0.13</v>
      </c>
      <c r="Y4" s="89">
        <f>ROUND(10^(-4.42347+2.006485*LOG(D4)+0.967757*LOG(E4)),2)</f>
        <v>0.12</v>
      </c>
      <c r="Z4" s="89">
        <f>HLOOKUP($D4,V$3:Y$43,MATCH($A4,$A$3:$A$43,0),1)</f>
        <v>0.13</v>
      </c>
      <c r="AA4" s="89">
        <f>IF(ROUND(10^(1.80389*LOG(D4)+0.962587*LOG(E4)-4.155099),2)&gt;=0.01,ROUND(10^(1.80389*LOG(D4)+0.962587*LOG(E4)-4.155099),2),ROUND(10^(1.80389*LOG(D4)+0.962587*LOG(E4)-4.155099),3))</f>
        <v>0.12</v>
      </c>
      <c r="AB4" s="89">
        <f>ROUND(10^(1.979213*LOG(D4)+0.998347*LOG(E4)-4.369281),2)</f>
        <v>0.13</v>
      </c>
      <c r="AC4" s="89">
        <f>ROUND(10^(1.904401*LOG(D4)+1.062478*LOG(E4)-4.348104),2)</f>
        <v>0.13</v>
      </c>
      <c r="AD4" s="89">
        <f>ROUND(10^(1.640825*LOG(D4)+1.080387*LOG(E4)-3.976731),2)</f>
        <v>0.15</v>
      </c>
      <c r="AE4" s="89">
        <f>ROUND(10^(1.90887*LOG(D4)+1.088002*LOG(E4)-4.431495),2)</f>
        <v>0.11</v>
      </c>
      <c r="AF4" s="89">
        <f>HLOOKUP($D4,AA$3:AE$43,MATCH($A4,$A$3:$A$43,0),1)</f>
        <v>0.13</v>
      </c>
      <c r="AG4" s="89">
        <f>IF(ROUND(10^(1.94019664*LOG(D4)+0.84689666*LOG(E4)-4.20067295),2)&gt;=0.01,ROUND(10^(1.94019664*LOG(D4)+0.84689666*LOG(E4)-4.20067295),2),ROUND(10^(1.94019664*LOG(D4)+0.84689666*LOG(E4)-4.20067295),3))</f>
        <v>0.12</v>
      </c>
      <c r="AH4" s="89">
        <f>ROUND(10^(1.93813902*LOG(D4)+0.96697002*LOG(E4)-4.32216295),2)</f>
        <v>0.12</v>
      </c>
      <c r="AI4" s="89">
        <f>ROUND(10^(1.82464098*LOG(D4)+0.97625989*LOG(E4)-4.15096808),2)</f>
        <v>0.13</v>
      </c>
      <c r="AJ4" s="89">
        <f>HLOOKUP($D4,AG$3:AI$43,MATCH($A4,$A$3:$A$43,0),1)</f>
        <v>0.12</v>
      </c>
    </row>
    <row r="5" spans="1:36" ht="12.95" customHeight="1" x14ac:dyDescent="0.15">
      <c r="A5" s="91">
        <v>67</v>
      </c>
      <c r="B5" s="99" t="s">
        <v>37</v>
      </c>
      <c r="C5" s="99"/>
      <c r="D5" s="91">
        <v>14</v>
      </c>
      <c r="E5" s="91">
        <v>7</v>
      </c>
      <c r="F5" s="4">
        <f>IF(D5&gt;0,IF(B5="スギ",P5,IF(B5="ヒノキ",U5,IF(B5="アカマツ",Z5,IF(B5="カラマツ",AF5,AJ5)))),"")</f>
        <v>0.05</v>
      </c>
      <c r="G5" s="91" t="s">
        <v>556</v>
      </c>
      <c r="H5" s="91" t="s">
        <v>32</v>
      </c>
      <c r="I5" s="91" t="s">
        <v>558</v>
      </c>
      <c r="J5" s="1" t="s">
        <v>15</v>
      </c>
      <c r="K5" s="89">
        <f t="shared" ref="K5:K43" si="0">IF(ROUND(10^(-5+0.8769+1.7454*LOG(D5)+1.014*LOG(E5)),2)&gt;=0.01,ROUND(10^(-5+0.8769+1.7454*LOG(D5)+1.014*LOG(E5)),2),ROUND(10^(-5+0.8769+1.7454*LOG(D5)+1.014*LOG(E5)),3))</f>
        <v>0.05</v>
      </c>
      <c r="L5" s="89">
        <f t="shared" ref="L5:L43" si="1">ROUND(10^(-5+0.73504+1.83346*LOG(D5)+1.06569*LOG(E5)),2)</f>
        <v>0.05</v>
      </c>
      <c r="M5" s="89">
        <f t="shared" ref="M5:M43" si="2">ROUND(10^(-5+0.71514+1.74357*LOG(D5)+1.17719*LOG(E5)),2)</f>
        <v>0.05</v>
      </c>
      <c r="N5" s="89">
        <f t="shared" ref="N5:N43" si="3">ROUND(10^(-5+0.82956+1.76381*LOG(D5)+1.06412*LOG(E5)),2)</f>
        <v>0.06</v>
      </c>
      <c r="O5" s="89">
        <f t="shared" ref="O5:O43" si="4">ROUND(10^(-5+0.88226+1.79204*LOG(D5)+0.99303*LOG(E5)),2)</f>
        <v>0.06</v>
      </c>
      <c r="P5" s="89">
        <f t="shared" ref="P5:P43" si="5">HLOOKUP($D5,K$3:O$43,MATCH(A5,$A$3:$A$43,0),1)</f>
        <v>0.05</v>
      </c>
      <c r="Q5" s="89">
        <f t="shared" ref="Q5:Q43" si="6">IF(ROUND(10^(1.810672*LOG(D5)+0.982833*LOG(E5)-4.173533),2)&gt;=0.01,ROUND(10^(1.810672*LOG(D5)+0.982833*LOG(E5)-4.173533),2),ROUND(10^(1.810672*LOG(D5)+0.982833*LOG(E5)-4.173533),3))</f>
        <v>0.05</v>
      </c>
      <c r="R5" s="89">
        <f t="shared" ref="R5:R43" si="7">ROUND(10^(1.905709*LOG(D5)+1.011385*LOG(E5)-4.293729),2)</f>
        <v>0.06</v>
      </c>
      <c r="S5" s="89">
        <f t="shared" ref="S5:S43" si="8">ROUND(10^(1.771888*LOG(D5)+1.138415*LOG(E5)-4.271259),2)</f>
        <v>0.05</v>
      </c>
      <c r="T5" s="89">
        <f t="shared" ref="T5:T43" si="9">ROUND(10^(1.671519*LOG(D5)+1.363617*LOG(E5)-4.404407),2)</f>
        <v>0.05</v>
      </c>
      <c r="U5" s="89">
        <f t="shared" ref="U5:U43" si="10">HLOOKUP($D5,Q$3:T$43,MATCH($A5,$A$3:$A$43,0),1)</f>
        <v>0.06</v>
      </c>
      <c r="V5" s="89">
        <f t="shared" ref="V5:V43" si="11">IF(ROUND(10^(-4.249503+1.946501*LOG(D5)+0.942682*LOG(E5)),2)&gt;=0.01,ROUND(10^(-4.249503+1.946501*LOG(D5)+0.942682*LOG(E5)),2),ROUND(10^(-4.249503+1.946501*LOG(D5)+0.942682*LOG(E5)),3))</f>
        <v>0.06</v>
      </c>
      <c r="W5" s="89">
        <f t="shared" ref="W5:W43" si="12">ROUND(10^(-4.155639+1.847898*LOG(D5)+0.951955*LOG(E5)),2)</f>
        <v>0.06</v>
      </c>
      <c r="X5" s="89">
        <f t="shared" ref="X5:X43" si="13">ROUND(10^(-4.194535+1.804172*LOG(D5)+1.034248*LOG(E5)),2)</f>
        <v>0.06</v>
      </c>
      <c r="Y5" s="89">
        <f t="shared" ref="Y5:Y43" si="14">ROUND(10^(-4.42347+2.006485*LOG(D5)+0.967757*LOG(E5)),2)</f>
        <v>0.05</v>
      </c>
      <c r="Z5" s="89">
        <f t="shared" ref="Z5:Z43" si="15">HLOOKUP($D5,V$3:Y$43,MATCH($A5,$A$3:$A$43,0),1)</f>
        <v>0.06</v>
      </c>
      <c r="AA5" s="89">
        <f t="shared" ref="AA5:AA43" si="16">IF(ROUND(10^(1.80389*LOG(D5)+0.962587*LOG(E5)-4.155099),2)&gt;=0.01,ROUND(10^(1.80389*LOG(D5)+0.962587*LOG(E5)-4.155099),2),ROUND(10^(1.80389*LOG(D5)+0.962587*LOG(E5)-4.155099),3))</f>
        <v>0.05</v>
      </c>
      <c r="AB5" s="89">
        <f t="shared" ref="AB5:AB43" si="17">ROUND(10^(1.979213*LOG(D5)+0.998347*LOG(E5)-4.369281),2)</f>
        <v>0.06</v>
      </c>
      <c r="AC5" s="89">
        <f t="shared" ref="AC5:AC43" si="18">ROUND(10^(1.904401*LOG(D5)+1.062478*LOG(E5)-4.348104),2)</f>
        <v>0.05</v>
      </c>
      <c r="AD5" s="89">
        <f t="shared" ref="AD5:AD43" si="19">ROUND(10^(1.640825*LOG(D5)+1.080387*LOG(E5)-3.976731),2)</f>
        <v>7.0000000000000007E-2</v>
      </c>
      <c r="AE5" s="89">
        <f t="shared" ref="AE5:AE43" si="20">ROUND(10^(1.90887*LOG(D5)+1.088002*LOG(E5)-4.431495),2)</f>
        <v>0.05</v>
      </c>
      <c r="AF5" s="89">
        <f t="shared" ref="AF5:AF43" si="21">HLOOKUP($D5,AA$3:AE$43,MATCH($A5,$A$3:$A$43,0),1)</f>
        <v>0.06</v>
      </c>
      <c r="AG5" s="89">
        <f t="shared" ref="AG5:AG43" si="22">IF(ROUND(10^(1.94019664*LOG(D5)+0.84689666*LOG(E5)-4.20067295),2)&gt;=0.01,ROUND(10^(1.94019664*LOG(D5)+0.84689666*LOG(E5)-4.20067295),2),ROUND(10^(1.94019664*LOG(D5)+0.84689666*LOG(E5)-4.20067295),3))</f>
        <v>0.05</v>
      </c>
      <c r="AH5" s="89">
        <f t="shared" ref="AH5:AH43" si="23">ROUND(10^(1.93813902*LOG(D5)+0.96697002*LOG(E5)-4.32216295),2)</f>
        <v>0.05</v>
      </c>
      <c r="AI5" s="89">
        <f t="shared" ref="AI5:AI43" si="24">ROUND(10^(1.82464098*LOG(D5)+0.97625989*LOG(E5)-4.15096808),2)</f>
        <v>0.06</v>
      </c>
      <c r="AJ5" s="89">
        <f t="shared" ref="AJ5:AJ43" si="25">HLOOKUP($D5,AG$3:AI$43,MATCH($A5,$A$3:$A$43,0),1)</f>
        <v>0.05</v>
      </c>
    </row>
    <row r="6" spans="1:36" ht="12.95" customHeight="1" x14ac:dyDescent="0.15">
      <c r="A6" s="91">
        <v>68</v>
      </c>
      <c r="B6" s="99" t="s">
        <v>37</v>
      </c>
      <c r="C6" s="99"/>
      <c r="D6" s="91">
        <v>16</v>
      </c>
      <c r="E6" s="91">
        <v>10</v>
      </c>
      <c r="F6" s="4">
        <f>IF(D6&gt;0,IF(B6="スギ",P6,IF(B6="ヒノキ",U6,IF(B6="アカマツ",Z6,IF(B6="カラマツ",AF6,AJ6)))),"")</f>
        <v>0.1</v>
      </c>
      <c r="G6" s="91" t="s">
        <v>556</v>
      </c>
      <c r="H6" s="91" t="s">
        <v>32</v>
      </c>
      <c r="I6" s="91" t="s">
        <v>558</v>
      </c>
      <c r="J6" s="1" t="s">
        <v>15</v>
      </c>
      <c r="K6" s="89">
        <f t="shared" si="0"/>
        <v>0.1</v>
      </c>
      <c r="L6" s="89">
        <f t="shared" si="1"/>
        <v>0.1</v>
      </c>
      <c r="M6" s="89">
        <f t="shared" si="2"/>
        <v>0.1</v>
      </c>
      <c r="N6" s="89">
        <f t="shared" si="3"/>
        <v>0.1</v>
      </c>
      <c r="O6" s="89">
        <f t="shared" si="4"/>
        <v>0.11</v>
      </c>
      <c r="P6" s="89">
        <f t="shared" si="5"/>
        <v>0.1</v>
      </c>
      <c r="Q6" s="89">
        <f t="shared" si="6"/>
        <v>0.1</v>
      </c>
      <c r="R6" s="89">
        <f t="shared" si="7"/>
        <v>0.1</v>
      </c>
      <c r="S6" s="89">
        <f t="shared" si="8"/>
        <v>0.1</v>
      </c>
      <c r="T6" s="89">
        <f t="shared" si="9"/>
        <v>0.09</v>
      </c>
      <c r="U6" s="89">
        <f t="shared" si="10"/>
        <v>0.1</v>
      </c>
      <c r="V6" s="89">
        <f t="shared" si="11"/>
        <v>0.11</v>
      </c>
      <c r="W6" s="89">
        <f t="shared" si="12"/>
        <v>0.11</v>
      </c>
      <c r="X6" s="89">
        <f t="shared" si="13"/>
        <v>0.1</v>
      </c>
      <c r="Y6" s="89">
        <f t="shared" si="14"/>
        <v>0.09</v>
      </c>
      <c r="Z6" s="89">
        <f t="shared" si="15"/>
        <v>0.11</v>
      </c>
      <c r="AA6" s="89">
        <f t="shared" si="16"/>
        <v>0.1</v>
      </c>
      <c r="AB6" s="89">
        <f t="shared" si="17"/>
        <v>0.1</v>
      </c>
      <c r="AC6" s="89">
        <f t="shared" si="18"/>
        <v>0.1</v>
      </c>
      <c r="AD6" s="89">
        <f t="shared" si="19"/>
        <v>0.12</v>
      </c>
      <c r="AE6" s="89">
        <f t="shared" si="20"/>
        <v>0.09</v>
      </c>
      <c r="AF6" s="89">
        <f t="shared" si="21"/>
        <v>0.1</v>
      </c>
      <c r="AG6" s="89">
        <f t="shared" si="22"/>
        <v>0.1</v>
      </c>
      <c r="AH6" s="89">
        <f t="shared" si="23"/>
        <v>0.1</v>
      </c>
      <c r="AI6" s="89">
        <f t="shared" si="24"/>
        <v>0.11</v>
      </c>
      <c r="AJ6" s="89">
        <f t="shared" si="25"/>
        <v>0.1</v>
      </c>
    </row>
    <row r="7" spans="1:36" ht="12.95" customHeight="1" x14ac:dyDescent="0.15">
      <c r="A7" s="88"/>
      <c r="B7" s="99"/>
      <c r="C7" s="99"/>
      <c r="D7" s="88"/>
      <c r="E7" s="88"/>
      <c r="F7" s="4" t="str">
        <f t="shared" ref="F7:F43" si="26">IF(D7&gt;0,IF(B7="スギ",P7,IF(B7="ヒノキ",U7,IF(B7="アカマツ",Z7,IF(B7="カラマツ",AF7,AJ7)))),"")</f>
        <v/>
      </c>
      <c r="G7" s="88"/>
      <c r="H7" s="88"/>
      <c r="I7" s="88"/>
      <c r="J7" s="1" t="s">
        <v>15</v>
      </c>
      <c r="K7" s="89" t="e">
        <f t="shared" si="0"/>
        <v>#NUM!</v>
      </c>
      <c r="L7" s="89" t="e">
        <f t="shared" si="1"/>
        <v>#NUM!</v>
      </c>
      <c r="M7" s="89" t="e">
        <f t="shared" si="2"/>
        <v>#NUM!</v>
      </c>
      <c r="N7" s="89" t="e">
        <f t="shared" si="3"/>
        <v>#NUM!</v>
      </c>
      <c r="O7" s="89" t="e">
        <f t="shared" si="4"/>
        <v>#NUM!</v>
      </c>
      <c r="P7" s="89" t="e">
        <f t="shared" si="5"/>
        <v>#N/A</v>
      </c>
      <c r="Q7" s="89" t="e">
        <f t="shared" si="6"/>
        <v>#NUM!</v>
      </c>
      <c r="R7" s="89" t="e">
        <f t="shared" si="7"/>
        <v>#NUM!</v>
      </c>
      <c r="S7" s="89" t="e">
        <f t="shared" si="8"/>
        <v>#NUM!</v>
      </c>
      <c r="T7" s="89" t="e">
        <f t="shared" si="9"/>
        <v>#NUM!</v>
      </c>
      <c r="U7" s="89" t="e">
        <f t="shared" si="10"/>
        <v>#N/A</v>
      </c>
      <c r="V7" s="89" t="e">
        <f t="shared" si="11"/>
        <v>#NUM!</v>
      </c>
      <c r="W7" s="89" t="e">
        <f t="shared" si="12"/>
        <v>#NUM!</v>
      </c>
      <c r="X7" s="89" t="e">
        <f t="shared" si="13"/>
        <v>#NUM!</v>
      </c>
      <c r="Y7" s="89" t="e">
        <f t="shared" si="14"/>
        <v>#NUM!</v>
      </c>
      <c r="Z7" s="89" t="e">
        <f t="shared" si="15"/>
        <v>#N/A</v>
      </c>
      <c r="AA7" s="89" t="e">
        <f t="shared" si="16"/>
        <v>#NUM!</v>
      </c>
      <c r="AB7" s="89" t="e">
        <f t="shared" si="17"/>
        <v>#NUM!</v>
      </c>
      <c r="AC7" s="89" t="e">
        <f t="shared" si="18"/>
        <v>#NUM!</v>
      </c>
      <c r="AD7" s="89" t="e">
        <f t="shared" si="19"/>
        <v>#NUM!</v>
      </c>
      <c r="AE7" s="89" t="e">
        <f t="shared" si="20"/>
        <v>#NUM!</v>
      </c>
      <c r="AF7" s="89" t="e">
        <f t="shared" si="21"/>
        <v>#N/A</v>
      </c>
      <c r="AG7" s="89" t="e">
        <f t="shared" si="22"/>
        <v>#NUM!</v>
      </c>
      <c r="AH7" s="89" t="e">
        <f t="shared" si="23"/>
        <v>#NUM!</v>
      </c>
      <c r="AI7" s="89" t="e">
        <f t="shared" si="24"/>
        <v>#NUM!</v>
      </c>
      <c r="AJ7" s="89" t="e">
        <f t="shared" si="25"/>
        <v>#N/A</v>
      </c>
    </row>
    <row r="8" spans="1:36" ht="12.95" customHeight="1" x14ac:dyDescent="0.15">
      <c r="A8" s="88"/>
      <c r="B8" s="134"/>
      <c r="C8" s="135"/>
      <c r="D8" s="88"/>
      <c r="E8" s="88"/>
      <c r="F8" s="4" t="str">
        <f t="shared" si="26"/>
        <v/>
      </c>
      <c r="G8" s="88"/>
      <c r="H8" s="88"/>
      <c r="I8" s="88"/>
      <c r="J8" s="1" t="s">
        <v>15</v>
      </c>
      <c r="K8" s="89" t="e">
        <f t="shared" si="0"/>
        <v>#NUM!</v>
      </c>
      <c r="L8" s="89" t="e">
        <f t="shared" si="1"/>
        <v>#NUM!</v>
      </c>
      <c r="M8" s="89" t="e">
        <f t="shared" si="2"/>
        <v>#NUM!</v>
      </c>
      <c r="N8" s="89" t="e">
        <f t="shared" si="3"/>
        <v>#NUM!</v>
      </c>
      <c r="O8" s="89" t="e">
        <f t="shared" si="4"/>
        <v>#NUM!</v>
      </c>
      <c r="P8" s="89" t="e">
        <f t="shared" si="5"/>
        <v>#N/A</v>
      </c>
      <c r="Q8" s="89" t="e">
        <f t="shared" si="6"/>
        <v>#NUM!</v>
      </c>
      <c r="R8" s="89" t="e">
        <f t="shared" si="7"/>
        <v>#NUM!</v>
      </c>
      <c r="S8" s="89" t="e">
        <f t="shared" si="8"/>
        <v>#NUM!</v>
      </c>
      <c r="T8" s="89" t="e">
        <f t="shared" si="9"/>
        <v>#NUM!</v>
      </c>
      <c r="U8" s="89" t="e">
        <f t="shared" si="10"/>
        <v>#N/A</v>
      </c>
      <c r="V8" s="89" t="e">
        <f t="shared" si="11"/>
        <v>#NUM!</v>
      </c>
      <c r="W8" s="89" t="e">
        <f t="shared" si="12"/>
        <v>#NUM!</v>
      </c>
      <c r="X8" s="89" t="e">
        <f t="shared" si="13"/>
        <v>#NUM!</v>
      </c>
      <c r="Y8" s="89" t="e">
        <f t="shared" si="14"/>
        <v>#NUM!</v>
      </c>
      <c r="Z8" s="89" t="e">
        <f t="shared" si="15"/>
        <v>#N/A</v>
      </c>
      <c r="AA8" s="89" t="e">
        <f t="shared" si="16"/>
        <v>#NUM!</v>
      </c>
      <c r="AB8" s="89" t="e">
        <f t="shared" si="17"/>
        <v>#NUM!</v>
      </c>
      <c r="AC8" s="89" t="e">
        <f t="shared" si="18"/>
        <v>#NUM!</v>
      </c>
      <c r="AD8" s="89" t="e">
        <f t="shared" si="19"/>
        <v>#NUM!</v>
      </c>
      <c r="AE8" s="89" t="e">
        <f t="shared" si="20"/>
        <v>#NUM!</v>
      </c>
      <c r="AF8" s="89" t="e">
        <f t="shared" si="21"/>
        <v>#N/A</v>
      </c>
      <c r="AG8" s="89" t="e">
        <f t="shared" si="22"/>
        <v>#NUM!</v>
      </c>
      <c r="AH8" s="89" t="e">
        <f t="shared" si="23"/>
        <v>#NUM!</v>
      </c>
      <c r="AI8" s="89" t="e">
        <f t="shared" si="24"/>
        <v>#NUM!</v>
      </c>
      <c r="AJ8" s="89" t="e">
        <f t="shared" si="25"/>
        <v>#N/A</v>
      </c>
    </row>
    <row r="9" spans="1:36" ht="12.95" customHeight="1" x14ac:dyDescent="0.15">
      <c r="A9" s="88"/>
      <c r="B9" s="134"/>
      <c r="C9" s="135"/>
      <c r="D9" s="88"/>
      <c r="E9" s="88"/>
      <c r="F9" s="4" t="str">
        <f>IF(D9&gt;0,IF(B9="スギ",P9,IF(B9="ヒノキ",U9,IF(B9="アカマツ",Z9,IF(B9="カラマツ",AF9,AJ9)))),"")</f>
        <v/>
      </c>
      <c r="G9" s="88"/>
      <c r="H9" s="88"/>
      <c r="I9" s="88"/>
      <c r="J9" s="1" t="s">
        <v>15</v>
      </c>
      <c r="K9" s="89" t="e">
        <f t="shared" si="0"/>
        <v>#NUM!</v>
      </c>
      <c r="L9" s="89" t="e">
        <f t="shared" si="1"/>
        <v>#NUM!</v>
      </c>
      <c r="M9" s="89" t="e">
        <f t="shared" si="2"/>
        <v>#NUM!</v>
      </c>
      <c r="N9" s="89" t="e">
        <f t="shared" si="3"/>
        <v>#NUM!</v>
      </c>
      <c r="O9" s="89" t="e">
        <f t="shared" si="4"/>
        <v>#NUM!</v>
      </c>
      <c r="P9" s="89" t="e">
        <f t="shared" si="5"/>
        <v>#N/A</v>
      </c>
      <c r="Q9" s="89" t="e">
        <f t="shared" si="6"/>
        <v>#NUM!</v>
      </c>
      <c r="R9" s="89" t="e">
        <f t="shared" si="7"/>
        <v>#NUM!</v>
      </c>
      <c r="S9" s="89" t="e">
        <f t="shared" si="8"/>
        <v>#NUM!</v>
      </c>
      <c r="T9" s="89" t="e">
        <f t="shared" si="9"/>
        <v>#NUM!</v>
      </c>
      <c r="U9" s="89" t="e">
        <f t="shared" si="10"/>
        <v>#N/A</v>
      </c>
      <c r="V9" s="89" t="e">
        <f t="shared" si="11"/>
        <v>#NUM!</v>
      </c>
      <c r="W9" s="89" t="e">
        <f t="shared" si="12"/>
        <v>#NUM!</v>
      </c>
      <c r="X9" s="89" t="e">
        <f t="shared" si="13"/>
        <v>#NUM!</v>
      </c>
      <c r="Y9" s="89" t="e">
        <f t="shared" si="14"/>
        <v>#NUM!</v>
      </c>
      <c r="Z9" s="89" t="e">
        <f t="shared" si="15"/>
        <v>#N/A</v>
      </c>
      <c r="AA9" s="89" t="e">
        <f t="shared" si="16"/>
        <v>#NUM!</v>
      </c>
      <c r="AB9" s="89" t="e">
        <f t="shared" si="17"/>
        <v>#NUM!</v>
      </c>
      <c r="AC9" s="89" t="e">
        <f t="shared" si="18"/>
        <v>#NUM!</v>
      </c>
      <c r="AD9" s="89" t="e">
        <f t="shared" si="19"/>
        <v>#NUM!</v>
      </c>
      <c r="AE9" s="89" t="e">
        <f t="shared" si="20"/>
        <v>#NUM!</v>
      </c>
      <c r="AF9" s="89" t="e">
        <f t="shared" si="21"/>
        <v>#N/A</v>
      </c>
      <c r="AG9" s="89" t="e">
        <f t="shared" si="22"/>
        <v>#NUM!</v>
      </c>
      <c r="AH9" s="89" t="e">
        <f t="shared" si="23"/>
        <v>#NUM!</v>
      </c>
      <c r="AI9" s="89" t="e">
        <f t="shared" si="24"/>
        <v>#NUM!</v>
      </c>
      <c r="AJ9" s="89" t="e">
        <f t="shared" si="25"/>
        <v>#N/A</v>
      </c>
    </row>
    <row r="10" spans="1:36" ht="12.95" customHeight="1" x14ac:dyDescent="0.15">
      <c r="A10" s="88"/>
      <c r="B10" s="134"/>
      <c r="C10" s="135"/>
      <c r="D10" s="88"/>
      <c r="E10" s="88"/>
      <c r="F10" s="4" t="str">
        <f>IF(D10&gt;0,IF(B10="スギ",P10,IF(B10="ヒノキ",U10,IF(B10="アカマツ",Z10,IF(B10="カラマツ",AF10,AJ10)))),"")</f>
        <v/>
      </c>
      <c r="G10" s="88"/>
      <c r="H10" s="88"/>
      <c r="I10" s="88"/>
      <c r="J10" s="1" t="s">
        <v>15</v>
      </c>
      <c r="K10" s="89" t="e">
        <f t="shared" si="0"/>
        <v>#NUM!</v>
      </c>
      <c r="L10" s="89" t="e">
        <f t="shared" si="1"/>
        <v>#NUM!</v>
      </c>
      <c r="M10" s="89" t="e">
        <f t="shared" si="2"/>
        <v>#NUM!</v>
      </c>
      <c r="N10" s="89" t="e">
        <f t="shared" si="3"/>
        <v>#NUM!</v>
      </c>
      <c r="O10" s="89" t="e">
        <f t="shared" si="4"/>
        <v>#NUM!</v>
      </c>
      <c r="P10" s="89" t="e">
        <f t="shared" si="5"/>
        <v>#N/A</v>
      </c>
      <c r="Q10" s="89" t="e">
        <f t="shared" si="6"/>
        <v>#NUM!</v>
      </c>
      <c r="R10" s="89" t="e">
        <f t="shared" si="7"/>
        <v>#NUM!</v>
      </c>
      <c r="S10" s="89" t="e">
        <f t="shared" si="8"/>
        <v>#NUM!</v>
      </c>
      <c r="T10" s="89" t="e">
        <f t="shared" si="9"/>
        <v>#NUM!</v>
      </c>
      <c r="U10" s="89" t="e">
        <f t="shared" si="10"/>
        <v>#N/A</v>
      </c>
      <c r="V10" s="89" t="e">
        <f t="shared" si="11"/>
        <v>#NUM!</v>
      </c>
      <c r="W10" s="89" t="e">
        <f t="shared" si="12"/>
        <v>#NUM!</v>
      </c>
      <c r="X10" s="89" t="e">
        <f t="shared" si="13"/>
        <v>#NUM!</v>
      </c>
      <c r="Y10" s="89" t="e">
        <f t="shared" si="14"/>
        <v>#NUM!</v>
      </c>
      <c r="Z10" s="89" t="e">
        <f t="shared" si="15"/>
        <v>#N/A</v>
      </c>
      <c r="AA10" s="89" t="e">
        <f t="shared" si="16"/>
        <v>#NUM!</v>
      </c>
      <c r="AB10" s="89" t="e">
        <f t="shared" si="17"/>
        <v>#NUM!</v>
      </c>
      <c r="AC10" s="89" t="e">
        <f t="shared" si="18"/>
        <v>#NUM!</v>
      </c>
      <c r="AD10" s="89" t="e">
        <f t="shared" si="19"/>
        <v>#NUM!</v>
      </c>
      <c r="AE10" s="89" t="e">
        <f t="shared" si="20"/>
        <v>#NUM!</v>
      </c>
      <c r="AF10" s="89" t="e">
        <f t="shared" si="21"/>
        <v>#N/A</v>
      </c>
      <c r="AG10" s="89" t="e">
        <f t="shared" si="22"/>
        <v>#NUM!</v>
      </c>
      <c r="AH10" s="89" t="e">
        <f t="shared" si="23"/>
        <v>#NUM!</v>
      </c>
      <c r="AI10" s="89" t="e">
        <f t="shared" si="24"/>
        <v>#NUM!</v>
      </c>
      <c r="AJ10" s="89" t="e">
        <f t="shared" si="25"/>
        <v>#N/A</v>
      </c>
    </row>
    <row r="11" spans="1:36" ht="12.95" customHeight="1" x14ac:dyDescent="0.15">
      <c r="A11" s="88"/>
      <c r="B11" s="134"/>
      <c r="C11" s="135"/>
      <c r="D11" s="88"/>
      <c r="E11" s="88"/>
      <c r="F11" s="4" t="str">
        <f t="shared" ref="F11:F12" si="27">IF(D11&gt;0,IF(B11="スギ",P11,IF(B11="ヒノキ",U11,IF(B11="アカマツ",Z11,IF(B11="カラマツ",AF11,AJ11)))),"")</f>
        <v/>
      </c>
      <c r="G11" s="88"/>
      <c r="H11" s="88"/>
      <c r="I11" s="88"/>
      <c r="J11" s="1" t="s">
        <v>15</v>
      </c>
      <c r="K11" s="89" t="e">
        <f t="shared" si="0"/>
        <v>#NUM!</v>
      </c>
      <c r="L11" s="89" t="e">
        <f t="shared" si="1"/>
        <v>#NUM!</v>
      </c>
      <c r="M11" s="89" t="e">
        <f t="shared" si="2"/>
        <v>#NUM!</v>
      </c>
      <c r="N11" s="89" t="e">
        <f t="shared" si="3"/>
        <v>#NUM!</v>
      </c>
      <c r="O11" s="89" t="e">
        <f t="shared" si="4"/>
        <v>#NUM!</v>
      </c>
      <c r="P11" s="89" t="e">
        <f t="shared" si="5"/>
        <v>#N/A</v>
      </c>
      <c r="Q11" s="89" t="e">
        <f t="shared" si="6"/>
        <v>#NUM!</v>
      </c>
      <c r="R11" s="89" t="e">
        <f t="shared" si="7"/>
        <v>#NUM!</v>
      </c>
      <c r="S11" s="89" t="e">
        <f t="shared" si="8"/>
        <v>#NUM!</v>
      </c>
      <c r="T11" s="89" t="e">
        <f t="shared" si="9"/>
        <v>#NUM!</v>
      </c>
      <c r="U11" s="89" t="e">
        <f t="shared" si="10"/>
        <v>#N/A</v>
      </c>
      <c r="V11" s="89" t="e">
        <f t="shared" si="11"/>
        <v>#NUM!</v>
      </c>
      <c r="W11" s="89" t="e">
        <f t="shared" si="12"/>
        <v>#NUM!</v>
      </c>
      <c r="X11" s="89" t="e">
        <f t="shared" si="13"/>
        <v>#NUM!</v>
      </c>
      <c r="Y11" s="89" t="e">
        <f t="shared" si="14"/>
        <v>#NUM!</v>
      </c>
      <c r="Z11" s="89" t="e">
        <f t="shared" si="15"/>
        <v>#N/A</v>
      </c>
      <c r="AA11" s="89" t="e">
        <f t="shared" si="16"/>
        <v>#NUM!</v>
      </c>
      <c r="AB11" s="89" t="e">
        <f t="shared" si="17"/>
        <v>#NUM!</v>
      </c>
      <c r="AC11" s="89" t="e">
        <f t="shared" si="18"/>
        <v>#NUM!</v>
      </c>
      <c r="AD11" s="89" t="e">
        <f t="shared" si="19"/>
        <v>#NUM!</v>
      </c>
      <c r="AE11" s="89" t="e">
        <f t="shared" si="20"/>
        <v>#NUM!</v>
      </c>
      <c r="AF11" s="89" t="e">
        <f t="shared" si="21"/>
        <v>#N/A</v>
      </c>
      <c r="AG11" s="89" t="e">
        <f t="shared" si="22"/>
        <v>#NUM!</v>
      </c>
      <c r="AH11" s="89" t="e">
        <f t="shared" si="23"/>
        <v>#NUM!</v>
      </c>
      <c r="AI11" s="89" t="e">
        <f t="shared" si="24"/>
        <v>#NUM!</v>
      </c>
      <c r="AJ11" s="89" t="e">
        <f t="shared" si="25"/>
        <v>#N/A</v>
      </c>
    </row>
    <row r="12" spans="1:36" ht="12.95" customHeight="1" x14ac:dyDescent="0.15">
      <c r="A12" s="88"/>
      <c r="B12" s="134"/>
      <c r="C12" s="135"/>
      <c r="D12" s="88"/>
      <c r="E12" s="88"/>
      <c r="F12" s="4" t="str">
        <f t="shared" si="27"/>
        <v/>
      </c>
      <c r="G12" s="88"/>
      <c r="H12" s="88"/>
      <c r="I12" s="88"/>
      <c r="J12" s="1" t="s">
        <v>15</v>
      </c>
      <c r="K12" s="89" t="e">
        <f t="shared" si="0"/>
        <v>#NUM!</v>
      </c>
      <c r="L12" s="89" t="e">
        <f t="shared" si="1"/>
        <v>#NUM!</v>
      </c>
      <c r="M12" s="89" t="e">
        <f t="shared" si="2"/>
        <v>#NUM!</v>
      </c>
      <c r="N12" s="89" t="e">
        <f t="shared" si="3"/>
        <v>#NUM!</v>
      </c>
      <c r="O12" s="89" t="e">
        <f t="shared" si="4"/>
        <v>#NUM!</v>
      </c>
      <c r="P12" s="89" t="e">
        <f t="shared" si="5"/>
        <v>#N/A</v>
      </c>
      <c r="Q12" s="89" t="e">
        <f t="shared" si="6"/>
        <v>#NUM!</v>
      </c>
      <c r="R12" s="89" t="e">
        <f t="shared" si="7"/>
        <v>#NUM!</v>
      </c>
      <c r="S12" s="89" t="e">
        <f t="shared" si="8"/>
        <v>#NUM!</v>
      </c>
      <c r="T12" s="89" t="e">
        <f t="shared" si="9"/>
        <v>#NUM!</v>
      </c>
      <c r="U12" s="89" t="e">
        <f t="shared" si="10"/>
        <v>#N/A</v>
      </c>
      <c r="V12" s="89" t="e">
        <f t="shared" si="11"/>
        <v>#NUM!</v>
      </c>
      <c r="W12" s="89" t="e">
        <f t="shared" si="12"/>
        <v>#NUM!</v>
      </c>
      <c r="X12" s="89" t="e">
        <f t="shared" si="13"/>
        <v>#NUM!</v>
      </c>
      <c r="Y12" s="89" t="e">
        <f t="shared" si="14"/>
        <v>#NUM!</v>
      </c>
      <c r="Z12" s="89" t="e">
        <f t="shared" si="15"/>
        <v>#N/A</v>
      </c>
      <c r="AA12" s="89" t="e">
        <f t="shared" si="16"/>
        <v>#NUM!</v>
      </c>
      <c r="AB12" s="89" t="e">
        <f t="shared" si="17"/>
        <v>#NUM!</v>
      </c>
      <c r="AC12" s="89" t="e">
        <f t="shared" si="18"/>
        <v>#NUM!</v>
      </c>
      <c r="AD12" s="89" t="e">
        <f t="shared" si="19"/>
        <v>#NUM!</v>
      </c>
      <c r="AE12" s="89" t="e">
        <f t="shared" si="20"/>
        <v>#NUM!</v>
      </c>
      <c r="AF12" s="89" t="e">
        <f t="shared" si="21"/>
        <v>#N/A</v>
      </c>
      <c r="AG12" s="89" t="e">
        <f t="shared" si="22"/>
        <v>#NUM!</v>
      </c>
      <c r="AH12" s="89" t="e">
        <f t="shared" si="23"/>
        <v>#NUM!</v>
      </c>
      <c r="AI12" s="89" t="e">
        <f t="shared" si="24"/>
        <v>#NUM!</v>
      </c>
      <c r="AJ12" s="89" t="e">
        <f t="shared" si="25"/>
        <v>#N/A</v>
      </c>
    </row>
    <row r="13" spans="1:36" ht="12.95" customHeight="1" x14ac:dyDescent="0.15">
      <c r="A13" s="88"/>
      <c r="B13" s="99"/>
      <c r="C13" s="99"/>
      <c r="D13" s="88"/>
      <c r="E13" s="88"/>
      <c r="F13" s="4" t="str">
        <f t="shared" si="26"/>
        <v/>
      </c>
      <c r="G13" s="5"/>
      <c r="H13" s="88"/>
      <c r="I13" s="88"/>
      <c r="J13" s="1" t="s">
        <v>15</v>
      </c>
      <c r="K13" s="89" t="e">
        <f t="shared" si="0"/>
        <v>#NUM!</v>
      </c>
      <c r="L13" s="89" t="e">
        <f t="shared" si="1"/>
        <v>#NUM!</v>
      </c>
      <c r="M13" s="89" t="e">
        <f t="shared" si="2"/>
        <v>#NUM!</v>
      </c>
      <c r="N13" s="89" t="e">
        <f t="shared" si="3"/>
        <v>#NUM!</v>
      </c>
      <c r="O13" s="89" t="e">
        <f t="shared" si="4"/>
        <v>#NUM!</v>
      </c>
      <c r="P13" s="89" t="e">
        <f t="shared" si="5"/>
        <v>#N/A</v>
      </c>
      <c r="Q13" s="89" t="e">
        <f t="shared" si="6"/>
        <v>#NUM!</v>
      </c>
      <c r="R13" s="89" t="e">
        <f t="shared" si="7"/>
        <v>#NUM!</v>
      </c>
      <c r="S13" s="89" t="e">
        <f t="shared" si="8"/>
        <v>#NUM!</v>
      </c>
      <c r="T13" s="89" t="e">
        <f t="shared" si="9"/>
        <v>#NUM!</v>
      </c>
      <c r="U13" s="89" t="e">
        <f t="shared" si="10"/>
        <v>#N/A</v>
      </c>
      <c r="V13" s="89" t="e">
        <f t="shared" si="11"/>
        <v>#NUM!</v>
      </c>
      <c r="W13" s="89" t="e">
        <f t="shared" si="12"/>
        <v>#NUM!</v>
      </c>
      <c r="X13" s="89" t="e">
        <f t="shared" si="13"/>
        <v>#NUM!</v>
      </c>
      <c r="Y13" s="89" t="e">
        <f t="shared" si="14"/>
        <v>#NUM!</v>
      </c>
      <c r="Z13" s="89" t="e">
        <f t="shared" si="15"/>
        <v>#N/A</v>
      </c>
      <c r="AA13" s="89" t="e">
        <f t="shared" si="16"/>
        <v>#NUM!</v>
      </c>
      <c r="AB13" s="89" t="e">
        <f t="shared" si="17"/>
        <v>#NUM!</v>
      </c>
      <c r="AC13" s="89" t="e">
        <f t="shared" si="18"/>
        <v>#NUM!</v>
      </c>
      <c r="AD13" s="89" t="e">
        <f t="shared" si="19"/>
        <v>#NUM!</v>
      </c>
      <c r="AE13" s="89" t="e">
        <f t="shared" si="20"/>
        <v>#NUM!</v>
      </c>
      <c r="AF13" s="89" t="e">
        <f t="shared" si="21"/>
        <v>#N/A</v>
      </c>
      <c r="AG13" s="89" t="e">
        <f t="shared" si="22"/>
        <v>#NUM!</v>
      </c>
      <c r="AH13" s="89" t="e">
        <f t="shared" si="23"/>
        <v>#NUM!</v>
      </c>
      <c r="AI13" s="89" t="e">
        <f t="shared" si="24"/>
        <v>#NUM!</v>
      </c>
      <c r="AJ13" s="89" t="e">
        <f t="shared" si="25"/>
        <v>#N/A</v>
      </c>
    </row>
    <row r="14" spans="1:36" ht="12.95" customHeight="1" x14ac:dyDescent="0.15">
      <c r="A14" s="88"/>
      <c r="B14" s="99"/>
      <c r="C14" s="99"/>
      <c r="D14" s="88"/>
      <c r="E14" s="88"/>
      <c r="F14" s="4" t="str">
        <f>IF(D14&gt;0,IF(B14="スギ",P14,IF(B14="ヒノキ",U14,IF(B14="アカマツ",Z14,IF(B14="カラマツ",AF14,AJ14)))),"")</f>
        <v/>
      </c>
      <c r="G14" s="88"/>
      <c r="H14" s="88"/>
      <c r="I14" s="88"/>
      <c r="J14" s="1" t="s">
        <v>15</v>
      </c>
      <c r="K14" s="89" t="e">
        <f>IF(ROUND(10^(-5+0.8769+1.7454*LOG(D14)+1.014*LOG(E14)),2)&gt;=0.01,ROUND(10^(-5+0.8769+1.7454*LOG(D14)+1.014*LOG(E14)),2),ROUND(10^(-5+0.8769+1.7454*LOG(D14)+1.014*LOG(E14)),3))</f>
        <v>#NUM!</v>
      </c>
      <c r="L14" s="89" t="e">
        <f>ROUND(10^(-5+0.73504+1.83346*LOG(D14)+1.06569*LOG(E14)),2)</f>
        <v>#NUM!</v>
      </c>
      <c r="M14" s="89" t="e">
        <f>ROUND(10^(-5+0.71514+1.74357*LOG(D14)+1.17719*LOG(E14)),2)</f>
        <v>#NUM!</v>
      </c>
      <c r="N14" s="89" t="e">
        <f>ROUND(10^(-5+0.82956+1.76381*LOG(D14)+1.06412*LOG(E14)),2)</f>
        <v>#NUM!</v>
      </c>
      <c r="O14" s="89" t="e">
        <f>ROUND(10^(-5+0.88226+1.79204*LOG(D14)+0.99303*LOG(E14)),2)</f>
        <v>#NUM!</v>
      </c>
      <c r="P14" s="89" t="e">
        <f>HLOOKUP($D14,K$3:O$43,MATCH(A14,$A$3:$A$43,0),1)</f>
        <v>#N/A</v>
      </c>
      <c r="Q14" s="89" t="e">
        <f>IF(ROUND(10^(1.810672*LOG(D14)+0.982833*LOG(E14)-4.173533),2)&gt;=0.01,ROUND(10^(1.810672*LOG(D14)+0.982833*LOG(E14)-4.173533),2),ROUND(10^(1.810672*LOG(D14)+0.982833*LOG(E14)-4.173533),3))</f>
        <v>#NUM!</v>
      </c>
      <c r="R14" s="89" t="e">
        <f>ROUND(10^(1.905709*LOG(D14)+1.011385*LOG(E14)-4.293729),2)</f>
        <v>#NUM!</v>
      </c>
      <c r="S14" s="89" t="e">
        <f>ROUND(10^(1.771888*LOG(D14)+1.138415*LOG(E14)-4.271259),2)</f>
        <v>#NUM!</v>
      </c>
      <c r="T14" s="89" t="e">
        <f>ROUND(10^(1.671519*LOG(D14)+1.363617*LOG(E14)-4.404407),2)</f>
        <v>#NUM!</v>
      </c>
      <c r="U14" s="89" t="e">
        <f>HLOOKUP($D14,Q$3:T$43,MATCH($A14,$A$3:$A$43,0),1)</f>
        <v>#N/A</v>
      </c>
      <c r="V14" s="89" t="e">
        <f>IF(ROUND(10^(-4.249503+1.946501*LOG(D14)+0.942682*LOG(E14)),2)&gt;=0.01,ROUND(10^(-4.249503+1.946501*LOG(D14)+0.942682*LOG(E14)),2),ROUND(10^(-4.249503+1.946501*LOG(D14)+0.942682*LOG(E14)),3))</f>
        <v>#NUM!</v>
      </c>
      <c r="W14" s="89" t="e">
        <f>ROUND(10^(-4.155639+1.847898*LOG(D14)+0.951955*LOG(E14)),2)</f>
        <v>#NUM!</v>
      </c>
      <c r="X14" s="89" t="e">
        <f>ROUND(10^(-4.194535+1.804172*LOG(D14)+1.034248*LOG(E14)),2)</f>
        <v>#NUM!</v>
      </c>
      <c r="Y14" s="89" t="e">
        <f>ROUND(10^(-4.42347+2.006485*LOG(D14)+0.967757*LOG(E14)),2)</f>
        <v>#NUM!</v>
      </c>
      <c r="Z14" s="89" t="e">
        <f>HLOOKUP($D14,V$3:Y$43,MATCH($A14,$A$3:$A$43,0),1)</f>
        <v>#N/A</v>
      </c>
      <c r="AA14" s="89" t="e">
        <f>IF(ROUND(10^(1.80389*LOG(D14)+0.962587*LOG(E14)-4.155099),2)&gt;=0.01,ROUND(10^(1.80389*LOG(D14)+0.962587*LOG(E14)-4.155099),2),ROUND(10^(1.80389*LOG(D14)+0.962587*LOG(E14)-4.155099),3))</f>
        <v>#NUM!</v>
      </c>
      <c r="AB14" s="89" t="e">
        <f>ROUND(10^(1.979213*LOG(D14)+0.998347*LOG(E14)-4.369281),2)</f>
        <v>#NUM!</v>
      </c>
      <c r="AC14" s="89" t="e">
        <f>ROUND(10^(1.904401*LOG(D14)+1.062478*LOG(E14)-4.348104),2)</f>
        <v>#NUM!</v>
      </c>
      <c r="AD14" s="89" t="e">
        <f>ROUND(10^(1.640825*LOG(D14)+1.080387*LOG(E14)-3.976731),2)</f>
        <v>#NUM!</v>
      </c>
      <c r="AE14" s="89" t="e">
        <f>ROUND(10^(1.90887*LOG(D14)+1.088002*LOG(E14)-4.431495),2)</f>
        <v>#NUM!</v>
      </c>
      <c r="AF14" s="89" t="e">
        <f>HLOOKUP($D14,AA$3:AE$43,MATCH($A14,$A$3:$A$43,0),1)</f>
        <v>#N/A</v>
      </c>
      <c r="AG14" s="89" t="e">
        <f>IF(ROUND(10^(1.94019664*LOG(D14)+0.84689666*LOG(E14)-4.20067295),2)&gt;=0.01,ROUND(10^(1.94019664*LOG(D14)+0.84689666*LOG(E14)-4.20067295),2),ROUND(10^(1.94019664*LOG(D14)+0.84689666*LOG(E14)-4.20067295),3))</f>
        <v>#NUM!</v>
      </c>
      <c r="AH14" s="89" t="e">
        <f>ROUND(10^(1.93813902*LOG(D14)+0.96697002*LOG(E14)-4.32216295),2)</f>
        <v>#NUM!</v>
      </c>
      <c r="AI14" s="89" t="e">
        <f>ROUND(10^(1.82464098*LOG(D14)+0.97625989*LOG(E14)-4.15096808),2)</f>
        <v>#NUM!</v>
      </c>
      <c r="AJ14" s="89" t="e">
        <f>HLOOKUP($D14,AG$3:AI$43,MATCH($A14,$A$3:$A$43,0),1)</f>
        <v>#N/A</v>
      </c>
    </row>
    <row r="15" spans="1:36" ht="12.95" customHeight="1" x14ac:dyDescent="0.15">
      <c r="A15" s="88"/>
      <c r="B15" s="99"/>
      <c r="C15" s="99"/>
      <c r="D15" s="88"/>
      <c r="E15" s="88"/>
      <c r="F15" s="4" t="str">
        <f t="shared" si="26"/>
        <v/>
      </c>
      <c r="G15" s="88"/>
      <c r="H15" s="88"/>
      <c r="I15" s="88"/>
      <c r="J15" s="1" t="s">
        <v>15</v>
      </c>
      <c r="K15" s="89" t="e">
        <f t="shared" si="0"/>
        <v>#NUM!</v>
      </c>
      <c r="L15" s="89" t="e">
        <f t="shared" si="1"/>
        <v>#NUM!</v>
      </c>
      <c r="M15" s="89" t="e">
        <f t="shared" si="2"/>
        <v>#NUM!</v>
      </c>
      <c r="N15" s="89" t="e">
        <f t="shared" si="3"/>
        <v>#NUM!</v>
      </c>
      <c r="O15" s="89" t="e">
        <f t="shared" si="4"/>
        <v>#NUM!</v>
      </c>
      <c r="P15" s="89" t="e">
        <f t="shared" si="5"/>
        <v>#N/A</v>
      </c>
      <c r="Q15" s="89" t="e">
        <f t="shared" si="6"/>
        <v>#NUM!</v>
      </c>
      <c r="R15" s="89" t="e">
        <f t="shared" si="7"/>
        <v>#NUM!</v>
      </c>
      <c r="S15" s="89" t="e">
        <f t="shared" si="8"/>
        <v>#NUM!</v>
      </c>
      <c r="T15" s="89" t="e">
        <f t="shared" si="9"/>
        <v>#NUM!</v>
      </c>
      <c r="U15" s="89" t="e">
        <f t="shared" si="10"/>
        <v>#N/A</v>
      </c>
      <c r="V15" s="89" t="e">
        <f t="shared" si="11"/>
        <v>#NUM!</v>
      </c>
      <c r="W15" s="89" t="e">
        <f t="shared" si="12"/>
        <v>#NUM!</v>
      </c>
      <c r="X15" s="89" t="e">
        <f t="shared" si="13"/>
        <v>#NUM!</v>
      </c>
      <c r="Y15" s="89" t="e">
        <f t="shared" si="14"/>
        <v>#NUM!</v>
      </c>
      <c r="Z15" s="89" t="e">
        <f t="shared" si="15"/>
        <v>#N/A</v>
      </c>
      <c r="AA15" s="89" t="e">
        <f t="shared" si="16"/>
        <v>#NUM!</v>
      </c>
      <c r="AB15" s="89" t="e">
        <f t="shared" si="17"/>
        <v>#NUM!</v>
      </c>
      <c r="AC15" s="89" t="e">
        <f t="shared" si="18"/>
        <v>#NUM!</v>
      </c>
      <c r="AD15" s="89" t="e">
        <f t="shared" si="19"/>
        <v>#NUM!</v>
      </c>
      <c r="AE15" s="89" t="e">
        <f t="shared" si="20"/>
        <v>#NUM!</v>
      </c>
      <c r="AF15" s="89" t="e">
        <f t="shared" si="21"/>
        <v>#N/A</v>
      </c>
      <c r="AG15" s="89" t="e">
        <f t="shared" si="22"/>
        <v>#NUM!</v>
      </c>
      <c r="AH15" s="89" t="e">
        <f t="shared" si="23"/>
        <v>#NUM!</v>
      </c>
      <c r="AI15" s="89" t="e">
        <f t="shared" si="24"/>
        <v>#NUM!</v>
      </c>
      <c r="AJ15" s="89" t="e">
        <f t="shared" si="25"/>
        <v>#N/A</v>
      </c>
    </row>
    <row r="16" spans="1:36" ht="12.95" customHeight="1" x14ac:dyDescent="0.15">
      <c r="A16" s="88"/>
      <c r="B16" s="99"/>
      <c r="C16" s="99"/>
      <c r="D16" s="88"/>
      <c r="E16" s="88"/>
      <c r="F16" s="4" t="str">
        <f t="shared" si="26"/>
        <v/>
      </c>
      <c r="G16" s="88"/>
      <c r="H16" s="88"/>
      <c r="I16" s="88"/>
      <c r="J16" s="1" t="s">
        <v>15</v>
      </c>
      <c r="K16" s="89" t="e">
        <f t="shared" si="0"/>
        <v>#NUM!</v>
      </c>
      <c r="L16" s="89" t="e">
        <f t="shared" si="1"/>
        <v>#NUM!</v>
      </c>
      <c r="M16" s="89" t="e">
        <f t="shared" si="2"/>
        <v>#NUM!</v>
      </c>
      <c r="N16" s="89" t="e">
        <f t="shared" si="3"/>
        <v>#NUM!</v>
      </c>
      <c r="O16" s="89" t="e">
        <f t="shared" si="4"/>
        <v>#NUM!</v>
      </c>
      <c r="P16" s="89" t="e">
        <f t="shared" si="5"/>
        <v>#N/A</v>
      </c>
      <c r="Q16" s="89" t="e">
        <f t="shared" si="6"/>
        <v>#NUM!</v>
      </c>
      <c r="R16" s="89" t="e">
        <f t="shared" si="7"/>
        <v>#NUM!</v>
      </c>
      <c r="S16" s="89" t="e">
        <f t="shared" si="8"/>
        <v>#NUM!</v>
      </c>
      <c r="T16" s="89" t="e">
        <f t="shared" si="9"/>
        <v>#NUM!</v>
      </c>
      <c r="U16" s="89" t="e">
        <f t="shared" si="10"/>
        <v>#N/A</v>
      </c>
      <c r="V16" s="89" t="e">
        <f t="shared" si="11"/>
        <v>#NUM!</v>
      </c>
      <c r="W16" s="89" t="e">
        <f t="shared" si="12"/>
        <v>#NUM!</v>
      </c>
      <c r="X16" s="89" t="e">
        <f t="shared" si="13"/>
        <v>#NUM!</v>
      </c>
      <c r="Y16" s="89" t="e">
        <f t="shared" si="14"/>
        <v>#NUM!</v>
      </c>
      <c r="Z16" s="89" t="e">
        <f t="shared" si="15"/>
        <v>#N/A</v>
      </c>
      <c r="AA16" s="89" t="e">
        <f t="shared" si="16"/>
        <v>#NUM!</v>
      </c>
      <c r="AB16" s="89" t="e">
        <f t="shared" si="17"/>
        <v>#NUM!</v>
      </c>
      <c r="AC16" s="89" t="e">
        <f t="shared" si="18"/>
        <v>#NUM!</v>
      </c>
      <c r="AD16" s="89" t="e">
        <f t="shared" si="19"/>
        <v>#NUM!</v>
      </c>
      <c r="AE16" s="89" t="e">
        <f t="shared" si="20"/>
        <v>#NUM!</v>
      </c>
      <c r="AF16" s="89" t="e">
        <f t="shared" si="21"/>
        <v>#N/A</v>
      </c>
      <c r="AG16" s="89" t="e">
        <f t="shared" si="22"/>
        <v>#NUM!</v>
      </c>
      <c r="AH16" s="89" t="e">
        <f t="shared" si="23"/>
        <v>#NUM!</v>
      </c>
      <c r="AI16" s="89" t="e">
        <f t="shared" si="24"/>
        <v>#NUM!</v>
      </c>
      <c r="AJ16" s="89" t="e">
        <f t="shared" si="25"/>
        <v>#N/A</v>
      </c>
    </row>
    <row r="17" spans="1:36" ht="12.95" customHeight="1" x14ac:dyDescent="0.15">
      <c r="A17" s="88"/>
      <c r="B17" s="99"/>
      <c r="C17" s="99"/>
      <c r="D17" s="88"/>
      <c r="E17" s="88"/>
      <c r="F17" s="4" t="str">
        <f t="shared" si="26"/>
        <v/>
      </c>
      <c r="G17" s="88"/>
      <c r="H17" s="88"/>
      <c r="I17" s="88"/>
      <c r="J17" s="1" t="s">
        <v>15</v>
      </c>
      <c r="K17" s="89" t="e">
        <f t="shared" si="0"/>
        <v>#NUM!</v>
      </c>
      <c r="L17" s="89" t="e">
        <f t="shared" si="1"/>
        <v>#NUM!</v>
      </c>
      <c r="M17" s="89" t="e">
        <f t="shared" si="2"/>
        <v>#NUM!</v>
      </c>
      <c r="N17" s="89" t="e">
        <f t="shared" si="3"/>
        <v>#NUM!</v>
      </c>
      <c r="O17" s="89" t="e">
        <f t="shared" si="4"/>
        <v>#NUM!</v>
      </c>
      <c r="P17" s="89" t="e">
        <f t="shared" si="5"/>
        <v>#N/A</v>
      </c>
      <c r="Q17" s="89" t="e">
        <f t="shared" si="6"/>
        <v>#NUM!</v>
      </c>
      <c r="R17" s="89" t="e">
        <f t="shared" si="7"/>
        <v>#NUM!</v>
      </c>
      <c r="S17" s="89" t="e">
        <f t="shared" si="8"/>
        <v>#NUM!</v>
      </c>
      <c r="T17" s="89" t="e">
        <f t="shared" si="9"/>
        <v>#NUM!</v>
      </c>
      <c r="U17" s="89" t="e">
        <f t="shared" si="10"/>
        <v>#N/A</v>
      </c>
      <c r="V17" s="89" t="e">
        <f t="shared" si="11"/>
        <v>#NUM!</v>
      </c>
      <c r="W17" s="89" t="e">
        <f t="shared" si="12"/>
        <v>#NUM!</v>
      </c>
      <c r="X17" s="89" t="e">
        <f t="shared" si="13"/>
        <v>#NUM!</v>
      </c>
      <c r="Y17" s="89" t="e">
        <f t="shared" si="14"/>
        <v>#NUM!</v>
      </c>
      <c r="Z17" s="89" t="e">
        <f t="shared" si="15"/>
        <v>#N/A</v>
      </c>
      <c r="AA17" s="89" t="e">
        <f t="shared" si="16"/>
        <v>#NUM!</v>
      </c>
      <c r="AB17" s="89" t="e">
        <f t="shared" si="17"/>
        <v>#NUM!</v>
      </c>
      <c r="AC17" s="89" t="e">
        <f t="shared" si="18"/>
        <v>#NUM!</v>
      </c>
      <c r="AD17" s="89" t="e">
        <f t="shared" si="19"/>
        <v>#NUM!</v>
      </c>
      <c r="AE17" s="89" t="e">
        <f t="shared" si="20"/>
        <v>#NUM!</v>
      </c>
      <c r="AF17" s="89" t="e">
        <f t="shared" si="21"/>
        <v>#N/A</v>
      </c>
      <c r="AG17" s="89" t="e">
        <f t="shared" si="22"/>
        <v>#NUM!</v>
      </c>
      <c r="AH17" s="89" t="e">
        <f t="shared" si="23"/>
        <v>#NUM!</v>
      </c>
      <c r="AI17" s="89" t="e">
        <f t="shared" si="24"/>
        <v>#NUM!</v>
      </c>
      <c r="AJ17" s="89" t="e">
        <f t="shared" si="25"/>
        <v>#N/A</v>
      </c>
    </row>
    <row r="18" spans="1:36" ht="12.95" customHeight="1" x14ac:dyDescent="0.15">
      <c r="A18" s="88"/>
      <c r="B18" s="99"/>
      <c r="C18" s="99"/>
      <c r="D18" s="88"/>
      <c r="E18" s="88"/>
      <c r="F18" s="4" t="str">
        <f t="shared" si="26"/>
        <v/>
      </c>
      <c r="G18" s="88"/>
      <c r="H18" s="88"/>
      <c r="I18" s="88"/>
      <c r="J18" s="1" t="s">
        <v>15</v>
      </c>
      <c r="K18" s="89" t="e">
        <f t="shared" si="0"/>
        <v>#NUM!</v>
      </c>
      <c r="L18" s="89" t="e">
        <f t="shared" si="1"/>
        <v>#NUM!</v>
      </c>
      <c r="M18" s="89" t="e">
        <f t="shared" si="2"/>
        <v>#NUM!</v>
      </c>
      <c r="N18" s="89" t="e">
        <f t="shared" si="3"/>
        <v>#NUM!</v>
      </c>
      <c r="O18" s="89" t="e">
        <f t="shared" si="4"/>
        <v>#NUM!</v>
      </c>
      <c r="P18" s="89" t="e">
        <f t="shared" si="5"/>
        <v>#N/A</v>
      </c>
      <c r="Q18" s="89" t="e">
        <f t="shared" si="6"/>
        <v>#NUM!</v>
      </c>
      <c r="R18" s="89" t="e">
        <f t="shared" si="7"/>
        <v>#NUM!</v>
      </c>
      <c r="S18" s="89" t="e">
        <f t="shared" si="8"/>
        <v>#NUM!</v>
      </c>
      <c r="T18" s="89" t="e">
        <f t="shared" si="9"/>
        <v>#NUM!</v>
      </c>
      <c r="U18" s="89" t="e">
        <f t="shared" si="10"/>
        <v>#N/A</v>
      </c>
      <c r="V18" s="89" t="e">
        <f t="shared" si="11"/>
        <v>#NUM!</v>
      </c>
      <c r="W18" s="89" t="e">
        <f t="shared" si="12"/>
        <v>#NUM!</v>
      </c>
      <c r="X18" s="89" t="e">
        <f t="shared" si="13"/>
        <v>#NUM!</v>
      </c>
      <c r="Y18" s="89" t="e">
        <f t="shared" si="14"/>
        <v>#NUM!</v>
      </c>
      <c r="Z18" s="89" t="e">
        <f t="shared" si="15"/>
        <v>#N/A</v>
      </c>
      <c r="AA18" s="89" t="e">
        <f t="shared" si="16"/>
        <v>#NUM!</v>
      </c>
      <c r="AB18" s="89" t="e">
        <f t="shared" si="17"/>
        <v>#NUM!</v>
      </c>
      <c r="AC18" s="89" t="e">
        <f t="shared" si="18"/>
        <v>#NUM!</v>
      </c>
      <c r="AD18" s="89" t="e">
        <f t="shared" si="19"/>
        <v>#NUM!</v>
      </c>
      <c r="AE18" s="89" t="e">
        <f t="shared" si="20"/>
        <v>#NUM!</v>
      </c>
      <c r="AF18" s="89" t="e">
        <f t="shared" si="21"/>
        <v>#N/A</v>
      </c>
      <c r="AG18" s="89" t="e">
        <f t="shared" si="22"/>
        <v>#NUM!</v>
      </c>
      <c r="AH18" s="89" t="e">
        <f t="shared" si="23"/>
        <v>#NUM!</v>
      </c>
      <c r="AI18" s="89" t="e">
        <f t="shared" si="24"/>
        <v>#NUM!</v>
      </c>
      <c r="AJ18" s="89" t="e">
        <f t="shared" si="25"/>
        <v>#N/A</v>
      </c>
    </row>
    <row r="19" spans="1:36" ht="12.95" customHeight="1" x14ac:dyDescent="0.15">
      <c r="A19" s="88"/>
      <c r="B19" s="99"/>
      <c r="C19" s="99"/>
      <c r="D19" s="88"/>
      <c r="E19" s="88"/>
      <c r="F19" s="4" t="str">
        <f t="shared" si="26"/>
        <v/>
      </c>
      <c r="G19" s="88"/>
      <c r="H19" s="88"/>
      <c r="I19" s="88"/>
      <c r="J19" s="1" t="s">
        <v>15</v>
      </c>
      <c r="K19" s="89" t="e">
        <f t="shared" si="0"/>
        <v>#NUM!</v>
      </c>
      <c r="L19" s="89" t="e">
        <f t="shared" si="1"/>
        <v>#NUM!</v>
      </c>
      <c r="M19" s="89" t="e">
        <f t="shared" si="2"/>
        <v>#NUM!</v>
      </c>
      <c r="N19" s="89" t="e">
        <f t="shared" si="3"/>
        <v>#NUM!</v>
      </c>
      <c r="O19" s="89" t="e">
        <f t="shared" si="4"/>
        <v>#NUM!</v>
      </c>
      <c r="P19" s="89" t="e">
        <f t="shared" si="5"/>
        <v>#N/A</v>
      </c>
      <c r="Q19" s="89" t="e">
        <f t="shared" si="6"/>
        <v>#NUM!</v>
      </c>
      <c r="R19" s="89" t="e">
        <f t="shared" si="7"/>
        <v>#NUM!</v>
      </c>
      <c r="S19" s="89" t="e">
        <f t="shared" si="8"/>
        <v>#NUM!</v>
      </c>
      <c r="T19" s="89" t="e">
        <f t="shared" si="9"/>
        <v>#NUM!</v>
      </c>
      <c r="U19" s="89" t="e">
        <f t="shared" si="10"/>
        <v>#N/A</v>
      </c>
      <c r="V19" s="89" t="e">
        <f t="shared" si="11"/>
        <v>#NUM!</v>
      </c>
      <c r="W19" s="89" t="e">
        <f t="shared" si="12"/>
        <v>#NUM!</v>
      </c>
      <c r="X19" s="89" t="e">
        <f t="shared" si="13"/>
        <v>#NUM!</v>
      </c>
      <c r="Y19" s="89" t="e">
        <f t="shared" si="14"/>
        <v>#NUM!</v>
      </c>
      <c r="Z19" s="89" t="e">
        <f t="shared" si="15"/>
        <v>#N/A</v>
      </c>
      <c r="AA19" s="89" t="e">
        <f t="shared" si="16"/>
        <v>#NUM!</v>
      </c>
      <c r="AB19" s="89" t="e">
        <f t="shared" si="17"/>
        <v>#NUM!</v>
      </c>
      <c r="AC19" s="89" t="e">
        <f t="shared" si="18"/>
        <v>#NUM!</v>
      </c>
      <c r="AD19" s="89" t="e">
        <f t="shared" si="19"/>
        <v>#NUM!</v>
      </c>
      <c r="AE19" s="89" t="e">
        <f t="shared" si="20"/>
        <v>#NUM!</v>
      </c>
      <c r="AF19" s="89" t="e">
        <f t="shared" si="21"/>
        <v>#N/A</v>
      </c>
      <c r="AG19" s="89" t="e">
        <f t="shared" si="22"/>
        <v>#NUM!</v>
      </c>
      <c r="AH19" s="89" t="e">
        <f t="shared" si="23"/>
        <v>#NUM!</v>
      </c>
      <c r="AI19" s="89" t="e">
        <f t="shared" si="24"/>
        <v>#NUM!</v>
      </c>
      <c r="AJ19" s="89" t="e">
        <f t="shared" si="25"/>
        <v>#N/A</v>
      </c>
    </row>
    <row r="20" spans="1:36" ht="12.95" customHeight="1" x14ac:dyDescent="0.15">
      <c r="A20" s="88"/>
      <c r="B20" s="99"/>
      <c r="C20" s="99"/>
      <c r="D20" s="88"/>
      <c r="E20" s="88"/>
      <c r="F20" s="4" t="str">
        <f t="shared" si="26"/>
        <v/>
      </c>
      <c r="G20" s="88"/>
      <c r="H20" s="88"/>
      <c r="I20" s="88"/>
      <c r="J20" s="1" t="s">
        <v>15</v>
      </c>
      <c r="K20" s="89" t="e">
        <f t="shared" si="0"/>
        <v>#NUM!</v>
      </c>
      <c r="L20" s="89" t="e">
        <f t="shared" si="1"/>
        <v>#NUM!</v>
      </c>
      <c r="M20" s="89" t="e">
        <f t="shared" si="2"/>
        <v>#NUM!</v>
      </c>
      <c r="N20" s="89" t="e">
        <f t="shared" si="3"/>
        <v>#NUM!</v>
      </c>
      <c r="O20" s="89" t="e">
        <f t="shared" si="4"/>
        <v>#NUM!</v>
      </c>
      <c r="P20" s="89" t="e">
        <f t="shared" si="5"/>
        <v>#N/A</v>
      </c>
      <c r="Q20" s="89" t="e">
        <f t="shared" si="6"/>
        <v>#NUM!</v>
      </c>
      <c r="R20" s="89"/>
      <c r="S20" s="89" t="e">
        <f t="shared" si="8"/>
        <v>#NUM!</v>
      </c>
      <c r="T20" s="89" t="e">
        <f t="shared" si="9"/>
        <v>#NUM!</v>
      </c>
      <c r="U20" s="89" t="e">
        <f t="shared" si="10"/>
        <v>#N/A</v>
      </c>
      <c r="V20" s="89" t="e">
        <f t="shared" si="11"/>
        <v>#NUM!</v>
      </c>
      <c r="W20" s="89" t="e">
        <f t="shared" si="12"/>
        <v>#NUM!</v>
      </c>
      <c r="X20" s="89" t="e">
        <f t="shared" si="13"/>
        <v>#NUM!</v>
      </c>
      <c r="Y20" s="89" t="e">
        <f t="shared" si="14"/>
        <v>#NUM!</v>
      </c>
      <c r="Z20" s="89" t="e">
        <f t="shared" si="15"/>
        <v>#N/A</v>
      </c>
      <c r="AA20" s="89" t="e">
        <f t="shared" si="16"/>
        <v>#NUM!</v>
      </c>
      <c r="AB20" s="89" t="e">
        <f t="shared" si="17"/>
        <v>#NUM!</v>
      </c>
      <c r="AC20" s="89" t="e">
        <f t="shared" si="18"/>
        <v>#NUM!</v>
      </c>
      <c r="AD20" s="89" t="e">
        <f t="shared" si="19"/>
        <v>#NUM!</v>
      </c>
      <c r="AE20" s="89" t="e">
        <f t="shared" si="20"/>
        <v>#NUM!</v>
      </c>
      <c r="AF20" s="89" t="e">
        <f t="shared" si="21"/>
        <v>#N/A</v>
      </c>
      <c r="AG20" s="89" t="e">
        <f t="shared" si="22"/>
        <v>#NUM!</v>
      </c>
      <c r="AH20" s="89" t="e">
        <f t="shared" si="23"/>
        <v>#NUM!</v>
      </c>
      <c r="AI20" s="89" t="e">
        <f t="shared" si="24"/>
        <v>#NUM!</v>
      </c>
      <c r="AJ20" s="89" t="e">
        <f t="shared" si="25"/>
        <v>#N/A</v>
      </c>
    </row>
    <row r="21" spans="1:36" ht="12.95" customHeight="1" x14ac:dyDescent="0.15">
      <c r="A21" s="88"/>
      <c r="B21" s="99"/>
      <c r="C21" s="99"/>
      <c r="D21" s="88"/>
      <c r="E21" s="88"/>
      <c r="F21" s="4" t="str">
        <f t="shared" si="26"/>
        <v/>
      </c>
      <c r="G21" s="88"/>
      <c r="H21" s="88"/>
      <c r="I21" s="88"/>
      <c r="J21" s="1" t="s">
        <v>15</v>
      </c>
      <c r="K21" s="89" t="e">
        <f t="shared" si="0"/>
        <v>#NUM!</v>
      </c>
      <c r="L21" s="89" t="e">
        <f t="shared" si="1"/>
        <v>#NUM!</v>
      </c>
      <c r="M21" s="89" t="e">
        <f t="shared" si="2"/>
        <v>#NUM!</v>
      </c>
      <c r="N21" s="89" t="e">
        <f t="shared" si="3"/>
        <v>#NUM!</v>
      </c>
      <c r="O21" s="89" t="e">
        <f t="shared" si="4"/>
        <v>#NUM!</v>
      </c>
      <c r="P21" s="89" t="e">
        <f t="shared" si="5"/>
        <v>#N/A</v>
      </c>
      <c r="Q21" s="89" t="e">
        <f t="shared" si="6"/>
        <v>#NUM!</v>
      </c>
      <c r="R21" s="89" t="e">
        <f t="shared" si="7"/>
        <v>#NUM!</v>
      </c>
      <c r="S21" s="89" t="e">
        <f t="shared" si="8"/>
        <v>#NUM!</v>
      </c>
      <c r="T21" s="89" t="e">
        <f t="shared" si="9"/>
        <v>#NUM!</v>
      </c>
      <c r="U21" s="89" t="e">
        <f t="shared" si="10"/>
        <v>#N/A</v>
      </c>
      <c r="V21" s="89" t="e">
        <f t="shared" si="11"/>
        <v>#NUM!</v>
      </c>
      <c r="W21" s="89" t="e">
        <f t="shared" si="12"/>
        <v>#NUM!</v>
      </c>
      <c r="X21" s="89" t="e">
        <f t="shared" si="13"/>
        <v>#NUM!</v>
      </c>
      <c r="Y21" s="89" t="e">
        <f t="shared" si="14"/>
        <v>#NUM!</v>
      </c>
      <c r="Z21" s="89" t="e">
        <f t="shared" si="15"/>
        <v>#N/A</v>
      </c>
      <c r="AA21" s="89" t="e">
        <f t="shared" si="16"/>
        <v>#NUM!</v>
      </c>
      <c r="AB21" s="89" t="e">
        <f t="shared" si="17"/>
        <v>#NUM!</v>
      </c>
      <c r="AC21" s="89" t="e">
        <f t="shared" si="18"/>
        <v>#NUM!</v>
      </c>
      <c r="AD21" s="89" t="e">
        <f t="shared" si="19"/>
        <v>#NUM!</v>
      </c>
      <c r="AE21" s="89" t="e">
        <f t="shared" si="20"/>
        <v>#NUM!</v>
      </c>
      <c r="AF21" s="89" t="e">
        <f t="shared" si="21"/>
        <v>#N/A</v>
      </c>
      <c r="AG21" s="89" t="e">
        <f t="shared" si="22"/>
        <v>#NUM!</v>
      </c>
      <c r="AH21" s="89" t="e">
        <f t="shared" si="23"/>
        <v>#NUM!</v>
      </c>
      <c r="AI21" s="89" t="e">
        <f t="shared" si="24"/>
        <v>#NUM!</v>
      </c>
      <c r="AJ21" s="89" t="e">
        <f t="shared" si="25"/>
        <v>#N/A</v>
      </c>
    </row>
    <row r="22" spans="1:36" ht="12.95" customHeight="1" x14ac:dyDescent="0.15">
      <c r="A22" s="88"/>
      <c r="B22" s="134"/>
      <c r="C22" s="135"/>
      <c r="D22" s="88"/>
      <c r="E22" s="88"/>
      <c r="F22" s="4" t="str">
        <f t="shared" si="26"/>
        <v/>
      </c>
      <c r="G22" s="88"/>
      <c r="H22" s="88"/>
      <c r="I22" s="88"/>
      <c r="J22" s="1" t="s">
        <v>15</v>
      </c>
      <c r="K22" s="89" t="e">
        <f t="shared" si="0"/>
        <v>#NUM!</v>
      </c>
      <c r="L22" s="89" t="e">
        <f t="shared" si="1"/>
        <v>#NUM!</v>
      </c>
      <c r="M22" s="89" t="e">
        <f t="shared" si="2"/>
        <v>#NUM!</v>
      </c>
      <c r="N22" s="89" t="e">
        <f t="shared" si="3"/>
        <v>#NUM!</v>
      </c>
      <c r="O22" s="89" t="e">
        <f t="shared" si="4"/>
        <v>#NUM!</v>
      </c>
      <c r="P22" s="89" t="e">
        <f t="shared" si="5"/>
        <v>#N/A</v>
      </c>
      <c r="Q22" s="89" t="e">
        <f t="shared" si="6"/>
        <v>#NUM!</v>
      </c>
      <c r="R22" s="89" t="e">
        <f t="shared" si="7"/>
        <v>#NUM!</v>
      </c>
      <c r="S22" s="89" t="e">
        <f t="shared" si="8"/>
        <v>#NUM!</v>
      </c>
      <c r="T22" s="89" t="e">
        <f t="shared" si="9"/>
        <v>#NUM!</v>
      </c>
      <c r="U22" s="89" t="e">
        <f t="shared" si="10"/>
        <v>#N/A</v>
      </c>
      <c r="V22" s="89" t="e">
        <f t="shared" si="11"/>
        <v>#NUM!</v>
      </c>
      <c r="W22" s="89" t="e">
        <f t="shared" si="12"/>
        <v>#NUM!</v>
      </c>
      <c r="X22" s="89" t="e">
        <f t="shared" si="13"/>
        <v>#NUM!</v>
      </c>
      <c r="Y22" s="89" t="e">
        <f t="shared" si="14"/>
        <v>#NUM!</v>
      </c>
      <c r="Z22" s="89" t="e">
        <f t="shared" si="15"/>
        <v>#N/A</v>
      </c>
      <c r="AA22" s="89" t="e">
        <f t="shared" si="16"/>
        <v>#NUM!</v>
      </c>
      <c r="AB22" s="89" t="e">
        <f t="shared" si="17"/>
        <v>#NUM!</v>
      </c>
      <c r="AC22" s="89" t="e">
        <f t="shared" si="18"/>
        <v>#NUM!</v>
      </c>
      <c r="AD22" s="89" t="e">
        <f t="shared" si="19"/>
        <v>#NUM!</v>
      </c>
      <c r="AE22" s="89" t="e">
        <f t="shared" si="20"/>
        <v>#NUM!</v>
      </c>
      <c r="AF22" s="89" t="e">
        <f t="shared" si="21"/>
        <v>#N/A</v>
      </c>
      <c r="AG22" s="89" t="e">
        <f t="shared" si="22"/>
        <v>#NUM!</v>
      </c>
      <c r="AH22" s="89" t="e">
        <f t="shared" si="23"/>
        <v>#NUM!</v>
      </c>
      <c r="AI22" s="89" t="e">
        <f t="shared" si="24"/>
        <v>#NUM!</v>
      </c>
      <c r="AJ22" s="89" t="e">
        <f t="shared" si="25"/>
        <v>#N/A</v>
      </c>
    </row>
    <row r="23" spans="1:36" ht="12.95" customHeight="1" x14ac:dyDescent="0.15">
      <c r="A23" s="88"/>
      <c r="B23" s="99"/>
      <c r="C23" s="99"/>
      <c r="D23" s="88"/>
      <c r="E23" s="88"/>
      <c r="F23" s="4" t="str">
        <f t="shared" si="26"/>
        <v/>
      </c>
      <c r="G23" s="88"/>
      <c r="H23" s="88"/>
      <c r="I23" s="88"/>
      <c r="J23" s="1" t="s">
        <v>15</v>
      </c>
      <c r="K23" s="89" t="e">
        <f t="shared" si="0"/>
        <v>#NUM!</v>
      </c>
      <c r="L23" s="89" t="e">
        <f t="shared" si="1"/>
        <v>#NUM!</v>
      </c>
      <c r="M23" s="89" t="e">
        <f t="shared" si="2"/>
        <v>#NUM!</v>
      </c>
      <c r="N23" s="89" t="e">
        <f t="shared" si="3"/>
        <v>#NUM!</v>
      </c>
      <c r="O23" s="89" t="e">
        <f t="shared" si="4"/>
        <v>#NUM!</v>
      </c>
      <c r="P23" s="89" t="e">
        <f t="shared" si="5"/>
        <v>#N/A</v>
      </c>
      <c r="Q23" s="89" t="e">
        <f t="shared" si="6"/>
        <v>#NUM!</v>
      </c>
      <c r="R23" s="89" t="e">
        <f t="shared" si="7"/>
        <v>#NUM!</v>
      </c>
      <c r="S23" s="89" t="e">
        <f t="shared" si="8"/>
        <v>#NUM!</v>
      </c>
      <c r="T23" s="89" t="e">
        <f t="shared" si="9"/>
        <v>#NUM!</v>
      </c>
      <c r="U23" s="89" t="e">
        <f t="shared" si="10"/>
        <v>#N/A</v>
      </c>
      <c r="V23" s="89" t="e">
        <f t="shared" si="11"/>
        <v>#NUM!</v>
      </c>
      <c r="W23" s="89" t="e">
        <f t="shared" si="12"/>
        <v>#NUM!</v>
      </c>
      <c r="X23" s="89" t="e">
        <f t="shared" si="13"/>
        <v>#NUM!</v>
      </c>
      <c r="Y23" s="89" t="e">
        <f t="shared" si="14"/>
        <v>#NUM!</v>
      </c>
      <c r="Z23" s="89" t="e">
        <f t="shared" si="15"/>
        <v>#N/A</v>
      </c>
      <c r="AA23" s="89" t="e">
        <f t="shared" si="16"/>
        <v>#NUM!</v>
      </c>
      <c r="AB23" s="89" t="e">
        <f t="shared" si="17"/>
        <v>#NUM!</v>
      </c>
      <c r="AC23" s="89" t="e">
        <f t="shared" si="18"/>
        <v>#NUM!</v>
      </c>
      <c r="AD23" s="89" t="e">
        <f t="shared" si="19"/>
        <v>#NUM!</v>
      </c>
      <c r="AE23" s="89" t="e">
        <f t="shared" si="20"/>
        <v>#NUM!</v>
      </c>
      <c r="AF23" s="89" t="e">
        <f t="shared" si="21"/>
        <v>#N/A</v>
      </c>
      <c r="AG23" s="89" t="e">
        <f t="shared" si="22"/>
        <v>#NUM!</v>
      </c>
      <c r="AH23" s="89" t="e">
        <f t="shared" si="23"/>
        <v>#NUM!</v>
      </c>
      <c r="AI23" s="89" t="e">
        <f t="shared" si="24"/>
        <v>#NUM!</v>
      </c>
      <c r="AJ23" s="89" t="e">
        <f t="shared" si="25"/>
        <v>#N/A</v>
      </c>
    </row>
    <row r="24" spans="1:36" ht="12.95" customHeight="1" x14ac:dyDescent="0.15">
      <c r="A24" s="88"/>
      <c r="B24" s="99"/>
      <c r="C24" s="99"/>
      <c r="D24" s="88"/>
      <c r="E24" s="88"/>
      <c r="F24" s="4" t="str">
        <f t="shared" si="26"/>
        <v/>
      </c>
      <c r="G24" s="88"/>
      <c r="H24" s="88"/>
      <c r="I24" s="88"/>
      <c r="J24" s="1" t="s">
        <v>15</v>
      </c>
      <c r="K24" s="89" t="e">
        <f t="shared" si="0"/>
        <v>#NUM!</v>
      </c>
      <c r="L24" s="89" t="e">
        <f t="shared" si="1"/>
        <v>#NUM!</v>
      </c>
      <c r="M24" s="89" t="e">
        <f t="shared" si="2"/>
        <v>#NUM!</v>
      </c>
      <c r="N24" s="89" t="e">
        <f t="shared" si="3"/>
        <v>#NUM!</v>
      </c>
      <c r="O24" s="89" t="e">
        <f t="shared" si="4"/>
        <v>#NUM!</v>
      </c>
      <c r="P24" s="89" t="e">
        <f t="shared" si="5"/>
        <v>#N/A</v>
      </c>
      <c r="Q24" s="89" t="e">
        <f t="shared" si="6"/>
        <v>#NUM!</v>
      </c>
      <c r="R24" s="89" t="e">
        <f t="shared" si="7"/>
        <v>#NUM!</v>
      </c>
      <c r="S24" s="89" t="e">
        <f t="shared" si="8"/>
        <v>#NUM!</v>
      </c>
      <c r="T24" s="89" t="e">
        <f t="shared" si="9"/>
        <v>#NUM!</v>
      </c>
      <c r="U24" s="89" t="e">
        <f t="shared" si="10"/>
        <v>#N/A</v>
      </c>
      <c r="V24" s="89" t="e">
        <f t="shared" si="11"/>
        <v>#NUM!</v>
      </c>
      <c r="W24" s="89" t="e">
        <f t="shared" si="12"/>
        <v>#NUM!</v>
      </c>
      <c r="X24" s="89" t="e">
        <f t="shared" si="13"/>
        <v>#NUM!</v>
      </c>
      <c r="Y24" s="89" t="e">
        <f t="shared" si="14"/>
        <v>#NUM!</v>
      </c>
      <c r="Z24" s="89" t="e">
        <f t="shared" si="15"/>
        <v>#N/A</v>
      </c>
      <c r="AA24" s="89" t="e">
        <f t="shared" si="16"/>
        <v>#NUM!</v>
      </c>
      <c r="AB24" s="89" t="e">
        <f t="shared" si="17"/>
        <v>#NUM!</v>
      </c>
      <c r="AC24" s="89" t="e">
        <f t="shared" si="18"/>
        <v>#NUM!</v>
      </c>
      <c r="AD24" s="89" t="e">
        <f t="shared" si="19"/>
        <v>#NUM!</v>
      </c>
      <c r="AE24" s="89" t="e">
        <f t="shared" si="20"/>
        <v>#NUM!</v>
      </c>
      <c r="AF24" s="89" t="e">
        <f t="shared" si="21"/>
        <v>#N/A</v>
      </c>
      <c r="AG24" s="89" t="e">
        <f t="shared" si="22"/>
        <v>#NUM!</v>
      </c>
      <c r="AH24" s="89" t="e">
        <f t="shared" si="23"/>
        <v>#NUM!</v>
      </c>
      <c r="AI24" s="89" t="e">
        <f t="shared" si="24"/>
        <v>#NUM!</v>
      </c>
      <c r="AJ24" s="89" t="e">
        <f t="shared" si="25"/>
        <v>#N/A</v>
      </c>
    </row>
    <row r="25" spans="1:36" ht="12.95" customHeight="1" x14ac:dyDescent="0.15">
      <c r="A25" s="88"/>
      <c r="B25" s="99"/>
      <c r="C25" s="99"/>
      <c r="D25" s="88"/>
      <c r="E25" s="88"/>
      <c r="F25" s="4" t="str">
        <f t="shared" si="26"/>
        <v/>
      </c>
      <c r="G25" s="88"/>
      <c r="H25" s="88"/>
      <c r="I25" s="88"/>
      <c r="J25" s="1" t="s">
        <v>15</v>
      </c>
      <c r="K25" s="89" t="e">
        <f t="shared" si="0"/>
        <v>#NUM!</v>
      </c>
      <c r="L25" s="89" t="e">
        <f t="shared" si="1"/>
        <v>#NUM!</v>
      </c>
      <c r="M25" s="89" t="e">
        <f t="shared" si="2"/>
        <v>#NUM!</v>
      </c>
      <c r="N25" s="89" t="e">
        <f t="shared" si="3"/>
        <v>#NUM!</v>
      </c>
      <c r="O25" s="89" t="e">
        <f t="shared" si="4"/>
        <v>#NUM!</v>
      </c>
      <c r="P25" s="89" t="e">
        <f t="shared" si="5"/>
        <v>#N/A</v>
      </c>
      <c r="Q25" s="89" t="e">
        <f t="shared" si="6"/>
        <v>#NUM!</v>
      </c>
      <c r="R25" s="89" t="e">
        <f t="shared" si="7"/>
        <v>#NUM!</v>
      </c>
      <c r="S25" s="89" t="e">
        <f t="shared" si="8"/>
        <v>#NUM!</v>
      </c>
      <c r="T25" s="89" t="e">
        <f t="shared" si="9"/>
        <v>#NUM!</v>
      </c>
      <c r="U25" s="89" t="e">
        <f t="shared" si="10"/>
        <v>#N/A</v>
      </c>
      <c r="V25" s="89" t="e">
        <f t="shared" si="11"/>
        <v>#NUM!</v>
      </c>
      <c r="W25" s="89" t="e">
        <f t="shared" si="12"/>
        <v>#NUM!</v>
      </c>
      <c r="X25" s="89" t="e">
        <f t="shared" si="13"/>
        <v>#NUM!</v>
      </c>
      <c r="Y25" s="89" t="e">
        <f t="shared" si="14"/>
        <v>#NUM!</v>
      </c>
      <c r="Z25" s="89" t="e">
        <f t="shared" si="15"/>
        <v>#N/A</v>
      </c>
      <c r="AA25" s="89" t="e">
        <f t="shared" si="16"/>
        <v>#NUM!</v>
      </c>
      <c r="AB25" s="89" t="e">
        <f t="shared" si="17"/>
        <v>#NUM!</v>
      </c>
      <c r="AC25" s="89" t="e">
        <f t="shared" si="18"/>
        <v>#NUM!</v>
      </c>
      <c r="AD25" s="89" t="e">
        <f t="shared" si="19"/>
        <v>#NUM!</v>
      </c>
      <c r="AE25" s="89" t="e">
        <f t="shared" si="20"/>
        <v>#NUM!</v>
      </c>
      <c r="AF25" s="89" t="e">
        <f t="shared" si="21"/>
        <v>#N/A</v>
      </c>
      <c r="AG25" s="89" t="e">
        <f t="shared" si="22"/>
        <v>#NUM!</v>
      </c>
      <c r="AH25" s="89" t="e">
        <f t="shared" si="23"/>
        <v>#NUM!</v>
      </c>
      <c r="AI25" s="89" t="e">
        <f t="shared" si="24"/>
        <v>#NUM!</v>
      </c>
      <c r="AJ25" s="89" t="e">
        <f t="shared" si="25"/>
        <v>#N/A</v>
      </c>
    </row>
    <row r="26" spans="1:36" ht="12.95" customHeight="1" x14ac:dyDescent="0.15">
      <c r="A26" s="88"/>
      <c r="B26" s="134"/>
      <c r="C26" s="135"/>
      <c r="D26" s="88"/>
      <c r="E26" s="88"/>
      <c r="F26" s="4" t="str">
        <f t="shared" si="26"/>
        <v/>
      </c>
      <c r="G26" s="88"/>
      <c r="H26" s="88"/>
      <c r="I26" s="88"/>
      <c r="J26" s="1" t="s">
        <v>15</v>
      </c>
      <c r="K26" s="89" t="e">
        <f t="shared" si="0"/>
        <v>#NUM!</v>
      </c>
      <c r="L26" s="89" t="e">
        <f t="shared" si="1"/>
        <v>#NUM!</v>
      </c>
      <c r="M26" s="89" t="e">
        <f t="shared" si="2"/>
        <v>#NUM!</v>
      </c>
      <c r="N26" s="89" t="e">
        <f t="shared" si="3"/>
        <v>#NUM!</v>
      </c>
      <c r="O26" s="89" t="e">
        <f t="shared" si="4"/>
        <v>#NUM!</v>
      </c>
      <c r="P26" s="89" t="e">
        <f t="shared" si="5"/>
        <v>#N/A</v>
      </c>
      <c r="Q26" s="89" t="e">
        <f t="shared" si="6"/>
        <v>#NUM!</v>
      </c>
      <c r="R26" s="89" t="e">
        <f t="shared" si="7"/>
        <v>#NUM!</v>
      </c>
      <c r="S26" s="89" t="e">
        <f t="shared" si="8"/>
        <v>#NUM!</v>
      </c>
      <c r="T26" s="89" t="e">
        <f t="shared" si="9"/>
        <v>#NUM!</v>
      </c>
      <c r="U26" s="89" t="e">
        <f t="shared" si="10"/>
        <v>#N/A</v>
      </c>
      <c r="V26" s="89" t="e">
        <f t="shared" si="11"/>
        <v>#NUM!</v>
      </c>
      <c r="W26" s="89" t="e">
        <f t="shared" si="12"/>
        <v>#NUM!</v>
      </c>
      <c r="X26" s="89" t="e">
        <f t="shared" si="13"/>
        <v>#NUM!</v>
      </c>
      <c r="Y26" s="89" t="e">
        <f t="shared" si="14"/>
        <v>#NUM!</v>
      </c>
      <c r="Z26" s="89" t="e">
        <f t="shared" si="15"/>
        <v>#N/A</v>
      </c>
      <c r="AA26" s="89" t="e">
        <f t="shared" si="16"/>
        <v>#NUM!</v>
      </c>
      <c r="AB26" s="89" t="e">
        <f t="shared" si="17"/>
        <v>#NUM!</v>
      </c>
      <c r="AC26" s="89" t="e">
        <f t="shared" si="18"/>
        <v>#NUM!</v>
      </c>
      <c r="AD26" s="89" t="e">
        <f t="shared" si="19"/>
        <v>#NUM!</v>
      </c>
      <c r="AE26" s="89" t="e">
        <f t="shared" si="20"/>
        <v>#NUM!</v>
      </c>
      <c r="AF26" s="89" t="e">
        <f t="shared" si="21"/>
        <v>#N/A</v>
      </c>
      <c r="AG26" s="89" t="e">
        <f t="shared" si="22"/>
        <v>#NUM!</v>
      </c>
      <c r="AH26" s="89" t="e">
        <f t="shared" si="23"/>
        <v>#NUM!</v>
      </c>
      <c r="AI26" s="89" t="e">
        <f t="shared" si="24"/>
        <v>#NUM!</v>
      </c>
      <c r="AJ26" s="89" t="e">
        <f t="shared" si="25"/>
        <v>#N/A</v>
      </c>
    </row>
    <row r="27" spans="1:36" ht="12.95" customHeight="1" x14ac:dyDescent="0.15">
      <c r="A27" s="88"/>
      <c r="B27" s="134"/>
      <c r="C27" s="135"/>
      <c r="D27" s="88"/>
      <c r="E27" s="88"/>
      <c r="F27" s="4" t="str">
        <f t="shared" si="26"/>
        <v/>
      </c>
      <c r="G27" s="88"/>
      <c r="H27" s="88"/>
      <c r="I27" s="88"/>
      <c r="J27" s="1" t="s">
        <v>15</v>
      </c>
      <c r="K27" s="89" t="e">
        <f t="shared" si="0"/>
        <v>#NUM!</v>
      </c>
      <c r="L27" s="89" t="e">
        <f t="shared" si="1"/>
        <v>#NUM!</v>
      </c>
      <c r="M27" s="89" t="e">
        <f t="shared" si="2"/>
        <v>#NUM!</v>
      </c>
      <c r="N27" s="89" t="e">
        <f t="shared" si="3"/>
        <v>#NUM!</v>
      </c>
      <c r="O27" s="89" t="e">
        <f t="shared" si="4"/>
        <v>#NUM!</v>
      </c>
      <c r="P27" s="89" t="e">
        <f t="shared" si="5"/>
        <v>#N/A</v>
      </c>
      <c r="Q27" s="89" t="e">
        <f t="shared" si="6"/>
        <v>#NUM!</v>
      </c>
      <c r="R27" s="89" t="e">
        <f t="shared" si="7"/>
        <v>#NUM!</v>
      </c>
      <c r="S27" s="89" t="e">
        <f t="shared" si="8"/>
        <v>#NUM!</v>
      </c>
      <c r="T27" s="89" t="e">
        <f t="shared" si="9"/>
        <v>#NUM!</v>
      </c>
      <c r="U27" s="89" t="e">
        <f t="shared" si="10"/>
        <v>#N/A</v>
      </c>
      <c r="V27" s="89" t="e">
        <f t="shared" si="11"/>
        <v>#NUM!</v>
      </c>
      <c r="W27" s="89" t="e">
        <f t="shared" si="12"/>
        <v>#NUM!</v>
      </c>
      <c r="X27" s="89" t="e">
        <f t="shared" si="13"/>
        <v>#NUM!</v>
      </c>
      <c r="Y27" s="89" t="e">
        <f t="shared" si="14"/>
        <v>#NUM!</v>
      </c>
      <c r="Z27" s="89" t="e">
        <f t="shared" si="15"/>
        <v>#N/A</v>
      </c>
      <c r="AA27" s="89" t="e">
        <f t="shared" si="16"/>
        <v>#NUM!</v>
      </c>
      <c r="AB27" s="89" t="e">
        <f t="shared" si="17"/>
        <v>#NUM!</v>
      </c>
      <c r="AC27" s="89" t="e">
        <f t="shared" si="18"/>
        <v>#NUM!</v>
      </c>
      <c r="AD27" s="89" t="e">
        <f t="shared" si="19"/>
        <v>#NUM!</v>
      </c>
      <c r="AE27" s="89" t="e">
        <f t="shared" si="20"/>
        <v>#NUM!</v>
      </c>
      <c r="AF27" s="89" t="e">
        <f t="shared" si="21"/>
        <v>#N/A</v>
      </c>
      <c r="AG27" s="89" t="e">
        <f t="shared" si="22"/>
        <v>#NUM!</v>
      </c>
      <c r="AH27" s="89" t="e">
        <f t="shared" si="23"/>
        <v>#NUM!</v>
      </c>
      <c r="AI27" s="89" t="e">
        <f t="shared" si="24"/>
        <v>#NUM!</v>
      </c>
      <c r="AJ27" s="89" t="e">
        <f t="shared" si="25"/>
        <v>#N/A</v>
      </c>
    </row>
    <row r="28" spans="1:36" ht="12.95" customHeight="1" x14ac:dyDescent="0.15">
      <c r="A28" s="88"/>
      <c r="B28" s="134"/>
      <c r="C28" s="135"/>
      <c r="D28" s="88"/>
      <c r="E28" s="88"/>
      <c r="F28" s="4" t="str">
        <f t="shared" si="26"/>
        <v/>
      </c>
      <c r="G28" s="88"/>
      <c r="H28" s="88"/>
      <c r="I28" s="88"/>
      <c r="J28" s="1" t="s">
        <v>15</v>
      </c>
      <c r="K28" s="89" t="e">
        <f t="shared" si="0"/>
        <v>#NUM!</v>
      </c>
      <c r="L28" s="89" t="e">
        <f t="shared" si="1"/>
        <v>#NUM!</v>
      </c>
      <c r="M28" s="89" t="e">
        <f t="shared" si="2"/>
        <v>#NUM!</v>
      </c>
      <c r="N28" s="89" t="e">
        <f t="shared" si="3"/>
        <v>#NUM!</v>
      </c>
      <c r="O28" s="89" t="e">
        <f t="shared" si="4"/>
        <v>#NUM!</v>
      </c>
      <c r="P28" s="89" t="e">
        <f t="shared" si="5"/>
        <v>#N/A</v>
      </c>
      <c r="Q28" s="89" t="e">
        <f t="shared" si="6"/>
        <v>#NUM!</v>
      </c>
      <c r="R28" s="89" t="e">
        <f t="shared" si="7"/>
        <v>#NUM!</v>
      </c>
      <c r="S28" s="89" t="e">
        <f t="shared" si="8"/>
        <v>#NUM!</v>
      </c>
      <c r="T28" s="89" t="e">
        <f t="shared" si="9"/>
        <v>#NUM!</v>
      </c>
      <c r="U28" s="89" t="e">
        <f t="shared" si="10"/>
        <v>#N/A</v>
      </c>
      <c r="V28" s="89" t="e">
        <f t="shared" si="11"/>
        <v>#NUM!</v>
      </c>
      <c r="W28" s="89" t="e">
        <f t="shared" si="12"/>
        <v>#NUM!</v>
      </c>
      <c r="X28" s="89" t="e">
        <f t="shared" si="13"/>
        <v>#NUM!</v>
      </c>
      <c r="Y28" s="89" t="e">
        <f t="shared" si="14"/>
        <v>#NUM!</v>
      </c>
      <c r="Z28" s="89" t="e">
        <f t="shared" si="15"/>
        <v>#N/A</v>
      </c>
      <c r="AA28" s="89" t="e">
        <f t="shared" si="16"/>
        <v>#NUM!</v>
      </c>
      <c r="AB28" s="89" t="e">
        <f t="shared" si="17"/>
        <v>#NUM!</v>
      </c>
      <c r="AC28" s="89" t="e">
        <f t="shared" si="18"/>
        <v>#NUM!</v>
      </c>
      <c r="AD28" s="89" t="e">
        <f t="shared" si="19"/>
        <v>#NUM!</v>
      </c>
      <c r="AE28" s="89" t="e">
        <f t="shared" si="20"/>
        <v>#NUM!</v>
      </c>
      <c r="AF28" s="89" t="e">
        <f t="shared" si="21"/>
        <v>#N/A</v>
      </c>
      <c r="AG28" s="89" t="e">
        <f t="shared" si="22"/>
        <v>#NUM!</v>
      </c>
      <c r="AH28" s="89" t="e">
        <f t="shared" si="23"/>
        <v>#NUM!</v>
      </c>
      <c r="AI28" s="89" t="e">
        <f t="shared" si="24"/>
        <v>#NUM!</v>
      </c>
      <c r="AJ28" s="89" t="e">
        <f t="shared" si="25"/>
        <v>#N/A</v>
      </c>
    </row>
    <row r="29" spans="1:36" ht="12.95" customHeight="1" x14ac:dyDescent="0.15">
      <c r="A29" s="88"/>
      <c r="B29" s="134"/>
      <c r="C29" s="135"/>
      <c r="D29" s="88"/>
      <c r="E29" s="88"/>
      <c r="F29" s="4" t="str">
        <f t="shared" si="26"/>
        <v/>
      </c>
      <c r="G29" s="88"/>
      <c r="H29" s="88"/>
      <c r="I29" s="88"/>
      <c r="J29" s="1" t="s">
        <v>15</v>
      </c>
      <c r="K29" s="89" t="e">
        <f t="shared" si="0"/>
        <v>#NUM!</v>
      </c>
      <c r="L29" s="89" t="e">
        <f t="shared" si="1"/>
        <v>#NUM!</v>
      </c>
      <c r="M29" s="89" t="e">
        <f t="shared" si="2"/>
        <v>#NUM!</v>
      </c>
      <c r="N29" s="89" t="e">
        <f t="shared" si="3"/>
        <v>#NUM!</v>
      </c>
      <c r="O29" s="89" t="e">
        <f t="shared" si="4"/>
        <v>#NUM!</v>
      </c>
      <c r="P29" s="89" t="e">
        <f t="shared" si="5"/>
        <v>#N/A</v>
      </c>
      <c r="Q29" s="89" t="e">
        <f t="shared" si="6"/>
        <v>#NUM!</v>
      </c>
      <c r="R29" s="89" t="e">
        <f t="shared" si="7"/>
        <v>#NUM!</v>
      </c>
      <c r="S29" s="89" t="e">
        <f t="shared" si="8"/>
        <v>#NUM!</v>
      </c>
      <c r="T29" s="89" t="e">
        <f t="shared" si="9"/>
        <v>#NUM!</v>
      </c>
      <c r="U29" s="89" t="e">
        <f t="shared" si="10"/>
        <v>#N/A</v>
      </c>
      <c r="V29" s="89" t="e">
        <f t="shared" si="11"/>
        <v>#NUM!</v>
      </c>
      <c r="W29" s="89" t="e">
        <f t="shared" si="12"/>
        <v>#NUM!</v>
      </c>
      <c r="X29" s="89" t="e">
        <f t="shared" si="13"/>
        <v>#NUM!</v>
      </c>
      <c r="Y29" s="89" t="e">
        <f t="shared" si="14"/>
        <v>#NUM!</v>
      </c>
      <c r="Z29" s="89" t="e">
        <f t="shared" si="15"/>
        <v>#N/A</v>
      </c>
      <c r="AA29" s="89" t="e">
        <f t="shared" si="16"/>
        <v>#NUM!</v>
      </c>
      <c r="AB29" s="89" t="e">
        <f t="shared" si="17"/>
        <v>#NUM!</v>
      </c>
      <c r="AC29" s="89" t="e">
        <f t="shared" si="18"/>
        <v>#NUM!</v>
      </c>
      <c r="AD29" s="89" t="e">
        <f t="shared" si="19"/>
        <v>#NUM!</v>
      </c>
      <c r="AE29" s="89" t="e">
        <f t="shared" si="20"/>
        <v>#NUM!</v>
      </c>
      <c r="AF29" s="89" t="e">
        <f t="shared" si="21"/>
        <v>#N/A</v>
      </c>
      <c r="AG29" s="89" t="e">
        <f t="shared" si="22"/>
        <v>#NUM!</v>
      </c>
      <c r="AH29" s="89" t="e">
        <f t="shared" si="23"/>
        <v>#NUM!</v>
      </c>
      <c r="AI29" s="89" t="e">
        <f t="shared" si="24"/>
        <v>#NUM!</v>
      </c>
      <c r="AJ29" s="89" t="e">
        <f t="shared" si="25"/>
        <v>#N/A</v>
      </c>
    </row>
    <row r="30" spans="1:36" ht="12.95" customHeight="1" x14ac:dyDescent="0.15">
      <c r="A30" s="88"/>
      <c r="B30" s="134"/>
      <c r="C30" s="135"/>
      <c r="D30" s="88"/>
      <c r="E30" s="88"/>
      <c r="F30" s="4" t="str">
        <f t="shared" si="26"/>
        <v/>
      </c>
      <c r="G30" s="88"/>
      <c r="H30" s="88"/>
      <c r="I30" s="88"/>
      <c r="J30" s="1" t="s">
        <v>15</v>
      </c>
      <c r="K30" s="89" t="e">
        <f t="shared" si="0"/>
        <v>#NUM!</v>
      </c>
      <c r="L30" s="89" t="e">
        <f t="shared" si="1"/>
        <v>#NUM!</v>
      </c>
      <c r="M30" s="89" t="e">
        <f t="shared" si="2"/>
        <v>#NUM!</v>
      </c>
      <c r="N30" s="89" t="e">
        <f t="shared" si="3"/>
        <v>#NUM!</v>
      </c>
      <c r="O30" s="89" t="e">
        <f t="shared" si="4"/>
        <v>#NUM!</v>
      </c>
      <c r="P30" s="89" t="e">
        <f t="shared" si="5"/>
        <v>#N/A</v>
      </c>
      <c r="Q30" s="89" t="e">
        <f t="shared" si="6"/>
        <v>#NUM!</v>
      </c>
      <c r="R30" s="89" t="e">
        <f t="shared" si="7"/>
        <v>#NUM!</v>
      </c>
      <c r="S30" s="89" t="e">
        <f t="shared" si="8"/>
        <v>#NUM!</v>
      </c>
      <c r="T30" s="89" t="e">
        <f t="shared" si="9"/>
        <v>#NUM!</v>
      </c>
      <c r="U30" s="89" t="e">
        <f t="shared" si="10"/>
        <v>#N/A</v>
      </c>
      <c r="V30" s="89" t="e">
        <f t="shared" si="11"/>
        <v>#NUM!</v>
      </c>
      <c r="W30" s="89" t="e">
        <f t="shared" si="12"/>
        <v>#NUM!</v>
      </c>
      <c r="X30" s="89" t="e">
        <f t="shared" si="13"/>
        <v>#NUM!</v>
      </c>
      <c r="Y30" s="89" t="e">
        <f t="shared" si="14"/>
        <v>#NUM!</v>
      </c>
      <c r="Z30" s="89" t="e">
        <f t="shared" si="15"/>
        <v>#N/A</v>
      </c>
      <c r="AA30" s="89" t="e">
        <f t="shared" si="16"/>
        <v>#NUM!</v>
      </c>
      <c r="AB30" s="89" t="e">
        <f t="shared" si="17"/>
        <v>#NUM!</v>
      </c>
      <c r="AC30" s="89" t="e">
        <f t="shared" si="18"/>
        <v>#NUM!</v>
      </c>
      <c r="AD30" s="89" t="e">
        <f t="shared" si="19"/>
        <v>#NUM!</v>
      </c>
      <c r="AE30" s="89" t="e">
        <f t="shared" si="20"/>
        <v>#NUM!</v>
      </c>
      <c r="AF30" s="89" t="e">
        <f t="shared" si="21"/>
        <v>#N/A</v>
      </c>
      <c r="AG30" s="89" t="e">
        <f t="shared" si="22"/>
        <v>#NUM!</v>
      </c>
      <c r="AH30" s="89" t="e">
        <f t="shared" si="23"/>
        <v>#NUM!</v>
      </c>
      <c r="AI30" s="89" t="e">
        <f t="shared" si="24"/>
        <v>#NUM!</v>
      </c>
      <c r="AJ30" s="89" t="e">
        <f t="shared" si="25"/>
        <v>#N/A</v>
      </c>
    </row>
    <row r="31" spans="1:36" ht="12.95" customHeight="1" x14ac:dyDescent="0.15">
      <c r="A31" s="88"/>
      <c r="B31" s="99"/>
      <c r="C31" s="99"/>
      <c r="D31" s="88"/>
      <c r="E31" s="88"/>
      <c r="F31" s="4" t="str">
        <f t="shared" si="26"/>
        <v/>
      </c>
      <c r="G31" s="88"/>
      <c r="H31" s="88"/>
      <c r="I31" s="88"/>
      <c r="J31" s="1" t="s">
        <v>15</v>
      </c>
      <c r="K31" s="89" t="e">
        <f t="shared" si="0"/>
        <v>#NUM!</v>
      </c>
      <c r="L31" s="89" t="e">
        <f t="shared" si="1"/>
        <v>#NUM!</v>
      </c>
      <c r="M31" s="89" t="e">
        <f t="shared" si="2"/>
        <v>#NUM!</v>
      </c>
      <c r="N31" s="89" t="e">
        <f t="shared" si="3"/>
        <v>#NUM!</v>
      </c>
      <c r="O31" s="89" t="e">
        <f t="shared" si="4"/>
        <v>#NUM!</v>
      </c>
      <c r="P31" s="89" t="e">
        <f t="shared" si="5"/>
        <v>#N/A</v>
      </c>
      <c r="Q31" s="89" t="e">
        <f t="shared" si="6"/>
        <v>#NUM!</v>
      </c>
      <c r="R31" s="89" t="e">
        <f t="shared" si="7"/>
        <v>#NUM!</v>
      </c>
      <c r="S31" s="89" t="e">
        <f t="shared" si="8"/>
        <v>#NUM!</v>
      </c>
      <c r="T31" s="89" t="e">
        <f t="shared" si="9"/>
        <v>#NUM!</v>
      </c>
      <c r="U31" s="89" t="e">
        <f t="shared" si="10"/>
        <v>#N/A</v>
      </c>
      <c r="V31" s="89" t="e">
        <f t="shared" si="11"/>
        <v>#NUM!</v>
      </c>
      <c r="W31" s="89" t="e">
        <f t="shared" si="12"/>
        <v>#NUM!</v>
      </c>
      <c r="X31" s="89" t="e">
        <f t="shared" si="13"/>
        <v>#NUM!</v>
      </c>
      <c r="Y31" s="89" t="e">
        <f t="shared" si="14"/>
        <v>#NUM!</v>
      </c>
      <c r="Z31" s="89" t="e">
        <f t="shared" si="15"/>
        <v>#N/A</v>
      </c>
      <c r="AA31" s="89" t="e">
        <f t="shared" si="16"/>
        <v>#NUM!</v>
      </c>
      <c r="AB31" s="89" t="e">
        <f t="shared" si="17"/>
        <v>#NUM!</v>
      </c>
      <c r="AC31" s="89" t="e">
        <f t="shared" si="18"/>
        <v>#NUM!</v>
      </c>
      <c r="AD31" s="89" t="e">
        <f t="shared" si="19"/>
        <v>#NUM!</v>
      </c>
      <c r="AE31" s="89" t="e">
        <f t="shared" si="20"/>
        <v>#NUM!</v>
      </c>
      <c r="AF31" s="89" t="e">
        <f t="shared" si="21"/>
        <v>#N/A</v>
      </c>
      <c r="AG31" s="89" t="e">
        <f t="shared" si="22"/>
        <v>#NUM!</v>
      </c>
      <c r="AH31" s="89" t="e">
        <f t="shared" si="23"/>
        <v>#NUM!</v>
      </c>
      <c r="AI31" s="89" t="e">
        <f t="shared" si="24"/>
        <v>#NUM!</v>
      </c>
      <c r="AJ31" s="89" t="e">
        <f t="shared" si="25"/>
        <v>#N/A</v>
      </c>
    </row>
    <row r="32" spans="1:36" ht="12.95" customHeight="1" x14ac:dyDescent="0.15">
      <c r="A32" s="88"/>
      <c r="B32" s="99"/>
      <c r="C32" s="99"/>
      <c r="D32" s="88"/>
      <c r="E32" s="88"/>
      <c r="F32" s="4" t="str">
        <f t="shared" si="26"/>
        <v/>
      </c>
      <c r="G32" s="88"/>
      <c r="H32" s="88"/>
      <c r="I32" s="88"/>
      <c r="J32" s="1" t="s">
        <v>15</v>
      </c>
      <c r="K32" s="89" t="e">
        <f t="shared" si="0"/>
        <v>#NUM!</v>
      </c>
      <c r="L32" s="89" t="e">
        <f t="shared" si="1"/>
        <v>#NUM!</v>
      </c>
      <c r="M32" s="89" t="e">
        <f t="shared" si="2"/>
        <v>#NUM!</v>
      </c>
      <c r="N32" s="89" t="e">
        <f t="shared" si="3"/>
        <v>#NUM!</v>
      </c>
      <c r="O32" s="89" t="e">
        <f t="shared" si="4"/>
        <v>#NUM!</v>
      </c>
      <c r="P32" s="89" t="e">
        <f t="shared" si="5"/>
        <v>#N/A</v>
      </c>
      <c r="Q32" s="89" t="e">
        <f t="shared" si="6"/>
        <v>#NUM!</v>
      </c>
      <c r="R32" s="89" t="e">
        <f t="shared" si="7"/>
        <v>#NUM!</v>
      </c>
      <c r="S32" s="89" t="e">
        <f t="shared" si="8"/>
        <v>#NUM!</v>
      </c>
      <c r="T32" s="89" t="e">
        <f t="shared" si="9"/>
        <v>#NUM!</v>
      </c>
      <c r="U32" s="89" t="e">
        <f t="shared" si="10"/>
        <v>#N/A</v>
      </c>
      <c r="V32" s="89" t="e">
        <f t="shared" si="11"/>
        <v>#NUM!</v>
      </c>
      <c r="W32" s="89" t="e">
        <f t="shared" si="12"/>
        <v>#NUM!</v>
      </c>
      <c r="X32" s="89" t="e">
        <f t="shared" si="13"/>
        <v>#NUM!</v>
      </c>
      <c r="Y32" s="89" t="e">
        <f t="shared" si="14"/>
        <v>#NUM!</v>
      </c>
      <c r="Z32" s="89" t="e">
        <f t="shared" si="15"/>
        <v>#N/A</v>
      </c>
      <c r="AA32" s="89" t="e">
        <f t="shared" si="16"/>
        <v>#NUM!</v>
      </c>
      <c r="AB32" s="89" t="e">
        <f t="shared" si="17"/>
        <v>#NUM!</v>
      </c>
      <c r="AC32" s="89" t="e">
        <f t="shared" si="18"/>
        <v>#NUM!</v>
      </c>
      <c r="AD32" s="89" t="e">
        <f t="shared" si="19"/>
        <v>#NUM!</v>
      </c>
      <c r="AE32" s="89" t="e">
        <f t="shared" si="20"/>
        <v>#NUM!</v>
      </c>
      <c r="AF32" s="89" t="e">
        <f t="shared" si="21"/>
        <v>#N/A</v>
      </c>
      <c r="AG32" s="89" t="e">
        <f t="shared" si="22"/>
        <v>#NUM!</v>
      </c>
      <c r="AH32" s="89" t="e">
        <f t="shared" si="23"/>
        <v>#NUM!</v>
      </c>
      <c r="AI32" s="89" t="e">
        <f t="shared" si="24"/>
        <v>#NUM!</v>
      </c>
      <c r="AJ32" s="89" t="e">
        <f t="shared" si="25"/>
        <v>#N/A</v>
      </c>
    </row>
    <row r="33" spans="1:36" ht="12.95" customHeight="1" x14ac:dyDescent="0.15">
      <c r="A33" s="88"/>
      <c r="B33" s="99"/>
      <c r="C33" s="99"/>
      <c r="D33" s="88"/>
      <c r="E33" s="88"/>
      <c r="F33" s="4" t="str">
        <f t="shared" si="26"/>
        <v/>
      </c>
      <c r="G33" s="88"/>
      <c r="H33" s="88"/>
      <c r="I33" s="88"/>
      <c r="J33" s="1" t="s">
        <v>15</v>
      </c>
      <c r="K33" s="89" t="e">
        <f t="shared" si="0"/>
        <v>#NUM!</v>
      </c>
      <c r="L33" s="89" t="e">
        <f t="shared" si="1"/>
        <v>#NUM!</v>
      </c>
      <c r="M33" s="89" t="e">
        <f t="shared" si="2"/>
        <v>#NUM!</v>
      </c>
      <c r="N33" s="89" t="e">
        <f t="shared" si="3"/>
        <v>#NUM!</v>
      </c>
      <c r="O33" s="89" t="e">
        <f t="shared" si="4"/>
        <v>#NUM!</v>
      </c>
      <c r="P33" s="89" t="e">
        <f t="shared" si="5"/>
        <v>#N/A</v>
      </c>
      <c r="Q33" s="89" t="e">
        <f t="shared" si="6"/>
        <v>#NUM!</v>
      </c>
      <c r="R33" s="89" t="e">
        <f t="shared" si="7"/>
        <v>#NUM!</v>
      </c>
      <c r="S33" s="89" t="e">
        <f t="shared" si="8"/>
        <v>#NUM!</v>
      </c>
      <c r="T33" s="89" t="e">
        <f t="shared" si="9"/>
        <v>#NUM!</v>
      </c>
      <c r="U33" s="89" t="e">
        <f t="shared" si="10"/>
        <v>#N/A</v>
      </c>
      <c r="V33" s="89" t="e">
        <f t="shared" si="11"/>
        <v>#NUM!</v>
      </c>
      <c r="W33" s="89" t="e">
        <f t="shared" si="12"/>
        <v>#NUM!</v>
      </c>
      <c r="X33" s="89" t="e">
        <f t="shared" si="13"/>
        <v>#NUM!</v>
      </c>
      <c r="Y33" s="89" t="e">
        <f t="shared" si="14"/>
        <v>#NUM!</v>
      </c>
      <c r="Z33" s="89" t="e">
        <f t="shared" si="15"/>
        <v>#N/A</v>
      </c>
      <c r="AA33" s="89" t="e">
        <f t="shared" si="16"/>
        <v>#NUM!</v>
      </c>
      <c r="AB33" s="89" t="e">
        <f t="shared" si="17"/>
        <v>#NUM!</v>
      </c>
      <c r="AC33" s="89" t="e">
        <f t="shared" si="18"/>
        <v>#NUM!</v>
      </c>
      <c r="AD33" s="89" t="e">
        <f t="shared" si="19"/>
        <v>#NUM!</v>
      </c>
      <c r="AE33" s="89" t="e">
        <f t="shared" si="20"/>
        <v>#NUM!</v>
      </c>
      <c r="AF33" s="89" t="e">
        <f t="shared" si="21"/>
        <v>#N/A</v>
      </c>
      <c r="AG33" s="89" t="e">
        <f t="shared" si="22"/>
        <v>#NUM!</v>
      </c>
      <c r="AH33" s="89" t="e">
        <f t="shared" si="23"/>
        <v>#NUM!</v>
      </c>
      <c r="AI33" s="89" t="e">
        <f t="shared" si="24"/>
        <v>#NUM!</v>
      </c>
      <c r="AJ33" s="89" t="e">
        <f t="shared" si="25"/>
        <v>#N/A</v>
      </c>
    </row>
    <row r="34" spans="1:36" ht="12.95" customHeight="1" x14ac:dyDescent="0.15">
      <c r="A34" s="88"/>
      <c r="B34" s="99"/>
      <c r="C34" s="99"/>
      <c r="D34" s="88"/>
      <c r="E34" s="88"/>
      <c r="F34" s="4" t="str">
        <f t="shared" si="26"/>
        <v/>
      </c>
      <c r="G34" s="88"/>
      <c r="H34" s="88"/>
      <c r="I34" s="88"/>
      <c r="K34" s="89" t="e">
        <f t="shared" si="0"/>
        <v>#NUM!</v>
      </c>
      <c r="L34" s="89" t="e">
        <f t="shared" si="1"/>
        <v>#NUM!</v>
      </c>
      <c r="M34" s="89" t="e">
        <f t="shared" si="2"/>
        <v>#NUM!</v>
      </c>
      <c r="N34" s="89" t="e">
        <f t="shared" si="3"/>
        <v>#NUM!</v>
      </c>
      <c r="O34" s="89" t="e">
        <f t="shared" si="4"/>
        <v>#NUM!</v>
      </c>
      <c r="P34" s="89" t="e">
        <f t="shared" si="5"/>
        <v>#N/A</v>
      </c>
      <c r="Q34" s="89" t="e">
        <f t="shared" si="6"/>
        <v>#NUM!</v>
      </c>
      <c r="R34" s="89" t="e">
        <f t="shared" si="7"/>
        <v>#NUM!</v>
      </c>
      <c r="S34" s="89" t="e">
        <f t="shared" si="8"/>
        <v>#NUM!</v>
      </c>
      <c r="T34" s="89" t="e">
        <f t="shared" si="9"/>
        <v>#NUM!</v>
      </c>
      <c r="U34" s="89" t="e">
        <f t="shared" si="10"/>
        <v>#N/A</v>
      </c>
      <c r="V34" s="89" t="e">
        <f t="shared" si="11"/>
        <v>#NUM!</v>
      </c>
      <c r="W34" s="89" t="e">
        <f t="shared" si="12"/>
        <v>#NUM!</v>
      </c>
      <c r="X34" s="89" t="e">
        <f t="shared" si="13"/>
        <v>#NUM!</v>
      </c>
      <c r="Y34" s="89" t="e">
        <f t="shared" si="14"/>
        <v>#NUM!</v>
      </c>
      <c r="Z34" s="89" t="e">
        <f t="shared" si="15"/>
        <v>#N/A</v>
      </c>
      <c r="AA34" s="89" t="e">
        <f t="shared" si="16"/>
        <v>#NUM!</v>
      </c>
      <c r="AB34" s="89" t="e">
        <f t="shared" si="17"/>
        <v>#NUM!</v>
      </c>
      <c r="AC34" s="89" t="e">
        <f t="shared" si="18"/>
        <v>#NUM!</v>
      </c>
      <c r="AD34" s="89" t="e">
        <f t="shared" si="19"/>
        <v>#NUM!</v>
      </c>
      <c r="AE34" s="89" t="e">
        <f t="shared" si="20"/>
        <v>#NUM!</v>
      </c>
      <c r="AF34" s="89" t="e">
        <f t="shared" si="21"/>
        <v>#N/A</v>
      </c>
      <c r="AG34" s="89" t="e">
        <f t="shared" si="22"/>
        <v>#NUM!</v>
      </c>
      <c r="AH34" s="89" t="e">
        <f t="shared" si="23"/>
        <v>#NUM!</v>
      </c>
      <c r="AI34" s="89" t="e">
        <f t="shared" si="24"/>
        <v>#NUM!</v>
      </c>
      <c r="AJ34" s="89" t="e">
        <f t="shared" si="25"/>
        <v>#N/A</v>
      </c>
    </row>
    <row r="35" spans="1:36" ht="12.95" customHeight="1" x14ac:dyDescent="0.15">
      <c r="A35" s="88"/>
      <c r="B35" s="99"/>
      <c r="C35" s="99"/>
      <c r="D35" s="88"/>
      <c r="E35" s="88"/>
      <c r="F35" s="4" t="str">
        <f t="shared" si="26"/>
        <v/>
      </c>
      <c r="G35" s="88"/>
      <c r="H35" s="88"/>
      <c r="I35" s="88"/>
      <c r="K35" s="89" t="e">
        <f t="shared" si="0"/>
        <v>#NUM!</v>
      </c>
      <c r="L35" s="89" t="e">
        <f t="shared" si="1"/>
        <v>#NUM!</v>
      </c>
      <c r="M35" s="89" t="e">
        <f t="shared" si="2"/>
        <v>#NUM!</v>
      </c>
      <c r="N35" s="89" t="e">
        <f t="shared" si="3"/>
        <v>#NUM!</v>
      </c>
      <c r="O35" s="89" t="e">
        <f t="shared" si="4"/>
        <v>#NUM!</v>
      </c>
      <c r="P35" s="89" t="e">
        <f t="shared" si="5"/>
        <v>#N/A</v>
      </c>
      <c r="Q35" s="89" t="e">
        <f t="shared" si="6"/>
        <v>#NUM!</v>
      </c>
      <c r="R35" s="89" t="e">
        <f t="shared" si="7"/>
        <v>#NUM!</v>
      </c>
      <c r="S35" s="89" t="e">
        <f t="shared" si="8"/>
        <v>#NUM!</v>
      </c>
      <c r="T35" s="89" t="e">
        <f t="shared" si="9"/>
        <v>#NUM!</v>
      </c>
      <c r="U35" s="89" t="e">
        <f t="shared" si="10"/>
        <v>#N/A</v>
      </c>
      <c r="V35" s="89" t="e">
        <f t="shared" si="11"/>
        <v>#NUM!</v>
      </c>
      <c r="W35" s="89" t="e">
        <f t="shared" si="12"/>
        <v>#NUM!</v>
      </c>
      <c r="X35" s="89" t="e">
        <f t="shared" si="13"/>
        <v>#NUM!</v>
      </c>
      <c r="Y35" s="89" t="e">
        <f t="shared" si="14"/>
        <v>#NUM!</v>
      </c>
      <c r="Z35" s="89" t="e">
        <f t="shared" si="15"/>
        <v>#N/A</v>
      </c>
      <c r="AA35" s="89" t="e">
        <f t="shared" si="16"/>
        <v>#NUM!</v>
      </c>
      <c r="AB35" s="89" t="e">
        <f t="shared" si="17"/>
        <v>#NUM!</v>
      </c>
      <c r="AC35" s="89" t="e">
        <f t="shared" si="18"/>
        <v>#NUM!</v>
      </c>
      <c r="AD35" s="89" t="e">
        <f t="shared" si="19"/>
        <v>#NUM!</v>
      </c>
      <c r="AE35" s="89" t="e">
        <f t="shared" si="20"/>
        <v>#NUM!</v>
      </c>
      <c r="AF35" s="89" t="e">
        <f t="shared" si="21"/>
        <v>#N/A</v>
      </c>
      <c r="AG35" s="89" t="e">
        <f t="shared" si="22"/>
        <v>#NUM!</v>
      </c>
      <c r="AH35" s="89" t="e">
        <f t="shared" si="23"/>
        <v>#NUM!</v>
      </c>
      <c r="AI35" s="89" t="e">
        <f t="shared" si="24"/>
        <v>#NUM!</v>
      </c>
      <c r="AJ35" s="89" t="e">
        <f t="shared" si="25"/>
        <v>#N/A</v>
      </c>
    </row>
    <row r="36" spans="1:36" ht="12.95" customHeight="1" x14ac:dyDescent="0.15">
      <c r="A36" s="88"/>
      <c r="B36" s="99"/>
      <c r="C36" s="99"/>
      <c r="D36" s="88"/>
      <c r="E36" s="88"/>
      <c r="F36" s="4" t="str">
        <f t="shared" si="26"/>
        <v/>
      </c>
      <c r="G36" s="88"/>
      <c r="H36" s="88"/>
      <c r="I36" s="88"/>
      <c r="K36" s="89" t="e">
        <f t="shared" si="0"/>
        <v>#NUM!</v>
      </c>
      <c r="L36" s="89" t="e">
        <f t="shared" si="1"/>
        <v>#NUM!</v>
      </c>
      <c r="M36" s="89" t="e">
        <f t="shared" si="2"/>
        <v>#NUM!</v>
      </c>
      <c r="N36" s="89" t="e">
        <f t="shared" si="3"/>
        <v>#NUM!</v>
      </c>
      <c r="O36" s="89" t="e">
        <f t="shared" si="4"/>
        <v>#NUM!</v>
      </c>
      <c r="P36" s="89" t="e">
        <f t="shared" si="5"/>
        <v>#N/A</v>
      </c>
      <c r="Q36" s="89" t="e">
        <f t="shared" si="6"/>
        <v>#NUM!</v>
      </c>
      <c r="R36" s="89" t="e">
        <f t="shared" si="7"/>
        <v>#NUM!</v>
      </c>
      <c r="S36" s="89" t="e">
        <f t="shared" si="8"/>
        <v>#NUM!</v>
      </c>
      <c r="T36" s="89" t="e">
        <f t="shared" si="9"/>
        <v>#NUM!</v>
      </c>
      <c r="U36" s="89" t="e">
        <f t="shared" si="10"/>
        <v>#N/A</v>
      </c>
      <c r="V36" s="89" t="e">
        <f t="shared" si="11"/>
        <v>#NUM!</v>
      </c>
      <c r="W36" s="89" t="e">
        <f t="shared" si="12"/>
        <v>#NUM!</v>
      </c>
      <c r="X36" s="89" t="e">
        <f t="shared" si="13"/>
        <v>#NUM!</v>
      </c>
      <c r="Y36" s="89" t="e">
        <f t="shared" si="14"/>
        <v>#NUM!</v>
      </c>
      <c r="Z36" s="89" t="e">
        <f t="shared" si="15"/>
        <v>#N/A</v>
      </c>
      <c r="AA36" s="89" t="e">
        <f t="shared" si="16"/>
        <v>#NUM!</v>
      </c>
      <c r="AB36" s="89" t="e">
        <f t="shared" si="17"/>
        <v>#NUM!</v>
      </c>
      <c r="AC36" s="89" t="e">
        <f t="shared" si="18"/>
        <v>#NUM!</v>
      </c>
      <c r="AD36" s="89" t="e">
        <f t="shared" si="19"/>
        <v>#NUM!</v>
      </c>
      <c r="AE36" s="89" t="e">
        <f t="shared" si="20"/>
        <v>#NUM!</v>
      </c>
      <c r="AF36" s="89" t="e">
        <f t="shared" si="21"/>
        <v>#N/A</v>
      </c>
      <c r="AG36" s="89" t="e">
        <f t="shared" si="22"/>
        <v>#NUM!</v>
      </c>
      <c r="AH36" s="89" t="e">
        <f t="shared" si="23"/>
        <v>#NUM!</v>
      </c>
      <c r="AI36" s="89" t="e">
        <f t="shared" si="24"/>
        <v>#NUM!</v>
      </c>
      <c r="AJ36" s="89" t="e">
        <f t="shared" si="25"/>
        <v>#N/A</v>
      </c>
    </row>
    <row r="37" spans="1:36" ht="12.95" customHeight="1" x14ac:dyDescent="0.15">
      <c r="A37" s="88"/>
      <c r="B37" s="99"/>
      <c r="C37" s="99"/>
      <c r="D37" s="88"/>
      <c r="E37" s="88"/>
      <c r="F37" s="4" t="str">
        <f t="shared" si="26"/>
        <v/>
      </c>
      <c r="G37" s="88"/>
      <c r="H37" s="88"/>
      <c r="I37" s="88"/>
      <c r="K37" s="89" t="e">
        <f t="shared" si="0"/>
        <v>#NUM!</v>
      </c>
      <c r="L37" s="89" t="e">
        <f t="shared" si="1"/>
        <v>#NUM!</v>
      </c>
      <c r="M37" s="89" t="e">
        <f t="shared" si="2"/>
        <v>#NUM!</v>
      </c>
      <c r="N37" s="89" t="e">
        <f t="shared" si="3"/>
        <v>#NUM!</v>
      </c>
      <c r="O37" s="89" t="e">
        <f t="shared" si="4"/>
        <v>#NUM!</v>
      </c>
      <c r="P37" s="89" t="e">
        <f t="shared" si="5"/>
        <v>#N/A</v>
      </c>
      <c r="Q37" s="89" t="e">
        <f t="shared" si="6"/>
        <v>#NUM!</v>
      </c>
      <c r="R37" s="89" t="e">
        <f t="shared" si="7"/>
        <v>#NUM!</v>
      </c>
      <c r="S37" s="89" t="e">
        <f t="shared" si="8"/>
        <v>#NUM!</v>
      </c>
      <c r="T37" s="89" t="e">
        <f t="shared" si="9"/>
        <v>#NUM!</v>
      </c>
      <c r="U37" s="89" t="e">
        <f t="shared" si="10"/>
        <v>#N/A</v>
      </c>
      <c r="V37" s="89" t="e">
        <f t="shared" si="11"/>
        <v>#NUM!</v>
      </c>
      <c r="W37" s="89" t="e">
        <f t="shared" si="12"/>
        <v>#NUM!</v>
      </c>
      <c r="X37" s="89" t="e">
        <f t="shared" si="13"/>
        <v>#NUM!</v>
      </c>
      <c r="Y37" s="89" t="e">
        <f t="shared" si="14"/>
        <v>#NUM!</v>
      </c>
      <c r="Z37" s="89" t="e">
        <f t="shared" si="15"/>
        <v>#N/A</v>
      </c>
      <c r="AA37" s="89" t="e">
        <f t="shared" si="16"/>
        <v>#NUM!</v>
      </c>
      <c r="AB37" s="89" t="e">
        <f t="shared" si="17"/>
        <v>#NUM!</v>
      </c>
      <c r="AC37" s="89" t="e">
        <f t="shared" si="18"/>
        <v>#NUM!</v>
      </c>
      <c r="AD37" s="89" t="e">
        <f t="shared" si="19"/>
        <v>#NUM!</v>
      </c>
      <c r="AE37" s="89" t="e">
        <f t="shared" si="20"/>
        <v>#NUM!</v>
      </c>
      <c r="AF37" s="89" t="e">
        <f t="shared" si="21"/>
        <v>#N/A</v>
      </c>
      <c r="AG37" s="89" t="e">
        <f t="shared" si="22"/>
        <v>#NUM!</v>
      </c>
      <c r="AH37" s="89" t="e">
        <f t="shared" si="23"/>
        <v>#NUM!</v>
      </c>
      <c r="AI37" s="89" t="e">
        <f t="shared" si="24"/>
        <v>#NUM!</v>
      </c>
      <c r="AJ37" s="89" t="e">
        <f t="shared" si="25"/>
        <v>#N/A</v>
      </c>
    </row>
    <row r="38" spans="1:36" ht="12.95" customHeight="1" x14ac:dyDescent="0.15">
      <c r="A38" s="88"/>
      <c r="B38" s="99"/>
      <c r="C38" s="99"/>
      <c r="D38" s="88"/>
      <c r="E38" s="88"/>
      <c r="F38" s="4" t="str">
        <f t="shared" si="26"/>
        <v/>
      </c>
      <c r="G38" s="88"/>
      <c r="H38" s="88"/>
      <c r="I38" s="88"/>
      <c r="K38" s="89" t="e">
        <f t="shared" si="0"/>
        <v>#NUM!</v>
      </c>
      <c r="L38" s="89" t="e">
        <f t="shared" si="1"/>
        <v>#NUM!</v>
      </c>
      <c r="M38" s="89" t="e">
        <f t="shared" si="2"/>
        <v>#NUM!</v>
      </c>
      <c r="N38" s="89" t="e">
        <f t="shared" si="3"/>
        <v>#NUM!</v>
      </c>
      <c r="O38" s="89" t="e">
        <f t="shared" si="4"/>
        <v>#NUM!</v>
      </c>
      <c r="P38" s="89" t="e">
        <f t="shared" si="5"/>
        <v>#N/A</v>
      </c>
      <c r="Q38" s="89" t="e">
        <f t="shared" si="6"/>
        <v>#NUM!</v>
      </c>
      <c r="R38" s="89" t="e">
        <f t="shared" si="7"/>
        <v>#NUM!</v>
      </c>
      <c r="S38" s="89" t="e">
        <f t="shared" si="8"/>
        <v>#NUM!</v>
      </c>
      <c r="T38" s="89" t="e">
        <f t="shared" si="9"/>
        <v>#NUM!</v>
      </c>
      <c r="U38" s="89" t="e">
        <f t="shared" si="10"/>
        <v>#N/A</v>
      </c>
      <c r="V38" s="89" t="e">
        <f t="shared" si="11"/>
        <v>#NUM!</v>
      </c>
      <c r="W38" s="89" t="e">
        <f t="shared" si="12"/>
        <v>#NUM!</v>
      </c>
      <c r="X38" s="89" t="e">
        <f t="shared" si="13"/>
        <v>#NUM!</v>
      </c>
      <c r="Y38" s="89" t="e">
        <f t="shared" si="14"/>
        <v>#NUM!</v>
      </c>
      <c r="Z38" s="89" t="e">
        <f t="shared" si="15"/>
        <v>#N/A</v>
      </c>
      <c r="AA38" s="89" t="e">
        <f t="shared" si="16"/>
        <v>#NUM!</v>
      </c>
      <c r="AB38" s="89" t="e">
        <f t="shared" si="17"/>
        <v>#NUM!</v>
      </c>
      <c r="AC38" s="89" t="e">
        <f t="shared" si="18"/>
        <v>#NUM!</v>
      </c>
      <c r="AD38" s="89" t="e">
        <f t="shared" si="19"/>
        <v>#NUM!</v>
      </c>
      <c r="AE38" s="89" t="e">
        <f t="shared" si="20"/>
        <v>#NUM!</v>
      </c>
      <c r="AF38" s="89" t="e">
        <f t="shared" si="21"/>
        <v>#N/A</v>
      </c>
      <c r="AG38" s="89" t="e">
        <f t="shared" si="22"/>
        <v>#NUM!</v>
      </c>
      <c r="AH38" s="89" t="e">
        <f t="shared" si="23"/>
        <v>#NUM!</v>
      </c>
      <c r="AI38" s="89" t="e">
        <f t="shared" si="24"/>
        <v>#NUM!</v>
      </c>
      <c r="AJ38" s="89" t="e">
        <f t="shared" si="25"/>
        <v>#N/A</v>
      </c>
    </row>
    <row r="39" spans="1:36" ht="12.95" customHeight="1" x14ac:dyDescent="0.15">
      <c r="A39" s="88"/>
      <c r="B39" s="99"/>
      <c r="C39" s="99"/>
      <c r="D39" s="88"/>
      <c r="E39" s="88"/>
      <c r="F39" s="4" t="str">
        <f t="shared" si="26"/>
        <v/>
      </c>
      <c r="G39" s="88"/>
      <c r="H39" s="88"/>
      <c r="I39" s="88"/>
      <c r="K39" s="89" t="e">
        <f t="shared" si="0"/>
        <v>#NUM!</v>
      </c>
      <c r="L39" s="89" t="e">
        <f t="shared" si="1"/>
        <v>#NUM!</v>
      </c>
      <c r="M39" s="89" t="e">
        <f t="shared" si="2"/>
        <v>#NUM!</v>
      </c>
      <c r="N39" s="89" t="e">
        <f t="shared" si="3"/>
        <v>#NUM!</v>
      </c>
      <c r="O39" s="89" t="e">
        <f t="shared" si="4"/>
        <v>#NUM!</v>
      </c>
      <c r="P39" s="89" t="e">
        <f t="shared" si="5"/>
        <v>#N/A</v>
      </c>
      <c r="Q39" s="89" t="e">
        <f t="shared" si="6"/>
        <v>#NUM!</v>
      </c>
      <c r="R39" s="89" t="e">
        <f t="shared" si="7"/>
        <v>#NUM!</v>
      </c>
      <c r="S39" s="89" t="e">
        <f t="shared" si="8"/>
        <v>#NUM!</v>
      </c>
      <c r="T39" s="89" t="e">
        <f t="shared" si="9"/>
        <v>#NUM!</v>
      </c>
      <c r="U39" s="89" t="e">
        <f t="shared" si="10"/>
        <v>#N/A</v>
      </c>
      <c r="V39" s="89" t="e">
        <f t="shared" si="11"/>
        <v>#NUM!</v>
      </c>
      <c r="W39" s="89" t="e">
        <f t="shared" si="12"/>
        <v>#NUM!</v>
      </c>
      <c r="X39" s="89" t="e">
        <f t="shared" si="13"/>
        <v>#NUM!</v>
      </c>
      <c r="Y39" s="89" t="e">
        <f t="shared" si="14"/>
        <v>#NUM!</v>
      </c>
      <c r="Z39" s="89" t="e">
        <f t="shared" si="15"/>
        <v>#N/A</v>
      </c>
      <c r="AA39" s="89" t="e">
        <f t="shared" si="16"/>
        <v>#NUM!</v>
      </c>
      <c r="AB39" s="89" t="e">
        <f t="shared" si="17"/>
        <v>#NUM!</v>
      </c>
      <c r="AC39" s="89" t="e">
        <f t="shared" si="18"/>
        <v>#NUM!</v>
      </c>
      <c r="AD39" s="89" t="e">
        <f t="shared" si="19"/>
        <v>#NUM!</v>
      </c>
      <c r="AE39" s="89" t="e">
        <f t="shared" si="20"/>
        <v>#NUM!</v>
      </c>
      <c r="AF39" s="89" t="e">
        <f t="shared" si="21"/>
        <v>#N/A</v>
      </c>
      <c r="AG39" s="89" t="e">
        <f t="shared" si="22"/>
        <v>#NUM!</v>
      </c>
      <c r="AH39" s="89" t="e">
        <f t="shared" si="23"/>
        <v>#NUM!</v>
      </c>
      <c r="AI39" s="89" t="e">
        <f t="shared" si="24"/>
        <v>#NUM!</v>
      </c>
      <c r="AJ39" s="89" t="e">
        <f t="shared" si="25"/>
        <v>#N/A</v>
      </c>
    </row>
    <row r="40" spans="1:36" ht="12.95" customHeight="1" x14ac:dyDescent="0.15">
      <c r="A40" s="88"/>
      <c r="B40" s="99"/>
      <c r="C40" s="99"/>
      <c r="D40" s="88"/>
      <c r="E40" s="88"/>
      <c r="F40" s="4" t="str">
        <f t="shared" si="26"/>
        <v/>
      </c>
      <c r="G40" s="88"/>
      <c r="H40" s="88"/>
      <c r="I40" s="88"/>
      <c r="K40" s="89" t="e">
        <f t="shared" si="0"/>
        <v>#NUM!</v>
      </c>
      <c r="L40" s="89" t="e">
        <f t="shared" si="1"/>
        <v>#NUM!</v>
      </c>
      <c r="M40" s="89" t="e">
        <f t="shared" si="2"/>
        <v>#NUM!</v>
      </c>
      <c r="N40" s="89" t="e">
        <f t="shared" si="3"/>
        <v>#NUM!</v>
      </c>
      <c r="O40" s="89" t="e">
        <f t="shared" si="4"/>
        <v>#NUM!</v>
      </c>
      <c r="P40" s="89" t="e">
        <f t="shared" si="5"/>
        <v>#N/A</v>
      </c>
      <c r="Q40" s="89" t="e">
        <f t="shared" si="6"/>
        <v>#NUM!</v>
      </c>
      <c r="R40" s="89" t="e">
        <f t="shared" si="7"/>
        <v>#NUM!</v>
      </c>
      <c r="S40" s="89" t="e">
        <f t="shared" si="8"/>
        <v>#NUM!</v>
      </c>
      <c r="T40" s="89" t="e">
        <f t="shared" si="9"/>
        <v>#NUM!</v>
      </c>
      <c r="U40" s="89" t="e">
        <f t="shared" si="10"/>
        <v>#N/A</v>
      </c>
      <c r="V40" s="89" t="e">
        <f t="shared" si="11"/>
        <v>#NUM!</v>
      </c>
      <c r="W40" s="89" t="e">
        <f t="shared" si="12"/>
        <v>#NUM!</v>
      </c>
      <c r="X40" s="89" t="e">
        <f t="shared" si="13"/>
        <v>#NUM!</v>
      </c>
      <c r="Y40" s="89" t="e">
        <f t="shared" si="14"/>
        <v>#NUM!</v>
      </c>
      <c r="Z40" s="89" t="e">
        <f t="shared" si="15"/>
        <v>#N/A</v>
      </c>
      <c r="AA40" s="89" t="e">
        <f t="shared" si="16"/>
        <v>#NUM!</v>
      </c>
      <c r="AB40" s="89" t="e">
        <f t="shared" si="17"/>
        <v>#NUM!</v>
      </c>
      <c r="AC40" s="89" t="e">
        <f t="shared" si="18"/>
        <v>#NUM!</v>
      </c>
      <c r="AD40" s="89" t="e">
        <f t="shared" si="19"/>
        <v>#NUM!</v>
      </c>
      <c r="AE40" s="89" t="e">
        <f t="shared" si="20"/>
        <v>#NUM!</v>
      </c>
      <c r="AF40" s="89" t="e">
        <f t="shared" si="21"/>
        <v>#N/A</v>
      </c>
      <c r="AG40" s="89" t="e">
        <f t="shared" si="22"/>
        <v>#NUM!</v>
      </c>
      <c r="AH40" s="89" t="e">
        <f t="shared" si="23"/>
        <v>#NUM!</v>
      </c>
      <c r="AI40" s="89" t="e">
        <f t="shared" si="24"/>
        <v>#NUM!</v>
      </c>
      <c r="AJ40" s="89" t="e">
        <f t="shared" si="25"/>
        <v>#N/A</v>
      </c>
    </row>
    <row r="41" spans="1:36" ht="12.95" customHeight="1" x14ac:dyDescent="0.15">
      <c r="A41" s="88"/>
      <c r="B41" s="99"/>
      <c r="C41" s="99"/>
      <c r="D41" s="41"/>
      <c r="E41" s="41"/>
      <c r="F41" s="4" t="str">
        <f t="shared" si="26"/>
        <v/>
      </c>
      <c r="G41" s="88"/>
      <c r="H41" s="88"/>
      <c r="I41" s="88"/>
      <c r="K41" s="89" t="e">
        <f t="shared" si="0"/>
        <v>#NUM!</v>
      </c>
      <c r="L41" s="89" t="e">
        <f t="shared" si="1"/>
        <v>#NUM!</v>
      </c>
      <c r="M41" s="89" t="e">
        <f t="shared" si="2"/>
        <v>#NUM!</v>
      </c>
      <c r="N41" s="89" t="e">
        <f t="shared" si="3"/>
        <v>#NUM!</v>
      </c>
      <c r="O41" s="89" t="e">
        <f t="shared" si="4"/>
        <v>#NUM!</v>
      </c>
      <c r="P41" s="89" t="e">
        <f t="shared" si="5"/>
        <v>#N/A</v>
      </c>
      <c r="Q41" s="89" t="e">
        <f t="shared" si="6"/>
        <v>#NUM!</v>
      </c>
      <c r="R41" s="89" t="e">
        <f t="shared" si="7"/>
        <v>#NUM!</v>
      </c>
      <c r="S41" s="89" t="e">
        <f t="shared" si="8"/>
        <v>#NUM!</v>
      </c>
      <c r="T41" s="89" t="e">
        <f t="shared" si="9"/>
        <v>#NUM!</v>
      </c>
      <c r="U41" s="89" t="e">
        <f t="shared" si="10"/>
        <v>#N/A</v>
      </c>
      <c r="V41" s="89" t="e">
        <f t="shared" si="11"/>
        <v>#NUM!</v>
      </c>
      <c r="W41" s="89" t="e">
        <f t="shared" si="12"/>
        <v>#NUM!</v>
      </c>
      <c r="X41" s="89" t="e">
        <f t="shared" si="13"/>
        <v>#NUM!</v>
      </c>
      <c r="Y41" s="89" t="e">
        <f t="shared" si="14"/>
        <v>#NUM!</v>
      </c>
      <c r="Z41" s="89" t="e">
        <f t="shared" si="15"/>
        <v>#N/A</v>
      </c>
      <c r="AA41" s="89" t="e">
        <f t="shared" si="16"/>
        <v>#NUM!</v>
      </c>
      <c r="AB41" s="89" t="e">
        <f t="shared" si="17"/>
        <v>#NUM!</v>
      </c>
      <c r="AC41" s="89" t="e">
        <f t="shared" si="18"/>
        <v>#NUM!</v>
      </c>
      <c r="AD41" s="89" t="e">
        <f t="shared" si="19"/>
        <v>#NUM!</v>
      </c>
      <c r="AE41" s="89" t="e">
        <f t="shared" si="20"/>
        <v>#NUM!</v>
      </c>
      <c r="AF41" s="89" t="e">
        <f t="shared" si="21"/>
        <v>#N/A</v>
      </c>
      <c r="AG41" s="89" t="e">
        <f t="shared" si="22"/>
        <v>#NUM!</v>
      </c>
      <c r="AH41" s="89" t="e">
        <f t="shared" si="23"/>
        <v>#NUM!</v>
      </c>
      <c r="AI41" s="89" t="e">
        <f t="shared" si="24"/>
        <v>#NUM!</v>
      </c>
      <c r="AJ41" s="89" t="e">
        <f t="shared" si="25"/>
        <v>#N/A</v>
      </c>
    </row>
    <row r="42" spans="1:36" ht="12.95" customHeight="1" x14ac:dyDescent="0.15">
      <c r="A42" s="88"/>
      <c r="B42" s="99"/>
      <c r="C42" s="99"/>
      <c r="D42" s="41"/>
      <c r="E42" s="41"/>
      <c r="F42" s="4" t="str">
        <f t="shared" si="26"/>
        <v/>
      </c>
      <c r="G42" s="88"/>
      <c r="H42" s="88"/>
      <c r="I42" s="88"/>
      <c r="K42" s="89" t="e">
        <f t="shared" si="0"/>
        <v>#NUM!</v>
      </c>
      <c r="L42" s="89" t="e">
        <f t="shared" si="1"/>
        <v>#NUM!</v>
      </c>
      <c r="M42" s="89" t="e">
        <f t="shared" si="2"/>
        <v>#NUM!</v>
      </c>
      <c r="N42" s="89" t="e">
        <f t="shared" si="3"/>
        <v>#NUM!</v>
      </c>
      <c r="O42" s="89" t="e">
        <f t="shared" si="4"/>
        <v>#NUM!</v>
      </c>
      <c r="P42" s="89" t="e">
        <f t="shared" si="5"/>
        <v>#N/A</v>
      </c>
      <c r="Q42" s="89" t="e">
        <f t="shared" si="6"/>
        <v>#NUM!</v>
      </c>
      <c r="R42" s="89" t="e">
        <f t="shared" si="7"/>
        <v>#NUM!</v>
      </c>
      <c r="S42" s="89" t="e">
        <f t="shared" si="8"/>
        <v>#NUM!</v>
      </c>
      <c r="T42" s="89" t="e">
        <f t="shared" si="9"/>
        <v>#NUM!</v>
      </c>
      <c r="U42" s="89" t="e">
        <f t="shared" si="10"/>
        <v>#N/A</v>
      </c>
      <c r="V42" s="89" t="e">
        <f t="shared" si="11"/>
        <v>#NUM!</v>
      </c>
      <c r="W42" s="89" t="e">
        <f t="shared" si="12"/>
        <v>#NUM!</v>
      </c>
      <c r="X42" s="89" t="e">
        <f t="shared" si="13"/>
        <v>#NUM!</v>
      </c>
      <c r="Y42" s="89" t="e">
        <f t="shared" si="14"/>
        <v>#NUM!</v>
      </c>
      <c r="Z42" s="89" t="e">
        <f t="shared" si="15"/>
        <v>#N/A</v>
      </c>
      <c r="AA42" s="89" t="e">
        <f t="shared" si="16"/>
        <v>#NUM!</v>
      </c>
      <c r="AB42" s="89" t="e">
        <f t="shared" si="17"/>
        <v>#NUM!</v>
      </c>
      <c r="AC42" s="89" t="e">
        <f t="shared" si="18"/>
        <v>#NUM!</v>
      </c>
      <c r="AD42" s="89" t="e">
        <f t="shared" si="19"/>
        <v>#NUM!</v>
      </c>
      <c r="AE42" s="89" t="e">
        <f t="shared" si="20"/>
        <v>#NUM!</v>
      </c>
      <c r="AF42" s="89" t="e">
        <f t="shared" si="21"/>
        <v>#N/A</v>
      </c>
      <c r="AG42" s="89" t="e">
        <f t="shared" si="22"/>
        <v>#NUM!</v>
      </c>
      <c r="AH42" s="89" t="e">
        <f t="shared" si="23"/>
        <v>#NUM!</v>
      </c>
      <c r="AI42" s="89" t="e">
        <f t="shared" si="24"/>
        <v>#NUM!</v>
      </c>
      <c r="AJ42" s="89" t="e">
        <f t="shared" si="25"/>
        <v>#N/A</v>
      </c>
    </row>
    <row r="43" spans="1:36" ht="12.95" customHeight="1" x14ac:dyDescent="0.15">
      <c r="A43" s="88"/>
      <c r="B43" s="99"/>
      <c r="C43" s="99"/>
      <c r="D43" s="41"/>
      <c r="E43" s="41"/>
      <c r="F43" s="4" t="str">
        <f t="shared" si="26"/>
        <v/>
      </c>
      <c r="G43" s="88"/>
      <c r="H43" s="88"/>
      <c r="I43" s="88"/>
      <c r="K43" s="89" t="e">
        <f t="shared" si="0"/>
        <v>#NUM!</v>
      </c>
      <c r="L43" s="89" t="e">
        <f t="shared" si="1"/>
        <v>#NUM!</v>
      </c>
      <c r="M43" s="89" t="e">
        <f t="shared" si="2"/>
        <v>#NUM!</v>
      </c>
      <c r="N43" s="89" t="e">
        <f t="shared" si="3"/>
        <v>#NUM!</v>
      </c>
      <c r="O43" s="89" t="e">
        <f t="shared" si="4"/>
        <v>#NUM!</v>
      </c>
      <c r="P43" s="89" t="e">
        <f t="shared" si="5"/>
        <v>#N/A</v>
      </c>
      <c r="Q43" s="89" t="e">
        <f t="shared" si="6"/>
        <v>#NUM!</v>
      </c>
      <c r="R43" s="89" t="e">
        <f t="shared" si="7"/>
        <v>#NUM!</v>
      </c>
      <c r="S43" s="89" t="e">
        <f t="shared" si="8"/>
        <v>#NUM!</v>
      </c>
      <c r="T43" s="89" t="e">
        <f t="shared" si="9"/>
        <v>#NUM!</v>
      </c>
      <c r="U43" s="89" t="e">
        <f t="shared" si="10"/>
        <v>#N/A</v>
      </c>
      <c r="V43" s="89" t="e">
        <f t="shared" si="11"/>
        <v>#NUM!</v>
      </c>
      <c r="W43" s="89" t="e">
        <f t="shared" si="12"/>
        <v>#NUM!</v>
      </c>
      <c r="X43" s="89" t="e">
        <f t="shared" si="13"/>
        <v>#NUM!</v>
      </c>
      <c r="Y43" s="89" t="e">
        <f t="shared" si="14"/>
        <v>#NUM!</v>
      </c>
      <c r="Z43" s="89" t="e">
        <f t="shared" si="15"/>
        <v>#N/A</v>
      </c>
      <c r="AA43" s="89" t="e">
        <f t="shared" si="16"/>
        <v>#NUM!</v>
      </c>
      <c r="AB43" s="89" t="e">
        <f t="shared" si="17"/>
        <v>#NUM!</v>
      </c>
      <c r="AC43" s="89" t="e">
        <f t="shared" si="18"/>
        <v>#NUM!</v>
      </c>
      <c r="AD43" s="89" t="e">
        <f t="shared" si="19"/>
        <v>#NUM!</v>
      </c>
      <c r="AE43" s="89" t="e">
        <f t="shared" si="20"/>
        <v>#NUM!</v>
      </c>
      <c r="AF43" s="89" t="e">
        <f t="shared" si="21"/>
        <v>#N/A</v>
      </c>
      <c r="AG43" s="89" t="e">
        <f t="shared" si="22"/>
        <v>#NUM!</v>
      </c>
      <c r="AH43" s="89" t="e">
        <f t="shared" si="23"/>
        <v>#NUM!</v>
      </c>
      <c r="AI43" s="89" t="e">
        <f t="shared" si="24"/>
        <v>#NUM!</v>
      </c>
      <c r="AJ43" s="89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88" t="s">
        <v>18</v>
      </c>
      <c r="D46" s="88" t="s">
        <v>19</v>
      </c>
      <c r="E46" s="88" t="s">
        <v>20</v>
      </c>
      <c r="F46" s="11"/>
      <c r="G46" s="5" t="s">
        <v>21</v>
      </c>
      <c r="H46" s="13"/>
      <c r="I46" s="111" t="str">
        <f>"調査対象地内でプロットは3箇所設置しているため、合計材積は300m2(0.03ha)での値である。そのため、haあたりのスギ立枯木材積合計(推定値)は、"&amp;G50&amp;"m3として取り扱う。"</f>
        <v>調査対象地内でプロットは3箇所設置しているため、合計材積は300m2(0.03ha)での値である。そのため、haあたりのスギ立枯木材積合計(推定値)は、9.3m3として取り扱う。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3</v>
      </c>
      <c r="D47" s="15">
        <f>COUNTIF(G4:G43,"*下層*")</f>
        <v>0</v>
      </c>
      <c r="E47" s="15">
        <f>COUNTA(A4:A43)</f>
        <v>3</v>
      </c>
      <c r="F47" s="11"/>
      <c r="G47" s="16">
        <f>ROUND(C47*33.3,0)</f>
        <v>100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ROUND(SUMIF(G4:G43,"&lt;&gt;*下層*",E4:E43)/C47,0)</f>
        <v>9</v>
      </c>
      <c r="D48" s="15" t="str">
        <f>IF(D47&gt;0,ROUND(SUMIF(G4:G43,"*下層*",E4:E43)/D47,0),"")</f>
        <v/>
      </c>
      <c r="E48" s="15">
        <f>ROUND(SUM(E4:E43)/E47,0)</f>
        <v>9</v>
      </c>
      <c r="F48" s="14"/>
      <c r="G48" s="16">
        <f>C48</f>
        <v>9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ROUND(SUMIF(G4:G43,"&lt;&gt;*下層*",D4:D43)/C47,0)</f>
        <v>16</v>
      </c>
      <c r="D49" s="15" t="str">
        <f>IF(D47&gt;0,ROUND(SUMIF(G4:G43,"*下層*",D4:D43)/D47,0),"")</f>
        <v/>
      </c>
      <c r="E49" s="15">
        <f>ROUND(SUM(D4:D43)/E47,0)</f>
        <v>16</v>
      </c>
      <c r="F49" s="14"/>
      <c r="G49" s="16">
        <f>C49</f>
        <v>16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0.28000000000000003</v>
      </c>
      <c r="D50" s="17">
        <f>SUMIF(G4:G43,"*下層*",F4:F43)</f>
        <v>0</v>
      </c>
      <c r="E50" s="4">
        <f>SUM(F4:F43)</f>
        <v>0.28000000000000003</v>
      </c>
      <c r="F50" s="14"/>
      <c r="G50" s="18">
        <f>ROUND(C50*33.3,1)</f>
        <v>9.3000000000000007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形状比＝56、Sr＝111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88" t="s">
        <v>18</v>
      </c>
      <c r="D53" s="88" t="s">
        <v>19</v>
      </c>
      <c r="E53" s="88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3</v>
      </c>
      <c r="D54" s="15">
        <f>COUNTIF(H4:H43,"▲")</f>
        <v>0</v>
      </c>
      <c r="E54" s="15">
        <f>COUNTA(H4:H43)</f>
        <v>3</v>
      </c>
      <c r="F54" s="11"/>
      <c r="G54" s="16">
        <f>ROUND(C54*33.3,0)</f>
        <v>100</v>
      </c>
      <c r="H54" s="13"/>
      <c r="I54" s="112"/>
      <c r="K54" s="42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IF(C54&gt;0,ROUND(SUMIF(H18:H43,"○",E18:E43)/C54,0),"")</f>
        <v>0</v>
      </c>
      <c r="D55" s="15" t="str">
        <f>IF(D54&gt;0,ROUND(SUMIF(H18:H43,"▲",E18:E43)/D54,0),"")</f>
        <v/>
      </c>
      <c r="E55" s="15">
        <f>ROUND(SUMIF(H4:H43,"*",E4:E43)/E54,0)</f>
        <v>9</v>
      </c>
      <c r="F55" s="14"/>
      <c r="G55" s="16">
        <f>C55</f>
        <v>0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IF(C54&gt;0,ROUND(SUMIF(H18:H43,"○",D18:D43)/C54,0),"")</f>
        <v>0</v>
      </c>
      <c r="D56" s="15" t="str">
        <f>IF(D54&gt;0,ROUND(SUMIF(H18:H43,"▲",D18:D43)/D54,0),"")</f>
        <v/>
      </c>
      <c r="E56" s="15">
        <f>ROUND(SUMIF(H4:H43,"*",D4:D43)/E54,0)</f>
        <v>16</v>
      </c>
      <c r="F56" s="14"/>
      <c r="G56" s="16">
        <f>C56</f>
        <v>0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0.28000000000000003</v>
      </c>
      <c r="D57" s="17">
        <f>SUMIF(H18:H43,"▲",F18:F43)</f>
        <v>0</v>
      </c>
      <c r="E57" s="17">
        <f>SUM(C57:D57)</f>
        <v>0.28000000000000003</v>
      </c>
      <c r="F57" s="14"/>
      <c r="G57" s="20">
        <f>ROUND(C57*33.3,1)</f>
        <v>9.3000000000000007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3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88" t="s">
        <v>18</v>
      </c>
      <c r="D60" s="88" t="s">
        <v>19</v>
      </c>
      <c r="E60" s="88" t="s">
        <v>20</v>
      </c>
      <c r="F60" s="11"/>
      <c r="G60" s="14"/>
      <c r="H60" s="11"/>
      <c r="I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100</v>
      </c>
      <c r="D61" s="21" t="str">
        <f>IF(D47&gt;0,ROUND(D54/D47*100,1),"")</f>
        <v/>
      </c>
      <c r="E61" s="21">
        <f>ROUND(E54/E47*100,1)</f>
        <v>100</v>
      </c>
      <c r="F61" s="11"/>
      <c r="G61" s="14"/>
      <c r="H61" s="11"/>
      <c r="I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100</v>
      </c>
      <c r="D62" s="21" t="str">
        <f>IF(D47&gt;0,ROUND(D57/D50*100,1),"")</f>
        <v/>
      </c>
      <c r="E62" s="21">
        <f>ROUND(E57/E50*100,1)</f>
        <v>100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88" t="s">
        <v>18</v>
      </c>
      <c r="D65" s="88" t="s">
        <v>19</v>
      </c>
      <c r="E65" s="88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0</v>
      </c>
      <c r="D66" s="15">
        <f>D47-D54</f>
        <v>0</v>
      </c>
      <c r="E66" s="15">
        <f>SUM(C66:D66)</f>
        <v>0</v>
      </c>
      <c r="F66" s="11"/>
      <c r="G66" s="16">
        <f>C66*100</f>
        <v>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 t="str">
        <f>IF(C66&gt;0,ROUND(SUMIFS(E18:E43,G18:G43,"&lt;&gt;*下層*",H18:H43,"")/C66,0),"")</f>
        <v/>
      </c>
      <c r="D67" s="15" t="str">
        <f>IF(D66&gt;0,ROUND(SUMIFS(E18:E43,G18:G43,"*下層*",H18:H43,"")/D66,0),"")</f>
        <v/>
      </c>
      <c r="E67" s="15" t="str">
        <f>IF(E66&gt;0,ROUND(SUMIF(H18:H43,"",E18:E43)/E66,0),"")</f>
        <v/>
      </c>
      <c r="F67" s="14"/>
      <c r="G67" s="16" t="str">
        <f>C67</f>
        <v/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 t="str">
        <f>IF(C66&gt;0,ROUND(SUMIFS(D18:D43,G18:G43,"&lt;&gt;*下層*",H18:H43,"")/C66,0),"")</f>
        <v/>
      </c>
      <c r="D68" s="15" t="str">
        <f>IF(D66&gt;0,ROUND(SUMIFS(D18:D43,G18:G43,"*下層*",H18:H43,"")/D66,0),"")</f>
        <v/>
      </c>
      <c r="E68" s="15" t="str">
        <f>IF(E66&gt;0,ROUND(SUMIF(H18:H43,"",D18:D43)/E66,0),"")</f>
        <v/>
      </c>
      <c r="F68" s="14"/>
      <c r="G68" s="16" t="str">
        <f>C68</f>
        <v/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0</v>
      </c>
      <c r="D69" s="17" t="str">
        <f>IF(D66&gt;0,D50-D57,"")</f>
        <v/>
      </c>
      <c r="E69" s="4">
        <f>SUM(C69:D69)</f>
        <v>0</v>
      </c>
      <c r="F69" s="14"/>
      <c r="G69" s="18">
        <f>C69*100</f>
        <v>0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8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271" priority="16" stopIfTrue="1">
      <formula>AND(($H4="スギ"),(#REF!&lt;12))</formula>
    </cfRule>
  </conditionalFormatting>
  <conditionalFormatting sqref="L4:L43">
    <cfRule type="expression" dxfId="270" priority="15" stopIfTrue="1">
      <formula>AND(($H4="スギ"),(#REF!&lt;22),(#REF!&gt;=12))</formula>
    </cfRule>
  </conditionalFormatting>
  <conditionalFormatting sqref="M4:M43">
    <cfRule type="expression" dxfId="269" priority="14" stopIfTrue="1">
      <formula>AND(($H4="スギ"),(#REF!&lt;32),(#REF!&gt;=22))</formula>
    </cfRule>
  </conditionalFormatting>
  <conditionalFormatting sqref="N4:N43">
    <cfRule type="expression" dxfId="268" priority="13" stopIfTrue="1">
      <formula>AND(($H4="スギ"),(#REF!&lt;42),(#REF!&gt;=32))</formula>
    </cfRule>
  </conditionalFormatting>
  <conditionalFormatting sqref="U4:U43 Z4:AF43 AJ4:AJ43 O4:P43">
    <cfRule type="expression" dxfId="267" priority="12" stopIfTrue="1">
      <formula>AND(($H4="スギ"),(#REF!&gt;=42))</formula>
    </cfRule>
  </conditionalFormatting>
  <conditionalFormatting sqref="Q4:Q43 AA4:AA43">
    <cfRule type="expression" dxfId="266" priority="11" stopIfTrue="1">
      <formula>AND(($H4="ヒノキ"),(#REF!&lt;12))</formula>
    </cfRule>
  </conditionalFormatting>
  <conditionalFormatting sqref="R4:R43 AB4:AE43">
    <cfRule type="expression" dxfId="265" priority="10" stopIfTrue="1">
      <formula>AND(($H4="ヒノキ"),(#REF!&lt;22),(#REF!&gt;=12))</formula>
    </cfRule>
  </conditionalFormatting>
  <conditionalFormatting sqref="S4:S43">
    <cfRule type="expression" dxfId="264" priority="9" stopIfTrue="1">
      <formula>AND(($H4="ヒノキ"),(#REF!&lt;32),(#REF!&gt;=22))</formula>
    </cfRule>
  </conditionalFormatting>
  <conditionalFormatting sqref="T4:U43 Z4:AF43 AJ4:AJ43">
    <cfRule type="expression" dxfId="263" priority="8" stopIfTrue="1">
      <formula>AND(($H4="ヒノキ"),(#REF!&gt;=32))</formula>
    </cfRule>
  </conditionalFormatting>
  <conditionalFormatting sqref="V4:V43 AA4:AA43">
    <cfRule type="expression" dxfId="262" priority="7" stopIfTrue="1">
      <formula>AND(($H4="アカマツ"),(#REF!&lt;12))</formula>
    </cfRule>
  </conditionalFormatting>
  <conditionalFormatting sqref="W4:W43 AB4:AB43">
    <cfRule type="expression" dxfId="261" priority="6" stopIfTrue="1">
      <formula>AND(($H4="アカマツ"),(#REF!&lt;22),(#REF!&gt;=12))</formula>
    </cfRule>
  </conditionalFormatting>
  <conditionalFormatting sqref="X4:X43 AC4:AC43">
    <cfRule type="expression" dxfId="260" priority="5" stopIfTrue="1">
      <formula>AND(($H4="アカマツ"),(#REF!&lt;42),(#REF!&gt;=22))</formula>
    </cfRule>
  </conditionalFormatting>
  <conditionalFormatting sqref="Y4:AF43 AJ4:AJ43">
    <cfRule type="expression" dxfId="259" priority="4" stopIfTrue="1">
      <formula>AND(($H4="アカマツ"),(#REF!&gt;=42))</formula>
    </cfRule>
  </conditionalFormatting>
  <conditionalFormatting sqref="AG4:AG43">
    <cfRule type="expression" dxfId="258" priority="3" stopIfTrue="1">
      <formula>AND(($H4&lt;&gt;"スギ"),($H4&lt;&gt;"ヒノキ"),($H4&lt;&gt;"アカマツ"),(#REF!&lt;12))</formula>
    </cfRule>
  </conditionalFormatting>
  <conditionalFormatting sqref="AH4:AH43">
    <cfRule type="expression" dxfId="257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256" priority="1" stopIfTrue="1">
      <formula>AND(($H4&lt;&gt;"スギ"),($H4&lt;&gt;"ヒノキ"),($H4&lt;&gt;"アカマツ"),(#REF!&gt;=42))</formula>
    </cfRule>
  </conditionalFormatting>
  <printOptions horizontalCentered="1" verticalCentered="1"/>
  <pageMargins left="0.78740157480314965" right="0.51181102362204722" top="0.74803149606299213" bottom="0.74803149606299213" header="0.31496062992125984" footer="0.31496062992125984"/>
  <pageSetup paperSize="9" scale="80" orientation="portrait" blackAndWhite="1" r:id="rId1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rgb="FFFFFF00"/>
  </sheetPr>
  <dimension ref="A1:AJ120"/>
  <sheetViews>
    <sheetView showGridLines="0" view="pageBreakPreview" topLeftCell="A22" zoomScaleNormal="85" zoomScaleSheetLayoutView="100" workbookViewId="0">
      <selection activeCell="I46" sqref="I46:I61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534</v>
      </c>
      <c r="B2" s="100"/>
      <c r="C2" s="100"/>
      <c r="D2" s="100"/>
      <c r="E2" s="100"/>
      <c r="F2" s="100"/>
      <c r="G2" s="100"/>
      <c r="H2" s="101" t="s">
        <v>341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79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8">
        <v>0</v>
      </c>
      <c r="L3" s="78">
        <v>12</v>
      </c>
      <c r="M3" s="78">
        <v>22</v>
      </c>
      <c r="N3" s="78">
        <v>32</v>
      </c>
      <c r="O3" s="78">
        <v>42</v>
      </c>
      <c r="P3" s="78" t="s">
        <v>14</v>
      </c>
      <c r="Q3" s="78">
        <v>0</v>
      </c>
      <c r="R3" s="78">
        <v>12</v>
      </c>
      <c r="S3" s="78">
        <v>22</v>
      </c>
      <c r="T3" s="78">
        <v>32</v>
      </c>
      <c r="U3" s="78" t="s">
        <v>14</v>
      </c>
      <c r="V3" s="78">
        <v>0</v>
      </c>
      <c r="W3" s="78">
        <v>12</v>
      </c>
      <c r="X3" s="78">
        <v>22</v>
      </c>
      <c r="Y3" s="78">
        <v>42</v>
      </c>
      <c r="Z3" s="78" t="s">
        <v>14</v>
      </c>
      <c r="AA3" s="78">
        <v>0</v>
      </c>
      <c r="AB3" s="78">
        <v>12</v>
      </c>
      <c r="AC3" s="78">
        <v>22</v>
      </c>
      <c r="AD3" s="78">
        <v>32</v>
      </c>
      <c r="AE3" s="78">
        <v>42</v>
      </c>
      <c r="AF3" s="78" t="s">
        <v>14</v>
      </c>
      <c r="AG3" s="78">
        <v>0</v>
      </c>
      <c r="AH3" s="78">
        <v>12</v>
      </c>
      <c r="AI3" s="78">
        <v>42</v>
      </c>
      <c r="AJ3" s="78" t="s">
        <v>14</v>
      </c>
    </row>
    <row r="4" spans="1:36" ht="12.95" customHeight="1" x14ac:dyDescent="0.15">
      <c r="A4" s="77">
        <v>91</v>
      </c>
      <c r="B4" s="99" t="s">
        <v>447</v>
      </c>
      <c r="C4" s="99"/>
      <c r="D4" s="77">
        <v>16</v>
      </c>
      <c r="E4" s="77">
        <v>15</v>
      </c>
      <c r="F4" s="4">
        <f t="shared" ref="F4:F43" si="0">IF(D4&gt;0,IF(B4="スギ",P4,IF(B4="ヒノキ",U4,IF(B4="アカマツ",Z4,IF(B4="カラマツ",AF4,AJ4)))),"")</f>
        <v>0.14000000000000001</v>
      </c>
      <c r="G4" s="5"/>
      <c r="H4" s="77"/>
      <c r="I4" s="77" t="s">
        <v>38</v>
      </c>
      <c r="J4" s="1" t="s">
        <v>15</v>
      </c>
      <c r="K4" s="78">
        <f t="shared" ref="K4:K43" si="1">IF(ROUND(10^(-5+0.8769+1.7454*LOG(D4)+1.014*LOG(E4)),2)&gt;=0.01,ROUND(10^(-5+0.8769+1.7454*LOG(D4)+1.014*LOG(E4)),2),ROUND(10^(-5+0.8769+1.7454*LOG(D4)+1.014*LOG(E4)),3))</f>
        <v>0.15</v>
      </c>
      <c r="L4" s="78">
        <f t="shared" ref="L4:L43" si="2">ROUND(10^(-5+0.73504+1.83346*LOG(D4)+1.06569*LOG(E4)),2)</f>
        <v>0.16</v>
      </c>
      <c r="M4" s="78">
        <f t="shared" ref="M4:M43" si="3">ROUND(10^(-5+0.71514+1.74357*LOG(D4)+1.17719*LOG(E4)),2)</f>
        <v>0.16</v>
      </c>
      <c r="N4" s="78">
        <f t="shared" ref="N4:N43" si="4">ROUND(10^(-5+0.82956+1.76381*LOG(D4)+1.06412*LOG(E4)),2)</f>
        <v>0.16</v>
      </c>
      <c r="O4" s="78">
        <f t="shared" ref="O4:O43" si="5">ROUND(10^(-5+0.88226+1.79204*LOG(D4)+0.99303*LOG(E4)),2)</f>
        <v>0.16</v>
      </c>
      <c r="P4" s="78">
        <f>HLOOKUP($D4,K$3:O$43,MATCH($A4,$A$3:$A$43,0),1)</f>
        <v>0.16</v>
      </c>
      <c r="Q4" s="78">
        <f t="shared" ref="Q4:Q43" si="6">IF(ROUND(10^(1.810672*LOG(D4)+0.982833*LOG(E4)-4.173533),2)&gt;=0.01,ROUND(10^(1.810672*LOG(D4)+0.982833*LOG(E4)-4.173533),2),ROUND(10^(1.810672*LOG(D4)+0.982833*LOG(E4)-4.173533),3))</f>
        <v>0.15</v>
      </c>
      <c r="R4" s="78">
        <f t="shared" ref="R4:R43" si="7">ROUND(10^(1.905709*LOG(D4)+1.011385*LOG(E4)-4.293729),2)</f>
        <v>0.16</v>
      </c>
      <c r="S4" s="78">
        <f t="shared" ref="S4:S43" si="8">ROUND(10^(1.771888*LOG(D4)+1.138415*LOG(E4)-4.271259),2)</f>
        <v>0.16</v>
      </c>
      <c r="T4" s="78">
        <f t="shared" ref="T4:T43" si="9">ROUND(10^(1.671519*LOG(D4)+1.363617*LOG(E4)-4.404407),2)</f>
        <v>0.16</v>
      </c>
      <c r="U4" s="78">
        <f t="shared" ref="U4:U43" si="10">HLOOKUP($D4,Q$3:T$43,MATCH($A4,$A$3:$A$43,0),1)</f>
        <v>0.16</v>
      </c>
      <c r="V4" s="78">
        <f t="shared" ref="V4:V43" si="11">IF(ROUND(10^(-4.249503+1.946501*LOG(D4)+0.942682*LOG(E4)),2)&gt;=0.01,ROUND(10^(-4.249503+1.946501*LOG(D4)+0.942682*LOG(E4)),2),ROUND(10^(-4.249503+1.946501*LOG(D4)+0.942682*LOG(E4)),3))</f>
        <v>0.16</v>
      </c>
      <c r="W4" s="78">
        <f t="shared" ref="W4:W43" si="12">ROUND(10^(-4.155639+1.847898*LOG(D4)+0.951955*LOG(E4)),2)</f>
        <v>0.15</v>
      </c>
      <c r="X4" s="78">
        <f t="shared" ref="X4:X43" si="13">ROUND(10^(-4.194535+1.804172*LOG(D4)+1.034248*LOG(E4)),2)</f>
        <v>0.16</v>
      </c>
      <c r="Y4" s="78">
        <f t="shared" ref="Y4:Y43" si="14">ROUND(10^(-4.42347+2.006485*LOG(D4)+0.967757*LOG(E4)),2)</f>
        <v>0.14000000000000001</v>
      </c>
      <c r="Z4" s="78">
        <f t="shared" ref="Z4:Z43" si="15">HLOOKUP($D4,V$3:Y$43,MATCH($A4,$A$3:$A$43,0),1)</f>
        <v>0.15</v>
      </c>
      <c r="AA4" s="78">
        <f t="shared" ref="AA4:AA43" si="16">IF(ROUND(10^(1.80389*LOG(D4)+0.962587*LOG(E4)-4.155099),2)&gt;=0.01,ROUND(10^(1.80389*LOG(D4)+0.962587*LOG(E4)-4.155099),2),ROUND(10^(1.80389*LOG(D4)+0.962587*LOG(E4)-4.155099),3))</f>
        <v>0.14000000000000001</v>
      </c>
      <c r="AB4" s="78">
        <f t="shared" ref="AB4:AB43" si="17">ROUND(10^(1.979213*LOG(D4)+0.998347*LOG(E4)-4.369281),2)</f>
        <v>0.15</v>
      </c>
      <c r="AC4" s="78">
        <f t="shared" ref="AC4:AC43" si="18">ROUND(10^(1.904401*LOG(D4)+1.062478*LOG(E4)-4.348104),2)</f>
        <v>0.16</v>
      </c>
      <c r="AD4" s="78">
        <f t="shared" ref="AD4:AD43" si="19">ROUND(10^(1.640825*LOG(D4)+1.080387*LOG(E4)-3.976731),2)</f>
        <v>0.19</v>
      </c>
      <c r="AE4" s="78">
        <f t="shared" ref="AE4:AE43" si="20">ROUND(10^(1.90887*LOG(D4)+1.088002*LOG(E4)-4.431495),2)</f>
        <v>0.14000000000000001</v>
      </c>
      <c r="AF4" s="78">
        <f t="shared" ref="AF4:AF43" si="21">HLOOKUP($D4,AA$3:AE$43,MATCH($A4,$A$3:$A$43,0),1)</f>
        <v>0.15</v>
      </c>
      <c r="AG4" s="78">
        <f t="shared" ref="AG4:AG43" si="22">IF(ROUND(10^(1.94019664*LOG(D4)+0.84689666*LOG(E4)-4.20067295),2)&gt;=0.01,ROUND(10^(1.94019664*LOG(D4)+0.84689666*LOG(E4)-4.20067295),2),ROUND(10^(1.94019664*LOG(D4)+0.84689666*LOG(E4)-4.20067295),3))</f>
        <v>0.14000000000000001</v>
      </c>
      <c r="AH4" s="78">
        <f t="shared" ref="AH4:AH43" si="23">ROUND(10^(1.93813902*LOG(D4)+0.96697002*LOG(E4)-4.32216295),2)</f>
        <v>0.14000000000000001</v>
      </c>
      <c r="AI4" s="78">
        <f t="shared" ref="AI4:AI43" si="24">ROUND(10^(1.82464098*LOG(D4)+0.97625989*LOG(E4)-4.15096808),2)</f>
        <v>0.16</v>
      </c>
      <c r="AJ4" s="78">
        <f t="shared" ref="AJ4:AJ43" si="25">HLOOKUP($D4,AG$3:AI$43,MATCH($A4,$A$3:$A$43,0),1)</f>
        <v>0.14000000000000001</v>
      </c>
    </row>
    <row r="5" spans="1:36" ht="12.95" customHeight="1" x14ac:dyDescent="0.15">
      <c r="A5" s="77">
        <v>92</v>
      </c>
      <c r="B5" s="99" t="s">
        <v>448</v>
      </c>
      <c r="C5" s="99"/>
      <c r="D5" s="77">
        <v>30</v>
      </c>
      <c r="E5" s="77">
        <v>19</v>
      </c>
      <c r="F5" s="4">
        <f t="shared" si="0"/>
        <v>0.6</v>
      </c>
      <c r="G5" s="5"/>
      <c r="H5" s="77"/>
      <c r="I5" s="77"/>
      <c r="J5" s="1" t="s">
        <v>15</v>
      </c>
      <c r="K5" s="78">
        <f t="shared" si="1"/>
        <v>0.56000000000000005</v>
      </c>
      <c r="L5" s="78">
        <f t="shared" si="2"/>
        <v>0.64</v>
      </c>
      <c r="M5" s="78">
        <f t="shared" si="3"/>
        <v>0.63</v>
      </c>
      <c r="N5" s="78">
        <f t="shared" si="4"/>
        <v>0.62</v>
      </c>
      <c r="O5" s="78">
        <f t="shared" si="5"/>
        <v>0.63</v>
      </c>
      <c r="P5" s="78">
        <f t="shared" ref="P5:P43" si="26">HLOOKUP($D5,K$3:O$43,MATCH(A5,$A$3:$A$43,0),1)</f>
        <v>0.63</v>
      </c>
      <c r="Q5" s="78">
        <f t="shared" si="6"/>
        <v>0.56999999999999995</v>
      </c>
      <c r="R5" s="78">
        <f t="shared" si="7"/>
        <v>0.65</v>
      </c>
      <c r="S5" s="78">
        <f t="shared" si="8"/>
        <v>0.63</v>
      </c>
      <c r="T5" s="78">
        <f t="shared" si="9"/>
        <v>0.64</v>
      </c>
      <c r="U5" s="78">
        <f t="shared" si="10"/>
        <v>0.63</v>
      </c>
      <c r="V5" s="78">
        <f t="shared" si="11"/>
        <v>0.68</v>
      </c>
      <c r="W5" s="78">
        <f t="shared" si="12"/>
        <v>0.62</v>
      </c>
      <c r="X5" s="78">
        <f t="shared" si="13"/>
        <v>0.62</v>
      </c>
      <c r="Y5" s="78">
        <f t="shared" si="14"/>
        <v>0.6</v>
      </c>
      <c r="Z5" s="78">
        <f t="shared" si="15"/>
        <v>0.62</v>
      </c>
      <c r="AA5" s="78">
        <f t="shared" si="16"/>
        <v>0.55000000000000004</v>
      </c>
      <c r="AB5" s="78">
        <f t="shared" si="17"/>
        <v>0.68</v>
      </c>
      <c r="AC5" s="78">
        <f t="shared" si="18"/>
        <v>0.67</v>
      </c>
      <c r="AD5" s="78">
        <f t="shared" si="19"/>
        <v>0.67</v>
      </c>
      <c r="AE5" s="78">
        <f t="shared" si="20"/>
        <v>0.6</v>
      </c>
      <c r="AF5" s="78">
        <f t="shared" si="21"/>
        <v>0.67</v>
      </c>
      <c r="AG5" s="78">
        <f t="shared" si="22"/>
        <v>0.56000000000000005</v>
      </c>
      <c r="AH5" s="78">
        <f t="shared" si="23"/>
        <v>0.6</v>
      </c>
      <c r="AI5" s="78">
        <f t="shared" si="24"/>
        <v>0.62</v>
      </c>
      <c r="AJ5" s="78">
        <f t="shared" si="25"/>
        <v>0.6</v>
      </c>
    </row>
    <row r="6" spans="1:36" ht="12.95" customHeight="1" x14ac:dyDescent="0.15">
      <c r="A6" s="85">
        <v>93</v>
      </c>
      <c r="B6" s="99" t="s">
        <v>449</v>
      </c>
      <c r="C6" s="99"/>
      <c r="D6" s="77">
        <v>10</v>
      </c>
      <c r="E6" s="77">
        <v>7</v>
      </c>
      <c r="F6" s="4">
        <f t="shared" si="0"/>
        <v>0.03</v>
      </c>
      <c r="G6" s="5"/>
      <c r="H6" s="77" t="s">
        <v>433</v>
      </c>
      <c r="I6" s="5"/>
      <c r="J6" s="1" t="s">
        <v>15</v>
      </c>
      <c r="K6" s="78">
        <f t="shared" si="1"/>
        <v>0.03</v>
      </c>
      <c r="L6" s="78">
        <f t="shared" si="2"/>
        <v>0.03</v>
      </c>
      <c r="M6" s="78">
        <f t="shared" si="3"/>
        <v>0.03</v>
      </c>
      <c r="N6" s="78">
        <f t="shared" si="4"/>
        <v>0.03</v>
      </c>
      <c r="O6" s="78">
        <f t="shared" si="5"/>
        <v>0.03</v>
      </c>
      <c r="P6" s="78">
        <f t="shared" si="26"/>
        <v>0.03</v>
      </c>
      <c r="Q6" s="78">
        <f t="shared" si="6"/>
        <v>0.03</v>
      </c>
      <c r="R6" s="78">
        <f t="shared" si="7"/>
        <v>0.03</v>
      </c>
      <c r="S6" s="78">
        <f t="shared" si="8"/>
        <v>0.03</v>
      </c>
      <c r="T6" s="78">
        <f t="shared" si="9"/>
        <v>0.03</v>
      </c>
      <c r="U6" s="78">
        <f t="shared" si="10"/>
        <v>0.03</v>
      </c>
      <c r="V6" s="78">
        <f t="shared" si="11"/>
        <v>0.03</v>
      </c>
      <c r="W6" s="78">
        <f t="shared" si="12"/>
        <v>0.03</v>
      </c>
      <c r="X6" s="78">
        <f t="shared" si="13"/>
        <v>0.03</v>
      </c>
      <c r="Y6" s="78">
        <f t="shared" si="14"/>
        <v>0.03</v>
      </c>
      <c r="Z6" s="78">
        <f t="shared" si="15"/>
        <v>0.03</v>
      </c>
      <c r="AA6" s="78">
        <f t="shared" si="16"/>
        <v>0.03</v>
      </c>
      <c r="AB6" s="78">
        <f t="shared" si="17"/>
        <v>0.03</v>
      </c>
      <c r="AC6" s="78">
        <f t="shared" si="18"/>
        <v>0.03</v>
      </c>
      <c r="AD6" s="78">
        <f t="shared" si="19"/>
        <v>0.04</v>
      </c>
      <c r="AE6" s="78">
        <f t="shared" si="20"/>
        <v>0.02</v>
      </c>
      <c r="AF6" s="78">
        <f t="shared" si="21"/>
        <v>0.03</v>
      </c>
      <c r="AG6" s="78">
        <f t="shared" si="22"/>
        <v>0.03</v>
      </c>
      <c r="AH6" s="78">
        <f t="shared" si="23"/>
        <v>0.03</v>
      </c>
      <c r="AI6" s="78">
        <f t="shared" si="24"/>
        <v>0.03</v>
      </c>
      <c r="AJ6" s="78">
        <f t="shared" si="25"/>
        <v>0.03</v>
      </c>
    </row>
    <row r="7" spans="1:36" ht="12.95" customHeight="1" x14ac:dyDescent="0.15">
      <c r="A7" s="85">
        <v>94</v>
      </c>
      <c r="B7" s="99" t="s">
        <v>450</v>
      </c>
      <c r="C7" s="99"/>
      <c r="D7" s="77">
        <v>22</v>
      </c>
      <c r="E7" s="77">
        <v>17</v>
      </c>
      <c r="F7" s="4">
        <f t="shared" si="0"/>
        <v>0.28999999999999998</v>
      </c>
      <c r="G7" s="5"/>
      <c r="H7" s="77" t="s">
        <v>454</v>
      </c>
      <c r="I7" s="5"/>
      <c r="J7" s="1" t="s">
        <v>15</v>
      </c>
      <c r="K7" s="78">
        <f t="shared" si="1"/>
        <v>0.28999999999999998</v>
      </c>
      <c r="L7" s="78">
        <f t="shared" si="2"/>
        <v>0.32</v>
      </c>
      <c r="M7" s="78">
        <f t="shared" si="3"/>
        <v>0.32</v>
      </c>
      <c r="N7" s="78">
        <f t="shared" si="4"/>
        <v>0.32</v>
      </c>
      <c r="O7" s="78">
        <f t="shared" si="5"/>
        <v>0.32</v>
      </c>
      <c r="P7" s="78">
        <f t="shared" si="26"/>
        <v>0.32</v>
      </c>
      <c r="Q7" s="78">
        <f t="shared" si="6"/>
        <v>0.28999999999999998</v>
      </c>
      <c r="R7" s="78">
        <f t="shared" si="7"/>
        <v>0.32</v>
      </c>
      <c r="S7" s="78">
        <f t="shared" si="8"/>
        <v>0.32</v>
      </c>
      <c r="T7" s="78">
        <f t="shared" si="9"/>
        <v>0.33</v>
      </c>
      <c r="U7" s="78">
        <f t="shared" si="10"/>
        <v>0.32</v>
      </c>
      <c r="V7" s="78">
        <f t="shared" si="11"/>
        <v>0.33</v>
      </c>
      <c r="W7" s="78">
        <f t="shared" si="12"/>
        <v>0.31</v>
      </c>
      <c r="X7" s="78">
        <f t="shared" si="13"/>
        <v>0.32</v>
      </c>
      <c r="Y7" s="78">
        <f t="shared" si="14"/>
        <v>0.28999999999999998</v>
      </c>
      <c r="Z7" s="78">
        <f t="shared" si="15"/>
        <v>0.32</v>
      </c>
      <c r="AA7" s="78">
        <f t="shared" si="16"/>
        <v>0.28000000000000003</v>
      </c>
      <c r="AB7" s="78">
        <f t="shared" si="17"/>
        <v>0.33</v>
      </c>
      <c r="AC7" s="78">
        <f t="shared" si="18"/>
        <v>0.33</v>
      </c>
      <c r="AD7" s="78">
        <f t="shared" si="19"/>
        <v>0.36</v>
      </c>
      <c r="AE7" s="78">
        <f t="shared" si="20"/>
        <v>0.28999999999999998</v>
      </c>
      <c r="AF7" s="78">
        <f t="shared" si="21"/>
        <v>0.33</v>
      </c>
      <c r="AG7" s="78">
        <f t="shared" si="22"/>
        <v>0.28000000000000003</v>
      </c>
      <c r="AH7" s="78">
        <f t="shared" si="23"/>
        <v>0.28999999999999998</v>
      </c>
      <c r="AI7" s="78">
        <f t="shared" si="24"/>
        <v>0.32</v>
      </c>
      <c r="AJ7" s="78">
        <f t="shared" si="25"/>
        <v>0.28999999999999998</v>
      </c>
    </row>
    <row r="8" spans="1:36" ht="12.95" customHeight="1" x14ac:dyDescent="0.15">
      <c r="A8" s="85">
        <v>95</v>
      </c>
      <c r="B8" s="99" t="s">
        <v>451</v>
      </c>
      <c r="C8" s="99"/>
      <c r="D8" s="77">
        <v>24</v>
      </c>
      <c r="E8" s="77">
        <v>16</v>
      </c>
      <c r="F8" s="4">
        <f t="shared" si="0"/>
        <v>0.33</v>
      </c>
      <c r="G8" s="5" t="s">
        <v>42</v>
      </c>
      <c r="H8" s="77" t="s">
        <v>433</v>
      </c>
      <c r="I8" s="77"/>
      <c r="J8" s="1" t="s">
        <v>15</v>
      </c>
      <c r="K8" s="78">
        <f t="shared" si="1"/>
        <v>0.32</v>
      </c>
      <c r="L8" s="78">
        <f t="shared" si="2"/>
        <v>0.35</v>
      </c>
      <c r="M8" s="78">
        <f t="shared" si="3"/>
        <v>0.35</v>
      </c>
      <c r="N8" s="78">
        <f t="shared" si="4"/>
        <v>0.35</v>
      </c>
      <c r="O8" s="78">
        <f t="shared" si="5"/>
        <v>0.36</v>
      </c>
      <c r="P8" s="78">
        <f t="shared" si="26"/>
        <v>0.35</v>
      </c>
      <c r="Q8" s="78">
        <f t="shared" si="6"/>
        <v>0.32</v>
      </c>
      <c r="R8" s="78">
        <f t="shared" si="7"/>
        <v>0.36</v>
      </c>
      <c r="S8" s="78">
        <f t="shared" si="8"/>
        <v>0.35</v>
      </c>
      <c r="T8" s="78">
        <f t="shared" si="9"/>
        <v>0.35</v>
      </c>
      <c r="U8" s="78">
        <f t="shared" si="10"/>
        <v>0.35</v>
      </c>
      <c r="V8" s="78">
        <f t="shared" si="11"/>
        <v>0.37</v>
      </c>
      <c r="W8" s="78">
        <f t="shared" si="12"/>
        <v>0.35</v>
      </c>
      <c r="X8" s="78">
        <f t="shared" si="13"/>
        <v>0.35</v>
      </c>
      <c r="Y8" s="78">
        <f t="shared" si="14"/>
        <v>0.32</v>
      </c>
      <c r="Z8" s="78">
        <f t="shared" si="15"/>
        <v>0.35</v>
      </c>
      <c r="AA8" s="78">
        <f t="shared" si="16"/>
        <v>0.31</v>
      </c>
      <c r="AB8" s="78">
        <f t="shared" si="17"/>
        <v>0.37</v>
      </c>
      <c r="AC8" s="78">
        <f t="shared" si="18"/>
        <v>0.36</v>
      </c>
      <c r="AD8" s="78">
        <f t="shared" si="19"/>
        <v>0.39</v>
      </c>
      <c r="AE8" s="78">
        <f t="shared" si="20"/>
        <v>0.33</v>
      </c>
      <c r="AF8" s="78">
        <f t="shared" si="21"/>
        <v>0.36</v>
      </c>
      <c r="AG8" s="78">
        <f t="shared" si="22"/>
        <v>0.31</v>
      </c>
      <c r="AH8" s="78">
        <f t="shared" si="23"/>
        <v>0.33</v>
      </c>
      <c r="AI8" s="78">
        <f t="shared" si="24"/>
        <v>0.35</v>
      </c>
      <c r="AJ8" s="78">
        <f t="shared" si="25"/>
        <v>0.33</v>
      </c>
    </row>
    <row r="9" spans="1:36" ht="12.95" customHeight="1" x14ac:dyDescent="0.15">
      <c r="A9" s="85">
        <v>96</v>
      </c>
      <c r="B9" s="99" t="s">
        <v>451</v>
      </c>
      <c r="C9" s="99"/>
      <c r="D9" s="77">
        <v>30</v>
      </c>
      <c r="E9" s="77">
        <v>16</v>
      </c>
      <c r="F9" s="4">
        <f t="shared" si="0"/>
        <v>0.51</v>
      </c>
      <c r="G9" s="5" t="s">
        <v>42</v>
      </c>
      <c r="H9" s="77"/>
      <c r="I9" s="5"/>
      <c r="J9" s="1" t="s">
        <v>15</v>
      </c>
      <c r="K9" s="78">
        <f t="shared" si="1"/>
        <v>0.47</v>
      </c>
      <c r="L9" s="78">
        <f t="shared" si="2"/>
        <v>0.53</v>
      </c>
      <c r="M9" s="78">
        <f t="shared" si="3"/>
        <v>0.51</v>
      </c>
      <c r="N9" s="78">
        <f t="shared" si="4"/>
        <v>0.52</v>
      </c>
      <c r="O9" s="78">
        <f t="shared" si="5"/>
        <v>0.53</v>
      </c>
      <c r="P9" s="78">
        <f t="shared" si="26"/>
        <v>0.51</v>
      </c>
      <c r="Q9" s="78">
        <f t="shared" si="6"/>
        <v>0.48</v>
      </c>
      <c r="R9" s="78">
        <f t="shared" si="7"/>
        <v>0.55000000000000004</v>
      </c>
      <c r="S9" s="78">
        <f t="shared" si="8"/>
        <v>0.52</v>
      </c>
      <c r="T9" s="78">
        <f t="shared" si="9"/>
        <v>0.51</v>
      </c>
      <c r="U9" s="78">
        <f t="shared" si="10"/>
        <v>0.52</v>
      </c>
      <c r="V9" s="78">
        <f t="shared" si="11"/>
        <v>0.57999999999999996</v>
      </c>
      <c r="W9" s="78">
        <f t="shared" si="12"/>
        <v>0.53</v>
      </c>
      <c r="X9" s="78">
        <f t="shared" si="13"/>
        <v>0.52</v>
      </c>
      <c r="Y9" s="78">
        <f t="shared" si="14"/>
        <v>0.51</v>
      </c>
      <c r="Z9" s="78">
        <f t="shared" si="15"/>
        <v>0.52</v>
      </c>
      <c r="AA9" s="78">
        <f t="shared" si="16"/>
        <v>0.47</v>
      </c>
      <c r="AB9" s="78">
        <f t="shared" si="17"/>
        <v>0.56999999999999995</v>
      </c>
      <c r="AC9" s="78">
        <f t="shared" si="18"/>
        <v>0.55000000000000004</v>
      </c>
      <c r="AD9" s="78">
        <f t="shared" si="19"/>
        <v>0.56000000000000005</v>
      </c>
      <c r="AE9" s="78">
        <f t="shared" si="20"/>
        <v>0.5</v>
      </c>
      <c r="AF9" s="78">
        <f t="shared" si="21"/>
        <v>0.55000000000000004</v>
      </c>
      <c r="AG9" s="78">
        <f t="shared" si="22"/>
        <v>0.48</v>
      </c>
      <c r="AH9" s="78">
        <f t="shared" si="23"/>
        <v>0.51</v>
      </c>
      <c r="AI9" s="78">
        <f t="shared" si="24"/>
        <v>0.52</v>
      </c>
      <c r="AJ9" s="78">
        <f t="shared" si="25"/>
        <v>0.51</v>
      </c>
    </row>
    <row r="10" spans="1:36" ht="12.95" customHeight="1" x14ac:dyDescent="0.15">
      <c r="A10" s="85">
        <v>97</v>
      </c>
      <c r="B10" s="99" t="s">
        <v>452</v>
      </c>
      <c r="C10" s="99"/>
      <c r="D10" s="77">
        <v>24</v>
      </c>
      <c r="E10" s="77">
        <v>16</v>
      </c>
      <c r="F10" s="4">
        <f t="shared" si="0"/>
        <v>0.33</v>
      </c>
      <c r="G10" s="5" t="s">
        <v>42</v>
      </c>
      <c r="H10" s="77" t="s">
        <v>455</v>
      </c>
      <c r="I10" s="5"/>
      <c r="J10" s="1" t="s">
        <v>15</v>
      </c>
      <c r="K10" s="78">
        <f t="shared" si="1"/>
        <v>0.32</v>
      </c>
      <c r="L10" s="78">
        <f t="shared" si="2"/>
        <v>0.35</v>
      </c>
      <c r="M10" s="78">
        <f t="shared" si="3"/>
        <v>0.35</v>
      </c>
      <c r="N10" s="78">
        <f t="shared" si="4"/>
        <v>0.35</v>
      </c>
      <c r="O10" s="78">
        <f t="shared" si="5"/>
        <v>0.36</v>
      </c>
      <c r="P10" s="78">
        <f t="shared" si="26"/>
        <v>0.35</v>
      </c>
      <c r="Q10" s="78">
        <f t="shared" si="6"/>
        <v>0.32</v>
      </c>
      <c r="R10" s="78">
        <f t="shared" si="7"/>
        <v>0.36</v>
      </c>
      <c r="S10" s="78">
        <f t="shared" si="8"/>
        <v>0.35</v>
      </c>
      <c r="T10" s="78">
        <f t="shared" si="9"/>
        <v>0.35</v>
      </c>
      <c r="U10" s="78">
        <f t="shared" si="10"/>
        <v>0.35</v>
      </c>
      <c r="V10" s="78">
        <f t="shared" si="11"/>
        <v>0.37</v>
      </c>
      <c r="W10" s="78">
        <f t="shared" si="12"/>
        <v>0.35</v>
      </c>
      <c r="X10" s="78">
        <f t="shared" si="13"/>
        <v>0.35</v>
      </c>
      <c r="Y10" s="78">
        <f t="shared" si="14"/>
        <v>0.32</v>
      </c>
      <c r="Z10" s="78">
        <f t="shared" si="15"/>
        <v>0.35</v>
      </c>
      <c r="AA10" s="78">
        <f t="shared" si="16"/>
        <v>0.31</v>
      </c>
      <c r="AB10" s="78">
        <f t="shared" si="17"/>
        <v>0.37</v>
      </c>
      <c r="AC10" s="78">
        <f t="shared" si="18"/>
        <v>0.36</v>
      </c>
      <c r="AD10" s="78">
        <f t="shared" si="19"/>
        <v>0.39</v>
      </c>
      <c r="AE10" s="78">
        <f t="shared" si="20"/>
        <v>0.33</v>
      </c>
      <c r="AF10" s="78">
        <f t="shared" si="21"/>
        <v>0.36</v>
      </c>
      <c r="AG10" s="78">
        <f t="shared" si="22"/>
        <v>0.31</v>
      </c>
      <c r="AH10" s="78">
        <f t="shared" si="23"/>
        <v>0.33</v>
      </c>
      <c r="AI10" s="78">
        <f t="shared" si="24"/>
        <v>0.35</v>
      </c>
      <c r="AJ10" s="78">
        <f t="shared" si="25"/>
        <v>0.33</v>
      </c>
    </row>
    <row r="11" spans="1:36" ht="12.95" customHeight="1" x14ac:dyDescent="0.15">
      <c r="A11" s="85">
        <v>98</v>
      </c>
      <c r="B11" s="99" t="s">
        <v>451</v>
      </c>
      <c r="C11" s="99"/>
      <c r="D11" s="77">
        <v>14</v>
      </c>
      <c r="E11" s="77">
        <v>15</v>
      </c>
      <c r="F11" s="4">
        <f t="shared" si="0"/>
        <v>0.11</v>
      </c>
      <c r="G11" s="5" t="s">
        <v>42</v>
      </c>
      <c r="H11" s="85" t="s">
        <v>455</v>
      </c>
      <c r="I11" s="77"/>
      <c r="J11" s="1" t="s">
        <v>15</v>
      </c>
      <c r="K11" s="78">
        <f t="shared" si="1"/>
        <v>0.12</v>
      </c>
      <c r="L11" s="78">
        <f t="shared" si="2"/>
        <v>0.12</v>
      </c>
      <c r="M11" s="78">
        <f t="shared" si="3"/>
        <v>0.13</v>
      </c>
      <c r="N11" s="78">
        <f t="shared" si="4"/>
        <v>0.13</v>
      </c>
      <c r="O11" s="78">
        <f t="shared" si="5"/>
        <v>0.13</v>
      </c>
      <c r="P11" s="78">
        <f t="shared" si="26"/>
        <v>0.12</v>
      </c>
      <c r="Q11" s="78">
        <f t="shared" si="6"/>
        <v>0.11</v>
      </c>
      <c r="R11" s="78">
        <f t="shared" si="7"/>
        <v>0.12</v>
      </c>
      <c r="S11" s="78">
        <f t="shared" si="8"/>
        <v>0.13</v>
      </c>
      <c r="T11" s="78">
        <f t="shared" si="9"/>
        <v>0.13</v>
      </c>
      <c r="U11" s="78">
        <f t="shared" si="10"/>
        <v>0.12</v>
      </c>
      <c r="V11" s="78">
        <f t="shared" si="11"/>
        <v>0.12</v>
      </c>
      <c r="W11" s="78">
        <f t="shared" si="12"/>
        <v>0.12</v>
      </c>
      <c r="X11" s="78">
        <f t="shared" si="13"/>
        <v>0.12</v>
      </c>
      <c r="Y11" s="78">
        <f t="shared" si="14"/>
        <v>0.1</v>
      </c>
      <c r="Z11" s="78">
        <f t="shared" si="15"/>
        <v>0.12</v>
      </c>
      <c r="AA11" s="78">
        <f t="shared" si="16"/>
        <v>0.11</v>
      </c>
      <c r="AB11" s="78">
        <f t="shared" si="17"/>
        <v>0.12</v>
      </c>
      <c r="AC11" s="78">
        <f t="shared" si="18"/>
        <v>0.12</v>
      </c>
      <c r="AD11" s="78">
        <f t="shared" si="19"/>
        <v>0.15</v>
      </c>
      <c r="AE11" s="78">
        <f t="shared" si="20"/>
        <v>0.11</v>
      </c>
      <c r="AF11" s="78">
        <f t="shared" si="21"/>
        <v>0.12</v>
      </c>
      <c r="AG11" s="78">
        <f t="shared" si="22"/>
        <v>0.1</v>
      </c>
      <c r="AH11" s="78">
        <f t="shared" si="23"/>
        <v>0.11</v>
      </c>
      <c r="AI11" s="78">
        <f t="shared" si="24"/>
        <v>0.12</v>
      </c>
      <c r="AJ11" s="78">
        <f t="shared" si="25"/>
        <v>0.11</v>
      </c>
    </row>
    <row r="12" spans="1:36" ht="12.95" customHeight="1" x14ac:dyDescent="0.15">
      <c r="A12" s="85">
        <v>99</v>
      </c>
      <c r="B12" s="99" t="s">
        <v>451</v>
      </c>
      <c r="C12" s="99"/>
      <c r="D12" s="77">
        <v>18</v>
      </c>
      <c r="E12" s="77">
        <v>15</v>
      </c>
      <c r="F12" s="4">
        <f t="shared" si="0"/>
        <v>0.18</v>
      </c>
      <c r="G12" s="5" t="s">
        <v>42</v>
      </c>
      <c r="H12" s="85" t="s">
        <v>455</v>
      </c>
      <c r="I12" s="5"/>
      <c r="J12" s="1" t="s">
        <v>15</v>
      </c>
      <c r="K12" s="78">
        <f t="shared" si="1"/>
        <v>0.18</v>
      </c>
      <c r="L12" s="78">
        <f t="shared" si="2"/>
        <v>0.19</v>
      </c>
      <c r="M12" s="78">
        <f t="shared" si="3"/>
        <v>0.19</v>
      </c>
      <c r="N12" s="78">
        <f t="shared" si="4"/>
        <v>0.2</v>
      </c>
      <c r="O12" s="78">
        <f t="shared" si="5"/>
        <v>0.2</v>
      </c>
      <c r="P12" s="78">
        <f t="shared" si="26"/>
        <v>0.19</v>
      </c>
      <c r="Q12" s="78">
        <f t="shared" si="6"/>
        <v>0.18</v>
      </c>
      <c r="R12" s="78">
        <f t="shared" si="7"/>
        <v>0.19</v>
      </c>
      <c r="S12" s="78">
        <f t="shared" si="8"/>
        <v>0.2</v>
      </c>
      <c r="T12" s="78">
        <f t="shared" si="9"/>
        <v>0.2</v>
      </c>
      <c r="U12" s="78">
        <f t="shared" si="10"/>
        <v>0.19</v>
      </c>
      <c r="V12" s="78">
        <f t="shared" si="11"/>
        <v>0.2</v>
      </c>
      <c r="W12" s="78">
        <f t="shared" si="12"/>
        <v>0.19</v>
      </c>
      <c r="X12" s="78">
        <f t="shared" si="13"/>
        <v>0.19</v>
      </c>
      <c r="Y12" s="78">
        <f t="shared" si="14"/>
        <v>0.17</v>
      </c>
      <c r="Z12" s="78">
        <f t="shared" si="15"/>
        <v>0.19</v>
      </c>
      <c r="AA12" s="78">
        <f t="shared" si="16"/>
        <v>0.17</v>
      </c>
      <c r="AB12" s="78">
        <f t="shared" si="17"/>
        <v>0.19</v>
      </c>
      <c r="AC12" s="78">
        <f t="shared" si="18"/>
        <v>0.2</v>
      </c>
      <c r="AD12" s="78">
        <f t="shared" si="19"/>
        <v>0.23</v>
      </c>
      <c r="AE12" s="78">
        <f t="shared" si="20"/>
        <v>0.18</v>
      </c>
      <c r="AF12" s="78">
        <f t="shared" si="21"/>
        <v>0.19</v>
      </c>
      <c r="AG12" s="78">
        <f t="shared" si="22"/>
        <v>0.17</v>
      </c>
      <c r="AH12" s="78">
        <f t="shared" si="23"/>
        <v>0.18</v>
      </c>
      <c r="AI12" s="78">
        <f t="shared" si="24"/>
        <v>0.19</v>
      </c>
      <c r="AJ12" s="78">
        <f t="shared" si="25"/>
        <v>0.18</v>
      </c>
    </row>
    <row r="13" spans="1:36" ht="12.95" customHeight="1" x14ac:dyDescent="0.15">
      <c r="A13" s="85">
        <v>100</v>
      </c>
      <c r="B13" s="99" t="s">
        <v>451</v>
      </c>
      <c r="C13" s="99"/>
      <c r="D13" s="77">
        <v>18</v>
      </c>
      <c r="E13" s="77">
        <v>16</v>
      </c>
      <c r="F13" s="4">
        <f t="shared" si="0"/>
        <v>0.19</v>
      </c>
      <c r="G13" s="5" t="s">
        <v>42</v>
      </c>
      <c r="H13" s="85" t="s">
        <v>455</v>
      </c>
      <c r="I13" s="5"/>
      <c r="J13" s="1" t="s">
        <v>15</v>
      </c>
      <c r="K13" s="78">
        <f t="shared" si="1"/>
        <v>0.19</v>
      </c>
      <c r="L13" s="78">
        <f t="shared" si="2"/>
        <v>0.21</v>
      </c>
      <c r="M13" s="78">
        <f t="shared" si="3"/>
        <v>0.21</v>
      </c>
      <c r="N13" s="78">
        <f t="shared" si="4"/>
        <v>0.21</v>
      </c>
      <c r="O13" s="78">
        <f t="shared" si="5"/>
        <v>0.21</v>
      </c>
      <c r="P13" s="78">
        <f t="shared" si="26"/>
        <v>0.21</v>
      </c>
      <c r="Q13" s="78">
        <f t="shared" si="6"/>
        <v>0.19</v>
      </c>
      <c r="R13" s="78">
        <f t="shared" si="7"/>
        <v>0.21</v>
      </c>
      <c r="S13" s="78">
        <f t="shared" si="8"/>
        <v>0.21</v>
      </c>
      <c r="T13" s="78">
        <f t="shared" si="9"/>
        <v>0.22</v>
      </c>
      <c r="U13" s="78">
        <f t="shared" si="10"/>
        <v>0.21</v>
      </c>
      <c r="V13" s="78">
        <f t="shared" si="11"/>
        <v>0.21</v>
      </c>
      <c r="W13" s="78">
        <f t="shared" si="12"/>
        <v>0.2</v>
      </c>
      <c r="X13" s="78">
        <f t="shared" si="13"/>
        <v>0.21</v>
      </c>
      <c r="Y13" s="78">
        <f t="shared" si="14"/>
        <v>0.18</v>
      </c>
      <c r="Z13" s="78">
        <f t="shared" si="15"/>
        <v>0.2</v>
      </c>
      <c r="AA13" s="78">
        <f t="shared" si="16"/>
        <v>0.19</v>
      </c>
      <c r="AB13" s="78">
        <f t="shared" si="17"/>
        <v>0.21</v>
      </c>
      <c r="AC13" s="78">
        <f t="shared" si="18"/>
        <v>0.21</v>
      </c>
      <c r="AD13" s="78">
        <f t="shared" si="19"/>
        <v>0.24</v>
      </c>
      <c r="AE13" s="78">
        <f t="shared" si="20"/>
        <v>0.19</v>
      </c>
      <c r="AF13" s="78">
        <f t="shared" si="21"/>
        <v>0.21</v>
      </c>
      <c r="AG13" s="78">
        <f t="shared" si="22"/>
        <v>0.18</v>
      </c>
      <c r="AH13" s="78">
        <f t="shared" si="23"/>
        <v>0.19</v>
      </c>
      <c r="AI13" s="78">
        <f t="shared" si="24"/>
        <v>0.21</v>
      </c>
      <c r="AJ13" s="78">
        <f t="shared" si="25"/>
        <v>0.19</v>
      </c>
    </row>
    <row r="14" spans="1:36" ht="12.95" customHeight="1" x14ac:dyDescent="0.15">
      <c r="A14" s="85">
        <v>101</v>
      </c>
      <c r="B14" s="99" t="s">
        <v>453</v>
      </c>
      <c r="C14" s="99"/>
      <c r="D14" s="77">
        <v>14</v>
      </c>
      <c r="E14" s="77">
        <v>6</v>
      </c>
      <c r="F14" s="4">
        <f t="shared" si="0"/>
        <v>0.04</v>
      </c>
      <c r="G14" s="5"/>
      <c r="H14" s="85" t="s">
        <v>455</v>
      </c>
      <c r="I14" s="77"/>
      <c r="J14" s="1" t="s">
        <v>15</v>
      </c>
      <c r="K14" s="78">
        <f t="shared" si="1"/>
        <v>0.05</v>
      </c>
      <c r="L14" s="78">
        <f t="shared" si="2"/>
        <v>0.05</v>
      </c>
      <c r="M14" s="78">
        <f t="shared" si="3"/>
        <v>0.04</v>
      </c>
      <c r="N14" s="78">
        <f t="shared" si="4"/>
        <v>0.05</v>
      </c>
      <c r="O14" s="78">
        <f t="shared" si="5"/>
        <v>0.05</v>
      </c>
      <c r="P14" s="78">
        <f t="shared" si="26"/>
        <v>0.05</v>
      </c>
      <c r="Q14" s="78">
        <f t="shared" si="6"/>
        <v>0.05</v>
      </c>
      <c r="R14" s="78">
        <f t="shared" si="7"/>
        <v>0.05</v>
      </c>
      <c r="S14" s="78">
        <f t="shared" si="8"/>
        <v>0.04</v>
      </c>
      <c r="T14" s="78">
        <f t="shared" si="9"/>
        <v>0.04</v>
      </c>
      <c r="U14" s="78">
        <f t="shared" si="10"/>
        <v>0.05</v>
      </c>
      <c r="V14" s="78">
        <f t="shared" si="11"/>
        <v>0.05</v>
      </c>
      <c r="W14" s="78">
        <f t="shared" si="12"/>
        <v>0.05</v>
      </c>
      <c r="X14" s="78">
        <f t="shared" si="13"/>
        <v>0.05</v>
      </c>
      <c r="Y14" s="78">
        <f t="shared" si="14"/>
        <v>0.04</v>
      </c>
      <c r="Z14" s="78">
        <f t="shared" si="15"/>
        <v>0.05</v>
      </c>
      <c r="AA14" s="78">
        <f t="shared" si="16"/>
        <v>0.05</v>
      </c>
      <c r="AB14" s="78">
        <f t="shared" si="17"/>
        <v>0.05</v>
      </c>
      <c r="AC14" s="78">
        <f t="shared" si="18"/>
        <v>0.05</v>
      </c>
      <c r="AD14" s="78">
        <f t="shared" si="19"/>
        <v>0.06</v>
      </c>
      <c r="AE14" s="78">
        <f t="shared" si="20"/>
        <v>0.04</v>
      </c>
      <c r="AF14" s="78">
        <f t="shared" si="21"/>
        <v>0.05</v>
      </c>
      <c r="AG14" s="78">
        <f t="shared" si="22"/>
        <v>0.05</v>
      </c>
      <c r="AH14" s="78">
        <f t="shared" si="23"/>
        <v>0.04</v>
      </c>
      <c r="AI14" s="78">
        <f t="shared" si="24"/>
        <v>0.05</v>
      </c>
      <c r="AJ14" s="78">
        <f t="shared" si="25"/>
        <v>0.04</v>
      </c>
    </row>
    <row r="15" spans="1:36" ht="12.95" customHeight="1" x14ac:dyDescent="0.15">
      <c r="A15" s="85">
        <v>102</v>
      </c>
      <c r="B15" s="99" t="s">
        <v>429</v>
      </c>
      <c r="C15" s="99"/>
      <c r="D15" s="77">
        <v>30</v>
      </c>
      <c r="E15" s="77">
        <v>16</v>
      </c>
      <c r="F15" s="4">
        <f t="shared" si="0"/>
        <v>0.51</v>
      </c>
      <c r="G15" s="5"/>
      <c r="H15" s="85" t="s">
        <v>455</v>
      </c>
      <c r="I15" s="77"/>
      <c r="J15" s="1" t="s">
        <v>15</v>
      </c>
      <c r="K15" s="78">
        <f t="shared" si="1"/>
        <v>0.47</v>
      </c>
      <c r="L15" s="78">
        <f t="shared" si="2"/>
        <v>0.53</v>
      </c>
      <c r="M15" s="78">
        <f t="shared" si="3"/>
        <v>0.51</v>
      </c>
      <c r="N15" s="78">
        <f t="shared" si="4"/>
        <v>0.52</v>
      </c>
      <c r="O15" s="78">
        <f t="shared" si="5"/>
        <v>0.53</v>
      </c>
      <c r="P15" s="78">
        <f t="shared" si="26"/>
        <v>0.51</v>
      </c>
      <c r="Q15" s="78">
        <f t="shared" si="6"/>
        <v>0.48</v>
      </c>
      <c r="R15" s="78">
        <f t="shared" si="7"/>
        <v>0.55000000000000004</v>
      </c>
      <c r="S15" s="78">
        <f t="shared" si="8"/>
        <v>0.52</v>
      </c>
      <c r="T15" s="78">
        <f t="shared" si="9"/>
        <v>0.51</v>
      </c>
      <c r="U15" s="78">
        <f t="shared" si="10"/>
        <v>0.52</v>
      </c>
      <c r="V15" s="78">
        <f t="shared" si="11"/>
        <v>0.57999999999999996</v>
      </c>
      <c r="W15" s="78">
        <f t="shared" si="12"/>
        <v>0.53</v>
      </c>
      <c r="X15" s="78">
        <f t="shared" si="13"/>
        <v>0.52</v>
      </c>
      <c r="Y15" s="78">
        <f t="shared" si="14"/>
        <v>0.51</v>
      </c>
      <c r="Z15" s="78">
        <f t="shared" si="15"/>
        <v>0.52</v>
      </c>
      <c r="AA15" s="78">
        <f t="shared" si="16"/>
        <v>0.47</v>
      </c>
      <c r="AB15" s="78">
        <f t="shared" si="17"/>
        <v>0.56999999999999995</v>
      </c>
      <c r="AC15" s="78">
        <f t="shared" si="18"/>
        <v>0.55000000000000004</v>
      </c>
      <c r="AD15" s="78">
        <f t="shared" si="19"/>
        <v>0.56000000000000005</v>
      </c>
      <c r="AE15" s="78">
        <f t="shared" si="20"/>
        <v>0.5</v>
      </c>
      <c r="AF15" s="78">
        <f t="shared" si="21"/>
        <v>0.55000000000000004</v>
      </c>
      <c r="AG15" s="78">
        <f t="shared" si="22"/>
        <v>0.48</v>
      </c>
      <c r="AH15" s="78">
        <f t="shared" si="23"/>
        <v>0.51</v>
      </c>
      <c r="AI15" s="78">
        <f t="shared" si="24"/>
        <v>0.52</v>
      </c>
      <c r="AJ15" s="78">
        <f t="shared" si="25"/>
        <v>0.51</v>
      </c>
    </row>
    <row r="16" spans="1:36" ht="12.95" customHeight="1" x14ac:dyDescent="0.15">
      <c r="A16" s="85">
        <v>103</v>
      </c>
      <c r="B16" s="99" t="s">
        <v>451</v>
      </c>
      <c r="C16" s="99"/>
      <c r="D16" s="77">
        <v>28</v>
      </c>
      <c r="E16" s="77">
        <v>16</v>
      </c>
      <c r="F16" s="4">
        <f t="shared" si="0"/>
        <v>0.44</v>
      </c>
      <c r="G16" s="5" t="s">
        <v>42</v>
      </c>
      <c r="H16" s="77"/>
      <c r="I16" s="77"/>
      <c r="J16" s="1" t="s">
        <v>15</v>
      </c>
      <c r="K16" s="78">
        <f t="shared" si="1"/>
        <v>0.42</v>
      </c>
      <c r="L16" s="78">
        <f t="shared" si="2"/>
        <v>0.47</v>
      </c>
      <c r="M16" s="78">
        <f t="shared" si="3"/>
        <v>0.45</v>
      </c>
      <c r="N16" s="78">
        <f t="shared" si="4"/>
        <v>0.46</v>
      </c>
      <c r="O16" s="78">
        <f t="shared" si="5"/>
        <v>0.47</v>
      </c>
      <c r="P16" s="78">
        <f t="shared" si="26"/>
        <v>0.45</v>
      </c>
      <c r="Q16" s="78">
        <f t="shared" si="6"/>
        <v>0.43</v>
      </c>
      <c r="R16" s="78">
        <f t="shared" si="7"/>
        <v>0.48</v>
      </c>
      <c r="S16" s="78">
        <f t="shared" si="8"/>
        <v>0.46</v>
      </c>
      <c r="T16" s="78">
        <f t="shared" si="9"/>
        <v>0.45</v>
      </c>
      <c r="U16" s="78">
        <f t="shared" si="10"/>
        <v>0.46</v>
      </c>
      <c r="V16" s="78">
        <f t="shared" si="11"/>
        <v>0.5</v>
      </c>
      <c r="W16" s="78">
        <f t="shared" si="12"/>
        <v>0.46</v>
      </c>
      <c r="X16" s="78">
        <f t="shared" si="13"/>
        <v>0.46</v>
      </c>
      <c r="Y16" s="78">
        <f t="shared" si="14"/>
        <v>0.44</v>
      </c>
      <c r="Z16" s="78">
        <f t="shared" si="15"/>
        <v>0.46</v>
      </c>
      <c r="AA16" s="78">
        <f t="shared" si="16"/>
        <v>0.41</v>
      </c>
      <c r="AB16" s="78">
        <f t="shared" si="17"/>
        <v>0.5</v>
      </c>
      <c r="AC16" s="78">
        <f t="shared" si="18"/>
        <v>0.49</v>
      </c>
      <c r="AD16" s="78">
        <f t="shared" si="19"/>
        <v>0.5</v>
      </c>
      <c r="AE16" s="78">
        <f t="shared" si="20"/>
        <v>0.44</v>
      </c>
      <c r="AF16" s="78">
        <f t="shared" si="21"/>
        <v>0.49</v>
      </c>
      <c r="AG16" s="78">
        <f t="shared" si="22"/>
        <v>0.42</v>
      </c>
      <c r="AH16" s="78">
        <f t="shared" si="23"/>
        <v>0.44</v>
      </c>
      <c r="AI16" s="78">
        <f t="shared" si="24"/>
        <v>0.46</v>
      </c>
      <c r="AJ16" s="78">
        <f t="shared" si="25"/>
        <v>0.44</v>
      </c>
    </row>
    <row r="17" spans="1:36" ht="12.95" customHeight="1" x14ac:dyDescent="0.15">
      <c r="A17" s="85">
        <v>104</v>
      </c>
      <c r="B17" s="99" t="s">
        <v>451</v>
      </c>
      <c r="C17" s="99"/>
      <c r="D17" s="77">
        <v>24</v>
      </c>
      <c r="E17" s="77">
        <v>16</v>
      </c>
      <c r="F17" s="4">
        <f t="shared" si="0"/>
        <v>0.33</v>
      </c>
      <c r="G17" s="5" t="s">
        <v>42</v>
      </c>
      <c r="H17" s="77" t="s">
        <v>433</v>
      </c>
      <c r="I17" s="77"/>
      <c r="J17" s="1" t="s">
        <v>15</v>
      </c>
      <c r="K17" s="78">
        <f t="shared" si="1"/>
        <v>0.32</v>
      </c>
      <c r="L17" s="78">
        <f t="shared" si="2"/>
        <v>0.35</v>
      </c>
      <c r="M17" s="78">
        <f t="shared" si="3"/>
        <v>0.35</v>
      </c>
      <c r="N17" s="78">
        <f t="shared" si="4"/>
        <v>0.35</v>
      </c>
      <c r="O17" s="78">
        <f t="shared" si="5"/>
        <v>0.36</v>
      </c>
      <c r="P17" s="78">
        <f t="shared" si="26"/>
        <v>0.35</v>
      </c>
      <c r="Q17" s="78">
        <f t="shared" si="6"/>
        <v>0.32</v>
      </c>
      <c r="R17" s="78">
        <f t="shared" si="7"/>
        <v>0.36</v>
      </c>
      <c r="S17" s="78">
        <f t="shared" si="8"/>
        <v>0.35</v>
      </c>
      <c r="T17" s="78">
        <f t="shared" si="9"/>
        <v>0.35</v>
      </c>
      <c r="U17" s="78">
        <f t="shared" si="10"/>
        <v>0.35</v>
      </c>
      <c r="V17" s="78">
        <f t="shared" si="11"/>
        <v>0.37</v>
      </c>
      <c r="W17" s="78">
        <f t="shared" si="12"/>
        <v>0.35</v>
      </c>
      <c r="X17" s="78">
        <f t="shared" si="13"/>
        <v>0.35</v>
      </c>
      <c r="Y17" s="78">
        <f t="shared" si="14"/>
        <v>0.32</v>
      </c>
      <c r="Z17" s="78">
        <f t="shared" si="15"/>
        <v>0.35</v>
      </c>
      <c r="AA17" s="78">
        <f t="shared" si="16"/>
        <v>0.31</v>
      </c>
      <c r="AB17" s="78">
        <f t="shared" si="17"/>
        <v>0.37</v>
      </c>
      <c r="AC17" s="78">
        <f t="shared" si="18"/>
        <v>0.36</v>
      </c>
      <c r="AD17" s="78">
        <f t="shared" si="19"/>
        <v>0.39</v>
      </c>
      <c r="AE17" s="78">
        <f t="shared" si="20"/>
        <v>0.33</v>
      </c>
      <c r="AF17" s="78">
        <f t="shared" si="21"/>
        <v>0.36</v>
      </c>
      <c r="AG17" s="78">
        <f t="shared" si="22"/>
        <v>0.31</v>
      </c>
      <c r="AH17" s="78">
        <f t="shared" si="23"/>
        <v>0.33</v>
      </c>
      <c r="AI17" s="78">
        <f t="shared" si="24"/>
        <v>0.35</v>
      </c>
      <c r="AJ17" s="78">
        <f t="shared" si="25"/>
        <v>0.33</v>
      </c>
    </row>
    <row r="18" spans="1:36" ht="12.95" customHeight="1" x14ac:dyDescent="0.15">
      <c r="A18" s="85">
        <v>105</v>
      </c>
      <c r="B18" s="99" t="s">
        <v>453</v>
      </c>
      <c r="C18" s="99"/>
      <c r="D18" s="77">
        <v>12</v>
      </c>
      <c r="E18" s="77">
        <v>9</v>
      </c>
      <c r="F18" s="4">
        <f t="shared" si="0"/>
        <v>0.05</v>
      </c>
      <c r="G18" s="5"/>
      <c r="H18" s="85" t="s">
        <v>433</v>
      </c>
      <c r="I18" s="77"/>
      <c r="J18" s="1" t="s">
        <v>15</v>
      </c>
      <c r="K18" s="78">
        <f t="shared" si="1"/>
        <v>0.05</v>
      </c>
      <c r="L18" s="78">
        <f t="shared" si="2"/>
        <v>0.05</v>
      </c>
      <c r="M18" s="78">
        <f t="shared" si="3"/>
        <v>0.05</v>
      </c>
      <c r="N18" s="78">
        <f t="shared" si="4"/>
        <v>0.06</v>
      </c>
      <c r="O18" s="78">
        <f t="shared" si="5"/>
        <v>0.06</v>
      </c>
      <c r="P18" s="78">
        <f t="shared" si="26"/>
        <v>0.05</v>
      </c>
      <c r="Q18" s="78">
        <f t="shared" si="6"/>
        <v>0.05</v>
      </c>
      <c r="R18" s="78">
        <f t="shared" si="7"/>
        <v>0.05</v>
      </c>
      <c r="S18" s="78">
        <f t="shared" si="8"/>
        <v>0.05</v>
      </c>
      <c r="T18" s="78">
        <f t="shared" si="9"/>
        <v>0.05</v>
      </c>
      <c r="U18" s="78">
        <f t="shared" si="10"/>
        <v>0.05</v>
      </c>
      <c r="V18" s="78">
        <f t="shared" si="11"/>
        <v>0.06</v>
      </c>
      <c r="W18" s="78">
        <f t="shared" si="12"/>
        <v>0.06</v>
      </c>
      <c r="X18" s="78">
        <f t="shared" si="13"/>
        <v>0.05</v>
      </c>
      <c r="Y18" s="78">
        <f t="shared" si="14"/>
        <v>0.05</v>
      </c>
      <c r="Z18" s="78">
        <f t="shared" si="15"/>
        <v>0.06</v>
      </c>
      <c r="AA18" s="78">
        <f t="shared" si="16"/>
        <v>0.05</v>
      </c>
      <c r="AB18" s="78">
        <f t="shared" si="17"/>
        <v>0.05</v>
      </c>
      <c r="AC18" s="78">
        <f t="shared" si="18"/>
        <v>0.05</v>
      </c>
      <c r="AD18" s="78">
        <f t="shared" si="19"/>
        <v>7.0000000000000007E-2</v>
      </c>
      <c r="AE18" s="78">
        <f t="shared" si="20"/>
        <v>0.05</v>
      </c>
      <c r="AF18" s="78">
        <f t="shared" si="21"/>
        <v>0.05</v>
      </c>
      <c r="AG18" s="78">
        <f t="shared" si="22"/>
        <v>0.05</v>
      </c>
      <c r="AH18" s="78">
        <f t="shared" si="23"/>
        <v>0.05</v>
      </c>
      <c r="AI18" s="78">
        <f t="shared" si="24"/>
        <v>0.06</v>
      </c>
      <c r="AJ18" s="78">
        <f t="shared" si="25"/>
        <v>0.05</v>
      </c>
    </row>
    <row r="19" spans="1:36" ht="12.95" customHeight="1" x14ac:dyDescent="0.15">
      <c r="A19" s="85">
        <v>106</v>
      </c>
      <c r="B19" s="99" t="s">
        <v>427</v>
      </c>
      <c r="C19" s="99"/>
      <c r="D19" s="77">
        <v>10</v>
      </c>
      <c r="E19" s="77">
        <v>8</v>
      </c>
      <c r="F19" s="4">
        <f t="shared" si="0"/>
        <v>0.03</v>
      </c>
      <c r="G19" s="5"/>
      <c r="H19" s="85" t="s">
        <v>433</v>
      </c>
      <c r="I19" s="77"/>
      <c r="J19" s="1" t="s">
        <v>15</v>
      </c>
      <c r="K19" s="78">
        <f t="shared" si="1"/>
        <v>0.03</v>
      </c>
      <c r="L19" s="78">
        <f t="shared" si="2"/>
        <v>0.03</v>
      </c>
      <c r="M19" s="78">
        <f t="shared" si="3"/>
        <v>0.03</v>
      </c>
      <c r="N19" s="78">
        <f t="shared" si="4"/>
        <v>0.04</v>
      </c>
      <c r="O19" s="78">
        <f t="shared" si="5"/>
        <v>0.04</v>
      </c>
      <c r="P19" s="78">
        <f t="shared" si="26"/>
        <v>0.03</v>
      </c>
      <c r="Q19" s="78">
        <f t="shared" si="6"/>
        <v>0.03</v>
      </c>
      <c r="R19" s="78">
        <f t="shared" si="7"/>
        <v>0.03</v>
      </c>
      <c r="S19" s="78">
        <f t="shared" si="8"/>
        <v>0.03</v>
      </c>
      <c r="T19" s="78">
        <f t="shared" si="9"/>
        <v>0.03</v>
      </c>
      <c r="U19" s="78">
        <f t="shared" si="10"/>
        <v>0.03</v>
      </c>
      <c r="V19" s="78">
        <f t="shared" si="11"/>
        <v>0.04</v>
      </c>
      <c r="W19" s="78">
        <f t="shared" si="12"/>
        <v>0.04</v>
      </c>
      <c r="X19" s="78">
        <f t="shared" si="13"/>
        <v>0.03</v>
      </c>
      <c r="Y19" s="78">
        <f t="shared" si="14"/>
        <v>0.03</v>
      </c>
      <c r="Z19" s="78">
        <f t="shared" si="15"/>
        <v>0.04</v>
      </c>
      <c r="AA19" s="78">
        <f t="shared" si="16"/>
        <v>0.03</v>
      </c>
      <c r="AB19" s="78">
        <f t="shared" si="17"/>
        <v>0.03</v>
      </c>
      <c r="AC19" s="78">
        <f t="shared" si="18"/>
        <v>0.03</v>
      </c>
      <c r="AD19" s="78">
        <f t="shared" si="19"/>
        <v>0.04</v>
      </c>
      <c r="AE19" s="78">
        <f t="shared" si="20"/>
        <v>0.03</v>
      </c>
      <c r="AF19" s="78">
        <f t="shared" si="21"/>
        <v>0.03</v>
      </c>
      <c r="AG19" s="78">
        <f t="shared" si="22"/>
        <v>0.03</v>
      </c>
      <c r="AH19" s="78">
        <f t="shared" si="23"/>
        <v>0.03</v>
      </c>
      <c r="AI19" s="78">
        <f t="shared" si="24"/>
        <v>0.04</v>
      </c>
      <c r="AJ19" s="78">
        <f t="shared" si="25"/>
        <v>0.03</v>
      </c>
    </row>
    <row r="20" spans="1:36" ht="12.95" customHeight="1" x14ac:dyDescent="0.15">
      <c r="A20" s="85">
        <v>107</v>
      </c>
      <c r="B20" s="99" t="s">
        <v>453</v>
      </c>
      <c r="C20" s="99"/>
      <c r="D20" s="77">
        <v>8</v>
      </c>
      <c r="E20" s="77">
        <v>5</v>
      </c>
      <c r="F20" s="4">
        <f t="shared" si="0"/>
        <v>0.01</v>
      </c>
      <c r="G20" s="5"/>
      <c r="H20" s="85" t="s">
        <v>433</v>
      </c>
      <c r="I20" s="77"/>
      <c r="J20" s="1" t="s">
        <v>15</v>
      </c>
      <c r="K20" s="78">
        <f t="shared" si="1"/>
        <v>0.01</v>
      </c>
      <c r="L20" s="78">
        <f t="shared" si="2"/>
        <v>0.01</v>
      </c>
      <c r="M20" s="78">
        <f t="shared" si="3"/>
        <v>0.01</v>
      </c>
      <c r="N20" s="78">
        <f t="shared" si="4"/>
        <v>0.01</v>
      </c>
      <c r="O20" s="78">
        <f t="shared" si="5"/>
        <v>0.02</v>
      </c>
      <c r="P20" s="78">
        <f t="shared" si="26"/>
        <v>0.01</v>
      </c>
      <c r="Q20" s="78">
        <f t="shared" si="6"/>
        <v>0.01</v>
      </c>
      <c r="R20" s="78">
        <f t="shared" si="7"/>
        <v>0.01</v>
      </c>
      <c r="S20" s="78">
        <f t="shared" si="8"/>
        <v>0.01</v>
      </c>
      <c r="T20" s="78">
        <f t="shared" si="9"/>
        <v>0.01</v>
      </c>
      <c r="U20" s="78">
        <f t="shared" si="10"/>
        <v>0.01</v>
      </c>
      <c r="V20" s="78">
        <f t="shared" si="11"/>
        <v>0.01</v>
      </c>
      <c r="W20" s="78">
        <f t="shared" si="12"/>
        <v>0.02</v>
      </c>
      <c r="X20" s="78">
        <f t="shared" si="13"/>
        <v>0.01</v>
      </c>
      <c r="Y20" s="78">
        <f t="shared" si="14"/>
        <v>0.01</v>
      </c>
      <c r="Z20" s="78">
        <f t="shared" si="15"/>
        <v>0.01</v>
      </c>
      <c r="AA20" s="78">
        <f t="shared" si="16"/>
        <v>0.01</v>
      </c>
      <c r="AB20" s="78">
        <f t="shared" si="17"/>
        <v>0.01</v>
      </c>
      <c r="AC20" s="78">
        <f t="shared" si="18"/>
        <v>0.01</v>
      </c>
      <c r="AD20" s="78">
        <f t="shared" si="19"/>
        <v>0.02</v>
      </c>
      <c r="AE20" s="78">
        <f t="shared" si="20"/>
        <v>0.01</v>
      </c>
      <c r="AF20" s="78">
        <f t="shared" si="21"/>
        <v>0.01</v>
      </c>
      <c r="AG20" s="78">
        <f t="shared" si="22"/>
        <v>0.01</v>
      </c>
      <c r="AH20" s="78">
        <f t="shared" si="23"/>
        <v>0.01</v>
      </c>
      <c r="AI20" s="78">
        <f t="shared" si="24"/>
        <v>0.02</v>
      </c>
      <c r="AJ20" s="78">
        <f t="shared" si="25"/>
        <v>0.01</v>
      </c>
    </row>
    <row r="21" spans="1:36" ht="12.95" customHeight="1" x14ac:dyDescent="0.15">
      <c r="A21" s="77"/>
      <c r="B21" s="99"/>
      <c r="C21" s="99"/>
      <c r="D21" s="77"/>
      <c r="E21" s="77"/>
      <c r="F21" s="4" t="str">
        <f t="shared" si="0"/>
        <v/>
      </c>
      <c r="G21" s="5"/>
      <c r="H21" s="77"/>
      <c r="I21" s="77"/>
      <c r="J21" s="1" t="s">
        <v>15</v>
      </c>
      <c r="K21" s="78" t="e">
        <f t="shared" si="1"/>
        <v>#NUM!</v>
      </c>
      <c r="L21" s="78" t="e">
        <f t="shared" si="2"/>
        <v>#NUM!</v>
      </c>
      <c r="M21" s="78" t="e">
        <f t="shared" si="3"/>
        <v>#NUM!</v>
      </c>
      <c r="N21" s="78" t="e">
        <f t="shared" si="4"/>
        <v>#NUM!</v>
      </c>
      <c r="O21" s="78" t="e">
        <f t="shared" si="5"/>
        <v>#NUM!</v>
      </c>
      <c r="P21" s="78" t="e">
        <f t="shared" si="26"/>
        <v>#N/A</v>
      </c>
      <c r="Q21" s="78" t="e">
        <f t="shared" si="6"/>
        <v>#NUM!</v>
      </c>
      <c r="R21" s="78" t="e">
        <f t="shared" si="7"/>
        <v>#NUM!</v>
      </c>
      <c r="S21" s="78" t="e">
        <f t="shared" si="8"/>
        <v>#NUM!</v>
      </c>
      <c r="T21" s="78" t="e">
        <f t="shared" si="9"/>
        <v>#NUM!</v>
      </c>
      <c r="U21" s="78" t="e">
        <f t="shared" si="10"/>
        <v>#N/A</v>
      </c>
      <c r="V21" s="78" t="e">
        <f t="shared" si="11"/>
        <v>#NUM!</v>
      </c>
      <c r="W21" s="78" t="e">
        <f t="shared" si="12"/>
        <v>#NUM!</v>
      </c>
      <c r="X21" s="78" t="e">
        <f t="shared" si="13"/>
        <v>#NUM!</v>
      </c>
      <c r="Y21" s="78" t="e">
        <f t="shared" si="14"/>
        <v>#NUM!</v>
      </c>
      <c r="Z21" s="78" t="e">
        <f t="shared" si="15"/>
        <v>#N/A</v>
      </c>
      <c r="AA21" s="78" t="e">
        <f t="shared" si="16"/>
        <v>#NUM!</v>
      </c>
      <c r="AB21" s="78" t="e">
        <f t="shared" si="17"/>
        <v>#NUM!</v>
      </c>
      <c r="AC21" s="78" t="e">
        <f t="shared" si="18"/>
        <v>#NUM!</v>
      </c>
      <c r="AD21" s="78" t="e">
        <f t="shared" si="19"/>
        <v>#NUM!</v>
      </c>
      <c r="AE21" s="78" t="e">
        <f t="shared" si="20"/>
        <v>#NUM!</v>
      </c>
      <c r="AF21" s="78" t="e">
        <f t="shared" si="21"/>
        <v>#N/A</v>
      </c>
      <c r="AG21" s="78" t="e">
        <f t="shared" si="22"/>
        <v>#NUM!</v>
      </c>
      <c r="AH21" s="78" t="e">
        <f t="shared" si="23"/>
        <v>#NUM!</v>
      </c>
      <c r="AI21" s="78" t="e">
        <f t="shared" si="24"/>
        <v>#NUM!</v>
      </c>
      <c r="AJ21" s="78" t="e">
        <f t="shared" si="25"/>
        <v>#N/A</v>
      </c>
    </row>
    <row r="22" spans="1:36" ht="12.95" customHeight="1" x14ac:dyDescent="0.15">
      <c r="A22" s="77"/>
      <c r="B22" s="99"/>
      <c r="C22" s="99"/>
      <c r="D22" s="77"/>
      <c r="E22" s="77"/>
      <c r="F22" s="4" t="str">
        <f t="shared" si="0"/>
        <v/>
      </c>
      <c r="G22" s="26"/>
      <c r="H22" s="77"/>
      <c r="I22" s="77"/>
      <c r="J22" s="1" t="s">
        <v>15</v>
      </c>
      <c r="K22" s="78" t="e">
        <f t="shared" si="1"/>
        <v>#NUM!</v>
      </c>
      <c r="L22" s="78" t="e">
        <f t="shared" si="2"/>
        <v>#NUM!</v>
      </c>
      <c r="M22" s="78" t="e">
        <f t="shared" si="3"/>
        <v>#NUM!</v>
      </c>
      <c r="N22" s="78" t="e">
        <f t="shared" si="4"/>
        <v>#NUM!</v>
      </c>
      <c r="O22" s="78" t="e">
        <f t="shared" si="5"/>
        <v>#NUM!</v>
      </c>
      <c r="P22" s="78" t="e">
        <f t="shared" si="26"/>
        <v>#N/A</v>
      </c>
      <c r="Q22" s="78" t="e">
        <f t="shared" si="6"/>
        <v>#NUM!</v>
      </c>
      <c r="R22" s="78" t="e">
        <f t="shared" si="7"/>
        <v>#NUM!</v>
      </c>
      <c r="S22" s="78" t="e">
        <f t="shared" si="8"/>
        <v>#NUM!</v>
      </c>
      <c r="T22" s="78" t="e">
        <f t="shared" si="9"/>
        <v>#NUM!</v>
      </c>
      <c r="U22" s="78" t="e">
        <f t="shared" si="10"/>
        <v>#N/A</v>
      </c>
      <c r="V22" s="78" t="e">
        <f t="shared" si="11"/>
        <v>#NUM!</v>
      </c>
      <c r="W22" s="78" t="e">
        <f t="shared" si="12"/>
        <v>#NUM!</v>
      </c>
      <c r="X22" s="78" t="e">
        <f t="shared" si="13"/>
        <v>#NUM!</v>
      </c>
      <c r="Y22" s="78" t="e">
        <f t="shared" si="14"/>
        <v>#NUM!</v>
      </c>
      <c r="Z22" s="78" t="e">
        <f t="shared" si="15"/>
        <v>#N/A</v>
      </c>
      <c r="AA22" s="78" t="e">
        <f t="shared" si="16"/>
        <v>#NUM!</v>
      </c>
      <c r="AB22" s="78" t="e">
        <f t="shared" si="17"/>
        <v>#NUM!</v>
      </c>
      <c r="AC22" s="78" t="e">
        <f t="shared" si="18"/>
        <v>#NUM!</v>
      </c>
      <c r="AD22" s="78" t="e">
        <f t="shared" si="19"/>
        <v>#NUM!</v>
      </c>
      <c r="AE22" s="78" t="e">
        <f t="shared" si="20"/>
        <v>#NUM!</v>
      </c>
      <c r="AF22" s="78" t="e">
        <f t="shared" si="21"/>
        <v>#N/A</v>
      </c>
      <c r="AG22" s="78" t="e">
        <f t="shared" si="22"/>
        <v>#NUM!</v>
      </c>
      <c r="AH22" s="78" t="e">
        <f t="shared" si="23"/>
        <v>#NUM!</v>
      </c>
      <c r="AI22" s="78" t="e">
        <f t="shared" si="24"/>
        <v>#NUM!</v>
      </c>
      <c r="AJ22" s="78" t="e">
        <f t="shared" si="25"/>
        <v>#N/A</v>
      </c>
    </row>
    <row r="23" spans="1:36" ht="12.95" customHeight="1" x14ac:dyDescent="0.15">
      <c r="A23" s="77"/>
      <c r="B23" s="99"/>
      <c r="C23" s="99"/>
      <c r="D23" s="77"/>
      <c r="E23" s="77"/>
      <c r="F23" s="4" t="str">
        <f t="shared" si="0"/>
        <v/>
      </c>
      <c r="G23" s="26"/>
      <c r="H23" s="77"/>
      <c r="I23" s="77"/>
      <c r="J23" s="1" t="s">
        <v>15</v>
      </c>
      <c r="K23" s="78" t="e">
        <f t="shared" si="1"/>
        <v>#NUM!</v>
      </c>
      <c r="L23" s="78" t="e">
        <f t="shared" si="2"/>
        <v>#NUM!</v>
      </c>
      <c r="M23" s="78" t="e">
        <f t="shared" si="3"/>
        <v>#NUM!</v>
      </c>
      <c r="N23" s="78" t="e">
        <f t="shared" si="4"/>
        <v>#NUM!</v>
      </c>
      <c r="O23" s="78" t="e">
        <f t="shared" si="5"/>
        <v>#NUM!</v>
      </c>
      <c r="P23" s="78" t="e">
        <f t="shared" si="26"/>
        <v>#N/A</v>
      </c>
      <c r="Q23" s="78" t="e">
        <f t="shared" si="6"/>
        <v>#NUM!</v>
      </c>
      <c r="R23" s="78" t="e">
        <f t="shared" si="7"/>
        <v>#NUM!</v>
      </c>
      <c r="S23" s="78" t="e">
        <f t="shared" si="8"/>
        <v>#NUM!</v>
      </c>
      <c r="T23" s="78" t="e">
        <f t="shared" si="9"/>
        <v>#NUM!</v>
      </c>
      <c r="U23" s="78" t="e">
        <f t="shared" si="10"/>
        <v>#N/A</v>
      </c>
      <c r="V23" s="78" t="e">
        <f t="shared" si="11"/>
        <v>#NUM!</v>
      </c>
      <c r="W23" s="78" t="e">
        <f t="shared" si="12"/>
        <v>#NUM!</v>
      </c>
      <c r="X23" s="78" t="e">
        <f t="shared" si="13"/>
        <v>#NUM!</v>
      </c>
      <c r="Y23" s="78" t="e">
        <f t="shared" si="14"/>
        <v>#NUM!</v>
      </c>
      <c r="Z23" s="78" t="e">
        <f t="shared" si="15"/>
        <v>#N/A</v>
      </c>
      <c r="AA23" s="78" t="e">
        <f t="shared" si="16"/>
        <v>#NUM!</v>
      </c>
      <c r="AB23" s="78" t="e">
        <f t="shared" si="17"/>
        <v>#NUM!</v>
      </c>
      <c r="AC23" s="78" t="e">
        <f t="shared" si="18"/>
        <v>#NUM!</v>
      </c>
      <c r="AD23" s="78" t="e">
        <f t="shared" si="19"/>
        <v>#NUM!</v>
      </c>
      <c r="AE23" s="78" t="e">
        <f t="shared" si="20"/>
        <v>#NUM!</v>
      </c>
      <c r="AF23" s="78" t="e">
        <f t="shared" si="21"/>
        <v>#N/A</v>
      </c>
      <c r="AG23" s="78" t="e">
        <f t="shared" si="22"/>
        <v>#NUM!</v>
      </c>
      <c r="AH23" s="78" t="e">
        <f t="shared" si="23"/>
        <v>#NUM!</v>
      </c>
      <c r="AI23" s="78" t="e">
        <f t="shared" si="24"/>
        <v>#NUM!</v>
      </c>
      <c r="AJ23" s="78" t="e">
        <f t="shared" si="25"/>
        <v>#N/A</v>
      </c>
    </row>
    <row r="24" spans="1:36" ht="12.95" customHeight="1" x14ac:dyDescent="0.15">
      <c r="A24" s="77"/>
      <c r="B24" s="99"/>
      <c r="C24" s="99"/>
      <c r="D24" s="77"/>
      <c r="E24" s="77"/>
      <c r="F24" s="4" t="str">
        <f t="shared" si="0"/>
        <v/>
      </c>
      <c r="G24" s="5"/>
      <c r="H24" s="77"/>
      <c r="I24" s="77"/>
      <c r="J24" s="1" t="s">
        <v>15</v>
      </c>
      <c r="K24" s="78" t="e">
        <f t="shared" si="1"/>
        <v>#NUM!</v>
      </c>
      <c r="L24" s="78" t="e">
        <f t="shared" si="2"/>
        <v>#NUM!</v>
      </c>
      <c r="M24" s="78" t="e">
        <f t="shared" si="3"/>
        <v>#NUM!</v>
      </c>
      <c r="N24" s="78" t="e">
        <f t="shared" si="4"/>
        <v>#NUM!</v>
      </c>
      <c r="O24" s="78" t="e">
        <f t="shared" si="5"/>
        <v>#NUM!</v>
      </c>
      <c r="P24" s="78" t="e">
        <f t="shared" si="26"/>
        <v>#N/A</v>
      </c>
      <c r="Q24" s="78" t="e">
        <f t="shared" si="6"/>
        <v>#NUM!</v>
      </c>
      <c r="R24" s="78" t="e">
        <f t="shared" si="7"/>
        <v>#NUM!</v>
      </c>
      <c r="S24" s="78" t="e">
        <f t="shared" si="8"/>
        <v>#NUM!</v>
      </c>
      <c r="T24" s="78" t="e">
        <f t="shared" si="9"/>
        <v>#NUM!</v>
      </c>
      <c r="U24" s="78" t="e">
        <f t="shared" si="10"/>
        <v>#N/A</v>
      </c>
      <c r="V24" s="78" t="e">
        <f t="shared" si="11"/>
        <v>#NUM!</v>
      </c>
      <c r="W24" s="78" t="e">
        <f t="shared" si="12"/>
        <v>#NUM!</v>
      </c>
      <c r="X24" s="78" t="e">
        <f t="shared" si="13"/>
        <v>#NUM!</v>
      </c>
      <c r="Y24" s="78" t="e">
        <f t="shared" si="14"/>
        <v>#NUM!</v>
      </c>
      <c r="Z24" s="78" t="e">
        <f t="shared" si="15"/>
        <v>#N/A</v>
      </c>
      <c r="AA24" s="78" t="e">
        <f t="shared" si="16"/>
        <v>#NUM!</v>
      </c>
      <c r="AB24" s="78" t="e">
        <f t="shared" si="17"/>
        <v>#NUM!</v>
      </c>
      <c r="AC24" s="78" t="e">
        <f t="shared" si="18"/>
        <v>#NUM!</v>
      </c>
      <c r="AD24" s="78" t="e">
        <f t="shared" si="19"/>
        <v>#NUM!</v>
      </c>
      <c r="AE24" s="78" t="e">
        <f t="shared" si="20"/>
        <v>#NUM!</v>
      </c>
      <c r="AF24" s="78" t="e">
        <f t="shared" si="21"/>
        <v>#N/A</v>
      </c>
      <c r="AG24" s="78" t="e">
        <f t="shared" si="22"/>
        <v>#NUM!</v>
      </c>
      <c r="AH24" s="78" t="e">
        <f t="shared" si="23"/>
        <v>#NUM!</v>
      </c>
      <c r="AI24" s="78" t="e">
        <f t="shared" si="24"/>
        <v>#NUM!</v>
      </c>
      <c r="AJ24" s="78" t="e">
        <f t="shared" si="25"/>
        <v>#N/A</v>
      </c>
    </row>
    <row r="25" spans="1:36" ht="12.95" customHeight="1" x14ac:dyDescent="0.15">
      <c r="A25" s="77"/>
      <c r="B25" s="99"/>
      <c r="C25" s="99"/>
      <c r="D25" s="77"/>
      <c r="E25" s="77"/>
      <c r="F25" s="4" t="str">
        <f t="shared" si="0"/>
        <v/>
      </c>
      <c r="G25" s="5"/>
      <c r="H25" s="77"/>
      <c r="I25" s="77"/>
      <c r="J25" s="1" t="s">
        <v>15</v>
      </c>
      <c r="K25" s="78" t="e">
        <f t="shared" si="1"/>
        <v>#NUM!</v>
      </c>
      <c r="L25" s="78" t="e">
        <f t="shared" si="2"/>
        <v>#NUM!</v>
      </c>
      <c r="M25" s="78" t="e">
        <f t="shared" si="3"/>
        <v>#NUM!</v>
      </c>
      <c r="N25" s="78" t="e">
        <f t="shared" si="4"/>
        <v>#NUM!</v>
      </c>
      <c r="O25" s="78" t="e">
        <f t="shared" si="5"/>
        <v>#NUM!</v>
      </c>
      <c r="P25" s="78" t="e">
        <f t="shared" si="26"/>
        <v>#N/A</v>
      </c>
      <c r="Q25" s="78" t="e">
        <f t="shared" si="6"/>
        <v>#NUM!</v>
      </c>
      <c r="R25" s="78" t="e">
        <f t="shared" si="7"/>
        <v>#NUM!</v>
      </c>
      <c r="S25" s="78" t="e">
        <f t="shared" si="8"/>
        <v>#NUM!</v>
      </c>
      <c r="T25" s="78" t="e">
        <f t="shared" si="9"/>
        <v>#NUM!</v>
      </c>
      <c r="U25" s="78" t="e">
        <f t="shared" si="10"/>
        <v>#N/A</v>
      </c>
      <c r="V25" s="78" t="e">
        <f t="shared" si="11"/>
        <v>#NUM!</v>
      </c>
      <c r="W25" s="78" t="e">
        <f t="shared" si="12"/>
        <v>#NUM!</v>
      </c>
      <c r="X25" s="78" t="e">
        <f t="shared" si="13"/>
        <v>#NUM!</v>
      </c>
      <c r="Y25" s="78" t="e">
        <f t="shared" si="14"/>
        <v>#NUM!</v>
      </c>
      <c r="Z25" s="78" t="e">
        <f t="shared" si="15"/>
        <v>#N/A</v>
      </c>
      <c r="AA25" s="78" t="e">
        <f t="shared" si="16"/>
        <v>#NUM!</v>
      </c>
      <c r="AB25" s="78" t="e">
        <f t="shared" si="17"/>
        <v>#NUM!</v>
      </c>
      <c r="AC25" s="78" t="e">
        <f t="shared" si="18"/>
        <v>#NUM!</v>
      </c>
      <c r="AD25" s="78" t="e">
        <f t="shared" si="19"/>
        <v>#NUM!</v>
      </c>
      <c r="AE25" s="78" t="e">
        <f t="shared" si="20"/>
        <v>#NUM!</v>
      </c>
      <c r="AF25" s="78" t="e">
        <f t="shared" si="21"/>
        <v>#N/A</v>
      </c>
      <c r="AG25" s="78" t="e">
        <f t="shared" si="22"/>
        <v>#NUM!</v>
      </c>
      <c r="AH25" s="78" t="e">
        <f t="shared" si="23"/>
        <v>#NUM!</v>
      </c>
      <c r="AI25" s="78" t="e">
        <f t="shared" si="24"/>
        <v>#NUM!</v>
      </c>
      <c r="AJ25" s="78" t="e">
        <f t="shared" si="25"/>
        <v>#N/A</v>
      </c>
    </row>
    <row r="26" spans="1:36" ht="12.95" customHeight="1" x14ac:dyDescent="0.15">
      <c r="A26" s="77"/>
      <c r="B26" s="99"/>
      <c r="C26" s="99"/>
      <c r="D26" s="77"/>
      <c r="E26" s="77"/>
      <c r="F26" s="4" t="str">
        <f t="shared" si="0"/>
        <v/>
      </c>
      <c r="G26" s="5"/>
      <c r="H26" s="77"/>
      <c r="I26" s="77"/>
      <c r="J26" s="1" t="s">
        <v>15</v>
      </c>
      <c r="K26" s="78" t="e">
        <f t="shared" si="1"/>
        <v>#NUM!</v>
      </c>
      <c r="L26" s="78" t="e">
        <f t="shared" si="2"/>
        <v>#NUM!</v>
      </c>
      <c r="M26" s="78" t="e">
        <f t="shared" si="3"/>
        <v>#NUM!</v>
      </c>
      <c r="N26" s="78" t="e">
        <f t="shared" si="4"/>
        <v>#NUM!</v>
      </c>
      <c r="O26" s="78" t="e">
        <f t="shared" si="5"/>
        <v>#NUM!</v>
      </c>
      <c r="P26" s="78" t="e">
        <f t="shared" si="26"/>
        <v>#N/A</v>
      </c>
      <c r="Q26" s="78" t="e">
        <f t="shared" si="6"/>
        <v>#NUM!</v>
      </c>
      <c r="R26" s="78" t="e">
        <f t="shared" si="7"/>
        <v>#NUM!</v>
      </c>
      <c r="S26" s="78" t="e">
        <f t="shared" si="8"/>
        <v>#NUM!</v>
      </c>
      <c r="T26" s="78" t="e">
        <f t="shared" si="9"/>
        <v>#NUM!</v>
      </c>
      <c r="U26" s="78" t="e">
        <f t="shared" si="10"/>
        <v>#N/A</v>
      </c>
      <c r="V26" s="78" t="e">
        <f t="shared" si="11"/>
        <v>#NUM!</v>
      </c>
      <c r="W26" s="78" t="e">
        <f t="shared" si="12"/>
        <v>#NUM!</v>
      </c>
      <c r="X26" s="78" t="e">
        <f t="shared" si="13"/>
        <v>#NUM!</v>
      </c>
      <c r="Y26" s="78" t="e">
        <f t="shared" si="14"/>
        <v>#NUM!</v>
      </c>
      <c r="Z26" s="78" t="e">
        <f t="shared" si="15"/>
        <v>#N/A</v>
      </c>
      <c r="AA26" s="78" t="e">
        <f t="shared" si="16"/>
        <v>#NUM!</v>
      </c>
      <c r="AB26" s="78" t="e">
        <f t="shared" si="17"/>
        <v>#NUM!</v>
      </c>
      <c r="AC26" s="78" t="e">
        <f t="shared" si="18"/>
        <v>#NUM!</v>
      </c>
      <c r="AD26" s="78" t="e">
        <f t="shared" si="19"/>
        <v>#NUM!</v>
      </c>
      <c r="AE26" s="78" t="e">
        <f t="shared" si="20"/>
        <v>#NUM!</v>
      </c>
      <c r="AF26" s="78" t="e">
        <f t="shared" si="21"/>
        <v>#N/A</v>
      </c>
      <c r="AG26" s="78" t="e">
        <f t="shared" si="22"/>
        <v>#NUM!</v>
      </c>
      <c r="AH26" s="78" t="e">
        <f t="shared" si="23"/>
        <v>#NUM!</v>
      </c>
      <c r="AI26" s="78" t="e">
        <f t="shared" si="24"/>
        <v>#NUM!</v>
      </c>
      <c r="AJ26" s="78" t="e">
        <f t="shared" si="25"/>
        <v>#N/A</v>
      </c>
    </row>
    <row r="27" spans="1:36" ht="12.95" customHeight="1" x14ac:dyDescent="0.15">
      <c r="A27" s="77"/>
      <c r="B27" s="99"/>
      <c r="C27" s="99"/>
      <c r="D27" s="77"/>
      <c r="E27" s="77"/>
      <c r="F27" s="4" t="str">
        <f t="shared" si="0"/>
        <v/>
      </c>
      <c r="G27" s="5"/>
      <c r="H27" s="77"/>
      <c r="I27" s="77"/>
      <c r="J27" s="1" t="s">
        <v>15</v>
      </c>
      <c r="K27" s="78" t="e">
        <f t="shared" si="1"/>
        <v>#NUM!</v>
      </c>
      <c r="L27" s="78" t="e">
        <f t="shared" si="2"/>
        <v>#NUM!</v>
      </c>
      <c r="M27" s="78" t="e">
        <f t="shared" si="3"/>
        <v>#NUM!</v>
      </c>
      <c r="N27" s="78" t="e">
        <f t="shared" si="4"/>
        <v>#NUM!</v>
      </c>
      <c r="O27" s="78" t="e">
        <f t="shared" si="5"/>
        <v>#NUM!</v>
      </c>
      <c r="P27" s="78" t="e">
        <f t="shared" si="26"/>
        <v>#N/A</v>
      </c>
      <c r="Q27" s="78" t="e">
        <f t="shared" si="6"/>
        <v>#NUM!</v>
      </c>
      <c r="R27" s="78" t="e">
        <f t="shared" si="7"/>
        <v>#NUM!</v>
      </c>
      <c r="S27" s="78" t="e">
        <f t="shared" si="8"/>
        <v>#NUM!</v>
      </c>
      <c r="T27" s="78" t="e">
        <f t="shared" si="9"/>
        <v>#NUM!</v>
      </c>
      <c r="U27" s="78" t="e">
        <f t="shared" si="10"/>
        <v>#N/A</v>
      </c>
      <c r="V27" s="78" t="e">
        <f t="shared" si="11"/>
        <v>#NUM!</v>
      </c>
      <c r="W27" s="78" t="e">
        <f t="shared" si="12"/>
        <v>#NUM!</v>
      </c>
      <c r="X27" s="78" t="e">
        <f t="shared" si="13"/>
        <v>#NUM!</v>
      </c>
      <c r="Y27" s="78" t="e">
        <f t="shared" si="14"/>
        <v>#NUM!</v>
      </c>
      <c r="Z27" s="78" t="e">
        <f t="shared" si="15"/>
        <v>#N/A</v>
      </c>
      <c r="AA27" s="78" t="e">
        <f t="shared" si="16"/>
        <v>#NUM!</v>
      </c>
      <c r="AB27" s="78" t="e">
        <f t="shared" si="17"/>
        <v>#NUM!</v>
      </c>
      <c r="AC27" s="78" t="e">
        <f t="shared" si="18"/>
        <v>#NUM!</v>
      </c>
      <c r="AD27" s="78" t="e">
        <f t="shared" si="19"/>
        <v>#NUM!</v>
      </c>
      <c r="AE27" s="78" t="e">
        <f t="shared" si="20"/>
        <v>#NUM!</v>
      </c>
      <c r="AF27" s="78" t="e">
        <f t="shared" si="21"/>
        <v>#N/A</v>
      </c>
      <c r="AG27" s="78" t="e">
        <f t="shared" si="22"/>
        <v>#NUM!</v>
      </c>
      <c r="AH27" s="78" t="e">
        <f t="shared" si="23"/>
        <v>#NUM!</v>
      </c>
      <c r="AI27" s="78" t="e">
        <f t="shared" si="24"/>
        <v>#NUM!</v>
      </c>
      <c r="AJ27" s="78" t="e">
        <f t="shared" si="25"/>
        <v>#N/A</v>
      </c>
    </row>
    <row r="28" spans="1:36" ht="12.95" customHeight="1" x14ac:dyDescent="0.15">
      <c r="A28" s="77"/>
      <c r="B28" s="99"/>
      <c r="C28" s="99"/>
      <c r="D28" s="77"/>
      <c r="E28" s="77"/>
      <c r="F28" s="4" t="str">
        <f t="shared" si="0"/>
        <v/>
      </c>
      <c r="G28" s="5"/>
      <c r="H28" s="77"/>
      <c r="I28" s="77"/>
      <c r="J28" s="1" t="s">
        <v>15</v>
      </c>
      <c r="K28" s="78" t="e">
        <f t="shared" si="1"/>
        <v>#NUM!</v>
      </c>
      <c r="L28" s="78" t="e">
        <f t="shared" si="2"/>
        <v>#NUM!</v>
      </c>
      <c r="M28" s="78" t="e">
        <f t="shared" si="3"/>
        <v>#NUM!</v>
      </c>
      <c r="N28" s="8" t="e">
        <f t="shared" si="4"/>
        <v>#NUM!</v>
      </c>
      <c r="O28" s="78" t="e">
        <f t="shared" si="5"/>
        <v>#NUM!</v>
      </c>
      <c r="P28" s="78" t="e">
        <f t="shared" si="26"/>
        <v>#N/A</v>
      </c>
      <c r="Q28" s="78" t="e">
        <f t="shared" si="6"/>
        <v>#NUM!</v>
      </c>
      <c r="R28" s="78" t="e">
        <f t="shared" si="7"/>
        <v>#NUM!</v>
      </c>
      <c r="S28" s="78" t="e">
        <f t="shared" si="8"/>
        <v>#NUM!</v>
      </c>
      <c r="T28" s="78" t="e">
        <f t="shared" si="9"/>
        <v>#NUM!</v>
      </c>
      <c r="U28" s="78" t="e">
        <f t="shared" si="10"/>
        <v>#N/A</v>
      </c>
      <c r="V28" s="78" t="e">
        <f t="shared" si="11"/>
        <v>#NUM!</v>
      </c>
      <c r="W28" s="78" t="e">
        <f t="shared" si="12"/>
        <v>#NUM!</v>
      </c>
      <c r="X28" s="78" t="e">
        <f t="shared" si="13"/>
        <v>#NUM!</v>
      </c>
      <c r="Y28" s="78" t="e">
        <f t="shared" si="14"/>
        <v>#NUM!</v>
      </c>
      <c r="Z28" s="78" t="e">
        <f t="shared" si="15"/>
        <v>#N/A</v>
      </c>
      <c r="AA28" s="78" t="e">
        <f t="shared" si="16"/>
        <v>#NUM!</v>
      </c>
      <c r="AB28" s="78" t="e">
        <f t="shared" si="17"/>
        <v>#NUM!</v>
      </c>
      <c r="AC28" s="78" t="e">
        <f t="shared" si="18"/>
        <v>#NUM!</v>
      </c>
      <c r="AD28" s="78" t="e">
        <f t="shared" si="19"/>
        <v>#NUM!</v>
      </c>
      <c r="AE28" s="78" t="e">
        <f t="shared" si="20"/>
        <v>#NUM!</v>
      </c>
      <c r="AF28" s="78" t="e">
        <f t="shared" si="21"/>
        <v>#N/A</v>
      </c>
      <c r="AG28" s="78" t="e">
        <f t="shared" si="22"/>
        <v>#NUM!</v>
      </c>
      <c r="AH28" s="78" t="e">
        <f t="shared" si="23"/>
        <v>#NUM!</v>
      </c>
      <c r="AI28" s="78" t="e">
        <f t="shared" si="24"/>
        <v>#NUM!</v>
      </c>
      <c r="AJ28" s="78" t="e">
        <f t="shared" si="25"/>
        <v>#N/A</v>
      </c>
    </row>
    <row r="29" spans="1:36" ht="12.95" customHeight="1" x14ac:dyDescent="0.15">
      <c r="A29" s="77"/>
      <c r="B29" s="99"/>
      <c r="C29" s="99"/>
      <c r="D29" s="77"/>
      <c r="E29" s="77"/>
      <c r="F29" s="4" t="str">
        <f t="shared" si="0"/>
        <v/>
      </c>
      <c r="G29" s="5"/>
      <c r="H29" s="77"/>
      <c r="I29" s="77"/>
      <c r="J29" s="1" t="s">
        <v>15</v>
      </c>
      <c r="K29" s="78" t="e">
        <f t="shared" si="1"/>
        <v>#NUM!</v>
      </c>
      <c r="L29" s="78" t="e">
        <f t="shared" si="2"/>
        <v>#NUM!</v>
      </c>
      <c r="M29" s="78" t="e">
        <f t="shared" si="3"/>
        <v>#NUM!</v>
      </c>
      <c r="N29" s="78" t="e">
        <f t="shared" si="4"/>
        <v>#NUM!</v>
      </c>
      <c r="O29" s="78" t="e">
        <f t="shared" si="5"/>
        <v>#NUM!</v>
      </c>
      <c r="P29" s="78" t="e">
        <f t="shared" si="26"/>
        <v>#N/A</v>
      </c>
      <c r="Q29" s="78" t="e">
        <f t="shared" si="6"/>
        <v>#NUM!</v>
      </c>
      <c r="R29" s="78" t="e">
        <f t="shared" si="7"/>
        <v>#NUM!</v>
      </c>
      <c r="S29" s="78" t="e">
        <f t="shared" si="8"/>
        <v>#NUM!</v>
      </c>
      <c r="T29" s="78" t="e">
        <f t="shared" si="9"/>
        <v>#NUM!</v>
      </c>
      <c r="U29" s="78" t="e">
        <f t="shared" si="10"/>
        <v>#N/A</v>
      </c>
      <c r="V29" s="78" t="e">
        <f t="shared" si="11"/>
        <v>#NUM!</v>
      </c>
      <c r="W29" s="78" t="e">
        <f t="shared" si="12"/>
        <v>#NUM!</v>
      </c>
      <c r="X29" s="78" t="e">
        <f t="shared" si="13"/>
        <v>#NUM!</v>
      </c>
      <c r="Y29" s="78" t="e">
        <f t="shared" si="14"/>
        <v>#NUM!</v>
      </c>
      <c r="Z29" s="78" t="e">
        <f t="shared" si="15"/>
        <v>#N/A</v>
      </c>
      <c r="AA29" s="78" t="e">
        <f t="shared" si="16"/>
        <v>#NUM!</v>
      </c>
      <c r="AB29" s="78" t="e">
        <f t="shared" si="17"/>
        <v>#NUM!</v>
      </c>
      <c r="AC29" s="78" t="e">
        <f t="shared" si="18"/>
        <v>#NUM!</v>
      </c>
      <c r="AD29" s="78" t="e">
        <f t="shared" si="19"/>
        <v>#NUM!</v>
      </c>
      <c r="AE29" s="78" t="e">
        <f t="shared" si="20"/>
        <v>#NUM!</v>
      </c>
      <c r="AF29" s="78" t="e">
        <f t="shared" si="21"/>
        <v>#N/A</v>
      </c>
      <c r="AG29" s="78" t="e">
        <f t="shared" si="22"/>
        <v>#NUM!</v>
      </c>
      <c r="AH29" s="78" t="e">
        <f t="shared" si="23"/>
        <v>#NUM!</v>
      </c>
      <c r="AI29" s="78" t="e">
        <f t="shared" si="24"/>
        <v>#NUM!</v>
      </c>
      <c r="AJ29" s="78" t="e">
        <f t="shared" si="25"/>
        <v>#N/A</v>
      </c>
    </row>
    <row r="30" spans="1:36" ht="12.95" customHeight="1" x14ac:dyDescent="0.15">
      <c r="A30" s="77"/>
      <c r="B30" s="99"/>
      <c r="C30" s="99"/>
      <c r="D30" s="77"/>
      <c r="E30" s="77"/>
      <c r="F30" s="4" t="str">
        <f t="shared" si="0"/>
        <v/>
      </c>
      <c r="G30" s="5"/>
      <c r="H30" s="77"/>
      <c r="I30" s="77"/>
      <c r="J30" s="1" t="s">
        <v>15</v>
      </c>
      <c r="K30" s="78" t="e">
        <f t="shared" si="1"/>
        <v>#NUM!</v>
      </c>
      <c r="L30" s="78" t="e">
        <f t="shared" si="2"/>
        <v>#NUM!</v>
      </c>
      <c r="M30" s="78" t="e">
        <f t="shared" si="3"/>
        <v>#NUM!</v>
      </c>
      <c r="N30" s="78" t="e">
        <f t="shared" si="4"/>
        <v>#NUM!</v>
      </c>
      <c r="O30" s="78" t="e">
        <f t="shared" si="5"/>
        <v>#NUM!</v>
      </c>
      <c r="P30" s="78" t="e">
        <f t="shared" si="26"/>
        <v>#N/A</v>
      </c>
      <c r="Q30" s="78" t="e">
        <f t="shared" si="6"/>
        <v>#NUM!</v>
      </c>
      <c r="R30" s="78" t="e">
        <f t="shared" si="7"/>
        <v>#NUM!</v>
      </c>
      <c r="S30" s="78" t="e">
        <f t="shared" si="8"/>
        <v>#NUM!</v>
      </c>
      <c r="T30" s="78" t="e">
        <f t="shared" si="9"/>
        <v>#NUM!</v>
      </c>
      <c r="U30" s="78" t="e">
        <f t="shared" si="10"/>
        <v>#N/A</v>
      </c>
      <c r="V30" s="78" t="e">
        <f t="shared" si="11"/>
        <v>#NUM!</v>
      </c>
      <c r="W30" s="78" t="e">
        <f t="shared" si="12"/>
        <v>#NUM!</v>
      </c>
      <c r="X30" s="78" t="e">
        <f t="shared" si="13"/>
        <v>#NUM!</v>
      </c>
      <c r="Y30" s="78" t="e">
        <f t="shared" si="14"/>
        <v>#NUM!</v>
      </c>
      <c r="Z30" s="78" t="e">
        <f t="shared" si="15"/>
        <v>#N/A</v>
      </c>
      <c r="AA30" s="78" t="e">
        <f t="shared" si="16"/>
        <v>#NUM!</v>
      </c>
      <c r="AB30" s="78" t="e">
        <f t="shared" si="17"/>
        <v>#NUM!</v>
      </c>
      <c r="AC30" s="78" t="e">
        <f t="shared" si="18"/>
        <v>#NUM!</v>
      </c>
      <c r="AD30" s="78" t="e">
        <f t="shared" si="19"/>
        <v>#NUM!</v>
      </c>
      <c r="AE30" s="78" t="e">
        <f t="shared" si="20"/>
        <v>#NUM!</v>
      </c>
      <c r="AF30" s="78" t="e">
        <f t="shared" si="21"/>
        <v>#N/A</v>
      </c>
      <c r="AG30" s="78" t="e">
        <f t="shared" si="22"/>
        <v>#NUM!</v>
      </c>
      <c r="AH30" s="78" t="e">
        <f t="shared" si="23"/>
        <v>#NUM!</v>
      </c>
      <c r="AI30" s="78" t="e">
        <f t="shared" si="24"/>
        <v>#NUM!</v>
      </c>
      <c r="AJ30" s="78" t="e">
        <f t="shared" si="25"/>
        <v>#N/A</v>
      </c>
    </row>
    <row r="31" spans="1:36" ht="12.95" customHeight="1" x14ac:dyDescent="0.15">
      <c r="A31" s="77"/>
      <c r="B31" s="99"/>
      <c r="C31" s="99"/>
      <c r="D31" s="77"/>
      <c r="E31" s="77"/>
      <c r="F31" s="4" t="str">
        <f t="shared" si="0"/>
        <v/>
      </c>
      <c r="G31" s="5"/>
      <c r="H31" s="77"/>
      <c r="I31" s="77"/>
      <c r="J31" s="1" t="s">
        <v>15</v>
      </c>
      <c r="K31" s="78" t="e">
        <f t="shared" si="1"/>
        <v>#NUM!</v>
      </c>
      <c r="L31" s="78" t="e">
        <f t="shared" si="2"/>
        <v>#NUM!</v>
      </c>
      <c r="M31" s="78" t="e">
        <f t="shared" si="3"/>
        <v>#NUM!</v>
      </c>
      <c r="N31" s="78" t="e">
        <f t="shared" si="4"/>
        <v>#NUM!</v>
      </c>
      <c r="O31" s="78" t="e">
        <f t="shared" si="5"/>
        <v>#NUM!</v>
      </c>
      <c r="P31" s="78" t="e">
        <f t="shared" si="26"/>
        <v>#N/A</v>
      </c>
      <c r="Q31" s="78" t="e">
        <f t="shared" si="6"/>
        <v>#NUM!</v>
      </c>
      <c r="R31" s="78" t="e">
        <f t="shared" si="7"/>
        <v>#NUM!</v>
      </c>
      <c r="S31" s="78" t="e">
        <f t="shared" si="8"/>
        <v>#NUM!</v>
      </c>
      <c r="T31" s="78" t="e">
        <f t="shared" si="9"/>
        <v>#NUM!</v>
      </c>
      <c r="U31" s="78" t="e">
        <f t="shared" si="10"/>
        <v>#N/A</v>
      </c>
      <c r="V31" s="78" t="e">
        <f t="shared" si="11"/>
        <v>#NUM!</v>
      </c>
      <c r="W31" s="78" t="e">
        <f t="shared" si="12"/>
        <v>#NUM!</v>
      </c>
      <c r="X31" s="78" t="e">
        <f t="shared" si="13"/>
        <v>#NUM!</v>
      </c>
      <c r="Y31" s="78" t="e">
        <f t="shared" si="14"/>
        <v>#NUM!</v>
      </c>
      <c r="Z31" s="78" t="e">
        <f t="shared" si="15"/>
        <v>#N/A</v>
      </c>
      <c r="AA31" s="78" t="e">
        <f t="shared" si="16"/>
        <v>#NUM!</v>
      </c>
      <c r="AB31" s="78" t="e">
        <f t="shared" si="17"/>
        <v>#NUM!</v>
      </c>
      <c r="AC31" s="78" t="e">
        <f t="shared" si="18"/>
        <v>#NUM!</v>
      </c>
      <c r="AD31" s="78" t="e">
        <f t="shared" si="19"/>
        <v>#NUM!</v>
      </c>
      <c r="AE31" s="78" t="e">
        <f t="shared" si="20"/>
        <v>#NUM!</v>
      </c>
      <c r="AF31" s="78" t="e">
        <f t="shared" si="21"/>
        <v>#N/A</v>
      </c>
      <c r="AG31" s="78" t="e">
        <f t="shared" si="22"/>
        <v>#NUM!</v>
      </c>
      <c r="AH31" s="78" t="e">
        <f t="shared" si="23"/>
        <v>#NUM!</v>
      </c>
      <c r="AI31" s="78" t="e">
        <f t="shared" si="24"/>
        <v>#NUM!</v>
      </c>
      <c r="AJ31" s="78" t="e">
        <f t="shared" si="25"/>
        <v>#N/A</v>
      </c>
    </row>
    <row r="32" spans="1:36" ht="12.95" customHeight="1" x14ac:dyDescent="0.15">
      <c r="A32" s="77"/>
      <c r="B32" s="99"/>
      <c r="C32" s="99"/>
      <c r="D32" s="77"/>
      <c r="E32" s="77"/>
      <c r="F32" s="4" t="str">
        <f t="shared" si="0"/>
        <v/>
      </c>
      <c r="G32" s="5"/>
      <c r="H32" s="77"/>
      <c r="I32" s="77"/>
      <c r="J32" s="1" t="s">
        <v>15</v>
      </c>
      <c r="K32" s="78" t="e">
        <f t="shared" si="1"/>
        <v>#NUM!</v>
      </c>
      <c r="L32" s="78" t="e">
        <f t="shared" si="2"/>
        <v>#NUM!</v>
      </c>
      <c r="M32" s="78" t="e">
        <f t="shared" si="3"/>
        <v>#NUM!</v>
      </c>
      <c r="N32" s="78" t="e">
        <f t="shared" si="4"/>
        <v>#NUM!</v>
      </c>
      <c r="O32" s="78" t="e">
        <f t="shared" si="5"/>
        <v>#NUM!</v>
      </c>
      <c r="P32" s="78" t="e">
        <f t="shared" si="26"/>
        <v>#N/A</v>
      </c>
      <c r="Q32" s="78" t="e">
        <f t="shared" si="6"/>
        <v>#NUM!</v>
      </c>
      <c r="R32" s="78" t="e">
        <f t="shared" si="7"/>
        <v>#NUM!</v>
      </c>
      <c r="S32" s="78" t="e">
        <f t="shared" si="8"/>
        <v>#NUM!</v>
      </c>
      <c r="T32" s="78" t="e">
        <f t="shared" si="9"/>
        <v>#NUM!</v>
      </c>
      <c r="U32" s="78" t="e">
        <f t="shared" si="10"/>
        <v>#N/A</v>
      </c>
      <c r="V32" s="78" t="e">
        <f t="shared" si="11"/>
        <v>#NUM!</v>
      </c>
      <c r="W32" s="78" t="e">
        <f t="shared" si="12"/>
        <v>#NUM!</v>
      </c>
      <c r="X32" s="78" t="e">
        <f t="shared" si="13"/>
        <v>#NUM!</v>
      </c>
      <c r="Y32" s="78" t="e">
        <f t="shared" si="14"/>
        <v>#NUM!</v>
      </c>
      <c r="Z32" s="78" t="e">
        <f t="shared" si="15"/>
        <v>#N/A</v>
      </c>
      <c r="AA32" s="78" t="e">
        <f t="shared" si="16"/>
        <v>#NUM!</v>
      </c>
      <c r="AB32" s="78" t="e">
        <f t="shared" si="17"/>
        <v>#NUM!</v>
      </c>
      <c r="AC32" s="78" t="e">
        <f t="shared" si="18"/>
        <v>#NUM!</v>
      </c>
      <c r="AD32" s="78" t="e">
        <f t="shared" si="19"/>
        <v>#NUM!</v>
      </c>
      <c r="AE32" s="78" t="e">
        <f t="shared" si="20"/>
        <v>#NUM!</v>
      </c>
      <c r="AF32" s="78" t="e">
        <f t="shared" si="21"/>
        <v>#N/A</v>
      </c>
      <c r="AG32" s="78" t="e">
        <f t="shared" si="22"/>
        <v>#NUM!</v>
      </c>
      <c r="AH32" s="78" t="e">
        <f t="shared" si="23"/>
        <v>#NUM!</v>
      </c>
      <c r="AI32" s="78" t="e">
        <f t="shared" si="24"/>
        <v>#NUM!</v>
      </c>
      <c r="AJ32" s="78" t="e">
        <f t="shared" si="25"/>
        <v>#N/A</v>
      </c>
    </row>
    <row r="33" spans="1:36" ht="12.95" customHeight="1" x14ac:dyDescent="0.15">
      <c r="A33" s="77"/>
      <c r="B33" s="99"/>
      <c r="C33" s="99"/>
      <c r="D33" s="77"/>
      <c r="E33" s="77"/>
      <c r="F33" s="4" t="str">
        <f t="shared" si="0"/>
        <v/>
      </c>
      <c r="G33" s="77"/>
      <c r="H33" s="77"/>
      <c r="I33" s="77"/>
      <c r="J33" s="1" t="s">
        <v>15</v>
      </c>
      <c r="K33" s="78" t="e">
        <f t="shared" si="1"/>
        <v>#NUM!</v>
      </c>
      <c r="L33" s="78" t="e">
        <f t="shared" si="2"/>
        <v>#NUM!</v>
      </c>
      <c r="M33" s="78" t="e">
        <f t="shared" si="3"/>
        <v>#NUM!</v>
      </c>
      <c r="N33" s="78" t="e">
        <f t="shared" si="4"/>
        <v>#NUM!</v>
      </c>
      <c r="O33" s="78" t="e">
        <f t="shared" si="5"/>
        <v>#NUM!</v>
      </c>
      <c r="P33" s="78" t="e">
        <f t="shared" si="26"/>
        <v>#N/A</v>
      </c>
      <c r="Q33" s="78" t="e">
        <f t="shared" si="6"/>
        <v>#NUM!</v>
      </c>
      <c r="R33" s="78" t="e">
        <f t="shared" si="7"/>
        <v>#NUM!</v>
      </c>
      <c r="S33" s="78" t="e">
        <f t="shared" si="8"/>
        <v>#NUM!</v>
      </c>
      <c r="T33" s="78" t="e">
        <f t="shared" si="9"/>
        <v>#NUM!</v>
      </c>
      <c r="U33" s="78" t="e">
        <f t="shared" si="10"/>
        <v>#N/A</v>
      </c>
      <c r="V33" s="78" t="e">
        <f t="shared" si="11"/>
        <v>#NUM!</v>
      </c>
      <c r="W33" s="78" t="e">
        <f t="shared" si="12"/>
        <v>#NUM!</v>
      </c>
      <c r="X33" s="78" t="e">
        <f t="shared" si="13"/>
        <v>#NUM!</v>
      </c>
      <c r="Y33" s="78" t="e">
        <f t="shared" si="14"/>
        <v>#NUM!</v>
      </c>
      <c r="Z33" s="78" t="e">
        <f t="shared" si="15"/>
        <v>#N/A</v>
      </c>
      <c r="AA33" s="78" t="e">
        <f t="shared" si="16"/>
        <v>#NUM!</v>
      </c>
      <c r="AB33" s="78" t="e">
        <f t="shared" si="17"/>
        <v>#NUM!</v>
      </c>
      <c r="AC33" s="78" t="e">
        <f t="shared" si="18"/>
        <v>#NUM!</v>
      </c>
      <c r="AD33" s="78" t="e">
        <f t="shared" si="19"/>
        <v>#NUM!</v>
      </c>
      <c r="AE33" s="78" t="e">
        <f t="shared" si="20"/>
        <v>#NUM!</v>
      </c>
      <c r="AF33" s="78" t="e">
        <f t="shared" si="21"/>
        <v>#N/A</v>
      </c>
      <c r="AG33" s="78" t="e">
        <f t="shared" si="22"/>
        <v>#NUM!</v>
      </c>
      <c r="AH33" s="78" t="e">
        <f t="shared" si="23"/>
        <v>#NUM!</v>
      </c>
      <c r="AI33" s="78" t="e">
        <f t="shared" si="24"/>
        <v>#NUM!</v>
      </c>
      <c r="AJ33" s="78" t="e">
        <f t="shared" si="25"/>
        <v>#N/A</v>
      </c>
    </row>
    <row r="34" spans="1:36" ht="12.95" customHeight="1" x14ac:dyDescent="0.15">
      <c r="A34" s="77"/>
      <c r="B34" s="99"/>
      <c r="C34" s="99"/>
      <c r="D34" s="77"/>
      <c r="E34" s="77"/>
      <c r="F34" s="4" t="str">
        <f t="shared" si="0"/>
        <v/>
      </c>
      <c r="G34" s="77"/>
      <c r="H34" s="77"/>
      <c r="I34" s="77"/>
      <c r="K34" s="78" t="e">
        <f t="shared" si="1"/>
        <v>#NUM!</v>
      </c>
      <c r="L34" s="78" t="e">
        <f t="shared" si="2"/>
        <v>#NUM!</v>
      </c>
      <c r="M34" s="78" t="e">
        <f t="shared" si="3"/>
        <v>#NUM!</v>
      </c>
      <c r="N34" s="78" t="e">
        <f t="shared" si="4"/>
        <v>#NUM!</v>
      </c>
      <c r="O34" s="78" t="e">
        <f t="shared" si="5"/>
        <v>#NUM!</v>
      </c>
      <c r="P34" s="78" t="e">
        <f t="shared" si="26"/>
        <v>#N/A</v>
      </c>
      <c r="Q34" s="78" t="e">
        <f t="shared" si="6"/>
        <v>#NUM!</v>
      </c>
      <c r="R34" s="78" t="e">
        <f t="shared" si="7"/>
        <v>#NUM!</v>
      </c>
      <c r="S34" s="78" t="e">
        <f t="shared" si="8"/>
        <v>#NUM!</v>
      </c>
      <c r="T34" s="78" t="e">
        <f t="shared" si="9"/>
        <v>#NUM!</v>
      </c>
      <c r="U34" s="78" t="e">
        <f t="shared" si="10"/>
        <v>#N/A</v>
      </c>
      <c r="V34" s="78" t="e">
        <f t="shared" si="11"/>
        <v>#NUM!</v>
      </c>
      <c r="W34" s="78" t="e">
        <f t="shared" si="12"/>
        <v>#NUM!</v>
      </c>
      <c r="X34" s="78" t="e">
        <f t="shared" si="13"/>
        <v>#NUM!</v>
      </c>
      <c r="Y34" s="78" t="e">
        <f t="shared" si="14"/>
        <v>#NUM!</v>
      </c>
      <c r="Z34" s="78" t="e">
        <f t="shared" si="15"/>
        <v>#N/A</v>
      </c>
      <c r="AA34" s="78" t="e">
        <f t="shared" si="16"/>
        <v>#NUM!</v>
      </c>
      <c r="AB34" s="78" t="e">
        <f t="shared" si="17"/>
        <v>#NUM!</v>
      </c>
      <c r="AC34" s="78" t="e">
        <f t="shared" si="18"/>
        <v>#NUM!</v>
      </c>
      <c r="AD34" s="78" t="e">
        <f t="shared" si="19"/>
        <v>#NUM!</v>
      </c>
      <c r="AE34" s="78" t="e">
        <f t="shared" si="20"/>
        <v>#NUM!</v>
      </c>
      <c r="AF34" s="78" t="e">
        <f t="shared" si="21"/>
        <v>#N/A</v>
      </c>
      <c r="AG34" s="78" t="e">
        <f t="shared" si="22"/>
        <v>#NUM!</v>
      </c>
      <c r="AH34" s="78" t="e">
        <f t="shared" si="23"/>
        <v>#NUM!</v>
      </c>
      <c r="AI34" s="78" t="e">
        <f t="shared" si="24"/>
        <v>#NUM!</v>
      </c>
      <c r="AJ34" s="78" t="e">
        <f t="shared" si="25"/>
        <v>#N/A</v>
      </c>
    </row>
    <row r="35" spans="1:36" ht="12.95" customHeight="1" x14ac:dyDescent="0.15">
      <c r="A35" s="77"/>
      <c r="B35" s="99"/>
      <c r="C35" s="99"/>
      <c r="D35" s="77"/>
      <c r="E35" s="77"/>
      <c r="F35" s="4" t="str">
        <f t="shared" si="0"/>
        <v/>
      </c>
      <c r="G35" s="77"/>
      <c r="H35" s="77"/>
      <c r="I35" s="77"/>
      <c r="K35" s="78" t="e">
        <f t="shared" si="1"/>
        <v>#NUM!</v>
      </c>
      <c r="L35" s="78" t="e">
        <f t="shared" si="2"/>
        <v>#NUM!</v>
      </c>
      <c r="M35" s="78" t="e">
        <f t="shared" si="3"/>
        <v>#NUM!</v>
      </c>
      <c r="N35" s="78" t="e">
        <f t="shared" si="4"/>
        <v>#NUM!</v>
      </c>
      <c r="O35" s="78" t="e">
        <f t="shared" si="5"/>
        <v>#NUM!</v>
      </c>
      <c r="P35" s="78" t="e">
        <f t="shared" si="26"/>
        <v>#N/A</v>
      </c>
      <c r="Q35" s="78" t="e">
        <f t="shared" si="6"/>
        <v>#NUM!</v>
      </c>
      <c r="R35" s="78" t="e">
        <f t="shared" si="7"/>
        <v>#NUM!</v>
      </c>
      <c r="S35" s="78" t="e">
        <f t="shared" si="8"/>
        <v>#NUM!</v>
      </c>
      <c r="T35" s="78" t="e">
        <f t="shared" si="9"/>
        <v>#NUM!</v>
      </c>
      <c r="U35" s="78" t="e">
        <f t="shared" si="10"/>
        <v>#N/A</v>
      </c>
      <c r="V35" s="78" t="e">
        <f t="shared" si="11"/>
        <v>#NUM!</v>
      </c>
      <c r="W35" s="78" t="e">
        <f t="shared" si="12"/>
        <v>#NUM!</v>
      </c>
      <c r="X35" s="78" t="e">
        <f t="shared" si="13"/>
        <v>#NUM!</v>
      </c>
      <c r="Y35" s="78" t="e">
        <f t="shared" si="14"/>
        <v>#NUM!</v>
      </c>
      <c r="Z35" s="78" t="e">
        <f t="shared" si="15"/>
        <v>#N/A</v>
      </c>
      <c r="AA35" s="78" t="e">
        <f t="shared" si="16"/>
        <v>#NUM!</v>
      </c>
      <c r="AB35" s="78" t="e">
        <f t="shared" si="17"/>
        <v>#NUM!</v>
      </c>
      <c r="AC35" s="78" t="e">
        <f t="shared" si="18"/>
        <v>#NUM!</v>
      </c>
      <c r="AD35" s="78" t="e">
        <f t="shared" si="19"/>
        <v>#NUM!</v>
      </c>
      <c r="AE35" s="78" t="e">
        <f t="shared" si="20"/>
        <v>#NUM!</v>
      </c>
      <c r="AF35" s="78" t="e">
        <f t="shared" si="21"/>
        <v>#N/A</v>
      </c>
      <c r="AG35" s="78" t="e">
        <f t="shared" si="22"/>
        <v>#NUM!</v>
      </c>
      <c r="AH35" s="78" t="e">
        <f t="shared" si="23"/>
        <v>#NUM!</v>
      </c>
      <c r="AI35" s="78" t="e">
        <f t="shared" si="24"/>
        <v>#NUM!</v>
      </c>
      <c r="AJ35" s="78" t="e">
        <f t="shared" si="25"/>
        <v>#N/A</v>
      </c>
    </row>
    <row r="36" spans="1:36" ht="12.95" customHeight="1" x14ac:dyDescent="0.15">
      <c r="A36" s="77"/>
      <c r="B36" s="99"/>
      <c r="C36" s="99"/>
      <c r="D36" s="77"/>
      <c r="E36" s="77"/>
      <c r="F36" s="4" t="str">
        <f t="shared" si="0"/>
        <v/>
      </c>
      <c r="G36" s="77"/>
      <c r="H36" s="77"/>
      <c r="I36" s="77"/>
      <c r="K36" s="78" t="e">
        <f t="shared" si="1"/>
        <v>#NUM!</v>
      </c>
      <c r="L36" s="78" t="e">
        <f t="shared" si="2"/>
        <v>#NUM!</v>
      </c>
      <c r="M36" s="78" t="e">
        <f t="shared" si="3"/>
        <v>#NUM!</v>
      </c>
      <c r="N36" s="78" t="e">
        <f t="shared" si="4"/>
        <v>#NUM!</v>
      </c>
      <c r="O36" s="78" t="e">
        <f t="shared" si="5"/>
        <v>#NUM!</v>
      </c>
      <c r="P36" s="78" t="e">
        <f t="shared" si="26"/>
        <v>#N/A</v>
      </c>
      <c r="Q36" s="78" t="e">
        <f t="shared" si="6"/>
        <v>#NUM!</v>
      </c>
      <c r="R36" s="78" t="e">
        <f t="shared" si="7"/>
        <v>#NUM!</v>
      </c>
      <c r="S36" s="78" t="e">
        <f t="shared" si="8"/>
        <v>#NUM!</v>
      </c>
      <c r="T36" s="78" t="e">
        <f t="shared" si="9"/>
        <v>#NUM!</v>
      </c>
      <c r="U36" s="78" t="e">
        <f t="shared" si="10"/>
        <v>#N/A</v>
      </c>
      <c r="V36" s="78" t="e">
        <f t="shared" si="11"/>
        <v>#NUM!</v>
      </c>
      <c r="W36" s="78" t="e">
        <f t="shared" si="12"/>
        <v>#NUM!</v>
      </c>
      <c r="X36" s="78" t="e">
        <f t="shared" si="13"/>
        <v>#NUM!</v>
      </c>
      <c r="Y36" s="78" t="e">
        <f t="shared" si="14"/>
        <v>#NUM!</v>
      </c>
      <c r="Z36" s="78" t="e">
        <f t="shared" si="15"/>
        <v>#N/A</v>
      </c>
      <c r="AA36" s="78" t="e">
        <f t="shared" si="16"/>
        <v>#NUM!</v>
      </c>
      <c r="AB36" s="78" t="e">
        <f t="shared" si="17"/>
        <v>#NUM!</v>
      </c>
      <c r="AC36" s="78" t="e">
        <f t="shared" si="18"/>
        <v>#NUM!</v>
      </c>
      <c r="AD36" s="78" t="e">
        <f t="shared" si="19"/>
        <v>#NUM!</v>
      </c>
      <c r="AE36" s="78" t="e">
        <f t="shared" si="20"/>
        <v>#NUM!</v>
      </c>
      <c r="AF36" s="78" t="e">
        <f t="shared" si="21"/>
        <v>#N/A</v>
      </c>
      <c r="AG36" s="78" t="e">
        <f t="shared" si="22"/>
        <v>#NUM!</v>
      </c>
      <c r="AH36" s="78" t="e">
        <f t="shared" si="23"/>
        <v>#NUM!</v>
      </c>
      <c r="AI36" s="78" t="e">
        <f t="shared" si="24"/>
        <v>#NUM!</v>
      </c>
      <c r="AJ36" s="78" t="e">
        <f t="shared" si="25"/>
        <v>#N/A</v>
      </c>
    </row>
    <row r="37" spans="1:36" ht="12.95" customHeight="1" x14ac:dyDescent="0.15">
      <c r="A37" s="77"/>
      <c r="B37" s="99"/>
      <c r="C37" s="99"/>
      <c r="D37" s="77"/>
      <c r="E37" s="77"/>
      <c r="F37" s="4" t="str">
        <f t="shared" si="0"/>
        <v/>
      </c>
      <c r="G37" s="77"/>
      <c r="H37" s="77"/>
      <c r="I37" s="77"/>
      <c r="K37" s="78" t="e">
        <f t="shared" si="1"/>
        <v>#NUM!</v>
      </c>
      <c r="L37" s="78" t="e">
        <f t="shared" si="2"/>
        <v>#NUM!</v>
      </c>
      <c r="M37" s="78" t="e">
        <f t="shared" si="3"/>
        <v>#NUM!</v>
      </c>
      <c r="N37" s="78" t="e">
        <f t="shared" si="4"/>
        <v>#NUM!</v>
      </c>
      <c r="O37" s="78" t="e">
        <f t="shared" si="5"/>
        <v>#NUM!</v>
      </c>
      <c r="P37" s="78" t="e">
        <f t="shared" si="26"/>
        <v>#N/A</v>
      </c>
      <c r="Q37" s="78" t="e">
        <f t="shared" si="6"/>
        <v>#NUM!</v>
      </c>
      <c r="R37" s="78" t="e">
        <f t="shared" si="7"/>
        <v>#NUM!</v>
      </c>
      <c r="S37" s="78" t="e">
        <f t="shared" si="8"/>
        <v>#NUM!</v>
      </c>
      <c r="T37" s="78" t="e">
        <f t="shared" si="9"/>
        <v>#NUM!</v>
      </c>
      <c r="U37" s="78" t="e">
        <f t="shared" si="10"/>
        <v>#N/A</v>
      </c>
      <c r="V37" s="78" t="e">
        <f t="shared" si="11"/>
        <v>#NUM!</v>
      </c>
      <c r="W37" s="78" t="e">
        <f t="shared" si="12"/>
        <v>#NUM!</v>
      </c>
      <c r="X37" s="78" t="e">
        <f t="shared" si="13"/>
        <v>#NUM!</v>
      </c>
      <c r="Y37" s="78" t="e">
        <f t="shared" si="14"/>
        <v>#NUM!</v>
      </c>
      <c r="Z37" s="78" t="e">
        <f t="shared" si="15"/>
        <v>#N/A</v>
      </c>
      <c r="AA37" s="78" t="e">
        <f t="shared" si="16"/>
        <v>#NUM!</v>
      </c>
      <c r="AB37" s="78" t="e">
        <f t="shared" si="17"/>
        <v>#NUM!</v>
      </c>
      <c r="AC37" s="78" t="e">
        <f t="shared" si="18"/>
        <v>#NUM!</v>
      </c>
      <c r="AD37" s="78" t="e">
        <f t="shared" si="19"/>
        <v>#NUM!</v>
      </c>
      <c r="AE37" s="78" t="e">
        <f t="shared" si="20"/>
        <v>#NUM!</v>
      </c>
      <c r="AF37" s="78" t="e">
        <f t="shared" si="21"/>
        <v>#N/A</v>
      </c>
      <c r="AG37" s="78" t="e">
        <f t="shared" si="22"/>
        <v>#NUM!</v>
      </c>
      <c r="AH37" s="78" t="e">
        <f t="shared" si="23"/>
        <v>#NUM!</v>
      </c>
      <c r="AI37" s="78" t="e">
        <f t="shared" si="24"/>
        <v>#NUM!</v>
      </c>
      <c r="AJ37" s="78" t="e">
        <f t="shared" si="25"/>
        <v>#N/A</v>
      </c>
    </row>
    <row r="38" spans="1:36" ht="12.95" customHeight="1" x14ac:dyDescent="0.15">
      <c r="A38" s="77"/>
      <c r="B38" s="99"/>
      <c r="C38" s="99"/>
      <c r="D38" s="77"/>
      <c r="E38" s="77"/>
      <c r="F38" s="4" t="str">
        <f t="shared" si="0"/>
        <v/>
      </c>
      <c r="G38" s="77"/>
      <c r="H38" s="77"/>
      <c r="I38" s="77"/>
      <c r="K38" s="78" t="e">
        <f t="shared" si="1"/>
        <v>#NUM!</v>
      </c>
      <c r="L38" s="78" t="e">
        <f t="shared" si="2"/>
        <v>#NUM!</v>
      </c>
      <c r="M38" s="78" t="e">
        <f t="shared" si="3"/>
        <v>#NUM!</v>
      </c>
      <c r="N38" s="78" t="e">
        <f t="shared" si="4"/>
        <v>#NUM!</v>
      </c>
      <c r="O38" s="78" t="e">
        <f t="shared" si="5"/>
        <v>#NUM!</v>
      </c>
      <c r="P38" s="78" t="e">
        <f t="shared" si="26"/>
        <v>#N/A</v>
      </c>
      <c r="Q38" s="78" t="e">
        <f t="shared" si="6"/>
        <v>#NUM!</v>
      </c>
      <c r="R38" s="78" t="e">
        <f t="shared" si="7"/>
        <v>#NUM!</v>
      </c>
      <c r="S38" s="78" t="e">
        <f t="shared" si="8"/>
        <v>#NUM!</v>
      </c>
      <c r="T38" s="78" t="e">
        <f t="shared" si="9"/>
        <v>#NUM!</v>
      </c>
      <c r="U38" s="78" t="e">
        <f t="shared" si="10"/>
        <v>#N/A</v>
      </c>
      <c r="V38" s="78" t="e">
        <f t="shared" si="11"/>
        <v>#NUM!</v>
      </c>
      <c r="W38" s="78" t="e">
        <f t="shared" si="12"/>
        <v>#NUM!</v>
      </c>
      <c r="X38" s="78" t="e">
        <f t="shared" si="13"/>
        <v>#NUM!</v>
      </c>
      <c r="Y38" s="78" t="e">
        <f t="shared" si="14"/>
        <v>#NUM!</v>
      </c>
      <c r="Z38" s="78" t="e">
        <f t="shared" si="15"/>
        <v>#N/A</v>
      </c>
      <c r="AA38" s="78" t="e">
        <f t="shared" si="16"/>
        <v>#NUM!</v>
      </c>
      <c r="AB38" s="78" t="e">
        <f t="shared" si="17"/>
        <v>#NUM!</v>
      </c>
      <c r="AC38" s="78" t="e">
        <f t="shared" si="18"/>
        <v>#NUM!</v>
      </c>
      <c r="AD38" s="78" t="e">
        <f t="shared" si="19"/>
        <v>#NUM!</v>
      </c>
      <c r="AE38" s="78" t="e">
        <f t="shared" si="20"/>
        <v>#NUM!</v>
      </c>
      <c r="AF38" s="78" t="e">
        <f t="shared" si="21"/>
        <v>#N/A</v>
      </c>
      <c r="AG38" s="78" t="e">
        <f t="shared" si="22"/>
        <v>#NUM!</v>
      </c>
      <c r="AH38" s="78" t="e">
        <f t="shared" si="23"/>
        <v>#NUM!</v>
      </c>
      <c r="AI38" s="78" t="e">
        <f t="shared" si="24"/>
        <v>#NUM!</v>
      </c>
      <c r="AJ38" s="78" t="e">
        <f t="shared" si="25"/>
        <v>#N/A</v>
      </c>
    </row>
    <row r="39" spans="1:36" ht="12.95" customHeight="1" x14ac:dyDescent="0.15">
      <c r="A39" s="77"/>
      <c r="B39" s="99"/>
      <c r="C39" s="99"/>
      <c r="D39" s="77"/>
      <c r="E39" s="77"/>
      <c r="F39" s="4" t="str">
        <f t="shared" si="0"/>
        <v/>
      </c>
      <c r="G39" s="77"/>
      <c r="H39" s="77"/>
      <c r="I39" s="77"/>
      <c r="K39" s="78" t="e">
        <f t="shared" si="1"/>
        <v>#NUM!</v>
      </c>
      <c r="L39" s="78" t="e">
        <f t="shared" si="2"/>
        <v>#NUM!</v>
      </c>
      <c r="M39" s="78" t="e">
        <f t="shared" si="3"/>
        <v>#NUM!</v>
      </c>
      <c r="N39" s="78" t="e">
        <f t="shared" si="4"/>
        <v>#NUM!</v>
      </c>
      <c r="O39" s="78" t="e">
        <f t="shared" si="5"/>
        <v>#NUM!</v>
      </c>
      <c r="P39" s="78" t="e">
        <f t="shared" si="26"/>
        <v>#N/A</v>
      </c>
      <c r="Q39" s="78" t="e">
        <f t="shared" si="6"/>
        <v>#NUM!</v>
      </c>
      <c r="R39" s="78" t="e">
        <f t="shared" si="7"/>
        <v>#NUM!</v>
      </c>
      <c r="S39" s="78" t="e">
        <f t="shared" si="8"/>
        <v>#NUM!</v>
      </c>
      <c r="T39" s="78" t="e">
        <f t="shared" si="9"/>
        <v>#NUM!</v>
      </c>
      <c r="U39" s="78" t="e">
        <f t="shared" si="10"/>
        <v>#N/A</v>
      </c>
      <c r="V39" s="78" t="e">
        <f t="shared" si="11"/>
        <v>#NUM!</v>
      </c>
      <c r="W39" s="78" t="e">
        <f t="shared" si="12"/>
        <v>#NUM!</v>
      </c>
      <c r="X39" s="78" t="e">
        <f t="shared" si="13"/>
        <v>#NUM!</v>
      </c>
      <c r="Y39" s="78" t="e">
        <f t="shared" si="14"/>
        <v>#NUM!</v>
      </c>
      <c r="Z39" s="78" t="e">
        <f t="shared" si="15"/>
        <v>#N/A</v>
      </c>
      <c r="AA39" s="78" t="e">
        <f t="shared" si="16"/>
        <v>#NUM!</v>
      </c>
      <c r="AB39" s="78" t="e">
        <f t="shared" si="17"/>
        <v>#NUM!</v>
      </c>
      <c r="AC39" s="78" t="e">
        <f t="shared" si="18"/>
        <v>#NUM!</v>
      </c>
      <c r="AD39" s="78" t="e">
        <f t="shared" si="19"/>
        <v>#NUM!</v>
      </c>
      <c r="AE39" s="78" t="e">
        <f t="shared" si="20"/>
        <v>#NUM!</v>
      </c>
      <c r="AF39" s="78" t="e">
        <f t="shared" si="21"/>
        <v>#N/A</v>
      </c>
      <c r="AG39" s="78" t="e">
        <f t="shared" si="22"/>
        <v>#NUM!</v>
      </c>
      <c r="AH39" s="78" t="e">
        <f t="shared" si="23"/>
        <v>#NUM!</v>
      </c>
      <c r="AI39" s="78" t="e">
        <f t="shared" si="24"/>
        <v>#NUM!</v>
      </c>
      <c r="AJ39" s="78" t="e">
        <f t="shared" si="25"/>
        <v>#N/A</v>
      </c>
    </row>
    <row r="40" spans="1:36" ht="12.95" customHeight="1" x14ac:dyDescent="0.15">
      <c r="A40" s="77"/>
      <c r="B40" s="99"/>
      <c r="C40" s="99"/>
      <c r="D40" s="77"/>
      <c r="E40" s="77"/>
      <c r="F40" s="4" t="str">
        <f t="shared" si="0"/>
        <v/>
      </c>
      <c r="G40" s="77"/>
      <c r="H40" s="77"/>
      <c r="I40" s="77"/>
      <c r="K40" s="78" t="e">
        <f t="shared" si="1"/>
        <v>#NUM!</v>
      </c>
      <c r="L40" s="78" t="e">
        <f t="shared" si="2"/>
        <v>#NUM!</v>
      </c>
      <c r="M40" s="78" t="e">
        <f t="shared" si="3"/>
        <v>#NUM!</v>
      </c>
      <c r="N40" s="78" t="e">
        <f t="shared" si="4"/>
        <v>#NUM!</v>
      </c>
      <c r="O40" s="78" t="e">
        <f t="shared" si="5"/>
        <v>#NUM!</v>
      </c>
      <c r="P40" s="78" t="e">
        <f t="shared" si="26"/>
        <v>#N/A</v>
      </c>
      <c r="Q40" s="78" t="e">
        <f t="shared" si="6"/>
        <v>#NUM!</v>
      </c>
      <c r="R40" s="78" t="e">
        <f t="shared" si="7"/>
        <v>#NUM!</v>
      </c>
      <c r="S40" s="78" t="e">
        <f t="shared" si="8"/>
        <v>#NUM!</v>
      </c>
      <c r="T40" s="78" t="e">
        <f t="shared" si="9"/>
        <v>#NUM!</v>
      </c>
      <c r="U40" s="78" t="e">
        <f t="shared" si="10"/>
        <v>#N/A</v>
      </c>
      <c r="V40" s="78" t="e">
        <f t="shared" si="11"/>
        <v>#NUM!</v>
      </c>
      <c r="W40" s="78" t="e">
        <f t="shared" si="12"/>
        <v>#NUM!</v>
      </c>
      <c r="X40" s="78" t="e">
        <f t="shared" si="13"/>
        <v>#NUM!</v>
      </c>
      <c r="Y40" s="78" t="e">
        <f t="shared" si="14"/>
        <v>#NUM!</v>
      </c>
      <c r="Z40" s="78" t="e">
        <f t="shared" si="15"/>
        <v>#N/A</v>
      </c>
      <c r="AA40" s="78" t="e">
        <f t="shared" si="16"/>
        <v>#NUM!</v>
      </c>
      <c r="AB40" s="78" t="e">
        <f t="shared" si="17"/>
        <v>#NUM!</v>
      </c>
      <c r="AC40" s="78" t="e">
        <f t="shared" si="18"/>
        <v>#NUM!</v>
      </c>
      <c r="AD40" s="78" t="e">
        <f t="shared" si="19"/>
        <v>#NUM!</v>
      </c>
      <c r="AE40" s="78" t="e">
        <f t="shared" si="20"/>
        <v>#NUM!</v>
      </c>
      <c r="AF40" s="78" t="e">
        <f t="shared" si="21"/>
        <v>#N/A</v>
      </c>
      <c r="AG40" s="78" t="e">
        <f t="shared" si="22"/>
        <v>#NUM!</v>
      </c>
      <c r="AH40" s="78" t="e">
        <f t="shared" si="23"/>
        <v>#NUM!</v>
      </c>
      <c r="AI40" s="78" t="e">
        <f t="shared" si="24"/>
        <v>#NUM!</v>
      </c>
      <c r="AJ40" s="78" t="e">
        <f t="shared" si="25"/>
        <v>#N/A</v>
      </c>
    </row>
    <row r="41" spans="1:36" ht="12.95" customHeight="1" x14ac:dyDescent="0.15">
      <c r="A41" s="77"/>
      <c r="B41" s="99"/>
      <c r="C41" s="99"/>
      <c r="D41" s="77"/>
      <c r="E41" s="77"/>
      <c r="F41" s="4" t="str">
        <f t="shared" si="0"/>
        <v/>
      </c>
      <c r="G41" s="77"/>
      <c r="H41" s="77"/>
      <c r="I41" s="77"/>
      <c r="K41" s="78" t="e">
        <f t="shared" si="1"/>
        <v>#NUM!</v>
      </c>
      <c r="L41" s="78" t="e">
        <f t="shared" si="2"/>
        <v>#NUM!</v>
      </c>
      <c r="M41" s="78" t="e">
        <f t="shared" si="3"/>
        <v>#NUM!</v>
      </c>
      <c r="N41" s="78" t="e">
        <f t="shared" si="4"/>
        <v>#NUM!</v>
      </c>
      <c r="O41" s="78" t="e">
        <f t="shared" si="5"/>
        <v>#NUM!</v>
      </c>
      <c r="P41" s="78" t="e">
        <f t="shared" si="26"/>
        <v>#N/A</v>
      </c>
      <c r="Q41" s="78" t="e">
        <f t="shared" si="6"/>
        <v>#NUM!</v>
      </c>
      <c r="R41" s="78" t="e">
        <f t="shared" si="7"/>
        <v>#NUM!</v>
      </c>
      <c r="S41" s="78" t="e">
        <f t="shared" si="8"/>
        <v>#NUM!</v>
      </c>
      <c r="T41" s="78" t="e">
        <f t="shared" si="9"/>
        <v>#NUM!</v>
      </c>
      <c r="U41" s="78" t="e">
        <f t="shared" si="10"/>
        <v>#N/A</v>
      </c>
      <c r="V41" s="78" t="e">
        <f t="shared" si="11"/>
        <v>#NUM!</v>
      </c>
      <c r="W41" s="78" t="e">
        <f t="shared" si="12"/>
        <v>#NUM!</v>
      </c>
      <c r="X41" s="78" t="e">
        <f t="shared" si="13"/>
        <v>#NUM!</v>
      </c>
      <c r="Y41" s="78" t="e">
        <f t="shared" si="14"/>
        <v>#NUM!</v>
      </c>
      <c r="Z41" s="78" t="e">
        <f t="shared" si="15"/>
        <v>#N/A</v>
      </c>
      <c r="AA41" s="78" t="e">
        <f t="shared" si="16"/>
        <v>#NUM!</v>
      </c>
      <c r="AB41" s="78" t="e">
        <f t="shared" si="17"/>
        <v>#NUM!</v>
      </c>
      <c r="AC41" s="78" t="e">
        <f t="shared" si="18"/>
        <v>#NUM!</v>
      </c>
      <c r="AD41" s="78" t="e">
        <f t="shared" si="19"/>
        <v>#NUM!</v>
      </c>
      <c r="AE41" s="78" t="e">
        <f t="shared" si="20"/>
        <v>#NUM!</v>
      </c>
      <c r="AF41" s="78" t="e">
        <f t="shared" si="21"/>
        <v>#N/A</v>
      </c>
      <c r="AG41" s="78" t="e">
        <f t="shared" si="22"/>
        <v>#NUM!</v>
      </c>
      <c r="AH41" s="78" t="e">
        <f t="shared" si="23"/>
        <v>#NUM!</v>
      </c>
      <c r="AI41" s="78" t="e">
        <f t="shared" si="24"/>
        <v>#NUM!</v>
      </c>
      <c r="AJ41" s="78" t="e">
        <f t="shared" si="25"/>
        <v>#N/A</v>
      </c>
    </row>
    <row r="42" spans="1:36" ht="12.95" customHeight="1" x14ac:dyDescent="0.15">
      <c r="A42" s="77"/>
      <c r="B42" s="99"/>
      <c r="C42" s="99"/>
      <c r="D42" s="77"/>
      <c r="E42" s="77"/>
      <c r="F42" s="4" t="str">
        <f t="shared" si="0"/>
        <v/>
      </c>
      <c r="G42" s="77"/>
      <c r="H42" s="77"/>
      <c r="I42" s="77"/>
      <c r="K42" s="78" t="e">
        <f t="shared" si="1"/>
        <v>#NUM!</v>
      </c>
      <c r="L42" s="78" t="e">
        <f t="shared" si="2"/>
        <v>#NUM!</v>
      </c>
      <c r="M42" s="78" t="e">
        <f t="shared" si="3"/>
        <v>#NUM!</v>
      </c>
      <c r="N42" s="78" t="e">
        <f t="shared" si="4"/>
        <v>#NUM!</v>
      </c>
      <c r="O42" s="78" t="e">
        <f t="shared" si="5"/>
        <v>#NUM!</v>
      </c>
      <c r="P42" s="78" t="e">
        <f t="shared" si="26"/>
        <v>#N/A</v>
      </c>
      <c r="Q42" s="78" t="e">
        <f t="shared" si="6"/>
        <v>#NUM!</v>
      </c>
      <c r="R42" s="78" t="e">
        <f t="shared" si="7"/>
        <v>#NUM!</v>
      </c>
      <c r="S42" s="78" t="e">
        <f t="shared" si="8"/>
        <v>#NUM!</v>
      </c>
      <c r="T42" s="78" t="e">
        <f t="shared" si="9"/>
        <v>#NUM!</v>
      </c>
      <c r="U42" s="78" t="e">
        <f t="shared" si="10"/>
        <v>#N/A</v>
      </c>
      <c r="V42" s="78" t="e">
        <f t="shared" si="11"/>
        <v>#NUM!</v>
      </c>
      <c r="W42" s="78" t="e">
        <f t="shared" si="12"/>
        <v>#NUM!</v>
      </c>
      <c r="X42" s="78" t="e">
        <f t="shared" si="13"/>
        <v>#NUM!</v>
      </c>
      <c r="Y42" s="78" t="e">
        <f t="shared" si="14"/>
        <v>#NUM!</v>
      </c>
      <c r="Z42" s="78" t="e">
        <f t="shared" si="15"/>
        <v>#N/A</v>
      </c>
      <c r="AA42" s="78" t="e">
        <f t="shared" si="16"/>
        <v>#NUM!</v>
      </c>
      <c r="AB42" s="78" t="e">
        <f t="shared" si="17"/>
        <v>#NUM!</v>
      </c>
      <c r="AC42" s="78" t="e">
        <f t="shared" si="18"/>
        <v>#NUM!</v>
      </c>
      <c r="AD42" s="78" t="e">
        <f t="shared" si="19"/>
        <v>#NUM!</v>
      </c>
      <c r="AE42" s="78" t="e">
        <f t="shared" si="20"/>
        <v>#NUM!</v>
      </c>
      <c r="AF42" s="78" t="e">
        <f t="shared" si="21"/>
        <v>#N/A</v>
      </c>
      <c r="AG42" s="78" t="e">
        <f t="shared" si="22"/>
        <v>#NUM!</v>
      </c>
      <c r="AH42" s="78" t="e">
        <f t="shared" si="23"/>
        <v>#NUM!</v>
      </c>
      <c r="AI42" s="78" t="e">
        <f t="shared" si="24"/>
        <v>#NUM!</v>
      </c>
      <c r="AJ42" s="78" t="e">
        <f t="shared" si="25"/>
        <v>#N/A</v>
      </c>
    </row>
    <row r="43" spans="1:36" ht="12.95" customHeight="1" x14ac:dyDescent="0.15">
      <c r="A43" s="77"/>
      <c r="B43" s="99"/>
      <c r="C43" s="99"/>
      <c r="D43" s="77"/>
      <c r="E43" s="77"/>
      <c r="F43" s="4" t="str">
        <f t="shared" si="0"/>
        <v/>
      </c>
      <c r="G43" s="77"/>
      <c r="H43" s="77"/>
      <c r="I43" s="77"/>
      <c r="K43" s="78" t="e">
        <f t="shared" si="1"/>
        <v>#NUM!</v>
      </c>
      <c r="L43" s="78" t="e">
        <f t="shared" si="2"/>
        <v>#NUM!</v>
      </c>
      <c r="M43" s="78" t="e">
        <f t="shared" si="3"/>
        <v>#NUM!</v>
      </c>
      <c r="N43" s="78" t="e">
        <f t="shared" si="4"/>
        <v>#NUM!</v>
      </c>
      <c r="O43" s="78" t="e">
        <f t="shared" si="5"/>
        <v>#NUM!</v>
      </c>
      <c r="P43" s="78" t="e">
        <f t="shared" si="26"/>
        <v>#N/A</v>
      </c>
      <c r="Q43" s="78" t="e">
        <f t="shared" si="6"/>
        <v>#NUM!</v>
      </c>
      <c r="R43" s="78" t="e">
        <f t="shared" si="7"/>
        <v>#NUM!</v>
      </c>
      <c r="S43" s="78" t="e">
        <f t="shared" si="8"/>
        <v>#NUM!</v>
      </c>
      <c r="T43" s="78" t="e">
        <f t="shared" si="9"/>
        <v>#NUM!</v>
      </c>
      <c r="U43" s="78" t="e">
        <f t="shared" si="10"/>
        <v>#N/A</v>
      </c>
      <c r="V43" s="78" t="e">
        <f t="shared" si="11"/>
        <v>#NUM!</v>
      </c>
      <c r="W43" s="78" t="e">
        <f t="shared" si="12"/>
        <v>#NUM!</v>
      </c>
      <c r="X43" s="78" t="e">
        <f t="shared" si="13"/>
        <v>#NUM!</v>
      </c>
      <c r="Y43" s="78" t="e">
        <f t="shared" si="14"/>
        <v>#NUM!</v>
      </c>
      <c r="Z43" s="78" t="e">
        <f t="shared" si="15"/>
        <v>#N/A</v>
      </c>
      <c r="AA43" s="78" t="e">
        <f t="shared" si="16"/>
        <v>#NUM!</v>
      </c>
      <c r="AB43" s="78" t="e">
        <f t="shared" si="17"/>
        <v>#NUM!</v>
      </c>
      <c r="AC43" s="78" t="e">
        <f t="shared" si="18"/>
        <v>#NUM!</v>
      </c>
      <c r="AD43" s="78" t="e">
        <f t="shared" si="19"/>
        <v>#NUM!</v>
      </c>
      <c r="AE43" s="78" t="e">
        <f t="shared" si="20"/>
        <v>#NUM!</v>
      </c>
      <c r="AF43" s="78" t="e">
        <f t="shared" si="21"/>
        <v>#N/A</v>
      </c>
      <c r="AG43" s="78" t="e">
        <f t="shared" si="22"/>
        <v>#NUM!</v>
      </c>
      <c r="AH43" s="78" t="e">
        <f t="shared" si="23"/>
        <v>#NUM!</v>
      </c>
      <c r="AI43" s="78" t="e">
        <f t="shared" si="24"/>
        <v>#NUM!</v>
      </c>
      <c r="AJ43" s="78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77" t="s">
        <v>18</v>
      </c>
      <c r="D46" s="77" t="s">
        <v>19</v>
      </c>
      <c r="E46" s="77" t="s">
        <v>20</v>
      </c>
      <c r="F46" s="11"/>
      <c r="G46" s="5" t="s">
        <v>21</v>
      </c>
      <c r="H46" s="13"/>
      <c r="I46" s="111" t="s">
        <v>456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17</v>
      </c>
      <c r="D47" s="15">
        <f>COUNTIF(G4:G43,"*下層*")</f>
        <v>0</v>
      </c>
      <c r="E47" s="15">
        <f>COUNTA(A4:A43)</f>
        <v>17</v>
      </c>
      <c r="F47" s="11"/>
      <c r="G47" s="16">
        <f>C47*100</f>
        <v>1700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13</v>
      </c>
      <c r="D48" s="15" t="str">
        <f>IF(D47&gt;0,ROUND(SUMIF(G4:G43,"*下層*",E4:E43)/D47,0),"")</f>
        <v/>
      </c>
      <c r="E48" s="15">
        <f>ROUND(SUM(E4:E43)/E47,0)</f>
        <v>13</v>
      </c>
      <c r="F48" s="14"/>
      <c r="G48" s="16">
        <f>C48</f>
        <v>13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20</v>
      </c>
      <c r="D49" s="15" t="str">
        <f>IF(D47&gt;0,ROUND(SUMIF(G4:G43,"*下層*",D4:D43)/D47,0),"")</f>
        <v/>
      </c>
      <c r="E49" s="15">
        <f>ROUND(SUM(D4:D43)/E47,0)</f>
        <v>20</v>
      </c>
      <c r="F49" s="14"/>
      <c r="G49" s="16">
        <f>C49</f>
        <v>20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4.1199999999999992</v>
      </c>
      <c r="D50" s="17">
        <f>SUMIF(G4:G43,"*下層*",F4:F43)</f>
        <v>0</v>
      </c>
      <c r="E50" s="4">
        <f>SUM(F4:F43)</f>
        <v>4.1199999999999992</v>
      </c>
      <c r="F50" s="14"/>
      <c r="G50" s="18">
        <f>C50*100</f>
        <v>411.99999999999994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形状比＝65、Sr＝19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77" t="s">
        <v>18</v>
      </c>
      <c r="D53" s="77" t="s">
        <v>19</v>
      </c>
      <c r="E53" s="77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13</v>
      </c>
      <c r="D54" s="15">
        <f>COUNTIF(H4:H43,"▲")</f>
        <v>0</v>
      </c>
      <c r="E54" s="15">
        <f>COUNTA(H4:H43)</f>
        <v>13</v>
      </c>
      <c r="F54" s="11"/>
      <c r="G54" s="16">
        <f>C54*100</f>
        <v>1300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12</v>
      </c>
      <c r="D55" s="15" t="str">
        <f>IF(D54&gt;0,ROUND(SUMIF(H4:H43,"▲",E4:E43)/D54,0),"")</f>
        <v/>
      </c>
      <c r="E55" s="15">
        <f>ROUND(SUMIF(H4:H43,"*",E4:E43)/E54,0)</f>
        <v>12</v>
      </c>
      <c r="F55" s="14"/>
      <c r="G55" s="16">
        <f>C55</f>
        <v>12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18</v>
      </c>
      <c r="D56" s="15" t="str">
        <f>IF(D54&gt;0,ROUND(SUMIF(H4:H43,"▲",D4:D43)/D54,0),"")</f>
        <v/>
      </c>
      <c r="E56" s="15">
        <f>ROUND(SUMIF(H4:H43,"*",D4:D43)/E54,0)</f>
        <v>18</v>
      </c>
      <c r="F56" s="14"/>
      <c r="G56" s="16">
        <f>C56</f>
        <v>18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2.4299999999999993</v>
      </c>
      <c r="D57" s="17">
        <f>SUMIF(H4:H43,"▲",F4:F43)</f>
        <v>0</v>
      </c>
      <c r="E57" s="17">
        <f>SUM(C57:D57)</f>
        <v>2.4299999999999993</v>
      </c>
      <c r="F57" s="14"/>
      <c r="G57" s="20">
        <f>C57*100</f>
        <v>242.99999999999991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77" t="s">
        <v>18</v>
      </c>
      <c r="D60" s="77" t="s">
        <v>19</v>
      </c>
      <c r="E60" s="77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76.5</v>
      </c>
      <c r="D61" s="21" t="str">
        <f>IF(D47&gt;0,ROUND(D54/D47*100,1),"")</f>
        <v/>
      </c>
      <c r="E61" s="21">
        <f>ROUND(E54/E47*100,1)</f>
        <v>76.5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59</v>
      </c>
      <c r="D62" s="21" t="str">
        <f>IF(D47&gt;0,ROUND(D57/D50*100,1),"")</f>
        <v/>
      </c>
      <c r="E62" s="21">
        <f>ROUND(E57/E50*100,1)</f>
        <v>59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77" t="s">
        <v>18</v>
      </c>
      <c r="D65" s="77" t="s">
        <v>19</v>
      </c>
      <c r="E65" s="77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4</v>
      </c>
      <c r="D66" s="15">
        <f>D47-D54</f>
        <v>0</v>
      </c>
      <c r="E66" s="15">
        <f>SUM(C66:D66)</f>
        <v>4</v>
      </c>
      <c r="F66" s="11"/>
      <c r="G66" s="16">
        <f>C66*100</f>
        <v>400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17</v>
      </c>
      <c r="D67" s="15" t="str">
        <f>IF(D66&gt;0,ROUND(SUMIFS(E4:E43,G7:G43,"*下層*",H4:H43,"")/D66,0),"")</f>
        <v/>
      </c>
      <c r="E67" s="15">
        <f>IF(E66&gt;0,ROUND(SUMIF(H4:H43,"",E4:E43)/E66,0),"")</f>
        <v>17</v>
      </c>
      <c r="F67" s="14"/>
      <c r="G67" s="16">
        <f>C67</f>
        <v>17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26</v>
      </c>
      <c r="D68" s="15" t="str">
        <f>IF(D66&gt;0,ROUND(SUMIFS(D4:D43,G7:G43,"*下層*",H4:H43,"")/D66,0),"")</f>
        <v/>
      </c>
      <c r="E68" s="15">
        <f>IF(E66&gt;0,ROUND(SUMIF(H4:H43,"",D4:D43)/E66,0),"")</f>
        <v>26</v>
      </c>
      <c r="F68" s="14"/>
      <c r="G68" s="16">
        <f>C68</f>
        <v>26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1.69</v>
      </c>
      <c r="D69" s="17" t="str">
        <f>IF(D66&gt;0,D50-D57,"")</f>
        <v/>
      </c>
      <c r="E69" s="4">
        <f>SUM(C69:D69)</f>
        <v>1.69</v>
      </c>
      <c r="F69" s="14"/>
      <c r="G69" s="18">
        <f>C69*100</f>
        <v>169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形状比＝65、Sr＝29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43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255" priority="16" stopIfTrue="1">
      <formula>AND(($H4="スギ"),(#REF!&lt;12))</formula>
    </cfRule>
  </conditionalFormatting>
  <conditionalFormatting sqref="L4:L43">
    <cfRule type="expression" dxfId="254" priority="15" stopIfTrue="1">
      <formula>AND(($H4="スギ"),(#REF!&lt;22),(#REF!&gt;=12))</formula>
    </cfRule>
  </conditionalFormatting>
  <conditionalFormatting sqref="M4:M43">
    <cfRule type="expression" dxfId="253" priority="14" stopIfTrue="1">
      <formula>AND(($H4="スギ"),(#REF!&lt;32),(#REF!&gt;=22))</formula>
    </cfRule>
  </conditionalFormatting>
  <conditionalFormatting sqref="N4:N43">
    <cfRule type="expression" dxfId="252" priority="13" stopIfTrue="1">
      <formula>AND(($H4="スギ"),(#REF!&lt;42),(#REF!&gt;=32))</formula>
    </cfRule>
  </conditionalFormatting>
  <conditionalFormatting sqref="U4:U43 Z4:AF43 AJ4:AJ43 O4:P43">
    <cfRule type="expression" dxfId="251" priority="12" stopIfTrue="1">
      <formula>AND(($H4="スギ"),(#REF!&gt;=42))</formula>
    </cfRule>
  </conditionalFormatting>
  <conditionalFormatting sqref="Q4:Q43 AA4:AA43">
    <cfRule type="expression" dxfId="250" priority="11" stopIfTrue="1">
      <formula>AND(($H4="ヒノキ"),(#REF!&lt;12))</formula>
    </cfRule>
  </conditionalFormatting>
  <conditionalFormatting sqref="R4:R43 AB4:AE43">
    <cfRule type="expression" dxfId="249" priority="10" stopIfTrue="1">
      <formula>AND(($H4="ヒノキ"),(#REF!&lt;22),(#REF!&gt;=12))</formula>
    </cfRule>
  </conditionalFormatting>
  <conditionalFormatting sqref="S4:S43">
    <cfRule type="expression" dxfId="248" priority="9" stopIfTrue="1">
      <formula>AND(($H4="ヒノキ"),(#REF!&lt;32),(#REF!&gt;=22))</formula>
    </cfRule>
  </conditionalFormatting>
  <conditionalFormatting sqref="T4:U43 Z4:AF43 AJ4:AJ43">
    <cfRule type="expression" dxfId="247" priority="8" stopIfTrue="1">
      <formula>AND(($H4="ヒノキ"),(#REF!&gt;=32))</formula>
    </cfRule>
  </conditionalFormatting>
  <conditionalFormatting sqref="V4:V43 AA4:AA43">
    <cfRule type="expression" dxfId="246" priority="7" stopIfTrue="1">
      <formula>AND(($H4="アカマツ"),(#REF!&lt;12))</formula>
    </cfRule>
  </conditionalFormatting>
  <conditionalFormatting sqref="W4:W43 AB4:AB43">
    <cfRule type="expression" dxfId="245" priority="6" stopIfTrue="1">
      <formula>AND(($H4="アカマツ"),(#REF!&lt;22),(#REF!&gt;=12))</formula>
    </cfRule>
  </conditionalFormatting>
  <conditionalFormatting sqref="X4:X43 AC4:AC43">
    <cfRule type="expression" dxfId="244" priority="5" stopIfTrue="1">
      <formula>AND(($H4="アカマツ"),(#REF!&lt;42),(#REF!&gt;=22))</formula>
    </cfRule>
  </conditionalFormatting>
  <conditionalFormatting sqref="Y4:AF43 AJ4:AJ43">
    <cfRule type="expression" dxfId="243" priority="4" stopIfTrue="1">
      <formula>AND(($H4="アカマツ"),(#REF!&gt;=42))</formula>
    </cfRule>
  </conditionalFormatting>
  <conditionalFormatting sqref="AG4:AG43">
    <cfRule type="expression" dxfId="242" priority="3" stopIfTrue="1">
      <formula>AND(($H4&lt;&gt;"スギ"),($H4&lt;&gt;"ヒノキ"),($H4&lt;&gt;"アカマツ"),(#REF!&lt;12))</formula>
    </cfRule>
  </conditionalFormatting>
  <conditionalFormatting sqref="AH4:AH43">
    <cfRule type="expression" dxfId="24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240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FFFF00"/>
  </sheetPr>
  <dimension ref="A1:AJ120"/>
  <sheetViews>
    <sheetView showGridLines="0" view="pageBreakPreview" topLeftCell="A34" zoomScaleNormal="85" zoomScaleSheetLayoutView="100" workbookViewId="0">
      <selection activeCell="I46" sqref="I46:I61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533</v>
      </c>
      <c r="B2" s="100"/>
      <c r="C2" s="100"/>
      <c r="D2" s="100"/>
      <c r="E2" s="100"/>
      <c r="F2" s="100"/>
      <c r="G2" s="100"/>
      <c r="H2" s="101" t="s">
        <v>341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79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8">
        <v>0</v>
      </c>
      <c r="L3" s="78">
        <v>12</v>
      </c>
      <c r="M3" s="78">
        <v>22</v>
      </c>
      <c r="N3" s="78">
        <v>32</v>
      </c>
      <c r="O3" s="78">
        <v>42</v>
      </c>
      <c r="P3" s="78" t="s">
        <v>14</v>
      </c>
      <c r="Q3" s="78">
        <v>0</v>
      </c>
      <c r="R3" s="78">
        <v>12</v>
      </c>
      <c r="S3" s="78">
        <v>22</v>
      </c>
      <c r="T3" s="78">
        <v>32</v>
      </c>
      <c r="U3" s="78" t="s">
        <v>14</v>
      </c>
      <c r="V3" s="78">
        <v>0</v>
      </c>
      <c r="W3" s="78">
        <v>12</v>
      </c>
      <c r="X3" s="78">
        <v>22</v>
      </c>
      <c r="Y3" s="78">
        <v>42</v>
      </c>
      <c r="Z3" s="78" t="s">
        <v>14</v>
      </c>
      <c r="AA3" s="78">
        <v>0</v>
      </c>
      <c r="AB3" s="78">
        <v>12</v>
      </c>
      <c r="AC3" s="78">
        <v>22</v>
      </c>
      <c r="AD3" s="78">
        <v>32</v>
      </c>
      <c r="AE3" s="78">
        <v>42</v>
      </c>
      <c r="AF3" s="78" t="s">
        <v>14</v>
      </c>
      <c r="AG3" s="78">
        <v>0</v>
      </c>
      <c r="AH3" s="78">
        <v>12</v>
      </c>
      <c r="AI3" s="78">
        <v>42</v>
      </c>
      <c r="AJ3" s="78" t="s">
        <v>14</v>
      </c>
    </row>
    <row r="4" spans="1:36" ht="12.95" customHeight="1" x14ac:dyDescent="0.15">
      <c r="A4" s="77">
        <v>111</v>
      </c>
      <c r="B4" s="99" t="s">
        <v>460</v>
      </c>
      <c r="C4" s="99"/>
      <c r="D4" s="77">
        <v>22</v>
      </c>
      <c r="E4" s="77">
        <v>16</v>
      </c>
      <c r="F4" s="4">
        <f t="shared" ref="F4:F43" si="0">IF(D4&gt;0,IF(B4="スギ",P4,IF(B4="ヒノキ",U4,IF(B4="アカマツ",Z4,IF(B4="カラマツ",AF4,AJ4)))),"")</f>
        <v>0.28000000000000003</v>
      </c>
      <c r="G4" s="5"/>
      <c r="H4" s="77"/>
      <c r="I4" s="77" t="s">
        <v>38</v>
      </c>
      <c r="J4" s="1" t="s">
        <v>15</v>
      </c>
      <c r="K4" s="78">
        <f t="shared" ref="K4:K43" si="1">IF(ROUND(10^(-5+0.8769+1.7454*LOG(D4)+1.014*LOG(E4)),2)&gt;=0.01,ROUND(10^(-5+0.8769+1.7454*LOG(D4)+1.014*LOG(E4)),2),ROUND(10^(-5+0.8769+1.7454*LOG(D4)+1.014*LOG(E4)),3))</f>
        <v>0.28000000000000003</v>
      </c>
      <c r="L4" s="78">
        <f t="shared" ref="L4:L43" si="2">ROUND(10^(-5+0.73504+1.83346*LOG(D4)+1.06569*LOG(E4)),2)</f>
        <v>0.3</v>
      </c>
      <c r="M4" s="78">
        <f t="shared" ref="M4:M43" si="3">ROUND(10^(-5+0.71514+1.74357*LOG(D4)+1.17719*LOG(E4)),2)</f>
        <v>0.3</v>
      </c>
      <c r="N4" s="78">
        <f t="shared" ref="N4:N43" si="4">ROUND(10^(-5+0.82956+1.76381*LOG(D4)+1.06412*LOG(E4)),2)</f>
        <v>0.3</v>
      </c>
      <c r="O4" s="78">
        <f t="shared" ref="O4:O43" si="5">ROUND(10^(-5+0.88226+1.79204*LOG(D4)+0.99303*LOG(E4)),2)</f>
        <v>0.3</v>
      </c>
      <c r="P4" s="78">
        <f>HLOOKUP($D4,K$3:O$43,MATCH($A4,$A$3:$A$43,0),1)</f>
        <v>0.3</v>
      </c>
      <c r="Q4" s="78">
        <f t="shared" ref="Q4:Q43" si="6">IF(ROUND(10^(1.810672*LOG(D4)+0.982833*LOG(E4)-4.173533),2)&gt;=0.01,ROUND(10^(1.810672*LOG(D4)+0.982833*LOG(E4)-4.173533),2),ROUND(10^(1.810672*LOG(D4)+0.982833*LOG(E4)-4.173533),3))</f>
        <v>0.28000000000000003</v>
      </c>
      <c r="R4" s="78">
        <f t="shared" ref="R4:R43" si="7">ROUND(10^(1.905709*LOG(D4)+1.011385*LOG(E4)-4.293729),2)</f>
        <v>0.3</v>
      </c>
      <c r="S4" s="78">
        <f t="shared" ref="S4:S43" si="8">ROUND(10^(1.771888*LOG(D4)+1.138415*LOG(E4)-4.271259),2)</f>
        <v>0.3</v>
      </c>
      <c r="T4" s="78">
        <f t="shared" ref="T4:T43" si="9">ROUND(10^(1.671519*LOG(D4)+1.363617*LOG(E4)-4.404407),2)</f>
        <v>0.3</v>
      </c>
      <c r="U4" s="78">
        <f t="shared" ref="U4:U43" si="10">HLOOKUP($D4,Q$3:T$43,MATCH($A4,$A$3:$A$43,0),1)</f>
        <v>0.3</v>
      </c>
      <c r="V4" s="78">
        <f t="shared" ref="V4:V43" si="11">IF(ROUND(10^(-4.249503+1.946501*LOG(D4)+0.942682*LOG(E4)),2)&gt;=0.01,ROUND(10^(-4.249503+1.946501*LOG(D4)+0.942682*LOG(E4)),2),ROUND(10^(-4.249503+1.946501*LOG(D4)+0.942682*LOG(E4)),3))</f>
        <v>0.32</v>
      </c>
      <c r="W4" s="78">
        <f t="shared" ref="W4:W43" si="12">ROUND(10^(-4.155639+1.847898*LOG(D4)+0.951955*LOG(E4)),2)</f>
        <v>0.3</v>
      </c>
      <c r="X4" s="78">
        <f t="shared" ref="X4:X43" si="13">ROUND(10^(-4.194535+1.804172*LOG(D4)+1.034248*LOG(E4)),2)</f>
        <v>0.3</v>
      </c>
      <c r="Y4" s="78">
        <f t="shared" ref="Y4:Y43" si="14">ROUND(10^(-4.42347+2.006485*LOG(D4)+0.967757*LOG(E4)),2)</f>
        <v>0.27</v>
      </c>
      <c r="Z4" s="78">
        <f t="shared" ref="Z4:Z43" si="15">HLOOKUP($D4,V$3:Y$43,MATCH($A4,$A$3:$A$43,0),1)</f>
        <v>0.3</v>
      </c>
      <c r="AA4" s="78">
        <f t="shared" ref="AA4:AA43" si="16">IF(ROUND(10^(1.80389*LOG(D4)+0.962587*LOG(E4)-4.155099),2)&gt;=0.01,ROUND(10^(1.80389*LOG(D4)+0.962587*LOG(E4)-4.155099),2),ROUND(10^(1.80389*LOG(D4)+0.962587*LOG(E4)-4.155099),3))</f>
        <v>0.27</v>
      </c>
      <c r="AB4" s="78">
        <f t="shared" ref="AB4:AB43" si="17">ROUND(10^(1.979213*LOG(D4)+0.998347*LOG(E4)-4.369281),2)</f>
        <v>0.31</v>
      </c>
      <c r="AC4" s="78">
        <f t="shared" ref="AC4:AC43" si="18">ROUND(10^(1.904401*LOG(D4)+1.062478*LOG(E4)-4.348104),2)</f>
        <v>0.31</v>
      </c>
      <c r="AD4" s="78">
        <f t="shared" ref="AD4:AD43" si="19">ROUND(10^(1.640825*LOG(D4)+1.080387*LOG(E4)-3.976731),2)</f>
        <v>0.34</v>
      </c>
      <c r="AE4" s="78">
        <f t="shared" ref="AE4:AE43" si="20">ROUND(10^(1.90887*LOG(D4)+1.088002*LOG(E4)-4.431495),2)</f>
        <v>0.28000000000000003</v>
      </c>
      <c r="AF4" s="78">
        <f t="shared" ref="AF4:AF43" si="21">HLOOKUP($D4,AA$3:AE$43,MATCH($A4,$A$3:$A$43,0),1)</f>
        <v>0.31</v>
      </c>
      <c r="AG4" s="78">
        <f t="shared" ref="AG4:AG43" si="22">IF(ROUND(10^(1.94019664*LOG(D4)+0.84689666*LOG(E4)-4.20067295),2)&gt;=0.01,ROUND(10^(1.94019664*LOG(D4)+0.84689666*LOG(E4)-4.20067295),2),ROUND(10^(1.94019664*LOG(D4)+0.84689666*LOG(E4)-4.20067295),3))</f>
        <v>0.27</v>
      </c>
      <c r="AH4" s="78">
        <f t="shared" ref="AH4:AH43" si="23">ROUND(10^(1.93813902*LOG(D4)+0.96697002*LOG(E4)-4.32216295),2)</f>
        <v>0.28000000000000003</v>
      </c>
      <c r="AI4" s="78">
        <f t="shared" ref="AI4:AI43" si="24">ROUND(10^(1.82464098*LOG(D4)+0.97625989*LOG(E4)-4.15096808),2)</f>
        <v>0.3</v>
      </c>
      <c r="AJ4" s="78">
        <f t="shared" ref="AJ4:AJ43" si="25">HLOOKUP($D4,AG$3:AI$43,MATCH($A4,$A$3:$A$43,0),1)</f>
        <v>0.28000000000000003</v>
      </c>
    </row>
    <row r="5" spans="1:36" ht="12.95" customHeight="1" x14ac:dyDescent="0.15">
      <c r="A5" s="77">
        <v>112</v>
      </c>
      <c r="B5" s="99" t="s">
        <v>451</v>
      </c>
      <c r="C5" s="99"/>
      <c r="D5" s="77">
        <v>12</v>
      </c>
      <c r="E5" s="77">
        <v>16</v>
      </c>
      <c r="F5" s="4">
        <f t="shared" si="0"/>
        <v>0.09</v>
      </c>
      <c r="G5" s="5"/>
      <c r="H5" s="85" t="s">
        <v>32</v>
      </c>
      <c r="I5" s="77"/>
      <c r="J5" s="1" t="s">
        <v>15</v>
      </c>
      <c r="K5" s="78">
        <f t="shared" si="1"/>
        <v>0.1</v>
      </c>
      <c r="L5" s="78">
        <f t="shared" si="2"/>
        <v>0.1</v>
      </c>
      <c r="M5" s="78">
        <f t="shared" si="3"/>
        <v>0.1</v>
      </c>
      <c r="N5" s="78">
        <f t="shared" si="4"/>
        <v>0.1</v>
      </c>
      <c r="O5" s="78">
        <f t="shared" si="5"/>
        <v>0.1</v>
      </c>
      <c r="P5" s="78">
        <f t="shared" ref="P5:P43" si="26">HLOOKUP($D5,K$3:O$43,MATCH(A5,$A$3:$A$43,0),1)</f>
        <v>0.1</v>
      </c>
      <c r="Q5" s="78">
        <f t="shared" si="6"/>
        <v>0.09</v>
      </c>
      <c r="R5" s="78">
        <f t="shared" si="7"/>
        <v>0.1</v>
      </c>
      <c r="S5" s="78">
        <f t="shared" si="8"/>
        <v>0.1</v>
      </c>
      <c r="T5" s="78">
        <f t="shared" si="9"/>
        <v>0.11</v>
      </c>
      <c r="U5" s="78">
        <f t="shared" si="10"/>
        <v>0.1</v>
      </c>
      <c r="V5" s="78">
        <f t="shared" si="11"/>
        <v>0.1</v>
      </c>
      <c r="W5" s="78">
        <f t="shared" si="12"/>
        <v>0.1</v>
      </c>
      <c r="X5" s="78">
        <f t="shared" si="13"/>
        <v>0.1</v>
      </c>
      <c r="Y5" s="78">
        <f t="shared" si="14"/>
        <v>0.08</v>
      </c>
      <c r="Z5" s="78">
        <f t="shared" si="15"/>
        <v>0.1</v>
      </c>
      <c r="AA5" s="78">
        <f t="shared" si="16"/>
        <v>0.09</v>
      </c>
      <c r="AB5" s="78">
        <f t="shared" si="17"/>
        <v>0.09</v>
      </c>
      <c r="AC5" s="78">
        <f t="shared" si="18"/>
        <v>0.1</v>
      </c>
      <c r="AD5" s="78">
        <f t="shared" si="19"/>
        <v>0.12</v>
      </c>
      <c r="AE5" s="78">
        <f t="shared" si="20"/>
        <v>0.09</v>
      </c>
      <c r="AF5" s="78">
        <f t="shared" si="21"/>
        <v>0.09</v>
      </c>
      <c r="AG5" s="78">
        <f t="shared" si="22"/>
        <v>0.08</v>
      </c>
      <c r="AH5" s="78">
        <f t="shared" si="23"/>
        <v>0.09</v>
      </c>
      <c r="AI5" s="78">
        <f t="shared" si="24"/>
        <v>0.1</v>
      </c>
      <c r="AJ5" s="78">
        <f t="shared" si="25"/>
        <v>0.09</v>
      </c>
    </row>
    <row r="6" spans="1:36" ht="12.95" customHeight="1" x14ac:dyDescent="0.15">
      <c r="A6" s="85">
        <v>113</v>
      </c>
      <c r="B6" s="99" t="s">
        <v>461</v>
      </c>
      <c r="C6" s="99"/>
      <c r="D6" s="77">
        <v>10</v>
      </c>
      <c r="E6" s="77">
        <v>13</v>
      </c>
      <c r="F6" s="4">
        <f t="shared" si="0"/>
        <v>0.05</v>
      </c>
      <c r="G6" s="5" t="s">
        <v>42</v>
      </c>
      <c r="H6" s="85" t="s">
        <v>32</v>
      </c>
      <c r="I6" s="5"/>
      <c r="J6" s="1" t="s">
        <v>15</v>
      </c>
      <c r="K6" s="78">
        <f t="shared" si="1"/>
        <v>0.06</v>
      </c>
      <c r="L6" s="78">
        <f t="shared" si="2"/>
        <v>0.06</v>
      </c>
      <c r="M6" s="78">
        <f t="shared" si="3"/>
        <v>0.06</v>
      </c>
      <c r="N6" s="78">
        <f t="shared" si="4"/>
        <v>0.06</v>
      </c>
      <c r="O6" s="78">
        <f t="shared" si="5"/>
        <v>0.06</v>
      </c>
      <c r="P6" s="78">
        <f t="shared" si="26"/>
        <v>0.06</v>
      </c>
      <c r="Q6" s="78">
        <f t="shared" si="6"/>
        <v>0.05</v>
      </c>
      <c r="R6" s="78">
        <f t="shared" si="7"/>
        <v>0.05</v>
      </c>
      <c r="S6" s="78">
        <f t="shared" si="8"/>
        <v>0.06</v>
      </c>
      <c r="T6" s="78">
        <f t="shared" si="9"/>
        <v>0.06</v>
      </c>
      <c r="U6" s="78">
        <f t="shared" si="10"/>
        <v>0.05</v>
      </c>
      <c r="V6" s="78">
        <f t="shared" si="11"/>
        <v>0.06</v>
      </c>
      <c r="W6" s="78">
        <f t="shared" si="12"/>
        <v>0.06</v>
      </c>
      <c r="X6" s="78">
        <f t="shared" si="13"/>
        <v>0.06</v>
      </c>
      <c r="Y6" s="78">
        <f t="shared" si="14"/>
        <v>0.05</v>
      </c>
      <c r="Z6" s="78">
        <f t="shared" si="15"/>
        <v>0.06</v>
      </c>
      <c r="AA6" s="78">
        <f t="shared" si="16"/>
        <v>0.05</v>
      </c>
      <c r="AB6" s="78">
        <f t="shared" si="17"/>
        <v>0.05</v>
      </c>
      <c r="AC6" s="78">
        <f t="shared" si="18"/>
        <v>0.05</v>
      </c>
      <c r="AD6" s="78">
        <f t="shared" si="19"/>
        <v>7.0000000000000007E-2</v>
      </c>
      <c r="AE6" s="78">
        <f t="shared" si="20"/>
        <v>0.05</v>
      </c>
      <c r="AF6" s="78">
        <f t="shared" si="21"/>
        <v>0.05</v>
      </c>
      <c r="AG6" s="78">
        <f t="shared" si="22"/>
        <v>0.05</v>
      </c>
      <c r="AH6" s="78">
        <f t="shared" si="23"/>
        <v>0.05</v>
      </c>
      <c r="AI6" s="78">
        <f t="shared" si="24"/>
        <v>0.06</v>
      </c>
      <c r="AJ6" s="78">
        <f t="shared" si="25"/>
        <v>0.05</v>
      </c>
    </row>
    <row r="7" spans="1:36" ht="12.95" customHeight="1" x14ac:dyDescent="0.15">
      <c r="A7" s="85">
        <v>114</v>
      </c>
      <c r="B7" s="99" t="s">
        <v>451</v>
      </c>
      <c r="C7" s="99"/>
      <c r="D7" s="77">
        <v>8</v>
      </c>
      <c r="E7" s="77">
        <v>9</v>
      </c>
      <c r="F7" s="4">
        <f t="shared" si="0"/>
        <v>0.02</v>
      </c>
      <c r="G7" s="5" t="s">
        <v>42</v>
      </c>
      <c r="H7" s="77" t="s">
        <v>32</v>
      </c>
      <c r="I7" s="5"/>
      <c r="J7" s="1" t="s">
        <v>15</v>
      </c>
      <c r="K7" s="78">
        <f t="shared" si="1"/>
        <v>0.03</v>
      </c>
      <c r="L7" s="78">
        <f t="shared" si="2"/>
        <v>0.03</v>
      </c>
      <c r="M7" s="78">
        <f t="shared" si="3"/>
        <v>0.03</v>
      </c>
      <c r="N7" s="78">
        <f t="shared" si="4"/>
        <v>0.03</v>
      </c>
      <c r="O7" s="78">
        <f t="shared" si="5"/>
        <v>0.03</v>
      </c>
      <c r="P7" s="78">
        <f t="shared" si="26"/>
        <v>0.03</v>
      </c>
      <c r="Q7" s="78">
        <f t="shared" si="6"/>
        <v>0.03</v>
      </c>
      <c r="R7" s="78">
        <f t="shared" si="7"/>
        <v>0.02</v>
      </c>
      <c r="S7" s="78">
        <f t="shared" si="8"/>
        <v>0.03</v>
      </c>
      <c r="T7" s="78">
        <f t="shared" si="9"/>
        <v>0.03</v>
      </c>
      <c r="U7" s="78">
        <f t="shared" si="10"/>
        <v>0.03</v>
      </c>
      <c r="V7" s="78">
        <f t="shared" si="11"/>
        <v>0.03</v>
      </c>
      <c r="W7" s="78">
        <f t="shared" si="12"/>
        <v>0.03</v>
      </c>
      <c r="X7" s="78">
        <f t="shared" si="13"/>
        <v>0.03</v>
      </c>
      <c r="Y7" s="78">
        <f t="shared" si="14"/>
        <v>0.02</v>
      </c>
      <c r="Z7" s="78">
        <f t="shared" si="15"/>
        <v>0.03</v>
      </c>
      <c r="AA7" s="78">
        <f t="shared" si="16"/>
        <v>0.02</v>
      </c>
      <c r="AB7" s="78">
        <f t="shared" si="17"/>
        <v>0.02</v>
      </c>
      <c r="AC7" s="78">
        <f t="shared" si="18"/>
        <v>0.02</v>
      </c>
      <c r="AD7" s="78">
        <f t="shared" si="19"/>
        <v>0.03</v>
      </c>
      <c r="AE7" s="78">
        <f t="shared" si="20"/>
        <v>0.02</v>
      </c>
      <c r="AF7" s="78">
        <f t="shared" si="21"/>
        <v>0.02</v>
      </c>
      <c r="AG7" s="78">
        <f t="shared" si="22"/>
        <v>0.02</v>
      </c>
      <c r="AH7" s="78">
        <f t="shared" si="23"/>
        <v>0.02</v>
      </c>
      <c r="AI7" s="78">
        <f t="shared" si="24"/>
        <v>0.03</v>
      </c>
      <c r="AJ7" s="78">
        <f t="shared" si="25"/>
        <v>0.02</v>
      </c>
    </row>
    <row r="8" spans="1:36" ht="12.95" customHeight="1" x14ac:dyDescent="0.15">
      <c r="A8" s="85">
        <v>115</v>
      </c>
      <c r="B8" s="99" t="s">
        <v>451</v>
      </c>
      <c r="C8" s="99"/>
      <c r="D8" s="77">
        <v>18</v>
      </c>
      <c r="E8" s="77">
        <v>16</v>
      </c>
      <c r="F8" s="4">
        <f t="shared" si="0"/>
        <v>0.19</v>
      </c>
      <c r="G8" s="5"/>
      <c r="H8" s="85"/>
      <c r="I8" s="77"/>
      <c r="J8" s="1" t="s">
        <v>15</v>
      </c>
      <c r="K8" s="78">
        <f t="shared" si="1"/>
        <v>0.19</v>
      </c>
      <c r="L8" s="78">
        <f t="shared" si="2"/>
        <v>0.21</v>
      </c>
      <c r="M8" s="78">
        <f t="shared" si="3"/>
        <v>0.21</v>
      </c>
      <c r="N8" s="78">
        <f t="shared" si="4"/>
        <v>0.21</v>
      </c>
      <c r="O8" s="78">
        <f t="shared" si="5"/>
        <v>0.21</v>
      </c>
      <c r="P8" s="78">
        <f t="shared" si="26"/>
        <v>0.21</v>
      </c>
      <c r="Q8" s="78">
        <f t="shared" si="6"/>
        <v>0.19</v>
      </c>
      <c r="R8" s="78">
        <f t="shared" si="7"/>
        <v>0.21</v>
      </c>
      <c r="S8" s="78">
        <f t="shared" si="8"/>
        <v>0.21</v>
      </c>
      <c r="T8" s="78">
        <f t="shared" si="9"/>
        <v>0.22</v>
      </c>
      <c r="U8" s="78">
        <f t="shared" si="10"/>
        <v>0.21</v>
      </c>
      <c r="V8" s="78">
        <f t="shared" si="11"/>
        <v>0.21</v>
      </c>
      <c r="W8" s="78">
        <f t="shared" si="12"/>
        <v>0.2</v>
      </c>
      <c r="X8" s="78">
        <f t="shared" si="13"/>
        <v>0.21</v>
      </c>
      <c r="Y8" s="78">
        <f t="shared" si="14"/>
        <v>0.18</v>
      </c>
      <c r="Z8" s="78">
        <f t="shared" si="15"/>
        <v>0.2</v>
      </c>
      <c r="AA8" s="78">
        <f t="shared" si="16"/>
        <v>0.19</v>
      </c>
      <c r="AB8" s="78">
        <f t="shared" si="17"/>
        <v>0.21</v>
      </c>
      <c r="AC8" s="78">
        <f t="shared" si="18"/>
        <v>0.21</v>
      </c>
      <c r="AD8" s="78">
        <f t="shared" si="19"/>
        <v>0.24</v>
      </c>
      <c r="AE8" s="78">
        <f t="shared" si="20"/>
        <v>0.19</v>
      </c>
      <c r="AF8" s="78">
        <f t="shared" si="21"/>
        <v>0.21</v>
      </c>
      <c r="AG8" s="78">
        <f t="shared" si="22"/>
        <v>0.18</v>
      </c>
      <c r="AH8" s="78">
        <f t="shared" si="23"/>
        <v>0.19</v>
      </c>
      <c r="AI8" s="78">
        <f t="shared" si="24"/>
        <v>0.21</v>
      </c>
      <c r="AJ8" s="78">
        <f t="shared" si="25"/>
        <v>0.19</v>
      </c>
    </row>
    <row r="9" spans="1:36" ht="12.95" customHeight="1" x14ac:dyDescent="0.15">
      <c r="A9" s="85">
        <v>116</v>
      </c>
      <c r="B9" s="99" t="s">
        <v>451</v>
      </c>
      <c r="C9" s="99"/>
      <c r="D9" s="77">
        <v>16</v>
      </c>
      <c r="E9" s="77">
        <v>13</v>
      </c>
      <c r="F9" s="4">
        <f t="shared" si="0"/>
        <v>0.12</v>
      </c>
      <c r="G9" s="5"/>
      <c r="H9" s="85" t="s">
        <v>32</v>
      </c>
      <c r="I9" s="5"/>
      <c r="J9" s="1" t="s">
        <v>15</v>
      </c>
      <c r="K9" s="78">
        <f t="shared" si="1"/>
        <v>0.13</v>
      </c>
      <c r="L9" s="78">
        <f t="shared" si="2"/>
        <v>0.13</v>
      </c>
      <c r="M9" s="78">
        <f t="shared" si="3"/>
        <v>0.13</v>
      </c>
      <c r="N9" s="78">
        <f t="shared" si="4"/>
        <v>0.14000000000000001</v>
      </c>
      <c r="O9" s="78">
        <f t="shared" si="5"/>
        <v>0.14000000000000001</v>
      </c>
      <c r="P9" s="78">
        <f t="shared" si="26"/>
        <v>0.13</v>
      </c>
      <c r="Q9" s="78">
        <f t="shared" si="6"/>
        <v>0.13</v>
      </c>
      <c r="R9" s="78">
        <f t="shared" si="7"/>
        <v>0.13</v>
      </c>
      <c r="S9" s="78">
        <f t="shared" si="8"/>
        <v>0.14000000000000001</v>
      </c>
      <c r="T9" s="78">
        <f t="shared" si="9"/>
        <v>0.13</v>
      </c>
      <c r="U9" s="78">
        <f t="shared" si="10"/>
        <v>0.13</v>
      </c>
      <c r="V9" s="78">
        <f t="shared" si="11"/>
        <v>0.14000000000000001</v>
      </c>
      <c r="W9" s="78">
        <f t="shared" si="12"/>
        <v>0.13</v>
      </c>
      <c r="X9" s="78">
        <f t="shared" si="13"/>
        <v>0.13</v>
      </c>
      <c r="Y9" s="78">
        <f t="shared" si="14"/>
        <v>0.12</v>
      </c>
      <c r="Z9" s="78">
        <f t="shared" si="15"/>
        <v>0.13</v>
      </c>
      <c r="AA9" s="78">
        <f t="shared" si="16"/>
        <v>0.12</v>
      </c>
      <c r="AB9" s="78">
        <f t="shared" si="17"/>
        <v>0.13</v>
      </c>
      <c r="AC9" s="78">
        <f t="shared" si="18"/>
        <v>0.13</v>
      </c>
      <c r="AD9" s="78">
        <f t="shared" si="19"/>
        <v>0.16</v>
      </c>
      <c r="AE9" s="78">
        <f t="shared" si="20"/>
        <v>0.12</v>
      </c>
      <c r="AF9" s="78">
        <f t="shared" si="21"/>
        <v>0.13</v>
      </c>
      <c r="AG9" s="78">
        <f t="shared" si="22"/>
        <v>0.12</v>
      </c>
      <c r="AH9" s="78">
        <f t="shared" si="23"/>
        <v>0.12</v>
      </c>
      <c r="AI9" s="78">
        <f t="shared" si="24"/>
        <v>0.14000000000000001</v>
      </c>
      <c r="AJ9" s="78">
        <f t="shared" si="25"/>
        <v>0.12</v>
      </c>
    </row>
    <row r="10" spans="1:36" ht="12.95" customHeight="1" x14ac:dyDescent="0.15">
      <c r="A10" s="85">
        <v>117</v>
      </c>
      <c r="B10" s="99" t="s">
        <v>424</v>
      </c>
      <c r="C10" s="99"/>
      <c r="D10" s="77">
        <v>26</v>
      </c>
      <c r="E10" s="77">
        <v>17</v>
      </c>
      <c r="F10" s="4">
        <f t="shared" si="0"/>
        <v>0.43</v>
      </c>
      <c r="G10" s="5"/>
      <c r="H10" s="85" t="s">
        <v>32</v>
      </c>
      <c r="I10" s="5"/>
      <c r="J10" s="1" t="s">
        <v>15</v>
      </c>
      <c r="K10" s="78">
        <f t="shared" si="1"/>
        <v>0.39</v>
      </c>
      <c r="L10" s="78">
        <f t="shared" si="2"/>
        <v>0.44</v>
      </c>
      <c r="M10" s="78">
        <f t="shared" si="3"/>
        <v>0.43</v>
      </c>
      <c r="N10" s="78">
        <f t="shared" si="4"/>
        <v>0.43</v>
      </c>
      <c r="O10" s="78">
        <f t="shared" si="5"/>
        <v>0.44</v>
      </c>
      <c r="P10" s="78">
        <f t="shared" si="26"/>
        <v>0.43</v>
      </c>
      <c r="Q10" s="78">
        <f t="shared" si="6"/>
        <v>0.4</v>
      </c>
      <c r="R10" s="78">
        <f t="shared" si="7"/>
        <v>0.44</v>
      </c>
      <c r="S10" s="78">
        <f t="shared" si="8"/>
        <v>0.43</v>
      </c>
      <c r="T10" s="78">
        <f t="shared" si="9"/>
        <v>0.44</v>
      </c>
      <c r="U10" s="78">
        <f t="shared" si="10"/>
        <v>0.43</v>
      </c>
      <c r="V10" s="78">
        <f t="shared" si="11"/>
        <v>0.46</v>
      </c>
      <c r="W10" s="78">
        <f t="shared" si="12"/>
        <v>0.43</v>
      </c>
      <c r="X10" s="78">
        <f t="shared" si="13"/>
        <v>0.43</v>
      </c>
      <c r="Y10" s="78">
        <f t="shared" si="14"/>
        <v>0.4</v>
      </c>
      <c r="Z10" s="78">
        <f t="shared" si="15"/>
        <v>0.43</v>
      </c>
      <c r="AA10" s="78">
        <f t="shared" si="16"/>
        <v>0.38</v>
      </c>
      <c r="AB10" s="78">
        <f t="shared" si="17"/>
        <v>0.46</v>
      </c>
      <c r="AC10" s="78">
        <f t="shared" si="18"/>
        <v>0.45</v>
      </c>
      <c r="AD10" s="78">
        <f t="shared" si="19"/>
        <v>0.47</v>
      </c>
      <c r="AE10" s="78">
        <f t="shared" si="20"/>
        <v>0.41</v>
      </c>
      <c r="AF10" s="78">
        <f t="shared" si="21"/>
        <v>0.45</v>
      </c>
      <c r="AG10" s="78">
        <f t="shared" si="22"/>
        <v>0.39</v>
      </c>
      <c r="AH10" s="78">
        <f t="shared" si="23"/>
        <v>0.41</v>
      </c>
      <c r="AI10" s="78">
        <f t="shared" si="24"/>
        <v>0.43</v>
      </c>
      <c r="AJ10" s="78">
        <f t="shared" si="25"/>
        <v>0.41</v>
      </c>
    </row>
    <row r="11" spans="1:36" ht="12.95" customHeight="1" x14ac:dyDescent="0.15">
      <c r="A11" s="85">
        <v>118</v>
      </c>
      <c r="B11" s="99" t="s">
        <v>451</v>
      </c>
      <c r="C11" s="99"/>
      <c r="D11" s="77">
        <v>8</v>
      </c>
      <c r="E11" s="77">
        <v>7</v>
      </c>
      <c r="F11" s="4">
        <f t="shared" si="0"/>
        <v>0.02</v>
      </c>
      <c r="G11" s="5"/>
      <c r="H11" s="85" t="s">
        <v>32</v>
      </c>
      <c r="I11" s="77"/>
      <c r="J11" s="1" t="s">
        <v>15</v>
      </c>
      <c r="K11" s="78">
        <f t="shared" si="1"/>
        <v>0.02</v>
      </c>
      <c r="L11" s="78">
        <f t="shared" si="2"/>
        <v>0.02</v>
      </c>
      <c r="M11" s="78">
        <f t="shared" si="3"/>
        <v>0.02</v>
      </c>
      <c r="N11" s="78">
        <f t="shared" si="4"/>
        <v>0.02</v>
      </c>
      <c r="O11" s="78">
        <f t="shared" si="5"/>
        <v>0.02</v>
      </c>
      <c r="P11" s="78">
        <f t="shared" si="26"/>
        <v>0.02</v>
      </c>
      <c r="Q11" s="78">
        <f t="shared" si="6"/>
        <v>0.02</v>
      </c>
      <c r="R11" s="78">
        <f t="shared" si="7"/>
        <v>0.02</v>
      </c>
      <c r="S11" s="78">
        <f t="shared" si="8"/>
        <v>0.02</v>
      </c>
      <c r="T11" s="78">
        <f t="shared" si="9"/>
        <v>0.02</v>
      </c>
      <c r="U11" s="78">
        <f t="shared" si="10"/>
        <v>0.02</v>
      </c>
      <c r="V11" s="78">
        <f t="shared" si="11"/>
        <v>0.02</v>
      </c>
      <c r="W11" s="78">
        <f t="shared" si="12"/>
        <v>0.02</v>
      </c>
      <c r="X11" s="78">
        <f t="shared" si="13"/>
        <v>0.02</v>
      </c>
      <c r="Y11" s="78">
        <f t="shared" si="14"/>
        <v>0.02</v>
      </c>
      <c r="Z11" s="78">
        <f t="shared" si="15"/>
        <v>0.02</v>
      </c>
      <c r="AA11" s="78">
        <f t="shared" si="16"/>
        <v>0.02</v>
      </c>
      <c r="AB11" s="78">
        <f t="shared" si="17"/>
        <v>0.02</v>
      </c>
      <c r="AC11" s="78">
        <f t="shared" si="18"/>
        <v>0.02</v>
      </c>
      <c r="AD11" s="78">
        <f t="shared" si="19"/>
        <v>0.03</v>
      </c>
      <c r="AE11" s="78">
        <f t="shared" si="20"/>
        <v>0.02</v>
      </c>
      <c r="AF11" s="78">
        <f t="shared" si="21"/>
        <v>0.02</v>
      </c>
      <c r="AG11" s="78">
        <f t="shared" si="22"/>
        <v>0.02</v>
      </c>
      <c r="AH11" s="78">
        <f t="shared" si="23"/>
        <v>0.02</v>
      </c>
      <c r="AI11" s="78">
        <f t="shared" si="24"/>
        <v>0.02</v>
      </c>
      <c r="AJ11" s="78">
        <f t="shared" si="25"/>
        <v>0.02</v>
      </c>
    </row>
    <row r="12" spans="1:36" ht="12.95" customHeight="1" x14ac:dyDescent="0.15">
      <c r="A12" s="85">
        <v>119</v>
      </c>
      <c r="B12" s="99" t="s">
        <v>462</v>
      </c>
      <c r="C12" s="99"/>
      <c r="D12" s="77">
        <v>20</v>
      </c>
      <c r="E12" s="77">
        <v>15</v>
      </c>
      <c r="F12" s="4">
        <f t="shared" si="0"/>
        <v>0.22</v>
      </c>
      <c r="G12" s="5"/>
      <c r="H12" s="85" t="s">
        <v>32</v>
      </c>
      <c r="I12" s="5"/>
      <c r="J12" s="1" t="s">
        <v>15</v>
      </c>
      <c r="K12" s="78">
        <f t="shared" si="1"/>
        <v>0.22</v>
      </c>
      <c r="L12" s="78">
        <f t="shared" si="2"/>
        <v>0.24</v>
      </c>
      <c r="M12" s="78">
        <f t="shared" si="3"/>
        <v>0.23</v>
      </c>
      <c r="N12" s="78">
        <f t="shared" si="4"/>
        <v>0.24</v>
      </c>
      <c r="O12" s="78">
        <f t="shared" si="5"/>
        <v>0.24</v>
      </c>
      <c r="P12" s="78">
        <f t="shared" si="26"/>
        <v>0.24</v>
      </c>
      <c r="Q12" s="78">
        <f t="shared" si="6"/>
        <v>0.22</v>
      </c>
      <c r="R12" s="78">
        <f t="shared" si="7"/>
        <v>0.24</v>
      </c>
      <c r="S12" s="78">
        <f t="shared" si="8"/>
        <v>0.24</v>
      </c>
      <c r="T12" s="78">
        <f t="shared" si="9"/>
        <v>0.24</v>
      </c>
      <c r="U12" s="78">
        <f t="shared" si="10"/>
        <v>0.24</v>
      </c>
      <c r="V12" s="78">
        <f t="shared" si="11"/>
        <v>0.25</v>
      </c>
      <c r="W12" s="78">
        <f t="shared" si="12"/>
        <v>0.23</v>
      </c>
      <c r="X12" s="78">
        <f t="shared" si="13"/>
        <v>0.23</v>
      </c>
      <c r="Y12" s="78">
        <f t="shared" si="14"/>
        <v>0.21</v>
      </c>
      <c r="Z12" s="78">
        <f t="shared" si="15"/>
        <v>0.23</v>
      </c>
      <c r="AA12" s="78">
        <f t="shared" si="16"/>
        <v>0.21</v>
      </c>
      <c r="AB12" s="78">
        <f t="shared" si="17"/>
        <v>0.24</v>
      </c>
      <c r="AC12" s="78">
        <f t="shared" si="18"/>
        <v>0.24</v>
      </c>
      <c r="AD12" s="78">
        <f t="shared" si="19"/>
        <v>0.27</v>
      </c>
      <c r="AE12" s="78">
        <f t="shared" si="20"/>
        <v>0.21</v>
      </c>
      <c r="AF12" s="78">
        <f t="shared" si="21"/>
        <v>0.24</v>
      </c>
      <c r="AG12" s="78">
        <f t="shared" si="22"/>
        <v>0.21</v>
      </c>
      <c r="AH12" s="78">
        <f t="shared" si="23"/>
        <v>0.22</v>
      </c>
      <c r="AI12" s="78">
        <f t="shared" si="24"/>
        <v>0.24</v>
      </c>
      <c r="AJ12" s="78">
        <f t="shared" si="25"/>
        <v>0.22</v>
      </c>
    </row>
    <row r="13" spans="1:36" ht="12.95" customHeight="1" x14ac:dyDescent="0.15">
      <c r="A13" s="85">
        <v>120</v>
      </c>
      <c r="B13" s="99" t="s">
        <v>424</v>
      </c>
      <c r="C13" s="99"/>
      <c r="D13" s="77">
        <v>20</v>
      </c>
      <c r="E13" s="77">
        <v>18</v>
      </c>
      <c r="F13" s="4">
        <f t="shared" si="0"/>
        <v>0.28000000000000003</v>
      </c>
      <c r="G13" s="5"/>
      <c r="H13" s="85"/>
      <c r="I13" s="5"/>
      <c r="J13" s="1" t="s">
        <v>15</v>
      </c>
      <c r="K13" s="78">
        <f t="shared" si="1"/>
        <v>0.26</v>
      </c>
      <c r="L13" s="78">
        <f t="shared" si="2"/>
        <v>0.28999999999999998</v>
      </c>
      <c r="M13" s="78">
        <f t="shared" si="3"/>
        <v>0.28999999999999998</v>
      </c>
      <c r="N13" s="78">
        <f t="shared" si="4"/>
        <v>0.28999999999999998</v>
      </c>
      <c r="O13" s="78">
        <f t="shared" si="5"/>
        <v>0.28999999999999998</v>
      </c>
      <c r="P13" s="78">
        <f t="shared" si="26"/>
        <v>0.28999999999999998</v>
      </c>
      <c r="Q13" s="78">
        <f t="shared" si="6"/>
        <v>0.26</v>
      </c>
      <c r="R13" s="78">
        <f t="shared" si="7"/>
        <v>0.28999999999999998</v>
      </c>
      <c r="S13" s="78">
        <f t="shared" si="8"/>
        <v>0.28999999999999998</v>
      </c>
      <c r="T13" s="78">
        <f t="shared" si="9"/>
        <v>0.3</v>
      </c>
      <c r="U13" s="78">
        <f t="shared" si="10"/>
        <v>0.28999999999999998</v>
      </c>
      <c r="V13" s="78">
        <f t="shared" si="11"/>
        <v>0.28999999999999998</v>
      </c>
      <c r="W13" s="78">
        <f t="shared" si="12"/>
        <v>0.28000000000000003</v>
      </c>
      <c r="X13" s="78">
        <f t="shared" si="13"/>
        <v>0.28000000000000003</v>
      </c>
      <c r="Y13" s="78">
        <f t="shared" si="14"/>
        <v>0.25</v>
      </c>
      <c r="Z13" s="78">
        <f t="shared" si="15"/>
        <v>0.28000000000000003</v>
      </c>
      <c r="AA13" s="78">
        <f t="shared" si="16"/>
        <v>0.25</v>
      </c>
      <c r="AB13" s="78">
        <f t="shared" si="17"/>
        <v>0.28999999999999998</v>
      </c>
      <c r="AC13" s="78">
        <f t="shared" si="18"/>
        <v>0.28999999999999998</v>
      </c>
      <c r="AD13" s="78">
        <f t="shared" si="19"/>
        <v>0.33</v>
      </c>
      <c r="AE13" s="78">
        <f t="shared" si="20"/>
        <v>0.26</v>
      </c>
      <c r="AF13" s="78">
        <f t="shared" si="21"/>
        <v>0.28999999999999998</v>
      </c>
      <c r="AG13" s="78">
        <f t="shared" si="22"/>
        <v>0.24</v>
      </c>
      <c r="AH13" s="78">
        <f t="shared" si="23"/>
        <v>0.26</v>
      </c>
      <c r="AI13" s="78">
        <f t="shared" si="24"/>
        <v>0.28000000000000003</v>
      </c>
      <c r="AJ13" s="78">
        <f t="shared" si="25"/>
        <v>0.26</v>
      </c>
    </row>
    <row r="14" spans="1:36" ht="12.95" customHeight="1" x14ac:dyDescent="0.15">
      <c r="A14" s="85">
        <v>121</v>
      </c>
      <c r="B14" s="99" t="s">
        <v>424</v>
      </c>
      <c r="C14" s="99"/>
      <c r="D14" s="77">
        <v>18</v>
      </c>
      <c r="E14" s="77">
        <v>15</v>
      </c>
      <c r="F14" s="4">
        <f t="shared" si="0"/>
        <v>0.19</v>
      </c>
      <c r="G14" s="5"/>
      <c r="H14" s="85" t="s">
        <v>32</v>
      </c>
      <c r="I14" s="77"/>
      <c r="J14" s="1" t="s">
        <v>15</v>
      </c>
      <c r="K14" s="78">
        <f t="shared" si="1"/>
        <v>0.18</v>
      </c>
      <c r="L14" s="78">
        <f t="shared" si="2"/>
        <v>0.19</v>
      </c>
      <c r="M14" s="78">
        <f t="shared" si="3"/>
        <v>0.19</v>
      </c>
      <c r="N14" s="78">
        <f t="shared" si="4"/>
        <v>0.2</v>
      </c>
      <c r="O14" s="78">
        <f t="shared" si="5"/>
        <v>0.2</v>
      </c>
      <c r="P14" s="78">
        <f t="shared" si="26"/>
        <v>0.19</v>
      </c>
      <c r="Q14" s="78">
        <f t="shared" si="6"/>
        <v>0.18</v>
      </c>
      <c r="R14" s="78">
        <f t="shared" si="7"/>
        <v>0.19</v>
      </c>
      <c r="S14" s="78">
        <f t="shared" si="8"/>
        <v>0.2</v>
      </c>
      <c r="T14" s="78">
        <f t="shared" si="9"/>
        <v>0.2</v>
      </c>
      <c r="U14" s="78">
        <f t="shared" si="10"/>
        <v>0.19</v>
      </c>
      <c r="V14" s="78">
        <f t="shared" si="11"/>
        <v>0.2</v>
      </c>
      <c r="W14" s="78">
        <f t="shared" si="12"/>
        <v>0.19</v>
      </c>
      <c r="X14" s="78">
        <f t="shared" si="13"/>
        <v>0.19</v>
      </c>
      <c r="Y14" s="78">
        <f t="shared" si="14"/>
        <v>0.17</v>
      </c>
      <c r="Z14" s="78">
        <f t="shared" si="15"/>
        <v>0.19</v>
      </c>
      <c r="AA14" s="78">
        <f t="shared" si="16"/>
        <v>0.17</v>
      </c>
      <c r="AB14" s="78">
        <f t="shared" si="17"/>
        <v>0.19</v>
      </c>
      <c r="AC14" s="78">
        <f t="shared" si="18"/>
        <v>0.2</v>
      </c>
      <c r="AD14" s="78">
        <f t="shared" si="19"/>
        <v>0.23</v>
      </c>
      <c r="AE14" s="78">
        <f t="shared" si="20"/>
        <v>0.18</v>
      </c>
      <c r="AF14" s="78">
        <f t="shared" si="21"/>
        <v>0.19</v>
      </c>
      <c r="AG14" s="78">
        <f t="shared" si="22"/>
        <v>0.17</v>
      </c>
      <c r="AH14" s="78">
        <f t="shared" si="23"/>
        <v>0.18</v>
      </c>
      <c r="AI14" s="78">
        <f t="shared" si="24"/>
        <v>0.19</v>
      </c>
      <c r="AJ14" s="78">
        <f t="shared" si="25"/>
        <v>0.18</v>
      </c>
    </row>
    <row r="15" spans="1:36" ht="12.95" customHeight="1" x14ac:dyDescent="0.15">
      <c r="A15" s="85">
        <v>122</v>
      </c>
      <c r="B15" s="99" t="s">
        <v>451</v>
      </c>
      <c r="C15" s="99"/>
      <c r="D15" s="77">
        <v>8</v>
      </c>
      <c r="E15" s="77">
        <v>7</v>
      </c>
      <c r="F15" s="4">
        <f t="shared" si="0"/>
        <v>0.02</v>
      </c>
      <c r="G15" s="5"/>
      <c r="H15" s="85" t="s">
        <v>32</v>
      </c>
      <c r="I15" s="77"/>
      <c r="J15" s="1" t="s">
        <v>15</v>
      </c>
      <c r="K15" s="78">
        <f t="shared" si="1"/>
        <v>0.02</v>
      </c>
      <c r="L15" s="78">
        <f t="shared" si="2"/>
        <v>0.02</v>
      </c>
      <c r="M15" s="78">
        <f t="shared" si="3"/>
        <v>0.02</v>
      </c>
      <c r="N15" s="78">
        <f t="shared" si="4"/>
        <v>0.02</v>
      </c>
      <c r="O15" s="78">
        <f t="shared" si="5"/>
        <v>0.02</v>
      </c>
      <c r="P15" s="78">
        <f t="shared" si="26"/>
        <v>0.02</v>
      </c>
      <c r="Q15" s="78">
        <f t="shared" si="6"/>
        <v>0.02</v>
      </c>
      <c r="R15" s="78">
        <f t="shared" si="7"/>
        <v>0.02</v>
      </c>
      <c r="S15" s="78">
        <f t="shared" si="8"/>
        <v>0.02</v>
      </c>
      <c r="T15" s="78">
        <f t="shared" si="9"/>
        <v>0.02</v>
      </c>
      <c r="U15" s="78">
        <f t="shared" si="10"/>
        <v>0.02</v>
      </c>
      <c r="V15" s="78">
        <f t="shared" si="11"/>
        <v>0.02</v>
      </c>
      <c r="W15" s="78">
        <f t="shared" si="12"/>
        <v>0.02</v>
      </c>
      <c r="X15" s="78">
        <f t="shared" si="13"/>
        <v>0.02</v>
      </c>
      <c r="Y15" s="78">
        <f t="shared" si="14"/>
        <v>0.02</v>
      </c>
      <c r="Z15" s="78">
        <f t="shared" si="15"/>
        <v>0.02</v>
      </c>
      <c r="AA15" s="78">
        <f t="shared" si="16"/>
        <v>0.02</v>
      </c>
      <c r="AB15" s="78">
        <f t="shared" si="17"/>
        <v>0.02</v>
      </c>
      <c r="AC15" s="78">
        <f t="shared" si="18"/>
        <v>0.02</v>
      </c>
      <c r="AD15" s="78">
        <f t="shared" si="19"/>
        <v>0.03</v>
      </c>
      <c r="AE15" s="78">
        <f t="shared" si="20"/>
        <v>0.02</v>
      </c>
      <c r="AF15" s="78">
        <f t="shared" si="21"/>
        <v>0.02</v>
      </c>
      <c r="AG15" s="78">
        <f t="shared" si="22"/>
        <v>0.02</v>
      </c>
      <c r="AH15" s="78">
        <f t="shared" si="23"/>
        <v>0.02</v>
      </c>
      <c r="AI15" s="78">
        <f t="shared" si="24"/>
        <v>0.02</v>
      </c>
      <c r="AJ15" s="78">
        <f t="shared" si="25"/>
        <v>0.02</v>
      </c>
    </row>
    <row r="16" spans="1:36" ht="12.95" customHeight="1" x14ac:dyDescent="0.15">
      <c r="A16" s="85">
        <v>123</v>
      </c>
      <c r="B16" s="99" t="s">
        <v>462</v>
      </c>
      <c r="C16" s="99"/>
      <c r="D16" s="77">
        <v>16</v>
      </c>
      <c r="E16" s="77">
        <v>15</v>
      </c>
      <c r="F16" s="4">
        <f t="shared" si="0"/>
        <v>0.14000000000000001</v>
      </c>
      <c r="G16" s="5"/>
      <c r="H16" s="85" t="s">
        <v>32</v>
      </c>
      <c r="I16" s="77"/>
      <c r="J16" s="1" t="s">
        <v>15</v>
      </c>
      <c r="K16" s="78">
        <f t="shared" si="1"/>
        <v>0.15</v>
      </c>
      <c r="L16" s="78">
        <f t="shared" si="2"/>
        <v>0.16</v>
      </c>
      <c r="M16" s="78">
        <f t="shared" si="3"/>
        <v>0.16</v>
      </c>
      <c r="N16" s="78">
        <f t="shared" si="4"/>
        <v>0.16</v>
      </c>
      <c r="O16" s="78">
        <f t="shared" si="5"/>
        <v>0.16</v>
      </c>
      <c r="P16" s="78">
        <f t="shared" si="26"/>
        <v>0.16</v>
      </c>
      <c r="Q16" s="78">
        <f t="shared" si="6"/>
        <v>0.15</v>
      </c>
      <c r="R16" s="78">
        <f t="shared" si="7"/>
        <v>0.16</v>
      </c>
      <c r="S16" s="78">
        <f t="shared" si="8"/>
        <v>0.16</v>
      </c>
      <c r="T16" s="78">
        <f t="shared" si="9"/>
        <v>0.16</v>
      </c>
      <c r="U16" s="78">
        <f t="shared" si="10"/>
        <v>0.16</v>
      </c>
      <c r="V16" s="78">
        <f t="shared" si="11"/>
        <v>0.16</v>
      </c>
      <c r="W16" s="78">
        <f t="shared" si="12"/>
        <v>0.15</v>
      </c>
      <c r="X16" s="78">
        <f t="shared" si="13"/>
        <v>0.16</v>
      </c>
      <c r="Y16" s="78">
        <f t="shared" si="14"/>
        <v>0.14000000000000001</v>
      </c>
      <c r="Z16" s="78">
        <f t="shared" si="15"/>
        <v>0.15</v>
      </c>
      <c r="AA16" s="78">
        <f t="shared" si="16"/>
        <v>0.14000000000000001</v>
      </c>
      <c r="AB16" s="78">
        <f t="shared" si="17"/>
        <v>0.15</v>
      </c>
      <c r="AC16" s="78">
        <f t="shared" si="18"/>
        <v>0.16</v>
      </c>
      <c r="AD16" s="78">
        <f t="shared" si="19"/>
        <v>0.19</v>
      </c>
      <c r="AE16" s="78">
        <f t="shared" si="20"/>
        <v>0.14000000000000001</v>
      </c>
      <c r="AF16" s="78">
        <f t="shared" si="21"/>
        <v>0.15</v>
      </c>
      <c r="AG16" s="78">
        <f t="shared" si="22"/>
        <v>0.14000000000000001</v>
      </c>
      <c r="AH16" s="78">
        <f t="shared" si="23"/>
        <v>0.14000000000000001</v>
      </c>
      <c r="AI16" s="78">
        <f t="shared" si="24"/>
        <v>0.16</v>
      </c>
      <c r="AJ16" s="78">
        <f t="shared" si="25"/>
        <v>0.14000000000000001</v>
      </c>
    </row>
    <row r="17" spans="1:36" ht="12.95" customHeight="1" x14ac:dyDescent="0.15">
      <c r="A17" s="85">
        <v>124</v>
      </c>
      <c r="B17" s="99" t="s">
        <v>424</v>
      </c>
      <c r="C17" s="99"/>
      <c r="D17" s="77">
        <v>24</v>
      </c>
      <c r="E17" s="77">
        <v>17</v>
      </c>
      <c r="F17" s="4">
        <f t="shared" si="0"/>
        <v>0.37</v>
      </c>
      <c r="G17" s="5"/>
      <c r="H17" s="85" t="s">
        <v>32</v>
      </c>
      <c r="I17" s="77"/>
      <c r="J17" s="1" t="s">
        <v>15</v>
      </c>
      <c r="K17" s="78">
        <f t="shared" si="1"/>
        <v>0.34</v>
      </c>
      <c r="L17" s="78">
        <f t="shared" si="2"/>
        <v>0.38</v>
      </c>
      <c r="M17" s="78">
        <f t="shared" si="3"/>
        <v>0.37</v>
      </c>
      <c r="N17" s="78">
        <f t="shared" si="4"/>
        <v>0.37</v>
      </c>
      <c r="O17" s="78">
        <f t="shared" si="5"/>
        <v>0.38</v>
      </c>
      <c r="P17" s="78">
        <f t="shared" si="26"/>
        <v>0.37</v>
      </c>
      <c r="Q17" s="78">
        <f t="shared" si="6"/>
        <v>0.34</v>
      </c>
      <c r="R17" s="78">
        <f t="shared" si="7"/>
        <v>0.38</v>
      </c>
      <c r="S17" s="78">
        <f t="shared" si="8"/>
        <v>0.38</v>
      </c>
      <c r="T17" s="78">
        <f t="shared" si="9"/>
        <v>0.38</v>
      </c>
      <c r="U17" s="78">
        <f t="shared" si="10"/>
        <v>0.38</v>
      </c>
      <c r="V17" s="78">
        <f t="shared" si="11"/>
        <v>0.4</v>
      </c>
      <c r="W17" s="78">
        <f t="shared" si="12"/>
        <v>0.37</v>
      </c>
      <c r="X17" s="78">
        <f t="shared" si="13"/>
        <v>0.37</v>
      </c>
      <c r="Y17" s="78">
        <f t="shared" si="14"/>
        <v>0.34</v>
      </c>
      <c r="Z17" s="78">
        <f t="shared" si="15"/>
        <v>0.37</v>
      </c>
      <c r="AA17" s="78">
        <f t="shared" si="16"/>
        <v>0.33</v>
      </c>
      <c r="AB17" s="78">
        <f t="shared" si="17"/>
        <v>0.39</v>
      </c>
      <c r="AC17" s="78">
        <f t="shared" si="18"/>
        <v>0.39</v>
      </c>
      <c r="AD17" s="78">
        <f t="shared" si="19"/>
        <v>0.41</v>
      </c>
      <c r="AE17" s="78">
        <f t="shared" si="20"/>
        <v>0.35</v>
      </c>
      <c r="AF17" s="78">
        <f t="shared" si="21"/>
        <v>0.39</v>
      </c>
      <c r="AG17" s="78">
        <f t="shared" si="22"/>
        <v>0.33</v>
      </c>
      <c r="AH17" s="78">
        <f t="shared" si="23"/>
        <v>0.35</v>
      </c>
      <c r="AI17" s="78">
        <f t="shared" si="24"/>
        <v>0.37</v>
      </c>
      <c r="AJ17" s="78">
        <f t="shared" si="25"/>
        <v>0.35</v>
      </c>
    </row>
    <row r="18" spans="1:36" ht="12.95" customHeight="1" x14ac:dyDescent="0.15">
      <c r="A18" s="85">
        <v>125</v>
      </c>
      <c r="B18" s="99" t="s">
        <v>427</v>
      </c>
      <c r="C18" s="99"/>
      <c r="D18" s="77">
        <v>8</v>
      </c>
      <c r="E18" s="77">
        <v>7</v>
      </c>
      <c r="F18" s="4">
        <f t="shared" si="0"/>
        <v>0.02</v>
      </c>
      <c r="G18" s="5"/>
      <c r="H18" s="85" t="s">
        <v>32</v>
      </c>
      <c r="I18" s="77"/>
      <c r="J18" s="1" t="s">
        <v>15</v>
      </c>
      <c r="K18" s="78">
        <f t="shared" si="1"/>
        <v>0.02</v>
      </c>
      <c r="L18" s="78">
        <f t="shared" si="2"/>
        <v>0.02</v>
      </c>
      <c r="M18" s="78">
        <f t="shared" si="3"/>
        <v>0.02</v>
      </c>
      <c r="N18" s="78">
        <f t="shared" si="4"/>
        <v>0.02</v>
      </c>
      <c r="O18" s="78">
        <f t="shared" si="5"/>
        <v>0.02</v>
      </c>
      <c r="P18" s="78">
        <f t="shared" si="26"/>
        <v>0.02</v>
      </c>
      <c r="Q18" s="78">
        <f t="shared" si="6"/>
        <v>0.02</v>
      </c>
      <c r="R18" s="78">
        <f t="shared" si="7"/>
        <v>0.02</v>
      </c>
      <c r="S18" s="78">
        <f t="shared" si="8"/>
        <v>0.02</v>
      </c>
      <c r="T18" s="78">
        <f t="shared" si="9"/>
        <v>0.02</v>
      </c>
      <c r="U18" s="78">
        <f t="shared" si="10"/>
        <v>0.02</v>
      </c>
      <c r="V18" s="78">
        <f t="shared" si="11"/>
        <v>0.02</v>
      </c>
      <c r="W18" s="78">
        <f t="shared" si="12"/>
        <v>0.02</v>
      </c>
      <c r="X18" s="78">
        <f t="shared" si="13"/>
        <v>0.02</v>
      </c>
      <c r="Y18" s="78">
        <f t="shared" si="14"/>
        <v>0.02</v>
      </c>
      <c r="Z18" s="78">
        <f t="shared" si="15"/>
        <v>0.02</v>
      </c>
      <c r="AA18" s="78">
        <f t="shared" si="16"/>
        <v>0.02</v>
      </c>
      <c r="AB18" s="78">
        <f t="shared" si="17"/>
        <v>0.02</v>
      </c>
      <c r="AC18" s="78">
        <f t="shared" si="18"/>
        <v>0.02</v>
      </c>
      <c r="AD18" s="78">
        <f t="shared" si="19"/>
        <v>0.03</v>
      </c>
      <c r="AE18" s="78">
        <f t="shared" si="20"/>
        <v>0.02</v>
      </c>
      <c r="AF18" s="78">
        <f t="shared" si="21"/>
        <v>0.02</v>
      </c>
      <c r="AG18" s="78">
        <f t="shared" si="22"/>
        <v>0.02</v>
      </c>
      <c r="AH18" s="78">
        <f t="shared" si="23"/>
        <v>0.02</v>
      </c>
      <c r="AI18" s="78">
        <f t="shared" si="24"/>
        <v>0.02</v>
      </c>
      <c r="AJ18" s="78">
        <f t="shared" si="25"/>
        <v>0.02</v>
      </c>
    </row>
    <row r="19" spans="1:36" ht="12.95" customHeight="1" x14ac:dyDescent="0.15">
      <c r="A19" s="85">
        <v>126</v>
      </c>
      <c r="B19" s="99" t="s">
        <v>463</v>
      </c>
      <c r="C19" s="99"/>
      <c r="D19" s="77">
        <v>16</v>
      </c>
      <c r="E19" s="77">
        <v>15</v>
      </c>
      <c r="F19" s="4">
        <f t="shared" si="0"/>
        <v>0.14000000000000001</v>
      </c>
      <c r="G19" s="5"/>
      <c r="H19" s="85"/>
      <c r="I19" s="77"/>
      <c r="J19" s="1" t="s">
        <v>15</v>
      </c>
      <c r="K19" s="78">
        <f t="shared" si="1"/>
        <v>0.15</v>
      </c>
      <c r="L19" s="78">
        <f t="shared" si="2"/>
        <v>0.16</v>
      </c>
      <c r="M19" s="78">
        <f t="shared" si="3"/>
        <v>0.16</v>
      </c>
      <c r="N19" s="78">
        <f t="shared" si="4"/>
        <v>0.16</v>
      </c>
      <c r="O19" s="78">
        <f t="shared" si="5"/>
        <v>0.16</v>
      </c>
      <c r="P19" s="78">
        <f t="shared" si="26"/>
        <v>0.16</v>
      </c>
      <c r="Q19" s="78">
        <f t="shared" si="6"/>
        <v>0.15</v>
      </c>
      <c r="R19" s="78">
        <f t="shared" si="7"/>
        <v>0.16</v>
      </c>
      <c r="S19" s="78">
        <f t="shared" si="8"/>
        <v>0.16</v>
      </c>
      <c r="T19" s="78">
        <f t="shared" si="9"/>
        <v>0.16</v>
      </c>
      <c r="U19" s="78">
        <f t="shared" si="10"/>
        <v>0.16</v>
      </c>
      <c r="V19" s="78">
        <f t="shared" si="11"/>
        <v>0.16</v>
      </c>
      <c r="W19" s="78">
        <f t="shared" si="12"/>
        <v>0.15</v>
      </c>
      <c r="X19" s="78">
        <f t="shared" si="13"/>
        <v>0.16</v>
      </c>
      <c r="Y19" s="78">
        <f t="shared" si="14"/>
        <v>0.14000000000000001</v>
      </c>
      <c r="Z19" s="78">
        <f t="shared" si="15"/>
        <v>0.15</v>
      </c>
      <c r="AA19" s="78">
        <f t="shared" si="16"/>
        <v>0.14000000000000001</v>
      </c>
      <c r="AB19" s="78">
        <f t="shared" si="17"/>
        <v>0.15</v>
      </c>
      <c r="AC19" s="78">
        <f t="shared" si="18"/>
        <v>0.16</v>
      </c>
      <c r="AD19" s="78">
        <f t="shared" si="19"/>
        <v>0.19</v>
      </c>
      <c r="AE19" s="78">
        <f t="shared" si="20"/>
        <v>0.14000000000000001</v>
      </c>
      <c r="AF19" s="78">
        <f t="shared" si="21"/>
        <v>0.15</v>
      </c>
      <c r="AG19" s="78">
        <f t="shared" si="22"/>
        <v>0.14000000000000001</v>
      </c>
      <c r="AH19" s="78">
        <f t="shared" si="23"/>
        <v>0.14000000000000001</v>
      </c>
      <c r="AI19" s="78">
        <f t="shared" si="24"/>
        <v>0.16</v>
      </c>
      <c r="AJ19" s="78">
        <f t="shared" si="25"/>
        <v>0.14000000000000001</v>
      </c>
    </row>
    <row r="20" spans="1:36" ht="12.95" customHeight="1" x14ac:dyDescent="0.15">
      <c r="A20" s="85">
        <v>127</v>
      </c>
      <c r="B20" s="99" t="s">
        <v>464</v>
      </c>
      <c r="C20" s="99"/>
      <c r="D20" s="77">
        <v>8</v>
      </c>
      <c r="E20" s="77">
        <v>6</v>
      </c>
      <c r="F20" s="4">
        <f t="shared" si="0"/>
        <v>0.02</v>
      </c>
      <c r="G20" s="5"/>
      <c r="H20" s="77" t="s">
        <v>32</v>
      </c>
      <c r="I20" s="77"/>
      <c r="J20" s="1" t="s">
        <v>15</v>
      </c>
      <c r="K20" s="78">
        <f t="shared" si="1"/>
        <v>0.02</v>
      </c>
      <c r="L20" s="78">
        <f t="shared" si="2"/>
        <v>0.02</v>
      </c>
      <c r="M20" s="78">
        <f t="shared" si="3"/>
        <v>0.02</v>
      </c>
      <c r="N20" s="78">
        <f t="shared" si="4"/>
        <v>0.02</v>
      </c>
      <c r="O20" s="78">
        <f t="shared" si="5"/>
        <v>0.02</v>
      </c>
      <c r="P20" s="78">
        <f t="shared" si="26"/>
        <v>0.02</v>
      </c>
      <c r="Q20" s="78">
        <f t="shared" si="6"/>
        <v>0.02</v>
      </c>
      <c r="R20" s="78">
        <f t="shared" si="7"/>
        <v>0.02</v>
      </c>
      <c r="S20" s="78">
        <f t="shared" si="8"/>
        <v>0.02</v>
      </c>
      <c r="T20" s="78">
        <f t="shared" si="9"/>
        <v>0.01</v>
      </c>
      <c r="U20" s="78">
        <f t="shared" si="10"/>
        <v>0.02</v>
      </c>
      <c r="V20" s="78">
        <f t="shared" si="11"/>
        <v>0.02</v>
      </c>
      <c r="W20" s="78">
        <f t="shared" si="12"/>
        <v>0.02</v>
      </c>
      <c r="X20" s="78">
        <f t="shared" si="13"/>
        <v>0.02</v>
      </c>
      <c r="Y20" s="78">
        <f t="shared" si="14"/>
        <v>0.01</v>
      </c>
      <c r="Z20" s="78">
        <f t="shared" si="15"/>
        <v>0.02</v>
      </c>
      <c r="AA20" s="78">
        <f t="shared" si="16"/>
        <v>0.02</v>
      </c>
      <c r="AB20" s="78">
        <f t="shared" si="17"/>
        <v>0.02</v>
      </c>
      <c r="AC20" s="78">
        <f t="shared" si="18"/>
        <v>0.02</v>
      </c>
      <c r="AD20" s="78">
        <f t="shared" si="19"/>
        <v>0.02</v>
      </c>
      <c r="AE20" s="78">
        <f t="shared" si="20"/>
        <v>0.01</v>
      </c>
      <c r="AF20" s="78">
        <f t="shared" si="21"/>
        <v>0.02</v>
      </c>
      <c r="AG20" s="78">
        <f t="shared" si="22"/>
        <v>0.02</v>
      </c>
      <c r="AH20" s="78">
        <f t="shared" si="23"/>
        <v>0.02</v>
      </c>
      <c r="AI20" s="78">
        <f t="shared" si="24"/>
        <v>0.02</v>
      </c>
      <c r="AJ20" s="78">
        <f t="shared" si="25"/>
        <v>0.02</v>
      </c>
    </row>
    <row r="21" spans="1:36" ht="12.95" customHeight="1" x14ac:dyDescent="0.15">
      <c r="A21" s="85">
        <v>128</v>
      </c>
      <c r="B21" s="99" t="s">
        <v>417</v>
      </c>
      <c r="C21" s="99"/>
      <c r="D21" s="77">
        <v>14</v>
      </c>
      <c r="E21" s="77">
        <v>12</v>
      </c>
      <c r="F21" s="4">
        <f t="shared" si="0"/>
        <v>0.09</v>
      </c>
      <c r="G21" s="5"/>
      <c r="H21" s="85" t="s">
        <v>32</v>
      </c>
      <c r="I21" s="77"/>
      <c r="J21" s="1" t="s">
        <v>15</v>
      </c>
      <c r="K21" s="78">
        <f t="shared" si="1"/>
        <v>0.09</v>
      </c>
      <c r="L21" s="78">
        <f t="shared" si="2"/>
        <v>0.1</v>
      </c>
      <c r="M21" s="78">
        <f t="shared" si="3"/>
        <v>0.1</v>
      </c>
      <c r="N21" s="78">
        <f t="shared" si="4"/>
        <v>0.1</v>
      </c>
      <c r="O21" s="78">
        <f t="shared" si="5"/>
        <v>0.1</v>
      </c>
      <c r="P21" s="78">
        <f t="shared" si="26"/>
        <v>0.1</v>
      </c>
      <c r="Q21" s="78">
        <f t="shared" si="6"/>
        <v>0.09</v>
      </c>
      <c r="R21" s="78">
        <f t="shared" si="7"/>
        <v>0.1</v>
      </c>
      <c r="S21" s="78">
        <f t="shared" si="8"/>
        <v>0.1</v>
      </c>
      <c r="T21" s="78">
        <f t="shared" si="9"/>
        <v>0.1</v>
      </c>
      <c r="U21" s="78">
        <f t="shared" si="10"/>
        <v>0.1</v>
      </c>
      <c r="V21" s="78">
        <f t="shared" si="11"/>
        <v>0.1</v>
      </c>
      <c r="W21" s="78">
        <f t="shared" si="12"/>
        <v>0.1</v>
      </c>
      <c r="X21" s="78">
        <f t="shared" si="13"/>
        <v>0.1</v>
      </c>
      <c r="Y21" s="78">
        <f t="shared" si="14"/>
        <v>0.08</v>
      </c>
      <c r="Z21" s="78">
        <f t="shared" si="15"/>
        <v>0.1</v>
      </c>
      <c r="AA21" s="78">
        <f t="shared" si="16"/>
        <v>0.09</v>
      </c>
      <c r="AB21" s="78">
        <f t="shared" si="17"/>
        <v>0.09</v>
      </c>
      <c r="AC21" s="78">
        <f t="shared" si="18"/>
        <v>0.1</v>
      </c>
      <c r="AD21" s="78">
        <f t="shared" si="19"/>
        <v>0.12</v>
      </c>
      <c r="AE21" s="78">
        <f t="shared" si="20"/>
        <v>0.09</v>
      </c>
      <c r="AF21" s="78">
        <f t="shared" si="21"/>
        <v>0.09</v>
      </c>
      <c r="AG21" s="78">
        <f t="shared" si="22"/>
        <v>0.09</v>
      </c>
      <c r="AH21" s="78">
        <f t="shared" si="23"/>
        <v>0.09</v>
      </c>
      <c r="AI21" s="78">
        <f t="shared" si="24"/>
        <v>0.1</v>
      </c>
      <c r="AJ21" s="78">
        <f t="shared" si="25"/>
        <v>0.09</v>
      </c>
    </row>
    <row r="22" spans="1:36" ht="12.95" customHeight="1" x14ac:dyDescent="0.15">
      <c r="A22" s="85">
        <v>129</v>
      </c>
      <c r="B22" s="99" t="s">
        <v>451</v>
      </c>
      <c r="C22" s="99"/>
      <c r="D22" s="77">
        <v>8</v>
      </c>
      <c r="E22" s="77">
        <v>8</v>
      </c>
      <c r="F22" s="4">
        <f t="shared" si="0"/>
        <v>0.02</v>
      </c>
      <c r="G22" s="5" t="s">
        <v>42</v>
      </c>
      <c r="H22" s="85" t="s">
        <v>32</v>
      </c>
      <c r="I22" s="77"/>
      <c r="J22" s="1" t="s">
        <v>15</v>
      </c>
      <c r="K22" s="78">
        <f t="shared" si="1"/>
        <v>0.02</v>
      </c>
      <c r="L22" s="78">
        <f t="shared" si="2"/>
        <v>0.02</v>
      </c>
      <c r="M22" s="78">
        <f t="shared" si="3"/>
        <v>0.02</v>
      </c>
      <c r="N22" s="78">
        <f t="shared" si="4"/>
        <v>0.02</v>
      </c>
      <c r="O22" s="78">
        <f t="shared" si="5"/>
        <v>0.02</v>
      </c>
      <c r="P22" s="78">
        <f t="shared" si="26"/>
        <v>0.02</v>
      </c>
      <c r="Q22" s="78">
        <f t="shared" si="6"/>
        <v>0.02</v>
      </c>
      <c r="R22" s="78">
        <f t="shared" si="7"/>
        <v>0.02</v>
      </c>
      <c r="S22" s="78">
        <f t="shared" si="8"/>
        <v>0.02</v>
      </c>
      <c r="T22" s="78">
        <f t="shared" si="9"/>
        <v>0.02</v>
      </c>
      <c r="U22" s="78">
        <f t="shared" si="10"/>
        <v>0.02</v>
      </c>
      <c r="V22" s="78">
        <f t="shared" si="11"/>
        <v>0.02</v>
      </c>
      <c r="W22" s="78">
        <f t="shared" si="12"/>
        <v>0.02</v>
      </c>
      <c r="X22" s="78">
        <f t="shared" si="13"/>
        <v>0.02</v>
      </c>
      <c r="Y22" s="78">
        <f t="shared" si="14"/>
        <v>0.02</v>
      </c>
      <c r="Z22" s="78">
        <f t="shared" si="15"/>
        <v>0.02</v>
      </c>
      <c r="AA22" s="78">
        <f t="shared" si="16"/>
        <v>0.02</v>
      </c>
      <c r="AB22" s="78">
        <f t="shared" si="17"/>
        <v>0.02</v>
      </c>
      <c r="AC22" s="78">
        <f t="shared" si="18"/>
        <v>0.02</v>
      </c>
      <c r="AD22" s="78">
        <f t="shared" si="19"/>
        <v>0.03</v>
      </c>
      <c r="AE22" s="78">
        <f t="shared" si="20"/>
        <v>0.02</v>
      </c>
      <c r="AF22" s="78">
        <f t="shared" si="21"/>
        <v>0.02</v>
      </c>
      <c r="AG22" s="78">
        <f t="shared" si="22"/>
        <v>0.02</v>
      </c>
      <c r="AH22" s="78">
        <f t="shared" si="23"/>
        <v>0.02</v>
      </c>
      <c r="AI22" s="78">
        <f t="shared" si="24"/>
        <v>0.02</v>
      </c>
      <c r="AJ22" s="78">
        <f t="shared" si="25"/>
        <v>0.02</v>
      </c>
    </row>
    <row r="23" spans="1:36" ht="12.95" customHeight="1" x14ac:dyDescent="0.15">
      <c r="A23" s="85">
        <v>130</v>
      </c>
      <c r="B23" s="99" t="s">
        <v>462</v>
      </c>
      <c r="C23" s="99"/>
      <c r="D23" s="77">
        <v>26</v>
      </c>
      <c r="E23" s="77">
        <v>17</v>
      </c>
      <c r="F23" s="4">
        <f t="shared" si="0"/>
        <v>0.41</v>
      </c>
      <c r="G23" s="5" t="s">
        <v>42</v>
      </c>
      <c r="H23" s="85"/>
      <c r="I23" s="77"/>
      <c r="J23" s="1" t="s">
        <v>15</v>
      </c>
      <c r="K23" s="78">
        <f t="shared" si="1"/>
        <v>0.39</v>
      </c>
      <c r="L23" s="78">
        <f t="shared" si="2"/>
        <v>0.44</v>
      </c>
      <c r="M23" s="78">
        <f t="shared" si="3"/>
        <v>0.43</v>
      </c>
      <c r="N23" s="78">
        <f t="shared" si="4"/>
        <v>0.43</v>
      </c>
      <c r="O23" s="78">
        <f t="shared" si="5"/>
        <v>0.44</v>
      </c>
      <c r="P23" s="78">
        <f t="shared" si="26"/>
        <v>0.43</v>
      </c>
      <c r="Q23" s="78">
        <f t="shared" si="6"/>
        <v>0.4</v>
      </c>
      <c r="R23" s="78">
        <f t="shared" si="7"/>
        <v>0.44</v>
      </c>
      <c r="S23" s="78">
        <f t="shared" si="8"/>
        <v>0.43</v>
      </c>
      <c r="T23" s="78">
        <f t="shared" si="9"/>
        <v>0.44</v>
      </c>
      <c r="U23" s="78">
        <f t="shared" si="10"/>
        <v>0.43</v>
      </c>
      <c r="V23" s="78">
        <f t="shared" si="11"/>
        <v>0.46</v>
      </c>
      <c r="W23" s="78">
        <f t="shared" si="12"/>
        <v>0.43</v>
      </c>
      <c r="X23" s="78">
        <f t="shared" si="13"/>
        <v>0.43</v>
      </c>
      <c r="Y23" s="78">
        <f t="shared" si="14"/>
        <v>0.4</v>
      </c>
      <c r="Z23" s="78">
        <f t="shared" si="15"/>
        <v>0.43</v>
      </c>
      <c r="AA23" s="78">
        <f t="shared" si="16"/>
        <v>0.38</v>
      </c>
      <c r="AB23" s="78">
        <f t="shared" si="17"/>
        <v>0.46</v>
      </c>
      <c r="AC23" s="78">
        <f t="shared" si="18"/>
        <v>0.45</v>
      </c>
      <c r="AD23" s="78">
        <f t="shared" si="19"/>
        <v>0.47</v>
      </c>
      <c r="AE23" s="78">
        <f t="shared" si="20"/>
        <v>0.41</v>
      </c>
      <c r="AF23" s="78">
        <f t="shared" si="21"/>
        <v>0.45</v>
      </c>
      <c r="AG23" s="78">
        <f t="shared" si="22"/>
        <v>0.39</v>
      </c>
      <c r="AH23" s="78">
        <f t="shared" si="23"/>
        <v>0.41</v>
      </c>
      <c r="AI23" s="78">
        <f t="shared" si="24"/>
        <v>0.43</v>
      </c>
      <c r="AJ23" s="78">
        <f t="shared" si="25"/>
        <v>0.41</v>
      </c>
    </row>
    <row r="24" spans="1:36" ht="12.95" customHeight="1" x14ac:dyDescent="0.15">
      <c r="A24" s="77"/>
      <c r="B24" s="99"/>
      <c r="C24" s="99"/>
      <c r="D24" s="77"/>
      <c r="E24" s="77"/>
      <c r="F24" s="4" t="str">
        <f t="shared" si="0"/>
        <v/>
      </c>
      <c r="G24" s="5"/>
      <c r="H24" s="77"/>
      <c r="I24" s="77"/>
      <c r="J24" s="1" t="s">
        <v>15</v>
      </c>
      <c r="K24" s="78" t="e">
        <f t="shared" si="1"/>
        <v>#NUM!</v>
      </c>
      <c r="L24" s="78" t="e">
        <f t="shared" si="2"/>
        <v>#NUM!</v>
      </c>
      <c r="M24" s="78" t="e">
        <f t="shared" si="3"/>
        <v>#NUM!</v>
      </c>
      <c r="N24" s="78" t="e">
        <f t="shared" si="4"/>
        <v>#NUM!</v>
      </c>
      <c r="O24" s="78" t="e">
        <f t="shared" si="5"/>
        <v>#NUM!</v>
      </c>
      <c r="P24" s="78" t="e">
        <f t="shared" si="26"/>
        <v>#N/A</v>
      </c>
      <c r="Q24" s="78" t="e">
        <f t="shared" si="6"/>
        <v>#NUM!</v>
      </c>
      <c r="R24" s="78" t="e">
        <f t="shared" si="7"/>
        <v>#NUM!</v>
      </c>
      <c r="S24" s="78" t="e">
        <f t="shared" si="8"/>
        <v>#NUM!</v>
      </c>
      <c r="T24" s="78" t="e">
        <f t="shared" si="9"/>
        <v>#NUM!</v>
      </c>
      <c r="U24" s="78" t="e">
        <f t="shared" si="10"/>
        <v>#N/A</v>
      </c>
      <c r="V24" s="78" t="e">
        <f t="shared" si="11"/>
        <v>#NUM!</v>
      </c>
      <c r="W24" s="78" t="e">
        <f t="shared" si="12"/>
        <v>#NUM!</v>
      </c>
      <c r="X24" s="78" t="e">
        <f t="shared" si="13"/>
        <v>#NUM!</v>
      </c>
      <c r="Y24" s="78" t="e">
        <f t="shared" si="14"/>
        <v>#NUM!</v>
      </c>
      <c r="Z24" s="78" t="e">
        <f t="shared" si="15"/>
        <v>#N/A</v>
      </c>
      <c r="AA24" s="78" t="e">
        <f t="shared" si="16"/>
        <v>#NUM!</v>
      </c>
      <c r="AB24" s="78" t="e">
        <f t="shared" si="17"/>
        <v>#NUM!</v>
      </c>
      <c r="AC24" s="78" t="e">
        <f t="shared" si="18"/>
        <v>#NUM!</v>
      </c>
      <c r="AD24" s="78" t="e">
        <f t="shared" si="19"/>
        <v>#NUM!</v>
      </c>
      <c r="AE24" s="78" t="e">
        <f t="shared" si="20"/>
        <v>#NUM!</v>
      </c>
      <c r="AF24" s="78" t="e">
        <f t="shared" si="21"/>
        <v>#N/A</v>
      </c>
      <c r="AG24" s="78" t="e">
        <f t="shared" si="22"/>
        <v>#NUM!</v>
      </c>
      <c r="AH24" s="78" t="e">
        <f t="shared" si="23"/>
        <v>#NUM!</v>
      </c>
      <c r="AI24" s="78" t="e">
        <f t="shared" si="24"/>
        <v>#NUM!</v>
      </c>
      <c r="AJ24" s="78" t="e">
        <f t="shared" si="25"/>
        <v>#N/A</v>
      </c>
    </row>
    <row r="25" spans="1:36" ht="12.95" customHeight="1" x14ac:dyDescent="0.15">
      <c r="A25" s="77"/>
      <c r="B25" s="99"/>
      <c r="C25" s="99"/>
      <c r="D25" s="77"/>
      <c r="E25" s="77"/>
      <c r="F25" s="4" t="str">
        <f t="shared" si="0"/>
        <v/>
      </c>
      <c r="G25" s="5"/>
      <c r="H25" s="77"/>
      <c r="I25" s="77"/>
      <c r="J25" s="1" t="s">
        <v>15</v>
      </c>
      <c r="K25" s="78" t="e">
        <f t="shared" si="1"/>
        <v>#NUM!</v>
      </c>
      <c r="L25" s="78" t="e">
        <f t="shared" si="2"/>
        <v>#NUM!</v>
      </c>
      <c r="M25" s="78" t="e">
        <f t="shared" si="3"/>
        <v>#NUM!</v>
      </c>
      <c r="N25" s="78" t="e">
        <f t="shared" si="4"/>
        <v>#NUM!</v>
      </c>
      <c r="O25" s="78" t="e">
        <f t="shared" si="5"/>
        <v>#NUM!</v>
      </c>
      <c r="P25" s="78" t="e">
        <f t="shared" si="26"/>
        <v>#N/A</v>
      </c>
      <c r="Q25" s="78" t="e">
        <f t="shared" si="6"/>
        <v>#NUM!</v>
      </c>
      <c r="R25" s="78" t="e">
        <f t="shared" si="7"/>
        <v>#NUM!</v>
      </c>
      <c r="S25" s="78" t="e">
        <f t="shared" si="8"/>
        <v>#NUM!</v>
      </c>
      <c r="T25" s="78" t="e">
        <f t="shared" si="9"/>
        <v>#NUM!</v>
      </c>
      <c r="U25" s="78" t="e">
        <f t="shared" si="10"/>
        <v>#N/A</v>
      </c>
      <c r="V25" s="78" t="e">
        <f t="shared" si="11"/>
        <v>#NUM!</v>
      </c>
      <c r="W25" s="78" t="e">
        <f t="shared" si="12"/>
        <v>#NUM!</v>
      </c>
      <c r="X25" s="78" t="e">
        <f t="shared" si="13"/>
        <v>#NUM!</v>
      </c>
      <c r="Y25" s="78" t="e">
        <f t="shared" si="14"/>
        <v>#NUM!</v>
      </c>
      <c r="Z25" s="78" t="e">
        <f t="shared" si="15"/>
        <v>#N/A</v>
      </c>
      <c r="AA25" s="78" t="e">
        <f t="shared" si="16"/>
        <v>#NUM!</v>
      </c>
      <c r="AB25" s="78" t="e">
        <f t="shared" si="17"/>
        <v>#NUM!</v>
      </c>
      <c r="AC25" s="78" t="e">
        <f t="shared" si="18"/>
        <v>#NUM!</v>
      </c>
      <c r="AD25" s="78" t="e">
        <f t="shared" si="19"/>
        <v>#NUM!</v>
      </c>
      <c r="AE25" s="78" t="e">
        <f t="shared" si="20"/>
        <v>#NUM!</v>
      </c>
      <c r="AF25" s="78" t="e">
        <f t="shared" si="21"/>
        <v>#N/A</v>
      </c>
      <c r="AG25" s="78" t="e">
        <f t="shared" si="22"/>
        <v>#NUM!</v>
      </c>
      <c r="AH25" s="78" t="e">
        <f t="shared" si="23"/>
        <v>#NUM!</v>
      </c>
      <c r="AI25" s="78" t="e">
        <f t="shared" si="24"/>
        <v>#NUM!</v>
      </c>
      <c r="AJ25" s="78" t="e">
        <f t="shared" si="25"/>
        <v>#N/A</v>
      </c>
    </row>
    <row r="26" spans="1:36" ht="12.95" customHeight="1" x14ac:dyDescent="0.15">
      <c r="A26" s="77"/>
      <c r="B26" s="99"/>
      <c r="C26" s="99"/>
      <c r="D26" s="77"/>
      <c r="E26" s="77"/>
      <c r="F26" s="4" t="str">
        <f t="shared" si="0"/>
        <v/>
      </c>
      <c r="G26" s="5"/>
      <c r="H26" s="77"/>
      <c r="I26" s="77"/>
      <c r="J26" s="1" t="s">
        <v>15</v>
      </c>
      <c r="K26" s="78" t="e">
        <f t="shared" si="1"/>
        <v>#NUM!</v>
      </c>
      <c r="L26" s="78" t="e">
        <f t="shared" si="2"/>
        <v>#NUM!</v>
      </c>
      <c r="M26" s="78" t="e">
        <f t="shared" si="3"/>
        <v>#NUM!</v>
      </c>
      <c r="N26" s="78" t="e">
        <f t="shared" si="4"/>
        <v>#NUM!</v>
      </c>
      <c r="O26" s="78" t="e">
        <f t="shared" si="5"/>
        <v>#NUM!</v>
      </c>
      <c r="P26" s="78" t="e">
        <f t="shared" si="26"/>
        <v>#N/A</v>
      </c>
      <c r="Q26" s="78" t="e">
        <f t="shared" si="6"/>
        <v>#NUM!</v>
      </c>
      <c r="R26" s="78" t="e">
        <f t="shared" si="7"/>
        <v>#NUM!</v>
      </c>
      <c r="S26" s="78" t="e">
        <f t="shared" si="8"/>
        <v>#NUM!</v>
      </c>
      <c r="T26" s="78" t="e">
        <f t="shared" si="9"/>
        <v>#NUM!</v>
      </c>
      <c r="U26" s="78" t="e">
        <f t="shared" si="10"/>
        <v>#N/A</v>
      </c>
      <c r="V26" s="78" t="e">
        <f t="shared" si="11"/>
        <v>#NUM!</v>
      </c>
      <c r="W26" s="78" t="e">
        <f t="shared" si="12"/>
        <v>#NUM!</v>
      </c>
      <c r="X26" s="78" t="e">
        <f t="shared" si="13"/>
        <v>#NUM!</v>
      </c>
      <c r="Y26" s="78" t="e">
        <f t="shared" si="14"/>
        <v>#NUM!</v>
      </c>
      <c r="Z26" s="78" t="e">
        <f t="shared" si="15"/>
        <v>#N/A</v>
      </c>
      <c r="AA26" s="78" t="e">
        <f t="shared" si="16"/>
        <v>#NUM!</v>
      </c>
      <c r="AB26" s="78" t="e">
        <f t="shared" si="17"/>
        <v>#NUM!</v>
      </c>
      <c r="AC26" s="78" t="e">
        <f t="shared" si="18"/>
        <v>#NUM!</v>
      </c>
      <c r="AD26" s="78" t="e">
        <f t="shared" si="19"/>
        <v>#NUM!</v>
      </c>
      <c r="AE26" s="78" t="e">
        <f t="shared" si="20"/>
        <v>#NUM!</v>
      </c>
      <c r="AF26" s="78" t="e">
        <f t="shared" si="21"/>
        <v>#N/A</v>
      </c>
      <c r="AG26" s="78" t="e">
        <f t="shared" si="22"/>
        <v>#NUM!</v>
      </c>
      <c r="AH26" s="78" t="e">
        <f t="shared" si="23"/>
        <v>#NUM!</v>
      </c>
      <c r="AI26" s="78" t="e">
        <f t="shared" si="24"/>
        <v>#NUM!</v>
      </c>
      <c r="AJ26" s="78" t="e">
        <f t="shared" si="25"/>
        <v>#N/A</v>
      </c>
    </row>
    <row r="27" spans="1:36" ht="12.95" customHeight="1" x14ac:dyDescent="0.15">
      <c r="A27" s="77"/>
      <c r="B27" s="99"/>
      <c r="C27" s="99"/>
      <c r="D27" s="77"/>
      <c r="E27" s="77"/>
      <c r="F27" s="4" t="str">
        <f t="shared" si="0"/>
        <v/>
      </c>
      <c r="G27" s="5"/>
      <c r="H27" s="77"/>
      <c r="I27" s="77"/>
      <c r="J27" s="1" t="s">
        <v>15</v>
      </c>
      <c r="K27" s="78" t="e">
        <f t="shared" si="1"/>
        <v>#NUM!</v>
      </c>
      <c r="L27" s="78" t="e">
        <f t="shared" si="2"/>
        <v>#NUM!</v>
      </c>
      <c r="M27" s="78" t="e">
        <f t="shared" si="3"/>
        <v>#NUM!</v>
      </c>
      <c r="N27" s="78" t="e">
        <f t="shared" si="4"/>
        <v>#NUM!</v>
      </c>
      <c r="O27" s="78" t="e">
        <f t="shared" si="5"/>
        <v>#NUM!</v>
      </c>
      <c r="P27" s="78" t="e">
        <f t="shared" si="26"/>
        <v>#N/A</v>
      </c>
      <c r="Q27" s="78" t="e">
        <f t="shared" si="6"/>
        <v>#NUM!</v>
      </c>
      <c r="R27" s="78" t="e">
        <f t="shared" si="7"/>
        <v>#NUM!</v>
      </c>
      <c r="S27" s="78" t="e">
        <f t="shared" si="8"/>
        <v>#NUM!</v>
      </c>
      <c r="T27" s="78" t="e">
        <f t="shared" si="9"/>
        <v>#NUM!</v>
      </c>
      <c r="U27" s="78" t="e">
        <f t="shared" si="10"/>
        <v>#N/A</v>
      </c>
      <c r="V27" s="78" t="e">
        <f t="shared" si="11"/>
        <v>#NUM!</v>
      </c>
      <c r="W27" s="78" t="e">
        <f t="shared" si="12"/>
        <v>#NUM!</v>
      </c>
      <c r="X27" s="78" t="e">
        <f t="shared" si="13"/>
        <v>#NUM!</v>
      </c>
      <c r="Y27" s="78" t="e">
        <f t="shared" si="14"/>
        <v>#NUM!</v>
      </c>
      <c r="Z27" s="78" t="e">
        <f t="shared" si="15"/>
        <v>#N/A</v>
      </c>
      <c r="AA27" s="78" t="e">
        <f t="shared" si="16"/>
        <v>#NUM!</v>
      </c>
      <c r="AB27" s="78" t="e">
        <f t="shared" si="17"/>
        <v>#NUM!</v>
      </c>
      <c r="AC27" s="78" t="e">
        <f t="shared" si="18"/>
        <v>#NUM!</v>
      </c>
      <c r="AD27" s="78" t="e">
        <f t="shared" si="19"/>
        <v>#NUM!</v>
      </c>
      <c r="AE27" s="78" t="e">
        <f t="shared" si="20"/>
        <v>#NUM!</v>
      </c>
      <c r="AF27" s="78" t="e">
        <f t="shared" si="21"/>
        <v>#N/A</v>
      </c>
      <c r="AG27" s="78" t="e">
        <f t="shared" si="22"/>
        <v>#NUM!</v>
      </c>
      <c r="AH27" s="78" t="e">
        <f t="shared" si="23"/>
        <v>#NUM!</v>
      </c>
      <c r="AI27" s="78" t="e">
        <f t="shared" si="24"/>
        <v>#NUM!</v>
      </c>
      <c r="AJ27" s="78" t="e">
        <f t="shared" si="25"/>
        <v>#N/A</v>
      </c>
    </row>
    <row r="28" spans="1:36" ht="12.95" customHeight="1" x14ac:dyDescent="0.15">
      <c r="A28" s="77"/>
      <c r="B28" s="99"/>
      <c r="C28" s="99"/>
      <c r="D28" s="77"/>
      <c r="E28" s="77"/>
      <c r="F28" s="4" t="str">
        <f t="shared" si="0"/>
        <v/>
      </c>
      <c r="G28" s="5"/>
      <c r="H28" s="77"/>
      <c r="I28" s="77"/>
      <c r="J28" s="1" t="s">
        <v>15</v>
      </c>
      <c r="K28" s="78" t="e">
        <f t="shared" si="1"/>
        <v>#NUM!</v>
      </c>
      <c r="L28" s="78" t="e">
        <f t="shared" si="2"/>
        <v>#NUM!</v>
      </c>
      <c r="M28" s="78" t="e">
        <f t="shared" si="3"/>
        <v>#NUM!</v>
      </c>
      <c r="N28" s="8" t="e">
        <f t="shared" si="4"/>
        <v>#NUM!</v>
      </c>
      <c r="O28" s="78" t="e">
        <f t="shared" si="5"/>
        <v>#NUM!</v>
      </c>
      <c r="P28" s="78" t="e">
        <f t="shared" si="26"/>
        <v>#N/A</v>
      </c>
      <c r="Q28" s="78" t="e">
        <f t="shared" si="6"/>
        <v>#NUM!</v>
      </c>
      <c r="R28" s="78" t="e">
        <f t="shared" si="7"/>
        <v>#NUM!</v>
      </c>
      <c r="S28" s="78" t="e">
        <f t="shared" si="8"/>
        <v>#NUM!</v>
      </c>
      <c r="T28" s="78" t="e">
        <f t="shared" si="9"/>
        <v>#NUM!</v>
      </c>
      <c r="U28" s="78" t="e">
        <f t="shared" si="10"/>
        <v>#N/A</v>
      </c>
      <c r="V28" s="78" t="e">
        <f t="shared" si="11"/>
        <v>#NUM!</v>
      </c>
      <c r="W28" s="78" t="e">
        <f t="shared" si="12"/>
        <v>#NUM!</v>
      </c>
      <c r="X28" s="78" t="e">
        <f t="shared" si="13"/>
        <v>#NUM!</v>
      </c>
      <c r="Y28" s="78" t="e">
        <f t="shared" si="14"/>
        <v>#NUM!</v>
      </c>
      <c r="Z28" s="78" t="e">
        <f t="shared" si="15"/>
        <v>#N/A</v>
      </c>
      <c r="AA28" s="78" t="e">
        <f t="shared" si="16"/>
        <v>#NUM!</v>
      </c>
      <c r="AB28" s="78" t="e">
        <f t="shared" si="17"/>
        <v>#NUM!</v>
      </c>
      <c r="AC28" s="78" t="e">
        <f t="shared" si="18"/>
        <v>#NUM!</v>
      </c>
      <c r="AD28" s="78" t="e">
        <f t="shared" si="19"/>
        <v>#NUM!</v>
      </c>
      <c r="AE28" s="78" t="e">
        <f t="shared" si="20"/>
        <v>#NUM!</v>
      </c>
      <c r="AF28" s="78" t="e">
        <f t="shared" si="21"/>
        <v>#N/A</v>
      </c>
      <c r="AG28" s="78" t="e">
        <f t="shared" si="22"/>
        <v>#NUM!</v>
      </c>
      <c r="AH28" s="78" t="e">
        <f t="shared" si="23"/>
        <v>#NUM!</v>
      </c>
      <c r="AI28" s="78" t="e">
        <f t="shared" si="24"/>
        <v>#NUM!</v>
      </c>
      <c r="AJ28" s="78" t="e">
        <f t="shared" si="25"/>
        <v>#N/A</v>
      </c>
    </row>
    <row r="29" spans="1:36" ht="12.95" customHeight="1" x14ac:dyDescent="0.15">
      <c r="A29" s="77"/>
      <c r="B29" s="99"/>
      <c r="C29" s="99"/>
      <c r="D29" s="77"/>
      <c r="E29" s="77"/>
      <c r="F29" s="4" t="str">
        <f t="shared" si="0"/>
        <v/>
      </c>
      <c r="G29" s="5"/>
      <c r="H29" s="77"/>
      <c r="I29" s="77"/>
      <c r="J29" s="1" t="s">
        <v>15</v>
      </c>
      <c r="K29" s="78" t="e">
        <f t="shared" si="1"/>
        <v>#NUM!</v>
      </c>
      <c r="L29" s="78" t="e">
        <f t="shared" si="2"/>
        <v>#NUM!</v>
      </c>
      <c r="M29" s="78" t="e">
        <f t="shared" si="3"/>
        <v>#NUM!</v>
      </c>
      <c r="N29" s="78" t="e">
        <f t="shared" si="4"/>
        <v>#NUM!</v>
      </c>
      <c r="O29" s="78" t="e">
        <f t="shared" si="5"/>
        <v>#NUM!</v>
      </c>
      <c r="P29" s="78" t="e">
        <f t="shared" si="26"/>
        <v>#N/A</v>
      </c>
      <c r="Q29" s="78" t="e">
        <f t="shared" si="6"/>
        <v>#NUM!</v>
      </c>
      <c r="R29" s="78" t="e">
        <f t="shared" si="7"/>
        <v>#NUM!</v>
      </c>
      <c r="S29" s="78" t="e">
        <f t="shared" si="8"/>
        <v>#NUM!</v>
      </c>
      <c r="T29" s="78" t="e">
        <f t="shared" si="9"/>
        <v>#NUM!</v>
      </c>
      <c r="U29" s="78" t="e">
        <f t="shared" si="10"/>
        <v>#N/A</v>
      </c>
      <c r="V29" s="78" t="e">
        <f t="shared" si="11"/>
        <v>#NUM!</v>
      </c>
      <c r="W29" s="78" t="e">
        <f t="shared" si="12"/>
        <v>#NUM!</v>
      </c>
      <c r="X29" s="78" t="e">
        <f t="shared" si="13"/>
        <v>#NUM!</v>
      </c>
      <c r="Y29" s="78" t="e">
        <f t="shared" si="14"/>
        <v>#NUM!</v>
      </c>
      <c r="Z29" s="78" t="e">
        <f t="shared" si="15"/>
        <v>#N/A</v>
      </c>
      <c r="AA29" s="78" t="e">
        <f t="shared" si="16"/>
        <v>#NUM!</v>
      </c>
      <c r="AB29" s="78" t="e">
        <f t="shared" si="17"/>
        <v>#NUM!</v>
      </c>
      <c r="AC29" s="78" t="e">
        <f t="shared" si="18"/>
        <v>#NUM!</v>
      </c>
      <c r="AD29" s="78" t="e">
        <f t="shared" si="19"/>
        <v>#NUM!</v>
      </c>
      <c r="AE29" s="78" t="e">
        <f t="shared" si="20"/>
        <v>#NUM!</v>
      </c>
      <c r="AF29" s="78" t="e">
        <f t="shared" si="21"/>
        <v>#N/A</v>
      </c>
      <c r="AG29" s="78" t="e">
        <f t="shared" si="22"/>
        <v>#NUM!</v>
      </c>
      <c r="AH29" s="78" t="e">
        <f t="shared" si="23"/>
        <v>#NUM!</v>
      </c>
      <c r="AI29" s="78" t="e">
        <f t="shared" si="24"/>
        <v>#NUM!</v>
      </c>
      <c r="AJ29" s="78" t="e">
        <f t="shared" si="25"/>
        <v>#N/A</v>
      </c>
    </row>
    <row r="30" spans="1:36" ht="12.95" customHeight="1" x14ac:dyDescent="0.15">
      <c r="A30" s="77"/>
      <c r="B30" s="99"/>
      <c r="C30" s="99"/>
      <c r="D30" s="77"/>
      <c r="E30" s="77"/>
      <c r="F30" s="4" t="str">
        <f t="shared" si="0"/>
        <v/>
      </c>
      <c r="G30" s="5"/>
      <c r="H30" s="77"/>
      <c r="I30" s="77"/>
      <c r="J30" s="1" t="s">
        <v>15</v>
      </c>
      <c r="K30" s="78" t="e">
        <f t="shared" si="1"/>
        <v>#NUM!</v>
      </c>
      <c r="L30" s="78" t="e">
        <f t="shared" si="2"/>
        <v>#NUM!</v>
      </c>
      <c r="M30" s="78" t="e">
        <f t="shared" si="3"/>
        <v>#NUM!</v>
      </c>
      <c r="N30" s="78" t="e">
        <f t="shared" si="4"/>
        <v>#NUM!</v>
      </c>
      <c r="O30" s="78" t="e">
        <f t="shared" si="5"/>
        <v>#NUM!</v>
      </c>
      <c r="P30" s="78" t="e">
        <f t="shared" si="26"/>
        <v>#N/A</v>
      </c>
      <c r="Q30" s="78" t="e">
        <f t="shared" si="6"/>
        <v>#NUM!</v>
      </c>
      <c r="R30" s="78" t="e">
        <f t="shared" si="7"/>
        <v>#NUM!</v>
      </c>
      <c r="S30" s="78" t="e">
        <f t="shared" si="8"/>
        <v>#NUM!</v>
      </c>
      <c r="T30" s="78" t="e">
        <f t="shared" si="9"/>
        <v>#NUM!</v>
      </c>
      <c r="U30" s="78" t="e">
        <f t="shared" si="10"/>
        <v>#N/A</v>
      </c>
      <c r="V30" s="78" t="e">
        <f t="shared" si="11"/>
        <v>#NUM!</v>
      </c>
      <c r="W30" s="78" t="e">
        <f t="shared" si="12"/>
        <v>#NUM!</v>
      </c>
      <c r="X30" s="78" t="e">
        <f t="shared" si="13"/>
        <v>#NUM!</v>
      </c>
      <c r="Y30" s="78" t="e">
        <f t="shared" si="14"/>
        <v>#NUM!</v>
      </c>
      <c r="Z30" s="78" t="e">
        <f t="shared" si="15"/>
        <v>#N/A</v>
      </c>
      <c r="AA30" s="78" t="e">
        <f t="shared" si="16"/>
        <v>#NUM!</v>
      </c>
      <c r="AB30" s="78" t="e">
        <f t="shared" si="17"/>
        <v>#NUM!</v>
      </c>
      <c r="AC30" s="78" t="e">
        <f t="shared" si="18"/>
        <v>#NUM!</v>
      </c>
      <c r="AD30" s="78" t="e">
        <f t="shared" si="19"/>
        <v>#NUM!</v>
      </c>
      <c r="AE30" s="78" t="e">
        <f t="shared" si="20"/>
        <v>#NUM!</v>
      </c>
      <c r="AF30" s="78" t="e">
        <f t="shared" si="21"/>
        <v>#N/A</v>
      </c>
      <c r="AG30" s="78" t="e">
        <f t="shared" si="22"/>
        <v>#NUM!</v>
      </c>
      <c r="AH30" s="78" t="e">
        <f t="shared" si="23"/>
        <v>#NUM!</v>
      </c>
      <c r="AI30" s="78" t="e">
        <f t="shared" si="24"/>
        <v>#NUM!</v>
      </c>
      <c r="AJ30" s="78" t="e">
        <f t="shared" si="25"/>
        <v>#N/A</v>
      </c>
    </row>
    <row r="31" spans="1:36" ht="12.95" customHeight="1" x14ac:dyDescent="0.15">
      <c r="A31" s="77"/>
      <c r="B31" s="99"/>
      <c r="C31" s="99"/>
      <c r="D31" s="77"/>
      <c r="E31" s="77"/>
      <c r="F31" s="4" t="str">
        <f t="shared" si="0"/>
        <v/>
      </c>
      <c r="G31" s="5"/>
      <c r="H31" s="77"/>
      <c r="I31" s="77"/>
      <c r="J31" s="1" t="s">
        <v>15</v>
      </c>
      <c r="K31" s="78" t="e">
        <f t="shared" si="1"/>
        <v>#NUM!</v>
      </c>
      <c r="L31" s="78" t="e">
        <f t="shared" si="2"/>
        <v>#NUM!</v>
      </c>
      <c r="M31" s="78" t="e">
        <f t="shared" si="3"/>
        <v>#NUM!</v>
      </c>
      <c r="N31" s="78" t="e">
        <f t="shared" si="4"/>
        <v>#NUM!</v>
      </c>
      <c r="O31" s="78" t="e">
        <f t="shared" si="5"/>
        <v>#NUM!</v>
      </c>
      <c r="P31" s="78" t="e">
        <f t="shared" si="26"/>
        <v>#N/A</v>
      </c>
      <c r="Q31" s="78" t="e">
        <f t="shared" si="6"/>
        <v>#NUM!</v>
      </c>
      <c r="R31" s="78" t="e">
        <f t="shared" si="7"/>
        <v>#NUM!</v>
      </c>
      <c r="S31" s="78" t="e">
        <f t="shared" si="8"/>
        <v>#NUM!</v>
      </c>
      <c r="T31" s="78" t="e">
        <f t="shared" si="9"/>
        <v>#NUM!</v>
      </c>
      <c r="U31" s="78" t="e">
        <f t="shared" si="10"/>
        <v>#N/A</v>
      </c>
      <c r="V31" s="78" t="e">
        <f t="shared" si="11"/>
        <v>#NUM!</v>
      </c>
      <c r="W31" s="78" t="e">
        <f t="shared" si="12"/>
        <v>#NUM!</v>
      </c>
      <c r="X31" s="78" t="e">
        <f t="shared" si="13"/>
        <v>#NUM!</v>
      </c>
      <c r="Y31" s="78" t="e">
        <f t="shared" si="14"/>
        <v>#NUM!</v>
      </c>
      <c r="Z31" s="78" t="e">
        <f t="shared" si="15"/>
        <v>#N/A</v>
      </c>
      <c r="AA31" s="78" t="e">
        <f t="shared" si="16"/>
        <v>#NUM!</v>
      </c>
      <c r="AB31" s="78" t="e">
        <f t="shared" si="17"/>
        <v>#NUM!</v>
      </c>
      <c r="AC31" s="78" t="e">
        <f t="shared" si="18"/>
        <v>#NUM!</v>
      </c>
      <c r="AD31" s="78" t="e">
        <f t="shared" si="19"/>
        <v>#NUM!</v>
      </c>
      <c r="AE31" s="78" t="e">
        <f t="shared" si="20"/>
        <v>#NUM!</v>
      </c>
      <c r="AF31" s="78" t="e">
        <f t="shared" si="21"/>
        <v>#N/A</v>
      </c>
      <c r="AG31" s="78" t="e">
        <f t="shared" si="22"/>
        <v>#NUM!</v>
      </c>
      <c r="AH31" s="78" t="e">
        <f t="shared" si="23"/>
        <v>#NUM!</v>
      </c>
      <c r="AI31" s="78" t="e">
        <f t="shared" si="24"/>
        <v>#NUM!</v>
      </c>
      <c r="AJ31" s="78" t="e">
        <f t="shared" si="25"/>
        <v>#N/A</v>
      </c>
    </row>
    <row r="32" spans="1:36" ht="12.95" customHeight="1" x14ac:dyDescent="0.15">
      <c r="A32" s="77"/>
      <c r="B32" s="99"/>
      <c r="C32" s="99"/>
      <c r="D32" s="77"/>
      <c r="E32" s="77"/>
      <c r="F32" s="4" t="str">
        <f t="shared" si="0"/>
        <v/>
      </c>
      <c r="G32" s="5"/>
      <c r="H32" s="77"/>
      <c r="I32" s="77"/>
      <c r="J32" s="1" t="s">
        <v>15</v>
      </c>
      <c r="K32" s="78" t="e">
        <f t="shared" si="1"/>
        <v>#NUM!</v>
      </c>
      <c r="L32" s="78" t="e">
        <f t="shared" si="2"/>
        <v>#NUM!</v>
      </c>
      <c r="M32" s="78" t="e">
        <f t="shared" si="3"/>
        <v>#NUM!</v>
      </c>
      <c r="N32" s="78" t="e">
        <f t="shared" si="4"/>
        <v>#NUM!</v>
      </c>
      <c r="O32" s="78" t="e">
        <f t="shared" si="5"/>
        <v>#NUM!</v>
      </c>
      <c r="P32" s="78" t="e">
        <f t="shared" si="26"/>
        <v>#N/A</v>
      </c>
      <c r="Q32" s="78" t="e">
        <f t="shared" si="6"/>
        <v>#NUM!</v>
      </c>
      <c r="R32" s="78" t="e">
        <f t="shared" si="7"/>
        <v>#NUM!</v>
      </c>
      <c r="S32" s="78" t="e">
        <f t="shared" si="8"/>
        <v>#NUM!</v>
      </c>
      <c r="T32" s="78" t="e">
        <f t="shared" si="9"/>
        <v>#NUM!</v>
      </c>
      <c r="U32" s="78" t="e">
        <f t="shared" si="10"/>
        <v>#N/A</v>
      </c>
      <c r="V32" s="78" t="e">
        <f t="shared" si="11"/>
        <v>#NUM!</v>
      </c>
      <c r="W32" s="78" t="e">
        <f t="shared" si="12"/>
        <v>#NUM!</v>
      </c>
      <c r="X32" s="78" t="e">
        <f t="shared" si="13"/>
        <v>#NUM!</v>
      </c>
      <c r="Y32" s="78" t="e">
        <f t="shared" si="14"/>
        <v>#NUM!</v>
      </c>
      <c r="Z32" s="78" t="e">
        <f t="shared" si="15"/>
        <v>#N/A</v>
      </c>
      <c r="AA32" s="78" t="e">
        <f t="shared" si="16"/>
        <v>#NUM!</v>
      </c>
      <c r="AB32" s="78" t="e">
        <f t="shared" si="17"/>
        <v>#NUM!</v>
      </c>
      <c r="AC32" s="78" t="e">
        <f t="shared" si="18"/>
        <v>#NUM!</v>
      </c>
      <c r="AD32" s="78" t="e">
        <f t="shared" si="19"/>
        <v>#NUM!</v>
      </c>
      <c r="AE32" s="78" t="e">
        <f t="shared" si="20"/>
        <v>#NUM!</v>
      </c>
      <c r="AF32" s="78" t="e">
        <f t="shared" si="21"/>
        <v>#N/A</v>
      </c>
      <c r="AG32" s="78" t="e">
        <f t="shared" si="22"/>
        <v>#NUM!</v>
      </c>
      <c r="AH32" s="78" t="e">
        <f t="shared" si="23"/>
        <v>#NUM!</v>
      </c>
      <c r="AI32" s="78" t="e">
        <f t="shared" si="24"/>
        <v>#NUM!</v>
      </c>
      <c r="AJ32" s="78" t="e">
        <f t="shared" si="25"/>
        <v>#N/A</v>
      </c>
    </row>
    <row r="33" spans="1:36" ht="12.95" customHeight="1" x14ac:dyDescent="0.15">
      <c r="A33" s="77"/>
      <c r="B33" s="99"/>
      <c r="C33" s="99"/>
      <c r="D33" s="77"/>
      <c r="E33" s="77"/>
      <c r="F33" s="4" t="str">
        <f t="shared" si="0"/>
        <v/>
      </c>
      <c r="G33" s="77"/>
      <c r="H33" s="77"/>
      <c r="I33" s="77"/>
      <c r="J33" s="1" t="s">
        <v>15</v>
      </c>
      <c r="K33" s="78" t="e">
        <f t="shared" si="1"/>
        <v>#NUM!</v>
      </c>
      <c r="L33" s="78" t="e">
        <f t="shared" si="2"/>
        <v>#NUM!</v>
      </c>
      <c r="M33" s="78" t="e">
        <f t="shared" si="3"/>
        <v>#NUM!</v>
      </c>
      <c r="N33" s="78" t="e">
        <f t="shared" si="4"/>
        <v>#NUM!</v>
      </c>
      <c r="O33" s="78" t="e">
        <f t="shared" si="5"/>
        <v>#NUM!</v>
      </c>
      <c r="P33" s="78" t="e">
        <f t="shared" si="26"/>
        <v>#N/A</v>
      </c>
      <c r="Q33" s="78" t="e">
        <f t="shared" si="6"/>
        <v>#NUM!</v>
      </c>
      <c r="R33" s="78" t="e">
        <f t="shared" si="7"/>
        <v>#NUM!</v>
      </c>
      <c r="S33" s="78" t="e">
        <f t="shared" si="8"/>
        <v>#NUM!</v>
      </c>
      <c r="T33" s="78" t="e">
        <f t="shared" si="9"/>
        <v>#NUM!</v>
      </c>
      <c r="U33" s="78" t="e">
        <f t="shared" si="10"/>
        <v>#N/A</v>
      </c>
      <c r="V33" s="78" t="e">
        <f t="shared" si="11"/>
        <v>#NUM!</v>
      </c>
      <c r="W33" s="78" t="e">
        <f t="shared" si="12"/>
        <v>#NUM!</v>
      </c>
      <c r="X33" s="78" t="e">
        <f t="shared" si="13"/>
        <v>#NUM!</v>
      </c>
      <c r="Y33" s="78" t="e">
        <f t="shared" si="14"/>
        <v>#NUM!</v>
      </c>
      <c r="Z33" s="78" t="e">
        <f t="shared" si="15"/>
        <v>#N/A</v>
      </c>
      <c r="AA33" s="78" t="e">
        <f t="shared" si="16"/>
        <v>#NUM!</v>
      </c>
      <c r="AB33" s="78" t="e">
        <f t="shared" si="17"/>
        <v>#NUM!</v>
      </c>
      <c r="AC33" s="78" t="e">
        <f t="shared" si="18"/>
        <v>#NUM!</v>
      </c>
      <c r="AD33" s="78" t="e">
        <f t="shared" si="19"/>
        <v>#NUM!</v>
      </c>
      <c r="AE33" s="78" t="e">
        <f t="shared" si="20"/>
        <v>#NUM!</v>
      </c>
      <c r="AF33" s="78" t="e">
        <f t="shared" si="21"/>
        <v>#N/A</v>
      </c>
      <c r="AG33" s="78" t="e">
        <f t="shared" si="22"/>
        <v>#NUM!</v>
      </c>
      <c r="AH33" s="78" t="e">
        <f t="shared" si="23"/>
        <v>#NUM!</v>
      </c>
      <c r="AI33" s="78" t="e">
        <f t="shared" si="24"/>
        <v>#NUM!</v>
      </c>
      <c r="AJ33" s="78" t="e">
        <f t="shared" si="25"/>
        <v>#N/A</v>
      </c>
    </row>
    <row r="34" spans="1:36" ht="12.95" customHeight="1" x14ac:dyDescent="0.15">
      <c r="A34" s="77"/>
      <c r="B34" s="99"/>
      <c r="C34" s="99"/>
      <c r="D34" s="77"/>
      <c r="E34" s="77"/>
      <c r="F34" s="4" t="str">
        <f t="shared" si="0"/>
        <v/>
      </c>
      <c r="G34" s="77"/>
      <c r="H34" s="77"/>
      <c r="I34" s="77"/>
      <c r="K34" s="78" t="e">
        <f t="shared" si="1"/>
        <v>#NUM!</v>
      </c>
      <c r="L34" s="78" t="e">
        <f t="shared" si="2"/>
        <v>#NUM!</v>
      </c>
      <c r="M34" s="78" t="e">
        <f t="shared" si="3"/>
        <v>#NUM!</v>
      </c>
      <c r="N34" s="78" t="e">
        <f t="shared" si="4"/>
        <v>#NUM!</v>
      </c>
      <c r="O34" s="78" t="e">
        <f t="shared" si="5"/>
        <v>#NUM!</v>
      </c>
      <c r="P34" s="78" t="e">
        <f t="shared" si="26"/>
        <v>#N/A</v>
      </c>
      <c r="Q34" s="78" t="e">
        <f t="shared" si="6"/>
        <v>#NUM!</v>
      </c>
      <c r="R34" s="78" t="e">
        <f t="shared" si="7"/>
        <v>#NUM!</v>
      </c>
      <c r="S34" s="78" t="e">
        <f t="shared" si="8"/>
        <v>#NUM!</v>
      </c>
      <c r="T34" s="78" t="e">
        <f t="shared" si="9"/>
        <v>#NUM!</v>
      </c>
      <c r="U34" s="78" t="e">
        <f t="shared" si="10"/>
        <v>#N/A</v>
      </c>
      <c r="V34" s="78" t="e">
        <f t="shared" si="11"/>
        <v>#NUM!</v>
      </c>
      <c r="W34" s="78" t="e">
        <f t="shared" si="12"/>
        <v>#NUM!</v>
      </c>
      <c r="X34" s="78" t="e">
        <f t="shared" si="13"/>
        <v>#NUM!</v>
      </c>
      <c r="Y34" s="78" t="e">
        <f t="shared" si="14"/>
        <v>#NUM!</v>
      </c>
      <c r="Z34" s="78" t="e">
        <f t="shared" si="15"/>
        <v>#N/A</v>
      </c>
      <c r="AA34" s="78" t="e">
        <f t="shared" si="16"/>
        <v>#NUM!</v>
      </c>
      <c r="AB34" s="78" t="e">
        <f t="shared" si="17"/>
        <v>#NUM!</v>
      </c>
      <c r="AC34" s="78" t="e">
        <f t="shared" si="18"/>
        <v>#NUM!</v>
      </c>
      <c r="AD34" s="78" t="e">
        <f t="shared" si="19"/>
        <v>#NUM!</v>
      </c>
      <c r="AE34" s="78" t="e">
        <f t="shared" si="20"/>
        <v>#NUM!</v>
      </c>
      <c r="AF34" s="78" t="e">
        <f t="shared" si="21"/>
        <v>#N/A</v>
      </c>
      <c r="AG34" s="78" t="e">
        <f t="shared" si="22"/>
        <v>#NUM!</v>
      </c>
      <c r="AH34" s="78" t="e">
        <f t="shared" si="23"/>
        <v>#NUM!</v>
      </c>
      <c r="AI34" s="78" t="e">
        <f t="shared" si="24"/>
        <v>#NUM!</v>
      </c>
      <c r="AJ34" s="78" t="e">
        <f t="shared" si="25"/>
        <v>#N/A</v>
      </c>
    </row>
    <row r="35" spans="1:36" ht="12.95" customHeight="1" x14ac:dyDescent="0.15">
      <c r="A35" s="77"/>
      <c r="B35" s="99"/>
      <c r="C35" s="99"/>
      <c r="D35" s="77"/>
      <c r="E35" s="77"/>
      <c r="F35" s="4" t="str">
        <f t="shared" si="0"/>
        <v/>
      </c>
      <c r="G35" s="77"/>
      <c r="H35" s="77"/>
      <c r="I35" s="77"/>
      <c r="K35" s="78" t="e">
        <f t="shared" si="1"/>
        <v>#NUM!</v>
      </c>
      <c r="L35" s="78" t="e">
        <f t="shared" si="2"/>
        <v>#NUM!</v>
      </c>
      <c r="M35" s="78" t="e">
        <f t="shared" si="3"/>
        <v>#NUM!</v>
      </c>
      <c r="N35" s="78" t="e">
        <f t="shared" si="4"/>
        <v>#NUM!</v>
      </c>
      <c r="O35" s="78" t="e">
        <f t="shared" si="5"/>
        <v>#NUM!</v>
      </c>
      <c r="P35" s="78" t="e">
        <f t="shared" si="26"/>
        <v>#N/A</v>
      </c>
      <c r="Q35" s="78" t="e">
        <f t="shared" si="6"/>
        <v>#NUM!</v>
      </c>
      <c r="R35" s="78" t="e">
        <f t="shared" si="7"/>
        <v>#NUM!</v>
      </c>
      <c r="S35" s="78" t="e">
        <f t="shared" si="8"/>
        <v>#NUM!</v>
      </c>
      <c r="T35" s="78" t="e">
        <f t="shared" si="9"/>
        <v>#NUM!</v>
      </c>
      <c r="U35" s="78" t="e">
        <f t="shared" si="10"/>
        <v>#N/A</v>
      </c>
      <c r="V35" s="78" t="e">
        <f t="shared" si="11"/>
        <v>#NUM!</v>
      </c>
      <c r="W35" s="78" t="e">
        <f t="shared" si="12"/>
        <v>#NUM!</v>
      </c>
      <c r="X35" s="78" t="e">
        <f t="shared" si="13"/>
        <v>#NUM!</v>
      </c>
      <c r="Y35" s="78" t="e">
        <f t="shared" si="14"/>
        <v>#NUM!</v>
      </c>
      <c r="Z35" s="78" t="e">
        <f t="shared" si="15"/>
        <v>#N/A</v>
      </c>
      <c r="AA35" s="78" t="e">
        <f t="shared" si="16"/>
        <v>#NUM!</v>
      </c>
      <c r="AB35" s="78" t="e">
        <f t="shared" si="17"/>
        <v>#NUM!</v>
      </c>
      <c r="AC35" s="78" t="e">
        <f t="shared" si="18"/>
        <v>#NUM!</v>
      </c>
      <c r="AD35" s="78" t="e">
        <f t="shared" si="19"/>
        <v>#NUM!</v>
      </c>
      <c r="AE35" s="78" t="e">
        <f t="shared" si="20"/>
        <v>#NUM!</v>
      </c>
      <c r="AF35" s="78" t="e">
        <f t="shared" si="21"/>
        <v>#N/A</v>
      </c>
      <c r="AG35" s="78" t="e">
        <f t="shared" si="22"/>
        <v>#NUM!</v>
      </c>
      <c r="AH35" s="78" t="e">
        <f t="shared" si="23"/>
        <v>#NUM!</v>
      </c>
      <c r="AI35" s="78" t="e">
        <f t="shared" si="24"/>
        <v>#NUM!</v>
      </c>
      <c r="AJ35" s="78" t="e">
        <f t="shared" si="25"/>
        <v>#N/A</v>
      </c>
    </row>
    <row r="36" spans="1:36" ht="12.95" customHeight="1" x14ac:dyDescent="0.15">
      <c r="A36" s="77"/>
      <c r="B36" s="99"/>
      <c r="C36" s="99"/>
      <c r="D36" s="77"/>
      <c r="E36" s="77"/>
      <c r="F36" s="4" t="str">
        <f t="shared" si="0"/>
        <v/>
      </c>
      <c r="G36" s="77"/>
      <c r="H36" s="77"/>
      <c r="I36" s="77"/>
      <c r="K36" s="78" t="e">
        <f t="shared" si="1"/>
        <v>#NUM!</v>
      </c>
      <c r="L36" s="78" t="e">
        <f t="shared" si="2"/>
        <v>#NUM!</v>
      </c>
      <c r="M36" s="78" t="e">
        <f t="shared" si="3"/>
        <v>#NUM!</v>
      </c>
      <c r="N36" s="78" t="e">
        <f t="shared" si="4"/>
        <v>#NUM!</v>
      </c>
      <c r="O36" s="78" t="e">
        <f t="shared" si="5"/>
        <v>#NUM!</v>
      </c>
      <c r="P36" s="78" t="e">
        <f t="shared" si="26"/>
        <v>#N/A</v>
      </c>
      <c r="Q36" s="78" t="e">
        <f t="shared" si="6"/>
        <v>#NUM!</v>
      </c>
      <c r="R36" s="78" t="e">
        <f t="shared" si="7"/>
        <v>#NUM!</v>
      </c>
      <c r="S36" s="78" t="e">
        <f t="shared" si="8"/>
        <v>#NUM!</v>
      </c>
      <c r="T36" s="78" t="e">
        <f t="shared" si="9"/>
        <v>#NUM!</v>
      </c>
      <c r="U36" s="78" t="e">
        <f t="shared" si="10"/>
        <v>#N/A</v>
      </c>
      <c r="V36" s="78" t="e">
        <f t="shared" si="11"/>
        <v>#NUM!</v>
      </c>
      <c r="W36" s="78" t="e">
        <f t="shared" si="12"/>
        <v>#NUM!</v>
      </c>
      <c r="X36" s="78" t="e">
        <f t="shared" si="13"/>
        <v>#NUM!</v>
      </c>
      <c r="Y36" s="78" t="e">
        <f t="shared" si="14"/>
        <v>#NUM!</v>
      </c>
      <c r="Z36" s="78" t="e">
        <f t="shared" si="15"/>
        <v>#N/A</v>
      </c>
      <c r="AA36" s="78" t="e">
        <f t="shared" si="16"/>
        <v>#NUM!</v>
      </c>
      <c r="AB36" s="78" t="e">
        <f t="shared" si="17"/>
        <v>#NUM!</v>
      </c>
      <c r="AC36" s="78" t="e">
        <f t="shared" si="18"/>
        <v>#NUM!</v>
      </c>
      <c r="AD36" s="78" t="e">
        <f t="shared" si="19"/>
        <v>#NUM!</v>
      </c>
      <c r="AE36" s="78" t="e">
        <f t="shared" si="20"/>
        <v>#NUM!</v>
      </c>
      <c r="AF36" s="78" t="e">
        <f t="shared" si="21"/>
        <v>#N/A</v>
      </c>
      <c r="AG36" s="78" t="e">
        <f t="shared" si="22"/>
        <v>#NUM!</v>
      </c>
      <c r="AH36" s="78" t="e">
        <f t="shared" si="23"/>
        <v>#NUM!</v>
      </c>
      <c r="AI36" s="78" t="e">
        <f t="shared" si="24"/>
        <v>#NUM!</v>
      </c>
      <c r="AJ36" s="78" t="e">
        <f t="shared" si="25"/>
        <v>#N/A</v>
      </c>
    </row>
    <row r="37" spans="1:36" ht="12.95" customHeight="1" x14ac:dyDescent="0.15">
      <c r="A37" s="77"/>
      <c r="B37" s="99"/>
      <c r="C37" s="99"/>
      <c r="D37" s="77"/>
      <c r="E37" s="77"/>
      <c r="F37" s="4" t="str">
        <f t="shared" si="0"/>
        <v/>
      </c>
      <c r="G37" s="77"/>
      <c r="H37" s="77"/>
      <c r="I37" s="77"/>
      <c r="K37" s="78" t="e">
        <f t="shared" si="1"/>
        <v>#NUM!</v>
      </c>
      <c r="L37" s="78" t="e">
        <f t="shared" si="2"/>
        <v>#NUM!</v>
      </c>
      <c r="M37" s="78" t="e">
        <f t="shared" si="3"/>
        <v>#NUM!</v>
      </c>
      <c r="N37" s="78" t="e">
        <f t="shared" si="4"/>
        <v>#NUM!</v>
      </c>
      <c r="O37" s="78" t="e">
        <f t="shared" si="5"/>
        <v>#NUM!</v>
      </c>
      <c r="P37" s="78" t="e">
        <f t="shared" si="26"/>
        <v>#N/A</v>
      </c>
      <c r="Q37" s="78" t="e">
        <f t="shared" si="6"/>
        <v>#NUM!</v>
      </c>
      <c r="R37" s="78" t="e">
        <f t="shared" si="7"/>
        <v>#NUM!</v>
      </c>
      <c r="S37" s="78" t="e">
        <f t="shared" si="8"/>
        <v>#NUM!</v>
      </c>
      <c r="T37" s="78" t="e">
        <f t="shared" si="9"/>
        <v>#NUM!</v>
      </c>
      <c r="U37" s="78" t="e">
        <f t="shared" si="10"/>
        <v>#N/A</v>
      </c>
      <c r="V37" s="78" t="e">
        <f t="shared" si="11"/>
        <v>#NUM!</v>
      </c>
      <c r="W37" s="78" t="e">
        <f t="shared" si="12"/>
        <v>#NUM!</v>
      </c>
      <c r="X37" s="78" t="e">
        <f t="shared" si="13"/>
        <v>#NUM!</v>
      </c>
      <c r="Y37" s="78" t="e">
        <f t="shared" si="14"/>
        <v>#NUM!</v>
      </c>
      <c r="Z37" s="78" t="e">
        <f t="shared" si="15"/>
        <v>#N/A</v>
      </c>
      <c r="AA37" s="78" t="e">
        <f t="shared" si="16"/>
        <v>#NUM!</v>
      </c>
      <c r="AB37" s="78" t="e">
        <f t="shared" si="17"/>
        <v>#NUM!</v>
      </c>
      <c r="AC37" s="78" t="e">
        <f t="shared" si="18"/>
        <v>#NUM!</v>
      </c>
      <c r="AD37" s="78" t="e">
        <f t="shared" si="19"/>
        <v>#NUM!</v>
      </c>
      <c r="AE37" s="78" t="e">
        <f t="shared" si="20"/>
        <v>#NUM!</v>
      </c>
      <c r="AF37" s="78" t="e">
        <f t="shared" si="21"/>
        <v>#N/A</v>
      </c>
      <c r="AG37" s="78" t="e">
        <f t="shared" si="22"/>
        <v>#NUM!</v>
      </c>
      <c r="AH37" s="78" t="e">
        <f t="shared" si="23"/>
        <v>#NUM!</v>
      </c>
      <c r="AI37" s="78" t="e">
        <f t="shared" si="24"/>
        <v>#NUM!</v>
      </c>
      <c r="AJ37" s="78" t="e">
        <f t="shared" si="25"/>
        <v>#N/A</v>
      </c>
    </row>
    <row r="38" spans="1:36" ht="12.95" customHeight="1" x14ac:dyDescent="0.15">
      <c r="A38" s="77"/>
      <c r="B38" s="99"/>
      <c r="C38" s="99"/>
      <c r="D38" s="77"/>
      <c r="E38" s="77"/>
      <c r="F38" s="4" t="str">
        <f t="shared" si="0"/>
        <v/>
      </c>
      <c r="G38" s="77"/>
      <c r="H38" s="77"/>
      <c r="I38" s="77"/>
      <c r="K38" s="78" t="e">
        <f t="shared" si="1"/>
        <v>#NUM!</v>
      </c>
      <c r="L38" s="78" t="e">
        <f t="shared" si="2"/>
        <v>#NUM!</v>
      </c>
      <c r="M38" s="78" t="e">
        <f t="shared" si="3"/>
        <v>#NUM!</v>
      </c>
      <c r="N38" s="78" t="e">
        <f t="shared" si="4"/>
        <v>#NUM!</v>
      </c>
      <c r="O38" s="78" t="e">
        <f t="shared" si="5"/>
        <v>#NUM!</v>
      </c>
      <c r="P38" s="78" t="e">
        <f t="shared" si="26"/>
        <v>#N/A</v>
      </c>
      <c r="Q38" s="78" t="e">
        <f t="shared" si="6"/>
        <v>#NUM!</v>
      </c>
      <c r="R38" s="78" t="e">
        <f t="shared" si="7"/>
        <v>#NUM!</v>
      </c>
      <c r="S38" s="78" t="e">
        <f t="shared" si="8"/>
        <v>#NUM!</v>
      </c>
      <c r="T38" s="78" t="e">
        <f t="shared" si="9"/>
        <v>#NUM!</v>
      </c>
      <c r="U38" s="78" t="e">
        <f t="shared" si="10"/>
        <v>#N/A</v>
      </c>
      <c r="V38" s="78" t="e">
        <f t="shared" si="11"/>
        <v>#NUM!</v>
      </c>
      <c r="W38" s="78" t="e">
        <f t="shared" si="12"/>
        <v>#NUM!</v>
      </c>
      <c r="X38" s="78" t="e">
        <f t="shared" si="13"/>
        <v>#NUM!</v>
      </c>
      <c r="Y38" s="78" t="e">
        <f t="shared" si="14"/>
        <v>#NUM!</v>
      </c>
      <c r="Z38" s="78" t="e">
        <f t="shared" si="15"/>
        <v>#N/A</v>
      </c>
      <c r="AA38" s="78" t="e">
        <f t="shared" si="16"/>
        <v>#NUM!</v>
      </c>
      <c r="AB38" s="78" t="e">
        <f t="shared" si="17"/>
        <v>#NUM!</v>
      </c>
      <c r="AC38" s="78" t="e">
        <f t="shared" si="18"/>
        <v>#NUM!</v>
      </c>
      <c r="AD38" s="78" t="e">
        <f t="shared" si="19"/>
        <v>#NUM!</v>
      </c>
      <c r="AE38" s="78" t="e">
        <f t="shared" si="20"/>
        <v>#NUM!</v>
      </c>
      <c r="AF38" s="78" t="e">
        <f t="shared" si="21"/>
        <v>#N/A</v>
      </c>
      <c r="AG38" s="78" t="e">
        <f t="shared" si="22"/>
        <v>#NUM!</v>
      </c>
      <c r="AH38" s="78" t="e">
        <f t="shared" si="23"/>
        <v>#NUM!</v>
      </c>
      <c r="AI38" s="78" t="e">
        <f t="shared" si="24"/>
        <v>#NUM!</v>
      </c>
      <c r="AJ38" s="78" t="e">
        <f t="shared" si="25"/>
        <v>#N/A</v>
      </c>
    </row>
    <row r="39" spans="1:36" ht="12.95" customHeight="1" x14ac:dyDescent="0.15">
      <c r="A39" s="77"/>
      <c r="B39" s="99"/>
      <c r="C39" s="99"/>
      <c r="D39" s="77"/>
      <c r="E39" s="77"/>
      <c r="F39" s="4" t="str">
        <f t="shared" si="0"/>
        <v/>
      </c>
      <c r="G39" s="77"/>
      <c r="H39" s="77"/>
      <c r="I39" s="77"/>
      <c r="K39" s="78" t="e">
        <f t="shared" si="1"/>
        <v>#NUM!</v>
      </c>
      <c r="L39" s="78" t="e">
        <f t="shared" si="2"/>
        <v>#NUM!</v>
      </c>
      <c r="M39" s="78" t="e">
        <f t="shared" si="3"/>
        <v>#NUM!</v>
      </c>
      <c r="N39" s="78" t="e">
        <f t="shared" si="4"/>
        <v>#NUM!</v>
      </c>
      <c r="O39" s="78" t="e">
        <f t="shared" si="5"/>
        <v>#NUM!</v>
      </c>
      <c r="P39" s="78" t="e">
        <f t="shared" si="26"/>
        <v>#N/A</v>
      </c>
      <c r="Q39" s="78" t="e">
        <f t="shared" si="6"/>
        <v>#NUM!</v>
      </c>
      <c r="R39" s="78" t="e">
        <f t="shared" si="7"/>
        <v>#NUM!</v>
      </c>
      <c r="S39" s="78" t="e">
        <f t="shared" si="8"/>
        <v>#NUM!</v>
      </c>
      <c r="T39" s="78" t="e">
        <f t="shared" si="9"/>
        <v>#NUM!</v>
      </c>
      <c r="U39" s="78" t="e">
        <f t="shared" si="10"/>
        <v>#N/A</v>
      </c>
      <c r="V39" s="78" t="e">
        <f t="shared" si="11"/>
        <v>#NUM!</v>
      </c>
      <c r="W39" s="78" t="e">
        <f t="shared" si="12"/>
        <v>#NUM!</v>
      </c>
      <c r="X39" s="78" t="e">
        <f t="shared" si="13"/>
        <v>#NUM!</v>
      </c>
      <c r="Y39" s="78" t="e">
        <f t="shared" si="14"/>
        <v>#NUM!</v>
      </c>
      <c r="Z39" s="78" t="e">
        <f t="shared" si="15"/>
        <v>#N/A</v>
      </c>
      <c r="AA39" s="78" t="e">
        <f t="shared" si="16"/>
        <v>#NUM!</v>
      </c>
      <c r="AB39" s="78" t="e">
        <f t="shared" si="17"/>
        <v>#NUM!</v>
      </c>
      <c r="AC39" s="78" t="e">
        <f t="shared" si="18"/>
        <v>#NUM!</v>
      </c>
      <c r="AD39" s="78" t="e">
        <f t="shared" si="19"/>
        <v>#NUM!</v>
      </c>
      <c r="AE39" s="78" t="e">
        <f t="shared" si="20"/>
        <v>#NUM!</v>
      </c>
      <c r="AF39" s="78" t="e">
        <f t="shared" si="21"/>
        <v>#N/A</v>
      </c>
      <c r="AG39" s="78" t="e">
        <f t="shared" si="22"/>
        <v>#NUM!</v>
      </c>
      <c r="AH39" s="78" t="e">
        <f t="shared" si="23"/>
        <v>#NUM!</v>
      </c>
      <c r="AI39" s="78" t="e">
        <f t="shared" si="24"/>
        <v>#NUM!</v>
      </c>
      <c r="AJ39" s="78" t="e">
        <f t="shared" si="25"/>
        <v>#N/A</v>
      </c>
    </row>
    <row r="40" spans="1:36" ht="12.95" customHeight="1" x14ac:dyDescent="0.15">
      <c r="A40" s="77"/>
      <c r="B40" s="99"/>
      <c r="C40" s="99"/>
      <c r="D40" s="77"/>
      <c r="E40" s="77"/>
      <c r="F40" s="4" t="str">
        <f t="shared" si="0"/>
        <v/>
      </c>
      <c r="G40" s="77"/>
      <c r="H40" s="77"/>
      <c r="I40" s="77"/>
      <c r="K40" s="78" t="e">
        <f t="shared" si="1"/>
        <v>#NUM!</v>
      </c>
      <c r="L40" s="78" t="e">
        <f t="shared" si="2"/>
        <v>#NUM!</v>
      </c>
      <c r="M40" s="78" t="e">
        <f t="shared" si="3"/>
        <v>#NUM!</v>
      </c>
      <c r="N40" s="78" t="e">
        <f t="shared" si="4"/>
        <v>#NUM!</v>
      </c>
      <c r="O40" s="78" t="e">
        <f t="shared" si="5"/>
        <v>#NUM!</v>
      </c>
      <c r="P40" s="78" t="e">
        <f t="shared" si="26"/>
        <v>#N/A</v>
      </c>
      <c r="Q40" s="78" t="e">
        <f t="shared" si="6"/>
        <v>#NUM!</v>
      </c>
      <c r="R40" s="78" t="e">
        <f t="shared" si="7"/>
        <v>#NUM!</v>
      </c>
      <c r="S40" s="78" t="e">
        <f t="shared" si="8"/>
        <v>#NUM!</v>
      </c>
      <c r="T40" s="78" t="e">
        <f t="shared" si="9"/>
        <v>#NUM!</v>
      </c>
      <c r="U40" s="78" t="e">
        <f t="shared" si="10"/>
        <v>#N/A</v>
      </c>
      <c r="V40" s="78" t="e">
        <f t="shared" si="11"/>
        <v>#NUM!</v>
      </c>
      <c r="W40" s="78" t="e">
        <f t="shared" si="12"/>
        <v>#NUM!</v>
      </c>
      <c r="X40" s="78" t="e">
        <f t="shared" si="13"/>
        <v>#NUM!</v>
      </c>
      <c r="Y40" s="78" t="e">
        <f t="shared" si="14"/>
        <v>#NUM!</v>
      </c>
      <c r="Z40" s="78" t="e">
        <f t="shared" si="15"/>
        <v>#N/A</v>
      </c>
      <c r="AA40" s="78" t="e">
        <f t="shared" si="16"/>
        <v>#NUM!</v>
      </c>
      <c r="AB40" s="78" t="e">
        <f t="shared" si="17"/>
        <v>#NUM!</v>
      </c>
      <c r="AC40" s="78" t="e">
        <f t="shared" si="18"/>
        <v>#NUM!</v>
      </c>
      <c r="AD40" s="78" t="e">
        <f t="shared" si="19"/>
        <v>#NUM!</v>
      </c>
      <c r="AE40" s="78" t="e">
        <f t="shared" si="20"/>
        <v>#NUM!</v>
      </c>
      <c r="AF40" s="78" t="e">
        <f t="shared" si="21"/>
        <v>#N/A</v>
      </c>
      <c r="AG40" s="78" t="e">
        <f t="shared" si="22"/>
        <v>#NUM!</v>
      </c>
      <c r="AH40" s="78" t="e">
        <f t="shared" si="23"/>
        <v>#NUM!</v>
      </c>
      <c r="AI40" s="78" t="e">
        <f t="shared" si="24"/>
        <v>#NUM!</v>
      </c>
      <c r="AJ40" s="78" t="e">
        <f t="shared" si="25"/>
        <v>#N/A</v>
      </c>
    </row>
    <row r="41" spans="1:36" ht="12.95" customHeight="1" x14ac:dyDescent="0.15">
      <c r="A41" s="77"/>
      <c r="B41" s="99"/>
      <c r="C41" s="99"/>
      <c r="D41" s="77"/>
      <c r="E41" s="77"/>
      <c r="F41" s="4" t="str">
        <f t="shared" si="0"/>
        <v/>
      </c>
      <c r="G41" s="77"/>
      <c r="H41" s="77"/>
      <c r="I41" s="77"/>
      <c r="K41" s="78" t="e">
        <f t="shared" si="1"/>
        <v>#NUM!</v>
      </c>
      <c r="L41" s="78" t="e">
        <f t="shared" si="2"/>
        <v>#NUM!</v>
      </c>
      <c r="M41" s="78" t="e">
        <f t="shared" si="3"/>
        <v>#NUM!</v>
      </c>
      <c r="N41" s="78" t="e">
        <f t="shared" si="4"/>
        <v>#NUM!</v>
      </c>
      <c r="O41" s="78" t="e">
        <f t="shared" si="5"/>
        <v>#NUM!</v>
      </c>
      <c r="P41" s="78" t="e">
        <f t="shared" si="26"/>
        <v>#N/A</v>
      </c>
      <c r="Q41" s="78" t="e">
        <f t="shared" si="6"/>
        <v>#NUM!</v>
      </c>
      <c r="R41" s="78" t="e">
        <f t="shared" si="7"/>
        <v>#NUM!</v>
      </c>
      <c r="S41" s="78" t="e">
        <f t="shared" si="8"/>
        <v>#NUM!</v>
      </c>
      <c r="T41" s="78" t="e">
        <f t="shared" si="9"/>
        <v>#NUM!</v>
      </c>
      <c r="U41" s="78" t="e">
        <f t="shared" si="10"/>
        <v>#N/A</v>
      </c>
      <c r="V41" s="78" t="e">
        <f t="shared" si="11"/>
        <v>#NUM!</v>
      </c>
      <c r="W41" s="78" t="e">
        <f t="shared" si="12"/>
        <v>#NUM!</v>
      </c>
      <c r="X41" s="78" t="e">
        <f t="shared" si="13"/>
        <v>#NUM!</v>
      </c>
      <c r="Y41" s="78" t="e">
        <f t="shared" si="14"/>
        <v>#NUM!</v>
      </c>
      <c r="Z41" s="78" t="e">
        <f t="shared" si="15"/>
        <v>#N/A</v>
      </c>
      <c r="AA41" s="78" t="e">
        <f t="shared" si="16"/>
        <v>#NUM!</v>
      </c>
      <c r="AB41" s="78" t="e">
        <f t="shared" si="17"/>
        <v>#NUM!</v>
      </c>
      <c r="AC41" s="78" t="e">
        <f t="shared" si="18"/>
        <v>#NUM!</v>
      </c>
      <c r="AD41" s="78" t="e">
        <f t="shared" si="19"/>
        <v>#NUM!</v>
      </c>
      <c r="AE41" s="78" t="e">
        <f t="shared" si="20"/>
        <v>#NUM!</v>
      </c>
      <c r="AF41" s="78" t="e">
        <f t="shared" si="21"/>
        <v>#N/A</v>
      </c>
      <c r="AG41" s="78" t="e">
        <f t="shared" si="22"/>
        <v>#NUM!</v>
      </c>
      <c r="AH41" s="78" t="e">
        <f t="shared" si="23"/>
        <v>#NUM!</v>
      </c>
      <c r="AI41" s="78" t="e">
        <f t="shared" si="24"/>
        <v>#NUM!</v>
      </c>
      <c r="AJ41" s="78" t="e">
        <f t="shared" si="25"/>
        <v>#N/A</v>
      </c>
    </row>
    <row r="42" spans="1:36" ht="12.95" customHeight="1" x14ac:dyDescent="0.15">
      <c r="A42" s="77"/>
      <c r="B42" s="99"/>
      <c r="C42" s="99"/>
      <c r="D42" s="77"/>
      <c r="E42" s="77"/>
      <c r="F42" s="4" t="str">
        <f t="shared" si="0"/>
        <v/>
      </c>
      <c r="G42" s="77"/>
      <c r="H42" s="77"/>
      <c r="I42" s="77"/>
      <c r="K42" s="78" t="e">
        <f t="shared" si="1"/>
        <v>#NUM!</v>
      </c>
      <c r="L42" s="78" t="e">
        <f t="shared" si="2"/>
        <v>#NUM!</v>
      </c>
      <c r="M42" s="78" t="e">
        <f t="shared" si="3"/>
        <v>#NUM!</v>
      </c>
      <c r="N42" s="78" t="e">
        <f t="shared" si="4"/>
        <v>#NUM!</v>
      </c>
      <c r="O42" s="78" t="e">
        <f t="shared" si="5"/>
        <v>#NUM!</v>
      </c>
      <c r="P42" s="78" t="e">
        <f t="shared" si="26"/>
        <v>#N/A</v>
      </c>
      <c r="Q42" s="78" t="e">
        <f t="shared" si="6"/>
        <v>#NUM!</v>
      </c>
      <c r="R42" s="78" t="e">
        <f t="shared" si="7"/>
        <v>#NUM!</v>
      </c>
      <c r="S42" s="78" t="e">
        <f t="shared" si="8"/>
        <v>#NUM!</v>
      </c>
      <c r="T42" s="78" t="e">
        <f t="shared" si="9"/>
        <v>#NUM!</v>
      </c>
      <c r="U42" s="78" t="e">
        <f t="shared" si="10"/>
        <v>#N/A</v>
      </c>
      <c r="V42" s="78" t="e">
        <f t="shared" si="11"/>
        <v>#NUM!</v>
      </c>
      <c r="W42" s="78" t="e">
        <f t="shared" si="12"/>
        <v>#NUM!</v>
      </c>
      <c r="X42" s="78" t="e">
        <f t="shared" si="13"/>
        <v>#NUM!</v>
      </c>
      <c r="Y42" s="78" t="e">
        <f t="shared" si="14"/>
        <v>#NUM!</v>
      </c>
      <c r="Z42" s="78" t="e">
        <f t="shared" si="15"/>
        <v>#N/A</v>
      </c>
      <c r="AA42" s="78" t="e">
        <f t="shared" si="16"/>
        <v>#NUM!</v>
      </c>
      <c r="AB42" s="78" t="e">
        <f t="shared" si="17"/>
        <v>#NUM!</v>
      </c>
      <c r="AC42" s="78" t="e">
        <f t="shared" si="18"/>
        <v>#NUM!</v>
      </c>
      <c r="AD42" s="78" t="e">
        <f t="shared" si="19"/>
        <v>#NUM!</v>
      </c>
      <c r="AE42" s="78" t="e">
        <f t="shared" si="20"/>
        <v>#NUM!</v>
      </c>
      <c r="AF42" s="78" t="e">
        <f t="shared" si="21"/>
        <v>#N/A</v>
      </c>
      <c r="AG42" s="78" t="e">
        <f t="shared" si="22"/>
        <v>#NUM!</v>
      </c>
      <c r="AH42" s="78" t="e">
        <f t="shared" si="23"/>
        <v>#NUM!</v>
      </c>
      <c r="AI42" s="78" t="e">
        <f t="shared" si="24"/>
        <v>#NUM!</v>
      </c>
      <c r="AJ42" s="78" t="e">
        <f t="shared" si="25"/>
        <v>#N/A</v>
      </c>
    </row>
    <row r="43" spans="1:36" ht="12.95" customHeight="1" x14ac:dyDescent="0.15">
      <c r="A43" s="77"/>
      <c r="B43" s="99"/>
      <c r="C43" s="99"/>
      <c r="D43" s="77"/>
      <c r="E43" s="77"/>
      <c r="F43" s="4" t="str">
        <f t="shared" si="0"/>
        <v/>
      </c>
      <c r="G43" s="77"/>
      <c r="H43" s="77"/>
      <c r="I43" s="77"/>
      <c r="K43" s="78" t="e">
        <f t="shared" si="1"/>
        <v>#NUM!</v>
      </c>
      <c r="L43" s="78" t="e">
        <f t="shared" si="2"/>
        <v>#NUM!</v>
      </c>
      <c r="M43" s="78" t="e">
        <f t="shared" si="3"/>
        <v>#NUM!</v>
      </c>
      <c r="N43" s="78" t="e">
        <f t="shared" si="4"/>
        <v>#NUM!</v>
      </c>
      <c r="O43" s="78" t="e">
        <f t="shared" si="5"/>
        <v>#NUM!</v>
      </c>
      <c r="P43" s="78" t="e">
        <f t="shared" si="26"/>
        <v>#N/A</v>
      </c>
      <c r="Q43" s="78" t="e">
        <f t="shared" si="6"/>
        <v>#NUM!</v>
      </c>
      <c r="R43" s="78" t="e">
        <f t="shared" si="7"/>
        <v>#NUM!</v>
      </c>
      <c r="S43" s="78" t="e">
        <f t="shared" si="8"/>
        <v>#NUM!</v>
      </c>
      <c r="T43" s="78" t="e">
        <f t="shared" si="9"/>
        <v>#NUM!</v>
      </c>
      <c r="U43" s="78" t="e">
        <f t="shared" si="10"/>
        <v>#N/A</v>
      </c>
      <c r="V43" s="78" t="e">
        <f t="shared" si="11"/>
        <v>#NUM!</v>
      </c>
      <c r="W43" s="78" t="e">
        <f t="shared" si="12"/>
        <v>#NUM!</v>
      </c>
      <c r="X43" s="78" t="e">
        <f t="shared" si="13"/>
        <v>#NUM!</v>
      </c>
      <c r="Y43" s="78" t="e">
        <f t="shared" si="14"/>
        <v>#NUM!</v>
      </c>
      <c r="Z43" s="78" t="e">
        <f t="shared" si="15"/>
        <v>#N/A</v>
      </c>
      <c r="AA43" s="78" t="e">
        <f t="shared" si="16"/>
        <v>#NUM!</v>
      </c>
      <c r="AB43" s="78" t="e">
        <f t="shared" si="17"/>
        <v>#NUM!</v>
      </c>
      <c r="AC43" s="78" t="e">
        <f t="shared" si="18"/>
        <v>#NUM!</v>
      </c>
      <c r="AD43" s="78" t="e">
        <f t="shared" si="19"/>
        <v>#NUM!</v>
      </c>
      <c r="AE43" s="78" t="e">
        <f t="shared" si="20"/>
        <v>#NUM!</v>
      </c>
      <c r="AF43" s="78" t="e">
        <f t="shared" si="21"/>
        <v>#N/A</v>
      </c>
      <c r="AG43" s="78" t="e">
        <f t="shared" si="22"/>
        <v>#NUM!</v>
      </c>
      <c r="AH43" s="78" t="e">
        <f t="shared" si="23"/>
        <v>#NUM!</v>
      </c>
      <c r="AI43" s="78" t="e">
        <f t="shared" si="24"/>
        <v>#NUM!</v>
      </c>
      <c r="AJ43" s="78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77" t="s">
        <v>18</v>
      </c>
      <c r="D46" s="77" t="s">
        <v>19</v>
      </c>
      <c r="E46" s="77" t="s">
        <v>20</v>
      </c>
      <c r="F46" s="11"/>
      <c r="G46" s="5" t="s">
        <v>21</v>
      </c>
      <c r="H46" s="13"/>
      <c r="I46" s="111" t="s">
        <v>465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20</v>
      </c>
      <c r="D47" s="15">
        <f>COUNTIF(G4:G43,"*下層*")</f>
        <v>0</v>
      </c>
      <c r="E47" s="15">
        <f>COUNTA(A4:A43)</f>
        <v>20</v>
      </c>
      <c r="F47" s="11"/>
      <c r="G47" s="16">
        <f>C47*100</f>
        <v>2000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13</v>
      </c>
      <c r="D48" s="15" t="str">
        <f>IF(D47&gt;0,ROUND(SUMIF(G4:G43,"*下層*",E4:E43)/D47,0),"")</f>
        <v/>
      </c>
      <c r="E48" s="15">
        <f>ROUND(SUM(E4:E43)/E47,0)</f>
        <v>13</v>
      </c>
      <c r="F48" s="14"/>
      <c r="G48" s="16">
        <f>C48</f>
        <v>13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15</v>
      </c>
      <c r="D49" s="15" t="str">
        <f>IF(D47&gt;0,ROUND(SUMIF(G4:G43,"*下層*",D4:D43)/D47,0),"")</f>
        <v/>
      </c>
      <c r="E49" s="15">
        <f>ROUND(SUM(D4:D43)/E47,0)</f>
        <v>15</v>
      </c>
      <c r="F49" s="14"/>
      <c r="G49" s="16">
        <f>C49</f>
        <v>15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3.12</v>
      </c>
      <c r="D50" s="17">
        <f>SUMIF(G4:G43,"*下層*",F4:F43)</f>
        <v>0</v>
      </c>
      <c r="E50" s="4">
        <f>SUM(F4:F43)</f>
        <v>3.12</v>
      </c>
      <c r="F50" s="14"/>
      <c r="G50" s="18">
        <f>C50*100</f>
        <v>312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形状比＝87、Sr＝17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77" t="s">
        <v>18</v>
      </c>
      <c r="D53" s="77" t="s">
        <v>19</v>
      </c>
      <c r="E53" s="77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15</v>
      </c>
      <c r="D54" s="15">
        <f>COUNTIF(H4:H43,"▲")</f>
        <v>0</v>
      </c>
      <c r="E54" s="15">
        <f>COUNTA(H4:H43)</f>
        <v>15</v>
      </c>
      <c r="F54" s="11"/>
      <c r="G54" s="16">
        <f>C54*100</f>
        <v>1500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12</v>
      </c>
      <c r="D55" s="15" t="str">
        <f>IF(D54&gt;0,ROUND(SUMIF(H4:H43,"▲",E4:E43)/D54,0),"")</f>
        <v/>
      </c>
      <c r="E55" s="15">
        <f>ROUND(SUMIF(H4:H43,"*",E4:E43)/E54,0)</f>
        <v>12</v>
      </c>
      <c r="F55" s="14"/>
      <c r="G55" s="16">
        <f>C55</f>
        <v>12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14</v>
      </c>
      <c r="D56" s="15" t="str">
        <f>IF(D54&gt;0,ROUND(SUMIF(H4:H43,"▲",D4:D43)/D54,0),"")</f>
        <v/>
      </c>
      <c r="E56" s="15">
        <f>ROUND(SUMIF(H4:H43,"*",D4:D43)/E54,0)</f>
        <v>14</v>
      </c>
      <c r="F56" s="14"/>
      <c r="G56" s="16">
        <f>C56</f>
        <v>14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1.82</v>
      </c>
      <c r="D57" s="17">
        <f>SUMIF(H4:H43,"▲",F4:F43)</f>
        <v>0</v>
      </c>
      <c r="E57" s="17">
        <f>SUM(C57:D57)</f>
        <v>1.82</v>
      </c>
      <c r="F57" s="14"/>
      <c r="G57" s="20">
        <f>C57*100</f>
        <v>182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77" t="s">
        <v>18</v>
      </c>
      <c r="D60" s="77" t="s">
        <v>19</v>
      </c>
      <c r="E60" s="77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75</v>
      </c>
      <c r="D61" s="21" t="str">
        <f>IF(D47&gt;0,ROUND(D54/D47*100,1),"")</f>
        <v/>
      </c>
      <c r="E61" s="21">
        <f>ROUND(E54/E47*100,1)</f>
        <v>75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58.3</v>
      </c>
      <c r="D62" s="21" t="str">
        <f>IF(D47&gt;0,ROUND(D57/D50*100,1),"")</f>
        <v/>
      </c>
      <c r="E62" s="21">
        <f>ROUND(E57/E50*100,1)</f>
        <v>58.3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77" t="s">
        <v>18</v>
      </c>
      <c r="D65" s="77" t="s">
        <v>19</v>
      </c>
      <c r="E65" s="77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5</v>
      </c>
      <c r="D66" s="15">
        <f>D47-D54</f>
        <v>0</v>
      </c>
      <c r="E66" s="15">
        <f>SUM(C66:D66)</f>
        <v>5</v>
      </c>
      <c r="F66" s="11"/>
      <c r="G66" s="16">
        <f>C66*100</f>
        <v>500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16</v>
      </c>
      <c r="D67" s="15" t="str">
        <f>IF(D66&gt;0,ROUND(SUMIFS(E4:E43,G7:G43,"*下層*",H4:H43,"")/D66,0),"")</f>
        <v/>
      </c>
      <c r="E67" s="15">
        <f>IF(E66&gt;0,ROUND(SUMIF(H4:H43,"",E4:E43)/E66,0),"")</f>
        <v>16</v>
      </c>
      <c r="F67" s="14"/>
      <c r="G67" s="16">
        <f>C67</f>
        <v>16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20</v>
      </c>
      <c r="D68" s="15" t="str">
        <f>IF(D66&gt;0,ROUND(SUMIFS(D4:D43,G7:G43,"*下層*",H4:H43,"")/D66,0),"")</f>
        <v/>
      </c>
      <c r="E68" s="15">
        <f>IF(E66&gt;0,ROUND(SUMIF(H4:H43,"",D4:D43)/E66,0),"")</f>
        <v>20</v>
      </c>
      <c r="F68" s="14"/>
      <c r="G68" s="16">
        <f>C68</f>
        <v>20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1.3</v>
      </c>
      <c r="D69" s="17" t="str">
        <f>IF(D66&gt;0,D50-D57,"")</f>
        <v/>
      </c>
      <c r="E69" s="4">
        <f>SUM(C69:D69)</f>
        <v>1.3</v>
      </c>
      <c r="F69" s="14"/>
      <c r="G69" s="18">
        <f>C69*100</f>
        <v>130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形状比＝80、Sr＝28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44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239" priority="16" stopIfTrue="1">
      <formula>AND(($H4="スギ"),(#REF!&lt;12))</formula>
    </cfRule>
  </conditionalFormatting>
  <conditionalFormatting sqref="L4:L43">
    <cfRule type="expression" dxfId="238" priority="15" stopIfTrue="1">
      <formula>AND(($H4="スギ"),(#REF!&lt;22),(#REF!&gt;=12))</formula>
    </cfRule>
  </conditionalFormatting>
  <conditionalFormatting sqref="M4:M43">
    <cfRule type="expression" dxfId="237" priority="14" stopIfTrue="1">
      <formula>AND(($H4="スギ"),(#REF!&lt;32),(#REF!&gt;=22))</formula>
    </cfRule>
  </conditionalFormatting>
  <conditionalFormatting sqref="N4:N43">
    <cfRule type="expression" dxfId="236" priority="13" stopIfTrue="1">
      <formula>AND(($H4="スギ"),(#REF!&lt;42),(#REF!&gt;=32))</formula>
    </cfRule>
  </conditionalFormatting>
  <conditionalFormatting sqref="U4:U43 Z4:AF43 AJ4:AJ43 O4:P43">
    <cfRule type="expression" dxfId="235" priority="12" stopIfTrue="1">
      <formula>AND(($H4="スギ"),(#REF!&gt;=42))</formula>
    </cfRule>
  </conditionalFormatting>
  <conditionalFormatting sqref="Q4:Q43 AA4:AA43">
    <cfRule type="expression" dxfId="234" priority="11" stopIfTrue="1">
      <formula>AND(($H4="ヒノキ"),(#REF!&lt;12))</formula>
    </cfRule>
  </conditionalFormatting>
  <conditionalFormatting sqref="R4:R43 AB4:AE43">
    <cfRule type="expression" dxfId="233" priority="10" stopIfTrue="1">
      <formula>AND(($H4="ヒノキ"),(#REF!&lt;22),(#REF!&gt;=12))</formula>
    </cfRule>
  </conditionalFormatting>
  <conditionalFormatting sqref="S4:S43">
    <cfRule type="expression" dxfId="232" priority="9" stopIfTrue="1">
      <formula>AND(($H4="ヒノキ"),(#REF!&lt;32),(#REF!&gt;=22))</formula>
    </cfRule>
  </conditionalFormatting>
  <conditionalFormatting sqref="T4:U43 Z4:AF43 AJ4:AJ43">
    <cfRule type="expression" dxfId="231" priority="8" stopIfTrue="1">
      <formula>AND(($H4="ヒノキ"),(#REF!&gt;=32))</formula>
    </cfRule>
  </conditionalFormatting>
  <conditionalFormatting sqref="V4:V43 AA4:AA43">
    <cfRule type="expression" dxfId="230" priority="7" stopIfTrue="1">
      <formula>AND(($H4="アカマツ"),(#REF!&lt;12))</formula>
    </cfRule>
  </conditionalFormatting>
  <conditionalFormatting sqref="W4:W43 AB4:AB43">
    <cfRule type="expression" dxfId="229" priority="6" stopIfTrue="1">
      <formula>AND(($H4="アカマツ"),(#REF!&lt;22),(#REF!&gt;=12))</formula>
    </cfRule>
  </conditionalFormatting>
  <conditionalFormatting sqref="X4:X43 AC4:AC43">
    <cfRule type="expression" dxfId="228" priority="5" stopIfTrue="1">
      <formula>AND(($H4="アカマツ"),(#REF!&lt;42),(#REF!&gt;=22))</formula>
    </cfRule>
  </conditionalFormatting>
  <conditionalFormatting sqref="Y4:AF43 AJ4:AJ43">
    <cfRule type="expression" dxfId="227" priority="4" stopIfTrue="1">
      <formula>AND(($H4="アカマツ"),(#REF!&gt;=42))</formula>
    </cfRule>
  </conditionalFormatting>
  <conditionalFormatting sqref="AG4:AG43">
    <cfRule type="expression" dxfId="226" priority="3" stopIfTrue="1">
      <formula>AND(($H4&lt;&gt;"スギ"),($H4&lt;&gt;"ヒノキ"),($H4&lt;&gt;"アカマツ"),(#REF!&lt;12))</formula>
    </cfRule>
  </conditionalFormatting>
  <conditionalFormatting sqref="AH4:AH43">
    <cfRule type="expression" dxfId="225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224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-0.249977111117893"/>
  </sheetPr>
  <dimension ref="A1:AJ120"/>
  <sheetViews>
    <sheetView view="pageBreakPreview" topLeftCell="A19" zoomScaleNormal="100" zoomScaleSheetLayoutView="100" workbookViewId="0">
      <selection activeCell="I46" sqref="I46:I58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256" width="8.125" style="1"/>
    <col min="257" max="259" width="7.875" style="1" customWidth="1"/>
    <col min="260" max="260" width="8.125" style="1" customWidth="1"/>
    <col min="261" max="262" width="8" style="1" customWidth="1"/>
    <col min="263" max="263" width="11.75" style="1" customWidth="1"/>
    <col min="264" max="264" width="7.75" style="1" customWidth="1"/>
    <col min="265" max="265" width="24.75" style="1" customWidth="1"/>
    <col min="266" max="512" width="8.125" style="1"/>
    <col min="513" max="515" width="7.875" style="1" customWidth="1"/>
    <col min="516" max="516" width="8.125" style="1" customWidth="1"/>
    <col min="517" max="518" width="8" style="1" customWidth="1"/>
    <col min="519" max="519" width="11.75" style="1" customWidth="1"/>
    <col min="520" max="520" width="7.75" style="1" customWidth="1"/>
    <col min="521" max="521" width="24.75" style="1" customWidth="1"/>
    <col min="522" max="768" width="8.125" style="1"/>
    <col min="769" max="771" width="7.875" style="1" customWidth="1"/>
    <col min="772" max="772" width="8.125" style="1" customWidth="1"/>
    <col min="773" max="774" width="8" style="1" customWidth="1"/>
    <col min="775" max="775" width="11.75" style="1" customWidth="1"/>
    <col min="776" max="776" width="7.75" style="1" customWidth="1"/>
    <col min="777" max="777" width="24.75" style="1" customWidth="1"/>
    <col min="778" max="1024" width="8.125" style="1"/>
    <col min="1025" max="1027" width="7.875" style="1" customWidth="1"/>
    <col min="1028" max="1028" width="8.125" style="1" customWidth="1"/>
    <col min="1029" max="1030" width="8" style="1" customWidth="1"/>
    <col min="1031" max="1031" width="11.75" style="1" customWidth="1"/>
    <col min="1032" max="1032" width="7.75" style="1" customWidth="1"/>
    <col min="1033" max="1033" width="24.75" style="1" customWidth="1"/>
    <col min="1034" max="1280" width="8.125" style="1"/>
    <col min="1281" max="1283" width="7.875" style="1" customWidth="1"/>
    <col min="1284" max="1284" width="8.125" style="1" customWidth="1"/>
    <col min="1285" max="1286" width="8" style="1" customWidth="1"/>
    <col min="1287" max="1287" width="11.75" style="1" customWidth="1"/>
    <col min="1288" max="1288" width="7.75" style="1" customWidth="1"/>
    <col min="1289" max="1289" width="24.75" style="1" customWidth="1"/>
    <col min="1290" max="1536" width="8.125" style="1"/>
    <col min="1537" max="1539" width="7.875" style="1" customWidth="1"/>
    <col min="1540" max="1540" width="8.125" style="1" customWidth="1"/>
    <col min="1541" max="1542" width="8" style="1" customWidth="1"/>
    <col min="1543" max="1543" width="11.75" style="1" customWidth="1"/>
    <col min="1544" max="1544" width="7.75" style="1" customWidth="1"/>
    <col min="1545" max="1545" width="24.75" style="1" customWidth="1"/>
    <col min="1546" max="1792" width="8.125" style="1"/>
    <col min="1793" max="1795" width="7.875" style="1" customWidth="1"/>
    <col min="1796" max="1796" width="8.125" style="1" customWidth="1"/>
    <col min="1797" max="1798" width="8" style="1" customWidth="1"/>
    <col min="1799" max="1799" width="11.75" style="1" customWidth="1"/>
    <col min="1800" max="1800" width="7.75" style="1" customWidth="1"/>
    <col min="1801" max="1801" width="24.75" style="1" customWidth="1"/>
    <col min="1802" max="2048" width="8.125" style="1"/>
    <col min="2049" max="2051" width="7.875" style="1" customWidth="1"/>
    <col min="2052" max="2052" width="8.125" style="1" customWidth="1"/>
    <col min="2053" max="2054" width="8" style="1" customWidth="1"/>
    <col min="2055" max="2055" width="11.75" style="1" customWidth="1"/>
    <col min="2056" max="2056" width="7.75" style="1" customWidth="1"/>
    <col min="2057" max="2057" width="24.75" style="1" customWidth="1"/>
    <col min="2058" max="2304" width="8.125" style="1"/>
    <col min="2305" max="2307" width="7.875" style="1" customWidth="1"/>
    <col min="2308" max="2308" width="8.125" style="1" customWidth="1"/>
    <col min="2309" max="2310" width="8" style="1" customWidth="1"/>
    <col min="2311" max="2311" width="11.75" style="1" customWidth="1"/>
    <col min="2312" max="2312" width="7.75" style="1" customWidth="1"/>
    <col min="2313" max="2313" width="24.75" style="1" customWidth="1"/>
    <col min="2314" max="2560" width="8.125" style="1"/>
    <col min="2561" max="2563" width="7.875" style="1" customWidth="1"/>
    <col min="2564" max="2564" width="8.125" style="1" customWidth="1"/>
    <col min="2565" max="2566" width="8" style="1" customWidth="1"/>
    <col min="2567" max="2567" width="11.75" style="1" customWidth="1"/>
    <col min="2568" max="2568" width="7.75" style="1" customWidth="1"/>
    <col min="2569" max="2569" width="24.75" style="1" customWidth="1"/>
    <col min="2570" max="2816" width="8.125" style="1"/>
    <col min="2817" max="2819" width="7.875" style="1" customWidth="1"/>
    <col min="2820" max="2820" width="8.125" style="1" customWidth="1"/>
    <col min="2821" max="2822" width="8" style="1" customWidth="1"/>
    <col min="2823" max="2823" width="11.75" style="1" customWidth="1"/>
    <col min="2824" max="2824" width="7.75" style="1" customWidth="1"/>
    <col min="2825" max="2825" width="24.75" style="1" customWidth="1"/>
    <col min="2826" max="3072" width="8.125" style="1"/>
    <col min="3073" max="3075" width="7.875" style="1" customWidth="1"/>
    <col min="3076" max="3076" width="8.125" style="1" customWidth="1"/>
    <col min="3077" max="3078" width="8" style="1" customWidth="1"/>
    <col min="3079" max="3079" width="11.75" style="1" customWidth="1"/>
    <col min="3080" max="3080" width="7.75" style="1" customWidth="1"/>
    <col min="3081" max="3081" width="24.75" style="1" customWidth="1"/>
    <col min="3082" max="3328" width="8.125" style="1"/>
    <col min="3329" max="3331" width="7.875" style="1" customWidth="1"/>
    <col min="3332" max="3332" width="8.125" style="1" customWidth="1"/>
    <col min="3333" max="3334" width="8" style="1" customWidth="1"/>
    <col min="3335" max="3335" width="11.75" style="1" customWidth="1"/>
    <col min="3336" max="3336" width="7.75" style="1" customWidth="1"/>
    <col min="3337" max="3337" width="24.75" style="1" customWidth="1"/>
    <col min="3338" max="3584" width="8.125" style="1"/>
    <col min="3585" max="3587" width="7.875" style="1" customWidth="1"/>
    <col min="3588" max="3588" width="8.125" style="1" customWidth="1"/>
    <col min="3589" max="3590" width="8" style="1" customWidth="1"/>
    <col min="3591" max="3591" width="11.75" style="1" customWidth="1"/>
    <col min="3592" max="3592" width="7.75" style="1" customWidth="1"/>
    <col min="3593" max="3593" width="24.75" style="1" customWidth="1"/>
    <col min="3594" max="3840" width="8.125" style="1"/>
    <col min="3841" max="3843" width="7.875" style="1" customWidth="1"/>
    <col min="3844" max="3844" width="8.125" style="1" customWidth="1"/>
    <col min="3845" max="3846" width="8" style="1" customWidth="1"/>
    <col min="3847" max="3847" width="11.75" style="1" customWidth="1"/>
    <col min="3848" max="3848" width="7.75" style="1" customWidth="1"/>
    <col min="3849" max="3849" width="24.75" style="1" customWidth="1"/>
    <col min="3850" max="4096" width="8.125" style="1"/>
    <col min="4097" max="4099" width="7.875" style="1" customWidth="1"/>
    <col min="4100" max="4100" width="8.125" style="1" customWidth="1"/>
    <col min="4101" max="4102" width="8" style="1" customWidth="1"/>
    <col min="4103" max="4103" width="11.75" style="1" customWidth="1"/>
    <col min="4104" max="4104" width="7.75" style="1" customWidth="1"/>
    <col min="4105" max="4105" width="24.75" style="1" customWidth="1"/>
    <col min="4106" max="4352" width="8.125" style="1"/>
    <col min="4353" max="4355" width="7.875" style="1" customWidth="1"/>
    <col min="4356" max="4356" width="8.125" style="1" customWidth="1"/>
    <col min="4357" max="4358" width="8" style="1" customWidth="1"/>
    <col min="4359" max="4359" width="11.75" style="1" customWidth="1"/>
    <col min="4360" max="4360" width="7.75" style="1" customWidth="1"/>
    <col min="4361" max="4361" width="24.75" style="1" customWidth="1"/>
    <col min="4362" max="4608" width="8.125" style="1"/>
    <col min="4609" max="4611" width="7.875" style="1" customWidth="1"/>
    <col min="4612" max="4612" width="8.125" style="1" customWidth="1"/>
    <col min="4613" max="4614" width="8" style="1" customWidth="1"/>
    <col min="4615" max="4615" width="11.75" style="1" customWidth="1"/>
    <col min="4616" max="4616" width="7.75" style="1" customWidth="1"/>
    <col min="4617" max="4617" width="24.75" style="1" customWidth="1"/>
    <col min="4618" max="4864" width="8.125" style="1"/>
    <col min="4865" max="4867" width="7.875" style="1" customWidth="1"/>
    <col min="4868" max="4868" width="8.125" style="1" customWidth="1"/>
    <col min="4869" max="4870" width="8" style="1" customWidth="1"/>
    <col min="4871" max="4871" width="11.75" style="1" customWidth="1"/>
    <col min="4872" max="4872" width="7.75" style="1" customWidth="1"/>
    <col min="4873" max="4873" width="24.75" style="1" customWidth="1"/>
    <col min="4874" max="5120" width="8.125" style="1"/>
    <col min="5121" max="5123" width="7.875" style="1" customWidth="1"/>
    <col min="5124" max="5124" width="8.125" style="1" customWidth="1"/>
    <col min="5125" max="5126" width="8" style="1" customWidth="1"/>
    <col min="5127" max="5127" width="11.75" style="1" customWidth="1"/>
    <col min="5128" max="5128" width="7.75" style="1" customWidth="1"/>
    <col min="5129" max="5129" width="24.75" style="1" customWidth="1"/>
    <col min="5130" max="5376" width="8.125" style="1"/>
    <col min="5377" max="5379" width="7.875" style="1" customWidth="1"/>
    <col min="5380" max="5380" width="8.125" style="1" customWidth="1"/>
    <col min="5381" max="5382" width="8" style="1" customWidth="1"/>
    <col min="5383" max="5383" width="11.75" style="1" customWidth="1"/>
    <col min="5384" max="5384" width="7.75" style="1" customWidth="1"/>
    <col min="5385" max="5385" width="24.75" style="1" customWidth="1"/>
    <col min="5386" max="5632" width="8.125" style="1"/>
    <col min="5633" max="5635" width="7.875" style="1" customWidth="1"/>
    <col min="5636" max="5636" width="8.125" style="1" customWidth="1"/>
    <col min="5637" max="5638" width="8" style="1" customWidth="1"/>
    <col min="5639" max="5639" width="11.75" style="1" customWidth="1"/>
    <col min="5640" max="5640" width="7.75" style="1" customWidth="1"/>
    <col min="5641" max="5641" width="24.75" style="1" customWidth="1"/>
    <col min="5642" max="5888" width="8.125" style="1"/>
    <col min="5889" max="5891" width="7.875" style="1" customWidth="1"/>
    <col min="5892" max="5892" width="8.125" style="1" customWidth="1"/>
    <col min="5893" max="5894" width="8" style="1" customWidth="1"/>
    <col min="5895" max="5895" width="11.75" style="1" customWidth="1"/>
    <col min="5896" max="5896" width="7.75" style="1" customWidth="1"/>
    <col min="5897" max="5897" width="24.75" style="1" customWidth="1"/>
    <col min="5898" max="6144" width="8.125" style="1"/>
    <col min="6145" max="6147" width="7.875" style="1" customWidth="1"/>
    <col min="6148" max="6148" width="8.125" style="1" customWidth="1"/>
    <col min="6149" max="6150" width="8" style="1" customWidth="1"/>
    <col min="6151" max="6151" width="11.75" style="1" customWidth="1"/>
    <col min="6152" max="6152" width="7.75" style="1" customWidth="1"/>
    <col min="6153" max="6153" width="24.75" style="1" customWidth="1"/>
    <col min="6154" max="6400" width="8.125" style="1"/>
    <col min="6401" max="6403" width="7.875" style="1" customWidth="1"/>
    <col min="6404" max="6404" width="8.125" style="1" customWidth="1"/>
    <col min="6405" max="6406" width="8" style="1" customWidth="1"/>
    <col min="6407" max="6407" width="11.75" style="1" customWidth="1"/>
    <col min="6408" max="6408" width="7.75" style="1" customWidth="1"/>
    <col min="6409" max="6409" width="24.75" style="1" customWidth="1"/>
    <col min="6410" max="6656" width="8.125" style="1"/>
    <col min="6657" max="6659" width="7.875" style="1" customWidth="1"/>
    <col min="6660" max="6660" width="8.125" style="1" customWidth="1"/>
    <col min="6661" max="6662" width="8" style="1" customWidth="1"/>
    <col min="6663" max="6663" width="11.75" style="1" customWidth="1"/>
    <col min="6664" max="6664" width="7.75" style="1" customWidth="1"/>
    <col min="6665" max="6665" width="24.75" style="1" customWidth="1"/>
    <col min="6666" max="6912" width="8.125" style="1"/>
    <col min="6913" max="6915" width="7.875" style="1" customWidth="1"/>
    <col min="6916" max="6916" width="8.125" style="1" customWidth="1"/>
    <col min="6917" max="6918" width="8" style="1" customWidth="1"/>
    <col min="6919" max="6919" width="11.75" style="1" customWidth="1"/>
    <col min="6920" max="6920" width="7.75" style="1" customWidth="1"/>
    <col min="6921" max="6921" width="24.75" style="1" customWidth="1"/>
    <col min="6922" max="7168" width="8.125" style="1"/>
    <col min="7169" max="7171" width="7.875" style="1" customWidth="1"/>
    <col min="7172" max="7172" width="8.125" style="1" customWidth="1"/>
    <col min="7173" max="7174" width="8" style="1" customWidth="1"/>
    <col min="7175" max="7175" width="11.75" style="1" customWidth="1"/>
    <col min="7176" max="7176" width="7.75" style="1" customWidth="1"/>
    <col min="7177" max="7177" width="24.75" style="1" customWidth="1"/>
    <col min="7178" max="7424" width="8.125" style="1"/>
    <col min="7425" max="7427" width="7.875" style="1" customWidth="1"/>
    <col min="7428" max="7428" width="8.125" style="1" customWidth="1"/>
    <col min="7429" max="7430" width="8" style="1" customWidth="1"/>
    <col min="7431" max="7431" width="11.75" style="1" customWidth="1"/>
    <col min="7432" max="7432" width="7.75" style="1" customWidth="1"/>
    <col min="7433" max="7433" width="24.75" style="1" customWidth="1"/>
    <col min="7434" max="7680" width="8.125" style="1"/>
    <col min="7681" max="7683" width="7.875" style="1" customWidth="1"/>
    <col min="7684" max="7684" width="8.125" style="1" customWidth="1"/>
    <col min="7685" max="7686" width="8" style="1" customWidth="1"/>
    <col min="7687" max="7687" width="11.75" style="1" customWidth="1"/>
    <col min="7688" max="7688" width="7.75" style="1" customWidth="1"/>
    <col min="7689" max="7689" width="24.75" style="1" customWidth="1"/>
    <col min="7690" max="7936" width="8.125" style="1"/>
    <col min="7937" max="7939" width="7.875" style="1" customWidth="1"/>
    <col min="7940" max="7940" width="8.125" style="1" customWidth="1"/>
    <col min="7941" max="7942" width="8" style="1" customWidth="1"/>
    <col min="7943" max="7943" width="11.75" style="1" customWidth="1"/>
    <col min="7944" max="7944" width="7.75" style="1" customWidth="1"/>
    <col min="7945" max="7945" width="24.75" style="1" customWidth="1"/>
    <col min="7946" max="8192" width="8.125" style="1"/>
    <col min="8193" max="8195" width="7.875" style="1" customWidth="1"/>
    <col min="8196" max="8196" width="8.125" style="1" customWidth="1"/>
    <col min="8197" max="8198" width="8" style="1" customWidth="1"/>
    <col min="8199" max="8199" width="11.75" style="1" customWidth="1"/>
    <col min="8200" max="8200" width="7.75" style="1" customWidth="1"/>
    <col min="8201" max="8201" width="24.75" style="1" customWidth="1"/>
    <col min="8202" max="8448" width="8.125" style="1"/>
    <col min="8449" max="8451" width="7.875" style="1" customWidth="1"/>
    <col min="8452" max="8452" width="8.125" style="1" customWidth="1"/>
    <col min="8453" max="8454" width="8" style="1" customWidth="1"/>
    <col min="8455" max="8455" width="11.75" style="1" customWidth="1"/>
    <col min="8456" max="8456" width="7.75" style="1" customWidth="1"/>
    <col min="8457" max="8457" width="24.75" style="1" customWidth="1"/>
    <col min="8458" max="8704" width="8.125" style="1"/>
    <col min="8705" max="8707" width="7.875" style="1" customWidth="1"/>
    <col min="8708" max="8708" width="8.125" style="1" customWidth="1"/>
    <col min="8709" max="8710" width="8" style="1" customWidth="1"/>
    <col min="8711" max="8711" width="11.75" style="1" customWidth="1"/>
    <col min="8712" max="8712" width="7.75" style="1" customWidth="1"/>
    <col min="8713" max="8713" width="24.75" style="1" customWidth="1"/>
    <col min="8714" max="8960" width="8.125" style="1"/>
    <col min="8961" max="8963" width="7.875" style="1" customWidth="1"/>
    <col min="8964" max="8964" width="8.125" style="1" customWidth="1"/>
    <col min="8965" max="8966" width="8" style="1" customWidth="1"/>
    <col min="8967" max="8967" width="11.75" style="1" customWidth="1"/>
    <col min="8968" max="8968" width="7.75" style="1" customWidth="1"/>
    <col min="8969" max="8969" width="24.75" style="1" customWidth="1"/>
    <col min="8970" max="9216" width="8.125" style="1"/>
    <col min="9217" max="9219" width="7.875" style="1" customWidth="1"/>
    <col min="9220" max="9220" width="8.125" style="1" customWidth="1"/>
    <col min="9221" max="9222" width="8" style="1" customWidth="1"/>
    <col min="9223" max="9223" width="11.75" style="1" customWidth="1"/>
    <col min="9224" max="9224" width="7.75" style="1" customWidth="1"/>
    <col min="9225" max="9225" width="24.75" style="1" customWidth="1"/>
    <col min="9226" max="9472" width="8.125" style="1"/>
    <col min="9473" max="9475" width="7.875" style="1" customWidth="1"/>
    <col min="9476" max="9476" width="8.125" style="1" customWidth="1"/>
    <col min="9477" max="9478" width="8" style="1" customWidth="1"/>
    <col min="9479" max="9479" width="11.75" style="1" customWidth="1"/>
    <col min="9480" max="9480" width="7.75" style="1" customWidth="1"/>
    <col min="9481" max="9481" width="24.75" style="1" customWidth="1"/>
    <col min="9482" max="9728" width="8.125" style="1"/>
    <col min="9729" max="9731" width="7.875" style="1" customWidth="1"/>
    <col min="9732" max="9732" width="8.125" style="1" customWidth="1"/>
    <col min="9733" max="9734" width="8" style="1" customWidth="1"/>
    <col min="9735" max="9735" width="11.75" style="1" customWidth="1"/>
    <col min="9736" max="9736" width="7.75" style="1" customWidth="1"/>
    <col min="9737" max="9737" width="24.75" style="1" customWidth="1"/>
    <col min="9738" max="9984" width="8.125" style="1"/>
    <col min="9985" max="9987" width="7.875" style="1" customWidth="1"/>
    <col min="9988" max="9988" width="8.125" style="1" customWidth="1"/>
    <col min="9989" max="9990" width="8" style="1" customWidth="1"/>
    <col min="9991" max="9991" width="11.75" style="1" customWidth="1"/>
    <col min="9992" max="9992" width="7.75" style="1" customWidth="1"/>
    <col min="9993" max="9993" width="24.75" style="1" customWidth="1"/>
    <col min="9994" max="10240" width="8.125" style="1"/>
    <col min="10241" max="10243" width="7.875" style="1" customWidth="1"/>
    <col min="10244" max="10244" width="8.125" style="1" customWidth="1"/>
    <col min="10245" max="10246" width="8" style="1" customWidth="1"/>
    <col min="10247" max="10247" width="11.75" style="1" customWidth="1"/>
    <col min="10248" max="10248" width="7.75" style="1" customWidth="1"/>
    <col min="10249" max="10249" width="24.75" style="1" customWidth="1"/>
    <col min="10250" max="10496" width="8.125" style="1"/>
    <col min="10497" max="10499" width="7.875" style="1" customWidth="1"/>
    <col min="10500" max="10500" width="8.125" style="1" customWidth="1"/>
    <col min="10501" max="10502" width="8" style="1" customWidth="1"/>
    <col min="10503" max="10503" width="11.75" style="1" customWidth="1"/>
    <col min="10504" max="10504" width="7.75" style="1" customWidth="1"/>
    <col min="10505" max="10505" width="24.75" style="1" customWidth="1"/>
    <col min="10506" max="10752" width="8.125" style="1"/>
    <col min="10753" max="10755" width="7.875" style="1" customWidth="1"/>
    <col min="10756" max="10756" width="8.125" style="1" customWidth="1"/>
    <col min="10757" max="10758" width="8" style="1" customWidth="1"/>
    <col min="10759" max="10759" width="11.75" style="1" customWidth="1"/>
    <col min="10760" max="10760" width="7.75" style="1" customWidth="1"/>
    <col min="10761" max="10761" width="24.75" style="1" customWidth="1"/>
    <col min="10762" max="11008" width="8.125" style="1"/>
    <col min="11009" max="11011" width="7.875" style="1" customWidth="1"/>
    <col min="11012" max="11012" width="8.125" style="1" customWidth="1"/>
    <col min="11013" max="11014" width="8" style="1" customWidth="1"/>
    <col min="11015" max="11015" width="11.75" style="1" customWidth="1"/>
    <col min="11016" max="11016" width="7.75" style="1" customWidth="1"/>
    <col min="11017" max="11017" width="24.75" style="1" customWidth="1"/>
    <col min="11018" max="11264" width="8.125" style="1"/>
    <col min="11265" max="11267" width="7.875" style="1" customWidth="1"/>
    <col min="11268" max="11268" width="8.125" style="1" customWidth="1"/>
    <col min="11269" max="11270" width="8" style="1" customWidth="1"/>
    <col min="11271" max="11271" width="11.75" style="1" customWidth="1"/>
    <col min="11272" max="11272" width="7.75" style="1" customWidth="1"/>
    <col min="11273" max="11273" width="24.75" style="1" customWidth="1"/>
    <col min="11274" max="11520" width="8.125" style="1"/>
    <col min="11521" max="11523" width="7.875" style="1" customWidth="1"/>
    <col min="11524" max="11524" width="8.125" style="1" customWidth="1"/>
    <col min="11525" max="11526" width="8" style="1" customWidth="1"/>
    <col min="11527" max="11527" width="11.75" style="1" customWidth="1"/>
    <col min="11528" max="11528" width="7.75" style="1" customWidth="1"/>
    <col min="11529" max="11529" width="24.75" style="1" customWidth="1"/>
    <col min="11530" max="11776" width="8.125" style="1"/>
    <col min="11777" max="11779" width="7.875" style="1" customWidth="1"/>
    <col min="11780" max="11780" width="8.125" style="1" customWidth="1"/>
    <col min="11781" max="11782" width="8" style="1" customWidth="1"/>
    <col min="11783" max="11783" width="11.75" style="1" customWidth="1"/>
    <col min="11784" max="11784" width="7.75" style="1" customWidth="1"/>
    <col min="11785" max="11785" width="24.75" style="1" customWidth="1"/>
    <col min="11786" max="12032" width="8.125" style="1"/>
    <col min="12033" max="12035" width="7.875" style="1" customWidth="1"/>
    <col min="12036" max="12036" width="8.125" style="1" customWidth="1"/>
    <col min="12037" max="12038" width="8" style="1" customWidth="1"/>
    <col min="12039" max="12039" width="11.75" style="1" customWidth="1"/>
    <col min="12040" max="12040" width="7.75" style="1" customWidth="1"/>
    <col min="12041" max="12041" width="24.75" style="1" customWidth="1"/>
    <col min="12042" max="12288" width="8.125" style="1"/>
    <col min="12289" max="12291" width="7.875" style="1" customWidth="1"/>
    <col min="12292" max="12292" width="8.125" style="1" customWidth="1"/>
    <col min="12293" max="12294" width="8" style="1" customWidth="1"/>
    <col min="12295" max="12295" width="11.75" style="1" customWidth="1"/>
    <col min="12296" max="12296" width="7.75" style="1" customWidth="1"/>
    <col min="12297" max="12297" width="24.75" style="1" customWidth="1"/>
    <col min="12298" max="12544" width="8.125" style="1"/>
    <col min="12545" max="12547" width="7.875" style="1" customWidth="1"/>
    <col min="12548" max="12548" width="8.125" style="1" customWidth="1"/>
    <col min="12549" max="12550" width="8" style="1" customWidth="1"/>
    <col min="12551" max="12551" width="11.75" style="1" customWidth="1"/>
    <col min="12552" max="12552" width="7.75" style="1" customWidth="1"/>
    <col min="12553" max="12553" width="24.75" style="1" customWidth="1"/>
    <col min="12554" max="12800" width="8.125" style="1"/>
    <col min="12801" max="12803" width="7.875" style="1" customWidth="1"/>
    <col min="12804" max="12804" width="8.125" style="1" customWidth="1"/>
    <col min="12805" max="12806" width="8" style="1" customWidth="1"/>
    <col min="12807" max="12807" width="11.75" style="1" customWidth="1"/>
    <col min="12808" max="12808" width="7.75" style="1" customWidth="1"/>
    <col min="12809" max="12809" width="24.75" style="1" customWidth="1"/>
    <col min="12810" max="13056" width="8.125" style="1"/>
    <col min="13057" max="13059" width="7.875" style="1" customWidth="1"/>
    <col min="13060" max="13060" width="8.125" style="1" customWidth="1"/>
    <col min="13061" max="13062" width="8" style="1" customWidth="1"/>
    <col min="13063" max="13063" width="11.75" style="1" customWidth="1"/>
    <col min="13064" max="13064" width="7.75" style="1" customWidth="1"/>
    <col min="13065" max="13065" width="24.75" style="1" customWidth="1"/>
    <col min="13066" max="13312" width="8.125" style="1"/>
    <col min="13313" max="13315" width="7.875" style="1" customWidth="1"/>
    <col min="13316" max="13316" width="8.125" style="1" customWidth="1"/>
    <col min="13317" max="13318" width="8" style="1" customWidth="1"/>
    <col min="13319" max="13319" width="11.75" style="1" customWidth="1"/>
    <col min="13320" max="13320" width="7.75" style="1" customWidth="1"/>
    <col min="13321" max="13321" width="24.75" style="1" customWidth="1"/>
    <col min="13322" max="13568" width="8.125" style="1"/>
    <col min="13569" max="13571" width="7.875" style="1" customWidth="1"/>
    <col min="13572" max="13572" width="8.125" style="1" customWidth="1"/>
    <col min="13573" max="13574" width="8" style="1" customWidth="1"/>
    <col min="13575" max="13575" width="11.75" style="1" customWidth="1"/>
    <col min="13576" max="13576" width="7.75" style="1" customWidth="1"/>
    <col min="13577" max="13577" width="24.75" style="1" customWidth="1"/>
    <col min="13578" max="13824" width="8.125" style="1"/>
    <col min="13825" max="13827" width="7.875" style="1" customWidth="1"/>
    <col min="13828" max="13828" width="8.125" style="1" customWidth="1"/>
    <col min="13829" max="13830" width="8" style="1" customWidth="1"/>
    <col min="13831" max="13831" width="11.75" style="1" customWidth="1"/>
    <col min="13832" max="13832" width="7.75" style="1" customWidth="1"/>
    <col min="13833" max="13833" width="24.75" style="1" customWidth="1"/>
    <col min="13834" max="14080" width="8.125" style="1"/>
    <col min="14081" max="14083" width="7.875" style="1" customWidth="1"/>
    <col min="14084" max="14084" width="8.125" style="1" customWidth="1"/>
    <col min="14085" max="14086" width="8" style="1" customWidth="1"/>
    <col min="14087" max="14087" width="11.75" style="1" customWidth="1"/>
    <col min="14088" max="14088" width="7.75" style="1" customWidth="1"/>
    <col min="14089" max="14089" width="24.75" style="1" customWidth="1"/>
    <col min="14090" max="14336" width="8.125" style="1"/>
    <col min="14337" max="14339" width="7.875" style="1" customWidth="1"/>
    <col min="14340" max="14340" width="8.125" style="1" customWidth="1"/>
    <col min="14341" max="14342" width="8" style="1" customWidth="1"/>
    <col min="14343" max="14343" width="11.75" style="1" customWidth="1"/>
    <col min="14344" max="14344" width="7.75" style="1" customWidth="1"/>
    <col min="14345" max="14345" width="24.75" style="1" customWidth="1"/>
    <col min="14346" max="14592" width="8.125" style="1"/>
    <col min="14593" max="14595" width="7.875" style="1" customWidth="1"/>
    <col min="14596" max="14596" width="8.125" style="1" customWidth="1"/>
    <col min="14597" max="14598" width="8" style="1" customWidth="1"/>
    <col min="14599" max="14599" width="11.75" style="1" customWidth="1"/>
    <col min="14600" max="14600" width="7.75" style="1" customWidth="1"/>
    <col min="14601" max="14601" width="24.75" style="1" customWidth="1"/>
    <col min="14602" max="14848" width="8.125" style="1"/>
    <col min="14849" max="14851" width="7.875" style="1" customWidth="1"/>
    <col min="14852" max="14852" width="8.125" style="1" customWidth="1"/>
    <col min="14853" max="14854" width="8" style="1" customWidth="1"/>
    <col min="14855" max="14855" width="11.75" style="1" customWidth="1"/>
    <col min="14856" max="14856" width="7.75" style="1" customWidth="1"/>
    <col min="14857" max="14857" width="24.75" style="1" customWidth="1"/>
    <col min="14858" max="15104" width="8.125" style="1"/>
    <col min="15105" max="15107" width="7.875" style="1" customWidth="1"/>
    <col min="15108" max="15108" width="8.125" style="1" customWidth="1"/>
    <col min="15109" max="15110" width="8" style="1" customWidth="1"/>
    <col min="15111" max="15111" width="11.75" style="1" customWidth="1"/>
    <col min="15112" max="15112" width="7.75" style="1" customWidth="1"/>
    <col min="15113" max="15113" width="24.75" style="1" customWidth="1"/>
    <col min="15114" max="15360" width="8.125" style="1"/>
    <col min="15361" max="15363" width="7.875" style="1" customWidth="1"/>
    <col min="15364" max="15364" width="8.125" style="1" customWidth="1"/>
    <col min="15365" max="15366" width="8" style="1" customWidth="1"/>
    <col min="15367" max="15367" width="11.75" style="1" customWidth="1"/>
    <col min="15368" max="15368" width="7.75" style="1" customWidth="1"/>
    <col min="15369" max="15369" width="24.75" style="1" customWidth="1"/>
    <col min="15370" max="15616" width="8.125" style="1"/>
    <col min="15617" max="15619" width="7.875" style="1" customWidth="1"/>
    <col min="15620" max="15620" width="8.125" style="1" customWidth="1"/>
    <col min="15621" max="15622" width="8" style="1" customWidth="1"/>
    <col min="15623" max="15623" width="11.75" style="1" customWidth="1"/>
    <col min="15624" max="15624" width="7.75" style="1" customWidth="1"/>
    <col min="15625" max="15625" width="24.75" style="1" customWidth="1"/>
    <col min="15626" max="15872" width="8.125" style="1"/>
    <col min="15873" max="15875" width="7.875" style="1" customWidth="1"/>
    <col min="15876" max="15876" width="8.125" style="1" customWidth="1"/>
    <col min="15877" max="15878" width="8" style="1" customWidth="1"/>
    <col min="15879" max="15879" width="11.75" style="1" customWidth="1"/>
    <col min="15880" max="15880" width="7.75" style="1" customWidth="1"/>
    <col min="15881" max="15881" width="24.75" style="1" customWidth="1"/>
    <col min="15882" max="16128" width="8.125" style="1"/>
    <col min="16129" max="16131" width="7.875" style="1" customWidth="1"/>
    <col min="16132" max="16132" width="8.125" style="1" customWidth="1"/>
    <col min="16133" max="16134" width="8" style="1" customWidth="1"/>
    <col min="16135" max="16135" width="11.75" style="1" customWidth="1"/>
    <col min="16136" max="16136" width="7.75" style="1" customWidth="1"/>
    <col min="16137" max="16137" width="24.75" style="1" customWidth="1"/>
    <col min="16138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311</v>
      </c>
      <c r="B2" s="100"/>
      <c r="C2" s="100"/>
      <c r="D2" s="100"/>
      <c r="E2" s="100"/>
      <c r="F2" s="100"/>
      <c r="G2" s="100"/>
      <c r="H2" s="101" t="s">
        <v>61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40" t="s">
        <v>56</v>
      </c>
      <c r="B3" s="106" t="s">
        <v>7</v>
      </c>
      <c r="C3" s="106"/>
      <c r="D3" s="2" t="s">
        <v>57</v>
      </c>
      <c r="E3" s="2" t="s">
        <v>58</v>
      </c>
      <c r="F3" s="3" t="s">
        <v>10</v>
      </c>
      <c r="G3" s="3" t="s">
        <v>11</v>
      </c>
      <c r="H3" s="2" t="s">
        <v>12</v>
      </c>
      <c r="I3" s="2" t="s">
        <v>13</v>
      </c>
      <c r="K3" s="39">
        <v>0</v>
      </c>
      <c r="L3" s="39">
        <v>12</v>
      </c>
      <c r="M3" s="39">
        <v>22</v>
      </c>
      <c r="N3" s="39">
        <v>32</v>
      </c>
      <c r="O3" s="39">
        <v>42</v>
      </c>
      <c r="P3" s="39" t="s">
        <v>14</v>
      </c>
      <c r="Q3" s="39">
        <v>0</v>
      </c>
      <c r="R3" s="39">
        <v>12</v>
      </c>
      <c r="S3" s="39">
        <v>22</v>
      </c>
      <c r="T3" s="39">
        <v>32</v>
      </c>
      <c r="U3" s="39" t="s">
        <v>14</v>
      </c>
      <c r="V3" s="39">
        <v>0</v>
      </c>
      <c r="W3" s="39">
        <v>12</v>
      </c>
      <c r="X3" s="39">
        <v>22</v>
      </c>
      <c r="Y3" s="39">
        <v>42</v>
      </c>
      <c r="Z3" s="39" t="s">
        <v>14</v>
      </c>
      <c r="AA3" s="39">
        <v>0</v>
      </c>
      <c r="AB3" s="39">
        <v>12</v>
      </c>
      <c r="AC3" s="39">
        <v>22</v>
      </c>
      <c r="AD3" s="39">
        <v>32</v>
      </c>
      <c r="AE3" s="39">
        <v>42</v>
      </c>
      <c r="AF3" s="39" t="s">
        <v>14</v>
      </c>
      <c r="AG3" s="39">
        <v>0</v>
      </c>
      <c r="AH3" s="39">
        <v>12</v>
      </c>
      <c r="AI3" s="39">
        <v>42</v>
      </c>
      <c r="AJ3" s="39" t="s">
        <v>14</v>
      </c>
    </row>
    <row r="4" spans="1:36" ht="12.95" customHeight="1" x14ac:dyDescent="0.15">
      <c r="A4" s="44">
        <v>381</v>
      </c>
      <c r="B4" s="99" t="s">
        <v>39</v>
      </c>
      <c r="C4" s="99"/>
      <c r="D4" s="44">
        <v>12</v>
      </c>
      <c r="E4" s="44">
        <v>10</v>
      </c>
      <c r="F4" s="4">
        <f>IF(D4&gt;0,IF(B4="スギ",P4,IF(B4="ヒノキ",U4,IF(B4="アカマツ",Z4,IF(B4="カラマツ",AF4,AJ4)))),"")</f>
        <v>0.06</v>
      </c>
      <c r="G4" s="38" t="s">
        <v>59</v>
      </c>
      <c r="H4" s="38" t="s">
        <v>48</v>
      </c>
      <c r="I4" s="38"/>
      <c r="J4" s="1" t="s">
        <v>15</v>
      </c>
      <c r="K4" s="39">
        <f>IF(ROUND(10^(-5+0.8769+1.7454*LOG(D4)+1.014*LOG(E4)),2)&gt;=0.01,ROUND(10^(-5+0.8769+1.7454*LOG(D4)+1.014*LOG(E4)),2),ROUND(10^(-5+0.8769+1.7454*LOG(D4)+1.014*LOG(E4)),3))</f>
        <v>0.06</v>
      </c>
      <c r="L4" s="39">
        <f>ROUND(10^(-5+0.73504+1.83346*LOG(D4)+1.06569*LOG(E4)),2)</f>
        <v>0.06</v>
      </c>
      <c r="M4" s="39">
        <f>ROUND(10^(-5+0.71514+1.74357*LOG(D4)+1.17719*LOG(E4)),2)</f>
        <v>0.06</v>
      </c>
      <c r="N4" s="39">
        <f>ROUND(10^(-5+0.82956+1.76381*LOG(D4)+1.06412*LOG(E4)),2)</f>
        <v>0.06</v>
      </c>
      <c r="O4" s="39">
        <f>ROUND(10^(-5+0.88226+1.79204*LOG(D4)+0.99303*LOG(E4)),2)</f>
        <v>0.06</v>
      </c>
      <c r="P4" s="39">
        <f>HLOOKUP($D4,K$3:O$43,MATCH($A4,$A$3:$A$43,0),1)</f>
        <v>0.06</v>
      </c>
      <c r="Q4" s="39">
        <f>IF(ROUND(10^(1.810672*LOG(D4)+0.982833*LOG(E4)-4.173533),2)&gt;=0.01,ROUND(10^(1.810672*LOG(D4)+0.982833*LOG(E4)-4.173533),2),ROUND(10^(1.810672*LOG(D4)+0.982833*LOG(E4)-4.173533),3))</f>
        <v>0.06</v>
      </c>
      <c r="R4" s="39">
        <f>ROUND(10^(1.905709*LOG(D4)+1.011385*LOG(E4)-4.293729),2)</f>
        <v>0.06</v>
      </c>
      <c r="S4" s="39">
        <f>ROUND(10^(1.771888*LOG(D4)+1.138415*LOG(E4)-4.271259),2)</f>
        <v>0.06</v>
      </c>
      <c r="T4" s="39">
        <f>ROUND(10^(1.671519*LOG(D4)+1.363617*LOG(E4)-4.404407),2)</f>
        <v>0.06</v>
      </c>
      <c r="U4" s="39">
        <f>HLOOKUP($D4,Q$3:T$43,MATCH($A4,$A$3:$A$43,0),1)</f>
        <v>0.06</v>
      </c>
      <c r="V4" s="39">
        <f>IF(ROUND(10^(-4.249503+1.946501*LOG(D4)+0.942682*LOG(E4)),2)&gt;=0.01,ROUND(10^(-4.249503+1.946501*LOG(D4)+0.942682*LOG(E4)),2),ROUND(10^(-4.249503+1.946501*LOG(D4)+0.942682*LOG(E4)),3))</f>
        <v>0.06</v>
      </c>
      <c r="W4" s="39">
        <f>ROUND(10^(-4.155639+1.847898*LOG(D4)+0.951955*LOG(E4)),2)</f>
        <v>0.06</v>
      </c>
      <c r="X4" s="39">
        <f>ROUND(10^(-4.194535+1.804172*LOG(D4)+1.034248*LOG(E4)),2)</f>
        <v>0.06</v>
      </c>
      <c r="Y4" s="39">
        <f>ROUND(10^(-4.42347+2.006485*LOG(D4)+0.967757*LOG(E4)),2)</f>
        <v>0.05</v>
      </c>
      <c r="Z4" s="39">
        <f>HLOOKUP($D4,V$3:Y$43,MATCH($A4,$A$3:$A$43,0),1)</f>
        <v>0.06</v>
      </c>
      <c r="AA4" s="39">
        <f>IF(ROUND(10^(1.80389*LOG(D4)+0.962587*LOG(E4)-4.155099),2)&gt;=0.01,ROUND(10^(1.80389*LOG(D4)+0.962587*LOG(E4)-4.155099),2),ROUND(10^(1.80389*LOG(D4)+0.962587*LOG(E4)-4.155099),3))</f>
        <v>0.06</v>
      </c>
      <c r="AB4" s="39">
        <f>ROUND(10^(1.979213*LOG(D4)+0.998347*LOG(E4)-4.369281),2)</f>
        <v>0.06</v>
      </c>
      <c r="AC4" s="39">
        <f>ROUND(10^(1.904401*LOG(D4)+1.062478*LOG(E4)-4.348104),2)</f>
        <v>0.06</v>
      </c>
      <c r="AD4" s="39">
        <f>ROUND(10^(1.640825*LOG(D4)+1.080387*LOG(E4)-3.976731),2)</f>
        <v>7.0000000000000007E-2</v>
      </c>
      <c r="AE4" s="39">
        <f>ROUND(10^(1.90887*LOG(D4)+1.088002*LOG(E4)-4.431495),2)</f>
        <v>0.05</v>
      </c>
      <c r="AF4" s="39">
        <f>HLOOKUP($D4,AA$3:AE$43,MATCH($A4,$A$3:$A$43,0),1)</f>
        <v>0.06</v>
      </c>
      <c r="AG4" s="39">
        <f>IF(ROUND(10^(1.94019664*LOG(D4)+0.84689666*LOG(E4)-4.20067295),2)&gt;=0.01,ROUND(10^(1.94019664*LOG(D4)+0.84689666*LOG(E4)-4.20067295),2),ROUND(10^(1.94019664*LOG(D4)+0.84689666*LOG(E4)-4.20067295),3))</f>
        <v>0.05</v>
      </c>
      <c r="AH4" s="39">
        <f>ROUND(10^(1.93813902*LOG(D4)+0.96697002*LOG(E4)-4.32216295),2)</f>
        <v>0.05</v>
      </c>
      <c r="AI4" s="39">
        <f>ROUND(10^(1.82464098*LOG(D4)+0.97625989*LOG(E4)-4.15096808),2)</f>
        <v>0.06</v>
      </c>
      <c r="AJ4" s="39">
        <f>HLOOKUP($D4,AG$3:AI$43,MATCH($A4,$A$3:$A$43,0),1)</f>
        <v>0.05</v>
      </c>
    </row>
    <row r="5" spans="1:36" ht="12.95" customHeight="1" x14ac:dyDescent="0.15">
      <c r="A5" s="44">
        <v>382</v>
      </c>
      <c r="B5" s="99" t="s">
        <v>39</v>
      </c>
      <c r="C5" s="99"/>
      <c r="D5" s="44">
        <v>16</v>
      </c>
      <c r="E5" s="44">
        <v>12</v>
      </c>
      <c r="F5" s="4">
        <f>IF(D5&gt;0,IF(B5="スギ",P5,IF(B5="ヒノキ",U5,IF(B5="アカマツ",Z5,IF(B5="カラマツ",AF5,AJ5)))),"")</f>
        <v>0.12</v>
      </c>
      <c r="G5" s="38" t="s">
        <v>60</v>
      </c>
      <c r="H5" s="38" t="s">
        <v>48</v>
      </c>
      <c r="I5" s="38"/>
      <c r="J5" s="1" t="s">
        <v>15</v>
      </c>
      <c r="K5" s="39">
        <f t="shared" ref="K5:K43" si="0">IF(ROUND(10^(-5+0.8769+1.7454*LOG(D5)+1.014*LOG(E5)),2)&gt;=0.01,ROUND(10^(-5+0.8769+1.7454*LOG(D5)+1.014*LOG(E5)),2),ROUND(10^(-5+0.8769+1.7454*LOG(D5)+1.014*LOG(E5)),3))</f>
        <v>0.12</v>
      </c>
      <c r="L5" s="39">
        <f t="shared" ref="L5:L43" si="1">ROUND(10^(-5+0.73504+1.83346*LOG(D5)+1.06569*LOG(E5)),2)</f>
        <v>0.12</v>
      </c>
      <c r="M5" s="39">
        <f t="shared" ref="M5:M43" si="2">ROUND(10^(-5+0.71514+1.74357*LOG(D5)+1.17719*LOG(E5)),2)</f>
        <v>0.12</v>
      </c>
      <c r="N5" s="39">
        <f t="shared" ref="N5:N43" si="3">ROUND(10^(-5+0.82956+1.76381*LOG(D5)+1.06412*LOG(E5)),2)</f>
        <v>0.13</v>
      </c>
      <c r="O5" s="39">
        <f t="shared" ref="O5:O43" si="4">ROUND(10^(-5+0.88226+1.79204*LOG(D5)+0.99303*LOG(E5)),2)</f>
        <v>0.13</v>
      </c>
      <c r="P5" s="39">
        <f t="shared" ref="P5:P43" si="5">HLOOKUP($D5,K$3:O$43,MATCH(A5,$A$3:$A$43,0),1)</f>
        <v>0.12</v>
      </c>
      <c r="Q5" s="39">
        <f t="shared" ref="Q5:Q43" si="6">IF(ROUND(10^(1.810672*LOG(D5)+0.982833*LOG(E5)-4.173533),2)&gt;=0.01,ROUND(10^(1.810672*LOG(D5)+0.982833*LOG(E5)-4.173533),2),ROUND(10^(1.810672*LOG(D5)+0.982833*LOG(E5)-4.173533),3))</f>
        <v>0.12</v>
      </c>
      <c r="R5" s="39">
        <f t="shared" ref="R5:R43" si="7">ROUND(10^(1.905709*LOG(D5)+1.011385*LOG(E5)-4.293729),2)</f>
        <v>0.12</v>
      </c>
      <c r="S5" s="39">
        <f t="shared" ref="S5:S43" si="8">ROUND(10^(1.771888*LOG(D5)+1.138415*LOG(E5)-4.271259),2)</f>
        <v>0.12</v>
      </c>
      <c r="T5" s="39">
        <f t="shared" ref="T5:T43" si="9">ROUND(10^(1.671519*LOG(D5)+1.363617*LOG(E5)-4.404407),2)</f>
        <v>0.12</v>
      </c>
      <c r="U5" s="39">
        <f t="shared" ref="U5:U43" si="10">HLOOKUP($D5,Q$3:T$43,MATCH($A5,$A$3:$A$43,0),1)</f>
        <v>0.12</v>
      </c>
      <c r="V5" s="39">
        <f t="shared" ref="V5:V43" si="11">IF(ROUND(10^(-4.249503+1.946501*LOG(D5)+0.942682*LOG(E5)),2)&gt;=0.01,ROUND(10^(-4.249503+1.946501*LOG(D5)+0.942682*LOG(E5)),2),ROUND(10^(-4.249503+1.946501*LOG(D5)+0.942682*LOG(E5)),3))</f>
        <v>0.13</v>
      </c>
      <c r="W5" s="39">
        <f t="shared" ref="W5:W43" si="12">ROUND(10^(-4.155639+1.847898*LOG(D5)+0.951955*LOG(E5)),2)</f>
        <v>0.12</v>
      </c>
      <c r="X5" s="39">
        <f t="shared" ref="X5:X43" si="13">ROUND(10^(-4.194535+1.804172*LOG(D5)+1.034248*LOG(E5)),2)</f>
        <v>0.12</v>
      </c>
      <c r="Y5" s="39">
        <f t="shared" ref="Y5:Y43" si="14">ROUND(10^(-4.42347+2.006485*LOG(D5)+0.967757*LOG(E5)),2)</f>
        <v>0.11</v>
      </c>
      <c r="Z5" s="39">
        <f t="shared" ref="Z5:Z43" si="15">HLOOKUP($D5,V$3:Y$43,MATCH($A5,$A$3:$A$43,0),1)</f>
        <v>0.12</v>
      </c>
      <c r="AA5" s="39">
        <f t="shared" ref="AA5:AA43" si="16">IF(ROUND(10^(1.80389*LOG(D5)+0.962587*LOG(E5)-4.155099),2)&gt;=0.01,ROUND(10^(1.80389*LOG(D5)+0.962587*LOG(E5)-4.155099),2),ROUND(10^(1.80389*LOG(D5)+0.962587*LOG(E5)-4.155099),3))</f>
        <v>0.11</v>
      </c>
      <c r="AB5" s="39">
        <f t="shared" ref="AB5:AB43" si="17">ROUND(10^(1.979213*LOG(D5)+0.998347*LOG(E5)-4.369281),2)</f>
        <v>0.12</v>
      </c>
      <c r="AC5" s="39">
        <f t="shared" ref="AC5:AC43" si="18">ROUND(10^(1.904401*LOG(D5)+1.062478*LOG(E5)-4.348104),2)</f>
        <v>0.12</v>
      </c>
      <c r="AD5" s="39">
        <f t="shared" ref="AD5:AD43" si="19">ROUND(10^(1.640825*LOG(D5)+1.080387*LOG(E5)-3.976731),2)</f>
        <v>0.15</v>
      </c>
      <c r="AE5" s="39">
        <f t="shared" ref="AE5:AE43" si="20">ROUND(10^(1.90887*LOG(D5)+1.088002*LOG(E5)-4.431495),2)</f>
        <v>0.11</v>
      </c>
      <c r="AF5" s="39">
        <f t="shared" ref="AF5:AF43" si="21">HLOOKUP($D5,AA$3:AE$43,MATCH($A5,$A$3:$A$43,0),1)</f>
        <v>0.12</v>
      </c>
      <c r="AG5" s="39">
        <f t="shared" ref="AG5:AG43" si="22">IF(ROUND(10^(1.94019664*LOG(D5)+0.84689666*LOG(E5)-4.20067295),2)&gt;=0.01,ROUND(10^(1.94019664*LOG(D5)+0.84689666*LOG(E5)-4.20067295),2),ROUND(10^(1.94019664*LOG(D5)+0.84689666*LOG(E5)-4.20067295),3))</f>
        <v>0.11</v>
      </c>
      <c r="AH5" s="39">
        <f t="shared" ref="AH5:AH43" si="23">ROUND(10^(1.93813902*LOG(D5)+0.96697002*LOG(E5)-4.32216295),2)</f>
        <v>0.11</v>
      </c>
      <c r="AI5" s="39">
        <f t="shared" ref="AI5:AI43" si="24">ROUND(10^(1.82464098*LOG(D5)+0.97625989*LOG(E5)-4.15096808),2)</f>
        <v>0.13</v>
      </c>
      <c r="AJ5" s="39">
        <f t="shared" ref="AJ5:AJ43" si="25">HLOOKUP($D5,AG$3:AI$43,MATCH($A5,$A$3:$A$43,0),1)</f>
        <v>0.11</v>
      </c>
    </row>
    <row r="6" spans="1:36" ht="12.95" customHeight="1" x14ac:dyDescent="0.15">
      <c r="A6" s="44"/>
      <c r="B6" s="99"/>
      <c r="C6" s="99"/>
      <c r="D6" s="44"/>
      <c r="E6" s="44"/>
      <c r="F6" s="4" t="str">
        <f t="shared" ref="F6:F43" si="26">IF(D6&gt;0,IF(B6="スギ",P6,IF(B6="ヒノキ",U6,IF(B6="アカマツ",Z6,IF(B6="カラマツ",AF6,AJ6)))),"")</f>
        <v/>
      </c>
      <c r="G6" s="38"/>
      <c r="H6" s="38"/>
      <c r="I6" s="38"/>
      <c r="J6" s="1" t="s">
        <v>15</v>
      </c>
      <c r="K6" s="39" t="e">
        <f t="shared" si="0"/>
        <v>#NUM!</v>
      </c>
      <c r="L6" s="39" t="e">
        <f t="shared" si="1"/>
        <v>#NUM!</v>
      </c>
      <c r="M6" s="39" t="e">
        <f t="shared" si="2"/>
        <v>#NUM!</v>
      </c>
      <c r="N6" s="39" t="e">
        <f t="shared" si="3"/>
        <v>#NUM!</v>
      </c>
      <c r="O6" s="39" t="e">
        <f t="shared" si="4"/>
        <v>#NUM!</v>
      </c>
      <c r="P6" s="39" t="e">
        <f t="shared" si="5"/>
        <v>#N/A</v>
      </c>
      <c r="Q6" s="39" t="e">
        <f t="shared" si="6"/>
        <v>#NUM!</v>
      </c>
      <c r="R6" s="39" t="e">
        <f t="shared" si="7"/>
        <v>#NUM!</v>
      </c>
      <c r="S6" s="39" t="e">
        <f t="shared" si="8"/>
        <v>#NUM!</v>
      </c>
      <c r="T6" s="39" t="e">
        <f t="shared" si="9"/>
        <v>#NUM!</v>
      </c>
      <c r="U6" s="39" t="e">
        <f t="shared" si="10"/>
        <v>#N/A</v>
      </c>
      <c r="V6" s="39" t="e">
        <f t="shared" si="11"/>
        <v>#NUM!</v>
      </c>
      <c r="W6" s="39" t="e">
        <f t="shared" si="12"/>
        <v>#NUM!</v>
      </c>
      <c r="X6" s="39" t="e">
        <f t="shared" si="13"/>
        <v>#NUM!</v>
      </c>
      <c r="Y6" s="39" t="e">
        <f t="shared" si="14"/>
        <v>#NUM!</v>
      </c>
      <c r="Z6" s="39" t="e">
        <f t="shared" si="15"/>
        <v>#N/A</v>
      </c>
      <c r="AA6" s="39" t="e">
        <f t="shared" si="16"/>
        <v>#NUM!</v>
      </c>
      <c r="AB6" s="39" t="e">
        <f t="shared" si="17"/>
        <v>#NUM!</v>
      </c>
      <c r="AC6" s="39" t="e">
        <f t="shared" si="18"/>
        <v>#NUM!</v>
      </c>
      <c r="AD6" s="39" t="e">
        <f t="shared" si="19"/>
        <v>#NUM!</v>
      </c>
      <c r="AE6" s="39" t="e">
        <f t="shared" si="20"/>
        <v>#NUM!</v>
      </c>
      <c r="AF6" s="39" t="e">
        <f t="shared" si="21"/>
        <v>#N/A</v>
      </c>
      <c r="AG6" s="39" t="e">
        <f t="shared" si="22"/>
        <v>#NUM!</v>
      </c>
      <c r="AH6" s="39" t="e">
        <f t="shared" si="23"/>
        <v>#NUM!</v>
      </c>
      <c r="AI6" s="39" t="e">
        <f t="shared" si="24"/>
        <v>#NUM!</v>
      </c>
      <c r="AJ6" s="39" t="e">
        <f t="shared" si="25"/>
        <v>#N/A</v>
      </c>
    </row>
    <row r="7" spans="1:36" ht="12.95" customHeight="1" x14ac:dyDescent="0.15">
      <c r="A7" s="38"/>
      <c r="B7" s="134"/>
      <c r="C7" s="135"/>
      <c r="D7" s="38"/>
      <c r="E7" s="38"/>
      <c r="F7" s="4" t="str">
        <f t="shared" si="26"/>
        <v/>
      </c>
      <c r="G7" s="38"/>
      <c r="H7" s="38"/>
      <c r="I7" s="38"/>
      <c r="J7" s="1" t="s">
        <v>15</v>
      </c>
      <c r="K7" s="39" t="e">
        <f t="shared" si="0"/>
        <v>#NUM!</v>
      </c>
      <c r="L7" s="39" t="e">
        <f t="shared" si="1"/>
        <v>#NUM!</v>
      </c>
      <c r="M7" s="39" t="e">
        <f t="shared" si="2"/>
        <v>#NUM!</v>
      </c>
      <c r="N7" s="39" t="e">
        <f t="shared" si="3"/>
        <v>#NUM!</v>
      </c>
      <c r="O7" s="39" t="e">
        <f t="shared" si="4"/>
        <v>#NUM!</v>
      </c>
      <c r="P7" s="39" t="e">
        <f t="shared" si="5"/>
        <v>#N/A</v>
      </c>
      <c r="Q7" s="39" t="e">
        <f t="shared" si="6"/>
        <v>#NUM!</v>
      </c>
      <c r="R7" s="39" t="e">
        <f t="shared" si="7"/>
        <v>#NUM!</v>
      </c>
      <c r="S7" s="39" t="e">
        <f t="shared" si="8"/>
        <v>#NUM!</v>
      </c>
      <c r="T7" s="39" t="e">
        <f t="shared" si="9"/>
        <v>#NUM!</v>
      </c>
      <c r="U7" s="39" t="e">
        <f t="shared" si="10"/>
        <v>#N/A</v>
      </c>
      <c r="V7" s="39" t="e">
        <f t="shared" si="11"/>
        <v>#NUM!</v>
      </c>
      <c r="W7" s="39" t="e">
        <f t="shared" si="12"/>
        <v>#NUM!</v>
      </c>
      <c r="X7" s="39" t="e">
        <f t="shared" si="13"/>
        <v>#NUM!</v>
      </c>
      <c r="Y7" s="39" t="e">
        <f t="shared" si="14"/>
        <v>#NUM!</v>
      </c>
      <c r="Z7" s="39" t="e">
        <f t="shared" si="15"/>
        <v>#N/A</v>
      </c>
      <c r="AA7" s="39" t="e">
        <f t="shared" si="16"/>
        <v>#NUM!</v>
      </c>
      <c r="AB7" s="39" t="e">
        <f t="shared" si="17"/>
        <v>#NUM!</v>
      </c>
      <c r="AC7" s="39" t="e">
        <f t="shared" si="18"/>
        <v>#NUM!</v>
      </c>
      <c r="AD7" s="39" t="e">
        <f t="shared" si="19"/>
        <v>#NUM!</v>
      </c>
      <c r="AE7" s="39" t="e">
        <f t="shared" si="20"/>
        <v>#NUM!</v>
      </c>
      <c r="AF7" s="39" t="e">
        <f t="shared" si="21"/>
        <v>#N/A</v>
      </c>
      <c r="AG7" s="39" t="e">
        <f t="shared" si="22"/>
        <v>#NUM!</v>
      </c>
      <c r="AH7" s="39" t="e">
        <f t="shared" si="23"/>
        <v>#NUM!</v>
      </c>
      <c r="AI7" s="39" t="e">
        <f t="shared" si="24"/>
        <v>#NUM!</v>
      </c>
      <c r="AJ7" s="39" t="e">
        <f t="shared" si="25"/>
        <v>#N/A</v>
      </c>
    </row>
    <row r="8" spans="1:36" ht="12.95" customHeight="1" x14ac:dyDescent="0.15">
      <c r="A8" s="38"/>
      <c r="B8" s="134"/>
      <c r="C8" s="135"/>
      <c r="D8" s="38"/>
      <c r="E8" s="38"/>
      <c r="F8" s="4" t="str">
        <f t="shared" si="26"/>
        <v/>
      </c>
      <c r="G8" s="38"/>
      <c r="H8" s="38"/>
      <c r="I8" s="38"/>
      <c r="J8" s="1" t="s">
        <v>15</v>
      </c>
      <c r="K8" s="39" t="e">
        <f t="shared" si="0"/>
        <v>#NUM!</v>
      </c>
      <c r="L8" s="39" t="e">
        <f t="shared" si="1"/>
        <v>#NUM!</v>
      </c>
      <c r="M8" s="39" t="e">
        <f t="shared" si="2"/>
        <v>#NUM!</v>
      </c>
      <c r="N8" s="39" t="e">
        <f t="shared" si="3"/>
        <v>#NUM!</v>
      </c>
      <c r="O8" s="39" t="e">
        <f t="shared" si="4"/>
        <v>#NUM!</v>
      </c>
      <c r="P8" s="39" t="e">
        <f t="shared" si="5"/>
        <v>#N/A</v>
      </c>
      <c r="Q8" s="39" t="e">
        <f t="shared" si="6"/>
        <v>#NUM!</v>
      </c>
      <c r="R8" s="39" t="e">
        <f t="shared" si="7"/>
        <v>#NUM!</v>
      </c>
      <c r="S8" s="39" t="e">
        <f t="shared" si="8"/>
        <v>#NUM!</v>
      </c>
      <c r="T8" s="39" t="e">
        <f t="shared" si="9"/>
        <v>#NUM!</v>
      </c>
      <c r="U8" s="39" t="e">
        <f t="shared" si="10"/>
        <v>#N/A</v>
      </c>
      <c r="V8" s="39" t="e">
        <f t="shared" si="11"/>
        <v>#NUM!</v>
      </c>
      <c r="W8" s="39" t="e">
        <f t="shared" si="12"/>
        <v>#NUM!</v>
      </c>
      <c r="X8" s="39" t="e">
        <f t="shared" si="13"/>
        <v>#NUM!</v>
      </c>
      <c r="Y8" s="39" t="e">
        <f t="shared" si="14"/>
        <v>#NUM!</v>
      </c>
      <c r="Z8" s="39" t="e">
        <f t="shared" si="15"/>
        <v>#N/A</v>
      </c>
      <c r="AA8" s="39" t="e">
        <f t="shared" si="16"/>
        <v>#NUM!</v>
      </c>
      <c r="AB8" s="39" t="e">
        <f t="shared" si="17"/>
        <v>#NUM!</v>
      </c>
      <c r="AC8" s="39" t="e">
        <f t="shared" si="18"/>
        <v>#NUM!</v>
      </c>
      <c r="AD8" s="39" t="e">
        <f t="shared" si="19"/>
        <v>#NUM!</v>
      </c>
      <c r="AE8" s="39" t="e">
        <f t="shared" si="20"/>
        <v>#NUM!</v>
      </c>
      <c r="AF8" s="39" t="e">
        <f t="shared" si="21"/>
        <v>#N/A</v>
      </c>
      <c r="AG8" s="39" t="e">
        <f t="shared" si="22"/>
        <v>#NUM!</v>
      </c>
      <c r="AH8" s="39" t="e">
        <f t="shared" si="23"/>
        <v>#NUM!</v>
      </c>
      <c r="AI8" s="39" t="e">
        <f t="shared" si="24"/>
        <v>#NUM!</v>
      </c>
      <c r="AJ8" s="39" t="e">
        <f t="shared" si="25"/>
        <v>#N/A</v>
      </c>
    </row>
    <row r="9" spans="1:36" ht="12.95" customHeight="1" x14ac:dyDescent="0.15">
      <c r="A9" s="38"/>
      <c r="B9" s="134"/>
      <c r="C9" s="135"/>
      <c r="D9" s="38"/>
      <c r="E9" s="38"/>
      <c r="F9" s="4" t="str">
        <f>IF(D9&gt;0,IF(B9="スギ",P9,IF(B9="ヒノキ",U9,IF(B9="アカマツ",Z9,IF(B9="カラマツ",AF9,AJ9)))),"")</f>
        <v/>
      </c>
      <c r="G9" s="38"/>
      <c r="H9" s="38"/>
      <c r="I9" s="38"/>
      <c r="J9" s="1" t="s">
        <v>15</v>
      </c>
      <c r="K9" s="39" t="e">
        <f t="shared" si="0"/>
        <v>#NUM!</v>
      </c>
      <c r="L9" s="39" t="e">
        <f t="shared" si="1"/>
        <v>#NUM!</v>
      </c>
      <c r="M9" s="39" t="e">
        <f t="shared" si="2"/>
        <v>#NUM!</v>
      </c>
      <c r="N9" s="39" t="e">
        <f t="shared" si="3"/>
        <v>#NUM!</v>
      </c>
      <c r="O9" s="39" t="e">
        <f t="shared" si="4"/>
        <v>#NUM!</v>
      </c>
      <c r="P9" s="39" t="e">
        <f t="shared" si="5"/>
        <v>#N/A</v>
      </c>
      <c r="Q9" s="39" t="e">
        <f t="shared" si="6"/>
        <v>#NUM!</v>
      </c>
      <c r="R9" s="39" t="e">
        <f t="shared" si="7"/>
        <v>#NUM!</v>
      </c>
      <c r="S9" s="39" t="e">
        <f t="shared" si="8"/>
        <v>#NUM!</v>
      </c>
      <c r="T9" s="39" t="e">
        <f t="shared" si="9"/>
        <v>#NUM!</v>
      </c>
      <c r="U9" s="39" t="e">
        <f t="shared" si="10"/>
        <v>#N/A</v>
      </c>
      <c r="V9" s="39" t="e">
        <f t="shared" si="11"/>
        <v>#NUM!</v>
      </c>
      <c r="W9" s="39" t="e">
        <f t="shared" si="12"/>
        <v>#NUM!</v>
      </c>
      <c r="X9" s="39" t="e">
        <f t="shared" si="13"/>
        <v>#NUM!</v>
      </c>
      <c r="Y9" s="39" t="e">
        <f t="shared" si="14"/>
        <v>#NUM!</v>
      </c>
      <c r="Z9" s="39" t="e">
        <f t="shared" si="15"/>
        <v>#N/A</v>
      </c>
      <c r="AA9" s="39" t="e">
        <f t="shared" si="16"/>
        <v>#NUM!</v>
      </c>
      <c r="AB9" s="39" t="e">
        <f t="shared" si="17"/>
        <v>#NUM!</v>
      </c>
      <c r="AC9" s="39" t="e">
        <f t="shared" si="18"/>
        <v>#NUM!</v>
      </c>
      <c r="AD9" s="39" t="e">
        <f t="shared" si="19"/>
        <v>#NUM!</v>
      </c>
      <c r="AE9" s="39" t="e">
        <f t="shared" si="20"/>
        <v>#NUM!</v>
      </c>
      <c r="AF9" s="39" t="e">
        <f t="shared" si="21"/>
        <v>#N/A</v>
      </c>
      <c r="AG9" s="39" t="e">
        <f t="shared" si="22"/>
        <v>#NUM!</v>
      </c>
      <c r="AH9" s="39" t="e">
        <f t="shared" si="23"/>
        <v>#NUM!</v>
      </c>
      <c r="AI9" s="39" t="e">
        <f t="shared" si="24"/>
        <v>#NUM!</v>
      </c>
      <c r="AJ9" s="39" t="e">
        <f t="shared" si="25"/>
        <v>#N/A</v>
      </c>
    </row>
    <row r="10" spans="1:36" ht="12.95" customHeight="1" x14ac:dyDescent="0.15">
      <c r="A10" s="38"/>
      <c r="B10" s="134"/>
      <c r="C10" s="135"/>
      <c r="D10" s="38"/>
      <c r="E10" s="38"/>
      <c r="F10" s="4" t="str">
        <f>IF(D10&gt;0,IF(B10="スギ",P10,IF(B10="ヒノキ",U10,IF(B10="アカマツ",Z10,IF(B10="カラマツ",AF10,AJ10)))),"")</f>
        <v/>
      </c>
      <c r="G10" s="38"/>
      <c r="H10" s="38"/>
      <c r="I10" s="38"/>
      <c r="J10" s="1" t="s">
        <v>15</v>
      </c>
      <c r="K10" s="39" t="e">
        <f t="shared" si="0"/>
        <v>#NUM!</v>
      </c>
      <c r="L10" s="39" t="e">
        <f t="shared" si="1"/>
        <v>#NUM!</v>
      </c>
      <c r="M10" s="39" t="e">
        <f t="shared" si="2"/>
        <v>#NUM!</v>
      </c>
      <c r="N10" s="39" t="e">
        <f t="shared" si="3"/>
        <v>#NUM!</v>
      </c>
      <c r="O10" s="39" t="e">
        <f t="shared" si="4"/>
        <v>#NUM!</v>
      </c>
      <c r="P10" s="39" t="e">
        <f t="shared" si="5"/>
        <v>#N/A</v>
      </c>
      <c r="Q10" s="39" t="e">
        <f t="shared" si="6"/>
        <v>#NUM!</v>
      </c>
      <c r="R10" s="39" t="e">
        <f t="shared" si="7"/>
        <v>#NUM!</v>
      </c>
      <c r="S10" s="39" t="e">
        <f t="shared" si="8"/>
        <v>#NUM!</v>
      </c>
      <c r="T10" s="39" t="e">
        <f t="shared" si="9"/>
        <v>#NUM!</v>
      </c>
      <c r="U10" s="39" t="e">
        <f t="shared" si="10"/>
        <v>#N/A</v>
      </c>
      <c r="V10" s="39" t="e">
        <f t="shared" si="11"/>
        <v>#NUM!</v>
      </c>
      <c r="W10" s="39" t="e">
        <f t="shared" si="12"/>
        <v>#NUM!</v>
      </c>
      <c r="X10" s="39" t="e">
        <f t="shared" si="13"/>
        <v>#NUM!</v>
      </c>
      <c r="Y10" s="39" t="e">
        <f t="shared" si="14"/>
        <v>#NUM!</v>
      </c>
      <c r="Z10" s="39" t="e">
        <f t="shared" si="15"/>
        <v>#N/A</v>
      </c>
      <c r="AA10" s="39" t="e">
        <f t="shared" si="16"/>
        <v>#NUM!</v>
      </c>
      <c r="AB10" s="39" t="e">
        <f t="shared" si="17"/>
        <v>#NUM!</v>
      </c>
      <c r="AC10" s="39" t="e">
        <f t="shared" si="18"/>
        <v>#NUM!</v>
      </c>
      <c r="AD10" s="39" t="e">
        <f t="shared" si="19"/>
        <v>#NUM!</v>
      </c>
      <c r="AE10" s="39" t="e">
        <f t="shared" si="20"/>
        <v>#NUM!</v>
      </c>
      <c r="AF10" s="39" t="e">
        <f t="shared" si="21"/>
        <v>#N/A</v>
      </c>
      <c r="AG10" s="39" t="e">
        <f t="shared" si="22"/>
        <v>#NUM!</v>
      </c>
      <c r="AH10" s="39" t="e">
        <f t="shared" si="23"/>
        <v>#NUM!</v>
      </c>
      <c r="AI10" s="39" t="e">
        <f t="shared" si="24"/>
        <v>#NUM!</v>
      </c>
      <c r="AJ10" s="39" t="e">
        <f t="shared" si="25"/>
        <v>#N/A</v>
      </c>
    </row>
    <row r="11" spans="1:36" ht="12.95" customHeight="1" x14ac:dyDescent="0.15">
      <c r="A11" s="38"/>
      <c r="B11" s="134"/>
      <c r="C11" s="135"/>
      <c r="D11" s="38"/>
      <c r="E11" s="38"/>
      <c r="F11" s="4" t="str">
        <f t="shared" ref="F11:F12" si="27">IF(D11&gt;0,IF(B11="スギ",P11,IF(B11="ヒノキ",U11,IF(B11="アカマツ",Z11,IF(B11="カラマツ",AF11,AJ11)))),"")</f>
        <v/>
      </c>
      <c r="G11" s="38"/>
      <c r="H11" s="38"/>
      <c r="I11" s="38"/>
      <c r="J11" s="1" t="s">
        <v>15</v>
      </c>
      <c r="K11" s="39" t="e">
        <f t="shared" si="0"/>
        <v>#NUM!</v>
      </c>
      <c r="L11" s="39" t="e">
        <f t="shared" si="1"/>
        <v>#NUM!</v>
      </c>
      <c r="M11" s="39" t="e">
        <f t="shared" si="2"/>
        <v>#NUM!</v>
      </c>
      <c r="N11" s="39" t="e">
        <f t="shared" si="3"/>
        <v>#NUM!</v>
      </c>
      <c r="O11" s="39" t="e">
        <f t="shared" si="4"/>
        <v>#NUM!</v>
      </c>
      <c r="P11" s="39" t="e">
        <f t="shared" si="5"/>
        <v>#N/A</v>
      </c>
      <c r="Q11" s="39" t="e">
        <f t="shared" si="6"/>
        <v>#NUM!</v>
      </c>
      <c r="R11" s="39" t="e">
        <f t="shared" si="7"/>
        <v>#NUM!</v>
      </c>
      <c r="S11" s="39" t="e">
        <f t="shared" si="8"/>
        <v>#NUM!</v>
      </c>
      <c r="T11" s="39" t="e">
        <f t="shared" si="9"/>
        <v>#NUM!</v>
      </c>
      <c r="U11" s="39" t="e">
        <f t="shared" si="10"/>
        <v>#N/A</v>
      </c>
      <c r="V11" s="39" t="e">
        <f t="shared" si="11"/>
        <v>#NUM!</v>
      </c>
      <c r="W11" s="39" t="e">
        <f t="shared" si="12"/>
        <v>#NUM!</v>
      </c>
      <c r="X11" s="39" t="e">
        <f t="shared" si="13"/>
        <v>#NUM!</v>
      </c>
      <c r="Y11" s="39" t="e">
        <f t="shared" si="14"/>
        <v>#NUM!</v>
      </c>
      <c r="Z11" s="39" t="e">
        <f t="shared" si="15"/>
        <v>#N/A</v>
      </c>
      <c r="AA11" s="39" t="e">
        <f t="shared" si="16"/>
        <v>#NUM!</v>
      </c>
      <c r="AB11" s="39" t="e">
        <f t="shared" si="17"/>
        <v>#NUM!</v>
      </c>
      <c r="AC11" s="39" t="e">
        <f t="shared" si="18"/>
        <v>#NUM!</v>
      </c>
      <c r="AD11" s="39" t="e">
        <f t="shared" si="19"/>
        <v>#NUM!</v>
      </c>
      <c r="AE11" s="39" t="e">
        <f t="shared" si="20"/>
        <v>#NUM!</v>
      </c>
      <c r="AF11" s="39" t="e">
        <f t="shared" si="21"/>
        <v>#N/A</v>
      </c>
      <c r="AG11" s="39" t="e">
        <f t="shared" si="22"/>
        <v>#NUM!</v>
      </c>
      <c r="AH11" s="39" t="e">
        <f t="shared" si="23"/>
        <v>#NUM!</v>
      </c>
      <c r="AI11" s="39" t="e">
        <f t="shared" si="24"/>
        <v>#NUM!</v>
      </c>
      <c r="AJ11" s="39" t="e">
        <f t="shared" si="25"/>
        <v>#N/A</v>
      </c>
    </row>
    <row r="12" spans="1:36" ht="12.95" customHeight="1" x14ac:dyDescent="0.15">
      <c r="A12" s="38"/>
      <c r="B12" s="134"/>
      <c r="C12" s="135"/>
      <c r="D12" s="38"/>
      <c r="E12" s="38"/>
      <c r="F12" s="4" t="str">
        <f t="shared" si="27"/>
        <v/>
      </c>
      <c r="G12" s="38"/>
      <c r="H12" s="38"/>
      <c r="I12" s="38"/>
      <c r="J12" s="1" t="s">
        <v>15</v>
      </c>
      <c r="K12" s="39" t="e">
        <f t="shared" si="0"/>
        <v>#NUM!</v>
      </c>
      <c r="L12" s="39" t="e">
        <f t="shared" si="1"/>
        <v>#NUM!</v>
      </c>
      <c r="M12" s="39" t="e">
        <f t="shared" si="2"/>
        <v>#NUM!</v>
      </c>
      <c r="N12" s="39" t="e">
        <f t="shared" si="3"/>
        <v>#NUM!</v>
      </c>
      <c r="O12" s="39" t="e">
        <f t="shared" si="4"/>
        <v>#NUM!</v>
      </c>
      <c r="P12" s="39" t="e">
        <f t="shared" si="5"/>
        <v>#N/A</v>
      </c>
      <c r="Q12" s="39" t="e">
        <f t="shared" si="6"/>
        <v>#NUM!</v>
      </c>
      <c r="R12" s="39" t="e">
        <f t="shared" si="7"/>
        <v>#NUM!</v>
      </c>
      <c r="S12" s="39" t="e">
        <f t="shared" si="8"/>
        <v>#NUM!</v>
      </c>
      <c r="T12" s="39" t="e">
        <f t="shared" si="9"/>
        <v>#NUM!</v>
      </c>
      <c r="U12" s="39" t="e">
        <f t="shared" si="10"/>
        <v>#N/A</v>
      </c>
      <c r="V12" s="39" t="e">
        <f t="shared" si="11"/>
        <v>#NUM!</v>
      </c>
      <c r="W12" s="39" t="e">
        <f t="shared" si="12"/>
        <v>#NUM!</v>
      </c>
      <c r="X12" s="39" t="e">
        <f t="shared" si="13"/>
        <v>#NUM!</v>
      </c>
      <c r="Y12" s="39" t="e">
        <f t="shared" si="14"/>
        <v>#NUM!</v>
      </c>
      <c r="Z12" s="39" t="e">
        <f t="shared" si="15"/>
        <v>#N/A</v>
      </c>
      <c r="AA12" s="39" t="e">
        <f t="shared" si="16"/>
        <v>#NUM!</v>
      </c>
      <c r="AB12" s="39" t="e">
        <f t="shared" si="17"/>
        <v>#NUM!</v>
      </c>
      <c r="AC12" s="39" t="e">
        <f t="shared" si="18"/>
        <v>#NUM!</v>
      </c>
      <c r="AD12" s="39" t="e">
        <f t="shared" si="19"/>
        <v>#NUM!</v>
      </c>
      <c r="AE12" s="39" t="e">
        <f t="shared" si="20"/>
        <v>#NUM!</v>
      </c>
      <c r="AF12" s="39" t="e">
        <f t="shared" si="21"/>
        <v>#N/A</v>
      </c>
      <c r="AG12" s="39" t="e">
        <f t="shared" si="22"/>
        <v>#NUM!</v>
      </c>
      <c r="AH12" s="39" t="e">
        <f t="shared" si="23"/>
        <v>#NUM!</v>
      </c>
      <c r="AI12" s="39" t="e">
        <f t="shared" si="24"/>
        <v>#NUM!</v>
      </c>
      <c r="AJ12" s="39" t="e">
        <f t="shared" si="25"/>
        <v>#N/A</v>
      </c>
    </row>
    <row r="13" spans="1:36" ht="12.95" customHeight="1" x14ac:dyDescent="0.15">
      <c r="A13" s="38"/>
      <c r="B13" s="99"/>
      <c r="C13" s="99"/>
      <c r="D13" s="38"/>
      <c r="E13" s="38"/>
      <c r="F13" s="4" t="str">
        <f t="shared" si="26"/>
        <v/>
      </c>
      <c r="G13" s="5"/>
      <c r="H13" s="38"/>
      <c r="I13" s="38"/>
      <c r="J13" s="1" t="s">
        <v>15</v>
      </c>
      <c r="K13" s="39" t="e">
        <f t="shared" si="0"/>
        <v>#NUM!</v>
      </c>
      <c r="L13" s="39" t="e">
        <f t="shared" si="1"/>
        <v>#NUM!</v>
      </c>
      <c r="M13" s="39" t="e">
        <f t="shared" si="2"/>
        <v>#NUM!</v>
      </c>
      <c r="N13" s="39" t="e">
        <f t="shared" si="3"/>
        <v>#NUM!</v>
      </c>
      <c r="O13" s="39" t="e">
        <f t="shared" si="4"/>
        <v>#NUM!</v>
      </c>
      <c r="P13" s="39" t="e">
        <f t="shared" si="5"/>
        <v>#N/A</v>
      </c>
      <c r="Q13" s="39" t="e">
        <f t="shared" si="6"/>
        <v>#NUM!</v>
      </c>
      <c r="R13" s="39" t="e">
        <f t="shared" si="7"/>
        <v>#NUM!</v>
      </c>
      <c r="S13" s="39" t="e">
        <f t="shared" si="8"/>
        <v>#NUM!</v>
      </c>
      <c r="T13" s="39" t="e">
        <f t="shared" si="9"/>
        <v>#NUM!</v>
      </c>
      <c r="U13" s="39" t="e">
        <f t="shared" si="10"/>
        <v>#N/A</v>
      </c>
      <c r="V13" s="39" t="e">
        <f t="shared" si="11"/>
        <v>#NUM!</v>
      </c>
      <c r="W13" s="39" t="e">
        <f t="shared" si="12"/>
        <v>#NUM!</v>
      </c>
      <c r="X13" s="39" t="e">
        <f t="shared" si="13"/>
        <v>#NUM!</v>
      </c>
      <c r="Y13" s="39" t="e">
        <f t="shared" si="14"/>
        <v>#NUM!</v>
      </c>
      <c r="Z13" s="39" t="e">
        <f t="shared" si="15"/>
        <v>#N/A</v>
      </c>
      <c r="AA13" s="39" t="e">
        <f t="shared" si="16"/>
        <v>#NUM!</v>
      </c>
      <c r="AB13" s="39" t="e">
        <f t="shared" si="17"/>
        <v>#NUM!</v>
      </c>
      <c r="AC13" s="39" t="e">
        <f t="shared" si="18"/>
        <v>#NUM!</v>
      </c>
      <c r="AD13" s="39" t="e">
        <f t="shared" si="19"/>
        <v>#NUM!</v>
      </c>
      <c r="AE13" s="39" t="e">
        <f t="shared" si="20"/>
        <v>#NUM!</v>
      </c>
      <c r="AF13" s="39" t="e">
        <f t="shared" si="21"/>
        <v>#N/A</v>
      </c>
      <c r="AG13" s="39" t="e">
        <f t="shared" si="22"/>
        <v>#NUM!</v>
      </c>
      <c r="AH13" s="39" t="e">
        <f t="shared" si="23"/>
        <v>#NUM!</v>
      </c>
      <c r="AI13" s="39" t="e">
        <f t="shared" si="24"/>
        <v>#NUM!</v>
      </c>
      <c r="AJ13" s="39" t="e">
        <f t="shared" si="25"/>
        <v>#N/A</v>
      </c>
    </row>
    <row r="14" spans="1:36" ht="12.95" customHeight="1" x14ac:dyDescent="0.15">
      <c r="A14" s="38"/>
      <c r="B14" s="99"/>
      <c r="C14" s="99"/>
      <c r="D14" s="38"/>
      <c r="E14" s="38"/>
      <c r="F14" s="4" t="str">
        <f>IF(D14&gt;0,IF(B14="スギ",P14,IF(B14="ヒノキ",U14,IF(B14="アカマツ",Z14,IF(B14="カラマツ",AF14,AJ14)))),"")</f>
        <v/>
      </c>
      <c r="G14" s="38"/>
      <c r="H14" s="38"/>
      <c r="I14" s="38"/>
      <c r="J14" s="1" t="s">
        <v>15</v>
      </c>
      <c r="K14" s="39" t="e">
        <f>IF(ROUND(10^(-5+0.8769+1.7454*LOG(D14)+1.014*LOG(E14)),2)&gt;=0.01,ROUND(10^(-5+0.8769+1.7454*LOG(D14)+1.014*LOG(E14)),2),ROUND(10^(-5+0.8769+1.7454*LOG(D14)+1.014*LOG(E14)),3))</f>
        <v>#NUM!</v>
      </c>
      <c r="L14" s="39" t="e">
        <f>ROUND(10^(-5+0.73504+1.83346*LOG(D14)+1.06569*LOG(E14)),2)</f>
        <v>#NUM!</v>
      </c>
      <c r="M14" s="39" t="e">
        <f>ROUND(10^(-5+0.71514+1.74357*LOG(D14)+1.17719*LOG(E14)),2)</f>
        <v>#NUM!</v>
      </c>
      <c r="N14" s="39" t="e">
        <f>ROUND(10^(-5+0.82956+1.76381*LOG(D14)+1.06412*LOG(E14)),2)</f>
        <v>#NUM!</v>
      </c>
      <c r="O14" s="39" t="e">
        <f>ROUND(10^(-5+0.88226+1.79204*LOG(D14)+0.99303*LOG(E14)),2)</f>
        <v>#NUM!</v>
      </c>
      <c r="P14" s="39" t="e">
        <f>HLOOKUP($D14,K$3:O$43,MATCH(A14,$A$3:$A$43,0),1)</f>
        <v>#N/A</v>
      </c>
      <c r="Q14" s="39" t="e">
        <f>IF(ROUND(10^(1.810672*LOG(D14)+0.982833*LOG(E14)-4.173533),2)&gt;=0.01,ROUND(10^(1.810672*LOG(D14)+0.982833*LOG(E14)-4.173533),2),ROUND(10^(1.810672*LOG(D14)+0.982833*LOG(E14)-4.173533),3))</f>
        <v>#NUM!</v>
      </c>
      <c r="R14" s="39" t="e">
        <f>ROUND(10^(1.905709*LOG(D14)+1.011385*LOG(E14)-4.293729),2)</f>
        <v>#NUM!</v>
      </c>
      <c r="S14" s="39" t="e">
        <f>ROUND(10^(1.771888*LOG(D14)+1.138415*LOG(E14)-4.271259),2)</f>
        <v>#NUM!</v>
      </c>
      <c r="T14" s="39" t="e">
        <f>ROUND(10^(1.671519*LOG(D14)+1.363617*LOG(E14)-4.404407),2)</f>
        <v>#NUM!</v>
      </c>
      <c r="U14" s="39" t="e">
        <f>HLOOKUP($D14,Q$3:T$43,MATCH($A14,$A$3:$A$43,0),1)</f>
        <v>#N/A</v>
      </c>
      <c r="V14" s="39" t="e">
        <f>IF(ROUND(10^(-4.249503+1.946501*LOG(D14)+0.942682*LOG(E14)),2)&gt;=0.01,ROUND(10^(-4.249503+1.946501*LOG(D14)+0.942682*LOG(E14)),2),ROUND(10^(-4.249503+1.946501*LOG(D14)+0.942682*LOG(E14)),3))</f>
        <v>#NUM!</v>
      </c>
      <c r="W14" s="39" t="e">
        <f>ROUND(10^(-4.155639+1.847898*LOG(D14)+0.951955*LOG(E14)),2)</f>
        <v>#NUM!</v>
      </c>
      <c r="X14" s="39" t="e">
        <f>ROUND(10^(-4.194535+1.804172*LOG(D14)+1.034248*LOG(E14)),2)</f>
        <v>#NUM!</v>
      </c>
      <c r="Y14" s="39" t="e">
        <f>ROUND(10^(-4.42347+2.006485*LOG(D14)+0.967757*LOG(E14)),2)</f>
        <v>#NUM!</v>
      </c>
      <c r="Z14" s="39" t="e">
        <f>HLOOKUP($D14,V$3:Y$43,MATCH($A14,$A$3:$A$43,0),1)</f>
        <v>#N/A</v>
      </c>
      <c r="AA14" s="39" t="e">
        <f>IF(ROUND(10^(1.80389*LOG(D14)+0.962587*LOG(E14)-4.155099),2)&gt;=0.01,ROUND(10^(1.80389*LOG(D14)+0.962587*LOG(E14)-4.155099),2),ROUND(10^(1.80389*LOG(D14)+0.962587*LOG(E14)-4.155099),3))</f>
        <v>#NUM!</v>
      </c>
      <c r="AB14" s="39" t="e">
        <f>ROUND(10^(1.979213*LOG(D14)+0.998347*LOG(E14)-4.369281),2)</f>
        <v>#NUM!</v>
      </c>
      <c r="AC14" s="39" t="e">
        <f>ROUND(10^(1.904401*LOG(D14)+1.062478*LOG(E14)-4.348104),2)</f>
        <v>#NUM!</v>
      </c>
      <c r="AD14" s="39" t="e">
        <f>ROUND(10^(1.640825*LOG(D14)+1.080387*LOG(E14)-3.976731),2)</f>
        <v>#NUM!</v>
      </c>
      <c r="AE14" s="39" t="e">
        <f>ROUND(10^(1.90887*LOG(D14)+1.088002*LOG(E14)-4.431495),2)</f>
        <v>#NUM!</v>
      </c>
      <c r="AF14" s="39" t="e">
        <f>HLOOKUP($D14,AA$3:AE$43,MATCH($A14,$A$3:$A$43,0),1)</f>
        <v>#N/A</v>
      </c>
      <c r="AG14" s="39" t="e">
        <f>IF(ROUND(10^(1.94019664*LOG(D14)+0.84689666*LOG(E14)-4.20067295),2)&gt;=0.01,ROUND(10^(1.94019664*LOG(D14)+0.84689666*LOG(E14)-4.20067295),2),ROUND(10^(1.94019664*LOG(D14)+0.84689666*LOG(E14)-4.20067295),3))</f>
        <v>#NUM!</v>
      </c>
      <c r="AH14" s="39" t="e">
        <f>ROUND(10^(1.93813902*LOG(D14)+0.96697002*LOG(E14)-4.32216295),2)</f>
        <v>#NUM!</v>
      </c>
      <c r="AI14" s="39" t="e">
        <f>ROUND(10^(1.82464098*LOG(D14)+0.97625989*LOG(E14)-4.15096808),2)</f>
        <v>#NUM!</v>
      </c>
      <c r="AJ14" s="39" t="e">
        <f>HLOOKUP($D14,AG$3:AI$43,MATCH($A14,$A$3:$A$43,0),1)</f>
        <v>#N/A</v>
      </c>
    </row>
    <row r="15" spans="1:36" ht="12.95" customHeight="1" x14ac:dyDescent="0.15">
      <c r="A15" s="38"/>
      <c r="B15" s="99"/>
      <c r="C15" s="99"/>
      <c r="D15" s="38"/>
      <c r="E15" s="38"/>
      <c r="F15" s="4" t="str">
        <f t="shared" si="26"/>
        <v/>
      </c>
      <c r="G15" s="38"/>
      <c r="H15" s="38"/>
      <c r="I15" s="38"/>
      <c r="J15" s="1" t="s">
        <v>15</v>
      </c>
      <c r="K15" s="39" t="e">
        <f t="shared" si="0"/>
        <v>#NUM!</v>
      </c>
      <c r="L15" s="39" t="e">
        <f t="shared" si="1"/>
        <v>#NUM!</v>
      </c>
      <c r="M15" s="39" t="e">
        <f t="shared" si="2"/>
        <v>#NUM!</v>
      </c>
      <c r="N15" s="39" t="e">
        <f t="shared" si="3"/>
        <v>#NUM!</v>
      </c>
      <c r="O15" s="39" t="e">
        <f t="shared" si="4"/>
        <v>#NUM!</v>
      </c>
      <c r="P15" s="39" t="e">
        <f t="shared" si="5"/>
        <v>#N/A</v>
      </c>
      <c r="Q15" s="39" t="e">
        <f t="shared" si="6"/>
        <v>#NUM!</v>
      </c>
      <c r="R15" s="39" t="e">
        <f t="shared" si="7"/>
        <v>#NUM!</v>
      </c>
      <c r="S15" s="39" t="e">
        <f t="shared" si="8"/>
        <v>#NUM!</v>
      </c>
      <c r="T15" s="39" t="e">
        <f t="shared" si="9"/>
        <v>#NUM!</v>
      </c>
      <c r="U15" s="39" t="e">
        <f t="shared" si="10"/>
        <v>#N/A</v>
      </c>
      <c r="V15" s="39" t="e">
        <f t="shared" si="11"/>
        <v>#NUM!</v>
      </c>
      <c r="W15" s="39" t="e">
        <f t="shared" si="12"/>
        <v>#NUM!</v>
      </c>
      <c r="X15" s="39" t="e">
        <f t="shared" si="13"/>
        <v>#NUM!</v>
      </c>
      <c r="Y15" s="39" t="e">
        <f t="shared" si="14"/>
        <v>#NUM!</v>
      </c>
      <c r="Z15" s="39" t="e">
        <f t="shared" si="15"/>
        <v>#N/A</v>
      </c>
      <c r="AA15" s="39" t="e">
        <f t="shared" si="16"/>
        <v>#NUM!</v>
      </c>
      <c r="AB15" s="39" t="e">
        <f t="shared" si="17"/>
        <v>#NUM!</v>
      </c>
      <c r="AC15" s="39" t="e">
        <f t="shared" si="18"/>
        <v>#NUM!</v>
      </c>
      <c r="AD15" s="39" t="e">
        <f t="shared" si="19"/>
        <v>#NUM!</v>
      </c>
      <c r="AE15" s="39" t="e">
        <f t="shared" si="20"/>
        <v>#NUM!</v>
      </c>
      <c r="AF15" s="39" t="e">
        <f t="shared" si="21"/>
        <v>#N/A</v>
      </c>
      <c r="AG15" s="39" t="e">
        <f t="shared" si="22"/>
        <v>#NUM!</v>
      </c>
      <c r="AH15" s="39" t="e">
        <f t="shared" si="23"/>
        <v>#NUM!</v>
      </c>
      <c r="AI15" s="39" t="e">
        <f t="shared" si="24"/>
        <v>#NUM!</v>
      </c>
      <c r="AJ15" s="39" t="e">
        <f t="shared" si="25"/>
        <v>#N/A</v>
      </c>
    </row>
    <row r="16" spans="1:36" ht="12.95" customHeight="1" x14ac:dyDescent="0.15">
      <c r="A16" s="38"/>
      <c r="B16" s="99"/>
      <c r="C16" s="99"/>
      <c r="D16" s="38"/>
      <c r="E16" s="38"/>
      <c r="F16" s="4" t="str">
        <f t="shared" si="26"/>
        <v/>
      </c>
      <c r="G16" s="38"/>
      <c r="H16" s="38"/>
      <c r="I16" s="38"/>
      <c r="J16" s="1" t="s">
        <v>15</v>
      </c>
      <c r="K16" s="39" t="e">
        <f t="shared" si="0"/>
        <v>#NUM!</v>
      </c>
      <c r="L16" s="39" t="e">
        <f t="shared" si="1"/>
        <v>#NUM!</v>
      </c>
      <c r="M16" s="39" t="e">
        <f t="shared" si="2"/>
        <v>#NUM!</v>
      </c>
      <c r="N16" s="39" t="e">
        <f t="shared" si="3"/>
        <v>#NUM!</v>
      </c>
      <c r="O16" s="39" t="e">
        <f t="shared" si="4"/>
        <v>#NUM!</v>
      </c>
      <c r="P16" s="39" t="e">
        <f t="shared" si="5"/>
        <v>#N/A</v>
      </c>
      <c r="Q16" s="39" t="e">
        <f t="shared" si="6"/>
        <v>#NUM!</v>
      </c>
      <c r="R16" s="39" t="e">
        <f t="shared" si="7"/>
        <v>#NUM!</v>
      </c>
      <c r="S16" s="39" t="e">
        <f t="shared" si="8"/>
        <v>#NUM!</v>
      </c>
      <c r="T16" s="39" t="e">
        <f t="shared" si="9"/>
        <v>#NUM!</v>
      </c>
      <c r="U16" s="39" t="e">
        <f t="shared" si="10"/>
        <v>#N/A</v>
      </c>
      <c r="V16" s="39" t="e">
        <f t="shared" si="11"/>
        <v>#NUM!</v>
      </c>
      <c r="W16" s="39" t="e">
        <f t="shared" si="12"/>
        <v>#NUM!</v>
      </c>
      <c r="X16" s="39" t="e">
        <f t="shared" si="13"/>
        <v>#NUM!</v>
      </c>
      <c r="Y16" s="39" t="e">
        <f t="shared" si="14"/>
        <v>#NUM!</v>
      </c>
      <c r="Z16" s="39" t="e">
        <f t="shared" si="15"/>
        <v>#N/A</v>
      </c>
      <c r="AA16" s="39" t="e">
        <f t="shared" si="16"/>
        <v>#NUM!</v>
      </c>
      <c r="AB16" s="39" t="e">
        <f t="shared" si="17"/>
        <v>#NUM!</v>
      </c>
      <c r="AC16" s="39" t="e">
        <f t="shared" si="18"/>
        <v>#NUM!</v>
      </c>
      <c r="AD16" s="39" t="e">
        <f t="shared" si="19"/>
        <v>#NUM!</v>
      </c>
      <c r="AE16" s="39" t="e">
        <f t="shared" si="20"/>
        <v>#NUM!</v>
      </c>
      <c r="AF16" s="39" t="e">
        <f t="shared" si="21"/>
        <v>#N/A</v>
      </c>
      <c r="AG16" s="39" t="e">
        <f t="shared" si="22"/>
        <v>#NUM!</v>
      </c>
      <c r="AH16" s="39" t="e">
        <f t="shared" si="23"/>
        <v>#NUM!</v>
      </c>
      <c r="AI16" s="39" t="e">
        <f t="shared" si="24"/>
        <v>#NUM!</v>
      </c>
      <c r="AJ16" s="39" t="e">
        <f t="shared" si="25"/>
        <v>#N/A</v>
      </c>
    </row>
    <row r="17" spans="1:36" ht="12.95" customHeight="1" x14ac:dyDescent="0.15">
      <c r="A17" s="38"/>
      <c r="B17" s="99"/>
      <c r="C17" s="99"/>
      <c r="D17" s="38"/>
      <c r="E17" s="38"/>
      <c r="F17" s="4" t="str">
        <f t="shared" si="26"/>
        <v/>
      </c>
      <c r="G17" s="38"/>
      <c r="H17" s="38"/>
      <c r="I17" s="38"/>
      <c r="J17" s="1" t="s">
        <v>15</v>
      </c>
      <c r="K17" s="39" t="e">
        <f t="shared" si="0"/>
        <v>#NUM!</v>
      </c>
      <c r="L17" s="39" t="e">
        <f t="shared" si="1"/>
        <v>#NUM!</v>
      </c>
      <c r="M17" s="39" t="e">
        <f t="shared" si="2"/>
        <v>#NUM!</v>
      </c>
      <c r="N17" s="39" t="e">
        <f t="shared" si="3"/>
        <v>#NUM!</v>
      </c>
      <c r="O17" s="39" t="e">
        <f t="shared" si="4"/>
        <v>#NUM!</v>
      </c>
      <c r="P17" s="39" t="e">
        <f t="shared" si="5"/>
        <v>#N/A</v>
      </c>
      <c r="Q17" s="39" t="e">
        <f t="shared" si="6"/>
        <v>#NUM!</v>
      </c>
      <c r="R17" s="39" t="e">
        <f t="shared" si="7"/>
        <v>#NUM!</v>
      </c>
      <c r="S17" s="39" t="e">
        <f t="shared" si="8"/>
        <v>#NUM!</v>
      </c>
      <c r="T17" s="39" t="e">
        <f t="shared" si="9"/>
        <v>#NUM!</v>
      </c>
      <c r="U17" s="39" t="e">
        <f t="shared" si="10"/>
        <v>#N/A</v>
      </c>
      <c r="V17" s="39" t="e">
        <f t="shared" si="11"/>
        <v>#NUM!</v>
      </c>
      <c r="W17" s="39" t="e">
        <f t="shared" si="12"/>
        <v>#NUM!</v>
      </c>
      <c r="X17" s="39" t="e">
        <f t="shared" si="13"/>
        <v>#NUM!</v>
      </c>
      <c r="Y17" s="39" t="e">
        <f t="shared" si="14"/>
        <v>#NUM!</v>
      </c>
      <c r="Z17" s="39" t="e">
        <f t="shared" si="15"/>
        <v>#N/A</v>
      </c>
      <c r="AA17" s="39" t="e">
        <f t="shared" si="16"/>
        <v>#NUM!</v>
      </c>
      <c r="AB17" s="39" t="e">
        <f t="shared" si="17"/>
        <v>#NUM!</v>
      </c>
      <c r="AC17" s="39" t="e">
        <f t="shared" si="18"/>
        <v>#NUM!</v>
      </c>
      <c r="AD17" s="39" t="e">
        <f t="shared" si="19"/>
        <v>#NUM!</v>
      </c>
      <c r="AE17" s="39" t="e">
        <f t="shared" si="20"/>
        <v>#NUM!</v>
      </c>
      <c r="AF17" s="39" t="e">
        <f t="shared" si="21"/>
        <v>#N/A</v>
      </c>
      <c r="AG17" s="39" t="e">
        <f t="shared" si="22"/>
        <v>#NUM!</v>
      </c>
      <c r="AH17" s="39" t="e">
        <f t="shared" si="23"/>
        <v>#NUM!</v>
      </c>
      <c r="AI17" s="39" t="e">
        <f t="shared" si="24"/>
        <v>#NUM!</v>
      </c>
      <c r="AJ17" s="39" t="e">
        <f t="shared" si="25"/>
        <v>#N/A</v>
      </c>
    </row>
    <row r="18" spans="1:36" ht="12.95" customHeight="1" x14ac:dyDescent="0.15">
      <c r="A18" s="38"/>
      <c r="B18" s="99"/>
      <c r="C18" s="99"/>
      <c r="D18" s="38"/>
      <c r="E18" s="38"/>
      <c r="F18" s="4" t="str">
        <f t="shared" si="26"/>
        <v/>
      </c>
      <c r="G18" s="38"/>
      <c r="H18" s="38"/>
      <c r="I18" s="38"/>
      <c r="J18" s="1" t="s">
        <v>15</v>
      </c>
      <c r="K18" s="39" t="e">
        <f t="shared" si="0"/>
        <v>#NUM!</v>
      </c>
      <c r="L18" s="39" t="e">
        <f t="shared" si="1"/>
        <v>#NUM!</v>
      </c>
      <c r="M18" s="39" t="e">
        <f t="shared" si="2"/>
        <v>#NUM!</v>
      </c>
      <c r="N18" s="39" t="e">
        <f t="shared" si="3"/>
        <v>#NUM!</v>
      </c>
      <c r="O18" s="39" t="e">
        <f t="shared" si="4"/>
        <v>#NUM!</v>
      </c>
      <c r="P18" s="39" t="e">
        <f t="shared" si="5"/>
        <v>#N/A</v>
      </c>
      <c r="Q18" s="39" t="e">
        <f t="shared" si="6"/>
        <v>#NUM!</v>
      </c>
      <c r="R18" s="39" t="e">
        <f t="shared" si="7"/>
        <v>#NUM!</v>
      </c>
      <c r="S18" s="39" t="e">
        <f t="shared" si="8"/>
        <v>#NUM!</v>
      </c>
      <c r="T18" s="39" t="e">
        <f t="shared" si="9"/>
        <v>#NUM!</v>
      </c>
      <c r="U18" s="39" t="e">
        <f t="shared" si="10"/>
        <v>#N/A</v>
      </c>
      <c r="V18" s="39" t="e">
        <f t="shared" si="11"/>
        <v>#NUM!</v>
      </c>
      <c r="W18" s="39" t="e">
        <f t="shared" si="12"/>
        <v>#NUM!</v>
      </c>
      <c r="X18" s="39" t="e">
        <f t="shared" si="13"/>
        <v>#NUM!</v>
      </c>
      <c r="Y18" s="39" t="e">
        <f t="shared" si="14"/>
        <v>#NUM!</v>
      </c>
      <c r="Z18" s="39" t="e">
        <f t="shared" si="15"/>
        <v>#N/A</v>
      </c>
      <c r="AA18" s="39" t="e">
        <f t="shared" si="16"/>
        <v>#NUM!</v>
      </c>
      <c r="AB18" s="39" t="e">
        <f t="shared" si="17"/>
        <v>#NUM!</v>
      </c>
      <c r="AC18" s="39" t="e">
        <f t="shared" si="18"/>
        <v>#NUM!</v>
      </c>
      <c r="AD18" s="39" t="e">
        <f t="shared" si="19"/>
        <v>#NUM!</v>
      </c>
      <c r="AE18" s="39" t="e">
        <f t="shared" si="20"/>
        <v>#NUM!</v>
      </c>
      <c r="AF18" s="39" t="e">
        <f t="shared" si="21"/>
        <v>#N/A</v>
      </c>
      <c r="AG18" s="39" t="e">
        <f t="shared" si="22"/>
        <v>#NUM!</v>
      </c>
      <c r="AH18" s="39" t="e">
        <f t="shared" si="23"/>
        <v>#NUM!</v>
      </c>
      <c r="AI18" s="39" t="e">
        <f t="shared" si="24"/>
        <v>#NUM!</v>
      </c>
      <c r="AJ18" s="39" t="e">
        <f t="shared" si="25"/>
        <v>#N/A</v>
      </c>
    </row>
    <row r="19" spans="1:36" ht="12.95" customHeight="1" x14ac:dyDescent="0.15">
      <c r="A19" s="38"/>
      <c r="B19" s="99"/>
      <c r="C19" s="99"/>
      <c r="D19" s="38"/>
      <c r="E19" s="38"/>
      <c r="F19" s="4" t="str">
        <f t="shared" si="26"/>
        <v/>
      </c>
      <c r="G19" s="38"/>
      <c r="H19" s="38"/>
      <c r="I19" s="38"/>
      <c r="J19" s="1" t="s">
        <v>15</v>
      </c>
      <c r="K19" s="39" t="e">
        <f t="shared" si="0"/>
        <v>#NUM!</v>
      </c>
      <c r="L19" s="39" t="e">
        <f t="shared" si="1"/>
        <v>#NUM!</v>
      </c>
      <c r="M19" s="39" t="e">
        <f t="shared" si="2"/>
        <v>#NUM!</v>
      </c>
      <c r="N19" s="39" t="e">
        <f t="shared" si="3"/>
        <v>#NUM!</v>
      </c>
      <c r="O19" s="39" t="e">
        <f t="shared" si="4"/>
        <v>#NUM!</v>
      </c>
      <c r="P19" s="39" t="e">
        <f t="shared" si="5"/>
        <v>#N/A</v>
      </c>
      <c r="Q19" s="39" t="e">
        <f t="shared" si="6"/>
        <v>#NUM!</v>
      </c>
      <c r="R19" s="39" t="e">
        <f t="shared" si="7"/>
        <v>#NUM!</v>
      </c>
      <c r="S19" s="39" t="e">
        <f t="shared" si="8"/>
        <v>#NUM!</v>
      </c>
      <c r="T19" s="39" t="e">
        <f t="shared" si="9"/>
        <v>#NUM!</v>
      </c>
      <c r="U19" s="39" t="e">
        <f t="shared" si="10"/>
        <v>#N/A</v>
      </c>
      <c r="V19" s="39" t="e">
        <f t="shared" si="11"/>
        <v>#NUM!</v>
      </c>
      <c r="W19" s="39" t="e">
        <f t="shared" si="12"/>
        <v>#NUM!</v>
      </c>
      <c r="X19" s="39" t="e">
        <f t="shared" si="13"/>
        <v>#NUM!</v>
      </c>
      <c r="Y19" s="39" t="e">
        <f t="shared" si="14"/>
        <v>#NUM!</v>
      </c>
      <c r="Z19" s="39" t="e">
        <f t="shared" si="15"/>
        <v>#N/A</v>
      </c>
      <c r="AA19" s="39" t="e">
        <f t="shared" si="16"/>
        <v>#NUM!</v>
      </c>
      <c r="AB19" s="39" t="e">
        <f t="shared" si="17"/>
        <v>#NUM!</v>
      </c>
      <c r="AC19" s="39" t="e">
        <f t="shared" si="18"/>
        <v>#NUM!</v>
      </c>
      <c r="AD19" s="39" t="e">
        <f t="shared" si="19"/>
        <v>#NUM!</v>
      </c>
      <c r="AE19" s="39" t="e">
        <f t="shared" si="20"/>
        <v>#NUM!</v>
      </c>
      <c r="AF19" s="39" t="e">
        <f t="shared" si="21"/>
        <v>#N/A</v>
      </c>
      <c r="AG19" s="39" t="e">
        <f t="shared" si="22"/>
        <v>#NUM!</v>
      </c>
      <c r="AH19" s="39" t="e">
        <f t="shared" si="23"/>
        <v>#NUM!</v>
      </c>
      <c r="AI19" s="39" t="e">
        <f t="shared" si="24"/>
        <v>#NUM!</v>
      </c>
      <c r="AJ19" s="39" t="e">
        <f t="shared" si="25"/>
        <v>#N/A</v>
      </c>
    </row>
    <row r="20" spans="1:36" ht="12.95" customHeight="1" x14ac:dyDescent="0.15">
      <c r="A20" s="38"/>
      <c r="B20" s="99"/>
      <c r="C20" s="99"/>
      <c r="D20" s="38"/>
      <c r="E20" s="38"/>
      <c r="F20" s="4" t="str">
        <f t="shared" si="26"/>
        <v/>
      </c>
      <c r="G20" s="38"/>
      <c r="H20" s="38"/>
      <c r="I20" s="38"/>
      <c r="J20" s="1" t="s">
        <v>15</v>
      </c>
      <c r="K20" s="39" t="e">
        <f t="shared" si="0"/>
        <v>#NUM!</v>
      </c>
      <c r="L20" s="39" t="e">
        <f t="shared" si="1"/>
        <v>#NUM!</v>
      </c>
      <c r="M20" s="39" t="e">
        <f t="shared" si="2"/>
        <v>#NUM!</v>
      </c>
      <c r="N20" s="39" t="e">
        <f t="shared" si="3"/>
        <v>#NUM!</v>
      </c>
      <c r="O20" s="39" t="e">
        <f t="shared" si="4"/>
        <v>#NUM!</v>
      </c>
      <c r="P20" s="39" t="e">
        <f t="shared" si="5"/>
        <v>#N/A</v>
      </c>
      <c r="Q20" s="39" t="e">
        <f t="shared" si="6"/>
        <v>#NUM!</v>
      </c>
      <c r="R20" s="39"/>
      <c r="S20" s="39" t="e">
        <f t="shared" si="8"/>
        <v>#NUM!</v>
      </c>
      <c r="T20" s="39" t="e">
        <f t="shared" si="9"/>
        <v>#NUM!</v>
      </c>
      <c r="U20" s="39" t="e">
        <f t="shared" si="10"/>
        <v>#N/A</v>
      </c>
      <c r="V20" s="39" t="e">
        <f t="shared" si="11"/>
        <v>#NUM!</v>
      </c>
      <c r="W20" s="39" t="e">
        <f t="shared" si="12"/>
        <v>#NUM!</v>
      </c>
      <c r="X20" s="39" t="e">
        <f t="shared" si="13"/>
        <v>#NUM!</v>
      </c>
      <c r="Y20" s="39" t="e">
        <f t="shared" si="14"/>
        <v>#NUM!</v>
      </c>
      <c r="Z20" s="39" t="e">
        <f t="shared" si="15"/>
        <v>#N/A</v>
      </c>
      <c r="AA20" s="39" t="e">
        <f t="shared" si="16"/>
        <v>#NUM!</v>
      </c>
      <c r="AB20" s="39" t="e">
        <f t="shared" si="17"/>
        <v>#NUM!</v>
      </c>
      <c r="AC20" s="39" t="e">
        <f t="shared" si="18"/>
        <v>#NUM!</v>
      </c>
      <c r="AD20" s="39" t="e">
        <f t="shared" si="19"/>
        <v>#NUM!</v>
      </c>
      <c r="AE20" s="39" t="e">
        <f t="shared" si="20"/>
        <v>#NUM!</v>
      </c>
      <c r="AF20" s="39" t="e">
        <f t="shared" si="21"/>
        <v>#N/A</v>
      </c>
      <c r="AG20" s="39" t="e">
        <f t="shared" si="22"/>
        <v>#NUM!</v>
      </c>
      <c r="AH20" s="39" t="e">
        <f t="shared" si="23"/>
        <v>#NUM!</v>
      </c>
      <c r="AI20" s="39" t="e">
        <f t="shared" si="24"/>
        <v>#NUM!</v>
      </c>
      <c r="AJ20" s="39" t="e">
        <f t="shared" si="25"/>
        <v>#N/A</v>
      </c>
    </row>
    <row r="21" spans="1:36" ht="12.95" customHeight="1" x14ac:dyDescent="0.15">
      <c r="A21" s="38"/>
      <c r="B21" s="99"/>
      <c r="C21" s="99"/>
      <c r="D21" s="38"/>
      <c r="E21" s="38"/>
      <c r="F21" s="4" t="str">
        <f t="shared" si="26"/>
        <v/>
      </c>
      <c r="G21" s="38"/>
      <c r="H21" s="38"/>
      <c r="I21" s="38"/>
      <c r="J21" s="1" t="s">
        <v>15</v>
      </c>
      <c r="K21" s="39" t="e">
        <f t="shared" si="0"/>
        <v>#NUM!</v>
      </c>
      <c r="L21" s="39" t="e">
        <f t="shared" si="1"/>
        <v>#NUM!</v>
      </c>
      <c r="M21" s="39" t="e">
        <f t="shared" si="2"/>
        <v>#NUM!</v>
      </c>
      <c r="N21" s="39" t="e">
        <f t="shared" si="3"/>
        <v>#NUM!</v>
      </c>
      <c r="O21" s="39" t="e">
        <f t="shared" si="4"/>
        <v>#NUM!</v>
      </c>
      <c r="P21" s="39" t="e">
        <f t="shared" si="5"/>
        <v>#N/A</v>
      </c>
      <c r="Q21" s="39" t="e">
        <f t="shared" si="6"/>
        <v>#NUM!</v>
      </c>
      <c r="R21" s="39" t="e">
        <f t="shared" si="7"/>
        <v>#NUM!</v>
      </c>
      <c r="S21" s="39" t="e">
        <f t="shared" si="8"/>
        <v>#NUM!</v>
      </c>
      <c r="T21" s="39" t="e">
        <f t="shared" si="9"/>
        <v>#NUM!</v>
      </c>
      <c r="U21" s="39" t="e">
        <f t="shared" si="10"/>
        <v>#N/A</v>
      </c>
      <c r="V21" s="39" t="e">
        <f t="shared" si="11"/>
        <v>#NUM!</v>
      </c>
      <c r="W21" s="39" t="e">
        <f t="shared" si="12"/>
        <v>#NUM!</v>
      </c>
      <c r="X21" s="39" t="e">
        <f t="shared" si="13"/>
        <v>#NUM!</v>
      </c>
      <c r="Y21" s="39" t="e">
        <f t="shared" si="14"/>
        <v>#NUM!</v>
      </c>
      <c r="Z21" s="39" t="e">
        <f t="shared" si="15"/>
        <v>#N/A</v>
      </c>
      <c r="AA21" s="39" t="e">
        <f t="shared" si="16"/>
        <v>#NUM!</v>
      </c>
      <c r="AB21" s="39" t="e">
        <f t="shared" si="17"/>
        <v>#NUM!</v>
      </c>
      <c r="AC21" s="39" t="e">
        <f t="shared" si="18"/>
        <v>#NUM!</v>
      </c>
      <c r="AD21" s="39" t="e">
        <f t="shared" si="19"/>
        <v>#NUM!</v>
      </c>
      <c r="AE21" s="39" t="e">
        <f t="shared" si="20"/>
        <v>#NUM!</v>
      </c>
      <c r="AF21" s="39" t="e">
        <f t="shared" si="21"/>
        <v>#N/A</v>
      </c>
      <c r="AG21" s="39" t="e">
        <f t="shared" si="22"/>
        <v>#NUM!</v>
      </c>
      <c r="AH21" s="39" t="e">
        <f t="shared" si="23"/>
        <v>#NUM!</v>
      </c>
      <c r="AI21" s="39" t="e">
        <f t="shared" si="24"/>
        <v>#NUM!</v>
      </c>
      <c r="AJ21" s="39" t="e">
        <f t="shared" si="25"/>
        <v>#N/A</v>
      </c>
    </row>
    <row r="22" spans="1:36" ht="12.95" customHeight="1" x14ac:dyDescent="0.15">
      <c r="A22" s="38"/>
      <c r="B22" s="134"/>
      <c r="C22" s="135"/>
      <c r="D22" s="38"/>
      <c r="E22" s="38"/>
      <c r="F22" s="4" t="str">
        <f t="shared" si="26"/>
        <v/>
      </c>
      <c r="G22" s="38"/>
      <c r="H22" s="38"/>
      <c r="I22" s="38"/>
      <c r="J22" s="1" t="s">
        <v>15</v>
      </c>
      <c r="K22" s="39" t="e">
        <f t="shared" si="0"/>
        <v>#NUM!</v>
      </c>
      <c r="L22" s="39" t="e">
        <f t="shared" si="1"/>
        <v>#NUM!</v>
      </c>
      <c r="M22" s="39" t="e">
        <f t="shared" si="2"/>
        <v>#NUM!</v>
      </c>
      <c r="N22" s="39" t="e">
        <f t="shared" si="3"/>
        <v>#NUM!</v>
      </c>
      <c r="O22" s="39" t="e">
        <f t="shared" si="4"/>
        <v>#NUM!</v>
      </c>
      <c r="P22" s="39" t="e">
        <f t="shared" si="5"/>
        <v>#N/A</v>
      </c>
      <c r="Q22" s="39" t="e">
        <f t="shared" si="6"/>
        <v>#NUM!</v>
      </c>
      <c r="R22" s="39" t="e">
        <f t="shared" si="7"/>
        <v>#NUM!</v>
      </c>
      <c r="S22" s="39" t="e">
        <f t="shared" si="8"/>
        <v>#NUM!</v>
      </c>
      <c r="T22" s="39" t="e">
        <f t="shared" si="9"/>
        <v>#NUM!</v>
      </c>
      <c r="U22" s="39" t="e">
        <f t="shared" si="10"/>
        <v>#N/A</v>
      </c>
      <c r="V22" s="39" t="e">
        <f t="shared" si="11"/>
        <v>#NUM!</v>
      </c>
      <c r="W22" s="39" t="e">
        <f t="shared" si="12"/>
        <v>#NUM!</v>
      </c>
      <c r="X22" s="39" t="e">
        <f t="shared" si="13"/>
        <v>#NUM!</v>
      </c>
      <c r="Y22" s="39" t="e">
        <f t="shared" si="14"/>
        <v>#NUM!</v>
      </c>
      <c r="Z22" s="39" t="e">
        <f t="shared" si="15"/>
        <v>#N/A</v>
      </c>
      <c r="AA22" s="39" t="e">
        <f t="shared" si="16"/>
        <v>#NUM!</v>
      </c>
      <c r="AB22" s="39" t="e">
        <f t="shared" si="17"/>
        <v>#NUM!</v>
      </c>
      <c r="AC22" s="39" t="e">
        <f t="shared" si="18"/>
        <v>#NUM!</v>
      </c>
      <c r="AD22" s="39" t="e">
        <f t="shared" si="19"/>
        <v>#NUM!</v>
      </c>
      <c r="AE22" s="39" t="e">
        <f t="shared" si="20"/>
        <v>#NUM!</v>
      </c>
      <c r="AF22" s="39" t="e">
        <f t="shared" si="21"/>
        <v>#N/A</v>
      </c>
      <c r="AG22" s="39" t="e">
        <f t="shared" si="22"/>
        <v>#NUM!</v>
      </c>
      <c r="AH22" s="39" t="e">
        <f t="shared" si="23"/>
        <v>#NUM!</v>
      </c>
      <c r="AI22" s="39" t="e">
        <f t="shared" si="24"/>
        <v>#NUM!</v>
      </c>
      <c r="AJ22" s="39" t="e">
        <f t="shared" si="25"/>
        <v>#N/A</v>
      </c>
    </row>
    <row r="23" spans="1:36" ht="12.95" customHeight="1" x14ac:dyDescent="0.15">
      <c r="A23" s="38"/>
      <c r="B23" s="99"/>
      <c r="C23" s="99"/>
      <c r="D23" s="38"/>
      <c r="E23" s="38"/>
      <c r="F23" s="4" t="str">
        <f t="shared" si="26"/>
        <v/>
      </c>
      <c r="G23" s="38"/>
      <c r="H23" s="38"/>
      <c r="I23" s="38"/>
      <c r="J23" s="1" t="s">
        <v>15</v>
      </c>
      <c r="K23" s="39" t="e">
        <f t="shared" si="0"/>
        <v>#NUM!</v>
      </c>
      <c r="L23" s="39" t="e">
        <f t="shared" si="1"/>
        <v>#NUM!</v>
      </c>
      <c r="M23" s="39" t="e">
        <f t="shared" si="2"/>
        <v>#NUM!</v>
      </c>
      <c r="N23" s="39" t="e">
        <f t="shared" si="3"/>
        <v>#NUM!</v>
      </c>
      <c r="O23" s="39" t="e">
        <f t="shared" si="4"/>
        <v>#NUM!</v>
      </c>
      <c r="P23" s="39" t="e">
        <f t="shared" si="5"/>
        <v>#N/A</v>
      </c>
      <c r="Q23" s="39" t="e">
        <f t="shared" si="6"/>
        <v>#NUM!</v>
      </c>
      <c r="R23" s="39" t="e">
        <f t="shared" si="7"/>
        <v>#NUM!</v>
      </c>
      <c r="S23" s="39" t="e">
        <f t="shared" si="8"/>
        <v>#NUM!</v>
      </c>
      <c r="T23" s="39" t="e">
        <f t="shared" si="9"/>
        <v>#NUM!</v>
      </c>
      <c r="U23" s="39" t="e">
        <f t="shared" si="10"/>
        <v>#N/A</v>
      </c>
      <c r="V23" s="39" t="e">
        <f t="shared" si="11"/>
        <v>#NUM!</v>
      </c>
      <c r="W23" s="39" t="e">
        <f t="shared" si="12"/>
        <v>#NUM!</v>
      </c>
      <c r="X23" s="39" t="e">
        <f t="shared" si="13"/>
        <v>#NUM!</v>
      </c>
      <c r="Y23" s="39" t="e">
        <f t="shared" si="14"/>
        <v>#NUM!</v>
      </c>
      <c r="Z23" s="39" t="e">
        <f t="shared" si="15"/>
        <v>#N/A</v>
      </c>
      <c r="AA23" s="39" t="e">
        <f t="shared" si="16"/>
        <v>#NUM!</v>
      </c>
      <c r="AB23" s="39" t="e">
        <f t="shared" si="17"/>
        <v>#NUM!</v>
      </c>
      <c r="AC23" s="39" t="e">
        <f t="shared" si="18"/>
        <v>#NUM!</v>
      </c>
      <c r="AD23" s="39" t="e">
        <f t="shared" si="19"/>
        <v>#NUM!</v>
      </c>
      <c r="AE23" s="39" t="e">
        <f t="shared" si="20"/>
        <v>#NUM!</v>
      </c>
      <c r="AF23" s="39" t="e">
        <f t="shared" si="21"/>
        <v>#N/A</v>
      </c>
      <c r="AG23" s="39" t="e">
        <f t="shared" si="22"/>
        <v>#NUM!</v>
      </c>
      <c r="AH23" s="39" t="e">
        <f t="shared" si="23"/>
        <v>#NUM!</v>
      </c>
      <c r="AI23" s="39" t="e">
        <f t="shared" si="24"/>
        <v>#NUM!</v>
      </c>
      <c r="AJ23" s="39" t="e">
        <f t="shared" si="25"/>
        <v>#N/A</v>
      </c>
    </row>
    <row r="24" spans="1:36" ht="12.95" customHeight="1" x14ac:dyDescent="0.15">
      <c r="A24" s="38"/>
      <c r="B24" s="99"/>
      <c r="C24" s="99"/>
      <c r="D24" s="38"/>
      <c r="E24" s="38"/>
      <c r="F24" s="4" t="str">
        <f t="shared" si="26"/>
        <v/>
      </c>
      <c r="G24" s="38"/>
      <c r="H24" s="38"/>
      <c r="I24" s="38"/>
      <c r="J24" s="1" t="s">
        <v>15</v>
      </c>
      <c r="K24" s="39" t="e">
        <f t="shared" si="0"/>
        <v>#NUM!</v>
      </c>
      <c r="L24" s="39" t="e">
        <f t="shared" si="1"/>
        <v>#NUM!</v>
      </c>
      <c r="M24" s="39" t="e">
        <f t="shared" si="2"/>
        <v>#NUM!</v>
      </c>
      <c r="N24" s="39" t="e">
        <f t="shared" si="3"/>
        <v>#NUM!</v>
      </c>
      <c r="O24" s="39" t="e">
        <f t="shared" si="4"/>
        <v>#NUM!</v>
      </c>
      <c r="P24" s="39" t="e">
        <f t="shared" si="5"/>
        <v>#N/A</v>
      </c>
      <c r="Q24" s="39" t="e">
        <f t="shared" si="6"/>
        <v>#NUM!</v>
      </c>
      <c r="R24" s="39" t="e">
        <f t="shared" si="7"/>
        <v>#NUM!</v>
      </c>
      <c r="S24" s="39" t="e">
        <f t="shared" si="8"/>
        <v>#NUM!</v>
      </c>
      <c r="T24" s="39" t="e">
        <f t="shared" si="9"/>
        <v>#NUM!</v>
      </c>
      <c r="U24" s="39" t="e">
        <f t="shared" si="10"/>
        <v>#N/A</v>
      </c>
      <c r="V24" s="39" t="e">
        <f t="shared" si="11"/>
        <v>#NUM!</v>
      </c>
      <c r="W24" s="39" t="e">
        <f t="shared" si="12"/>
        <v>#NUM!</v>
      </c>
      <c r="X24" s="39" t="e">
        <f t="shared" si="13"/>
        <v>#NUM!</v>
      </c>
      <c r="Y24" s="39" t="e">
        <f t="shared" si="14"/>
        <v>#NUM!</v>
      </c>
      <c r="Z24" s="39" t="e">
        <f t="shared" si="15"/>
        <v>#N/A</v>
      </c>
      <c r="AA24" s="39" t="e">
        <f t="shared" si="16"/>
        <v>#NUM!</v>
      </c>
      <c r="AB24" s="39" t="e">
        <f t="shared" si="17"/>
        <v>#NUM!</v>
      </c>
      <c r="AC24" s="39" t="e">
        <f t="shared" si="18"/>
        <v>#NUM!</v>
      </c>
      <c r="AD24" s="39" t="e">
        <f t="shared" si="19"/>
        <v>#NUM!</v>
      </c>
      <c r="AE24" s="39" t="e">
        <f t="shared" si="20"/>
        <v>#NUM!</v>
      </c>
      <c r="AF24" s="39" t="e">
        <f t="shared" si="21"/>
        <v>#N/A</v>
      </c>
      <c r="AG24" s="39" t="e">
        <f t="shared" si="22"/>
        <v>#NUM!</v>
      </c>
      <c r="AH24" s="39" t="e">
        <f t="shared" si="23"/>
        <v>#NUM!</v>
      </c>
      <c r="AI24" s="39" t="e">
        <f t="shared" si="24"/>
        <v>#NUM!</v>
      </c>
      <c r="AJ24" s="39" t="e">
        <f t="shared" si="25"/>
        <v>#N/A</v>
      </c>
    </row>
    <row r="25" spans="1:36" ht="12.95" customHeight="1" x14ac:dyDescent="0.15">
      <c r="A25" s="38"/>
      <c r="B25" s="99"/>
      <c r="C25" s="99"/>
      <c r="D25" s="38"/>
      <c r="E25" s="38"/>
      <c r="F25" s="4" t="str">
        <f t="shared" si="26"/>
        <v/>
      </c>
      <c r="G25" s="38"/>
      <c r="H25" s="38"/>
      <c r="I25" s="38"/>
      <c r="J25" s="1" t="s">
        <v>15</v>
      </c>
      <c r="K25" s="39" t="e">
        <f t="shared" si="0"/>
        <v>#NUM!</v>
      </c>
      <c r="L25" s="39" t="e">
        <f t="shared" si="1"/>
        <v>#NUM!</v>
      </c>
      <c r="M25" s="39" t="e">
        <f t="shared" si="2"/>
        <v>#NUM!</v>
      </c>
      <c r="N25" s="39" t="e">
        <f t="shared" si="3"/>
        <v>#NUM!</v>
      </c>
      <c r="O25" s="39" t="e">
        <f t="shared" si="4"/>
        <v>#NUM!</v>
      </c>
      <c r="P25" s="39" t="e">
        <f t="shared" si="5"/>
        <v>#N/A</v>
      </c>
      <c r="Q25" s="39" t="e">
        <f t="shared" si="6"/>
        <v>#NUM!</v>
      </c>
      <c r="R25" s="39" t="e">
        <f t="shared" si="7"/>
        <v>#NUM!</v>
      </c>
      <c r="S25" s="39" t="e">
        <f t="shared" si="8"/>
        <v>#NUM!</v>
      </c>
      <c r="T25" s="39" t="e">
        <f t="shared" si="9"/>
        <v>#NUM!</v>
      </c>
      <c r="U25" s="39" t="e">
        <f t="shared" si="10"/>
        <v>#N/A</v>
      </c>
      <c r="V25" s="39" t="e">
        <f t="shared" si="11"/>
        <v>#NUM!</v>
      </c>
      <c r="W25" s="39" t="e">
        <f t="shared" si="12"/>
        <v>#NUM!</v>
      </c>
      <c r="X25" s="39" t="e">
        <f t="shared" si="13"/>
        <v>#NUM!</v>
      </c>
      <c r="Y25" s="39" t="e">
        <f t="shared" si="14"/>
        <v>#NUM!</v>
      </c>
      <c r="Z25" s="39" t="e">
        <f t="shared" si="15"/>
        <v>#N/A</v>
      </c>
      <c r="AA25" s="39" t="e">
        <f t="shared" si="16"/>
        <v>#NUM!</v>
      </c>
      <c r="AB25" s="39" t="e">
        <f t="shared" si="17"/>
        <v>#NUM!</v>
      </c>
      <c r="AC25" s="39" t="e">
        <f t="shared" si="18"/>
        <v>#NUM!</v>
      </c>
      <c r="AD25" s="39" t="e">
        <f t="shared" si="19"/>
        <v>#NUM!</v>
      </c>
      <c r="AE25" s="39" t="e">
        <f t="shared" si="20"/>
        <v>#NUM!</v>
      </c>
      <c r="AF25" s="39" t="e">
        <f t="shared" si="21"/>
        <v>#N/A</v>
      </c>
      <c r="AG25" s="39" t="e">
        <f t="shared" si="22"/>
        <v>#NUM!</v>
      </c>
      <c r="AH25" s="39" t="e">
        <f t="shared" si="23"/>
        <v>#NUM!</v>
      </c>
      <c r="AI25" s="39" t="e">
        <f t="shared" si="24"/>
        <v>#NUM!</v>
      </c>
      <c r="AJ25" s="39" t="e">
        <f t="shared" si="25"/>
        <v>#N/A</v>
      </c>
    </row>
    <row r="26" spans="1:36" ht="12.95" customHeight="1" x14ac:dyDescent="0.15">
      <c r="A26" s="38"/>
      <c r="B26" s="134"/>
      <c r="C26" s="135"/>
      <c r="D26" s="38"/>
      <c r="E26" s="38"/>
      <c r="F26" s="4" t="str">
        <f t="shared" si="26"/>
        <v/>
      </c>
      <c r="G26" s="38"/>
      <c r="H26" s="38"/>
      <c r="I26" s="38"/>
      <c r="J26" s="1" t="s">
        <v>15</v>
      </c>
      <c r="K26" s="39" t="e">
        <f t="shared" si="0"/>
        <v>#NUM!</v>
      </c>
      <c r="L26" s="39" t="e">
        <f t="shared" si="1"/>
        <v>#NUM!</v>
      </c>
      <c r="M26" s="39" t="e">
        <f t="shared" si="2"/>
        <v>#NUM!</v>
      </c>
      <c r="N26" s="39" t="e">
        <f t="shared" si="3"/>
        <v>#NUM!</v>
      </c>
      <c r="O26" s="39" t="e">
        <f t="shared" si="4"/>
        <v>#NUM!</v>
      </c>
      <c r="P26" s="39" t="e">
        <f t="shared" si="5"/>
        <v>#N/A</v>
      </c>
      <c r="Q26" s="39" t="e">
        <f t="shared" si="6"/>
        <v>#NUM!</v>
      </c>
      <c r="R26" s="39" t="e">
        <f t="shared" si="7"/>
        <v>#NUM!</v>
      </c>
      <c r="S26" s="39" t="e">
        <f t="shared" si="8"/>
        <v>#NUM!</v>
      </c>
      <c r="T26" s="39" t="e">
        <f t="shared" si="9"/>
        <v>#NUM!</v>
      </c>
      <c r="U26" s="39" t="e">
        <f t="shared" si="10"/>
        <v>#N/A</v>
      </c>
      <c r="V26" s="39" t="e">
        <f t="shared" si="11"/>
        <v>#NUM!</v>
      </c>
      <c r="W26" s="39" t="e">
        <f t="shared" si="12"/>
        <v>#NUM!</v>
      </c>
      <c r="X26" s="39" t="e">
        <f t="shared" si="13"/>
        <v>#NUM!</v>
      </c>
      <c r="Y26" s="39" t="e">
        <f t="shared" si="14"/>
        <v>#NUM!</v>
      </c>
      <c r="Z26" s="39" t="e">
        <f t="shared" si="15"/>
        <v>#N/A</v>
      </c>
      <c r="AA26" s="39" t="e">
        <f t="shared" si="16"/>
        <v>#NUM!</v>
      </c>
      <c r="AB26" s="39" t="e">
        <f t="shared" si="17"/>
        <v>#NUM!</v>
      </c>
      <c r="AC26" s="39" t="e">
        <f t="shared" si="18"/>
        <v>#NUM!</v>
      </c>
      <c r="AD26" s="39" t="e">
        <f t="shared" si="19"/>
        <v>#NUM!</v>
      </c>
      <c r="AE26" s="39" t="e">
        <f t="shared" si="20"/>
        <v>#NUM!</v>
      </c>
      <c r="AF26" s="39" t="e">
        <f t="shared" si="21"/>
        <v>#N/A</v>
      </c>
      <c r="AG26" s="39" t="e">
        <f t="shared" si="22"/>
        <v>#NUM!</v>
      </c>
      <c r="AH26" s="39" t="e">
        <f t="shared" si="23"/>
        <v>#NUM!</v>
      </c>
      <c r="AI26" s="39" t="e">
        <f t="shared" si="24"/>
        <v>#NUM!</v>
      </c>
      <c r="AJ26" s="39" t="e">
        <f t="shared" si="25"/>
        <v>#N/A</v>
      </c>
    </row>
    <row r="27" spans="1:36" ht="12.95" customHeight="1" x14ac:dyDescent="0.15">
      <c r="A27" s="38"/>
      <c r="B27" s="134"/>
      <c r="C27" s="135"/>
      <c r="D27" s="38"/>
      <c r="E27" s="38"/>
      <c r="F27" s="4" t="str">
        <f t="shared" si="26"/>
        <v/>
      </c>
      <c r="G27" s="38"/>
      <c r="H27" s="38"/>
      <c r="I27" s="38"/>
      <c r="J27" s="1" t="s">
        <v>15</v>
      </c>
      <c r="K27" s="39" t="e">
        <f t="shared" si="0"/>
        <v>#NUM!</v>
      </c>
      <c r="L27" s="39" t="e">
        <f t="shared" si="1"/>
        <v>#NUM!</v>
      </c>
      <c r="M27" s="39" t="e">
        <f t="shared" si="2"/>
        <v>#NUM!</v>
      </c>
      <c r="N27" s="39" t="e">
        <f t="shared" si="3"/>
        <v>#NUM!</v>
      </c>
      <c r="O27" s="39" t="e">
        <f t="shared" si="4"/>
        <v>#NUM!</v>
      </c>
      <c r="P27" s="39" t="e">
        <f t="shared" si="5"/>
        <v>#N/A</v>
      </c>
      <c r="Q27" s="39" t="e">
        <f t="shared" si="6"/>
        <v>#NUM!</v>
      </c>
      <c r="R27" s="39" t="e">
        <f t="shared" si="7"/>
        <v>#NUM!</v>
      </c>
      <c r="S27" s="39" t="e">
        <f t="shared" si="8"/>
        <v>#NUM!</v>
      </c>
      <c r="T27" s="39" t="e">
        <f t="shared" si="9"/>
        <v>#NUM!</v>
      </c>
      <c r="U27" s="39" t="e">
        <f t="shared" si="10"/>
        <v>#N/A</v>
      </c>
      <c r="V27" s="39" t="e">
        <f t="shared" si="11"/>
        <v>#NUM!</v>
      </c>
      <c r="W27" s="39" t="e">
        <f t="shared" si="12"/>
        <v>#NUM!</v>
      </c>
      <c r="X27" s="39" t="e">
        <f t="shared" si="13"/>
        <v>#NUM!</v>
      </c>
      <c r="Y27" s="39" t="e">
        <f t="shared" si="14"/>
        <v>#NUM!</v>
      </c>
      <c r="Z27" s="39" t="e">
        <f t="shared" si="15"/>
        <v>#N/A</v>
      </c>
      <c r="AA27" s="39" t="e">
        <f t="shared" si="16"/>
        <v>#NUM!</v>
      </c>
      <c r="AB27" s="39" t="e">
        <f t="shared" si="17"/>
        <v>#NUM!</v>
      </c>
      <c r="AC27" s="39" t="e">
        <f t="shared" si="18"/>
        <v>#NUM!</v>
      </c>
      <c r="AD27" s="39" t="e">
        <f t="shared" si="19"/>
        <v>#NUM!</v>
      </c>
      <c r="AE27" s="39" t="e">
        <f t="shared" si="20"/>
        <v>#NUM!</v>
      </c>
      <c r="AF27" s="39" t="e">
        <f t="shared" si="21"/>
        <v>#N/A</v>
      </c>
      <c r="AG27" s="39" t="e">
        <f t="shared" si="22"/>
        <v>#NUM!</v>
      </c>
      <c r="AH27" s="39" t="e">
        <f t="shared" si="23"/>
        <v>#NUM!</v>
      </c>
      <c r="AI27" s="39" t="e">
        <f t="shared" si="24"/>
        <v>#NUM!</v>
      </c>
      <c r="AJ27" s="39" t="e">
        <f t="shared" si="25"/>
        <v>#N/A</v>
      </c>
    </row>
    <row r="28" spans="1:36" ht="12.95" customHeight="1" x14ac:dyDescent="0.15">
      <c r="A28" s="38"/>
      <c r="B28" s="134"/>
      <c r="C28" s="135"/>
      <c r="D28" s="38"/>
      <c r="E28" s="38"/>
      <c r="F28" s="4" t="str">
        <f t="shared" si="26"/>
        <v/>
      </c>
      <c r="G28" s="38"/>
      <c r="H28" s="38"/>
      <c r="I28" s="38"/>
      <c r="J28" s="1" t="s">
        <v>15</v>
      </c>
      <c r="K28" s="39" t="e">
        <f t="shared" si="0"/>
        <v>#NUM!</v>
      </c>
      <c r="L28" s="39" t="e">
        <f t="shared" si="1"/>
        <v>#NUM!</v>
      </c>
      <c r="M28" s="39" t="e">
        <f t="shared" si="2"/>
        <v>#NUM!</v>
      </c>
      <c r="N28" s="39" t="e">
        <f t="shared" si="3"/>
        <v>#NUM!</v>
      </c>
      <c r="O28" s="39" t="e">
        <f t="shared" si="4"/>
        <v>#NUM!</v>
      </c>
      <c r="P28" s="39" t="e">
        <f t="shared" si="5"/>
        <v>#N/A</v>
      </c>
      <c r="Q28" s="39" t="e">
        <f t="shared" si="6"/>
        <v>#NUM!</v>
      </c>
      <c r="R28" s="39" t="e">
        <f t="shared" si="7"/>
        <v>#NUM!</v>
      </c>
      <c r="S28" s="39" t="e">
        <f t="shared" si="8"/>
        <v>#NUM!</v>
      </c>
      <c r="T28" s="39" t="e">
        <f t="shared" si="9"/>
        <v>#NUM!</v>
      </c>
      <c r="U28" s="39" t="e">
        <f t="shared" si="10"/>
        <v>#N/A</v>
      </c>
      <c r="V28" s="39" t="e">
        <f t="shared" si="11"/>
        <v>#NUM!</v>
      </c>
      <c r="W28" s="39" t="e">
        <f t="shared" si="12"/>
        <v>#NUM!</v>
      </c>
      <c r="X28" s="39" t="e">
        <f t="shared" si="13"/>
        <v>#NUM!</v>
      </c>
      <c r="Y28" s="39" t="e">
        <f t="shared" si="14"/>
        <v>#NUM!</v>
      </c>
      <c r="Z28" s="39" t="e">
        <f t="shared" si="15"/>
        <v>#N/A</v>
      </c>
      <c r="AA28" s="39" t="e">
        <f t="shared" si="16"/>
        <v>#NUM!</v>
      </c>
      <c r="AB28" s="39" t="e">
        <f t="shared" si="17"/>
        <v>#NUM!</v>
      </c>
      <c r="AC28" s="39" t="e">
        <f t="shared" si="18"/>
        <v>#NUM!</v>
      </c>
      <c r="AD28" s="39" t="e">
        <f t="shared" si="19"/>
        <v>#NUM!</v>
      </c>
      <c r="AE28" s="39" t="e">
        <f t="shared" si="20"/>
        <v>#NUM!</v>
      </c>
      <c r="AF28" s="39" t="e">
        <f t="shared" si="21"/>
        <v>#N/A</v>
      </c>
      <c r="AG28" s="39" t="e">
        <f t="shared" si="22"/>
        <v>#NUM!</v>
      </c>
      <c r="AH28" s="39" t="e">
        <f t="shared" si="23"/>
        <v>#NUM!</v>
      </c>
      <c r="AI28" s="39" t="e">
        <f t="shared" si="24"/>
        <v>#NUM!</v>
      </c>
      <c r="AJ28" s="39" t="e">
        <f t="shared" si="25"/>
        <v>#N/A</v>
      </c>
    </row>
    <row r="29" spans="1:36" ht="12.95" customHeight="1" x14ac:dyDescent="0.15">
      <c r="A29" s="38"/>
      <c r="B29" s="134"/>
      <c r="C29" s="135"/>
      <c r="D29" s="38"/>
      <c r="E29" s="38"/>
      <c r="F29" s="4" t="str">
        <f t="shared" si="26"/>
        <v/>
      </c>
      <c r="G29" s="38"/>
      <c r="H29" s="38"/>
      <c r="I29" s="38"/>
      <c r="J29" s="1" t="s">
        <v>15</v>
      </c>
      <c r="K29" s="39" t="e">
        <f t="shared" si="0"/>
        <v>#NUM!</v>
      </c>
      <c r="L29" s="39" t="e">
        <f t="shared" si="1"/>
        <v>#NUM!</v>
      </c>
      <c r="M29" s="39" t="e">
        <f t="shared" si="2"/>
        <v>#NUM!</v>
      </c>
      <c r="N29" s="39" t="e">
        <f t="shared" si="3"/>
        <v>#NUM!</v>
      </c>
      <c r="O29" s="39" t="e">
        <f t="shared" si="4"/>
        <v>#NUM!</v>
      </c>
      <c r="P29" s="39" t="e">
        <f t="shared" si="5"/>
        <v>#N/A</v>
      </c>
      <c r="Q29" s="39" t="e">
        <f t="shared" si="6"/>
        <v>#NUM!</v>
      </c>
      <c r="R29" s="39" t="e">
        <f t="shared" si="7"/>
        <v>#NUM!</v>
      </c>
      <c r="S29" s="39" t="e">
        <f t="shared" si="8"/>
        <v>#NUM!</v>
      </c>
      <c r="T29" s="39" t="e">
        <f t="shared" si="9"/>
        <v>#NUM!</v>
      </c>
      <c r="U29" s="39" t="e">
        <f t="shared" si="10"/>
        <v>#N/A</v>
      </c>
      <c r="V29" s="39" t="e">
        <f t="shared" si="11"/>
        <v>#NUM!</v>
      </c>
      <c r="W29" s="39" t="e">
        <f t="shared" si="12"/>
        <v>#NUM!</v>
      </c>
      <c r="X29" s="39" t="e">
        <f t="shared" si="13"/>
        <v>#NUM!</v>
      </c>
      <c r="Y29" s="39" t="e">
        <f t="shared" si="14"/>
        <v>#NUM!</v>
      </c>
      <c r="Z29" s="39" t="e">
        <f t="shared" si="15"/>
        <v>#N/A</v>
      </c>
      <c r="AA29" s="39" t="e">
        <f t="shared" si="16"/>
        <v>#NUM!</v>
      </c>
      <c r="AB29" s="39" t="e">
        <f t="shared" si="17"/>
        <v>#NUM!</v>
      </c>
      <c r="AC29" s="39" t="e">
        <f t="shared" si="18"/>
        <v>#NUM!</v>
      </c>
      <c r="AD29" s="39" t="e">
        <f t="shared" si="19"/>
        <v>#NUM!</v>
      </c>
      <c r="AE29" s="39" t="e">
        <f t="shared" si="20"/>
        <v>#NUM!</v>
      </c>
      <c r="AF29" s="39" t="e">
        <f t="shared" si="21"/>
        <v>#N/A</v>
      </c>
      <c r="AG29" s="39" t="e">
        <f t="shared" si="22"/>
        <v>#NUM!</v>
      </c>
      <c r="AH29" s="39" t="e">
        <f t="shared" si="23"/>
        <v>#NUM!</v>
      </c>
      <c r="AI29" s="39" t="e">
        <f t="shared" si="24"/>
        <v>#NUM!</v>
      </c>
      <c r="AJ29" s="39" t="e">
        <f t="shared" si="25"/>
        <v>#N/A</v>
      </c>
    </row>
    <row r="30" spans="1:36" ht="12.95" customHeight="1" x14ac:dyDescent="0.15">
      <c r="A30" s="38"/>
      <c r="B30" s="134"/>
      <c r="C30" s="135"/>
      <c r="D30" s="38"/>
      <c r="E30" s="38"/>
      <c r="F30" s="4" t="str">
        <f t="shared" si="26"/>
        <v/>
      </c>
      <c r="G30" s="38"/>
      <c r="H30" s="38"/>
      <c r="I30" s="38"/>
      <c r="J30" s="1" t="s">
        <v>15</v>
      </c>
      <c r="K30" s="39" t="e">
        <f t="shared" si="0"/>
        <v>#NUM!</v>
      </c>
      <c r="L30" s="39" t="e">
        <f t="shared" si="1"/>
        <v>#NUM!</v>
      </c>
      <c r="M30" s="39" t="e">
        <f t="shared" si="2"/>
        <v>#NUM!</v>
      </c>
      <c r="N30" s="39" t="e">
        <f t="shared" si="3"/>
        <v>#NUM!</v>
      </c>
      <c r="O30" s="39" t="e">
        <f t="shared" si="4"/>
        <v>#NUM!</v>
      </c>
      <c r="P30" s="39" t="e">
        <f t="shared" si="5"/>
        <v>#N/A</v>
      </c>
      <c r="Q30" s="39" t="e">
        <f t="shared" si="6"/>
        <v>#NUM!</v>
      </c>
      <c r="R30" s="39" t="e">
        <f t="shared" si="7"/>
        <v>#NUM!</v>
      </c>
      <c r="S30" s="39" t="e">
        <f t="shared" si="8"/>
        <v>#NUM!</v>
      </c>
      <c r="T30" s="39" t="e">
        <f t="shared" si="9"/>
        <v>#NUM!</v>
      </c>
      <c r="U30" s="39" t="e">
        <f t="shared" si="10"/>
        <v>#N/A</v>
      </c>
      <c r="V30" s="39" t="e">
        <f t="shared" si="11"/>
        <v>#NUM!</v>
      </c>
      <c r="W30" s="39" t="e">
        <f t="shared" si="12"/>
        <v>#NUM!</v>
      </c>
      <c r="X30" s="39" t="e">
        <f t="shared" si="13"/>
        <v>#NUM!</v>
      </c>
      <c r="Y30" s="39" t="e">
        <f t="shared" si="14"/>
        <v>#NUM!</v>
      </c>
      <c r="Z30" s="39" t="e">
        <f t="shared" si="15"/>
        <v>#N/A</v>
      </c>
      <c r="AA30" s="39" t="e">
        <f t="shared" si="16"/>
        <v>#NUM!</v>
      </c>
      <c r="AB30" s="39" t="e">
        <f t="shared" si="17"/>
        <v>#NUM!</v>
      </c>
      <c r="AC30" s="39" t="e">
        <f t="shared" si="18"/>
        <v>#NUM!</v>
      </c>
      <c r="AD30" s="39" t="e">
        <f t="shared" si="19"/>
        <v>#NUM!</v>
      </c>
      <c r="AE30" s="39" t="e">
        <f t="shared" si="20"/>
        <v>#NUM!</v>
      </c>
      <c r="AF30" s="39" t="e">
        <f t="shared" si="21"/>
        <v>#N/A</v>
      </c>
      <c r="AG30" s="39" t="e">
        <f t="shared" si="22"/>
        <v>#NUM!</v>
      </c>
      <c r="AH30" s="39" t="e">
        <f t="shared" si="23"/>
        <v>#NUM!</v>
      </c>
      <c r="AI30" s="39" t="e">
        <f t="shared" si="24"/>
        <v>#NUM!</v>
      </c>
      <c r="AJ30" s="39" t="e">
        <f t="shared" si="25"/>
        <v>#N/A</v>
      </c>
    </row>
    <row r="31" spans="1:36" ht="12.95" customHeight="1" x14ac:dyDescent="0.15">
      <c r="A31" s="38"/>
      <c r="B31" s="99"/>
      <c r="C31" s="99"/>
      <c r="D31" s="38"/>
      <c r="E31" s="38"/>
      <c r="F31" s="4" t="str">
        <f t="shared" si="26"/>
        <v/>
      </c>
      <c r="G31" s="38"/>
      <c r="H31" s="38"/>
      <c r="I31" s="38"/>
      <c r="J31" s="1" t="s">
        <v>15</v>
      </c>
      <c r="K31" s="39" t="e">
        <f t="shared" si="0"/>
        <v>#NUM!</v>
      </c>
      <c r="L31" s="39" t="e">
        <f t="shared" si="1"/>
        <v>#NUM!</v>
      </c>
      <c r="M31" s="39" t="e">
        <f t="shared" si="2"/>
        <v>#NUM!</v>
      </c>
      <c r="N31" s="39" t="e">
        <f t="shared" si="3"/>
        <v>#NUM!</v>
      </c>
      <c r="O31" s="39" t="e">
        <f t="shared" si="4"/>
        <v>#NUM!</v>
      </c>
      <c r="P31" s="39" t="e">
        <f t="shared" si="5"/>
        <v>#N/A</v>
      </c>
      <c r="Q31" s="39" t="e">
        <f t="shared" si="6"/>
        <v>#NUM!</v>
      </c>
      <c r="R31" s="39" t="e">
        <f t="shared" si="7"/>
        <v>#NUM!</v>
      </c>
      <c r="S31" s="39" t="e">
        <f t="shared" si="8"/>
        <v>#NUM!</v>
      </c>
      <c r="T31" s="39" t="e">
        <f t="shared" si="9"/>
        <v>#NUM!</v>
      </c>
      <c r="U31" s="39" t="e">
        <f t="shared" si="10"/>
        <v>#N/A</v>
      </c>
      <c r="V31" s="39" t="e">
        <f t="shared" si="11"/>
        <v>#NUM!</v>
      </c>
      <c r="W31" s="39" t="e">
        <f t="shared" si="12"/>
        <v>#NUM!</v>
      </c>
      <c r="X31" s="39" t="e">
        <f t="shared" si="13"/>
        <v>#NUM!</v>
      </c>
      <c r="Y31" s="39" t="e">
        <f t="shared" si="14"/>
        <v>#NUM!</v>
      </c>
      <c r="Z31" s="39" t="e">
        <f t="shared" si="15"/>
        <v>#N/A</v>
      </c>
      <c r="AA31" s="39" t="e">
        <f t="shared" si="16"/>
        <v>#NUM!</v>
      </c>
      <c r="AB31" s="39" t="e">
        <f t="shared" si="17"/>
        <v>#NUM!</v>
      </c>
      <c r="AC31" s="39" t="e">
        <f t="shared" si="18"/>
        <v>#NUM!</v>
      </c>
      <c r="AD31" s="39" t="e">
        <f t="shared" si="19"/>
        <v>#NUM!</v>
      </c>
      <c r="AE31" s="39" t="e">
        <f t="shared" si="20"/>
        <v>#NUM!</v>
      </c>
      <c r="AF31" s="39" t="e">
        <f t="shared" si="21"/>
        <v>#N/A</v>
      </c>
      <c r="AG31" s="39" t="e">
        <f t="shared" si="22"/>
        <v>#NUM!</v>
      </c>
      <c r="AH31" s="39" t="e">
        <f t="shared" si="23"/>
        <v>#NUM!</v>
      </c>
      <c r="AI31" s="39" t="e">
        <f t="shared" si="24"/>
        <v>#NUM!</v>
      </c>
      <c r="AJ31" s="39" t="e">
        <f t="shared" si="25"/>
        <v>#N/A</v>
      </c>
    </row>
    <row r="32" spans="1:36" ht="12.95" customHeight="1" x14ac:dyDescent="0.15">
      <c r="A32" s="38"/>
      <c r="B32" s="99"/>
      <c r="C32" s="99"/>
      <c r="D32" s="38"/>
      <c r="E32" s="38"/>
      <c r="F32" s="4" t="str">
        <f t="shared" si="26"/>
        <v/>
      </c>
      <c r="G32" s="38"/>
      <c r="H32" s="38"/>
      <c r="I32" s="38"/>
      <c r="J32" s="1" t="s">
        <v>15</v>
      </c>
      <c r="K32" s="39" t="e">
        <f t="shared" si="0"/>
        <v>#NUM!</v>
      </c>
      <c r="L32" s="39" t="e">
        <f t="shared" si="1"/>
        <v>#NUM!</v>
      </c>
      <c r="M32" s="39" t="e">
        <f t="shared" si="2"/>
        <v>#NUM!</v>
      </c>
      <c r="N32" s="39" t="e">
        <f t="shared" si="3"/>
        <v>#NUM!</v>
      </c>
      <c r="O32" s="39" t="e">
        <f t="shared" si="4"/>
        <v>#NUM!</v>
      </c>
      <c r="P32" s="39" t="e">
        <f t="shared" si="5"/>
        <v>#N/A</v>
      </c>
      <c r="Q32" s="39" t="e">
        <f t="shared" si="6"/>
        <v>#NUM!</v>
      </c>
      <c r="R32" s="39" t="e">
        <f t="shared" si="7"/>
        <v>#NUM!</v>
      </c>
      <c r="S32" s="39" t="e">
        <f t="shared" si="8"/>
        <v>#NUM!</v>
      </c>
      <c r="T32" s="39" t="e">
        <f t="shared" si="9"/>
        <v>#NUM!</v>
      </c>
      <c r="U32" s="39" t="e">
        <f t="shared" si="10"/>
        <v>#N/A</v>
      </c>
      <c r="V32" s="39" t="e">
        <f t="shared" si="11"/>
        <v>#NUM!</v>
      </c>
      <c r="W32" s="39" t="e">
        <f t="shared" si="12"/>
        <v>#NUM!</v>
      </c>
      <c r="X32" s="39" t="e">
        <f t="shared" si="13"/>
        <v>#NUM!</v>
      </c>
      <c r="Y32" s="39" t="e">
        <f t="shared" si="14"/>
        <v>#NUM!</v>
      </c>
      <c r="Z32" s="39" t="e">
        <f t="shared" si="15"/>
        <v>#N/A</v>
      </c>
      <c r="AA32" s="39" t="e">
        <f t="shared" si="16"/>
        <v>#NUM!</v>
      </c>
      <c r="AB32" s="39" t="e">
        <f t="shared" si="17"/>
        <v>#NUM!</v>
      </c>
      <c r="AC32" s="39" t="e">
        <f t="shared" si="18"/>
        <v>#NUM!</v>
      </c>
      <c r="AD32" s="39" t="e">
        <f t="shared" si="19"/>
        <v>#NUM!</v>
      </c>
      <c r="AE32" s="39" t="e">
        <f t="shared" si="20"/>
        <v>#NUM!</v>
      </c>
      <c r="AF32" s="39" t="e">
        <f t="shared" si="21"/>
        <v>#N/A</v>
      </c>
      <c r="AG32" s="39" t="e">
        <f t="shared" si="22"/>
        <v>#NUM!</v>
      </c>
      <c r="AH32" s="39" t="e">
        <f t="shared" si="23"/>
        <v>#NUM!</v>
      </c>
      <c r="AI32" s="39" t="e">
        <f t="shared" si="24"/>
        <v>#NUM!</v>
      </c>
      <c r="AJ32" s="39" t="e">
        <f t="shared" si="25"/>
        <v>#N/A</v>
      </c>
    </row>
    <row r="33" spans="1:36" ht="12.95" customHeight="1" x14ac:dyDescent="0.15">
      <c r="A33" s="38"/>
      <c r="B33" s="99"/>
      <c r="C33" s="99"/>
      <c r="D33" s="38"/>
      <c r="E33" s="38"/>
      <c r="F33" s="4" t="str">
        <f t="shared" si="26"/>
        <v/>
      </c>
      <c r="G33" s="38"/>
      <c r="H33" s="38"/>
      <c r="I33" s="38"/>
      <c r="J33" s="1" t="s">
        <v>15</v>
      </c>
      <c r="K33" s="39" t="e">
        <f t="shared" si="0"/>
        <v>#NUM!</v>
      </c>
      <c r="L33" s="39" t="e">
        <f t="shared" si="1"/>
        <v>#NUM!</v>
      </c>
      <c r="M33" s="39" t="e">
        <f t="shared" si="2"/>
        <v>#NUM!</v>
      </c>
      <c r="N33" s="39" t="e">
        <f t="shared" si="3"/>
        <v>#NUM!</v>
      </c>
      <c r="O33" s="39" t="e">
        <f t="shared" si="4"/>
        <v>#NUM!</v>
      </c>
      <c r="P33" s="39" t="e">
        <f t="shared" si="5"/>
        <v>#N/A</v>
      </c>
      <c r="Q33" s="39" t="e">
        <f t="shared" si="6"/>
        <v>#NUM!</v>
      </c>
      <c r="R33" s="39" t="e">
        <f t="shared" si="7"/>
        <v>#NUM!</v>
      </c>
      <c r="S33" s="39" t="e">
        <f t="shared" si="8"/>
        <v>#NUM!</v>
      </c>
      <c r="T33" s="39" t="e">
        <f t="shared" si="9"/>
        <v>#NUM!</v>
      </c>
      <c r="U33" s="39" t="e">
        <f t="shared" si="10"/>
        <v>#N/A</v>
      </c>
      <c r="V33" s="39" t="e">
        <f t="shared" si="11"/>
        <v>#NUM!</v>
      </c>
      <c r="W33" s="39" t="e">
        <f t="shared" si="12"/>
        <v>#NUM!</v>
      </c>
      <c r="X33" s="39" t="e">
        <f t="shared" si="13"/>
        <v>#NUM!</v>
      </c>
      <c r="Y33" s="39" t="e">
        <f t="shared" si="14"/>
        <v>#NUM!</v>
      </c>
      <c r="Z33" s="39" t="e">
        <f t="shared" si="15"/>
        <v>#N/A</v>
      </c>
      <c r="AA33" s="39" t="e">
        <f t="shared" si="16"/>
        <v>#NUM!</v>
      </c>
      <c r="AB33" s="39" t="e">
        <f t="shared" si="17"/>
        <v>#NUM!</v>
      </c>
      <c r="AC33" s="39" t="e">
        <f t="shared" si="18"/>
        <v>#NUM!</v>
      </c>
      <c r="AD33" s="39" t="e">
        <f t="shared" si="19"/>
        <v>#NUM!</v>
      </c>
      <c r="AE33" s="39" t="e">
        <f t="shared" si="20"/>
        <v>#NUM!</v>
      </c>
      <c r="AF33" s="39" t="e">
        <f t="shared" si="21"/>
        <v>#N/A</v>
      </c>
      <c r="AG33" s="39" t="e">
        <f t="shared" si="22"/>
        <v>#NUM!</v>
      </c>
      <c r="AH33" s="39" t="e">
        <f t="shared" si="23"/>
        <v>#NUM!</v>
      </c>
      <c r="AI33" s="39" t="e">
        <f t="shared" si="24"/>
        <v>#NUM!</v>
      </c>
      <c r="AJ33" s="39" t="e">
        <f t="shared" si="25"/>
        <v>#N/A</v>
      </c>
    </row>
    <row r="34" spans="1:36" ht="12.95" customHeight="1" x14ac:dyDescent="0.15">
      <c r="A34" s="38"/>
      <c r="B34" s="99"/>
      <c r="C34" s="99"/>
      <c r="D34" s="38"/>
      <c r="E34" s="38"/>
      <c r="F34" s="4" t="str">
        <f t="shared" si="26"/>
        <v/>
      </c>
      <c r="G34" s="38"/>
      <c r="H34" s="38"/>
      <c r="I34" s="38"/>
      <c r="K34" s="39" t="e">
        <f t="shared" si="0"/>
        <v>#NUM!</v>
      </c>
      <c r="L34" s="39" t="e">
        <f t="shared" si="1"/>
        <v>#NUM!</v>
      </c>
      <c r="M34" s="39" t="e">
        <f t="shared" si="2"/>
        <v>#NUM!</v>
      </c>
      <c r="N34" s="39" t="e">
        <f t="shared" si="3"/>
        <v>#NUM!</v>
      </c>
      <c r="O34" s="39" t="e">
        <f t="shared" si="4"/>
        <v>#NUM!</v>
      </c>
      <c r="P34" s="39" t="e">
        <f t="shared" si="5"/>
        <v>#N/A</v>
      </c>
      <c r="Q34" s="39" t="e">
        <f t="shared" si="6"/>
        <v>#NUM!</v>
      </c>
      <c r="R34" s="39" t="e">
        <f t="shared" si="7"/>
        <v>#NUM!</v>
      </c>
      <c r="S34" s="39" t="e">
        <f t="shared" si="8"/>
        <v>#NUM!</v>
      </c>
      <c r="T34" s="39" t="e">
        <f t="shared" si="9"/>
        <v>#NUM!</v>
      </c>
      <c r="U34" s="39" t="e">
        <f t="shared" si="10"/>
        <v>#N/A</v>
      </c>
      <c r="V34" s="39" t="e">
        <f t="shared" si="11"/>
        <v>#NUM!</v>
      </c>
      <c r="W34" s="39" t="e">
        <f t="shared" si="12"/>
        <v>#NUM!</v>
      </c>
      <c r="X34" s="39" t="e">
        <f t="shared" si="13"/>
        <v>#NUM!</v>
      </c>
      <c r="Y34" s="39" t="e">
        <f t="shared" si="14"/>
        <v>#NUM!</v>
      </c>
      <c r="Z34" s="39" t="e">
        <f t="shared" si="15"/>
        <v>#N/A</v>
      </c>
      <c r="AA34" s="39" t="e">
        <f t="shared" si="16"/>
        <v>#NUM!</v>
      </c>
      <c r="AB34" s="39" t="e">
        <f t="shared" si="17"/>
        <v>#NUM!</v>
      </c>
      <c r="AC34" s="39" t="e">
        <f t="shared" si="18"/>
        <v>#NUM!</v>
      </c>
      <c r="AD34" s="39" t="e">
        <f t="shared" si="19"/>
        <v>#NUM!</v>
      </c>
      <c r="AE34" s="39" t="e">
        <f t="shared" si="20"/>
        <v>#NUM!</v>
      </c>
      <c r="AF34" s="39" t="e">
        <f t="shared" si="21"/>
        <v>#N/A</v>
      </c>
      <c r="AG34" s="39" t="e">
        <f t="shared" si="22"/>
        <v>#NUM!</v>
      </c>
      <c r="AH34" s="39" t="e">
        <f t="shared" si="23"/>
        <v>#NUM!</v>
      </c>
      <c r="AI34" s="39" t="e">
        <f t="shared" si="24"/>
        <v>#NUM!</v>
      </c>
      <c r="AJ34" s="39" t="e">
        <f t="shared" si="25"/>
        <v>#N/A</v>
      </c>
    </row>
    <row r="35" spans="1:36" ht="12.95" customHeight="1" x14ac:dyDescent="0.15">
      <c r="A35" s="38"/>
      <c r="B35" s="99"/>
      <c r="C35" s="99"/>
      <c r="D35" s="38"/>
      <c r="E35" s="38"/>
      <c r="F35" s="4" t="str">
        <f t="shared" si="26"/>
        <v/>
      </c>
      <c r="G35" s="38"/>
      <c r="H35" s="38"/>
      <c r="I35" s="38"/>
      <c r="K35" s="39" t="e">
        <f t="shared" si="0"/>
        <v>#NUM!</v>
      </c>
      <c r="L35" s="39" t="e">
        <f t="shared" si="1"/>
        <v>#NUM!</v>
      </c>
      <c r="M35" s="39" t="e">
        <f t="shared" si="2"/>
        <v>#NUM!</v>
      </c>
      <c r="N35" s="39" t="e">
        <f t="shared" si="3"/>
        <v>#NUM!</v>
      </c>
      <c r="O35" s="39" t="e">
        <f t="shared" si="4"/>
        <v>#NUM!</v>
      </c>
      <c r="P35" s="39" t="e">
        <f t="shared" si="5"/>
        <v>#N/A</v>
      </c>
      <c r="Q35" s="39" t="e">
        <f t="shared" si="6"/>
        <v>#NUM!</v>
      </c>
      <c r="R35" s="39" t="e">
        <f t="shared" si="7"/>
        <v>#NUM!</v>
      </c>
      <c r="S35" s="39" t="e">
        <f t="shared" si="8"/>
        <v>#NUM!</v>
      </c>
      <c r="T35" s="39" t="e">
        <f t="shared" si="9"/>
        <v>#NUM!</v>
      </c>
      <c r="U35" s="39" t="e">
        <f t="shared" si="10"/>
        <v>#N/A</v>
      </c>
      <c r="V35" s="39" t="e">
        <f t="shared" si="11"/>
        <v>#NUM!</v>
      </c>
      <c r="W35" s="39" t="e">
        <f t="shared" si="12"/>
        <v>#NUM!</v>
      </c>
      <c r="X35" s="39" t="e">
        <f t="shared" si="13"/>
        <v>#NUM!</v>
      </c>
      <c r="Y35" s="39" t="e">
        <f t="shared" si="14"/>
        <v>#NUM!</v>
      </c>
      <c r="Z35" s="39" t="e">
        <f t="shared" si="15"/>
        <v>#N/A</v>
      </c>
      <c r="AA35" s="39" t="e">
        <f t="shared" si="16"/>
        <v>#NUM!</v>
      </c>
      <c r="AB35" s="39" t="e">
        <f t="shared" si="17"/>
        <v>#NUM!</v>
      </c>
      <c r="AC35" s="39" t="e">
        <f t="shared" si="18"/>
        <v>#NUM!</v>
      </c>
      <c r="AD35" s="39" t="e">
        <f t="shared" si="19"/>
        <v>#NUM!</v>
      </c>
      <c r="AE35" s="39" t="e">
        <f t="shared" si="20"/>
        <v>#NUM!</v>
      </c>
      <c r="AF35" s="39" t="e">
        <f t="shared" si="21"/>
        <v>#N/A</v>
      </c>
      <c r="AG35" s="39" t="e">
        <f t="shared" si="22"/>
        <v>#NUM!</v>
      </c>
      <c r="AH35" s="39" t="e">
        <f t="shared" si="23"/>
        <v>#NUM!</v>
      </c>
      <c r="AI35" s="39" t="e">
        <f t="shared" si="24"/>
        <v>#NUM!</v>
      </c>
      <c r="AJ35" s="39" t="e">
        <f t="shared" si="25"/>
        <v>#N/A</v>
      </c>
    </row>
    <row r="36" spans="1:36" ht="12.95" customHeight="1" x14ac:dyDescent="0.15">
      <c r="A36" s="38"/>
      <c r="B36" s="99"/>
      <c r="C36" s="99"/>
      <c r="D36" s="38"/>
      <c r="E36" s="38"/>
      <c r="F36" s="4" t="str">
        <f t="shared" si="26"/>
        <v/>
      </c>
      <c r="G36" s="38"/>
      <c r="H36" s="38"/>
      <c r="I36" s="38"/>
      <c r="K36" s="39" t="e">
        <f t="shared" si="0"/>
        <v>#NUM!</v>
      </c>
      <c r="L36" s="39" t="e">
        <f t="shared" si="1"/>
        <v>#NUM!</v>
      </c>
      <c r="M36" s="39" t="e">
        <f t="shared" si="2"/>
        <v>#NUM!</v>
      </c>
      <c r="N36" s="39" t="e">
        <f t="shared" si="3"/>
        <v>#NUM!</v>
      </c>
      <c r="O36" s="39" t="e">
        <f t="shared" si="4"/>
        <v>#NUM!</v>
      </c>
      <c r="P36" s="39" t="e">
        <f t="shared" si="5"/>
        <v>#N/A</v>
      </c>
      <c r="Q36" s="39" t="e">
        <f t="shared" si="6"/>
        <v>#NUM!</v>
      </c>
      <c r="R36" s="39" t="e">
        <f t="shared" si="7"/>
        <v>#NUM!</v>
      </c>
      <c r="S36" s="39" t="e">
        <f t="shared" si="8"/>
        <v>#NUM!</v>
      </c>
      <c r="T36" s="39" t="e">
        <f t="shared" si="9"/>
        <v>#NUM!</v>
      </c>
      <c r="U36" s="39" t="e">
        <f t="shared" si="10"/>
        <v>#N/A</v>
      </c>
      <c r="V36" s="39" t="e">
        <f t="shared" si="11"/>
        <v>#NUM!</v>
      </c>
      <c r="W36" s="39" t="e">
        <f t="shared" si="12"/>
        <v>#NUM!</v>
      </c>
      <c r="X36" s="39" t="e">
        <f t="shared" si="13"/>
        <v>#NUM!</v>
      </c>
      <c r="Y36" s="39" t="e">
        <f t="shared" si="14"/>
        <v>#NUM!</v>
      </c>
      <c r="Z36" s="39" t="e">
        <f t="shared" si="15"/>
        <v>#N/A</v>
      </c>
      <c r="AA36" s="39" t="e">
        <f t="shared" si="16"/>
        <v>#NUM!</v>
      </c>
      <c r="AB36" s="39" t="e">
        <f t="shared" si="17"/>
        <v>#NUM!</v>
      </c>
      <c r="AC36" s="39" t="e">
        <f t="shared" si="18"/>
        <v>#NUM!</v>
      </c>
      <c r="AD36" s="39" t="e">
        <f t="shared" si="19"/>
        <v>#NUM!</v>
      </c>
      <c r="AE36" s="39" t="e">
        <f t="shared" si="20"/>
        <v>#NUM!</v>
      </c>
      <c r="AF36" s="39" t="e">
        <f t="shared" si="21"/>
        <v>#N/A</v>
      </c>
      <c r="AG36" s="39" t="e">
        <f t="shared" si="22"/>
        <v>#NUM!</v>
      </c>
      <c r="AH36" s="39" t="e">
        <f t="shared" si="23"/>
        <v>#NUM!</v>
      </c>
      <c r="AI36" s="39" t="e">
        <f t="shared" si="24"/>
        <v>#NUM!</v>
      </c>
      <c r="AJ36" s="39" t="e">
        <f t="shared" si="25"/>
        <v>#N/A</v>
      </c>
    </row>
    <row r="37" spans="1:36" ht="12.95" customHeight="1" x14ac:dyDescent="0.15">
      <c r="A37" s="38"/>
      <c r="B37" s="99"/>
      <c r="C37" s="99"/>
      <c r="D37" s="38"/>
      <c r="E37" s="38"/>
      <c r="F37" s="4" t="str">
        <f t="shared" si="26"/>
        <v/>
      </c>
      <c r="G37" s="38"/>
      <c r="H37" s="38"/>
      <c r="I37" s="38"/>
      <c r="K37" s="39" t="e">
        <f t="shared" si="0"/>
        <v>#NUM!</v>
      </c>
      <c r="L37" s="39" t="e">
        <f t="shared" si="1"/>
        <v>#NUM!</v>
      </c>
      <c r="M37" s="39" t="e">
        <f t="shared" si="2"/>
        <v>#NUM!</v>
      </c>
      <c r="N37" s="39" t="e">
        <f t="shared" si="3"/>
        <v>#NUM!</v>
      </c>
      <c r="O37" s="39" t="e">
        <f t="shared" si="4"/>
        <v>#NUM!</v>
      </c>
      <c r="P37" s="39" t="e">
        <f t="shared" si="5"/>
        <v>#N/A</v>
      </c>
      <c r="Q37" s="39" t="e">
        <f t="shared" si="6"/>
        <v>#NUM!</v>
      </c>
      <c r="R37" s="39" t="e">
        <f t="shared" si="7"/>
        <v>#NUM!</v>
      </c>
      <c r="S37" s="39" t="e">
        <f t="shared" si="8"/>
        <v>#NUM!</v>
      </c>
      <c r="T37" s="39" t="e">
        <f t="shared" si="9"/>
        <v>#NUM!</v>
      </c>
      <c r="U37" s="39" t="e">
        <f t="shared" si="10"/>
        <v>#N/A</v>
      </c>
      <c r="V37" s="39" t="e">
        <f t="shared" si="11"/>
        <v>#NUM!</v>
      </c>
      <c r="W37" s="39" t="e">
        <f t="shared" si="12"/>
        <v>#NUM!</v>
      </c>
      <c r="X37" s="39" t="e">
        <f t="shared" si="13"/>
        <v>#NUM!</v>
      </c>
      <c r="Y37" s="39" t="e">
        <f t="shared" si="14"/>
        <v>#NUM!</v>
      </c>
      <c r="Z37" s="39" t="e">
        <f t="shared" si="15"/>
        <v>#N/A</v>
      </c>
      <c r="AA37" s="39" t="e">
        <f t="shared" si="16"/>
        <v>#NUM!</v>
      </c>
      <c r="AB37" s="39" t="e">
        <f t="shared" si="17"/>
        <v>#NUM!</v>
      </c>
      <c r="AC37" s="39" t="e">
        <f t="shared" si="18"/>
        <v>#NUM!</v>
      </c>
      <c r="AD37" s="39" t="e">
        <f t="shared" si="19"/>
        <v>#NUM!</v>
      </c>
      <c r="AE37" s="39" t="e">
        <f t="shared" si="20"/>
        <v>#NUM!</v>
      </c>
      <c r="AF37" s="39" t="e">
        <f t="shared" si="21"/>
        <v>#N/A</v>
      </c>
      <c r="AG37" s="39" t="e">
        <f t="shared" si="22"/>
        <v>#NUM!</v>
      </c>
      <c r="AH37" s="39" t="e">
        <f t="shared" si="23"/>
        <v>#NUM!</v>
      </c>
      <c r="AI37" s="39" t="e">
        <f t="shared" si="24"/>
        <v>#NUM!</v>
      </c>
      <c r="AJ37" s="39" t="e">
        <f t="shared" si="25"/>
        <v>#N/A</v>
      </c>
    </row>
    <row r="38" spans="1:36" ht="12.95" customHeight="1" x14ac:dyDescent="0.15">
      <c r="A38" s="38"/>
      <c r="B38" s="99"/>
      <c r="C38" s="99"/>
      <c r="D38" s="38"/>
      <c r="E38" s="38"/>
      <c r="F38" s="4" t="str">
        <f t="shared" si="26"/>
        <v/>
      </c>
      <c r="G38" s="38"/>
      <c r="H38" s="38"/>
      <c r="I38" s="38"/>
      <c r="K38" s="39" t="e">
        <f t="shared" si="0"/>
        <v>#NUM!</v>
      </c>
      <c r="L38" s="39" t="e">
        <f t="shared" si="1"/>
        <v>#NUM!</v>
      </c>
      <c r="M38" s="39" t="e">
        <f t="shared" si="2"/>
        <v>#NUM!</v>
      </c>
      <c r="N38" s="39" t="e">
        <f t="shared" si="3"/>
        <v>#NUM!</v>
      </c>
      <c r="O38" s="39" t="e">
        <f t="shared" si="4"/>
        <v>#NUM!</v>
      </c>
      <c r="P38" s="39" t="e">
        <f t="shared" si="5"/>
        <v>#N/A</v>
      </c>
      <c r="Q38" s="39" t="e">
        <f t="shared" si="6"/>
        <v>#NUM!</v>
      </c>
      <c r="R38" s="39" t="e">
        <f t="shared" si="7"/>
        <v>#NUM!</v>
      </c>
      <c r="S38" s="39" t="e">
        <f t="shared" si="8"/>
        <v>#NUM!</v>
      </c>
      <c r="T38" s="39" t="e">
        <f t="shared" si="9"/>
        <v>#NUM!</v>
      </c>
      <c r="U38" s="39" t="e">
        <f t="shared" si="10"/>
        <v>#N/A</v>
      </c>
      <c r="V38" s="39" t="e">
        <f t="shared" si="11"/>
        <v>#NUM!</v>
      </c>
      <c r="W38" s="39" t="e">
        <f t="shared" si="12"/>
        <v>#NUM!</v>
      </c>
      <c r="X38" s="39" t="e">
        <f t="shared" si="13"/>
        <v>#NUM!</v>
      </c>
      <c r="Y38" s="39" t="e">
        <f t="shared" si="14"/>
        <v>#NUM!</v>
      </c>
      <c r="Z38" s="39" t="e">
        <f t="shared" si="15"/>
        <v>#N/A</v>
      </c>
      <c r="AA38" s="39" t="e">
        <f t="shared" si="16"/>
        <v>#NUM!</v>
      </c>
      <c r="AB38" s="39" t="e">
        <f t="shared" si="17"/>
        <v>#NUM!</v>
      </c>
      <c r="AC38" s="39" t="e">
        <f t="shared" si="18"/>
        <v>#NUM!</v>
      </c>
      <c r="AD38" s="39" t="e">
        <f t="shared" si="19"/>
        <v>#NUM!</v>
      </c>
      <c r="AE38" s="39" t="e">
        <f t="shared" si="20"/>
        <v>#NUM!</v>
      </c>
      <c r="AF38" s="39" t="e">
        <f t="shared" si="21"/>
        <v>#N/A</v>
      </c>
      <c r="AG38" s="39" t="e">
        <f t="shared" si="22"/>
        <v>#NUM!</v>
      </c>
      <c r="AH38" s="39" t="e">
        <f t="shared" si="23"/>
        <v>#NUM!</v>
      </c>
      <c r="AI38" s="39" t="e">
        <f t="shared" si="24"/>
        <v>#NUM!</v>
      </c>
      <c r="AJ38" s="39" t="e">
        <f t="shared" si="25"/>
        <v>#N/A</v>
      </c>
    </row>
    <row r="39" spans="1:36" ht="12.95" customHeight="1" x14ac:dyDescent="0.15">
      <c r="A39" s="38"/>
      <c r="B39" s="99"/>
      <c r="C39" s="99"/>
      <c r="D39" s="38"/>
      <c r="E39" s="38"/>
      <c r="F39" s="4" t="str">
        <f t="shared" si="26"/>
        <v/>
      </c>
      <c r="G39" s="38"/>
      <c r="H39" s="38"/>
      <c r="I39" s="38"/>
      <c r="K39" s="39" t="e">
        <f t="shared" si="0"/>
        <v>#NUM!</v>
      </c>
      <c r="L39" s="39" t="e">
        <f t="shared" si="1"/>
        <v>#NUM!</v>
      </c>
      <c r="M39" s="39" t="e">
        <f t="shared" si="2"/>
        <v>#NUM!</v>
      </c>
      <c r="N39" s="39" t="e">
        <f t="shared" si="3"/>
        <v>#NUM!</v>
      </c>
      <c r="O39" s="39" t="e">
        <f t="shared" si="4"/>
        <v>#NUM!</v>
      </c>
      <c r="P39" s="39" t="e">
        <f t="shared" si="5"/>
        <v>#N/A</v>
      </c>
      <c r="Q39" s="39" t="e">
        <f t="shared" si="6"/>
        <v>#NUM!</v>
      </c>
      <c r="R39" s="39" t="e">
        <f t="shared" si="7"/>
        <v>#NUM!</v>
      </c>
      <c r="S39" s="39" t="e">
        <f t="shared" si="8"/>
        <v>#NUM!</v>
      </c>
      <c r="T39" s="39" t="e">
        <f t="shared" si="9"/>
        <v>#NUM!</v>
      </c>
      <c r="U39" s="39" t="e">
        <f t="shared" si="10"/>
        <v>#N/A</v>
      </c>
      <c r="V39" s="39" t="e">
        <f t="shared" si="11"/>
        <v>#NUM!</v>
      </c>
      <c r="W39" s="39" t="e">
        <f t="shared" si="12"/>
        <v>#NUM!</v>
      </c>
      <c r="X39" s="39" t="e">
        <f t="shared" si="13"/>
        <v>#NUM!</v>
      </c>
      <c r="Y39" s="39" t="e">
        <f t="shared" si="14"/>
        <v>#NUM!</v>
      </c>
      <c r="Z39" s="39" t="e">
        <f t="shared" si="15"/>
        <v>#N/A</v>
      </c>
      <c r="AA39" s="39" t="e">
        <f t="shared" si="16"/>
        <v>#NUM!</v>
      </c>
      <c r="AB39" s="39" t="e">
        <f t="shared" si="17"/>
        <v>#NUM!</v>
      </c>
      <c r="AC39" s="39" t="e">
        <f t="shared" si="18"/>
        <v>#NUM!</v>
      </c>
      <c r="AD39" s="39" t="e">
        <f t="shared" si="19"/>
        <v>#NUM!</v>
      </c>
      <c r="AE39" s="39" t="e">
        <f t="shared" si="20"/>
        <v>#NUM!</v>
      </c>
      <c r="AF39" s="39" t="e">
        <f t="shared" si="21"/>
        <v>#N/A</v>
      </c>
      <c r="AG39" s="39" t="e">
        <f t="shared" si="22"/>
        <v>#NUM!</v>
      </c>
      <c r="AH39" s="39" t="e">
        <f t="shared" si="23"/>
        <v>#NUM!</v>
      </c>
      <c r="AI39" s="39" t="e">
        <f t="shared" si="24"/>
        <v>#NUM!</v>
      </c>
      <c r="AJ39" s="39" t="e">
        <f t="shared" si="25"/>
        <v>#N/A</v>
      </c>
    </row>
    <row r="40" spans="1:36" ht="12.95" customHeight="1" x14ac:dyDescent="0.15">
      <c r="A40" s="38"/>
      <c r="B40" s="99"/>
      <c r="C40" s="99"/>
      <c r="D40" s="38"/>
      <c r="E40" s="38"/>
      <c r="F40" s="4" t="str">
        <f t="shared" si="26"/>
        <v/>
      </c>
      <c r="G40" s="38"/>
      <c r="H40" s="38"/>
      <c r="I40" s="38"/>
      <c r="K40" s="39" t="e">
        <f t="shared" si="0"/>
        <v>#NUM!</v>
      </c>
      <c r="L40" s="39" t="e">
        <f t="shared" si="1"/>
        <v>#NUM!</v>
      </c>
      <c r="M40" s="39" t="e">
        <f t="shared" si="2"/>
        <v>#NUM!</v>
      </c>
      <c r="N40" s="39" t="e">
        <f t="shared" si="3"/>
        <v>#NUM!</v>
      </c>
      <c r="O40" s="39" t="e">
        <f t="shared" si="4"/>
        <v>#NUM!</v>
      </c>
      <c r="P40" s="39" t="e">
        <f t="shared" si="5"/>
        <v>#N/A</v>
      </c>
      <c r="Q40" s="39" t="e">
        <f t="shared" si="6"/>
        <v>#NUM!</v>
      </c>
      <c r="R40" s="39" t="e">
        <f t="shared" si="7"/>
        <v>#NUM!</v>
      </c>
      <c r="S40" s="39" t="e">
        <f t="shared" si="8"/>
        <v>#NUM!</v>
      </c>
      <c r="T40" s="39" t="e">
        <f t="shared" si="9"/>
        <v>#NUM!</v>
      </c>
      <c r="U40" s="39" t="e">
        <f t="shared" si="10"/>
        <v>#N/A</v>
      </c>
      <c r="V40" s="39" t="e">
        <f t="shared" si="11"/>
        <v>#NUM!</v>
      </c>
      <c r="W40" s="39" t="e">
        <f t="shared" si="12"/>
        <v>#NUM!</v>
      </c>
      <c r="X40" s="39" t="e">
        <f t="shared" si="13"/>
        <v>#NUM!</v>
      </c>
      <c r="Y40" s="39" t="e">
        <f t="shared" si="14"/>
        <v>#NUM!</v>
      </c>
      <c r="Z40" s="39" t="e">
        <f t="shared" si="15"/>
        <v>#N/A</v>
      </c>
      <c r="AA40" s="39" t="e">
        <f t="shared" si="16"/>
        <v>#NUM!</v>
      </c>
      <c r="AB40" s="39" t="e">
        <f t="shared" si="17"/>
        <v>#NUM!</v>
      </c>
      <c r="AC40" s="39" t="e">
        <f t="shared" si="18"/>
        <v>#NUM!</v>
      </c>
      <c r="AD40" s="39" t="e">
        <f t="shared" si="19"/>
        <v>#NUM!</v>
      </c>
      <c r="AE40" s="39" t="e">
        <f t="shared" si="20"/>
        <v>#NUM!</v>
      </c>
      <c r="AF40" s="39" t="e">
        <f t="shared" si="21"/>
        <v>#N/A</v>
      </c>
      <c r="AG40" s="39" t="e">
        <f t="shared" si="22"/>
        <v>#NUM!</v>
      </c>
      <c r="AH40" s="39" t="e">
        <f t="shared" si="23"/>
        <v>#NUM!</v>
      </c>
      <c r="AI40" s="39" t="e">
        <f t="shared" si="24"/>
        <v>#NUM!</v>
      </c>
      <c r="AJ40" s="39" t="e">
        <f t="shared" si="25"/>
        <v>#N/A</v>
      </c>
    </row>
    <row r="41" spans="1:36" ht="12.95" customHeight="1" x14ac:dyDescent="0.15">
      <c r="A41" s="38"/>
      <c r="B41" s="99"/>
      <c r="C41" s="99"/>
      <c r="D41" s="41"/>
      <c r="E41" s="41"/>
      <c r="F41" s="4" t="str">
        <f t="shared" si="26"/>
        <v/>
      </c>
      <c r="G41" s="38"/>
      <c r="H41" s="38"/>
      <c r="I41" s="38"/>
      <c r="K41" s="39" t="e">
        <f t="shared" si="0"/>
        <v>#NUM!</v>
      </c>
      <c r="L41" s="39" t="e">
        <f t="shared" si="1"/>
        <v>#NUM!</v>
      </c>
      <c r="M41" s="39" t="e">
        <f t="shared" si="2"/>
        <v>#NUM!</v>
      </c>
      <c r="N41" s="39" t="e">
        <f t="shared" si="3"/>
        <v>#NUM!</v>
      </c>
      <c r="O41" s="39" t="e">
        <f t="shared" si="4"/>
        <v>#NUM!</v>
      </c>
      <c r="P41" s="39" t="e">
        <f t="shared" si="5"/>
        <v>#N/A</v>
      </c>
      <c r="Q41" s="39" t="e">
        <f t="shared" si="6"/>
        <v>#NUM!</v>
      </c>
      <c r="R41" s="39" t="e">
        <f t="shared" si="7"/>
        <v>#NUM!</v>
      </c>
      <c r="S41" s="39" t="e">
        <f t="shared" si="8"/>
        <v>#NUM!</v>
      </c>
      <c r="T41" s="39" t="e">
        <f t="shared" si="9"/>
        <v>#NUM!</v>
      </c>
      <c r="U41" s="39" t="e">
        <f t="shared" si="10"/>
        <v>#N/A</v>
      </c>
      <c r="V41" s="39" t="e">
        <f t="shared" si="11"/>
        <v>#NUM!</v>
      </c>
      <c r="W41" s="39" t="e">
        <f t="shared" si="12"/>
        <v>#NUM!</v>
      </c>
      <c r="X41" s="39" t="e">
        <f t="shared" si="13"/>
        <v>#NUM!</v>
      </c>
      <c r="Y41" s="39" t="e">
        <f t="shared" si="14"/>
        <v>#NUM!</v>
      </c>
      <c r="Z41" s="39" t="e">
        <f t="shared" si="15"/>
        <v>#N/A</v>
      </c>
      <c r="AA41" s="39" t="e">
        <f t="shared" si="16"/>
        <v>#NUM!</v>
      </c>
      <c r="AB41" s="39" t="e">
        <f t="shared" si="17"/>
        <v>#NUM!</v>
      </c>
      <c r="AC41" s="39" t="e">
        <f t="shared" si="18"/>
        <v>#NUM!</v>
      </c>
      <c r="AD41" s="39" t="e">
        <f t="shared" si="19"/>
        <v>#NUM!</v>
      </c>
      <c r="AE41" s="39" t="e">
        <f t="shared" si="20"/>
        <v>#NUM!</v>
      </c>
      <c r="AF41" s="39" t="e">
        <f t="shared" si="21"/>
        <v>#N/A</v>
      </c>
      <c r="AG41" s="39" t="e">
        <f t="shared" si="22"/>
        <v>#NUM!</v>
      </c>
      <c r="AH41" s="39" t="e">
        <f t="shared" si="23"/>
        <v>#NUM!</v>
      </c>
      <c r="AI41" s="39" t="e">
        <f t="shared" si="24"/>
        <v>#NUM!</v>
      </c>
      <c r="AJ41" s="39" t="e">
        <f t="shared" si="25"/>
        <v>#N/A</v>
      </c>
    </row>
    <row r="42" spans="1:36" ht="12.95" customHeight="1" x14ac:dyDescent="0.15">
      <c r="A42" s="38"/>
      <c r="B42" s="99"/>
      <c r="C42" s="99"/>
      <c r="D42" s="41"/>
      <c r="E42" s="41"/>
      <c r="F42" s="4" t="str">
        <f t="shared" si="26"/>
        <v/>
      </c>
      <c r="G42" s="38"/>
      <c r="H42" s="38"/>
      <c r="I42" s="38"/>
      <c r="K42" s="39" t="e">
        <f t="shared" si="0"/>
        <v>#NUM!</v>
      </c>
      <c r="L42" s="39" t="e">
        <f t="shared" si="1"/>
        <v>#NUM!</v>
      </c>
      <c r="M42" s="39" t="e">
        <f t="shared" si="2"/>
        <v>#NUM!</v>
      </c>
      <c r="N42" s="39" t="e">
        <f t="shared" si="3"/>
        <v>#NUM!</v>
      </c>
      <c r="O42" s="39" t="e">
        <f t="shared" si="4"/>
        <v>#NUM!</v>
      </c>
      <c r="P42" s="39" t="e">
        <f t="shared" si="5"/>
        <v>#N/A</v>
      </c>
      <c r="Q42" s="39" t="e">
        <f t="shared" si="6"/>
        <v>#NUM!</v>
      </c>
      <c r="R42" s="39" t="e">
        <f t="shared" si="7"/>
        <v>#NUM!</v>
      </c>
      <c r="S42" s="39" t="e">
        <f t="shared" si="8"/>
        <v>#NUM!</v>
      </c>
      <c r="T42" s="39" t="e">
        <f t="shared" si="9"/>
        <v>#NUM!</v>
      </c>
      <c r="U42" s="39" t="e">
        <f t="shared" si="10"/>
        <v>#N/A</v>
      </c>
      <c r="V42" s="39" t="e">
        <f t="shared" si="11"/>
        <v>#NUM!</v>
      </c>
      <c r="W42" s="39" t="e">
        <f t="shared" si="12"/>
        <v>#NUM!</v>
      </c>
      <c r="X42" s="39" t="e">
        <f t="shared" si="13"/>
        <v>#NUM!</v>
      </c>
      <c r="Y42" s="39" t="e">
        <f t="shared" si="14"/>
        <v>#NUM!</v>
      </c>
      <c r="Z42" s="39" t="e">
        <f t="shared" si="15"/>
        <v>#N/A</v>
      </c>
      <c r="AA42" s="39" t="e">
        <f t="shared" si="16"/>
        <v>#NUM!</v>
      </c>
      <c r="AB42" s="39" t="e">
        <f t="shared" si="17"/>
        <v>#NUM!</v>
      </c>
      <c r="AC42" s="39" t="e">
        <f t="shared" si="18"/>
        <v>#NUM!</v>
      </c>
      <c r="AD42" s="39" t="e">
        <f t="shared" si="19"/>
        <v>#NUM!</v>
      </c>
      <c r="AE42" s="39" t="e">
        <f t="shared" si="20"/>
        <v>#NUM!</v>
      </c>
      <c r="AF42" s="39" t="e">
        <f t="shared" si="21"/>
        <v>#N/A</v>
      </c>
      <c r="AG42" s="39" t="e">
        <f t="shared" si="22"/>
        <v>#NUM!</v>
      </c>
      <c r="AH42" s="39" t="e">
        <f t="shared" si="23"/>
        <v>#NUM!</v>
      </c>
      <c r="AI42" s="39" t="e">
        <f t="shared" si="24"/>
        <v>#NUM!</v>
      </c>
      <c r="AJ42" s="39" t="e">
        <f t="shared" si="25"/>
        <v>#N/A</v>
      </c>
    </row>
    <row r="43" spans="1:36" ht="12.95" customHeight="1" x14ac:dyDescent="0.15">
      <c r="A43" s="38"/>
      <c r="B43" s="99"/>
      <c r="C43" s="99"/>
      <c r="D43" s="41"/>
      <c r="E43" s="41"/>
      <c r="F43" s="4" t="str">
        <f t="shared" si="26"/>
        <v/>
      </c>
      <c r="G43" s="38"/>
      <c r="H43" s="38"/>
      <c r="I43" s="38"/>
      <c r="K43" s="39" t="e">
        <f t="shared" si="0"/>
        <v>#NUM!</v>
      </c>
      <c r="L43" s="39" t="e">
        <f t="shared" si="1"/>
        <v>#NUM!</v>
      </c>
      <c r="M43" s="39" t="e">
        <f t="shared" si="2"/>
        <v>#NUM!</v>
      </c>
      <c r="N43" s="39" t="e">
        <f t="shared" si="3"/>
        <v>#NUM!</v>
      </c>
      <c r="O43" s="39" t="e">
        <f t="shared" si="4"/>
        <v>#NUM!</v>
      </c>
      <c r="P43" s="39" t="e">
        <f t="shared" si="5"/>
        <v>#N/A</v>
      </c>
      <c r="Q43" s="39" t="e">
        <f t="shared" si="6"/>
        <v>#NUM!</v>
      </c>
      <c r="R43" s="39" t="e">
        <f t="shared" si="7"/>
        <v>#NUM!</v>
      </c>
      <c r="S43" s="39" t="e">
        <f t="shared" si="8"/>
        <v>#NUM!</v>
      </c>
      <c r="T43" s="39" t="e">
        <f t="shared" si="9"/>
        <v>#NUM!</v>
      </c>
      <c r="U43" s="39" t="e">
        <f t="shared" si="10"/>
        <v>#N/A</v>
      </c>
      <c r="V43" s="39" t="e">
        <f t="shared" si="11"/>
        <v>#NUM!</v>
      </c>
      <c r="W43" s="39" t="e">
        <f t="shared" si="12"/>
        <v>#NUM!</v>
      </c>
      <c r="X43" s="39" t="e">
        <f t="shared" si="13"/>
        <v>#NUM!</v>
      </c>
      <c r="Y43" s="39" t="e">
        <f t="shared" si="14"/>
        <v>#NUM!</v>
      </c>
      <c r="Z43" s="39" t="e">
        <f t="shared" si="15"/>
        <v>#N/A</v>
      </c>
      <c r="AA43" s="39" t="e">
        <f t="shared" si="16"/>
        <v>#NUM!</v>
      </c>
      <c r="AB43" s="39" t="e">
        <f t="shared" si="17"/>
        <v>#NUM!</v>
      </c>
      <c r="AC43" s="39" t="e">
        <f t="shared" si="18"/>
        <v>#NUM!</v>
      </c>
      <c r="AD43" s="39" t="e">
        <f t="shared" si="19"/>
        <v>#NUM!</v>
      </c>
      <c r="AE43" s="39" t="e">
        <f t="shared" si="20"/>
        <v>#NUM!</v>
      </c>
      <c r="AF43" s="39" t="e">
        <f t="shared" si="21"/>
        <v>#N/A</v>
      </c>
      <c r="AG43" s="39" t="e">
        <f t="shared" si="22"/>
        <v>#NUM!</v>
      </c>
      <c r="AH43" s="39" t="e">
        <f t="shared" si="23"/>
        <v>#NUM!</v>
      </c>
      <c r="AI43" s="39" t="e">
        <f t="shared" si="24"/>
        <v>#NUM!</v>
      </c>
      <c r="AJ43" s="39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38" t="s">
        <v>18</v>
      </c>
      <c r="D46" s="38" t="s">
        <v>19</v>
      </c>
      <c r="E46" s="38" t="s">
        <v>20</v>
      </c>
      <c r="F46" s="11"/>
      <c r="G46" s="5" t="s">
        <v>21</v>
      </c>
      <c r="H46" s="13"/>
      <c r="I46" s="111" t="str">
        <f>"調査対象地内でプロットは2箇所設置しているため、合計材積は200m2(0.02ha)での値である。そのため、haあたりのスギ立枯木材積合計(推定値)は、"&amp;G50&amp;"m3として取り扱う。"</f>
        <v>調査対象地内でプロットは2箇所設置しているため、合計材積は200m2(0.02ha)での値である。そのため、haあたりのスギ立枯木材積合計(推定値)は、9m3として取り扱う。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2</v>
      </c>
      <c r="D47" s="15">
        <f>COUNTIF(G4:G43,"*下層*")</f>
        <v>0</v>
      </c>
      <c r="E47" s="15">
        <f>COUNTA(A4:A43)</f>
        <v>2</v>
      </c>
      <c r="F47" s="11"/>
      <c r="G47" s="16">
        <f>ROUND(C47*50,0)</f>
        <v>100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ROUND(SUMIF(G4:G43,"&lt;&gt;*下層*",E4:E43)/C47,0)</f>
        <v>11</v>
      </c>
      <c r="D48" s="15" t="str">
        <f>IF(D47&gt;0,ROUND(SUMIF(G4:G43,"*下層*",E4:E43)/D47,0),"")</f>
        <v/>
      </c>
      <c r="E48" s="15">
        <f>ROUND(SUM(E4:E43)/E47,0)</f>
        <v>11</v>
      </c>
      <c r="F48" s="14"/>
      <c r="G48" s="16">
        <f>C48</f>
        <v>11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ROUND(SUMIF(G4:G43,"&lt;&gt;*下層*",D4:D43)/C47,0)</f>
        <v>14</v>
      </c>
      <c r="D49" s="15" t="str">
        <f>IF(D47&gt;0,ROUND(SUMIF(G4:G43,"*下層*",D4:D43)/D47,0),"")</f>
        <v/>
      </c>
      <c r="E49" s="15">
        <f>ROUND(SUM(D4:D43)/E47,0)</f>
        <v>14</v>
      </c>
      <c r="F49" s="14"/>
      <c r="G49" s="16">
        <f>C49</f>
        <v>14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0.18</v>
      </c>
      <c r="D50" s="17">
        <f>SUMIF(G4:G43,"*下層*",F4:F43)</f>
        <v>0</v>
      </c>
      <c r="E50" s="4">
        <f>SUM(F4:F43)</f>
        <v>0.18</v>
      </c>
      <c r="F50" s="14"/>
      <c r="G50" s="18">
        <f>ROUND(C50*50,1)</f>
        <v>9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形状比＝79、Sr＝91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38" t="s">
        <v>18</v>
      </c>
      <c r="D53" s="38" t="s">
        <v>19</v>
      </c>
      <c r="E53" s="38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2</v>
      </c>
      <c r="D54" s="15">
        <f>COUNTIF(H4:H43,"▲")</f>
        <v>0</v>
      </c>
      <c r="E54" s="15">
        <f>COUNTA(H4:H43)</f>
        <v>2</v>
      </c>
      <c r="F54" s="11"/>
      <c r="G54" s="16">
        <f>ROUND(C54*50,0)</f>
        <v>100</v>
      </c>
      <c r="H54" s="13"/>
      <c r="I54" s="112"/>
      <c r="K54" s="42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IF(C54&gt;0,ROUND(SUMIF(H18:H43,"○",E18:E43)/C54,0),"")</f>
        <v>0</v>
      </c>
      <c r="D55" s="15" t="str">
        <f>IF(D54&gt;0,ROUND(SUMIF(H18:H43,"▲",E18:E43)/D54,0),"")</f>
        <v/>
      </c>
      <c r="E55" s="15">
        <f>ROUND(SUMIF(H4:H43,"*",E4:E43)/E54,0)</f>
        <v>11</v>
      </c>
      <c r="F55" s="14"/>
      <c r="G55" s="16">
        <f>C55</f>
        <v>0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IF(C54&gt;0,ROUND(SUMIF(H18:H43,"○",D18:D43)/C54,0),"")</f>
        <v>0</v>
      </c>
      <c r="D56" s="15" t="str">
        <f>IF(D54&gt;0,ROUND(SUMIF(H18:H43,"▲",D18:D43)/D54,0),"")</f>
        <v/>
      </c>
      <c r="E56" s="15">
        <f>ROUND(SUMIF(H4:H43,"*",D4:D43)/E54,0)</f>
        <v>14</v>
      </c>
      <c r="F56" s="14"/>
      <c r="G56" s="16">
        <f>C56</f>
        <v>0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0.18</v>
      </c>
      <c r="D57" s="17">
        <f>SUMIF(H18:H43,"▲",F18:F43)</f>
        <v>0</v>
      </c>
      <c r="E57" s="17">
        <f>SUM(C57:D57)</f>
        <v>0.18</v>
      </c>
      <c r="F57" s="14"/>
      <c r="G57" s="20">
        <f>ROUND(C57*50,1)</f>
        <v>9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3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38" t="s">
        <v>18</v>
      </c>
      <c r="D60" s="38" t="s">
        <v>19</v>
      </c>
      <c r="E60" s="38" t="s">
        <v>20</v>
      </c>
      <c r="F60" s="11"/>
      <c r="G60" s="14"/>
      <c r="H60" s="11"/>
      <c r="I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100</v>
      </c>
      <c r="D61" s="21" t="str">
        <f>IF(D47&gt;0,ROUND(D54/D47*100,1),"")</f>
        <v/>
      </c>
      <c r="E61" s="21">
        <f>ROUND(E54/E47*100,1)</f>
        <v>100</v>
      </c>
      <c r="F61" s="11"/>
      <c r="G61" s="14"/>
      <c r="H61" s="11"/>
      <c r="I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100</v>
      </c>
      <c r="D62" s="21" t="str">
        <f>IF(D47&gt;0,ROUND(D57/D50*100,1),"")</f>
        <v/>
      </c>
      <c r="E62" s="21">
        <f>ROUND(E57/E50*100,1)</f>
        <v>100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38" t="s">
        <v>18</v>
      </c>
      <c r="D65" s="38" t="s">
        <v>19</v>
      </c>
      <c r="E65" s="38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0</v>
      </c>
      <c r="D66" s="15">
        <f>D47-D54</f>
        <v>0</v>
      </c>
      <c r="E66" s="15">
        <f>SUM(C66:D66)</f>
        <v>0</v>
      </c>
      <c r="F66" s="11"/>
      <c r="G66" s="16">
        <f>C66*100</f>
        <v>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 t="str">
        <f>IF(C66&gt;0,ROUND(SUMIFS(E18:E43,G18:G43,"&lt;&gt;*下層*",H18:H43,"")/C66,0),"")</f>
        <v/>
      </c>
      <c r="D67" s="15" t="str">
        <f>IF(D66&gt;0,ROUND(SUMIFS(E18:E43,G18:G43,"*下層*",H18:H43,"")/D66,0),"")</f>
        <v/>
      </c>
      <c r="E67" s="15" t="str">
        <f>IF(E66&gt;0,ROUND(SUMIF(H18:H43,"",E18:E43)/E66,0),"")</f>
        <v/>
      </c>
      <c r="F67" s="14"/>
      <c r="G67" s="16" t="str">
        <f>C67</f>
        <v/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 t="str">
        <f>IF(C66&gt;0,ROUND(SUMIFS(D18:D43,G18:G43,"&lt;&gt;*下層*",H18:H43,"")/C66,0),"")</f>
        <v/>
      </c>
      <c r="D68" s="15" t="str">
        <f>IF(D66&gt;0,ROUND(SUMIFS(D18:D43,G18:G43,"*下層*",H18:H43,"")/D66,0),"")</f>
        <v/>
      </c>
      <c r="E68" s="15" t="str">
        <f>IF(E66&gt;0,ROUND(SUMIF(H18:H43,"",D18:D43)/E66,0),"")</f>
        <v/>
      </c>
      <c r="F68" s="14"/>
      <c r="G68" s="16" t="str">
        <f>C68</f>
        <v/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0</v>
      </c>
      <c r="D69" s="17" t="str">
        <f>IF(D66&gt;0,D50-D57,"")</f>
        <v/>
      </c>
      <c r="E69" s="4">
        <f>SUM(C69:D69)</f>
        <v>0</v>
      </c>
      <c r="F69" s="14"/>
      <c r="G69" s="18">
        <f>C69*100</f>
        <v>0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mergeCells count="67">
    <mergeCell ref="B7:C7"/>
    <mergeCell ref="A2:G2"/>
    <mergeCell ref="H2:I2"/>
    <mergeCell ref="K2:P2"/>
    <mergeCell ref="Q2:U2"/>
    <mergeCell ref="AG2:AJ2"/>
    <mergeCell ref="B3:C3"/>
    <mergeCell ref="B4:C4"/>
    <mergeCell ref="B5:C5"/>
    <mergeCell ref="B6:C6"/>
    <mergeCell ref="V2:Z2"/>
    <mergeCell ref="AA2:AF2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A46:B46"/>
    <mergeCell ref="I46:I58"/>
    <mergeCell ref="A47:B47"/>
    <mergeCell ref="A48:B48"/>
    <mergeCell ref="A49:B49"/>
    <mergeCell ref="A50:B50"/>
    <mergeCell ref="A53:B53"/>
    <mergeCell ref="A54:B54"/>
    <mergeCell ref="A55:B55"/>
    <mergeCell ref="A56:B56"/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</mergeCells>
  <phoneticPr fontId="3"/>
  <conditionalFormatting sqref="K4:K43">
    <cfRule type="expression" dxfId="1055" priority="16" stopIfTrue="1">
      <formula>AND(($H4="スギ"),(#REF!&lt;12))</formula>
    </cfRule>
  </conditionalFormatting>
  <conditionalFormatting sqref="L4:L43">
    <cfRule type="expression" dxfId="1054" priority="15" stopIfTrue="1">
      <formula>AND(($H4="スギ"),(#REF!&lt;22),(#REF!&gt;=12))</formula>
    </cfRule>
  </conditionalFormatting>
  <conditionalFormatting sqref="M4:M43">
    <cfRule type="expression" dxfId="1053" priority="14" stopIfTrue="1">
      <formula>AND(($H4="スギ"),(#REF!&lt;32),(#REF!&gt;=22))</formula>
    </cfRule>
  </conditionalFormatting>
  <conditionalFormatting sqref="N4:N43">
    <cfRule type="expression" dxfId="1052" priority="13" stopIfTrue="1">
      <formula>AND(($H4="スギ"),(#REF!&lt;42),(#REF!&gt;=32))</formula>
    </cfRule>
  </conditionalFormatting>
  <conditionalFormatting sqref="U4:U43 Z4:AF43 AJ4:AJ43 O4:P43">
    <cfRule type="expression" dxfId="1051" priority="12" stopIfTrue="1">
      <formula>AND(($H4="スギ"),(#REF!&gt;=42))</formula>
    </cfRule>
  </conditionalFormatting>
  <conditionalFormatting sqref="Q4:Q43 AA4:AA43">
    <cfRule type="expression" dxfId="1050" priority="11" stopIfTrue="1">
      <formula>AND(($H4="ヒノキ"),(#REF!&lt;12))</formula>
    </cfRule>
  </conditionalFormatting>
  <conditionalFormatting sqref="R4:R43 AB4:AE43">
    <cfRule type="expression" dxfId="1049" priority="10" stopIfTrue="1">
      <formula>AND(($H4="ヒノキ"),(#REF!&lt;22),(#REF!&gt;=12))</formula>
    </cfRule>
  </conditionalFormatting>
  <conditionalFormatting sqref="S4:S43">
    <cfRule type="expression" dxfId="1048" priority="9" stopIfTrue="1">
      <formula>AND(($H4="ヒノキ"),(#REF!&lt;32),(#REF!&gt;=22))</formula>
    </cfRule>
  </conditionalFormatting>
  <conditionalFormatting sqref="T4:U43 Z4:AF43 AJ4:AJ43">
    <cfRule type="expression" dxfId="1047" priority="8" stopIfTrue="1">
      <formula>AND(($H4="ヒノキ"),(#REF!&gt;=32))</formula>
    </cfRule>
  </conditionalFormatting>
  <conditionalFormatting sqref="V4:V43 AA4:AA43">
    <cfRule type="expression" dxfId="1046" priority="7" stopIfTrue="1">
      <formula>AND(($H4="アカマツ"),(#REF!&lt;12))</formula>
    </cfRule>
  </conditionalFormatting>
  <conditionalFormatting sqref="W4:W43 AB4:AB43">
    <cfRule type="expression" dxfId="1045" priority="6" stopIfTrue="1">
      <formula>AND(($H4="アカマツ"),(#REF!&lt;22),(#REF!&gt;=12))</formula>
    </cfRule>
  </conditionalFormatting>
  <conditionalFormatting sqref="X4:X43 AC4:AC43">
    <cfRule type="expression" dxfId="1044" priority="5" stopIfTrue="1">
      <formula>AND(($H4="アカマツ"),(#REF!&lt;42),(#REF!&gt;=22))</formula>
    </cfRule>
  </conditionalFormatting>
  <conditionalFormatting sqref="Y4:AF43 AJ4:AJ43">
    <cfRule type="expression" dxfId="1043" priority="4" stopIfTrue="1">
      <formula>AND(($H4="アカマツ"),(#REF!&gt;=42))</formula>
    </cfRule>
  </conditionalFormatting>
  <conditionalFormatting sqref="AG4:AG43">
    <cfRule type="expression" dxfId="1042" priority="3" stopIfTrue="1">
      <formula>AND(($H4&lt;&gt;"スギ"),($H4&lt;&gt;"ヒノキ"),($H4&lt;&gt;"アカマツ"),(#REF!&lt;12))</formula>
    </cfRule>
  </conditionalFormatting>
  <conditionalFormatting sqref="AH4:AH43">
    <cfRule type="expression" dxfId="104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1040" priority="1" stopIfTrue="1">
      <formula>AND(($H4&lt;&gt;"スギ"),($H4&lt;&gt;"ヒノキ"),($H4&lt;&gt;"アカマツ"),(#REF!&gt;=42))</formula>
    </cfRule>
  </conditionalFormatting>
  <printOptions horizontalCentered="1" verticalCentered="1"/>
  <pageMargins left="0.78740157480314965" right="0.51181102362204722" top="0.74803149606299213" bottom="0.74803149606299213" header="0.31496062992125984" footer="0.31496062992125984"/>
  <pageSetup paperSize="9" scale="80" orientation="portrait" blackAndWhite="1" r:id="rId1"/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theme="0" tint="-0.499984740745262"/>
  </sheetPr>
  <dimension ref="A1:U96"/>
  <sheetViews>
    <sheetView topLeftCell="A64" zoomScaleNormal="100" zoomScaleSheetLayoutView="100" workbookViewId="0">
      <selection activeCell="A96" sqref="A96"/>
    </sheetView>
  </sheetViews>
  <sheetFormatPr defaultColWidth="8.5" defaultRowHeight="12" x14ac:dyDescent="0.15"/>
  <cols>
    <col min="1" max="11" width="8.5" style="11" customWidth="1"/>
    <col min="12" max="14" width="7.625" style="11" customWidth="1"/>
    <col min="15" max="16384" width="8.5" style="11"/>
  </cols>
  <sheetData>
    <row r="1" spans="1:21" ht="24" customHeight="1" x14ac:dyDescent="0.15">
      <c r="A1" s="128" t="s">
        <v>195</v>
      </c>
      <c r="B1" s="128"/>
      <c r="C1" s="129"/>
      <c r="D1" s="130" t="s">
        <v>458</v>
      </c>
      <c r="E1" s="131"/>
      <c r="F1" s="131"/>
      <c r="G1" s="132"/>
    </row>
    <row r="2" spans="1:21" ht="24" customHeight="1" x14ac:dyDescent="0.15">
      <c r="A2" s="128" t="s">
        <v>196</v>
      </c>
      <c r="B2" s="128"/>
      <c r="C2" s="129"/>
      <c r="D2" s="54" t="s">
        <v>457</v>
      </c>
      <c r="E2" s="54" t="s">
        <v>459</v>
      </c>
      <c r="F2" s="54"/>
      <c r="G2" s="54"/>
      <c r="H2" s="54"/>
      <c r="I2" s="55"/>
      <c r="J2" s="55"/>
    </row>
    <row r="3" spans="1:21" ht="24" customHeight="1" x14ac:dyDescent="0.15">
      <c r="A3" s="128" t="s">
        <v>197</v>
      </c>
      <c r="B3" s="128"/>
      <c r="C3" s="129"/>
      <c r="D3" s="56" t="s">
        <v>562</v>
      </c>
      <c r="E3" s="56" t="s">
        <v>563</v>
      </c>
      <c r="F3" s="56"/>
      <c r="G3" s="56"/>
      <c r="H3" s="56"/>
      <c r="I3" s="56"/>
      <c r="J3" s="56"/>
    </row>
    <row r="5" spans="1:21" ht="14.25" x14ac:dyDescent="0.15">
      <c r="A5" s="133" t="str">
        <f>D1</f>
        <v>S25広葉樹</v>
      </c>
      <c r="B5" s="133"/>
      <c r="C5" s="133"/>
    </row>
    <row r="7" spans="1:21" ht="12.75" customHeight="1" x14ac:dyDescent="0.15">
      <c r="A7" s="57" t="s">
        <v>16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2"/>
      <c r="P7" s="13"/>
      <c r="Q7" s="13"/>
      <c r="R7" s="13"/>
      <c r="S7" s="13"/>
      <c r="T7" s="13"/>
      <c r="U7" s="13"/>
    </row>
    <row r="8" spans="1:21" s="58" customFormat="1" ht="12.75" customHeight="1" x14ac:dyDescent="0.15">
      <c r="A8" s="121"/>
      <c r="B8" s="122"/>
      <c r="C8" s="127" t="s">
        <v>18</v>
      </c>
      <c r="D8" s="127"/>
      <c r="E8" s="127"/>
      <c r="F8" s="127"/>
      <c r="G8" s="127"/>
      <c r="H8" s="127"/>
      <c r="I8" s="127"/>
      <c r="J8" s="127"/>
      <c r="K8" s="127"/>
    </row>
    <row r="9" spans="1:21" s="58" customFormat="1" ht="12.75" customHeight="1" x14ac:dyDescent="0.15">
      <c r="A9" s="123"/>
      <c r="B9" s="124"/>
      <c r="C9" s="59" t="s">
        <v>198</v>
      </c>
      <c r="D9" s="59" t="str">
        <f t="shared" ref="D9:J9" si="0">IF(D$3&lt;&gt;"",D$3,"")</f>
        <v>No.49</v>
      </c>
      <c r="E9" s="59" t="str">
        <f t="shared" si="0"/>
        <v>No.50</v>
      </c>
      <c r="F9" s="59" t="str">
        <f t="shared" si="0"/>
        <v/>
      </c>
      <c r="G9" s="59" t="str">
        <f t="shared" si="0"/>
        <v/>
      </c>
      <c r="H9" s="59" t="str">
        <f t="shared" si="0"/>
        <v/>
      </c>
      <c r="I9" s="59" t="str">
        <f t="shared" si="0"/>
        <v/>
      </c>
      <c r="J9" s="59" t="str">
        <f t="shared" si="0"/>
        <v/>
      </c>
      <c r="K9" s="60" t="s">
        <v>199</v>
      </c>
    </row>
    <row r="10" spans="1:21" ht="12.75" customHeight="1" x14ac:dyDescent="0.15">
      <c r="A10" s="109" t="s">
        <v>22</v>
      </c>
      <c r="B10" s="110"/>
      <c r="C10" s="15">
        <f ca="1">ROUND(AVERAGE(D10:J10),0)</f>
        <v>19</v>
      </c>
      <c r="D10" s="77">
        <f t="shared" ref="D10:J10" ca="1" si="1">IF(D$2&lt;&gt;"",INDIRECT(D$2&amp;"!C47"),"")</f>
        <v>17</v>
      </c>
      <c r="E10" s="77">
        <f t="shared" ca="1" si="1"/>
        <v>20</v>
      </c>
      <c r="F10" s="77" t="str">
        <f t="shared" ca="1" si="1"/>
        <v/>
      </c>
      <c r="G10" s="77" t="str">
        <f t="shared" ca="1" si="1"/>
        <v/>
      </c>
      <c r="H10" s="77" t="str">
        <f t="shared" ca="1" si="1"/>
        <v/>
      </c>
      <c r="I10" s="77" t="str">
        <f t="shared" ca="1" si="1"/>
        <v/>
      </c>
      <c r="J10" s="77" t="str">
        <f t="shared" ca="1" si="1"/>
        <v/>
      </c>
      <c r="K10" s="61">
        <f ca="1">C10*100</f>
        <v>1900</v>
      </c>
    </row>
    <row r="11" spans="1:21" ht="12.75" customHeight="1" x14ac:dyDescent="0.15">
      <c r="A11" s="109" t="s">
        <v>23</v>
      </c>
      <c r="B11" s="110"/>
      <c r="C11" s="15">
        <f ca="1">ROUND(AVERAGE(D11:J11),0)</f>
        <v>13</v>
      </c>
      <c r="D11" s="77">
        <f t="shared" ref="D11:J11" ca="1" si="2">IF(D$2&lt;&gt;"",INDIRECT(D$2&amp;"!C48"),"")</f>
        <v>13</v>
      </c>
      <c r="E11" s="77">
        <f t="shared" ca="1" si="2"/>
        <v>13</v>
      </c>
      <c r="F11" s="77" t="str">
        <f t="shared" ca="1" si="2"/>
        <v/>
      </c>
      <c r="G11" s="77" t="str">
        <f t="shared" ca="1" si="2"/>
        <v/>
      </c>
      <c r="H11" s="77" t="str">
        <f t="shared" ca="1" si="2"/>
        <v/>
      </c>
      <c r="I11" s="77" t="str">
        <f t="shared" ca="1" si="2"/>
        <v/>
      </c>
      <c r="J11" s="77" t="str">
        <f t="shared" ca="1" si="2"/>
        <v/>
      </c>
      <c r="K11" s="62">
        <f ca="1">C11</f>
        <v>13</v>
      </c>
    </row>
    <row r="12" spans="1:21" ht="12.75" customHeight="1" x14ac:dyDescent="0.15">
      <c r="A12" s="109" t="s">
        <v>24</v>
      </c>
      <c r="B12" s="110"/>
      <c r="C12" s="15">
        <f ca="1">ROUND(AVERAGE(D12:J12),0)</f>
        <v>18</v>
      </c>
      <c r="D12" s="77">
        <f t="shared" ref="D12:J12" ca="1" si="3">IF(D$2&lt;&gt;"",INDIRECT(D$2&amp;"!C49"),"")</f>
        <v>20</v>
      </c>
      <c r="E12" s="77">
        <f t="shared" ca="1" si="3"/>
        <v>15</v>
      </c>
      <c r="F12" s="77" t="str">
        <f t="shared" ca="1" si="3"/>
        <v/>
      </c>
      <c r="G12" s="77" t="str">
        <f t="shared" ca="1" si="3"/>
        <v/>
      </c>
      <c r="H12" s="77" t="str">
        <f t="shared" ca="1" si="3"/>
        <v/>
      </c>
      <c r="I12" s="77" t="str">
        <f t="shared" ca="1" si="3"/>
        <v/>
      </c>
      <c r="J12" s="77" t="str">
        <f t="shared" ca="1" si="3"/>
        <v/>
      </c>
      <c r="K12" s="62">
        <f ca="1">C12</f>
        <v>18</v>
      </c>
    </row>
    <row r="13" spans="1:21" ht="12.75" customHeight="1" x14ac:dyDescent="0.15">
      <c r="A13" s="109" t="s">
        <v>25</v>
      </c>
      <c r="B13" s="110"/>
      <c r="C13" s="4">
        <f ca="1">ROUND(AVERAGE(D13:J13),3)</f>
        <v>3.62</v>
      </c>
      <c r="D13" s="63">
        <f t="shared" ref="D13:J13" ca="1" si="4">IF(D$2&lt;&gt;"",INDIRECT(D$2&amp;"!C50"),"")</f>
        <v>4.1199999999999992</v>
      </c>
      <c r="E13" s="63">
        <f t="shared" ca="1" si="4"/>
        <v>3.12</v>
      </c>
      <c r="F13" s="63" t="str">
        <f t="shared" ca="1" si="4"/>
        <v/>
      </c>
      <c r="G13" s="63" t="str">
        <f t="shared" ca="1" si="4"/>
        <v/>
      </c>
      <c r="H13" s="63" t="str">
        <f t="shared" ca="1" si="4"/>
        <v/>
      </c>
      <c r="I13" s="63" t="str">
        <f t="shared" ca="1" si="4"/>
        <v/>
      </c>
      <c r="J13" s="63" t="str">
        <f t="shared" ca="1" si="4"/>
        <v/>
      </c>
      <c r="K13" s="64">
        <f ca="1">C13*100</f>
        <v>362</v>
      </c>
    </row>
    <row r="14" spans="1:21" ht="12.75" customHeight="1" x14ac:dyDescent="0.15">
      <c r="A14" s="12"/>
      <c r="B14" s="13"/>
      <c r="C14" s="13"/>
      <c r="D14" s="13"/>
      <c r="E14" s="13"/>
      <c r="F14" s="13"/>
      <c r="G14" s="13"/>
      <c r="H14" s="13"/>
      <c r="I14" s="12"/>
      <c r="J14" s="13"/>
      <c r="K14" s="19" t="str">
        <f ca="1">"形状比＝"&amp;ROUND(K11/K12*100,0)&amp;"、Sr＝"&amp;ROUND((10000/K10)^0.5/K11*100,0)</f>
        <v>形状比＝72、Sr＝18</v>
      </c>
      <c r="L14" s="13"/>
      <c r="M14" s="13"/>
      <c r="N14" s="13"/>
    </row>
    <row r="15" spans="1:21" ht="12.75" customHeight="1" x14ac:dyDescent="0.15">
      <c r="A15" s="12"/>
      <c r="B15" s="13"/>
      <c r="C15" s="13"/>
      <c r="D15" s="13"/>
      <c r="E15" s="13"/>
      <c r="F15" s="13"/>
      <c r="G15" s="13"/>
      <c r="H15" s="13"/>
      <c r="I15" s="12"/>
      <c r="J15" s="13"/>
      <c r="K15" s="19"/>
      <c r="L15" s="13"/>
      <c r="M15" s="13"/>
      <c r="N15" s="13"/>
    </row>
    <row r="16" spans="1:21" ht="12.75" customHeight="1" x14ac:dyDescent="0.15">
      <c r="A16" s="121"/>
      <c r="B16" s="122"/>
      <c r="C16" s="118" t="s">
        <v>19</v>
      </c>
      <c r="D16" s="119"/>
      <c r="E16" s="119"/>
      <c r="F16" s="119"/>
      <c r="G16" s="119"/>
      <c r="H16" s="119"/>
      <c r="I16" s="119"/>
      <c r="J16" s="120"/>
    </row>
    <row r="17" spans="1:21" ht="12.75" customHeight="1" x14ac:dyDescent="0.15">
      <c r="A17" s="123"/>
      <c r="B17" s="124"/>
      <c r="C17" s="59" t="str">
        <f>C$9</f>
        <v>平均</v>
      </c>
      <c r="D17" s="59" t="str">
        <f t="shared" ref="D17:J17" si="5">IF(D$3&lt;&gt;"",D$3,"")</f>
        <v>No.49</v>
      </c>
      <c r="E17" s="59" t="str">
        <f t="shared" si="5"/>
        <v>No.50</v>
      </c>
      <c r="F17" s="59" t="str">
        <f t="shared" si="5"/>
        <v/>
      </c>
      <c r="G17" s="59" t="str">
        <f t="shared" si="5"/>
        <v/>
      </c>
      <c r="H17" s="59" t="str">
        <f t="shared" si="5"/>
        <v/>
      </c>
      <c r="I17" s="59" t="str">
        <f t="shared" si="5"/>
        <v/>
      </c>
      <c r="J17" s="59" t="str">
        <f t="shared" si="5"/>
        <v/>
      </c>
    </row>
    <row r="18" spans="1:21" ht="12.75" customHeight="1" x14ac:dyDescent="0.15">
      <c r="A18" s="109" t="s">
        <v>22</v>
      </c>
      <c r="B18" s="110"/>
      <c r="C18" s="15">
        <f ca="1">ROUND(AVERAGE(D18:J18),0)</f>
        <v>0</v>
      </c>
      <c r="D18" s="77">
        <f t="shared" ref="D18:J18" ca="1" si="6">IF(D$2&lt;&gt;"",INDIRECT(D$2&amp;"!D47"),"")</f>
        <v>0</v>
      </c>
      <c r="E18" s="77">
        <f t="shared" ca="1" si="6"/>
        <v>0</v>
      </c>
      <c r="F18" s="77" t="str">
        <f t="shared" ca="1" si="6"/>
        <v/>
      </c>
      <c r="G18" s="77" t="str">
        <f t="shared" ca="1" si="6"/>
        <v/>
      </c>
      <c r="H18" s="77" t="str">
        <f t="shared" ca="1" si="6"/>
        <v/>
      </c>
      <c r="I18" s="77" t="str">
        <f t="shared" ca="1" si="6"/>
        <v/>
      </c>
      <c r="J18" s="77" t="str">
        <f t="shared" ca="1" si="6"/>
        <v/>
      </c>
    </row>
    <row r="19" spans="1:21" ht="12.75" customHeight="1" x14ac:dyDescent="0.15">
      <c r="A19" s="109" t="s">
        <v>23</v>
      </c>
      <c r="B19" s="110"/>
      <c r="C19" s="15" t="str">
        <f ca="1">IF($C$18=0,"",ROUND(AVERAGE(D19:J19),0))</f>
        <v/>
      </c>
      <c r="D19" s="77" t="str">
        <f ca="1">IF(D$2&lt;&gt;"",INDIRECT(D$2&amp;"!D48"),"")</f>
        <v/>
      </c>
      <c r="E19" s="77" t="str">
        <f t="shared" ref="E19:J19" ca="1" si="7">IF(E$2&lt;&gt;"",INDIRECT(E$2&amp;"!D48"),"")</f>
        <v/>
      </c>
      <c r="F19" s="77" t="str">
        <f t="shared" ca="1" si="7"/>
        <v/>
      </c>
      <c r="G19" s="77" t="str">
        <f t="shared" ca="1" si="7"/>
        <v/>
      </c>
      <c r="H19" s="77" t="str">
        <f t="shared" ca="1" si="7"/>
        <v/>
      </c>
      <c r="I19" s="77" t="str">
        <f t="shared" ca="1" si="7"/>
        <v/>
      </c>
      <c r="J19" s="77" t="str">
        <f t="shared" ca="1" si="7"/>
        <v/>
      </c>
    </row>
    <row r="20" spans="1:21" ht="12.75" customHeight="1" x14ac:dyDescent="0.15">
      <c r="A20" s="109" t="s">
        <v>24</v>
      </c>
      <c r="B20" s="110"/>
      <c r="C20" s="15" t="str">
        <f ca="1">IF($C$18=0,"",ROUND(AVERAGE(D20:J20),0))</f>
        <v/>
      </c>
      <c r="D20" s="77" t="str">
        <f t="shared" ref="D20:J20" ca="1" si="8">IF(D$2&lt;&gt;"",INDIRECT(D$2&amp;"!D49"),"")</f>
        <v/>
      </c>
      <c r="E20" s="77" t="str">
        <f t="shared" ca="1" si="8"/>
        <v/>
      </c>
      <c r="F20" s="77" t="str">
        <f t="shared" ca="1" si="8"/>
        <v/>
      </c>
      <c r="G20" s="77" t="str">
        <f t="shared" ca="1" si="8"/>
        <v/>
      </c>
      <c r="H20" s="77" t="str">
        <f t="shared" ca="1" si="8"/>
        <v/>
      </c>
      <c r="I20" s="77" t="str">
        <f t="shared" ca="1" si="8"/>
        <v/>
      </c>
      <c r="J20" s="77" t="str">
        <f t="shared" ca="1" si="8"/>
        <v/>
      </c>
    </row>
    <row r="21" spans="1:21" ht="12.75" customHeight="1" x14ac:dyDescent="0.15">
      <c r="A21" s="109" t="s">
        <v>25</v>
      </c>
      <c r="B21" s="110"/>
      <c r="C21" s="4" t="str">
        <f ca="1">IF($C$18=0,"",ROUND(AVERAGE(D21:J21),3))</f>
        <v/>
      </c>
      <c r="D21" s="65">
        <f t="shared" ref="D21:J21" ca="1" si="9">IF(D$2&lt;&gt;"",INDIRECT(D$2&amp;"!D50"),"")</f>
        <v>0</v>
      </c>
      <c r="E21" s="65">
        <f t="shared" ca="1" si="9"/>
        <v>0</v>
      </c>
      <c r="F21" s="65" t="str">
        <f t="shared" ca="1" si="9"/>
        <v/>
      </c>
      <c r="G21" s="65" t="str">
        <f t="shared" ca="1" si="9"/>
        <v/>
      </c>
      <c r="H21" s="65" t="str">
        <f t="shared" ca="1" si="9"/>
        <v/>
      </c>
      <c r="I21" s="65" t="str">
        <f t="shared" ca="1" si="9"/>
        <v/>
      </c>
      <c r="J21" s="65" t="str">
        <f t="shared" ca="1" si="9"/>
        <v/>
      </c>
    </row>
    <row r="22" spans="1:21" ht="12.75" customHeight="1" x14ac:dyDescent="0.15">
      <c r="A22" s="12"/>
      <c r="B22" s="13"/>
      <c r="C22" s="13"/>
      <c r="D22" s="13"/>
      <c r="E22" s="13"/>
      <c r="F22" s="13"/>
      <c r="G22" s="13"/>
      <c r="H22" s="13"/>
      <c r="I22" s="12"/>
      <c r="J22" s="13"/>
      <c r="K22" s="13"/>
      <c r="L22" s="13"/>
      <c r="M22" s="13"/>
      <c r="N22" s="13"/>
    </row>
    <row r="23" spans="1:21" ht="12.75" customHeight="1" x14ac:dyDescent="0.15">
      <c r="A23" s="121"/>
      <c r="B23" s="122"/>
      <c r="C23" s="115" t="s">
        <v>20</v>
      </c>
      <c r="D23" s="116"/>
      <c r="E23" s="116"/>
      <c r="F23" s="116"/>
      <c r="G23" s="116"/>
      <c r="H23" s="116"/>
      <c r="I23" s="116"/>
      <c r="J23" s="117"/>
      <c r="O23" s="12"/>
      <c r="P23" s="13"/>
      <c r="Q23" s="13"/>
      <c r="S23" s="19"/>
      <c r="T23" s="19"/>
    </row>
    <row r="24" spans="1:21" ht="12.75" customHeight="1" x14ac:dyDescent="0.15">
      <c r="A24" s="123"/>
      <c r="B24" s="124"/>
      <c r="C24" s="59" t="str">
        <f>C$9</f>
        <v>平均</v>
      </c>
      <c r="D24" s="59" t="str">
        <f t="shared" ref="D24:J24" si="10">IF(D$3&lt;&gt;"",D$3,"")</f>
        <v>No.49</v>
      </c>
      <c r="E24" s="59" t="str">
        <f t="shared" si="10"/>
        <v>No.50</v>
      </c>
      <c r="F24" s="59" t="str">
        <f t="shared" si="10"/>
        <v/>
      </c>
      <c r="G24" s="59" t="str">
        <f t="shared" si="10"/>
        <v/>
      </c>
      <c r="H24" s="59" t="str">
        <f t="shared" si="10"/>
        <v/>
      </c>
      <c r="I24" s="59" t="str">
        <f t="shared" si="10"/>
        <v/>
      </c>
      <c r="J24" s="59" t="str">
        <f t="shared" si="10"/>
        <v/>
      </c>
      <c r="O24" s="12"/>
      <c r="P24" s="13"/>
      <c r="Q24" s="13"/>
      <c r="S24" s="19"/>
      <c r="T24" s="19"/>
    </row>
    <row r="25" spans="1:21" ht="12.75" customHeight="1" x14ac:dyDescent="0.15">
      <c r="A25" s="109" t="s">
        <v>22</v>
      </c>
      <c r="B25" s="110"/>
      <c r="C25" s="15">
        <f ca="1">ROUND(AVERAGE(D25:J25),0)</f>
        <v>19</v>
      </c>
      <c r="D25" s="77">
        <f t="shared" ref="D25:J25" ca="1" si="11">IF(D$2&lt;&gt;"",INDIRECT(D$2&amp;"!E47"),"")</f>
        <v>17</v>
      </c>
      <c r="E25" s="77">
        <f t="shared" ca="1" si="11"/>
        <v>20</v>
      </c>
      <c r="F25" s="77" t="str">
        <f t="shared" ca="1" si="11"/>
        <v/>
      </c>
      <c r="G25" s="77" t="str">
        <f t="shared" ca="1" si="11"/>
        <v/>
      </c>
      <c r="H25" s="77" t="str">
        <f t="shared" ca="1" si="11"/>
        <v/>
      </c>
      <c r="I25" s="77" t="str">
        <f t="shared" ca="1" si="11"/>
        <v/>
      </c>
      <c r="J25" s="77" t="str">
        <f t="shared" ca="1" si="11"/>
        <v/>
      </c>
      <c r="O25" s="12"/>
      <c r="P25" s="13"/>
      <c r="Q25" s="13"/>
      <c r="S25" s="19"/>
      <c r="T25" s="19"/>
    </row>
    <row r="26" spans="1:21" ht="12.75" customHeight="1" x14ac:dyDescent="0.15">
      <c r="A26" s="109" t="s">
        <v>23</v>
      </c>
      <c r="B26" s="110"/>
      <c r="C26" s="15">
        <f ca="1">ROUND(AVERAGE(D26:J26),0)</f>
        <v>13</v>
      </c>
      <c r="D26" s="77">
        <f t="shared" ref="D26:J26" ca="1" si="12">IF(D$2&lt;&gt;"",INDIRECT(D$2&amp;"!E48"),"")</f>
        <v>13</v>
      </c>
      <c r="E26" s="77">
        <f t="shared" ca="1" si="12"/>
        <v>13</v>
      </c>
      <c r="F26" s="77" t="str">
        <f t="shared" ca="1" si="12"/>
        <v/>
      </c>
      <c r="G26" s="77" t="str">
        <f t="shared" ca="1" si="12"/>
        <v/>
      </c>
      <c r="H26" s="77" t="str">
        <f t="shared" ca="1" si="12"/>
        <v/>
      </c>
      <c r="I26" s="77" t="str">
        <f t="shared" ca="1" si="12"/>
        <v/>
      </c>
      <c r="J26" s="77" t="str">
        <f t="shared" ca="1" si="12"/>
        <v/>
      </c>
      <c r="O26" s="12"/>
      <c r="P26" s="13"/>
      <c r="Q26" s="13"/>
      <c r="S26" s="19"/>
      <c r="T26" s="19"/>
    </row>
    <row r="27" spans="1:21" ht="12.75" customHeight="1" x14ac:dyDescent="0.15">
      <c r="A27" s="109" t="s">
        <v>24</v>
      </c>
      <c r="B27" s="110"/>
      <c r="C27" s="15">
        <f ca="1">ROUND(AVERAGE(D27:J27),0)</f>
        <v>18</v>
      </c>
      <c r="D27" s="77">
        <f t="shared" ref="D27:J27" ca="1" si="13">IF(D$2&lt;&gt;"",INDIRECT(D$2&amp;"!E49"),"")</f>
        <v>20</v>
      </c>
      <c r="E27" s="77">
        <f t="shared" ca="1" si="13"/>
        <v>15</v>
      </c>
      <c r="F27" s="77" t="str">
        <f t="shared" ca="1" si="13"/>
        <v/>
      </c>
      <c r="G27" s="77" t="str">
        <f t="shared" ca="1" si="13"/>
        <v/>
      </c>
      <c r="H27" s="77" t="str">
        <f t="shared" ca="1" si="13"/>
        <v/>
      </c>
      <c r="I27" s="77" t="str">
        <f t="shared" ca="1" si="13"/>
        <v/>
      </c>
      <c r="J27" s="77" t="str">
        <f t="shared" ca="1" si="13"/>
        <v/>
      </c>
      <c r="O27" s="12"/>
      <c r="P27" s="13"/>
      <c r="Q27" s="13"/>
      <c r="S27" s="19"/>
      <c r="T27" s="19"/>
    </row>
    <row r="28" spans="1:21" ht="12.75" customHeight="1" x14ac:dyDescent="0.15">
      <c r="A28" s="109" t="s">
        <v>25</v>
      </c>
      <c r="B28" s="110"/>
      <c r="C28" s="4">
        <f ca="1">ROUND(AVERAGE(D28:J28),3)</f>
        <v>3.62</v>
      </c>
      <c r="D28" s="63">
        <f t="shared" ref="D28:J28" ca="1" si="14">IF(D$2&lt;&gt;"",INDIRECT(D$2&amp;"!E50"),"")</f>
        <v>4.1199999999999992</v>
      </c>
      <c r="E28" s="63">
        <f t="shared" ca="1" si="14"/>
        <v>3.12</v>
      </c>
      <c r="F28" s="63" t="str">
        <f t="shared" ca="1" si="14"/>
        <v/>
      </c>
      <c r="G28" s="63" t="str">
        <f t="shared" ca="1" si="14"/>
        <v/>
      </c>
      <c r="H28" s="63" t="str">
        <f t="shared" ca="1" si="14"/>
        <v/>
      </c>
      <c r="I28" s="63" t="str">
        <f t="shared" ca="1" si="14"/>
        <v/>
      </c>
      <c r="J28" s="63" t="str">
        <f t="shared" ca="1" si="14"/>
        <v/>
      </c>
      <c r="O28" s="12"/>
      <c r="P28" s="13"/>
      <c r="Q28" s="13"/>
      <c r="S28" s="19"/>
      <c r="T28" s="19"/>
    </row>
    <row r="29" spans="1:21" ht="12.75" customHeight="1" x14ac:dyDescent="0.15">
      <c r="A29" s="12"/>
      <c r="B29" s="13"/>
      <c r="C29" s="12"/>
      <c r="D29" s="13"/>
      <c r="E29" s="13"/>
      <c r="J29" s="13"/>
      <c r="K29" s="13"/>
      <c r="L29" s="13"/>
      <c r="M29" s="19"/>
      <c r="O29" s="12"/>
      <c r="P29" s="13"/>
      <c r="Q29" s="13"/>
      <c r="S29" s="19"/>
      <c r="T29" s="19"/>
    </row>
    <row r="30" spans="1:21" ht="12.75" customHeight="1" x14ac:dyDescent="0.15">
      <c r="A30" s="57" t="s">
        <v>26</v>
      </c>
      <c r="B30" s="13"/>
      <c r="C30" s="13"/>
      <c r="D30" s="13"/>
      <c r="E30" s="13"/>
      <c r="F30" s="13"/>
      <c r="G30" s="13"/>
      <c r="H30" s="13"/>
      <c r="I30" s="12"/>
      <c r="J30" s="13"/>
      <c r="K30" s="13"/>
      <c r="L30" s="13"/>
      <c r="M30" s="13"/>
      <c r="N30" s="13"/>
      <c r="O30" s="12"/>
      <c r="P30" s="13"/>
      <c r="Q30" s="13"/>
      <c r="R30" s="13"/>
      <c r="S30" s="13"/>
      <c r="T30" s="13"/>
      <c r="U30" s="12"/>
    </row>
    <row r="31" spans="1:21" s="58" customFormat="1" ht="12.75" customHeight="1" x14ac:dyDescent="0.15">
      <c r="A31" s="121"/>
      <c r="B31" s="122"/>
      <c r="C31" s="127" t="s">
        <v>18</v>
      </c>
      <c r="D31" s="127"/>
      <c r="E31" s="127"/>
      <c r="F31" s="127"/>
      <c r="G31" s="127"/>
      <c r="H31" s="127"/>
      <c r="I31" s="127"/>
      <c r="J31" s="127"/>
      <c r="K31" s="127"/>
    </row>
    <row r="32" spans="1:21" s="58" customFormat="1" ht="12.75" customHeight="1" x14ac:dyDescent="0.15">
      <c r="A32" s="123"/>
      <c r="B32" s="124"/>
      <c r="C32" s="59" t="s">
        <v>198</v>
      </c>
      <c r="D32" s="59" t="str">
        <f t="shared" ref="D32:J32" si="15">IF(D$3&lt;&gt;"",D$3,"")</f>
        <v>No.49</v>
      </c>
      <c r="E32" s="59" t="str">
        <f t="shared" si="15"/>
        <v>No.50</v>
      </c>
      <c r="F32" s="59" t="str">
        <f t="shared" si="15"/>
        <v/>
      </c>
      <c r="G32" s="59" t="str">
        <f t="shared" si="15"/>
        <v/>
      </c>
      <c r="H32" s="59" t="str">
        <f t="shared" si="15"/>
        <v/>
      </c>
      <c r="I32" s="59" t="str">
        <f t="shared" si="15"/>
        <v/>
      </c>
      <c r="J32" s="59" t="str">
        <f t="shared" si="15"/>
        <v/>
      </c>
      <c r="K32" s="60" t="s">
        <v>199</v>
      </c>
    </row>
    <row r="33" spans="1:21" ht="12.75" customHeight="1" x14ac:dyDescent="0.15">
      <c r="A33" s="109" t="s">
        <v>27</v>
      </c>
      <c r="B33" s="110"/>
      <c r="C33" s="15">
        <f ca="1">ROUND(AVERAGE(D33:J33),0)</f>
        <v>14</v>
      </c>
      <c r="D33" s="77">
        <f t="shared" ref="D33:J33" ca="1" si="16">IF(D$2&lt;&gt;"",INDIRECT(D$2&amp;"!C54"),"")</f>
        <v>13</v>
      </c>
      <c r="E33" s="77">
        <f t="shared" ca="1" si="16"/>
        <v>15</v>
      </c>
      <c r="F33" s="77" t="str">
        <f t="shared" ca="1" si="16"/>
        <v/>
      </c>
      <c r="G33" s="77" t="str">
        <f t="shared" ca="1" si="16"/>
        <v/>
      </c>
      <c r="H33" s="77" t="str">
        <f t="shared" ca="1" si="16"/>
        <v/>
      </c>
      <c r="I33" s="77" t="str">
        <f t="shared" ca="1" si="16"/>
        <v/>
      </c>
      <c r="J33" s="77" t="str">
        <f t="shared" ca="1" si="16"/>
        <v/>
      </c>
      <c r="K33" s="61">
        <f ca="1">C33*100</f>
        <v>1400</v>
      </c>
    </row>
    <row r="34" spans="1:21" ht="12.75" customHeight="1" x14ac:dyDescent="0.15">
      <c r="A34" s="109" t="s">
        <v>23</v>
      </c>
      <c r="B34" s="110"/>
      <c r="C34" s="15">
        <f ca="1">ROUND(AVERAGE(D34:J34),0)</f>
        <v>12</v>
      </c>
      <c r="D34" s="77">
        <f t="shared" ref="D34:J34" ca="1" si="17">IF(D$2&lt;&gt;"",INDIRECT(D$2&amp;"!C55"),"")</f>
        <v>12</v>
      </c>
      <c r="E34" s="77">
        <f t="shared" ca="1" si="17"/>
        <v>12</v>
      </c>
      <c r="F34" s="77" t="str">
        <f t="shared" ca="1" si="17"/>
        <v/>
      </c>
      <c r="G34" s="77" t="str">
        <f t="shared" ca="1" si="17"/>
        <v/>
      </c>
      <c r="H34" s="77" t="str">
        <f t="shared" ca="1" si="17"/>
        <v/>
      </c>
      <c r="I34" s="77" t="str">
        <f t="shared" ca="1" si="17"/>
        <v/>
      </c>
      <c r="J34" s="77" t="str">
        <f t="shared" ca="1" si="17"/>
        <v/>
      </c>
      <c r="K34" s="62">
        <f ca="1">C34</f>
        <v>12</v>
      </c>
    </row>
    <row r="35" spans="1:21" ht="12.75" customHeight="1" x14ac:dyDescent="0.15">
      <c r="A35" s="109" t="s">
        <v>24</v>
      </c>
      <c r="B35" s="110"/>
      <c r="C35" s="15">
        <f ca="1">ROUND(AVERAGE(D35:J35),0)</f>
        <v>16</v>
      </c>
      <c r="D35" s="77">
        <f t="shared" ref="D35:J35" ca="1" si="18">IF(D$2&lt;&gt;"",INDIRECT(D$2&amp;"!C56"),"")</f>
        <v>18</v>
      </c>
      <c r="E35" s="77">
        <f t="shared" ca="1" si="18"/>
        <v>14</v>
      </c>
      <c r="F35" s="77" t="str">
        <f t="shared" ca="1" si="18"/>
        <v/>
      </c>
      <c r="G35" s="77" t="str">
        <f t="shared" ca="1" si="18"/>
        <v/>
      </c>
      <c r="H35" s="77" t="str">
        <f t="shared" ca="1" si="18"/>
        <v/>
      </c>
      <c r="I35" s="77" t="str">
        <f t="shared" ca="1" si="18"/>
        <v/>
      </c>
      <c r="J35" s="77" t="str">
        <f t="shared" ca="1" si="18"/>
        <v/>
      </c>
      <c r="K35" s="62">
        <f ca="1">C35</f>
        <v>16</v>
      </c>
    </row>
    <row r="36" spans="1:21" ht="12.75" customHeight="1" x14ac:dyDescent="0.15">
      <c r="A36" s="109" t="s">
        <v>25</v>
      </c>
      <c r="B36" s="110"/>
      <c r="C36" s="4">
        <f ca="1">ROUND(AVERAGE(D36:J36),3)</f>
        <v>2.125</v>
      </c>
      <c r="D36" s="63">
        <f t="shared" ref="D36:J36" ca="1" si="19">IF(D$2&lt;&gt;"",INDIRECT(D$2&amp;"!C57"),"")</f>
        <v>2.4299999999999993</v>
      </c>
      <c r="E36" s="63">
        <f t="shared" ca="1" si="19"/>
        <v>1.82</v>
      </c>
      <c r="F36" s="63" t="str">
        <f t="shared" ca="1" si="19"/>
        <v/>
      </c>
      <c r="G36" s="63" t="str">
        <f t="shared" ca="1" si="19"/>
        <v/>
      </c>
      <c r="H36" s="63" t="str">
        <f t="shared" ca="1" si="19"/>
        <v/>
      </c>
      <c r="I36" s="63" t="str">
        <f t="shared" ca="1" si="19"/>
        <v/>
      </c>
      <c r="J36" s="63" t="str">
        <f t="shared" ca="1" si="19"/>
        <v/>
      </c>
      <c r="K36" s="64">
        <f ca="1">C36*100</f>
        <v>212.5</v>
      </c>
    </row>
    <row r="37" spans="1:21" ht="12.75" customHeight="1" x14ac:dyDescent="0.15">
      <c r="A37" s="12"/>
      <c r="B37" s="13"/>
      <c r="C37" s="13"/>
      <c r="D37" s="13"/>
      <c r="E37" s="13"/>
      <c r="F37" s="13"/>
      <c r="G37" s="13"/>
      <c r="H37" s="13"/>
      <c r="I37" s="12"/>
      <c r="J37" s="13"/>
      <c r="K37" s="13"/>
      <c r="L37" s="13"/>
      <c r="M37" s="13"/>
      <c r="N37" s="13"/>
      <c r="O37" s="12"/>
      <c r="P37" s="13"/>
      <c r="Q37" s="13"/>
      <c r="R37" s="13"/>
      <c r="S37" s="13"/>
      <c r="T37" s="13"/>
      <c r="U37" s="12"/>
    </row>
    <row r="38" spans="1:21" ht="12.75" customHeight="1" x14ac:dyDescent="0.15">
      <c r="A38" s="121"/>
      <c r="B38" s="122"/>
      <c r="C38" s="118" t="s">
        <v>19</v>
      </c>
      <c r="D38" s="119"/>
      <c r="E38" s="119"/>
      <c r="F38" s="119"/>
      <c r="G38" s="119"/>
      <c r="H38" s="119"/>
      <c r="I38" s="119"/>
      <c r="J38" s="120"/>
      <c r="L38" s="13"/>
      <c r="M38" s="13"/>
      <c r="N38" s="13"/>
      <c r="O38" s="12"/>
      <c r="P38" s="13"/>
      <c r="Q38" s="13"/>
      <c r="R38" s="13"/>
      <c r="S38" s="13"/>
      <c r="T38" s="13"/>
      <c r="U38" s="12"/>
    </row>
    <row r="39" spans="1:21" ht="12.75" customHeight="1" x14ac:dyDescent="0.15">
      <c r="A39" s="123"/>
      <c r="B39" s="124"/>
      <c r="C39" s="59" t="str">
        <f>C$9</f>
        <v>平均</v>
      </c>
      <c r="D39" s="59" t="str">
        <f t="shared" ref="D39:J39" si="20">IF(D$3&lt;&gt;"",D$3,"")</f>
        <v>No.49</v>
      </c>
      <c r="E39" s="59" t="str">
        <f t="shared" si="20"/>
        <v>No.50</v>
      </c>
      <c r="F39" s="59" t="str">
        <f t="shared" si="20"/>
        <v/>
      </c>
      <c r="G39" s="59" t="str">
        <f t="shared" si="20"/>
        <v/>
      </c>
      <c r="H39" s="59" t="str">
        <f t="shared" si="20"/>
        <v/>
      </c>
      <c r="I39" s="59" t="str">
        <f t="shared" si="20"/>
        <v/>
      </c>
      <c r="J39" s="59" t="str">
        <f t="shared" si="20"/>
        <v/>
      </c>
      <c r="L39" s="13"/>
      <c r="M39" s="13"/>
      <c r="N39" s="13"/>
      <c r="O39" s="12"/>
      <c r="P39" s="13"/>
      <c r="Q39" s="13"/>
      <c r="R39" s="13"/>
      <c r="S39" s="13"/>
      <c r="T39" s="13"/>
      <c r="U39" s="12"/>
    </row>
    <row r="40" spans="1:21" ht="12.75" customHeight="1" x14ac:dyDescent="0.15">
      <c r="A40" s="109" t="s">
        <v>27</v>
      </c>
      <c r="B40" s="110"/>
      <c r="C40" s="15">
        <f ca="1">ROUND(AVERAGE(D40:J40),0)</f>
        <v>0</v>
      </c>
      <c r="D40" s="77">
        <f t="shared" ref="D40:J40" ca="1" si="21">IF(D$2&lt;&gt;"",INDIRECT(D$2&amp;"!D54"),"")</f>
        <v>0</v>
      </c>
      <c r="E40" s="77">
        <f ca="1">IF(E$2&lt;&gt;"",INDIRECT(E$2&amp;"!D54"),"")</f>
        <v>0</v>
      </c>
      <c r="F40" s="77" t="str">
        <f t="shared" ca="1" si="21"/>
        <v/>
      </c>
      <c r="G40" s="77" t="str">
        <f t="shared" ca="1" si="21"/>
        <v/>
      </c>
      <c r="H40" s="77" t="str">
        <f t="shared" ca="1" si="21"/>
        <v/>
      </c>
      <c r="I40" s="77" t="str">
        <f t="shared" ca="1" si="21"/>
        <v/>
      </c>
      <c r="J40" s="77" t="str">
        <f t="shared" ca="1" si="21"/>
        <v/>
      </c>
      <c r="L40" s="13"/>
      <c r="M40" s="13"/>
      <c r="N40" s="13"/>
      <c r="O40" s="12"/>
      <c r="P40" s="13"/>
      <c r="Q40" s="13"/>
      <c r="R40" s="13"/>
      <c r="S40" s="13"/>
      <c r="T40" s="13"/>
      <c r="U40" s="12"/>
    </row>
    <row r="41" spans="1:21" ht="12.75" customHeight="1" x14ac:dyDescent="0.15">
      <c r="A41" s="109" t="s">
        <v>23</v>
      </c>
      <c r="B41" s="110"/>
      <c r="C41" s="15" t="e">
        <f ca="1">IF($C$20=0,"",ROUND(AVERAGE(D41:J41),0))</f>
        <v>#DIV/0!</v>
      </c>
      <c r="D41" s="77" t="str">
        <f ca="1">IF(D$2&lt;&gt;"",INDIRECT(D$2&amp;"!D55"),"")</f>
        <v/>
      </c>
      <c r="E41" s="77" t="str">
        <f t="shared" ref="E41:J41" ca="1" si="22">IF(E$2&lt;&gt;"",INDIRECT(E$2&amp;"!D55"),"")</f>
        <v/>
      </c>
      <c r="F41" s="77" t="str">
        <f t="shared" ca="1" si="22"/>
        <v/>
      </c>
      <c r="G41" s="77" t="str">
        <f t="shared" ca="1" si="22"/>
        <v/>
      </c>
      <c r="H41" s="77" t="str">
        <f t="shared" ca="1" si="22"/>
        <v/>
      </c>
      <c r="I41" s="77" t="str">
        <f t="shared" ca="1" si="22"/>
        <v/>
      </c>
      <c r="J41" s="77" t="str">
        <f t="shared" ca="1" si="22"/>
        <v/>
      </c>
      <c r="L41" s="13"/>
      <c r="M41" s="13"/>
      <c r="N41" s="13"/>
      <c r="O41" s="12"/>
      <c r="P41" s="13"/>
      <c r="Q41" s="13"/>
      <c r="R41" s="13"/>
      <c r="S41" s="13"/>
      <c r="T41" s="13"/>
      <c r="U41" s="12"/>
    </row>
    <row r="42" spans="1:21" ht="12.75" customHeight="1" x14ac:dyDescent="0.15">
      <c r="A42" s="109" t="s">
        <v>24</v>
      </c>
      <c r="B42" s="110"/>
      <c r="C42" s="15" t="e">
        <f ca="1">IF($C$20=0,"",ROUND(AVERAGE(D42:J42),0))</f>
        <v>#DIV/0!</v>
      </c>
      <c r="D42" s="77" t="str">
        <f t="shared" ref="D42:J42" ca="1" si="23">IF(D$2&lt;&gt;"",INDIRECT(D$2&amp;"!D56"),"")</f>
        <v/>
      </c>
      <c r="E42" s="77" t="str">
        <f t="shared" ca="1" si="23"/>
        <v/>
      </c>
      <c r="F42" s="77" t="str">
        <f t="shared" ca="1" si="23"/>
        <v/>
      </c>
      <c r="G42" s="77" t="str">
        <f t="shared" ca="1" si="23"/>
        <v/>
      </c>
      <c r="H42" s="77" t="str">
        <f t="shared" ca="1" si="23"/>
        <v/>
      </c>
      <c r="I42" s="77" t="str">
        <f t="shared" ca="1" si="23"/>
        <v/>
      </c>
      <c r="J42" s="77" t="str">
        <f t="shared" ca="1" si="23"/>
        <v/>
      </c>
      <c r="L42" s="13"/>
      <c r="M42" s="13"/>
      <c r="N42" s="13"/>
      <c r="O42" s="12"/>
      <c r="P42" s="13"/>
      <c r="Q42" s="13"/>
      <c r="R42" s="13"/>
      <c r="S42" s="13"/>
      <c r="T42" s="13"/>
      <c r="U42" s="12"/>
    </row>
    <row r="43" spans="1:21" ht="12.75" customHeight="1" x14ac:dyDescent="0.15">
      <c r="A43" s="109" t="s">
        <v>25</v>
      </c>
      <c r="B43" s="110"/>
      <c r="C43" s="4">
        <f ca="1">IF($C$20=0,"",ROUND(AVERAGE(D43:J43),3))</f>
        <v>0</v>
      </c>
      <c r="D43" s="65">
        <f t="shared" ref="D43:J43" ca="1" si="24">IF(D$2&lt;&gt;"",INDIRECT(D$2&amp;"!D57"),"")</f>
        <v>0</v>
      </c>
      <c r="E43" s="65">
        <f t="shared" ca="1" si="24"/>
        <v>0</v>
      </c>
      <c r="F43" s="65" t="str">
        <f t="shared" ca="1" si="24"/>
        <v/>
      </c>
      <c r="G43" s="65" t="str">
        <f t="shared" ca="1" si="24"/>
        <v/>
      </c>
      <c r="H43" s="65" t="str">
        <f t="shared" ca="1" si="24"/>
        <v/>
      </c>
      <c r="I43" s="65" t="str">
        <f t="shared" ca="1" si="24"/>
        <v/>
      </c>
      <c r="J43" s="65" t="str">
        <f t="shared" ca="1" si="24"/>
        <v/>
      </c>
      <c r="L43" s="13"/>
      <c r="M43" s="13"/>
      <c r="N43" s="13"/>
      <c r="O43" s="12"/>
      <c r="P43" s="13"/>
      <c r="Q43" s="13"/>
      <c r="R43" s="13"/>
      <c r="S43" s="13"/>
      <c r="T43" s="13"/>
      <c r="U43" s="12"/>
    </row>
    <row r="44" spans="1:21" ht="12.75" customHeight="1" x14ac:dyDescent="0.15">
      <c r="A44" s="12"/>
      <c r="B44" s="13"/>
      <c r="C44" s="13"/>
      <c r="D44" s="13"/>
      <c r="E44" s="13"/>
      <c r="F44" s="13"/>
      <c r="G44" s="13"/>
      <c r="H44" s="13"/>
      <c r="I44" s="12"/>
      <c r="J44" s="13"/>
      <c r="K44" s="13"/>
      <c r="L44" s="13"/>
      <c r="M44" s="13"/>
      <c r="N44" s="13"/>
      <c r="O44" s="12"/>
      <c r="P44" s="13"/>
      <c r="Q44" s="13"/>
      <c r="R44" s="13"/>
      <c r="S44" s="13"/>
      <c r="T44" s="13"/>
      <c r="U44" s="12"/>
    </row>
    <row r="45" spans="1:21" ht="12.75" customHeight="1" x14ac:dyDescent="0.15">
      <c r="A45" s="121"/>
      <c r="B45" s="122"/>
      <c r="C45" s="115" t="s">
        <v>20</v>
      </c>
      <c r="D45" s="116"/>
      <c r="E45" s="116"/>
      <c r="F45" s="116"/>
      <c r="G45" s="116"/>
      <c r="H45" s="116"/>
      <c r="I45" s="116"/>
      <c r="J45" s="117"/>
      <c r="L45" s="13"/>
      <c r="M45" s="13"/>
      <c r="N45" s="13"/>
      <c r="O45" s="12"/>
      <c r="P45" s="13"/>
      <c r="Q45" s="13"/>
      <c r="R45" s="13"/>
      <c r="S45" s="13"/>
      <c r="T45" s="13"/>
      <c r="U45" s="12"/>
    </row>
    <row r="46" spans="1:21" ht="12.75" customHeight="1" x14ac:dyDescent="0.15">
      <c r="A46" s="123"/>
      <c r="B46" s="124"/>
      <c r="C46" s="59" t="str">
        <f>C$9</f>
        <v>平均</v>
      </c>
      <c r="D46" s="59" t="str">
        <f t="shared" ref="D46:J46" si="25">IF(D$3&lt;&gt;"",D$3,"")</f>
        <v>No.49</v>
      </c>
      <c r="E46" s="59" t="str">
        <f t="shared" si="25"/>
        <v>No.50</v>
      </c>
      <c r="F46" s="59" t="str">
        <f t="shared" si="25"/>
        <v/>
      </c>
      <c r="G46" s="59" t="str">
        <f t="shared" si="25"/>
        <v/>
      </c>
      <c r="H46" s="59" t="str">
        <f t="shared" si="25"/>
        <v/>
      </c>
      <c r="I46" s="59" t="str">
        <f t="shared" si="25"/>
        <v/>
      </c>
      <c r="J46" s="59" t="str">
        <f t="shared" si="25"/>
        <v/>
      </c>
      <c r="L46" s="13"/>
      <c r="M46" s="13"/>
      <c r="N46" s="13"/>
      <c r="O46" s="12"/>
      <c r="P46" s="13"/>
      <c r="Q46" s="13"/>
      <c r="R46" s="13"/>
      <c r="S46" s="13"/>
      <c r="T46" s="13"/>
      <c r="U46" s="12"/>
    </row>
    <row r="47" spans="1:21" ht="12.75" customHeight="1" x14ac:dyDescent="0.15">
      <c r="A47" s="109" t="s">
        <v>27</v>
      </c>
      <c r="B47" s="110"/>
      <c r="C47" s="15">
        <f ca="1">ROUND(AVERAGE(D47:J47),0)</f>
        <v>14</v>
      </c>
      <c r="D47" s="77">
        <f t="shared" ref="D47:J47" ca="1" si="26">IF(D$2&lt;&gt;"",INDIRECT(D$2&amp;"!E54"),"")</f>
        <v>13</v>
      </c>
      <c r="E47" s="77">
        <f t="shared" ca="1" si="26"/>
        <v>15</v>
      </c>
      <c r="F47" s="77" t="str">
        <f t="shared" ca="1" si="26"/>
        <v/>
      </c>
      <c r="G47" s="77" t="str">
        <f t="shared" ca="1" si="26"/>
        <v/>
      </c>
      <c r="H47" s="77" t="str">
        <f t="shared" ca="1" si="26"/>
        <v/>
      </c>
      <c r="I47" s="77" t="str">
        <f t="shared" ca="1" si="26"/>
        <v/>
      </c>
      <c r="J47" s="77" t="str">
        <f t="shared" ca="1" si="26"/>
        <v/>
      </c>
      <c r="L47" s="13"/>
      <c r="M47" s="13"/>
      <c r="N47" s="13"/>
      <c r="O47" s="12"/>
      <c r="P47" s="13"/>
      <c r="Q47" s="13"/>
      <c r="R47" s="13"/>
      <c r="S47" s="13"/>
      <c r="T47" s="13"/>
      <c r="U47" s="12"/>
    </row>
    <row r="48" spans="1:21" ht="12.75" customHeight="1" x14ac:dyDescent="0.15">
      <c r="A48" s="109" t="s">
        <v>23</v>
      </c>
      <c r="B48" s="110"/>
      <c r="C48" s="15">
        <f ca="1">ROUND(AVERAGE(D48:J48),0)</f>
        <v>12</v>
      </c>
      <c r="D48" s="77">
        <f t="shared" ref="D48:J48" ca="1" si="27">IF(D$2&lt;&gt;"",INDIRECT(D$2&amp;"!E55"),"")</f>
        <v>12</v>
      </c>
      <c r="E48" s="77">
        <f t="shared" ca="1" si="27"/>
        <v>12</v>
      </c>
      <c r="F48" s="77" t="str">
        <f t="shared" ca="1" si="27"/>
        <v/>
      </c>
      <c r="G48" s="77" t="str">
        <f t="shared" ca="1" si="27"/>
        <v/>
      </c>
      <c r="H48" s="77" t="str">
        <f t="shared" ca="1" si="27"/>
        <v/>
      </c>
      <c r="I48" s="77" t="str">
        <f t="shared" ca="1" si="27"/>
        <v/>
      </c>
      <c r="J48" s="77" t="str">
        <f t="shared" ca="1" si="27"/>
        <v/>
      </c>
      <c r="L48" s="13"/>
      <c r="M48" s="13"/>
      <c r="N48" s="13"/>
      <c r="O48" s="12"/>
      <c r="P48" s="13"/>
      <c r="Q48" s="13"/>
      <c r="R48" s="13"/>
      <c r="S48" s="13"/>
      <c r="T48" s="13"/>
      <c r="U48" s="12"/>
    </row>
    <row r="49" spans="1:21" ht="12.75" customHeight="1" x14ac:dyDescent="0.15">
      <c r="A49" s="109" t="s">
        <v>24</v>
      </c>
      <c r="B49" s="110"/>
      <c r="C49" s="15">
        <f ca="1">ROUND(AVERAGE(D49:J49),0)</f>
        <v>16</v>
      </c>
      <c r="D49" s="77">
        <f t="shared" ref="D49:J49" ca="1" si="28">IF(D$2&lt;&gt;"",INDIRECT(D$2&amp;"!E56"),"")</f>
        <v>18</v>
      </c>
      <c r="E49" s="77">
        <f t="shared" ca="1" si="28"/>
        <v>14</v>
      </c>
      <c r="F49" s="77" t="str">
        <f t="shared" ca="1" si="28"/>
        <v/>
      </c>
      <c r="G49" s="77" t="str">
        <f t="shared" ca="1" si="28"/>
        <v/>
      </c>
      <c r="H49" s="77" t="str">
        <f t="shared" ca="1" si="28"/>
        <v/>
      </c>
      <c r="I49" s="77" t="str">
        <f t="shared" ca="1" si="28"/>
        <v/>
      </c>
      <c r="J49" s="77" t="str">
        <f t="shared" ca="1" si="28"/>
        <v/>
      </c>
      <c r="L49" s="13"/>
      <c r="M49" s="13"/>
      <c r="N49" s="13"/>
      <c r="O49" s="12"/>
      <c r="P49" s="13"/>
      <c r="Q49" s="13"/>
      <c r="R49" s="13"/>
      <c r="S49" s="13"/>
      <c r="T49" s="13"/>
      <c r="U49" s="12"/>
    </row>
    <row r="50" spans="1:21" ht="12.75" customHeight="1" x14ac:dyDescent="0.15">
      <c r="A50" s="109" t="s">
        <v>25</v>
      </c>
      <c r="B50" s="110"/>
      <c r="C50" s="4">
        <f ca="1">ROUND(AVERAGE(D50:J50),3)</f>
        <v>2.125</v>
      </c>
      <c r="D50" s="63">
        <f t="shared" ref="D50:J50" ca="1" si="29">IF(D$2&lt;&gt;"",INDIRECT(D$2&amp;"!E57"),"")</f>
        <v>2.4299999999999993</v>
      </c>
      <c r="E50" s="63">
        <f t="shared" ca="1" si="29"/>
        <v>1.82</v>
      </c>
      <c r="F50" s="63" t="str">
        <f t="shared" ca="1" si="29"/>
        <v/>
      </c>
      <c r="G50" s="63" t="str">
        <f t="shared" ca="1" si="29"/>
        <v/>
      </c>
      <c r="H50" s="63" t="str">
        <f t="shared" ca="1" si="29"/>
        <v/>
      </c>
      <c r="I50" s="63" t="str">
        <f t="shared" ca="1" si="29"/>
        <v/>
      </c>
      <c r="J50" s="63" t="str">
        <f t="shared" ca="1" si="29"/>
        <v/>
      </c>
      <c r="L50" s="13"/>
      <c r="M50" s="13"/>
      <c r="N50" s="13"/>
      <c r="O50" s="12"/>
      <c r="P50" s="13"/>
      <c r="Q50" s="13"/>
      <c r="R50" s="13"/>
      <c r="S50" s="13"/>
      <c r="T50" s="13"/>
      <c r="U50" s="12"/>
    </row>
    <row r="51" spans="1:21" ht="12.75" customHeight="1" x14ac:dyDescent="0.15">
      <c r="A51" s="12"/>
      <c r="B51" s="13"/>
      <c r="C51" s="13"/>
      <c r="D51" s="13"/>
      <c r="E51" s="13"/>
      <c r="F51" s="13"/>
      <c r="G51" s="13"/>
      <c r="H51" s="13"/>
      <c r="I51" s="12"/>
      <c r="J51" s="13"/>
      <c r="K51" s="13"/>
      <c r="L51" s="13"/>
      <c r="M51" s="13"/>
      <c r="N51" s="13"/>
      <c r="O51" s="12"/>
      <c r="P51" s="13"/>
      <c r="Q51" s="13"/>
      <c r="R51" s="13"/>
      <c r="S51" s="13"/>
      <c r="T51" s="13"/>
      <c r="U51" s="12"/>
    </row>
    <row r="52" spans="1:21" ht="12.75" customHeight="1" x14ac:dyDescent="0.15">
      <c r="A52" s="57" t="s">
        <v>28</v>
      </c>
      <c r="B52" s="13"/>
      <c r="C52" s="13"/>
      <c r="D52" s="13"/>
      <c r="E52" s="13"/>
      <c r="F52" s="13"/>
      <c r="G52" s="13"/>
      <c r="H52" s="13"/>
      <c r="O52" s="12"/>
      <c r="P52" s="13"/>
      <c r="Q52" s="13"/>
      <c r="R52" s="13"/>
      <c r="S52" s="13"/>
      <c r="T52" s="13"/>
    </row>
    <row r="53" spans="1:21" s="58" customFormat="1" ht="12.75" customHeight="1" x14ac:dyDescent="0.15">
      <c r="A53" s="125"/>
      <c r="B53" s="126"/>
      <c r="C53" s="5" t="s">
        <v>18</v>
      </c>
      <c r="D53" s="5" t="s">
        <v>19</v>
      </c>
      <c r="E53" s="5" t="s">
        <v>20</v>
      </c>
      <c r="F53" s="66"/>
      <c r="G53" s="66"/>
      <c r="H53" s="66"/>
      <c r="P53" s="66"/>
      <c r="Q53" s="66"/>
      <c r="R53" s="66"/>
      <c r="S53" s="66"/>
      <c r="T53" s="66"/>
    </row>
    <row r="54" spans="1:21" ht="12.75" customHeight="1" x14ac:dyDescent="0.15">
      <c r="A54" s="109" t="s">
        <v>29</v>
      </c>
      <c r="B54" s="110"/>
      <c r="C54" s="67">
        <f ca="1">ROUND((C33/C10*100),1)</f>
        <v>73.7</v>
      </c>
      <c r="D54" s="15" t="str">
        <f ca="1">IF($C$18=0,"",ROUND((C40/C18*100),1))</f>
        <v/>
      </c>
      <c r="E54" s="68">
        <f ca="1">ROUND((C47/C25*100),1)</f>
        <v>73.7</v>
      </c>
      <c r="F54" s="69"/>
      <c r="G54" s="69"/>
      <c r="H54" s="69"/>
      <c r="O54" s="70"/>
      <c r="P54" s="69"/>
      <c r="Q54" s="69"/>
      <c r="R54" s="69"/>
      <c r="S54" s="69"/>
      <c r="T54" s="69"/>
      <c r="U54" s="70"/>
    </row>
    <row r="55" spans="1:21" ht="12.75" customHeight="1" x14ac:dyDescent="0.15">
      <c r="A55" s="109" t="s">
        <v>30</v>
      </c>
      <c r="B55" s="110"/>
      <c r="C55" s="67">
        <f ca="1">ROUND((C36/C13)*100,1)</f>
        <v>58.7</v>
      </c>
      <c r="D55" s="15" t="str">
        <f ca="1">IF($C$18=0,"",ROUND((C43/C21)*100,1))</f>
        <v/>
      </c>
      <c r="E55" s="68">
        <f ca="1">ROUND((C50/C28)*100,1)</f>
        <v>58.7</v>
      </c>
      <c r="F55" s="69"/>
      <c r="G55" s="69"/>
      <c r="H55" s="69"/>
      <c r="O55" s="70"/>
      <c r="P55" s="69"/>
      <c r="Q55" s="69"/>
      <c r="R55" s="69"/>
      <c r="S55" s="69"/>
      <c r="T55" s="69"/>
      <c r="U55" s="70"/>
    </row>
    <row r="56" spans="1:21" ht="12.75" customHeight="1" x14ac:dyDescent="0.15">
      <c r="A56" s="22"/>
      <c r="B56" s="22"/>
      <c r="C56" s="22"/>
      <c r="D56" s="71"/>
      <c r="E56" s="71"/>
      <c r="F56" s="71"/>
      <c r="G56" s="71"/>
      <c r="H56" s="71"/>
      <c r="I56" s="22"/>
      <c r="J56" s="71"/>
      <c r="K56" s="71"/>
      <c r="L56" s="71"/>
      <c r="M56" s="71"/>
      <c r="N56" s="71"/>
      <c r="O56" s="22"/>
      <c r="P56" s="71"/>
      <c r="Q56" s="71"/>
      <c r="R56" s="71"/>
      <c r="S56" s="71"/>
      <c r="T56" s="71"/>
      <c r="U56" s="22"/>
    </row>
    <row r="57" spans="1:21" ht="12.75" customHeight="1" x14ac:dyDescent="0.15">
      <c r="A57" s="57" t="s">
        <v>31</v>
      </c>
      <c r="B57" s="13"/>
      <c r="C57" s="13"/>
      <c r="D57" s="13"/>
      <c r="E57" s="13"/>
      <c r="F57" s="13"/>
      <c r="G57" s="13"/>
      <c r="H57" s="13"/>
      <c r="I57" s="12"/>
      <c r="J57" s="13"/>
      <c r="K57" s="13"/>
      <c r="L57" s="13"/>
      <c r="M57" s="13"/>
      <c r="N57" s="13"/>
      <c r="O57" s="12"/>
      <c r="P57" s="13"/>
      <c r="Q57" s="13"/>
      <c r="R57" s="13"/>
      <c r="S57" s="13"/>
      <c r="T57" s="13"/>
      <c r="U57" s="12"/>
    </row>
    <row r="58" spans="1:21" s="58" customFormat="1" ht="12.75" customHeight="1" x14ac:dyDescent="0.15">
      <c r="A58" s="121"/>
      <c r="B58" s="122"/>
      <c r="C58" s="127" t="s">
        <v>18</v>
      </c>
      <c r="D58" s="127"/>
      <c r="E58" s="127"/>
      <c r="F58" s="127"/>
      <c r="G58" s="127"/>
      <c r="H58" s="127"/>
      <c r="I58" s="127"/>
      <c r="J58" s="127"/>
      <c r="K58" s="127"/>
    </row>
    <row r="59" spans="1:21" s="58" customFormat="1" ht="12.75" customHeight="1" x14ac:dyDescent="0.15">
      <c r="A59" s="123"/>
      <c r="B59" s="124"/>
      <c r="C59" s="59" t="s">
        <v>198</v>
      </c>
      <c r="D59" s="59" t="str">
        <f t="shared" ref="D59:J59" si="30">IF(D$3&lt;&gt;"",D$3,"")</f>
        <v>No.49</v>
      </c>
      <c r="E59" s="59" t="str">
        <f t="shared" si="30"/>
        <v>No.50</v>
      </c>
      <c r="F59" s="59" t="str">
        <f t="shared" si="30"/>
        <v/>
      </c>
      <c r="G59" s="59" t="str">
        <f t="shared" si="30"/>
        <v/>
      </c>
      <c r="H59" s="59" t="str">
        <f t="shared" si="30"/>
        <v/>
      </c>
      <c r="I59" s="59" t="str">
        <f t="shared" si="30"/>
        <v/>
      </c>
      <c r="J59" s="59" t="str">
        <f t="shared" si="30"/>
        <v/>
      </c>
      <c r="K59" s="60" t="s">
        <v>199</v>
      </c>
    </row>
    <row r="60" spans="1:21" ht="12.75" customHeight="1" x14ac:dyDescent="0.15">
      <c r="A60" s="109" t="s">
        <v>27</v>
      </c>
      <c r="B60" s="110"/>
      <c r="C60" s="15">
        <f ca="1">C10-C33</f>
        <v>5</v>
      </c>
      <c r="D60" s="77">
        <f t="shared" ref="D60:J60" ca="1" si="31">IF(D$2&lt;&gt;"",INDIRECT(D$2&amp;"!C66"),"")</f>
        <v>4</v>
      </c>
      <c r="E60" s="77">
        <f t="shared" ca="1" si="31"/>
        <v>5</v>
      </c>
      <c r="F60" s="77" t="str">
        <f ca="1">IF(F$2&lt;&gt;"",INDIRECT(F$2&amp;"!C66"),"")</f>
        <v/>
      </c>
      <c r="G60" s="77" t="str">
        <f t="shared" ca="1" si="31"/>
        <v/>
      </c>
      <c r="H60" s="77" t="str">
        <f t="shared" ca="1" si="31"/>
        <v/>
      </c>
      <c r="I60" s="77" t="str">
        <f t="shared" ca="1" si="31"/>
        <v/>
      </c>
      <c r="J60" s="77" t="str">
        <f t="shared" ca="1" si="31"/>
        <v/>
      </c>
      <c r="K60" s="61">
        <f ca="1">C60*100</f>
        <v>500</v>
      </c>
    </row>
    <row r="61" spans="1:21" ht="12.75" customHeight="1" x14ac:dyDescent="0.15">
      <c r="A61" s="109" t="s">
        <v>23</v>
      </c>
      <c r="B61" s="110"/>
      <c r="C61" s="15">
        <f ca="1">ROUND(AVERAGE(D61:J61),0)</f>
        <v>17</v>
      </c>
      <c r="D61" s="77">
        <f ca="1">IF(D$2&lt;&gt;"",INDIRECT(D$2&amp;"!C67"),"")</f>
        <v>17</v>
      </c>
      <c r="E61" s="77">
        <f ca="1">IF(E$2&lt;&gt;"",INDIRECT(E$2&amp;"!C67"),"")</f>
        <v>16</v>
      </c>
      <c r="F61" s="77" t="str">
        <f ca="1">IF(F$2&lt;&gt;"",INDIRECT(F$2&amp;"!C67"),"")</f>
        <v/>
      </c>
      <c r="G61" s="77" t="str">
        <f t="shared" ref="G61:J61" ca="1" si="32">IF(G$2&lt;&gt;"",INDIRECT(G$2&amp;"!C67"),"")</f>
        <v/>
      </c>
      <c r="H61" s="77" t="str">
        <f t="shared" ca="1" si="32"/>
        <v/>
      </c>
      <c r="I61" s="77" t="str">
        <f t="shared" ca="1" si="32"/>
        <v/>
      </c>
      <c r="J61" s="77" t="str">
        <f t="shared" ca="1" si="32"/>
        <v/>
      </c>
      <c r="K61" s="62">
        <f ca="1">C61</f>
        <v>17</v>
      </c>
    </row>
    <row r="62" spans="1:21" ht="12.75" customHeight="1" x14ac:dyDescent="0.15">
      <c r="A62" s="109" t="s">
        <v>24</v>
      </c>
      <c r="B62" s="110"/>
      <c r="C62" s="15">
        <f ca="1">ROUND(AVERAGE(D62:J62),0)</f>
        <v>23</v>
      </c>
      <c r="D62" s="77">
        <f t="shared" ref="D62:J62" ca="1" si="33">IF(D$2&lt;&gt;"",INDIRECT(D$2&amp;"!C68"),"")</f>
        <v>26</v>
      </c>
      <c r="E62" s="77">
        <f t="shared" ca="1" si="33"/>
        <v>20</v>
      </c>
      <c r="F62" s="77" t="str">
        <f t="shared" ca="1" si="33"/>
        <v/>
      </c>
      <c r="G62" s="77" t="str">
        <f t="shared" ca="1" si="33"/>
        <v/>
      </c>
      <c r="H62" s="77" t="str">
        <f t="shared" ca="1" si="33"/>
        <v/>
      </c>
      <c r="I62" s="77" t="str">
        <f t="shared" ca="1" si="33"/>
        <v/>
      </c>
      <c r="J62" s="77" t="str">
        <f t="shared" ca="1" si="33"/>
        <v/>
      </c>
      <c r="K62" s="62">
        <f ca="1">C62</f>
        <v>23</v>
      </c>
    </row>
    <row r="63" spans="1:21" ht="12.75" customHeight="1" x14ac:dyDescent="0.15">
      <c r="A63" s="109" t="s">
        <v>25</v>
      </c>
      <c r="B63" s="110"/>
      <c r="C63" s="4">
        <f ca="1">ROUND(AVERAGE(D63:J63),3)</f>
        <v>1.4950000000000001</v>
      </c>
      <c r="D63" s="63">
        <f t="shared" ref="D63:J63" ca="1" si="34">IF(D$2&lt;&gt;"",INDIRECT(D$2&amp;"!C69"),"")</f>
        <v>1.69</v>
      </c>
      <c r="E63" s="63">
        <f t="shared" ca="1" si="34"/>
        <v>1.3</v>
      </c>
      <c r="F63" s="63" t="str">
        <f t="shared" ca="1" si="34"/>
        <v/>
      </c>
      <c r="G63" s="63" t="str">
        <f t="shared" ca="1" si="34"/>
        <v/>
      </c>
      <c r="H63" s="63" t="str">
        <f t="shared" ca="1" si="34"/>
        <v/>
      </c>
      <c r="I63" s="63" t="str">
        <f t="shared" ca="1" si="34"/>
        <v/>
      </c>
      <c r="J63" s="63" t="str">
        <f t="shared" ca="1" si="34"/>
        <v/>
      </c>
      <c r="K63" s="64">
        <f ca="1">C63*100</f>
        <v>149.5</v>
      </c>
    </row>
    <row r="64" spans="1:21" ht="12.75" customHeight="1" x14ac:dyDescent="0.15">
      <c r="K64" s="19" t="str">
        <f ca="1">"形状比＝"&amp;ROUND(K61/K62*100,0)&amp;"、Sr＝"&amp;ROUND((10000/K60)^0.5/K61*100,0)</f>
        <v>形状比＝74、Sr＝26</v>
      </c>
    </row>
    <row r="65" spans="1:21" ht="12.75" customHeight="1" x14ac:dyDescent="0.15">
      <c r="K65" s="19"/>
    </row>
    <row r="66" spans="1:21" ht="12.75" customHeight="1" x14ac:dyDescent="0.15">
      <c r="A66" s="121"/>
      <c r="B66" s="122"/>
      <c r="C66" s="118" t="s">
        <v>19</v>
      </c>
      <c r="D66" s="119"/>
      <c r="E66" s="119"/>
      <c r="F66" s="119"/>
      <c r="G66" s="119"/>
      <c r="H66" s="119"/>
      <c r="I66" s="119"/>
      <c r="J66" s="120"/>
    </row>
    <row r="67" spans="1:21" ht="12.75" customHeight="1" x14ac:dyDescent="0.15">
      <c r="A67" s="123"/>
      <c r="B67" s="124"/>
      <c r="C67" s="59" t="str">
        <f>C$9</f>
        <v>平均</v>
      </c>
      <c r="D67" s="59" t="str">
        <f t="shared" ref="D67:J67" si="35">IF(D$3&lt;&gt;"",D$3,"")</f>
        <v>No.49</v>
      </c>
      <c r="E67" s="59" t="str">
        <f t="shared" si="35"/>
        <v>No.50</v>
      </c>
      <c r="F67" s="59" t="str">
        <f t="shared" si="35"/>
        <v/>
      </c>
      <c r="G67" s="59" t="str">
        <f t="shared" si="35"/>
        <v/>
      </c>
      <c r="H67" s="59" t="str">
        <f t="shared" si="35"/>
        <v/>
      </c>
      <c r="I67" s="59" t="str">
        <f t="shared" si="35"/>
        <v/>
      </c>
      <c r="J67" s="59" t="str">
        <f t="shared" si="35"/>
        <v/>
      </c>
    </row>
    <row r="68" spans="1:21" ht="12.75" customHeight="1" x14ac:dyDescent="0.15">
      <c r="A68" s="109" t="s">
        <v>27</v>
      </c>
      <c r="B68" s="110"/>
      <c r="C68" s="15">
        <f ca="1">C18-C40</f>
        <v>0</v>
      </c>
      <c r="D68" s="77">
        <f ca="1">IF(D$2&lt;&gt;"",INDIRECT(D$2&amp;"!D66"),"")</f>
        <v>0</v>
      </c>
      <c r="E68" s="77">
        <f ca="1">IF(E$2&lt;&gt;"",INDIRECT(E$2&amp;"!D66"),"")</f>
        <v>0</v>
      </c>
      <c r="F68" s="77" t="str">
        <f t="shared" ref="F68:J68" ca="1" si="36">IF(F$2&lt;&gt;"",INDIRECT(F$2&amp;"!D66"),"")</f>
        <v/>
      </c>
      <c r="G68" s="77" t="str">
        <f t="shared" ca="1" si="36"/>
        <v/>
      </c>
      <c r="H68" s="77" t="str">
        <f t="shared" ca="1" si="36"/>
        <v/>
      </c>
      <c r="I68" s="77" t="str">
        <f t="shared" ca="1" si="36"/>
        <v/>
      </c>
      <c r="J68" s="77" t="str">
        <f t="shared" ca="1" si="36"/>
        <v/>
      </c>
    </row>
    <row r="69" spans="1:21" ht="12.75" customHeight="1" x14ac:dyDescent="0.15">
      <c r="A69" s="109" t="s">
        <v>23</v>
      </c>
      <c r="B69" s="110"/>
      <c r="C69" s="15"/>
      <c r="D69" s="77" t="str">
        <f t="shared" ref="D69:J69" ca="1" si="37">IF(D$2&lt;&gt;"",INDIRECT(D$2&amp;"!D67"),"")</f>
        <v/>
      </c>
      <c r="E69" s="77" t="str">
        <f t="shared" ca="1" si="37"/>
        <v/>
      </c>
      <c r="F69" s="77" t="str">
        <f t="shared" ca="1" si="37"/>
        <v/>
      </c>
      <c r="G69" s="77" t="str">
        <f t="shared" ca="1" si="37"/>
        <v/>
      </c>
      <c r="H69" s="77" t="str">
        <f t="shared" ca="1" si="37"/>
        <v/>
      </c>
      <c r="I69" s="77" t="str">
        <f t="shared" ca="1" si="37"/>
        <v/>
      </c>
      <c r="J69" s="77" t="str">
        <f t="shared" ca="1" si="37"/>
        <v/>
      </c>
    </row>
    <row r="70" spans="1:21" ht="12.75" customHeight="1" x14ac:dyDescent="0.15">
      <c r="A70" s="109" t="s">
        <v>24</v>
      </c>
      <c r="B70" s="110"/>
      <c r="C70" s="15"/>
      <c r="D70" s="77" t="str">
        <f t="shared" ref="D70:J70" ca="1" si="38">IF(D$2&lt;&gt;"",INDIRECT(D$2&amp;"!D68"),"")</f>
        <v/>
      </c>
      <c r="E70" s="77" t="str">
        <f t="shared" ca="1" si="38"/>
        <v/>
      </c>
      <c r="F70" s="77" t="str">
        <f t="shared" ca="1" si="38"/>
        <v/>
      </c>
      <c r="G70" s="77" t="str">
        <f t="shared" ca="1" si="38"/>
        <v/>
      </c>
      <c r="H70" s="77" t="str">
        <f t="shared" ca="1" si="38"/>
        <v/>
      </c>
      <c r="I70" s="77" t="str">
        <f t="shared" ca="1" si="38"/>
        <v/>
      </c>
      <c r="J70" s="77" t="str">
        <f t="shared" ca="1" si="38"/>
        <v/>
      </c>
    </row>
    <row r="71" spans="1:21" ht="12.75" customHeight="1" x14ac:dyDescent="0.15">
      <c r="A71" s="109" t="s">
        <v>25</v>
      </c>
      <c r="B71" s="110"/>
      <c r="C71" s="4"/>
      <c r="D71" s="65" t="str">
        <f t="shared" ref="D71:J71" ca="1" si="39">IF(D$2&lt;&gt;"",INDIRECT(D$2&amp;"!D69"),"")</f>
        <v/>
      </c>
      <c r="E71" s="65" t="str">
        <f t="shared" ca="1" si="39"/>
        <v/>
      </c>
      <c r="F71" s="65" t="str">
        <f t="shared" ca="1" si="39"/>
        <v/>
      </c>
      <c r="G71" s="65" t="str">
        <f t="shared" ca="1" si="39"/>
        <v/>
      </c>
      <c r="H71" s="65" t="str">
        <f t="shared" ca="1" si="39"/>
        <v/>
      </c>
      <c r="I71" s="65" t="str">
        <f t="shared" ca="1" si="39"/>
        <v/>
      </c>
      <c r="J71" s="65" t="str">
        <f t="shared" ca="1" si="39"/>
        <v/>
      </c>
    </row>
    <row r="72" spans="1:21" ht="12.75" customHeight="1" x14ac:dyDescent="0.15"/>
    <row r="73" spans="1:21" ht="12.75" customHeight="1" x14ac:dyDescent="0.15">
      <c r="A73" s="121"/>
      <c r="B73" s="122"/>
      <c r="C73" s="115" t="s">
        <v>20</v>
      </c>
      <c r="D73" s="116"/>
      <c r="E73" s="116"/>
      <c r="F73" s="116"/>
      <c r="G73" s="116"/>
      <c r="H73" s="116"/>
      <c r="I73" s="116"/>
      <c r="J73" s="117"/>
    </row>
    <row r="74" spans="1:21" ht="12.75" customHeight="1" x14ac:dyDescent="0.15">
      <c r="A74" s="123"/>
      <c r="B74" s="124"/>
      <c r="C74" s="59" t="str">
        <f>C$9</f>
        <v>平均</v>
      </c>
      <c r="D74" s="59" t="str">
        <f t="shared" ref="D74:J74" si="40">IF(D$3&lt;&gt;"",D$3,"")</f>
        <v>No.49</v>
      </c>
      <c r="E74" s="59" t="str">
        <f t="shared" si="40"/>
        <v>No.50</v>
      </c>
      <c r="F74" s="59" t="str">
        <f t="shared" si="40"/>
        <v/>
      </c>
      <c r="G74" s="59" t="str">
        <f t="shared" si="40"/>
        <v/>
      </c>
      <c r="H74" s="59" t="str">
        <f t="shared" si="40"/>
        <v/>
      </c>
      <c r="I74" s="59" t="str">
        <f t="shared" si="40"/>
        <v/>
      </c>
      <c r="J74" s="59" t="str">
        <f t="shared" si="40"/>
        <v/>
      </c>
      <c r="L74" s="13"/>
      <c r="M74" s="13"/>
      <c r="N74" s="13"/>
      <c r="U74" s="13"/>
    </row>
    <row r="75" spans="1:21" ht="12.75" customHeight="1" x14ac:dyDescent="0.15">
      <c r="A75" s="109" t="s">
        <v>27</v>
      </c>
      <c r="B75" s="110"/>
      <c r="C75" s="15">
        <f ca="1">C25-C47</f>
        <v>5</v>
      </c>
      <c r="D75" s="77">
        <f t="shared" ref="D75:J75" ca="1" si="41">IF(D$2&lt;&gt;"",INDIRECT(D$2&amp;"!E66"),"")</f>
        <v>4</v>
      </c>
      <c r="E75" s="77">
        <f t="shared" ca="1" si="41"/>
        <v>5</v>
      </c>
      <c r="F75" s="77" t="str">
        <f t="shared" ca="1" si="41"/>
        <v/>
      </c>
      <c r="G75" s="77" t="str">
        <f t="shared" ca="1" si="41"/>
        <v/>
      </c>
      <c r="H75" s="77" t="str">
        <f t="shared" ca="1" si="41"/>
        <v/>
      </c>
      <c r="I75" s="77" t="str">
        <f t="shared" ca="1" si="41"/>
        <v/>
      </c>
      <c r="J75" s="77" t="str">
        <f t="shared" ca="1" si="41"/>
        <v/>
      </c>
      <c r="L75" s="72"/>
      <c r="M75" s="72"/>
      <c r="N75" s="72"/>
    </row>
    <row r="76" spans="1:21" ht="12.75" customHeight="1" x14ac:dyDescent="0.15">
      <c r="A76" s="109" t="s">
        <v>23</v>
      </c>
      <c r="B76" s="110"/>
      <c r="C76" s="15">
        <f ca="1">ROUND(AVERAGE(D76:J76),0)</f>
        <v>17</v>
      </c>
      <c r="D76" s="77">
        <f t="shared" ref="D76:J76" ca="1" si="42">IF(D$2&lt;&gt;"",INDIRECT(D$2&amp;"!E67"),"")</f>
        <v>17</v>
      </c>
      <c r="E76" s="77">
        <f t="shared" ca="1" si="42"/>
        <v>16</v>
      </c>
      <c r="F76" s="77" t="str">
        <f t="shared" ca="1" si="42"/>
        <v/>
      </c>
      <c r="G76" s="77" t="str">
        <f t="shared" ca="1" si="42"/>
        <v/>
      </c>
      <c r="H76" s="77" t="str">
        <f t="shared" ca="1" si="42"/>
        <v/>
      </c>
      <c r="I76" s="77" t="str">
        <f t="shared" ca="1" si="42"/>
        <v/>
      </c>
      <c r="J76" s="77" t="str">
        <f t="shared" ca="1" si="42"/>
        <v/>
      </c>
    </row>
    <row r="77" spans="1:21" ht="12.75" customHeight="1" x14ac:dyDescent="0.15">
      <c r="A77" s="109" t="s">
        <v>24</v>
      </c>
      <c r="B77" s="110"/>
      <c r="C77" s="15">
        <f ca="1">ROUND(AVERAGE(D77:J77),0)</f>
        <v>23</v>
      </c>
      <c r="D77" s="77">
        <f t="shared" ref="D77:J77" ca="1" si="43">IF(D$2&lt;&gt;"",INDIRECT(D$2&amp;"!E68"),"")</f>
        <v>26</v>
      </c>
      <c r="E77" s="77">
        <f t="shared" ca="1" si="43"/>
        <v>20</v>
      </c>
      <c r="F77" s="77" t="str">
        <f t="shared" ca="1" si="43"/>
        <v/>
      </c>
      <c r="G77" s="77" t="str">
        <f t="shared" ca="1" si="43"/>
        <v/>
      </c>
      <c r="H77" s="77" t="str">
        <f t="shared" ca="1" si="43"/>
        <v/>
      </c>
      <c r="I77" s="77" t="str">
        <f t="shared" ca="1" si="43"/>
        <v/>
      </c>
      <c r="J77" s="77" t="str">
        <f t="shared" ca="1" si="43"/>
        <v/>
      </c>
    </row>
    <row r="78" spans="1:21" ht="12.75" customHeight="1" x14ac:dyDescent="0.15">
      <c r="A78" s="109" t="s">
        <v>25</v>
      </c>
      <c r="B78" s="110"/>
      <c r="C78" s="4">
        <f ca="1">ROUND(AVERAGE(D78:J78),3)</f>
        <v>1.4950000000000001</v>
      </c>
      <c r="D78" s="63">
        <f t="shared" ref="D78:J78" ca="1" si="44">IF(D$2&lt;&gt;"",INDIRECT(D$2&amp;"!E69"),"")</f>
        <v>1.69</v>
      </c>
      <c r="E78" s="63">
        <f t="shared" ca="1" si="44"/>
        <v>1.3</v>
      </c>
      <c r="F78" s="63" t="str">
        <f t="shared" ca="1" si="44"/>
        <v/>
      </c>
      <c r="G78" s="63" t="str">
        <f t="shared" ca="1" si="44"/>
        <v/>
      </c>
      <c r="H78" s="63" t="str">
        <f t="shared" ca="1" si="44"/>
        <v/>
      </c>
      <c r="I78" s="63" t="str">
        <f t="shared" ca="1" si="44"/>
        <v/>
      </c>
      <c r="J78" s="63" t="str">
        <f t="shared" ca="1" si="44"/>
        <v/>
      </c>
    </row>
    <row r="79" spans="1:21" ht="12" customHeight="1" x14ac:dyDescent="0.15">
      <c r="H79" s="19"/>
    </row>
    <row r="82" spans="1:11" ht="22.5" customHeight="1" x14ac:dyDescent="0.15">
      <c r="A82" s="73" t="s">
        <v>200</v>
      </c>
    </row>
    <row r="83" spans="1:11" x14ac:dyDescent="0.15">
      <c r="A83" s="11" t="s">
        <v>201</v>
      </c>
    </row>
    <row r="84" spans="1:11" x14ac:dyDescent="0.15">
      <c r="A84" s="74" t="s">
        <v>202</v>
      </c>
      <c r="B84" s="114" t="s">
        <v>203</v>
      </c>
      <c r="C84" s="114"/>
      <c r="D84" s="114"/>
      <c r="E84" s="114"/>
      <c r="F84" s="114"/>
      <c r="G84" s="114"/>
      <c r="H84" s="114"/>
      <c r="I84" s="114"/>
      <c r="J84" s="114"/>
      <c r="K84" s="114"/>
    </row>
    <row r="85" spans="1:11" x14ac:dyDescent="0.15">
      <c r="A85" s="74" t="s">
        <v>204</v>
      </c>
      <c r="B85" s="114" t="s">
        <v>205</v>
      </c>
      <c r="C85" s="114"/>
      <c r="D85" s="114"/>
      <c r="E85" s="114"/>
      <c r="F85" s="114"/>
      <c r="G85" s="114"/>
      <c r="H85" s="114"/>
      <c r="I85" s="114"/>
      <c r="J85" s="114"/>
      <c r="K85" s="114"/>
    </row>
    <row r="86" spans="1:11" x14ac:dyDescent="0.15">
      <c r="A86" s="74" t="s">
        <v>206</v>
      </c>
      <c r="B86" s="114" t="s">
        <v>207</v>
      </c>
      <c r="C86" s="114"/>
      <c r="D86" s="114"/>
      <c r="E86" s="114"/>
      <c r="F86" s="114"/>
      <c r="G86" s="114"/>
      <c r="H86" s="114"/>
      <c r="I86" s="114"/>
      <c r="J86" s="114"/>
      <c r="K86" s="114"/>
    </row>
    <row r="87" spans="1:11" x14ac:dyDescent="0.15">
      <c r="A87" s="74" t="s">
        <v>208</v>
      </c>
      <c r="B87" s="114" t="s">
        <v>209</v>
      </c>
      <c r="C87" s="114"/>
      <c r="D87" s="114"/>
      <c r="E87" s="114"/>
      <c r="F87" s="114"/>
      <c r="G87" s="114"/>
      <c r="H87" s="114"/>
      <c r="I87" s="114"/>
      <c r="J87" s="114"/>
      <c r="K87" s="114"/>
    </row>
    <row r="88" spans="1:11" x14ac:dyDescent="0.15">
      <c r="A88" s="75" t="s">
        <v>210</v>
      </c>
    </row>
    <row r="90" spans="1:11" x14ac:dyDescent="0.15">
      <c r="A90" s="75" t="s">
        <v>211</v>
      </c>
    </row>
    <row r="92" spans="1:11" x14ac:dyDescent="0.15">
      <c r="A92" s="11" t="s">
        <v>601</v>
      </c>
    </row>
    <row r="93" spans="1:11" x14ac:dyDescent="0.15">
      <c r="A93" s="11" t="s">
        <v>602</v>
      </c>
    </row>
    <row r="96" spans="1:11" x14ac:dyDescent="0.15">
      <c r="A96" s="11" t="s">
        <v>603</v>
      </c>
    </row>
  </sheetData>
  <mergeCells count="66">
    <mergeCell ref="B84:K84"/>
    <mergeCell ref="B85:K85"/>
    <mergeCell ref="B86:K86"/>
    <mergeCell ref="B87:K87"/>
    <mergeCell ref="C73:J73"/>
    <mergeCell ref="A75:B75"/>
    <mergeCell ref="A76:B76"/>
    <mergeCell ref="A78:B78"/>
    <mergeCell ref="C66:J66"/>
    <mergeCell ref="A68:B68"/>
    <mergeCell ref="A69:B69"/>
    <mergeCell ref="A70:B70"/>
    <mergeCell ref="A71:B71"/>
    <mergeCell ref="A60:B60"/>
    <mergeCell ref="A61:B61"/>
    <mergeCell ref="A77:B77"/>
    <mergeCell ref="A63:B63"/>
    <mergeCell ref="A66:B67"/>
    <mergeCell ref="A73:B74"/>
    <mergeCell ref="A62:B62"/>
    <mergeCell ref="A49:B49"/>
    <mergeCell ref="A50:B50"/>
    <mergeCell ref="A53:B53"/>
    <mergeCell ref="C58:K58"/>
    <mergeCell ref="A54:B54"/>
    <mergeCell ref="A55:B55"/>
    <mergeCell ref="A58:B59"/>
    <mergeCell ref="A41:B41"/>
    <mergeCell ref="A42:B42"/>
    <mergeCell ref="A43:B43"/>
    <mergeCell ref="A45:B46"/>
    <mergeCell ref="A48:B48"/>
    <mergeCell ref="A47:B47"/>
    <mergeCell ref="A35:B35"/>
    <mergeCell ref="A36:B36"/>
    <mergeCell ref="A38:B39"/>
    <mergeCell ref="C38:J38"/>
    <mergeCell ref="A40:B40"/>
    <mergeCell ref="C31:K31"/>
    <mergeCell ref="A18:B18"/>
    <mergeCell ref="A19:B19"/>
    <mergeCell ref="A20:B20"/>
    <mergeCell ref="A21:B21"/>
    <mergeCell ref="A23:B24"/>
    <mergeCell ref="C23:J23"/>
    <mergeCell ref="A25:B25"/>
    <mergeCell ref="A26:B26"/>
    <mergeCell ref="A27:B27"/>
    <mergeCell ref="A28:B28"/>
    <mergeCell ref="A31:B32"/>
    <mergeCell ref="C45:J45"/>
    <mergeCell ref="A33:B33"/>
    <mergeCell ref="A34:B34"/>
    <mergeCell ref="C16:J16"/>
    <mergeCell ref="A1:C1"/>
    <mergeCell ref="D1:G1"/>
    <mergeCell ref="A2:C2"/>
    <mergeCell ref="A3:C3"/>
    <mergeCell ref="A5:C5"/>
    <mergeCell ref="A8:B9"/>
    <mergeCell ref="C8:K8"/>
    <mergeCell ref="A10:B10"/>
    <mergeCell ref="A11:B11"/>
    <mergeCell ref="A12:B12"/>
    <mergeCell ref="A13:B13"/>
    <mergeCell ref="A16:B17"/>
  </mergeCells>
  <phoneticPr fontId="3"/>
  <pageMargins left="0.98425196850393704" right="0.39370078740157483" top="0.59055118110236227" bottom="0.59055118110236227" header="0.31496062992125984" footer="0.15748031496062992"/>
  <pageSetup paperSize="9" scale="85" fitToHeight="0" orientation="portrait" horizontalDpi="300" verticalDpi="300"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theme="9" tint="-0.249977111117893"/>
  </sheetPr>
  <dimension ref="A1:AJ120"/>
  <sheetViews>
    <sheetView view="pageBreakPreview" topLeftCell="A10" zoomScaleNormal="100" zoomScaleSheetLayoutView="100" workbookViewId="0">
      <selection activeCell="S52" sqref="S52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256" width="8.125" style="1"/>
    <col min="257" max="259" width="7.875" style="1" customWidth="1"/>
    <col min="260" max="260" width="8.125" style="1" customWidth="1"/>
    <col min="261" max="262" width="8" style="1" customWidth="1"/>
    <col min="263" max="263" width="11.75" style="1" customWidth="1"/>
    <col min="264" max="264" width="7.75" style="1" customWidth="1"/>
    <col min="265" max="265" width="24.75" style="1" customWidth="1"/>
    <col min="266" max="512" width="8.125" style="1"/>
    <col min="513" max="515" width="7.875" style="1" customWidth="1"/>
    <col min="516" max="516" width="8.125" style="1" customWidth="1"/>
    <col min="517" max="518" width="8" style="1" customWidth="1"/>
    <col min="519" max="519" width="11.75" style="1" customWidth="1"/>
    <col min="520" max="520" width="7.75" style="1" customWidth="1"/>
    <col min="521" max="521" width="24.75" style="1" customWidth="1"/>
    <col min="522" max="768" width="8.125" style="1"/>
    <col min="769" max="771" width="7.875" style="1" customWidth="1"/>
    <col min="772" max="772" width="8.125" style="1" customWidth="1"/>
    <col min="773" max="774" width="8" style="1" customWidth="1"/>
    <col min="775" max="775" width="11.75" style="1" customWidth="1"/>
    <col min="776" max="776" width="7.75" style="1" customWidth="1"/>
    <col min="777" max="777" width="24.75" style="1" customWidth="1"/>
    <col min="778" max="1024" width="8.125" style="1"/>
    <col min="1025" max="1027" width="7.875" style="1" customWidth="1"/>
    <col min="1028" max="1028" width="8.125" style="1" customWidth="1"/>
    <col min="1029" max="1030" width="8" style="1" customWidth="1"/>
    <col min="1031" max="1031" width="11.75" style="1" customWidth="1"/>
    <col min="1032" max="1032" width="7.75" style="1" customWidth="1"/>
    <col min="1033" max="1033" width="24.75" style="1" customWidth="1"/>
    <col min="1034" max="1280" width="8.125" style="1"/>
    <col min="1281" max="1283" width="7.875" style="1" customWidth="1"/>
    <col min="1284" max="1284" width="8.125" style="1" customWidth="1"/>
    <col min="1285" max="1286" width="8" style="1" customWidth="1"/>
    <col min="1287" max="1287" width="11.75" style="1" customWidth="1"/>
    <col min="1288" max="1288" width="7.75" style="1" customWidth="1"/>
    <col min="1289" max="1289" width="24.75" style="1" customWidth="1"/>
    <col min="1290" max="1536" width="8.125" style="1"/>
    <col min="1537" max="1539" width="7.875" style="1" customWidth="1"/>
    <col min="1540" max="1540" width="8.125" style="1" customWidth="1"/>
    <col min="1541" max="1542" width="8" style="1" customWidth="1"/>
    <col min="1543" max="1543" width="11.75" style="1" customWidth="1"/>
    <col min="1544" max="1544" width="7.75" style="1" customWidth="1"/>
    <col min="1545" max="1545" width="24.75" style="1" customWidth="1"/>
    <col min="1546" max="1792" width="8.125" style="1"/>
    <col min="1793" max="1795" width="7.875" style="1" customWidth="1"/>
    <col min="1796" max="1796" width="8.125" style="1" customWidth="1"/>
    <col min="1797" max="1798" width="8" style="1" customWidth="1"/>
    <col min="1799" max="1799" width="11.75" style="1" customWidth="1"/>
    <col min="1800" max="1800" width="7.75" style="1" customWidth="1"/>
    <col min="1801" max="1801" width="24.75" style="1" customWidth="1"/>
    <col min="1802" max="2048" width="8.125" style="1"/>
    <col min="2049" max="2051" width="7.875" style="1" customWidth="1"/>
    <col min="2052" max="2052" width="8.125" style="1" customWidth="1"/>
    <col min="2053" max="2054" width="8" style="1" customWidth="1"/>
    <col min="2055" max="2055" width="11.75" style="1" customWidth="1"/>
    <col min="2056" max="2056" width="7.75" style="1" customWidth="1"/>
    <col min="2057" max="2057" width="24.75" style="1" customWidth="1"/>
    <col min="2058" max="2304" width="8.125" style="1"/>
    <col min="2305" max="2307" width="7.875" style="1" customWidth="1"/>
    <col min="2308" max="2308" width="8.125" style="1" customWidth="1"/>
    <col min="2309" max="2310" width="8" style="1" customWidth="1"/>
    <col min="2311" max="2311" width="11.75" style="1" customWidth="1"/>
    <col min="2312" max="2312" width="7.75" style="1" customWidth="1"/>
    <col min="2313" max="2313" width="24.75" style="1" customWidth="1"/>
    <col min="2314" max="2560" width="8.125" style="1"/>
    <col min="2561" max="2563" width="7.875" style="1" customWidth="1"/>
    <col min="2564" max="2564" width="8.125" style="1" customWidth="1"/>
    <col min="2565" max="2566" width="8" style="1" customWidth="1"/>
    <col min="2567" max="2567" width="11.75" style="1" customWidth="1"/>
    <col min="2568" max="2568" width="7.75" style="1" customWidth="1"/>
    <col min="2569" max="2569" width="24.75" style="1" customWidth="1"/>
    <col min="2570" max="2816" width="8.125" style="1"/>
    <col min="2817" max="2819" width="7.875" style="1" customWidth="1"/>
    <col min="2820" max="2820" width="8.125" style="1" customWidth="1"/>
    <col min="2821" max="2822" width="8" style="1" customWidth="1"/>
    <col min="2823" max="2823" width="11.75" style="1" customWidth="1"/>
    <col min="2824" max="2824" width="7.75" style="1" customWidth="1"/>
    <col min="2825" max="2825" width="24.75" style="1" customWidth="1"/>
    <col min="2826" max="3072" width="8.125" style="1"/>
    <col min="3073" max="3075" width="7.875" style="1" customWidth="1"/>
    <col min="3076" max="3076" width="8.125" style="1" customWidth="1"/>
    <col min="3077" max="3078" width="8" style="1" customWidth="1"/>
    <col min="3079" max="3079" width="11.75" style="1" customWidth="1"/>
    <col min="3080" max="3080" width="7.75" style="1" customWidth="1"/>
    <col min="3081" max="3081" width="24.75" style="1" customWidth="1"/>
    <col min="3082" max="3328" width="8.125" style="1"/>
    <col min="3329" max="3331" width="7.875" style="1" customWidth="1"/>
    <col min="3332" max="3332" width="8.125" style="1" customWidth="1"/>
    <col min="3333" max="3334" width="8" style="1" customWidth="1"/>
    <col min="3335" max="3335" width="11.75" style="1" customWidth="1"/>
    <col min="3336" max="3336" width="7.75" style="1" customWidth="1"/>
    <col min="3337" max="3337" width="24.75" style="1" customWidth="1"/>
    <col min="3338" max="3584" width="8.125" style="1"/>
    <col min="3585" max="3587" width="7.875" style="1" customWidth="1"/>
    <col min="3588" max="3588" width="8.125" style="1" customWidth="1"/>
    <col min="3589" max="3590" width="8" style="1" customWidth="1"/>
    <col min="3591" max="3591" width="11.75" style="1" customWidth="1"/>
    <col min="3592" max="3592" width="7.75" style="1" customWidth="1"/>
    <col min="3593" max="3593" width="24.75" style="1" customWidth="1"/>
    <col min="3594" max="3840" width="8.125" style="1"/>
    <col min="3841" max="3843" width="7.875" style="1" customWidth="1"/>
    <col min="3844" max="3844" width="8.125" style="1" customWidth="1"/>
    <col min="3845" max="3846" width="8" style="1" customWidth="1"/>
    <col min="3847" max="3847" width="11.75" style="1" customWidth="1"/>
    <col min="3848" max="3848" width="7.75" style="1" customWidth="1"/>
    <col min="3849" max="3849" width="24.75" style="1" customWidth="1"/>
    <col min="3850" max="4096" width="8.125" style="1"/>
    <col min="4097" max="4099" width="7.875" style="1" customWidth="1"/>
    <col min="4100" max="4100" width="8.125" style="1" customWidth="1"/>
    <col min="4101" max="4102" width="8" style="1" customWidth="1"/>
    <col min="4103" max="4103" width="11.75" style="1" customWidth="1"/>
    <col min="4104" max="4104" width="7.75" style="1" customWidth="1"/>
    <col min="4105" max="4105" width="24.75" style="1" customWidth="1"/>
    <col min="4106" max="4352" width="8.125" style="1"/>
    <col min="4353" max="4355" width="7.875" style="1" customWidth="1"/>
    <col min="4356" max="4356" width="8.125" style="1" customWidth="1"/>
    <col min="4357" max="4358" width="8" style="1" customWidth="1"/>
    <col min="4359" max="4359" width="11.75" style="1" customWidth="1"/>
    <col min="4360" max="4360" width="7.75" style="1" customWidth="1"/>
    <col min="4361" max="4361" width="24.75" style="1" customWidth="1"/>
    <col min="4362" max="4608" width="8.125" style="1"/>
    <col min="4609" max="4611" width="7.875" style="1" customWidth="1"/>
    <col min="4612" max="4612" width="8.125" style="1" customWidth="1"/>
    <col min="4613" max="4614" width="8" style="1" customWidth="1"/>
    <col min="4615" max="4615" width="11.75" style="1" customWidth="1"/>
    <col min="4616" max="4616" width="7.75" style="1" customWidth="1"/>
    <col min="4617" max="4617" width="24.75" style="1" customWidth="1"/>
    <col min="4618" max="4864" width="8.125" style="1"/>
    <col min="4865" max="4867" width="7.875" style="1" customWidth="1"/>
    <col min="4868" max="4868" width="8.125" style="1" customWidth="1"/>
    <col min="4869" max="4870" width="8" style="1" customWidth="1"/>
    <col min="4871" max="4871" width="11.75" style="1" customWidth="1"/>
    <col min="4872" max="4872" width="7.75" style="1" customWidth="1"/>
    <col min="4873" max="4873" width="24.75" style="1" customWidth="1"/>
    <col min="4874" max="5120" width="8.125" style="1"/>
    <col min="5121" max="5123" width="7.875" style="1" customWidth="1"/>
    <col min="5124" max="5124" width="8.125" style="1" customWidth="1"/>
    <col min="5125" max="5126" width="8" style="1" customWidth="1"/>
    <col min="5127" max="5127" width="11.75" style="1" customWidth="1"/>
    <col min="5128" max="5128" width="7.75" style="1" customWidth="1"/>
    <col min="5129" max="5129" width="24.75" style="1" customWidth="1"/>
    <col min="5130" max="5376" width="8.125" style="1"/>
    <col min="5377" max="5379" width="7.875" style="1" customWidth="1"/>
    <col min="5380" max="5380" width="8.125" style="1" customWidth="1"/>
    <col min="5381" max="5382" width="8" style="1" customWidth="1"/>
    <col min="5383" max="5383" width="11.75" style="1" customWidth="1"/>
    <col min="5384" max="5384" width="7.75" style="1" customWidth="1"/>
    <col min="5385" max="5385" width="24.75" style="1" customWidth="1"/>
    <col min="5386" max="5632" width="8.125" style="1"/>
    <col min="5633" max="5635" width="7.875" style="1" customWidth="1"/>
    <col min="5636" max="5636" width="8.125" style="1" customWidth="1"/>
    <col min="5637" max="5638" width="8" style="1" customWidth="1"/>
    <col min="5639" max="5639" width="11.75" style="1" customWidth="1"/>
    <col min="5640" max="5640" width="7.75" style="1" customWidth="1"/>
    <col min="5641" max="5641" width="24.75" style="1" customWidth="1"/>
    <col min="5642" max="5888" width="8.125" style="1"/>
    <col min="5889" max="5891" width="7.875" style="1" customWidth="1"/>
    <col min="5892" max="5892" width="8.125" style="1" customWidth="1"/>
    <col min="5893" max="5894" width="8" style="1" customWidth="1"/>
    <col min="5895" max="5895" width="11.75" style="1" customWidth="1"/>
    <col min="5896" max="5896" width="7.75" style="1" customWidth="1"/>
    <col min="5897" max="5897" width="24.75" style="1" customWidth="1"/>
    <col min="5898" max="6144" width="8.125" style="1"/>
    <col min="6145" max="6147" width="7.875" style="1" customWidth="1"/>
    <col min="6148" max="6148" width="8.125" style="1" customWidth="1"/>
    <col min="6149" max="6150" width="8" style="1" customWidth="1"/>
    <col min="6151" max="6151" width="11.75" style="1" customWidth="1"/>
    <col min="6152" max="6152" width="7.75" style="1" customWidth="1"/>
    <col min="6153" max="6153" width="24.75" style="1" customWidth="1"/>
    <col min="6154" max="6400" width="8.125" style="1"/>
    <col min="6401" max="6403" width="7.875" style="1" customWidth="1"/>
    <col min="6404" max="6404" width="8.125" style="1" customWidth="1"/>
    <col min="6405" max="6406" width="8" style="1" customWidth="1"/>
    <col min="6407" max="6407" width="11.75" style="1" customWidth="1"/>
    <col min="6408" max="6408" width="7.75" style="1" customWidth="1"/>
    <col min="6409" max="6409" width="24.75" style="1" customWidth="1"/>
    <col min="6410" max="6656" width="8.125" style="1"/>
    <col min="6657" max="6659" width="7.875" style="1" customWidth="1"/>
    <col min="6660" max="6660" width="8.125" style="1" customWidth="1"/>
    <col min="6661" max="6662" width="8" style="1" customWidth="1"/>
    <col min="6663" max="6663" width="11.75" style="1" customWidth="1"/>
    <col min="6664" max="6664" width="7.75" style="1" customWidth="1"/>
    <col min="6665" max="6665" width="24.75" style="1" customWidth="1"/>
    <col min="6666" max="6912" width="8.125" style="1"/>
    <col min="6913" max="6915" width="7.875" style="1" customWidth="1"/>
    <col min="6916" max="6916" width="8.125" style="1" customWidth="1"/>
    <col min="6917" max="6918" width="8" style="1" customWidth="1"/>
    <col min="6919" max="6919" width="11.75" style="1" customWidth="1"/>
    <col min="6920" max="6920" width="7.75" style="1" customWidth="1"/>
    <col min="6921" max="6921" width="24.75" style="1" customWidth="1"/>
    <col min="6922" max="7168" width="8.125" style="1"/>
    <col min="7169" max="7171" width="7.875" style="1" customWidth="1"/>
    <col min="7172" max="7172" width="8.125" style="1" customWidth="1"/>
    <col min="7173" max="7174" width="8" style="1" customWidth="1"/>
    <col min="7175" max="7175" width="11.75" style="1" customWidth="1"/>
    <col min="7176" max="7176" width="7.75" style="1" customWidth="1"/>
    <col min="7177" max="7177" width="24.75" style="1" customWidth="1"/>
    <col min="7178" max="7424" width="8.125" style="1"/>
    <col min="7425" max="7427" width="7.875" style="1" customWidth="1"/>
    <col min="7428" max="7428" width="8.125" style="1" customWidth="1"/>
    <col min="7429" max="7430" width="8" style="1" customWidth="1"/>
    <col min="7431" max="7431" width="11.75" style="1" customWidth="1"/>
    <col min="7432" max="7432" width="7.75" style="1" customWidth="1"/>
    <col min="7433" max="7433" width="24.75" style="1" customWidth="1"/>
    <col min="7434" max="7680" width="8.125" style="1"/>
    <col min="7681" max="7683" width="7.875" style="1" customWidth="1"/>
    <col min="7684" max="7684" width="8.125" style="1" customWidth="1"/>
    <col min="7685" max="7686" width="8" style="1" customWidth="1"/>
    <col min="7687" max="7687" width="11.75" style="1" customWidth="1"/>
    <col min="7688" max="7688" width="7.75" style="1" customWidth="1"/>
    <col min="7689" max="7689" width="24.75" style="1" customWidth="1"/>
    <col min="7690" max="7936" width="8.125" style="1"/>
    <col min="7937" max="7939" width="7.875" style="1" customWidth="1"/>
    <col min="7940" max="7940" width="8.125" style="1" customWidth="1"/>
    <col min="7941" max="7942" width="8" style="1" customWidth="1"/>
    <col min="7943" max="7943" width="11.75" style="1" customWidth="1"/>
    <col min="7944" max="7944" width="7.75" style="1" customWidth="1"/>
    <col min="7945" max="7945" width="24.75" style="1" customWidth="1"/>
    <col min="7946" max="8192" width="8.125" style="1"/>
    <col min="8193" max="8195" width="7.875" style="1" customWidth="1"/>
    <col min="8196" max="8196" width="8.125" style="1" customWidth="1"/>
    <col min="8197" max="8198" width="8" style="1" customWidth="1"/>
    <col min="8199" max="8199" width="11.75" style="1" customWidth="1"/>
    <col min="8200" max="8200" width="7.75" style="1" customWidth="1"/>
    <col min="8201" max="8201" width="24.75" style="1" customWidth="1"/>
    <col min="8202" max="8448" width="8.125" style="1"/>
    <col min="8449" max="8451" width="7.875" style="1" customWidth="1"/>
    <col min="8452" max="8452" width="8.125" style="1" customWidth="1"/>
    <col min="8453" max="8454" width="8" style="1" customWidth="1"/>
    <col min="8455" max="8455" width="11.75" style="1" customWidth="1"/>
    <col min="8456" max="8456" width="7.75" style="1" customWidth="1"/>
    <col min="8457" max="8457" width="24.75" style="1" customWidth="1"/>
    <col min="8458" max="8704" width="8.125" style="1"/>
    <col min="8705" max="8707" width="7.875" style="1" customWidth="1"/>
    <col min="8708" max="8708" width="8.125" style="1" customWidth="1"/>
    <col min="8709" max="8710" width="8" style="1" customWidth="1"/>
    <col min="8711" max="8711" width="11.75" style="1" customWidth="1"/>
    <col min="8712" max="8712" width="7.75" style="1" customWidth="1"/>
    <col min="8713" max="8713" width="24.75" style="1" customWidth="1"/>
    <col min="8714" max="8960" width="8.125" style="1"/>
    <col min="8961" max="8963" width="7.875" style="1" customWidth="1"/>
    <col min="8964" max="8964" width="8.125" style="1" customWidth="1"/>
    <col min="8965" max="8966" width="8" style="1" customWidth="1"/>
    <col min="8967" max="8967" width="11.75" style="1" customWidth="1"/>
    <col min="8968" max="8968" width="7.75" style="1" customWidth="1"/>
    <col min="8969" max="8969" width="24.75" style="1" customWidth="1"/>
    <col min="8970" max="9216" width="8.125" style="1"/>
    <col min="9217" max="9219" width="7.875" style="1" customWidth="1"/>
    <col min="9220" max="9220" width="8.125" style="1" customWidth="1"/>
    <col min="9221" max="9222" width="8" style="1" customWidth="1"/>
    <col min="9223" max="9223" width="11.75" style="1" customWidth="1"/>
    <col min="9224" max="9224" width="7.75" style="1" customWidth="1"/>
    <col min="9225" max="9225" width="24.75" style="1" customWidth="1"/>
    <col min="9226" max="9472" width="8.125" style="1"/>
    <col min="9473" max="9475" width="7.875" style="1" customWidth="1"/>
    <col min="9476" max="9476" width="8.125" style="1" customWidth="1"/>
    <col min="9477" max="9478" width="8" style="1" customWidth="1"/>
    <col min="9479" max="9479" width="11.75" style="1" customWidth="1"/>
    <col min="9480" max="9480" width="7.75" style="1" customWidth="1"/>
    <col min="9481" max="9481" width="24.75" style="1" customWidth="1"/>
    <col min="9482" max="9728" width="8.125" style="1"/>
    <col min="9729" max="9731" width="7.875" style="1" customWidth="1"/>
    <col min="9732" max="9732" width="8.125" style="1" customWidth="1"/>
    <col min="9733" max="9734" width="8" style="1" customWidth="1"/>
    <col min="9735" max="9735" width="11.75" style="1" customWidth="1"/>
    <col min="9736" max="9736" width="7.75" style="1" customWidth="1"/>
    <col min="9737" max="9737" width="24.75" style="1" customWidth="1"/>
    <col min="9738" max="9984" width="8.125" style="1"/>
    <col min="9985" max="9987" width="7.875" style="1" customWidth="1"/>
    <col min="9988" max="9988" width="8.125" style="1" customWidth="1"/>
    <col min="9989" max="9990" width="8" style="1" customWidth="1"/>
    <col min="9991" max="9991" width="11.75" style="1" customWidth="1"/>
    <col min="9992" max="9992" width="7.75" style="1" customWidth="1"/>
    <col min="9993" max="9993" width="24.75" style="1" customWidth="1"/>
    <col min="9994" max="10240" width="8.125" style="1"/>
    <col min="10241" max="10243" width="7.875" style="1" customWidth="1"/>
    <col min="10244" max="10244" width="8.125" style="1" customWidth="1"/>
    <col min="10245" max="10246" width="8" style="1" customWidth="1"/>
    <col min="10247" max="10247" width="11.75" style="1" customWidth="1"/>
    <col min="10248" max="10248" width="7.75" style="1" customWidth="1"/>
    <col min="10249" max="10249" width="24.75" style="1" customWidth="1"/>
    <col min="10250" max="10496" width="8.125" style="1"/>
    <col min="10497" max="10499" width="7.875" style="1" customWidth="1"/>
    <col min="10500" max="10500" width="8.125" style="1" customWidth="1"/>
    <col min="10501" max="10502" width="8" style="1" customWidth="1"/>
    <col min="10503" max="10503" width="11.75" style="1" customWidth="1"/>
    <col min="10504" max="10504" width="7.75" style="1" customWidth="1"/>
    <col min="10505" max="10505" width="24.75" style="1" customWidth="1"/>
    <col min="10506" max="10752" width="8.125" style="1"/>
    <col min="10753" max="10755" width="7.875" style="1" customWidth="1"/>
    <col min="10756" max="10756" width="8.125" style="1" customWidth="1"/>
    <col min="10757" max="10758" width="8" style="1" customWidth="1"/>
    <col min="10759" max="10759" width="11.75" style="1" customWidth="1"/>
    <col min="10760" max="10760" width="7.75" style="1" customWidth="1"/>
    <col min="10761" max="10761" width="24.75" style="1" customWidth="1"/>
    <col min="10762" max="11008" width="8.125" style="1"/>
    <col min="11009" max="11011" width="7.875" style="1" customWidth="1"/>
    <col min="11012" max="11012" width="8.125" style="1" customWidth="1"/>
    <col min="11013" max="11014" width="8" style="1" customWidth="1"/>
    <col min="11015" max="11015" width="11.75" style="1" customWidth="1"/>
    <col min="11016" max="11016" width="7.75" style="1" customWidth="1"/>
    <col min="11017" max="11017" width="24.75" style="1" customWidth="1"/>
    <col min="11018" max="11264" width="8.125" style="1"/>
    <col min="11265" max="11267" width="7.875" style="1" customWidth="1"/>
    <col min="11268" max="11268" width="8.125" style="1" customWidth="1"/>
    <col min="11269" max="11270" width="8" style="1" customWidth="1"/>
    <col min="11271" max="11271" width="11.75" style="1" customWidth="1"/>
    <col min="11272" max="11272" width="7.75" style="1" customWidth="1"/>
    <col min="11273" max="11273" width="24.75" style="1" customWidth="1"/>
    <col min="11274" max="11520" width="8.125" style="1"/>
    <col min="11521" max="11523" width="7.875" style="1" customWidth="1"/>
    <col min="11524" max="11524" width="8.125" style="1" customWidth="1"/>
    <col min="11525" max="11526" width="8" style="1" customWidth="1"/>
    <col min="11527" max="11527" width="11.75" style="1" customWidth="1"/>
    <col min="11528" max="11528" width="7.75" style="1" customWidth="1"/>
    <col min="11529" max="11529" width="24.75" style="1" customWidth="1"/>
    <col min="11530" max="11776" width="8.125" style="1"/>
    <col min="11777" max="11779" width="7.875" style="1" customWidth="1"/>
    <col min="11780" max="11780" width="8.125" style="1" customWidth="1"/>
    <col min="11781" max="11782" width="8" style="1" customWidth="1"/>
    <col min="11783" max="11783" width="11.75" style="1" customWidth="1"/>
    <col min="11784" max="11784" width="7.75" style="1" customWidth="1"/>
    <col min="11785" max="11785" width="24.75" style="1" customWidth="1"/>
    <col min="11786" max="12032" width="8.125" style="1"/>
    <col min="12033" max="12035" width="7.875" style="1" customWidth="1"/>
    <col min="12036" max="12036" width="8.125" style="1" customWidth="1"/>
    <col min="12037" max="12038" width="8" style="1" customWidth="1"/>
    <col min="12039" max="12039" width="11.75" style="1" customWidth="1"/>
    <col min="12040" max="12040" width="7.75" style="1" customWidth="1"/>
    <col min="12041" max="12041" width="24.75" style="1" customWidth="1"/>
    <col min="12042" max="12288" width="8.125" style="1"/>
    <col min="12289" max="12291" width="7.875" style="1" customWidth="1"/>
    <col min="12292" max="12292" width="8.125" style="1" customWidth="1"/>
    <col min="12293" max="12294" width="8" style="1" customWidth="1"/>
    <col min="12295" max="12295" width="11.75" style="1" customWidth="1"/>
    <col min="12296" max="12296" width="7.75" style="1" customWidth="1"/>
    <col min="12297" max="12297" width="24.75" style="1" customWidth="1"/>
    <col min="12298" max="12544" width="8.125" style="1"/>
    <col min="12545" max="12547" width="7.875" style="1" customWidth="1"/>
    <col min="12548" max="12548" width="8.125" style="1" customWidth="1"/>
    <col min="12549" max="12550" width="8" style="1" customWidth="1"/>
    <col min="12551" max="12551" width="11.75" style="1" customWidth="1"/>
    <col min="12552" max="12552" width="7.75" style="1" customWidth="1"/>
    <col min="12553" max="12553" width="24.75" style="1" customWidth="1"/>
    <col min="12554" max="12800" width="8.125" style="1"/>
    <col min="12801" max="12803" width="7.875" style="1" customWidth="1"/>
    <col min="12804" max="12804" width="8.125" style="1" customWidth="1"/>
    <col min="12805" max="12806" width="8" style="1" customWidth="1"/>
    <col min="12807" max="12807" width="11.75" style="1" customWidth="1"/>
    <col min="12808" max="12808" width="7.75" style="1" customWidth="1"/>
    <col min="12809" max="12809" width="24.75" style="1" customWidth="1"/>
    <col min="12810" max="13056" width="8.125" style="1"/>
    <col min="13057" max="13059" width="7.875" style="1" customWidth="1"/>
    <col min="13060" max="13060" width="8.125" style="1" customWidth="1"/>
    <col min="13061" max="13062" width="8" style="1" customWidth="1"/>
    <col min="13063" max="13063" width="11.75" style="1" customWidth="1"/>
    <col min="13064" max="13064" width="7.75" style="1" customWidth="1"/>
    <col min="13065" max="13065" width="24.75" style="1" customWidth="1"/>
    <col min="13066" max="13312" width="8.125" style="1"/>
    <col min="13313" max="13315" width="7.875" style="1" customWidth="1"/>
    <col min="13316" max="13316" width="8.125" style="1" customWidth="1"/>
    <col min="13317" max="13318" width="8" style="1" customWidth="1"/>
    <col min="13319" max="13319" width="11.75" style="1" customWidth="1"/>
    <col min="13320" max="13320" width="7.75" style="1" customWidth="1"/>
    <col min="13321" max="13321" width="24.75" style="1" customWidth="1"/>
    <col min="13322" max="13568" width="8.125" style="1"/>
    <col min="13569" max="13571" width="7.875" style="1" customWidth="1"/>
    <col min="13572" max="13572" width="8.125" style="1" customWidth="1"/>
    <col min="13573" max="13574" width="8" style="1" customWidth="1"/>
    <col min="13575" max="13575" width="11.75" style="1" customWidth="1"/>
    <col min="13576" max="13576" width="7.75" style="1" customWidth="1"/>
    <col min="13577" max="13577" width="24.75" style="1" customWidth="1"/>
    <col min="13578" max="13824" width="8.125" style="1"/>
    <col min="13825" max="13827" width="7.875" style="1" customWidth="1"/>
    <col min="13828" max="13828" width="8.125" style="1" customWidth="1"/>
    <col min="13829" max="13830" width="8" style="1" customWidth="1"/>
    <col min="13831" max="13831" width="11.75" style="1" customWidth="1"/>
    <col min="13832" max="13832" width="7.75" style="1" customWidth="1"/>
    <col min="13833" max="13833" width="24.75" style="1" customWidth="1"/>
    <col min="13834" max="14080" width="8.125" style="1"/>
    <col min="14081" max="14083" width="7.875" style="1" customWidth="1"/>
    <col min="14084" max="14084" width="8.125" style="1" customWidth="1"/>
    <col min="14085" max="14086" width="8" style="1" customWidth="1"/>
    <col min="14087" max="14087" width="11.75" style="1" customWidth="1"/>
    <col min="14088" max="14088" width="7.75" style="1" customWidth="1"/>
    <col min="14089" max="14089" width="24.75" style="1" customWidth="1"/>
    <col min="14090" max="14336" width="8.125" style="1"/>
    <col min="14337" max="14339" width="7.875" style="1" customWidth="1"/>
    <col min="14340" max="14340" width="8.125" style="1" customWidth="1"/>
    <col min="14341" max="14342" width="8" style="1" customWidth="1"/>
    <col min="14343" max="14343" width="11.75" style="1" customWidth="1"/>
    <col min="14344" max="14344" width="7.75" style="1" customWidth="1"/>
    <col min="14345" max="14345" width="24.75" style="1" customWidth="1"/>
    <col min="14346" max="14592" width="8.125" style="1"/>
    <col min="14593" max="14595" width="7.875" style="1" customWidth="1"/>
    <col min="14596" max="14596" width="8.125" style="1" customWidth="1"/>
    <col min="14597" max="14598" width="8" style="1" customWidth="1"/>
    <col min="14599" max="14599" width="11.75" style="1" customWidth="1"/>
    <col min="14600" max="14600" width="7.75" style="1" customWidth="1"/>
    <col min="14601" max="14601" width="24.75" style="1" customWidth="1"/>
    <col min="14602" max="14848" width="8.125" style="1"/>
    <col min="14849" max="14851" width="7.875" style="1" customWidth="1"/>
    <col min="14852" max="14852" width="8.125" style="1" customWidth="1"/>
    <col min="14853" max="14854" width="8" style="1" customWidth="1"/>
    <col min="14855" max="14855" width="11.75" style="1" customWidth="1"/>
    <col min="14856" max="14856" width="7.75" style="1" customWidth="1"/>
    <col min="14857" max="14857" width="24.75" style="1" customWidth="1"/>
    <col min="14858" max="15104" width="8.125" style="1"/>
    <col min="15105" max="15107" width="7.875" style="1" customWidth="1"/>
    <col min="15108" max="15108" width="8.125" style="1" customWidth="1"/>
    <col min="15109" max="15110" width="8" style="1" customWidth="1"/>
    <col min="15111" max="15111" width="11.75" style="1" customWidth="1"/>
    <col min="15112" max="15112" width="7.75" style="1" customWidth="1"/>
    <col min="15113" max="15113" width="24.75" style="1" customWidth="1"/>
    <col min="15114" max="15360" width="8.125" style="1"/>
    <col min="15361" max="15363" width="7.875" style="1" customWidth="1"/>
    <col min="15364" max="15364" width="8.125" style="1" customWidth="1"/>
    <col min="15365" max="15366" width="8" style="1" customWidth="1"/>
    <col min="15367" max="15367" width="11.75" style="1" customWidth="1"/>
    <col min="15368" max="15368" width="7.75" style="1" customWidth="1"/>
    <col min="15369" max="15369" width="24.75" style="1" customWidth="1"/>
    <col min="15370" max="15616" width="8.125" style="1"/>
    <col min="15617" max="15619" width="7.875" style="1" customWidth="1"/>
    <col min="15620" max="15620" width="8.125" style="1" customWidth="1"/>
    <col min="15621" max="15622" width="8" style="1" customWidth="1"/>
    <col min="15623" max="15623" width="11.75" style="1" customWidth="1"/>
    <col min="15624" max="15624" width="7.75" style="1" customWidth="1"/>
    <col min="15625" max="15625" width="24.75" style="1" customWidth="1"/>
    <col min="15626" max="15872" width="8.125" style="1"/>
    <col min="15873" max="15875" width="7.875" style="1" customWidth="1"/>
    <col min="15876" max="15876" width="8.125" style="1" customWidth="1"/>
    <col min="15877" max="15878" width="8" style="1" customWidth="1"/>
    <col min="15879" max="15879" width="11.75" style="1" customWidth="1"/>
    <col min="15880" max="15880" width="7.75" style="1" customWidth="1"/>
    <col min="15881" max="15881" width="24.75" style="1" customWidth="1"/>
    <col min="15882" max="16128" width="8.125" style="1"/>
    <col min="16129" max="16131" width="7.875" style="1" customWidth="1"/>
    <col min="16132" max="16132" width="8.125" style="1" customWidth="1"/>
    <col min="16133" max="16134" width="8" style="1" customWidth="1"/>
    <col min="16135" max="16135" width="11.75" style="1" customWidth="1"/>
    <col min="16136" max="16136" width="7.75" style="1" customWidth="1"/>
    <col min="16137" max="16137" width="24.75" style="1" customWidth="1"/>
    <col min="16138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514</v>
      </c>
      <c r="B2" s="100"/>
      <c r="C2" s="100"/>
      <c r="D2" s="100"/>
      <c r="E2" s="100"/>
      <c r="F2" s="100"/>
      <c r="G2" s="100"/>
      <c r="H2" s="101" t="s">
        <v>341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90" t="s">
        <v>56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9">
        <v>0</v>
      </c>
      <c r="L3" s="89">
        <v>12</v>
      </c>
      <c r="M3" s="89">
        <v>22</v>
      </c>
      <c r="N3" s="89">
        <v>32</v>
      </c>
      <c r="O3" s="89">
        <v>42</v>
      </c>
      <c r="P3" s="89" t="s">
        <v>14</v>
      </c>
      <c r="Q3" s="89">
        <v>0</v>
      </c>
      <c r="R3" s="89">
        <v>12</v>
      </c>
      <c r="S3" s="89">
        <v>22</v>
      </c>
      <c r="T3" s="89">
        <v>32</v>
      </c>
      <c r="U3" s="89" t="s">
        <v>14</v>
      </c>
      <c r="V3" s="89">
        <v>0</v>
      </c>
      <c r="W3" s="89">
        <v>12</v>
      </c>
      <c r="X3" s="89">
        <v>22</v>
      </c>
      <c r="Y3" s="89">
        <v>42</v>
      </c>
      <c r="Z3" s="89" t="s">
        <v>14</v>
      </c>
      <c r="AA3" s="89">
        <v>0</v>
      </c>
      <c r="AB3" s="89">
        <v>12</v>
      </c>
      <c r="AC3" s="89">
        <v>22</v>
      </c>
      <c r="AD3" s="89">
        <v>32</v>
      </c>
      <c r="AE3" s="89">
        <v>42</v>
      </c>
      <c r="AF3" s="89" t="s">
        <v>14</v>
      </c>
      <c r="AG3" s="89">
        <v>0</v>
      </c>
      <c r="AH3" s="89">
        <v>12</v>
      </c>
      <c r="AI3" s="89">
        <v>42</v>
      </c>
      <c r="AJ3" s="89" t="s">
        <v>14</v>
      </c>
    </row>
    <row r="4" spans="1:36" ht="12.95" customHeight="1" x14ac:dyDescent="0.15">
      <c r="A4" s="88">
        <v>108</v>
      </c>
      <c r="B4" s="99" t="s">
        <v>515</v>
      </c>
      <c r="C4" s="99"/>
      <c r="D4" s="88">
        <v>14</v>
      </c>
      <c r="E4" s="88">
        <v>12</v>
      </c>
      <c r="F4" s="4">
        <f>IF(D4&gt;0,IF(B4="スギ",P4,IF(B4="ヒノキ",U4,IF(B4="アカマツ",Z4,IF(B4="カラマツ",AF4,AJ4)))),"")</f>
        <v>0.09</v>
      </c>
      <c r="G4" s="88" t="s">
        <v>556</v>
      </c>
      <c r="H4" s="88" t="s">
        <v>32</v>
      </c>
      <c r="I4" s="88" t="s">
        <v>559</v>
      </c>
      <c r="J4" s="1" t="s">
        <v>15</v>
      </c>
      <c r="K4" s="89">
        <f>IF(ROUND(10^(-5+0.8769+1.7454*LOG(D4)+1.014*LOG(E4)),2)&gt;=0.01,ROUND(10^(-5+0.8769+1.7454*LOG(D4)+1.014*LOG(E4)),2),ROUND(10^(-5+0.8769+1.7454*LOG(D4)+1.014*LOG(E4)),3))</f>
        <v>0.09</v>
      </c>
      <c r="L4" s="89">
        <f>ROUND(10^(-5+0.73504+1.83346*LOG(D4)+1.06569*LOG(E4)),2)</f>
        <v>0.1</v>
      </c>
      <c r="M4" s="89">
        <f>ROUND(10^(-5+0.71514+1.74357*LOG(D4)+1.17719*LOG(E4)),2)</f>
        <v>0.1</v>
      </c>
      <c r="N4" s="89">
        <f>ROUND(10^(-5+0.82956+1.76381*LOG(D4)+1.06412*LOG(E4)),2)</f>
        <v>0.1</v>
      </c>
      <c r="O4" s="89">
        <f>ROUND(10^(-5+0.88226+1.79204*LOG(D4)+0.99303*LOG(E4)),2)</f>
        <v>0.1</v>
      </c>
      <c r="P4" s="89">
        <f>HLOOKUP($D4,K$3:O$43,MATCH($A4,$A$3:$A$43,0),1)</f>
        <v>0.1</v>
      </c>
      <c r="Q4" s="89">
        <f>IF(ROUND(10^(1.810672*LOG(D4)+0.982833*LOG(E4)-4.173533),2)&gt;=0.01,ROUND(10^(1.810672*LOG(D4)+0.982833*LOG(E4)-4.173533),2),ROUND(10^(1.810672*LOG(D4)+0.982833*LOG(E4)-4.173533),3))</f>
        <v>0.09</v>
      </c>
      <c r="R4" s="89">
        <f>ROUND(10^(1.905709*LOG(D4)+1.011385*LOG(E4)-4.293729),2)</f>
        <v>0.1</v>
      </c>
      <c r="S4" s="89">
        <f>ROUND(10^(1.771888*LOG(D4)+1.138415*LOG(E4)-4.271259),2)</f>
        <v>0.1</v>
      </c>
      <c r="T4" s="89">
        <f>ROUND(10^(1.671519*LOG(D4)+1.363617*LOG(E4)-4.404407),2)</f>
        <v>0.1</v>
      </c>
      <c r="U4" s="89">
        <f>HLOOKUP($D4,Q$3:T$43,MATCH($A4,$A$3:$A$43,0),1)</f>
        <v>0.1</v>
      </c>
      <c r="V4" s="89">
        <f>IF(ROUND(10^(-4.249503+1.946501*LOG(D4)+0.942682*LOG(E4)),2)&gt;=0.01,ROUND(10^(-4.249503+1.946501*LOG(D4)+0.942682*LOG(E4)),2),ROUND(10^(-4.249503+1.946501*LOG(D4)+0.942682*LOG(E4)),3))</f>
        <v>0.1</v>
      </c>
      <c r="W4" s="89">
        <f>ROUND(10^(-4.155639+1.847898*LOG(D4)+0.951955*LOG(E4)),2)</f>
        <v>0.1</v>
      </c>
      <c r="X4" s="89">
        <f>ROUND(10^(-4.194535+1.804172*LOG(D4)+1.034248*LOG(E4)),2)</f>
        <v>0.1</v>
      </c>
      <c r="Y4" s="89">
        <f>ROUND(10^(-4.42347+2.006485*LOG(D4)+0.967757*LOG(E4)),2)</f>
        <v>0.08</v>
      </c>
      <c r="Z4" s="89">
        <f>HLOOKUP($D4,V$3:Y$43,MATCH($A4,$A$3:$A$43,0),1)</f>
        <v>0.1</v>
      </c>
      <c r="AA4" s="89">
        <f>IF(ROUND(10^(1.80389*LOG(D4)+0.962587*LOG(E4)-4.155099),2)&gt;=0.01,ROUND(10^(1.80389*LOG(D4)+0.962587*LOG(E4)-4.155099),2),ROUND(10^(1.80389*LOG(D4)+0.962587*LOG(E4)-4.155099),3))</f>
        <v>0.09</v>
      </c>
      <c r="AB4" s="89">
        <f>ROUND(10^(1.979213*LOG(D4)+0.998347*LOG(E4)-4.369281),2)</f>
        <v>0.09</v>
      </c>
      <c r="AC4" s="89">
        <f>ROUND(10^(1.904401*LOG(D4)+1.062478*LOG(E4)-4.348104),2)</f>
        <v>0.1</v>
      </c>
      <c r="AD4" s="89">
        <f>ROUND(10^(1.640825*LOG(D4)+1.080387*LOG(E4)-3.976731),2)</f>
        <v>0.12</v>
      </c>
      <c r="AE4" s="89">
        <f>ROUND(10^(1.90887*LOG(D4)+1.088002*LOG(E4)-4.431495),2)</f>
        <v>0.09</v>
      </c>
      <c r="AF4" s="89">
        <f>HLOOKUP($D4,AA$3:AE$43,MATCH($A4,$A$3:$A$43,0),1)</f>
        <v>0.09</v>
      </c>
      <c r="AG4" s="89">
        <f>IF(ROUND(10^(1.94019664*LOG(D4)+0.84689666*LOG(E4)-4.20067295),2)&gt;=0.01,ROUND(10^(1.94019664*LOG(D4)+0.84689666*LOG(E4)-4.20067295),2),ROUND(10^(1.94019664*LOG(D4)+0.84689666*LOG(E4)-4.20067295),3))</f>
        <v>0.09</v>
      </c>
      <c r="AH4" s="89">
        <f>ROUND(10^(1.93813902*LOG(D4)+0.96697002*LOG(E4)-4.32216295),2)</f>
        <v>0.09</v>
      </c>
      <c r="AI4" s="89">
        <f>ROUND(10^(1.82464098*LOG(D4)+0.97625989*LOG(E4)-4.15096808),2)</f>
        <v>0.1</v>
      </c>
      <c r="AJ4" s="89">
        <f>HLOOKUP($D4,AG$3:AI$43,MATCH($A4,$A$3:$A$43,0),1)</f>
        <v>0.09</v>
      </c>
    </row>
    <row r="5" spans="1:36" ht="12.95" customHeight="1" x14ac:dyDescent="0.15">
      <c r="A5" s="88">
        <v>109</v>
      </c>
      <c r="B5" s="99" t="s">
        <v>43</v>
      </c>
      <c r="C5" s="99"/>
      <c r="D5" s="88">
        <v>22</v>
      </c>
      <c r="E5" s="88">
        <v>13</v>
      </c>
      <c r="F5" s="4">
        <f>IF(D5&gt;0,IF(B5="スギ",P5,IF(B5="ヒノキ",U5,IF(B5="アカマツ",Z5,IF(B5="カラマツ",AF5,AJ5)))),"")</f>
        <v>0.23</v>
      </c>
      <c r="G5" s="88" t="s">
        <v>556</v>
      </c>
      <c r="H5" s="88" t="s">
        <v>32</v>
      </c>
      <c r="I5" s="91" t="s">
        <v>559</v>
      </c>
      <c r="J5" s="1" t="s">
        <v>15</v>
      </c>
      <c r="K5" s="89">
        <f t="shared" ref="K5:K43" si="0">IF(ROUND(10^(-5+0.8769+1.7454*LOG(D5)+1.014*LOG(E5)),2)&gt;=0.01,ROUND(10^(-5+0.8769+1.7454*LOG(D5)+1.014*LOG(E5)),2),ROUND(10^(-5+0.8769+1.7454*LOG(D5)+1.014*LOG(E5)),3))</f>
        <v>0.22</v>
      </c>
      <c r="L5" s="89">
        <f t="shared" ref="L5:L43" si="1">ROUND(10^(-5+0.73504+1.83346*LOG(D5)+1.06569*LOG(E5)),2)</f>
        <v>0.24</v>
      </c>
      <c r="M5" s="89">
        <f t="shared" ref="M5:M43" si="2">ROUND(10^(-5+0.71514+1.74357*LOG(D5)+1.17719*LOG(E5)),2)</f>
        <v>0.23</v>
      </c>
      <c r="N5" s="89">
        <f t="shared" ref="N5:N43" si="3">ROUND(10^(-5+0.82956+1.76381*LOG(D5)+1.06412*LOG(E5)),2)</f>
        <v>0.24</v>
      </c>
      <c r="O5" s="89">
        <f t="shared" ref="O5:O43" si="4">ROUND(10^(-5+0.88226+1.79204*LOG(D5)+0.99303*LOG(E5)),2)</f>
        <v>0.25</v>
      </c>
      <c r="P5" s="89">
        <f t="shared" ref="P5:P43" si="5">HLOOKUP($D5,K$3:O$43,MATCH(A5,$A$3:$A$43,0),1)</f>
        <v>0.23</v>
      </c>
      <c r="Q5" s="89">
        <f t="shared" ref="Q5:Q43" si="6">IF(ROUND(10^(1.810672*LOG(D5)+0.982833*LOG(E5)-4.173533),2)&gt;=0.01,ROUND(10^(1.810672*LOG(D5)+0.982833*LOG(E5)-4.173533),2),ROUND(10^(1.810672*LOG(D5)+0.982833*LOG(E5)-4.173533),3))</f>
        <v>0.22</v>
      </c>
      <c r="R5" s="89">
        <f t="shared" ref="R5:R43" si="7">ROUND(10^(1.905709*LOG(D5)+1.011385*LOG(E5)-4.293729),2)</f>
        <v>0.25</v>
      </c>
      <c r="S5" s="89">
        <f t="shared" ref="S5:S43" si="8">ROUND(10^(1.771888*LOG(D5)+1.138415*LOG(E5)-4.271259),2)</f>
        <v>0.24</v>
      </c>
      <c r="T5" s="89">
        <f t="shared" ref="T5:T43" si="9">ROUND(10^(1.671519*LOG(D5)+1.363617*LOG(E5)-4.404407),2)</f>
        <v>0.23</v>
      </c>
      <c r="U5" s="89">
        <f t="shared" ref="U5:U43" si="10">HLOOKUP($D5,Q$3:T$43,MATCH($A5,$A$3:$A$43,0),1)</f>
        <v>0.24</v>
      </c>
      <c r="V5" s="89">
        <f t="shared" ref="V5:V43" si="11">IF(ROUND(10^(-4.249503+1.946501*LOG(D5)+0.942682*LOG(E5)),2)&gt;=0.01,ROUND(10^(-4.249503+1.946501*LOG(D5)+0.942682*LOG(E5)),2),ROUND(10^(-4.249503+1.946501*LOG(D5)+0.942682*LOG(E5)),3))</f>
        <v>0.26</v>
      </c>
      <c r="W5" s="89">
        <f t="shared" ref="W5:W43" si="12">ROUND(10^(-4.155639+1.847898*LOG(D5)+0.951955*LOG(E5)),2)</f>
        <v>0.24</v>
      </c>
      <c r="X5" s="89">
        <f t="shared" ref="X5:X43" si="13">ROUND(10^(-4.194535+1.804172*LOG(D5)+1.034248*LOG(E5)),2)</f>
        <v>0.24</v>
      </c>
      <c r="Y5" s="89">
        <f t="shared" ref="Y5:Y43" si="14">ROUND(10^(-4.42347+2.006485*LOG(D5)+0.967757*LOG(E5)),2)</f>
        <v>0.22</v>
      </c>
      <c r="Z5" s="89">
        <f t="shared" ref="Z5:Z43" si="15">HLOOKUP($D5,V$3:Y$43,MATCH($A5,$A$3:$A$43,0),1)</f>
        <v>0.24</v>
      </c>
      <c r="AA5" s="89">
        <f t="shared" ref="AA5:AA43" si="16">IF(ROUND(10^(1.80389*LOG(D5)+0.962587*LOG(E5)-4.155099),2)&gt;=0.01,ROUND(10^(1.80389*LOG(D5)+0.962587*LOG(E5)-4.155099),2),ROUND(10^(1.80389*LOG(D5)+0.962587*LOG(E5)-4.155099),3))</f>
        <v>0.22</v>
      </c>
      <c r="AB5" s="89">
        <f t="shared" ref="AB5:AB43" si="17">ROUND(10^(1.979213*LOG(D5)+0.998347*LOG(E5)-4.369281),2)</f>
        <v>0.25</v>
      </c>
      <c r="AC5" s="89">
        <f t="shared" ref="AC5:AC43" si="18">ROUND(10^(1.904401*LOG(D5)+1.062478*LOG(E5)-4.348104),2)</f>
        <v>0.25</v>
      </c>
      <c r="AD5" s="89">
        <f t="shared" ref="AD5:AD43" si="19">ROUND(10^(1.640825*LOG(D5)+1.080387*LOG(E5)-3.976731),2)</f>
        <v>0.27</v>
      </c>
      <c r="AE5" s="89">
        <f t="shared" ref="AE5:AE43" si="20">ROUND(10^(1.90887*LOG(D5)+1.088002*LOG(E5)-4.431495),2)</f>
        <v>0.22</v>
      </c>
      <c r="AF5" s="89">
        <f t="shared" ref="AF5:AF43" si="21">HLOOKUP($D5,AA$3:AE$43,MATCH($A5,$A$3:$A$43,0),1)</f>
        <v>0.25</v>
      </c>
      <c r="AG5" s="89">
        <f t="shared" ref="AG5:AG43" si="22">IF(ROUND(10^(1.94019664*LOG(D5)+0.84689666*LOG(E5)-4.20067295),2)&gt;=0.01,ROUND(10^(1.94019664*LOG(D5)+0.84689666*LOG(E5)-4.20067295),2),ROUND(10^(1.94019664*LOG(D5)+0.84689666*LOG(E5)-4.20067295),3))</f>
        <v>0.22</v>
      </c>
      <c r="AH5" s="89">
        <f t="shared" ref="AH5:AH43" si="23">ROUND(10^(1.93813902*LOG(D5)+0.96697002*LOG(E5)-4.32216295),2)</f>
        <v>0.23</v>
      </c>
      <c r="AI5" s="89">
        <f t="shared" ref="AI5:AI43" si="24">ROUND(10^(1.82464098*LOG(D5)+0.97625989*LOG(E5)-4.15096808),2)</f>
        <v>0.24</v>
      </c>
      <c r="AJ5" s="89">
        <f t="shared" ref="AJ5:AJ43" si="25">HLOOKUP($D5,AG$3:AI$43,MATCH($A5,$A$3:$A$43,0),1)</f>
        <v>0.23</v>
      </c>
    </row>
    <row r="6" spans="1:36" ht="12.95" customHeight="1" x14ac:dyDescent="0.15">
      <c r="A6" s="88"/>
      <c r="B6" s="99"/>
      <c r="C6" s="99"/>
      <c r="D6" s="88"/>
      <c r="E6" s="88"/>
      <c r="F6" s="4" t="str">
        <f t="shared" ref="F6:F43" si="26">IF(D6&gt;0,IF(B6="スギ",P6,IF(B6="ヒノキ",U6,IF(B6="アカマツ",Z6,IF(B6="カラマツ",AF6,AJ6)))),"")</f>
        <v/>
      </c>
      <c r="G6" s="88"/>
      <c r="H6" s="88"/>
      <c r="I6" s="88"/>
      <c r="J6" s="1" t="s">
        <v>15</v>
      </c>
      <c r="K6" s="89" t="e">
        <f t="shared" si="0"/>
        <v>#NUM!</v>
      </c>
      <c r="L6" s="89" t="e">
        <f t="shared" si="1"/>
        <v>#NUM!</v>
      </c>
      <c r="M6" s="89" t="e">
        <f t="shared" si="2"/>
        <v>#NUM!</v>
      </c>
      <c r="N6" s="89" t="e">
        <f t="shared" si="3"/>
        <v>#NUM!</v>
      </c>
      <c r="O6" s="89" t="e">
        <f t="shared" si="4"/>
        <v>#NUM!</v>
      </c>
      <c r="P6" s="89" t="e">
        <f t="shared" si="5"/>
        <v>#N/A</v>
      </c>
      <c r="Q6" s="89" t="e">
        <f t="shared" si="6"/>
        <v>#NUM!</v>
      </c>
      <c r="R6" s="89" t="e">
        <f t="shared" si="7"/>
        <v>#NUM!</v>
      </c>
      <c r="S6" s="89" t="e">
        <f t="shared" si="8"/>
        <v>#NUM!</v>
      </c>
      <c r="T6" s="89" t="e">
        <f t="shared" si="9"/>
        <v>#NUM!</v>
      </c>
      <c r="U6" s="89" t="e">
        <f t="shared" si="10"/>
        <v>#N/A</v>
      </c>
      <c r="V6" s="89" t="e">
        <f t="shared" si="11"/>
        <v>#NUM!</v>
      </c>
      <c r="W6" s="89" t="e">
        <f t="shared" si="12"/>
        <v>#NUM!</v>
      </c>
      <c r="X6" s="89" t="e">
        <f t="shared" si="13"/>
        <v>#NUM!</v>
      </c>
      <c r="Y6" s="89" t="e">
        <f t="shared" si="14"/>
        <v>#NUM!</v>
      </c>
      <c r="Z6" s="89" t="e">
        <f t="shared" si="15"/>
        <v>#N/A</v>
      </c>
      <c r="AA6" s="89" t="e">
        <f t="shared" si="16"/>
        <v>#NUM!</v>
      </c>
      <c r="AB6" s="89" t="e">
        <f t="shared" si="17"/>
        <v>#NUM!</v>
      </c>
      <c r="AC6" s="89" t="e">
        <f t="shared" si="18"/>
        <v>#NUM!</v>
      </c>
      <c r="AD6" s="89" t="e">
        <f t="shared" si="19"/>
        <v>#NUM!</v>
      </c>
      <c r="AE6" s="89" t="e">
        <f t="shared" si="20"/>
        <v>#NUM!</v>
      </c>
      <c r="AF6" s="89" t="e">
        <f t="shared" si="21"/>
        <v>#N/A</v>
      </c>
      <c r="AG6" s="89" t="e">
        <f t="shared" si="22"/>
        <v>#NUM!</v>
      </c>
      <c r="AH6" s="89" t="e">
        <f t="shared" si="23"/>
        <v>#NUM!</v>
      </c>
      <c r="AI6" s="89" t="e">
        <f t="shared" si="24"/>
        <v>#NUM!</v>
      </c>
      <c r="AJ6" s="89" t="e">
        <f t="shared" si="25"/>
        <v>#N/A</v>
      </c>
    </row>
    <row r="7" spans="1:36" ht="12.95" customHeight="1" x14ac:dyDescent="0.15">
      <c r="A7" s="88"/>
      <c r="B7" s="99"/>
      <c r="C7" s="99"/>
      <c r="D7" s="88"/>
      <c r="E7" s="88"/>
      <c r="F7" s="4" t="str">
        <f t="shared" si="26"/>
        <v/>
      </c>
      <c r="G7" s="88"/>
      <c r="H7" s="88"/>
      <c r="I7" s="88"/>
      <c r="J7" s="1" t="s">
        <v>15</v>
      </c>
      <c r="K7" s="89" t="e">
        <f t="shared" si="0"/>
        <v>#NUM!</v>
      </c>
      <c r="L7" s="89" t="e">
        <f t="shared" si="1"/>
        <v>#NUM!</v>
      </c>
      <c r="M7" s="89" t="e">
        <f t="shared" si="2"/>
        <v>#NUM!</v>
      </c>
      <c r="N7" s="89" t="e">
        <f t="shared" si="3"/>
        <v>#NUM!</v>
      </c>
      <c r="O7" s="89" t="e">
        <f t="shared" si="4"/>
        <v>#NUM!</v>
      </c>
      <c r="P7" s="89" t="e">
        <f t="shared" si="5"/>
        <v>#N/A</v>
      </c>
      <c r="Q7" s="89" t="e">
        <f t="shared" si="6"/>
        <v>#NUM!</v>
      </c>
      <c r="R7" s="89" t="e">
        <f t="shared" si="7"/>
        <v>#NUM!</v>
      </c>
      <c r="S7" s="89" t="e">
        <f t="shared" si="8"/>
        <v>#NUM!</v>
      </c>
      <c r="T7" s="89" t="e">
        <f t="shared" si="9"/>
        <v>#NUM!</v>
      </c>
      <c r="U7" s="89" t="e">
        <f t="shared" si="10"/>
        <v>#N/A</v>
      </c>
      <c r="V7" s="89" t="e">
        <f t="shared" si="11"/>
        <v>#NUM!</v>
      </c>
      <c r="W7" s="89" t="e">
        <f t="shared" si="12"/>
        <v>#NUM!</v>
      </c>
      <c r="X7" s="89" t="e">
        <f t="shared" si="13"/>
        <v>#NUM!</v>
      </c>
      <c r="Y7" s="89" t="e">
        <f t="shared" si="14"/>
        <v>#NUM!</v>
      </c>
      <c r="Z7" s="89" t="e">
        <f t="shared" si="15"/>
        <v>#N/A</v>
      </c>
      <c r="AA7" s="89" t="e">
        <f t="shared" si="16"/>
        <v>#NUM!</v>
      </c>
      <c r="AB7" s="89" t="e">
        <f t="shared" si="17"/>
        <v>#NUM!</v>
      </c>
      <c r="AC7" s="89" t="e">
        <f t="shared" si="18"/>
        <v>#NUM!</v>
      </c>
      <c r="AD7" s="89" t="e">
        <f t="shared" si="19"/>
        <v>#NUM!</v>
      </c>
      <c r="AE7" s="89" t="e">
        <f t="shared" si="20"/>
        <v>#NUM!</v>
      </c>
      <c r="AF7" s="89" t="e">
        <f t="shared" si="21"/>
        <v>#N/A</v>
      </c>
      <c r="AG7" s="89" t="e">
        <f t="shared" si="22"/>
        <v>#NUM!</v>
      </c>
      <c r="AH7" s="89" t="e">
        <f t="shared" si="23"/>
        <v>#NUM!</v>
      </c>
      <c r="AI7" s="89" t="e">
        <f t="shared" si="24"/>
        <v>#NUM!</v>
      </c>
      <c r="AJ7" s="89" t="e">
        <f t="shared" si="25"/>
        <v>#N/A</v>
      </c>
    </row>
    <row r="8" spans="1:36" ht="12.95" customHeight="1" x14ac:dyDescent="0.15">
      <c r="A8" s="88"/>
      <c r="B8" s="134"/>
      <c r="C8" s="135"/>
      <c r="D8" s="88"/>
      <c r="E8" s="88"/>
      <c r="F8" s="4" t="str">
        <f t="shared" si="26"/>
        <v/>
      </c>
      <c r="G8" s="88"/>
      <c r="H8" s="88"/>
      <c r="I8" s="88"/>
      <c r="J8" s="1" t="s">
        <v>15</v>
      </c>
      <c r="K8" s="89" t="e">
        <f t="shared" si="0"/>
        <v>#NUM!</v>
      </c>
      <c r="L8" s="89" t="e">
        <f t="shared" si="1"/>
        <v>#NUM!</v>
      </c>
      <c r="M8" s="89" t="e">
        <f t="shared" si="2"/>
        <v>#NUM!</v>
      </c>
      <c r="N8" s="89" t="e">
        <f t="shared" si="3"/>
        <v>#NUM!</v>
      </c>
      <c r="O8" s="89" t="e">
        <f t="shared" si="4"/>
        <v>#NUM!</v>
      </c>
      <c r="P8" s="89" t="e">
        <f t="shared" si="5"/>
        <v>#N/A</v>
      </c>
      <c r="Q8" s="89" t="e">
        <f t="shared" si="6"/>
        <v>#NUM!</v>
      </c>
      <c r="R8" s="89" t="e">
        <f t="shared" si="7"/>
        <v>#NUM!</v>
      </c>
      <c r="S8" s="89" t="e">
        <f t="shared" si="8"/>
        <v>#NUM!</v>
      </c>
      <c r="T8" s="89" t="e">
        <f t="shared" si="9"/>
        <v>#NUM!</v>
      </c>
      <c r="U8" s="89" t="e">
        <f t="shared" si="10"/>
        <v>#N/A</v>
      </c>
      <c r="V8" s="89" t="e">
        <f t="shared" si="11"/>
        <v>#NUM!</v>
      </c>
      <c r="W8" s="89" t="e">
        <f t="shared" si="12"/>
        <v>#NUM!</v>
      </c>
      <c r="X8" s="89" t="e">
        <f t="shared" si="13"/>
        <v>#NUM!</v>
      </c>
      <c r="Y8" s="89" t="e">
        <f t="shared" si="14"/>
        <v>#NUM!</v>
      </c>
      <c r="Z8" s="89" t="e">
        <f t="shared" si="15"/>
        <v>#N/A</v>
      </c>
      <c r="AA8" s="89" t="e">
        <f t="shared" si="16"/>
        <v>#NUM!</v>
      </c>
      <c r="AB8" s="89" t="e">
        <f t="shared" si="17"/>
        <v>#NUM!</v>
      </c>
      <c r="AC8" s="89" t="e">
        <f t="shared" si="18"/>
        <v>#NUM!</v>
      </c>
      <c r="AD8" s="89" t="e">
        <f t="shared" si="19"/>
        <v>#NUM!</v>
      </c>
      <c r="AE8" s="89" t="e">
        <f t="shared" si="20"/>
        <v>#NUM!</v>
      </c>
      <c r="AF8" s="89" t="e">
        <f t="shared" si="21"/>
        <v>#N/A</v>
      </c>
      <c r="AG8" s="89" t="e">
        <f t="shared" si="22"/>
        <v>#NUM!</v>
      </c>
      <c r="AH8" s="89" t="e">
        <f t="shared" si="23"/>
        <v>#NUM!</v>
      </c>
      <c r="AI8" s="89" t="e">
        <f t="shared" si="24"/>
        <v>#NUM!</v>
      </c>
      <c r="AJ8" s="89" t="e">
        <f t="shared" si="25"/>
        <v>#N/A</v>
      </c>
    </row>
    <row r="9" spans="1:36" ht="12.95" customHeight="1" x14ac:dyDescent="0.15">
      <c r="A9" s="88"/>
      <c r="B9" s="134"/>
      <c r="C9" s="135"/>
      <c r="D9" s="88"/>
      <c r="E9" s="88"/>
      <c r="F9" s="4" t="str">
        <f>IF(D9&gt;0,IF(B9="スギ",P9,IF(B9="ヒノキ",U9,IF(B9="アカマツ",Z9,IF(B9="カラマツ",AF9,AJ9)))),"")</f>
        <v/>
      </c>
      <c r="G9" s="88"/>
      <c r="H9" s="88"/>
      <c r="I9" s="88"/>
      <c r="J9" s="1" t="s">
        <v>15</v>
      </c>
      <c r="K9" s="89" t="e">
        <f t="shared" si="0"/>
        <v>#NUM!</v>
      </c>
      <c r="L9" s="89" t="e">
        <f t="shared" si="1"/>
        <v>#NUM!</v>
      </c>
      <c r="M9" s="89" t="e">
        <f t="shared" si="2"/>
        <v>#NUM!</v>
      </c>
      <c r="N9" s="89" t="e">
        <f t="shared" si="3"/>
        <v>#NUM!</v>
      </c>
      <c r="O9" s="89" t="e">
        <f t="shared" si="4"/>
        <v>#NUM!</v>
      </c>
      <c r="P9" s="89" t="e">
        <f t="shared" si="5"/>
        <v>#N/A</v>
      </c>
      <c r="Q9" s="89" t="e">
        <f t="shared" si="6"/>
        <v>#NUM!</v>
      </c>
      <c r="R9" s="89" t="e">
        <f t="shared" si="7"/>
        <v>#NUM!</v>
      </c>
      <c r="S9" s="89" t="e">
        <f t="shared" si="8"/>
        <v>#NUM!</v>
      </c>
      <c r="T9" s="89" t="e">
        <f t="shared" si="9"/>
        <v>#NUM!</v>
      </c>
      <c r="U9" s="89" t="e">
        <f t="shared" si="10"/>
        <v>#N/A</v>
      </c>
      <c r="V9" s="89" t="e">
        <f t="shared" si="11"/>
        <v>#NUM!</v>
      </c>
      <c r="W9" s="89" t="e">
        <f t="shared" si="12"/>
        <v>#NUM!</v>
      </c>
      <c r="X9" s="89" t="e">
        <f t="shared" si="13"/>
        <v>#NUM!</v>
      </c>
      <c r="Y9" s="89" t="e">
        <f t="shared" si="14"/>
        <v>#NUM!</v>
      </c>
      <c r="Z9" s="89" t="e">
        <f t="shared" si="15"/>
        <v>#N/A</v>
      </c>
      <c r="AA9" s="89" t="e">
        <f t="shared" si="16"/>
        <v>#NUM!</v>
      </c>
      <c r="AB9" s="89" t="e">
        <f t="shared" si="17"/>
        <v>#NUM!</v>
      </c>
      <c r="AC9" s="89" t="e">
        <f t="shared" si="18"/>
        <v>#NUM!</v>
      </c>
      <c r="AD9" s="89" t="e">
        <f t="shared" si="19"/>
        <v>#NUM!</v>
      </c>
      <c r="AE9" s="89" t="e">
        <f t="shared" si="20"/>
        <v>#NUM!</v>
      </c>
      <c r="AF9" s="89" t="e">
        <f t="shared" si="21"/>
        <v>#N/A</v>
      </c>
      <c r="AG9" s="89" t="e">
        <f t="shared" si="22"/>
        <v>#NUM!</v>
      </c>
      <c r="AH9" s="89" t="e">
        <f t="shared" si="23"/>
        <v>#NUM!</v>
      </c>
      <c r="AI9" s="89" t="e">
        <f t="shared" si="24"/>
        <v>#NUM!</v>
      </c>
      <c r="AJ9" s="89" t="e">
        <f t="shared" si="25"/>
        <v>#N/A</v>
      </c>
    </row>
    <row r="10" spans="1:36" ht="12.95" customHeight="1" x14ac:dyDescent="0.15">
      <c r="A10" s="88"/>
      <c r="B10" s="134"/>
      <c r="C10" s="135"/>
      <c r="D10" s="88"/>
      <c r="E10" s="88"/>
      <c r="F10" s="4" t="str">
        <f>IF(D10&gt;0,IF(B10="スギ",P10,IF(B10="ヒノキ",U10,IF(B10="アカマツ",Z10,IF(B10="カラマツ",AF10,AJ10)))),"")</f>
        <v/>
      </c>
      <c r="G10" s="88"/>
      <c r="H10" s="88"/>
      <c r="I10" s="88"/>
      <c r="J10" s="1" t="s">
        <v>15</v>
      </c>
      <c r="K10" s="89" t="e">
        <f t="shared" si="0"/>
        <v>#NUM!</v>
      </c>
      <c r="L10" s="89" t="e">
        <f t="shared" si="1"/>
        <v>#NUM!</v>
      </c>
      <c r="M10" s="89" t="e">
        <f t="shared" si="2"/>
        <v>#NUM!</v>
      </c>
      <c r="N10" s="89" t="e">
        <f t="shared" si="3"/>
        <v>#NUM!</v>
      </c>
      <c r="O10" s="89" t="e">
        <f t="shared" si="4"/>
        <v>#NUM!</v>
      </c>
      <c r="P10" s="89" t="e">
        <f t="shared" si="5"/>
        <v>#N/A</v>
      </c>
      <c r="Q10" s="89" t="e">
        <f t="shared" si="6"/>
        <v>#NUM!</v>
      </c>
      <c r="R10" s="89" t="e">
        <f t="shared" si="7"/>
        <v>#NUM!</v>
      </c>
      <c r="S10" s="89" t="e">
        <f t="shared" si="8"/>
        <v>#NUM!</v>
      </c>
      <c r="T10" s="89" t="e">
        <f t="shared" si="9"/>
        <v>#NUM!</v>
      </c>
      <c r="U10" s="89" t="e">
        <f t="shared" si="10"/>
        <v>#N/A</v>
      </c>
      <c r="V10" s="89" t="e">
        <f t="shared" si="11"/>
        <v>#NUM!</v>
      </c>
      <c r="W10" s="89" t="e">
        <f t="shared" si="12"/>
        <v>#NUM!</v>
      </c>
      <c r="X10" s="89" t="e">
        <f t="shared" si="13"/>
        <v>#NUM!</v>
      </c>
      <c r="Y10" s="89" t="e">
        <f t="shared" si="14"/>
        <v>#NUM!</v>
      </c>
      <c r="Z10" s="89" t="e">
        <f t="shared" si="15"/>
        <v>#N/A</v>
      </c>
      <c r="AA10" s="89" t="e">
        <f t="shared" si="16"/>
        <v>#NUM!</v>
      </c>
      <c r="AB10" s="89" t="e">
        <f t="shared" si="17"/>
        <v>#NUM!</v>
      </c>
      <c r="AC10" s="89" t="e">
        <f t="shared" si="18"/>
        <v>#NUM!</v>
      </c>
      <c r="AD10" s="89" t="e">
        <f t="shared" si="19"/>
        <v>#NUM!</v>
      </c>
      <c r="AE10" s="89" t="e">
        <f t="shared" si="20"/>
        <v>#NUM!</v>
      </c>
      <c r="AF10" s="89" t="e">
        <f t="shared" si="21"/>
        <v>#N/A</v>
      </c>
      <c r="AG10" s="89" t="e">
        <f t="shared" si="22"/>
        <v>#NUM!</v>
      </c>
      <c r="AH10" s="89" t="e">
        <f t="shared" si="23"/>
        <v>#NUM!</v>
      </c>
      <c r="AI10" s="89" t="e">
        <f t="shared" si="24"/>
        <v>#NUM!</v>
      </c>
      <c r="AJ10" s="89" t="e">
        <f t="shared" si="25"/>
        <v>#N/A</v>
      </c>
    </row>
    <row r="11" spans="1:36" ht="12.95" customHeight="1" x14ac:dyDescent="0.15">
      <c r="A11" s="88"/>
      <c r="B11" s="134"/>
      <c r="C11" s="135"/>
      <c r="D11" s="88"/>
      <c r="E11" s="88"/>
      <c r="F11" s="4" t="str">
        <f t="shared" ref="F11:F12" si="27">IF(D11&gt;0,IF(B11="スギ",P11,IF(B11="ヒノキ",U11,IF(B11="アカマツ",Z11,IF(B11="カラマツ",AF11,AJ11)))),"")</f>
        <v/>
      </c>
      <c r="G11" s="88"/>
      <c r="H11" s="88"/>
      <c r="I11" s="88"/>
      <c r="J11" s="1" t="s">
        <v>15</v>
      </c>
      <c r="K11" s="89" t="e">
        <f t="shared" si="0"/>
        <v>#NUM!</v>
      </c>
      <c r="L11" s="89" t="e">
        <f t="shared" si="1"/>
        <v>#NUM!</v>
      </c>
      <c r="M11" s="89" t="e">
        <f t="shared" si="2"/>
        <v>#NUM!</v>
      </c>
      <c r="N11" s="89" t="e">
        <f t="shared" si="3"/>
        <v>#NUM!</v>
      </c>
      <c r="O11" s="89" t="e">
        <f t="shared" si="4"/>
        <v>#NUM!</v>
      </c>
      <c r="P11" s="89" t="e">
        <f t="shared" si="5"/>
        <v>#N/A</v>
      </c>
      <c r="Q11" s="89" t="e">
        <f t="shared" si="6"/>
        <v>#NUM!</v>
      </c>
      <c r="R11" s="89" t="e">
        <f t="shared" si="7"/>
        <v>#NUM!</v>
      </c>
      <c r="S11" s="89" t="e">
        <f t="shared" si="8"/>
        <v>#NUM!</v>
      </c>
      <c r="T11" s="89" t="e">
        <f t="shared" si="9"/>
        <v>#NUM!</v>
      </c>
      <c r="U11" s="89" t="e">
        <f t="shared" si="10"/>
        <v>#N/A</v>
      </c>
      <c r="V11" s="89" t="e">
        <f t="shared" si="11"/>
        <v>#NUM!</v>
      </c>
      <c r="W11" s="89" t="e">
        <f t="shared" si="12"/>
        <v>#NUM!</v>
      </c>
      <c r="X11" s="89" t="e">
        <f t="shared" si="13"/>
        <v>#NUM!</v>
      </c>
      <c r="Y11" s="89" t="e">
        <f t="shared" si="14"/>
        <v>#NUM!</v>
      </c>
      <c r="Z11" s="89" t="e">
        <f t="shared" si="15"/>
        <v>#N/A</v>
      </c>
      <c r="AA11" s="89" t="e">
        <f t="shared" si="16"/>
        <v>#NUM!</v>
      </c>
      <c r="AB11" s="89" t="e">
        <f t="shared" si="17"/>
        <v>#NUM!</v>
      </c>
      <c r="AC11" s="89" t="e">
        <f t="shared" si="18"/>
        <v>#NUM!</v>
      </c>
      <c r="AD11" s="89" t="e">
        <f t="shared" si="19"/>
        <v>#NUM!</v>
      </c>
      <c r="AE11" s="89" t="e">
        <f t="shared" si="20"/>
        <v>#NUM!</v>
      </c>
      <c r="AF11" s="89" t="e">
        <f t="shared" si="21"/>
        <v>#N/A</v>
      </c>
      <c r="AG11" s="89" t="e">
        <f t="shared" si="22"/>
        <v>#NUM!</v>
      </c>
      <c r="AH11" s="89" t="e">
        <f t="shared" si="23"/>
        <v>#NUM!</v>
      </c>
      <c r="AI11" s="89" t="e">
        <f t="shared" si="24"/>
        <v>#NUM!</v>
      </c>
      <c r="AJ11" s="89" t="e">
        <f t="shared" si="25"/>
        <v>#N/A</v>
      </c>
    </row>
    <row r="12" spans="1:36" ht="12.95" customHeight="1" x14ac:dyDescent="0.15">
      <c r="A12" s="88"/>
      <c r="B12" s="134"/>
      <c r="C12" s="135"/>
      <c r="D12" s="88"/>
      <c r="E12" s="88"/>
      <c r="F12" s="4" t="str">
        <f t="shared" si="27"/>
        <v/>
      </c>
      <c r="G12" s="88"/>
      <c r="H12" s="88"/>
      <c r="I12" s="88"/>
      <c r="J12" s="1" t="s">
        <v>15</v>
      </c>
      <c r="K12" s="89" t="e">
        <f t="shared" si="0"/>
        <v>#NUM!</v>
      </c>
      <c r="L12" s="89" t="e">
        <f t="shared" si="1"/>
        <v>#NUM!</v>
      </c>
      <c r="M12" s="89" t="e">
        <f t="shared" si="2"/>
        <v>#NUM!</v>
      </c>
      <c r="N12" s="89" t="e">
        <f t="shared" si="3"/>
        <v>#NUM!</v>
      </c>
      <c r="O12" s="89" t="e">
        <f t="shared" si="4"/>
        <v>#NUM!</v>
      </c>
      <c r="P12" s="89" t="e">
        <f t="shared" si="5"/>
        <v>#N/A</v>
      </c>
      <c r="Q12" s="89" t="e">
        <f t="shared" si="6"/>
        <v>#NUM!</v>
      </c>
      <c r="R12" s="89" t="e">
        <f t="shared" si="7"/>
        <v>#NUM!</v>
      </c>
      <c r="S12" s="89" t="e">
        <f t="shared" si="8"/>
        <v>#NUM!</v>
      </c>
      <c r="T12" s="89" t="e">
        <f t="shared" si="9"/>
        <v>#NUM!</v>
      </c>
      <c r="U12" s="89" t="e">
        <f t="shared" si="10"/>
        <v>#N/A</v>
      </c>
      <c r="V12" s="89" t="e">
        <f t="shared" si="11"/>
        <v>#NUM!</v>
      </c>
      <c r="W12" s="89" t="e">
        <f t="shared" si="12"/>
        <v>#NUM!</v>
      </c>
      <c r="X12" s="89" t="e">
        <f t="shared" si="13"/>
        <v>#NUM!</v>
      </c>
      <c r="Y12" s="89" t="e">
        <f t="shared" si="14"/>
        <v>#NUM!</v>
      </c>
      <c r="Z12" s="89" t="e">
        <f t="shared" si="15"/>
        <v>#N/A</v>
      </c>
      <c r="AA12" s="89" t="e">
        <f t="shared" si="16"/>
        <v>#NUM!</v>
      </c>
      <c r="AB12" s="89" t="e">
        <f t="shared" si="17"/>
        <v>#NUM!</v>
      </c>
      <c r="AC12" s="89" t="e">
        <f t="shared" si="18"/>
        <v>#NUM!</v>
      </c>
      <c r="AD12" s="89" t="e">
        <f t="shared" si="19"/>
        <v>#NUM!</v>
      </c>
      <c r="AE12" s="89" t="e">
        <f t="shared" si="20"/>
        <v>#NUM!</v>
      </c>
      <c r="AF12" s="89" t="e">
        <f t="shared" si="21"/>
        <v>#N/A</v>
      </c>
      <c r="AG12" s="89" t="e">
        <f t="shared" si="22"/>
        <v>#NUM!</v>
      </c>
      <c r="AH12" s="89" t="e">
        <f t="shared" si="23"/>
        <v>#NUM!</v>
      </c>
      <c r="AI12" s="89" t="e">
        <f t="shared" si="24"/>
        <v>#NUM!</v>
      </c>
      <c r="AJ12" s="89" t="e">
        <f t="shared" si="25"/>
        <v>#N/A</v>
      </c>
    </row>
    <row r="13" spans="1:36" ht="12.95" customHeight="1" x14ac:dyDescent="0.15">
      <c r="A13" s="88"/>
      <c r="B13" s="99"/>
      <c r="C13" s="99"/>
      <c r="D13" s="88"/>
      <c r="E13" s="88"/>
      <c r="F13" s="4" t="str">
        <f t="shared" si="26"/>
        <v/>
      </c>
      <c r="G13" s="5"/>
      <c r="H13" s="88"/>
      <c r="I13" s="88"/>
      <c r="J13" s="1" t="s">
        <v>15</v>
      </c>
      <c r="K13" s="89" t="e">
        <f t="shared" si="0"/>
        <v>#NUM!</v>
      </c>
      <c r="L13" s="89" t="e">
        <f t="shared" si="1"/>
        <v>#NUM!</v>
      </c>
      <c r="M13" s="89" t="e">
        <f t="shared" si="2"/>
        <v>#NUM!</v>
      </c>
      <c r="N13" s="89" t="e">
        <f t="shared" si="3"/>
        <v>#NUM!</v>
      </c>
      <c r="O13" s="89" t="e">
        <f t="shared" si="4"/>
        <v>#NUM!</v>
      </c>
      <c r="P13" s="89" t="e">
        <f t="shared" si="5"/>
        <v>#N/A</v>
      </c>
      <c r="Q13" s="89" t="e">
        <f t="shared" si="6"/>
        <v>#NUM!</v>
      </c>
      <c r="R13" s="89" t="e">
        <f t="shared" si="7"/>
        <v>#NUM!</v>
      </c>
      <c r="S13" s="89" t="e">
        <f t="shared" si="8"/>
        <v>#NUM!</v>
      </c>
      <c r="T13" s="89" t="e">
        <f t="shared" si="9"/>
        <v>#NUM!</v>
      </c>
      <c r="U13" s="89" t="e">
        <f t="shared" si="10"/>
        <v>#N/A</v>
      </c>
      <c r="V13" s="89" t="e">
        <f t="shared" si="11"/>
        <v>#NUM!</v>
      </c>
      <c r="W13" s="89" t="e">
        <f t="shared" si="12"/>
        <v>#NUM!</v>
      </c>
      <c r="X13" s="89" t="e">
        <f t="shared" si="13"/>
        <v>#NUM!</v>
      </c>
      <c r="Y13" s="89" t="e">
        <f t="shared" si="14"/>
        <v>#NUM!</v>
      </c>
      <c r="Z13" s="89" t="e">
        <f t="shared" si="15"/>
        <v>#N/A</v>
      </c>
      <c r="AA13" s="89" t="e">
        <f t="shared" si="16"/>
        <v>#NUM!</v>
      </c>
      <c r="AB13" s="89" t="e">
        <f t="shared" si="17"/>
        <v>#NUM!</v>
      </c>
      <c r="AC13" s="89" t="e">
        <f t="shared" si="18"/>
        <v>#NUM!</v>
      </c>
      <c r="AD13" s="89" t="e">
        <f t="shared" si="19"/>
        <v>#NUM!</v>
      </c>
      <c r="AE13" s="89" t="e">
        <f t="shared" si="20"/>
        <v>#NUM!</v>
      </c>
      <c r="AF13" s="89" t="e">
        <f t="shared" si="21"/>
        <v>#N/A</v>
      </c>
      <c r="AG13" s="89" t="e">
        <f t="shared" si="22"/>
        <v>#NUM!</v>
      </c>
      <c r="AH13" s="89" t="e">
        <f t="shared" si="23"/>
        <v>#NUM!</v>
      </c>
      <c r="AI13" s="89" t="e">
        <f t="shared" si="24"/>
        <v>#NUM!</v>
      </c>
      <c r="AJ13" s="89" t="e">
        <f t="shared" si="25"/>
        <v>#N/A</v>
      </c>
    </row>
    <row r="14" spans="1:36" ht="12.95" customHeight="1" x14ac:dyDescent="0.15">
      <c r="A14" s="88"/>
      <c r="B14" s="99"/>
      <c r="C14" s="99"/>
      <c r="D14" s="88"/>
      <c r="E14" s="88"/>
      <c r="F14" s="4" t="str">
        <f>IF(D14&gt;0,IF(B14="スギ",P14,IF(B14="ヒノキ",U14,IF(B14="アカマツ",Z14,IF(B14="カラマツ",AF14,AJ14)))),"")</f>
        <v/>
      </c>
      <c r="G14" s="88"/>
      <c r="H14" s="88"/>
      <c r="I14" s="88"/>
      <c r="J14" s="1" t="s">
        <v>15</v>
      </c>
      <c r="K14" s="89" t="e">
        <f>IF(ROUND(10^(-5+0.8769+1.7454*LOG(D14)+1.014*LOG(E14)),2)&gt;=0.01,ROUND(10^(-5+0.8769+1.7454*LOG(D14)+1.014*LOG(E14)),2),ROUND(10^(-5+0.8769+1.7454*LOG(D14)+1.014*LOG(E14)),3))</f>
        <v>#NUM!</v>
      </c>
      <c r="L14" s="89" t="e">
        <f>ROUND(10^(-5+0.73504+1.83346*LOG(D14)+1.06569*LOG(E14)),2)</f>
        <v>#NUM!</v>
      </c>
      <c r="M14" s="89" t="e">
        <f>ROUND(10^(-5+0.71514+1.74357*LOG(D14)+1.17719*LOG(E14)),2)</f>
        <v>#NUM!</v>
      </c>
      <c r="N14" s="89" t="e">
        <f>ROUND(10^(-5+0.82956+1.76381*LOG(D14)+1.06412*LOG(E14)),2)</f>
        <v>#NUM!</v>
      </c>
      <c r="O14" s="89" t="e">
        <f>ROUND(10^(-5+0.88226+1.79204*LOG(D14)+0.99303*LOG(E14)),2)</f>
        <v>#NUM!</v>
      </c>
      <c r="P14" s="89" t="e">
        <f>HLOOKUP($D14,K$3:O$43,MATCH(A14,$A$3:$A$43,0),1)</f>
        <v>#N/A</v>
      </c>
      <c r="Q14" s="89" t="e">
        <f>IF(ROUND(10^(1.810672*LOG(D14)+0.982833*LOG(E14)-4.173533),2)&gt;=0.01,ROUND(10^(1.810672*LOG(D14)+0.982833*LOG(E14)-4.173533),2),ROUND(10^(1.810672*LOG(D14)+0.982833*LOG(E14)-4.173533),3))</f>
        <v>#NUM!</v>
      </c>
      <c r="R14" s="89" t="e">
        <f>ROUND(10^(1.905709*LOG(D14)+1.011385*LOG(E14)-4.293729),2)</f>
        <v>#NUM!</v>
      </c>
      <c r="S14" s="89" t="e">
        <f>ROUND(10^(1.771888*LOG(D14)+1.138415*LOG(E14)-4.271259),2)</f>
        <v>#NUM!</v>
      </c>
      <c r="T14" s="89" t="e">
        <f>ROUND(10^(1.671519*LOG(D14)+1.363617*LOG(E14)-4.404407),2)</f>
        <v>#NUM!</v>
      </c>
      <c r="U14" s="89" t="e">
        <f>HLOOKUP($D14,Q$3:T$43,MATCH($A14,$A$3:$A$43,0),1)</f>
        <v>#N/A</v>
      </c>
      <c r="V14" s="89" t="e">
        <f>IF(ROUND(10^(-4.249503+1.946501*LOG(D14)+0.942682*LOG(E14)),2)&gt;=0.01,ROUND(10^(-4.249503+1.946501*LOG(D14)+0.942682*LOG(E14)),2),ROUND(10^(-4.249503+1.946501*LOG(D14)+0.942682*LOG(E14)),3))</f>
        <v>#NUM!</v>
      </c>
      <c r="W14" s="89" t="e">
        <f>ROUND(10^(-4.155639+1.847898*LOG(D14)+0.951955*LOG(E14)),2)</f>
        <v>#NUM!</v>
      </c>
      <c r="X14" s="89" t="e">
        <f>ROUND(10^(-4.194535+1.804172*LOG(D14)+1.034248*LOG(E14)),2)</f>
        <v>#NUM!</v>
      </c>
      <c r="Y14" s="89" t="e">
        <f>ROUND(10^(-4.42347+2.006485*LOG(D14)+0.967757*LOG(E14)),2)</f>
        <v>#NUM!</v>
      </c>
      <c r="Z14" s="89" t="e">
        <f>HLOOKUP($D14,V$3:Y$43,MATCH($A14,$A$3:$A$43,0),1)</f>
        <v>#N/A</v>
      </c>
      <c r="AA14" s="89" t="e">
        <f>IF(ROUND(10^(1.80389*LOG(D14)+0.962587*LOG(E14)-4.155099),2)&gt;=0.01,ROUND(10^(1.80389*LOG(D14)+0.962587*LOG(E14)-4.155099),2),ROUND(10^(1.80389*LOG(D14)+0.962587*LOG(E14)-4.155099),3))</f>
        <v>#NUM!</v>
      </c>
      <c r="AB14" s="89" t="e">
        <f>ROUND(10^(1.979213*LOG(D14)+0.998347*LOG(E14)-4.369281),2)</f>
        <v>#NUM!</v>
      </c>
      <c r="AC14" s="89" t="e">
        <f>ROUND(10^(1.904401*LOG(D14)+1.062478*LOG(E14)-4.348104),2)</f>
        <v>#NUM!</v>
      </c>
      <c r="AD14" s="89" t="e">
        <f>ROUND(10^(1.640825*LOG(D14)+1.080387*LOG(E14)-3.976731),2)</f>
        <v>#NUM!</v>
      </c>
      <c r="AE14" s="89" t="e">
        <f>ROUND(10^(1.90887*LOG(D14)+1.088002*LOG(E14)-4.431495),2)</f>
        <v>#NUM!</v>
      </c>
      <c r="AF14" s="89" t="e">
        <f>HLOOKUP($D14,AA$3:AE$43,MATCH($A14,$A$3:$A$43,0),1)</f>
        <v>#N/A</v>
      </c>
      <c r="AG14" s="89" t="e">
        <f>IF(ROUND(10^(1.94019664*LOG(D14)+0.84689666*LOG(E14)-4.20067295),2)&gt;=0.01,ROUND(10^(1.94019664*LOG(D14)+0.84689666*LOG(E14)-4.20067295),2),ROUND(10^(1.94019664*LOG(D14)+0.84689666*LOG(E14)-4.20067295),3))</f>
        <v>#NUM!</v>
      </c>
      <c r="AH14" s="89" t="e">
        <f>ROUND(10^(1.93813902*LOG(D14)+0.96697002*LOG(E14)-4.32216295),2)</f>
        <v>#NUM!</v>
      </c>
      <c r="AI14" s="89" t="e">
        <f>ROUND(10^(1.82464098*LOG(D14)+0.97625989*LOG(E14)-4.15096808),2)</f>
        <v>#NUM!</v>
      </c>
      <c r="AJ14" s="89" t="e">
        <f>HLOOKUP($D14,AG$3:AI$43,MATCH($A14,$A$3:$A$43,0),1)</f>
        <v>#N/A</v>
      </c>
    </row>
    <row r="15" spans="1:36" ht="12.95" customHeight="1" x14ac:dyDescent="0.15">
      <c r="A15" s="88"/>
      <c r="B15" s="99"/>
      <c r="C15" s="99"/>
      <c r="D15" s="88"/>
      <c r="E15" s="88"/>
      <c r="F15" s="4" t="str">
        <f t="shared" si="26"/>
        <v/>
      </c>
      <c r="G15" s="88"/>
      <c r="H15" s="88"/>
      <c r="I15" s="88"/>
      <c r="J15" s="1" t="s">
        <v>15</v>
      </c>
      <c r="K15" s="89" t="e">
        <f t="shared" si="0"/>
        <v>#NUM!</v>
      </c>
      <c r="L15" s="89" t="e">
        <f t="shared" si="1"/>
        <v>#NUM!</v>
      </c>
      <c r="M15" s="89" t="e">
        <f t="shared" si="2"/>
        <v>#NUM!</v>
      </c>
      <c r="N15" s="89" t="e">
        <f t="shared" si="3"/>
        <v>#NUM!</v>
      </c>
      <c r="O15" s="89" t="e">
        <f t="shared" si="4"/>
        <v>#NUM!</v>
      </c>
      <c r="P15" s="89" t="e">
        <f t="shared" si="5"/>
        <v>#N/A</v>
      </c>
      <c r="Q15" s="89" t="e">
        <f t="shared" si="6"/>
        <v>#NUM!</v>
      </c>
      <c r="R15" s="89" t="e">
        <f t="shared" si="7"/>
        <v>#NUM!</v>
      </c>
      <c r="S15" s="89" t="e">
        <f t="shared" si="8"/>
        <v>#NUM!</v>
      </c>
      <c r="T15" s="89" t="e">
        <f t="shared" si="9"/>
        <v>#NUM!</v>
      </c>
      <c r="U15" s="89" t="e">
        <f t="shared" si="10"/>
        <v>#N/A</v>
      </c>
      <c r="V15" s="89" t="e">
        <f t="shared" si="11"/>
        <v>#NUM!</v>
      </c>
      <c r="W15" s="89" t="e">
        <f t="shared" si="12"/>
        <v>#NUM!</v>
      </c>
      <c r="X15" s="89" t="e">
        <f t="shared" si="13"/>
        <v>#NUM!</v>
      </c>
      <c r="Y15" s="89" t="e">
        <f t="shared" si="14"/>
        <v>#NUM!</v>
      </c>
      <c r="Z15" s="89" t="e">
        <f t="shared" si="15"/>
        <v>#N/A</v>
      </c>
      <c r="AA15" s="89" t="e">
        <f t="shared" si="16"/>
        <v>#NUM!</v>
      </c>
      <c r="AB15" s="89" t="e">
        <f t="shared" si="17"/>
        <v>#NUM!</v>
      </c>
      <c r="AC15" s="89" t="e">
        <f t="shared" si="18"/>
        <v>#NUM!</v>
      </c>
      <c r="AD15" s="89" t="e">
        <f t="shared" si="19"/>
        <v>#NUM!</v>
      </c>
      <c r="AE15" s="89" t="e">
        <f t="shared" si="20"/>
        <v>#NUM!</v>
      </c>
      <c r="AF15" s="89" t="e">
        <f t="shared" si="21"/>
        <v>#N/A</v>
      </c>
      <c r="AG15" s="89" t="e">
        <f t="shared" si="22"/>
        <v>#NUM!</v>
      </c>
      <c r="AH15" s="89" t="e">
        <f t="shared" si="23"/>
        <v>#NUM!</v>
      </c>
      <c r="AI15" s="89" t="e">
        <f t="shared" si="24"/>
        <v>#NUM!</v>
      </c>
      <c r="AJ15" s="89" t="e">
        <f t="shared" si="25"/>
        <v>#N/A</v>
      </c>
    </row>
    <row r="16" spans="1:36" ht="12.95" customHeight="1" x14ac:dyDescent="0.15">
      <c r="A16" s="88"/>
      <c r="B16" s="99"/>
      <c r="C16" s="99"/>
      <c r="D16" s="88"/>
      <c r="E16" s="88"/>
      <c r="F16" s="4" t="str">
        <f t="shared" si="26"/>
        <v/>
      </c>
      <c r="G16" s="88"/>
      <c r="H16" s="88"/>
      <c r="I16" s="88"/>
      <c r="J16" s="1" t="s">
        <v>15</v>
      </c>
      <c r="K16" s="89" t="e">
        <f t="shared" si="0"/>
        <v>#NUM!</v>
      </c>
      <c r="L16" s="89" t="e">
        <f t="shared" si="1"/>
        <v>#NUM!</v>
      </c>
      <c r="M16" s="89" t="e">
        <f t="shared" si="2"/>
        <v>#NUM!</v>
      </c>
      <c r="N16" s="89" t="e">
        <f t="shared" si="3"/>
        <v>#NUM!</v>
      </c>
      <c r="O16" s="89" t="e">
        <f t="shared" si="4"/>
        <v>#NUM!</v>
      </c>
      <c r="P16" s="89" t="e">
        <f t="shared" si="5"/>
        <v>#N/A</v>
      </c>
      <c r="Q16" s="89" t="e">
        <f t="shared" si="6"/>
        <v>#NUM!</v>
      </c>
      <c r="R16" s="89" t="e">
        <f t="shared" si="7"/>
        <v>#NUM!</v>
      </c>
      <c r="S16" s="89" t="e">
        <f t="shared" si="8"/>
        <v>#NUM!</v>
      </c>
      <c r="T16" s="89" t="e">
        <f t="shared" si="9"/>
        <v>#NUM!</v>
      </c>
      <c r="U16" s="89" t="e">
        <f t="shared" si="10"/>
        <v>#N/A</v>
      </c>
      <c r="V16" s="89" t="e">
        <f t="shared" si="11"/>
        <v>#NUM!</v>
      </c>
      <c r="W16" s="89" t="e">
        <f t="shared" si="12"/>
        <v>#NUM!</v>
      </c>
      <c r="X16" s="89" t="e">
        <f t="shared" si="13"/>
        <v>#NUM!</v>
      </c>
      <c r="Y16" s="89" t="e">
        <f t="shared" si="14"/>
        <v>#NUM!</v>
      </c>
      <c r="Z16" s="89" t="e">
        <f t="shared" si="15"/>
        <v>#N/A</v>
      </c>
      <c r="AA16" s="89" t="e">
        <f t="shared" si="16"/>
        <v>#NUM!</v>
      </c>
      <c r="AB16" s="89" t="e">
        <f t="shared" si="17"/>
        <v>#NUM!</v>
      </c>
      <c r="AC16" s="89" t="e">
        <f t="shared" si="18"/>
        <v>#NUM!</v>
      </c>
      <c r="AD16" s="89" t="e">
        <f t="shared" si="19"/>
        <v>#NUM!</v>
      </c>
      <c r="AE16" s="89" t="e">
        <f t="shared" si="20"/>
        <v>#NUM!</v>
      </c>
      <c r="AF16" s="89" t="e">
        <f t="shared" si="21"/>
        <v>#N/A</v>
      </c>
      <c r="AG16" s="89" t="e">
        <f t="shared" si="22"/>
        <v>#NUM!</v>
      </c>
      <c r="AH16" s="89" t="e">
        <f t="shared" si="23"/>
        <v>#NUM!</v>
      </c>
      <c r="AI16" s="89" t="e">
        <f t="shared" si="24"/>
        <v>#NUM!</v>
      </c>
      <c r="AJ16" s="89" t="e">
        <f t="shared" si="25"/>
        <v>#N/A</v>
      </c>
    </row>
    <row r="17" spans="1:36" ht="12.95" customHeight="1" x14ac:dyDescent="0.15">
      <c r="A17" s="88"/>
      <c r="B17" s="99"/>
      <c r="C17" s="99"/>
      <c r="D17" s="88"/>
      <c r="E17" s="88"/>
      <c r="F17" s="4" t="str">
        <f t="shared" si="26"/>
        <v/>
      </c>
      <c r="G17" s="88"/>
      <c r="H17" s="88"/>
      <c r="I17" s="88"/>
      <c r="J17" s="1" t="s">
        <v>15</v>
      </c>
      <c r="K17" s="89" t="e">
        <f t="shared" si="0"/>
        <v>#NUM!</v>
      </c>
      <c r="L17" s="89" t="e">
        <f t="shared" si="1"/>
        <v>#NUM!</v>
      </c>
      <c r="M17" s="89" t="e">
        <f t="shared" si="2"/>
        <v>#NUM!</v>
      </c>
      <c r="N17" s="89" t="e">
        <f t="shared" si="3"/>
        <v>#NUM!</v>
      </c>
      <c r="O17" s="89" t="e">
        <f t="shared" si="4"/>
        <v>#NUM!</v>
      </c>
      <c r="P17" s="89" t="e">
        <f t="shared" si="5"/>
        <v>#N/A</v>
      </c>
      <c r="Q17" s="89" t="e">
        <f t="shared" si="6"/>
        <v>#NUM!</v>
      </c>
      <c r="R17" s="89" t="e">
        <f t="shared" si="7"/>
        <v>#NUM!</v>
      </c>
      <c r="S17" s="89" t="e">
        <f t="shared" si="8"/>
        <v>#NUM!</v>
      </c>
      <c r="T17" s="89" t="e">
        <f t="shared" si="9"/>
        <v>#NUM!</v>
      </c>
      <c r="U17" s="89" t="e">
        <f t="shared" si="10"/>
        <v>#N/A</v>
      </c>
      <c r="V17" s="89" t="e">
        <f t="shared" si="11"/>
        <v>#NUM!</v>
      </c>
      <c r="W17" s="89" t="e">
        <f t="shared" si="12"/>
        <v>#NUM!</v>
      </c>
      <c r="X17" s="89" t="e">
        <f t="shared" si="13"/>
        <v>#NUM!</v>
      </c>
      <c r="Y17" s="89" t="e">
        <f t="shared" si="14"/>
        <v>#NUM!</v>
      </c>
      <c r="Z17" s="89" t="e">
        <f t="shared" si="15"/>
        <v>#N/A</v>
      </c>
      <c r="AA17" s="89" t="e">
        <f t="shared" si="16"/>
        <v>#NUM!</v>
      </c>
      <c r="AB17" s="89" t="e">
        <f t="shared" si="17"/>
        <v>#NUM!</v>
      </c>
      <c r="AC17" s="89" t="e">
        <f t="shared" si="18"/>
        <v>#NUM!</v>
      </c>
      <c r="AD17" s="89" t="e">
        <f t="shared" si="19"/>
        <v>#NUM!</v>
      </c>
      <c r="AE17" s="89" t="e">
        <f t="shared" si="20"/>
        <v>#NUM!</v>
      </c>
      <c r="AF17" s="89" t="e">
        <f t="shared" si="21"/>
        <v>#N/A</v>
      </c>
      <c r="AG17" s="89" t="e">
        <f t="shared" si="22"/>
        <v>#NUM!</v>
      </c>
      <c r="AH17" s="89" t="e">
        <f t="shared" si="23"/>
        <v>#NUM!</v>
      </c>
      <c r="AI17" s="89" t="e">
        <f t="shared" si="24"/>
        <v>#NUM!</v>
      </c>
      <c r="AJ17" s="89" t="e">
        <f t="shared" si="25"/>
        <v>#N/A</v>
      </c>
    </row>
    <row r="18" spans="1:36" ht="12.95" customHeight="1" x14ac:dyDescent="0.15">
      <c r="A18" s="88"/>
      <c r="B18" s="99"/>
      <c r="C18" s="99"/>
      <c r="D18" s="88"/>
      <c r="E18" s="88"/>
      <c r="F18" s="4" t="str">
        <f t="shared" si="26"/>
        <v/>
      </c>
      <c r="G18" s="88"/>
      <c r="H18" s="88"/>
      <c r="I18" s="88"/>
      <c r="J18" s="1" t="s">
        <v>15</v>
      </c>
      <c r="K18" s="89" t="e">
        <f t="shared" si="0"/>
        <v>#NUM!</v>
      </c>
      <c r="L18" s="89" t="e">
        <f t="shared" si="1"/>
        <v>#NUM!</v>
      </c>
      <c r="M18" s="89" t="e">
        <f t="shared" si="2"/>
        <v>#NUM!</v>
      </c>
      <c r="N18" s="89" t="e">
        <f t="shared" si="3"/>
        <v>#NUM!</v>
      </c>
      <c r="O18" s="89" t="e">
        <f t="shared" si="4"/>
        <v>#NUM!</v>
      </c>
      <c r="P18" s="89" t="e">
        <f t="shared" si="5"/>
        <v>#N/A</v>
      </c>
      <c r="Q18" s="89" t="e">
        <f t="shared" si="6"/>
        <v>#NUM!</v>
      </c>
      <c r="R18" s="89" t="e">
        <f t="shared" si="7"/>
        <v>#NUM!</v>
      </c>
      <c r="S18" s="89" t="e">
        <f t="shared" si="8"/>
        <v>#NUM!</v>
      </c>
      <c r="T18" s="89" t="e">
        <f t="shared" si="9"/>
        <v>#NUM!</v>
      </c>
      <c r="U18" s="89" t="e">
        <f t="shared" si="10"/>
        <v>#N/A</v>
      </c>
      <c r="V18" s="89" t="e">
        <f t="shared" si="11"/>
        <v>#NUM!</v>
      </c>
      <c r="W18" s="89" t="e">
        <f t="shared" si="12"/>
        <v>#NUM!</v>
      </c>
      <c r="X18" s="89" t="e">
        <f t="shared" si="13"/>
        <v>#NUM!</v>
      </c>
      <c r="Y18" s="89" t="e">
        <f t="shared" si="14"/>
        <v>#NUM!</v>
      </c>
      <c r="Z18" s="89" t="e">
        <f t="shared" si="15"/>
        <v>#N/A</v>
      </c>
      <c r="AA18" s="89" t="e">
        <f t="shared" si="16"/>
        <v>#NUM!</v>
      </c>
      <c r="AB18" s="89" t="e">
        <f t="shared" si="17"/>
        <v>#NUM!</v>
      </c>
      <c r="AC18" s="89" t="e">
        <f t="shared" si="18"/>
        <v>#NUM!</v>
      </c>
      <c r="AD18" s="89" t="e">
        <f t="shared" si="19"/>
        <v>#NUM!</v>
      </c>
      <c r="AE18" s="89" t="e">
        <f t="shared" si="20"/>
        <v>#NUM!</v>
      </c>
      <c r="AF18" s="89" t="e">
        <f t="shared" si="21"/>
        <v>#N/A</v>
      </c>
      <c r="AG18" s="89" t="e">
        <f t="shared" si="22"/>
        <v>#NUM!</v>
      </c>
      <c r="AH18" s="89" t="e">
        <f t="shared" si="23"/>
        <v>#NUM!</v>
      </c>
      <c r="AI18" s="89" t="e">
        <f t="shared" si="24"/>
        <v>#NUM!</v>
      </c>
      <c r="AJ18" s="89" t="e">
        <f t="shared" si="25"/>
        <v>#N/A</v>
      </c>
    </row>
    <row r="19" spans="1:36" ht="12.95" customHeight="1" x14ac:dyDescent="0.15">
      <c r="A19" s="88"/>
      <c r="B19" s="99"/>
      <c r="C19" s="99"/>
      <c r="D19" s="88"/>
      <c r="E19" s="88"/>
      <c r="F19" s="4" t="str">
        <f t="shared" si="26"/>
        <v/>
      </c>
      <c r="G19" s="88"/>
      <c r="H19" s="88"/>
      <c r="I19" s="88"/>
      <c r="J19" s="1" t="s">
        <v>15</v>
      </c>
      <c r="K19" s="89" t="e">
        <f t="shared" si="0"/>
        <v>#NUM!</v>
      </c>
      <c r="L19" s="89" t="e">
        <f t="shared" si="1"/>
        <v>#NUM!</v>
      </c>
      <c r="M19" s="89" t="e">
        <f t="shared" si="2"/>
        <v>#NUM!</v>
      </c>
      <c r="N19" s="89" t="e">
        <f t="shared" si="3"/>
        <v>#NUM!</v>
      </c>
      <c r="O19" s="89" t="e">
        <f t="shared" si="4"/>
        <v>#NUM!</v>
      </c>
      <c r="P19" s="89" t="e">
        <f t="shared" si="5"/>
        <v>#N/A</v>
      </c>
      <c r="Q19" s="89" t="e">
        <f t="shared" si="6"/>
        <v>#NUM!</v>
      </c>
      <c r="R19" s="89" t="e">
        <f t="shared" si="7"/>
        <v>#NUM!</v>
      </c>
      <c r="S19" s="89" t="e">
        <f t="shared" si="8"/>
        <v>#NUM!</v>
      </c>
      <c r="T19" s="89" t="e">
        <f t="shared" si="9"/>
        <v>#NUM!</v>
      </c>
      <c r="U19" s="89" t="e">
        <f t="shared" si="10"/>
        <v>#N/A</v>
      </c>
      <c r="V19" s="89" t="e">
        <f t="shared" si="11"/>
        <v>#NUM!</v>
      </c>
      <c r="W19" s="89" t="e">
        <f t="shared" si="12"/>
        <v>#NUM!</v>
      </c>
      <c r="X19" s="89" t="e">
        <f t="shared" si="13"/>
        <v>#NUM!</v>
      </c>
      <c r="Y19" s="89" t="e">
        <f t="shared" si="14"/>
        <v>#NUM!</v>
      </c>
      <c r="Z19" s="89" t="e">
        <f t="shared" si="15"/>
        <v>#N/A</v>
      </c>
      <c r="AA19" s="89" t="e">
        <f t="shared" si="16"/>
        <v>#NUM!</v>
      </c>
      <c r="AB19" s="89" t="e">
        <f t="shared" si="17"/>
        <v>#NUM!</v>
      </c>
      <c r="AC19" s="89" t="e">
        <f t="shared" si="18"/>
        <v>#NUM!</v>
      </c>
      <c r="AD19" s="89" t="e">
        <f t="shared" si="19"/>
        <v>#NUM!</v>
      </c>
      <c r="AE19" s="89" t="e">
        <f t="shared" si="20"/>
        <v>#NUM!</v>
      </c>
      <c r="AF19" s="89" t="e">
        <f t="shared" si="21"/>
        <v>#N/A</v>
      </c>
      <c r="AG19" s="89" t="e">
        <f t="shared" si="22"/>
        <v>#NUM!</v>
      </c>
      <c r="AH19" s="89" t="e">
        <f t="shared" si="23"/>
        <v>#NUM!</v>
      </c>
      <c r="AI19" s="89" t="e">
        <f t="shared" si="24"/>
        <v>#NUM!</v>
      </c>
      <c r="AJ19" s="89" t="e">
        <f t="shared" si="25"/>
        <v>#N/A</v>
      </c>
    </row>
    <row r="20" spans="1:36" ht="12.95" customHeight="1" x14ac:dyDescent="0.15">
      <c r="A20" s="88"/>
      <c r="B20" s="99"/>
      <c r="C20" s="99"/>
      <c r="D20" s="88"/>
      <c r="E20" s="88"/>
      <c r="F20" s="4" t="str">
        <f t="shared" si="26"/>
        <v/>
      </c>
      <c r="G20" s="88"/>
      <c r="H20" s="88"/>
      <c r="I20" s="88"/>
      <c r="J20" s="1" t="s">
        <v>15</v>
      </c>
      <c r="K20" s="89" t="e">
        <f t="shared" si="0"/>
        <v>#NUM!</v>
      </c>
      <c r="L20" s="89" t="e">
        <f t="shared" si="1"/>
        <v>#NUM!</v>
      </c>
      <c r="M20" s="89" t="e">
        <f t="shared" si="2"/>
        <v>#NUM!</v>
      </c>
      <c r="N20" s="89" t="e">
        <f t="shared" si="3"/>
        <v>#NUM!</v>
      </c>
      <c r="O20" s="89" t="e">
        <f t="shared" si="4"/>
        <v>#NUM!</v>
      </c>
      <c r="P20" s="89" t="e">
        <f t="shared" si="5"/>
        <v>#N/A</v>
      </c>
      <c r="Q20" s="89" t="e">
        <f t="shared" si="6"/>
        <v>#NUM!</v>
      </c>
      <c r="R20" s="89"/>
      <c r="S20" s="89" t="e">
        <f t="shared" si="8"/>
        <v>#NUM!</v>
      </c>
      <c r="T20" s="89" t="e">
        <f t="shared" si="9"/>
        <v>#NUM!</v>
      </c>
      <c r="U20" s="89" t="e">
        <f t="shared" si="10"/>
        <v>#N/A</v>
      </c>
      <c r="V20" s="89" t="e">
        <f t="shared" si="11"/>
        <v>#NUM!</v>
      </c>
      <c r="W20" s="89" t="e">
        <f t="shared" si="12"/>
        <v>#NUM!</v>
      </c>
      <c r="X20" s="89" t="e">
        <f t="shared" si="13"/>
        <v>#NUM!</v>
      </c>
      <c r="Y20" s="89" t="e">
        <f t="shared" si="14"/>
        <v>#NUM!</v>
      </c>
      <c r="Z20" s="89" t="e">
        <f t="shared" si="15"/>
        <v>#N/A</v>
      </c>
      <c r="AA20" s="89" t="e">
        <f t="shared" si="16"/>
        <v>#NUM!</v>
      </c>
      <c r="AB20" s="89" t="e">
        <f t="shared" si="17"/>
        <v>#NUM!</v>
      </c>
      <c r="AC20" s="89" t="e">
        <f t="shared" si="18"/>
        <v>#NUM!</v>
      </c>
      <c r="AD20" s="89" t="e">
        <f t="shared" si="19"/>
        <v>#NUM!</v>
      </c>
      <c r="AE20" s="89" t="e">
        <f t="shared" si="20"/>
        <v>#NUM!</v>
      </c>
      <c r="AF20" s="89" t="e">
        <f t="shared" si="21"/>
        <v>#N/A</v>
      </c>
      <c r="AG20" s="89" t="e">
        <f t="shared" si="22"/>
        <v>#NUM!</v>
      </c>
      <c r="AH20" s="89" t="e">
        <f t="shared" si="23"/>
        <v>#NUM!</v>
      </c>
      <c r="AI20" s="89" t="e">
        <f t="shared" si="24"/>
        <v>#NUM!</v>
      </c>
      <c r="AJ20" s="89" t="e">
        <f t="shared" si="25"/>
        <v>#N/A</v>
      </c>
    </row>
    <row r="21" spans="1:36" ht="12.95" customHeight="1" x14ac:dyDescent="0.15">
      <c r="A21" s="88"/>
      <c r="B21" s="99"/>
      <c r="C21" s="99"/>
      <c r="D21" s="88"/>
      <c r="E21" s="88"/>
      <c r="F21" s="4" t="str">
        <f t="shared" si="26"/>
        <v/>
      </c>
      <c r="G21" s="88"/>
      <c r="H21" s="88"/>
      <c r="I21" s="88"/>
      <c r="J21" s="1" t="s">
        <v>15</v>
      </c>
      <c r="K21" s="89" t="e">
        <f t="shared" si="0"/>
        <v>#NUM!</v>
      </c>
      <c r="L21" s="89" t="e">
        <f t="shared" si="1"/>
        <v>#NUM!</v>
      </c>
      <c r="M21" s="89" t="e">
        <f t="shared" si="2"/>
        <v>#NUM!</v>
      </c>
      <c r="N21" s="89" t="e">
        <f t="shared" si="3"/>
        <v>#NUM!</v>
      </c>
      <c r="O21" s="89" t="e">
        <f t="shared" si="4"/>
        <v>#NUM!</v>
      </c>
      <c r="P21" s="89" t="e">
        <f t="shared" si="5"/>
        <v>#N/A</v>
      </c>
      <c r="Q21" s="89" t="e">
        <f t="shared" si="6"/>
        <v>#NUM!</v>
      </c>
      <c r="R21" s="89" t="e">
        <f t="shared" si="7"/>
        <v>#NUM!</v>
      </c>
      <c r="S21" s="89" t="e">
        <f t="shared" si="8"/>
        <v>#NUM!</v>
      </c>
      <c r="T21" s="89" t="e">
        <f t="shared" si="9"/>
        <v>#NUM!</v>
      </c>
      <c r="U21" s="89" t="e">
        <f t="shared" si="10"/>
        <v>#N/A</v>
      </c>
      <c r="V21" s="89" t="e">
        <f t="shared" si="11"/>
        <v>#NUM!</v>
      </c>
      <c r="W21" s="89" t="e">
        <f t="shared" si="12"/>
        <v>#NUM!</v>
      </c>
      <c r="X21" s="89" t="e">
        <f t="shared" si="13"/>
        <v>#NUM!</v>
      </c>
      <c r="Y21" s="89" t="e">
        <f t="shared" si="14"/>
        <v>#NUM!</v>
      </c>
      <c r="Z21" s="89" t="e">
        <f t="shared" si="15"/>
        <v>#N/A</v>
      </c>
      <c r="AA21" s="89" t="e">
        <f t="shared" si="16"/>
        <v>#NUM!</v>
      </c>
      <c r="AB21" s="89" t="e">
        <f t="shared" si="17"/>
        <v>#NUM!</v>
      </c>
      <c r="AC21" s="89" t="e">
        <f t="shared" si="18"/>
        <v>#NUM!</v>
      </c>
      <c r="AD21" s="89" t="e">
        <f t="shared" si="19"/>
        <v>#NUM!</v>
      </c>
      <c r="AE21" s="89" t="e">
        <f t="shared" si="20"/>
        <v>#NUM!</v>
      </c>
      <c r="AF21" s="89" t="e">
        <f t="shared" si="21"/>
        <v>#N/A</v>
      </c>
      <c r="AG21" s="89" t="e">
        <f t="shared" si="22"/>
        <v>#NUM!</v>
      </c>
      <c r="AH21" s="89" t="e">
        <f t="shared" si="23"/>
        <v>#NUM!</v>
      </c>
      <c r="AI21" s="89" t="e">
        <f t="shared" si="24"/>
        <v>#NUM!</v>
      </c>
      <c r="AJ21" s="89" t="e">
        <f t="shared" si="25"/>
        <v>#N/A</v>
      </c>
    </row>
    <row r="22" spans="1:36" ht="12.95" customHeight="1" x14ac:dyDescent="0.15">
      <c r="A22" s="88"/>
      <c r="B22" s="134"/>
      <c r="C22" s="135"/>
      <c r="D22" s="88"/>
      <c r="E22" s="88"/>
      <c r="F22" s="4" t="str">
        <f t="shared" si="26"/>
        <v/>
      </c>
      <c r="G22" s="88"/>
      <c r="H22" s="88"/>
      <c r="I22" s="88"/>
      <c r="J22" s="1" t="s">
        <v>15</v>
      </c>
      <c r="K22" s="89" t="e">
        <f t="shared" si="0"/>
        <v>#NUM!</v>
      </c>
      <c r="L22" s="89" t="e">
        <f t="shared" si="1"/>
        <v>#NUM!</v>
      </c>
      <c r="M22" s="89" t="e">
        <f t="shared" si="2"/>
        <v>#NUM!</v>
      </c>
      <c r="N22" s="89" t="e">
        <f t="shared" si="3"/>
        <v>#NUM!</v>
      </c>
      <c r="O22" s="89" t="e">
        <f t="shared" si="4"/>
        <v>#NUM!</v>
      </c>
      <c r="P22" s="89" t="e">
        <f t="shared" si="5"/>
        <v>#N/A</v>
      </c>
      <c r="Q22" s="89" t="e">
        <f t="shared" si="6"/>
        <v>#NUM!</v>
      </c>
      <c r="R22" s="89" t="e">
        <f t="shared" si="7"/>
        <v>#NUM!</v>
      </c>
      <c r="S22" s="89" t="e">
        <f t="shared" si="8"/>
        <v>#NUM!</v>
      </c>
      <c r="T22" s="89" t="e">
        <f t="shared" si="9"/>
        <v>#NUM!</v>
      </c>
      <c r="U22" s="89" t="e">
        <f t="shared" si="10"/>
        <v>#N/A</v>
      </c>
      <c r="V22" s="89" t="e">
        <f t="shared" si="11"/>
        <v>#NUM!</v>
      </c>
      <c r="W22" s="89" t="e">
        <f t="shared" si="12"/>
        <v>#NUM!</v>
      </c>
      <c r="X22" s="89" t="e">
        <f t="shared" si="13"/>
        <v>#NUM!</v>
      </c>
      <c r="Y22" s="89" t="e">
        <f t="shared" si="14"/>
        <v>#NUM!</v>
      </c>
      <c r="Z22" s="89" t="e">
        <f t="shared" si="15"/>
        <v>#N/A</v>
      </c>
      <c r="AA22" s="89" t="e">
        <f t="shared" si="16"/>
        <v>#NUM!</v>
      </c>
      <c r="AB22" s="89" t="e">
        <f t="shared" si="17"/>
        <v>#NUM!</v>
      </c>
      <c r="AC22" s="89" t="e">
        <f t="shared" si="18"/>
        <v>#NUM!</v>
      </c>
      <c r="AD22" s="89" t="e">
        <f t="shared" si="19"/>
        <v>#NUM!</v>
      </c>
      <c r="AE22" s="89" t="e">
        <f t="shared" si="20"/>
        <v>#NUM!</v>
      </c>
      <c r="AF22" s="89" t="e">
        <f t="shared" si="21"/>
        <v>#N/A</v>
      </c>
      <c r="AG22" s="89" t="e">
        <f t="shared" si="22"/>
        <v>#NUM!</v>
      </c>
      <c r="AH22" s="89" t="e">
        <f t="shared" si="23"/>
        <v>#NUM!</v>
      </c>
      <c r="AI22" s="89" t="e">
        <f t="shared" si="24"/>
        <v>#NUM!</v>
      </c>
      <c r="AJ22" s="89" t="e">
        <f t="shared" si="25"/>
        <v>#N/A</v>
      </c>
    </row>
    <row r="23" spans="1:36" ht="12.95" customHeight="1" x14ac:dyDescent="0.15">
      <c r="A23" s="88"/>
      <c r="B23" s="99"/>
      <c r="C23" s="99"/>
      <c r="D23" s="88"/>
      <c r="E23" s="88"/>
      <c r="F23" s="4" t="str">
        <f t="shared" si="26"/>
        <v/>
      </c>
      <c r="G23" s="88"/>
      <c r="H23" s="88"/>
      <c r="I23" s="88"/>
      <c r="J23" s="1" t="s">
        <v>15</v>
      </c>
      <c r="K23" s="89" t="e">
        <f t="shared" si="0"/>
        <v>#NUM!</v>
      </c>
      <c r="L23" s="89" t="e">
        <f t="shared" si="1"/>
        <v>#NUM!</v>
      </c>
      <c r="M23" s="89" t="e">
        <f t="shared" si="2"/>
        <v>#NUM!</v>
      </c>
      <c r="N23" s="89" t="e">
        <f t="shared" si="3"/>
        <v>#NUM!</v>
      </c>
      <c r="O23" s="89" t="e">
        <f t="shared" si="4"/>
        <v>#NUM!</v>
      </c>
      <c r="P23" s="89" t="e">
        <f t="shared" si="5"/>
        <v>#N/A</v>
      </c>
      <c r="Q23" s="89" t="e">
        <f t="shared" si="6"/>
        <v>#NUM!</v>
      </c>
      <c r="R23" s="89" t="e">
        <f t="shared" si="7"/>
        <v>#NUM!</v>
      </c>
      <c r="S23" s="89" t="e">
        <f t="shared" si="8"/>
        <v>#NUM!</v>
      </c>
      <c r="T23" s="89" t="e">
        <f t="shared" si="9"/>
        <v>#NUM!</v>
      </c>
      <c r="U23" s="89" t="e">
        <f t="shared" si="10"/>
        <v>#N/A</v>
      </c>
      <c r="V23" s="89" t="e">
        <f t="shared" si="11"/>
        <v>#NUM!</v>
      </c>
      <c r="W23" s="89" t="e">
        <f t="shared" si="12"/>
        <v>#NUM!</v>
      </c>
      <c r="X23" s="89" t="e">
        <f t="shared" si="13"/>
        <v>#NUM!</v>
      </c>
      <c r="Y23" s="89" t="e">
        <f t="shared" si="14"/>
        <v>#NUM!</v>
      </c>
      <c r="Z23" s="89" t="e">
        <f t="shared" si="15"/>
        <v>#N/A</v>
      </c>
      <c r="AA23" s="89" t="e">
        <f t="shared" si="16"/>
        <v>#NUM!</v>
      </c>
      <c r="AB23" s="89" t="e">
        <f t="shared" si="17"/>
        <v>#NUM!</v>
      </c>
      <c r="AC23" s="89" t="e">
        <f t="shared" si="18"/>
        <v>#NUM!</v>
      </c>
      <c r="AD23" s="89" t="e">
        <f t="shared" si="19"/>
        <v>#NUM!</v>
      </c>
      <c r="AE23" s="89" t="e">
        <f t="shared" si="20"/>
        <v>#NUM!</v>
      </c>
      <c r="AF23" s="89" t="e">
        <f t="shared" si="21"/>
        <v>#N/A</v>
      </c>
      <c r="AG23" s="89" t="e">
        <f t="shared" si="22"/>
        <v>#NUM!</v>
      </c>
      <c r="AH23" s="89" t="e">
        <f t="shared" si="23"/>
        <v>#NUM!</v>
      </c>
      <c r="AI23" s="89" t="e">
        <f t="shared" si="24"/>
        <v>#NUM!</v>
      </c>
      <c r="AJ23" s="89" t="e">
        <f t="shared" si="25"/>
        <v>#N/A</v>
      </c>
    </row>
    <row r="24" spans="1:36" ht="12.95" customHeight="1" x14ac:dyDescent="0.15">
      <c r="A24" s="88"/>
      <c r="B24" s="99"/>
      <c r="C24" s="99"/>
      <c r="D24" s="88"/>
      <c r="E24" s="88"/>
      <c r="F24" s="4" t="str">
        <f t="shared" si="26"/>
        <v/>
      </c>
      <c r="G24" s="88"/>
      <c r="H24" s="88"/>
      <c r="I24" s="88"/>
      <c r="J24" s="1" t="s">
        <v>15</v>
      </c>
      <c r="K24" s="89" t="e">
        <f t="shared" si="0"/>
        <v>#NUM!</v>
      </c>
      <c r="L24" s="89" t="e">
        <f t="shared" si="1"/>
        <v>#NUM!</v>
      </c>
      <c r="M24" s="89" t="e">
        <f t="shared" si="2"/>
        <v>#NUM!</v>
      </c>
      <c r="N24" s="89" t="e">
        <f t="shared" si="3"/>
        <v>#NUM!</v>
      </c>
      <c r="O24" s="89" t="e">
        <f t="shared" si="4"/>
        <v>#NUM!</v>
      </c>
      <c r="P24" s="89" t="e">
        <f t="shared" si="5"/>
        <v>#N/A</v>
      </c>
      <c r="Q24" s="89" t="e">
        <f t="shared" si="6"/>
        <v>#NUM!</v>
      </c>
      <c r="R24" s="89" t="e">
        <f t="shared" si="7"/>
        <v>#NUM!</v>
      </c>
      <c r="S24" s="89" t="e">
        <f t="shared" si="8"/>
        <v>#NUM!</v>
      </c>
      <c r="T24" s="89" t="e">
        <f t="shared" si="9"/>
        <v>#NUM!</v>
      </c>
      <c r="U24" s="89" t="e">
        <f t="shared" si="10"/>
        <v>#N/A</v>
      </c>
      <c r="V24" s="89" t="e">
        <f t="shared" si="11"/>
        <v>#NUM!</v>
      </c>
      <c r="W24" s="89" t="e">
        <f t="shared" si="12"/>
        <v>#NUM!</v>
      </c>
      <c r="X24" s="89" t="e">
        <f t="shared" si="13"/>
        <v>#NUM!</v>
      </c>
      <c r="Y24" s="89" t="e">
        <f t="shared" si="14"/>
        <v>#NUM!</v>
      </c>
      <c r="Z24" s="89" t="e">
        <f t="shared" si="15"/>
        <v>#N/A</v>
      </c>
      <c r="AA24" s="89" t="e">
        <f t="shared" si="16"/>
        <v>#NUM!</v>
      </c>
      <c r="AB24" s="89" t="e">
        <f t="shared" si="17"/>
        <v>#NUM!</v>
      </c>
      <c r="AC24" s="89" t="e">
        <f t="shared" si="18"/>
        <v>#NUM!</v>
      </c>
      <c r="AD24" s="89" t="e">
        <f t="shared" si="19"/>
        <v>#NUM!</v>
      </c>
      <c r="AE24" s="89" t="e">
        <f t="shared" si="20"/>
        <v>#NUM!</v>
      </c>
      <c r="AF24" s="89" t="e">
        <f t="shared" si="21"/>
        <v>#N/A</v>
      </c>
      <c r="AG24" s="89" t="e">
        <f t="shared" si="22"/>
        <v>#NUM!</v>
      </c>
      <c r="AH24" s="89" t="e">
        <f t="shared" si="23"/>
        <v>#NUM!</v>
      </c>
      <c r="AI24" s="89" t="e">
        <f t="shared" si="24"/>
        <v>#NUM!</v>
      </c>
      <c r="AJ24" s="89" t="e">
        <f t="shared" si="25"/>
        <v>#N/A</v>
      </c>
    </row>
    <row r="25" spans="1:36" ht="12.95" customHeight="1" x14ac:dyDescent="0.15">
      <c r="A25" s="88"/>
      <c r="B25" s="99"/>
      <c r="C25" s="99"/>
      <c r="D25" s="88"/>
      <c r="E25" s="88"/>
      <c r="F25" s="4" t="str">
        <f t="shared" si="26"/>
        <v/>
      </c>
      <c r="G25" s="88"/>
      <c r="H25" s="88"/>
      <c r="I25" s="88"/>
      <c r="J25" s="1" t="s">
        <v>15</v>
      </c>
      <c r="K25" s="89" t="e">
        <f t="shared" si="0"/>
        <v>#NUM!</v>
      </c>
      <c r="L25" s="89" t="e">
        <f t="shared" si="1"/>
        <v>#NUM!</v>
      </c>
      <c r="M25" s="89" t="e">
        <f t="shared" si="2"/>
        <v>#NUM!</v>
      </c>
      <c r="N25" s="89" t="e">
        <f t="shared" si="3"/>
        <v>#NUM!</v>
      </c>
      <c r="O25" s="89" t="e">
        <f t="shared" si="4"/>
        <v>#NUM!</v>
      </c>
      <c r="P25" s="89" t="e">
        <f t="shared" si="5"/>
        <v>#N/A</v>
      </c>
      <c r="Q25" s="89" t="e">
        <f t="shared" si="6"/>
        <v>#NUM!</v>
      </c>
      <c r="R25" s="89" t="e">
        <f t="shared" si="7"/>
        <v>#NUM!</v>
      </c>
      <c r="S25" s="89" t="e">
        <f t="shared" si="8"/>
        <v>#NUM!</v>
      </c>
      <c r="T25" s="89" t="e">
        <f t="shared" si="9"/>
        <v>#NUM!</v>
      </c>
      <c r="U25" s="89" t="e">
        <f t="shared" si="10"/>
        <v>#N/A</v>
      </c>
      <c r="V25" s="89" t="e">
        <f t="shared" si="11"/>
        <v>#NUM!</v>
      </c>
      <c r="W25" s="89" t="e">
        <f t="shared" si="12"/>
        <v>#NUM!</v>
      </c>
      <c r="X25" s="89" t="e">
        <f t="shared" si="13"/>
        <v>#NUM!</v>
      </c>
      <c r="Y25" s="89" t="e">
        <f t="shared" si="14"/>
        <v>#NUM!</v>
      </c>
      <c r="Z25" s="89" t="e">
        <f t="shared" si="15"/>
        <v>#N/A</v>
      </c>
      <c r="AA25" s="89" t="e">
        <f t="shared" si="16"/>
        <v>#NUM!</v>
      </c>
      <c r="AB25" s="89" t="e">
        <f t="shared" si="17"/>
        <v>#NUM!</v>
      </c>
      <c r="AC25" s="89" t="e">
        <f t="shared" si="18"/>
        <v>#NUM!</v>
      </c>
      <c r="AD25" s="89" t="e">
        <f t="shared" si="19"/>
        <v>#NUM!</v>
      </c>
      <c r="AE25" s="89" t="e">
        <f t="shared" si="20"/>
        <v>#NUM!</v>
      </c>
      <c r="AF25" s="89" t="e">
        <f t="shared" si="21"/>
        <v>#N/A</v>
      </c>
      <c r="AG25" s="89" t="e">
        <f t="shared" si="22"/>
        <v>#NUM!</v>
      </c>
      <c r="AH25" s="89" t="e">
        <f t="shared" si="23"/>
        <v>#NUM!</v>
      </c>
      <c r="AI25" s="89" t="e">
        <f t="shared" si="24"/>
        <v>#NUM!</v>
      </c>
      <c r="AJ25" s="89" t="e">
        <f t="shared" si="25"/>
        <v>#N/A</v>
      </c>
    </row>
    <row r="26" spans="1:36" ht="12.95" customHeight="1" x14ac:dyDescent="0.15">
      <c r="A26" s="88"/>
      <c r="B26" s="134"/>
      <c r="C26" s="135"/>
      <c r="D26" s="88"/>
      <c r="E26" s="88"/>
      <c r="F26" s="4" t="str">
        <f t="shared" si="26"/>
        <v/>
      </c>
      <c r="G26" s="88"/>
      <c r="H26" s="88"/>
      <c r="I26" s="88"/>
      <c r="J26" s="1" t="s">
        <v>15</v>
      </c>
      <c r="K26" s="89" t="e">
        <f t="shared" si="0"/>
        <v>#NUM!</v>
      </c>
      <c r="L26" s="89" t="e">
        <f t="shared" si="1"/>
        <v>#NUM!</v>
      </c>
      <c r="M26" s="89" t="e">
        <f t="shared" si="2"/>
        <v>#NUM!</v>
      </c>
      <c r="N26" s="89" t="e">
        <f t="shared" si="3"/>
        <v>#NUM!</v>
      </c>
      <c r="O26" s="89" t="e">
        <f t="shared" si="4"/>
        <v>#NUM!</v>
      </c>
      <c r="P26" s="89" t="e">
        <f t="shared" si="5"/>
        <v>#N/A</v>
      </c>
      <c r="Q26" s="89" t="e">
        <f t="shared" si="6"/>
        <v>#NUM!</v>
      </c>
      <c r="R26" s="89" t="e">
        <f t="shared" si="7"/>
        <v>#NUM!</v>
      </c>
      <c r="S26" s="89" t="e">
        <f t="shared" si="8"/>
        <v>#NUM!</v>
      </c>
      <c r="T26" s="89" t="e">
        <f t="shared" si="9"/>
        <v>#NUM!</v>
      </c>
      <c r="U26" s="89" t="e">
        <f t="shared" si="10"/>
        <v>#N/A</v>
      </c>
      <c r="V26" s="89" t="e">
        <f t="shared" si="11"/>
        <v>#NUM!</v>
      </c>
      <c r="W26" s="89" t="e">
        <f t="shared" si="12"/>
        <v>#NUM!</v>
      </c>
      <c r="X26" s="89" t="e">
        <f t="shared" si="13"/>
        <v>#NUM!</v>
      </c>
      <c r="Y26" s="89" t="e">
        <f t="shared" si="14"/>
        <v>#NUM!</v>
      </c>
      <c r="Z26" s="89" t="e">
        <f t="shared" si="15"/>
        <v>#N/A</v>
      </c>
      <c r="AA26" s="89" t="e">
        <f t="shared" si="16"/>
        <v>#NUM!</v>
      </c>
      <c r="AB26" s="89" t="e">
        <f t="shared" si="17"/>
        <v>#NUM!</v>
      </c>
      <c r="AC26" s="89" t="e">
        <f t="shared" si="18"/>
        <v>#NUM!</v>
      </c>
      <c r="AD26" s="89" t="e">
        <f t="shared" si="19"/>
        <v>#NUM!</v>
      </c>
      <c r="AE26" s="89" t="e">
        <f t="shared" si="20"/>
        <v>#NUM!</v>
      </c>
      <c r="AF26" s="89" t="e">
        <f t="shared" si="21"/>
        <v>#N/A</v>
      </c>
      <c r="AG26" s="89" t="e">
        <f t="shared" si="22"/>
        <v>#NUM!</v>
      </c>
      <c r="AH26" s="89" t="e">
        <f t="shared" si="23"/>
        <v>#NUM!</v>
      </c>
      <c r="AI26" s="89" t="e">
        <f t="shared" si="24"/>
        <v>#NUM!</v>
      </c>
      <c r="AJ26" s="89" t="e">
        <f t="shared" si="25"/>
        <v>#N/A</v>
      </c>
    </row>
    <row r="27" spans="1:36" ht="12.95" customHeight="1" x14ac:dyDescent="0.15">
      <c r="A27" s="88"/>
      <c r="B27" s="134"/>
      <c r="C27" s="135"/>
      <c r="D27" s="88"/>
      <c r="E27" s="88"/>
      <c r="F27" s="4" t="str">
        <f t="shared" si="26"/>
        <v/>
      </c>
      <c r="G27" s="88"/>
      <c r="H27" s="88"/>
      <c r="I27" s="88"/>
      <c r="J27" s="1" t="s">
        <v>15</v>
      </c>
      <c r="K27" s="89" t="e">
        <f t="shared" si="0"/>
        <v>#NUM!</v>
      </c>
      <c r="L27" s="89" t="e">
        <f t="shared" si="1"/>
        <v>#NUM!</v>
      </c>
      <c r="M27" s="89" t="e">
        <f t="shared" si="2"/>
        <v>#NUM!</v>
      </c>
      <c r="N27" s="89" t="e">
        <f t="shared" si="3"/>
        <v>#NUM!</v>
      </c>
      <c r="O27" s="89" t="e">
        <f t="shared" si="4"/>
        <v>#NUM!</v>
      </c>
      <c r="P27" s="89" t="e">
        <f t="shared" si="5"/>
        <v>#N/A</v>
      </c>
      <c r="Q27" s="89" t="e">
        <f t="shared" si="6"/>
        <v>#NUM!</v>
      </c>
      <c r="R27" s="89" t="e">
        <f t="shared" si="7"/>
        <v>#NUM!</v>
      </c>
      <c r="S27" s="89" t="e">
        <f t="shared" si="8"/>
        <v>#NUM!</v>
      </c>
      <c r="T27" s="89" t="e">
        <f t="shared" si="9"/>
        <v>#NUM!</v>
      </c>
      <c r="U27" s="89" t="e">
        <f t="shared" si="10"/>
        <v>#N/A</v>
      </c>
      <c r="V27" s="89" t="e">
        <f t="shared" si="11"/>
        <v>#NUM!</v>
      </c>
      <c r="W27" s="89" t="e">
        <f t="shared" si="12"/>
        <v>#NUM!</v>
      </c>
      <c r="X27" s="89" t="e">
        <f t="shared" si="13"/>
        <v>#NUM!</v>
      </c>
      <c r="Y27" s="89" t="e">
        <f t="shared" si="14"/>
        <v>#NUM!</v>
      </c>
      <c r="Z27" s="89" t="e">
        <f t="shared" si="15"/>
        <v>#N/A</v>
      </c>
      <c r="AA27" s="89" t="e">
        <f t="shared" si="16"/>
        <v>#NUM!</v>
      </c>
      <c r="AB27" s="89" t="e">
        <f t="shared" si="17"/>
        <v>#NUM!</v>
      </c>
      <c r="AC27" s="89" t="e">
        <f t="shared" si="18"/>
        <v>#NUM!</v>
      </c>
      <c r="AD27" s="89" t="e">
        <f t="shared" si="19"/>
        <v>#NUM!</v>
      </c>
      <c r="AE27" s="89" t="e">
        <f t="shared" si="20"/>
        <v>#NUM!</v>
      </c>
      <c r="AF27" s="89" t="e">
        <f t="shared" si="21"/>
        <v>#N/A</v>
      </c>
      <c r="AG27" s="89" t="e">
        <f t="shared" si="22"/>
        <v>#NUM!</v>
      </c>
      <c r="AH27" s="89" t="e">
        <f t="shared" si="23"/>
        <v>#NUM!</v>
      </c>
      <c r="AI27" s="89" t="e">
        <f t="shared" si="24"/>
        <v>#NUM!</v>
      </c>
      <c r="AJ27" s="89" t="e">
        <f t="shared" si="25"/>
        <v>#N/A</v>
      </c>
    </row>
    <row r="28" spans="1:36" ht="12.95" customHeight="1" x14ac:dyDescent="0.15">
      <c r="A28" s="88"/>
      <c r="B28" s="134"/>
      <c r="C28" s="135"/>
      <c r="D28" s="88"/>
      <c r="E28" s="88"/>
      <c r="F28" s="4" t="str">
        <f t="shared" si="26"/>
        <v/>
      </c>
      <c r="G28" s="88"/>
      <c r="H28" s="88"/>
      <c r="I28" s="88"/>
      <c r="J28" s="1" t="s">
        <v>15</v>
      </c>
      <c r="K28" s="89" t="e">
        <f t="shared" si="0"/>
        <v>#NUM!</v>
      </c>
      <c r="L28" s="89" t="e">
        <f t="shared" si="1"/>
        <v>#NUM!</v>
      </c>
      <c r="M28" s="89" t="e">
        <f t="shared" si="2"/>
        <v>#NUM!</v>
      </c>
      <c r="N28" s="89" t="e">
        <f t="shared" si="3"/>
        <v>#NUM!</v>
      </c>
      <c r="O28" s="89" t="e">
        <f t="shared" si="4"/>
        <v>#NUM!</v>
      </c>
      <c r="P28" s="89" t="e">
        <f t="shared" si="5"/>
        <v>#N/A</v>
      </c>
      <c r="Q28" s="89" t="e">
        <f t="shared" si="6"/>
        <v>#NUM!</v>
      </c>
      <c r="R28" s="89" t="e">
        <f t="shared" si="7"/>
        <v>#NUM!</v>
      </c>
      <c r="S28" s="89" t="e">
        <f t="shared" si="8"/>
        <v>#NUM!</v>
      </c>
      <c r="T28" s="89" t="e">
        <f t="shared" si="9"/>
        <v>#NUM!</v>
      </c>
      <c r="U28" s="89" t="e">
        <f t="shared" si="10"/>
        <v>#N/A</v>
      </c>
      <c r="V28" s="89" t="e">
        <f t="shared" si="11"/>
        <v>#NUM!</v>
      </c>
      <c r="W28" s="89" t="e">
        <f t="shared" si="12"/>
        <v>#NUM!</v>
      </c>
      <c r="X28" s="89" t="e">
        <f t="shared" si="13"/>
        <v>#NUM!</v>
      </c>
      <c r="Y28" s="89" t="e">
        <f t="shared" si="14"/>
        <v>#NUM!</v>
      </c>
      <c r="Z28" s="89" t="e">
        <f t="shared" si="15"/>
        <v>#N/A</v>
      </c>
      <c r="AA28" s="89" t="e">
        <f t="shared" si="16"/>
        <v>#NUM!</v>
      </c>
      <c r="AB28" s="89" t="e">
        <f t="shared" si="17"/>
        <v>#NUM!</v>
      </c>
      <c r="AC28" s="89" t="e">
        <f t="shared" si="18"/>
        <v>#NUM!</v>
      </c>
      <c r="AD28" s="89" t="e">
        <f t="shared" si="19"/>
        <v>#NUM!</v>
      </c>
      <c r="AE28" s="89" t="e">
        <f t="shared" si="20"/>
        <v>#NUM!</v>
      </c>
      <c r="AF28" s="89" t="e">
        <f t="shared" si="21"/>
        <v>#N/A</v>
      </c>
      <c r="AG28" s="89" t="e">
        <f t="shared" si="22"/>
        <v>#NUM!</v>
      </c>
      <c r="AH28" s="89" t="e">
        <f t="shared" si="23"/>
        <v>#NUM!</v>
      </c>
      <c r="AI28" s="89" t="e">
        <f t="shared" si="24"/>
        <v>#NUM!</v>
      </c>
      <c r="AJ28" s="89" t="e">
        <f t="shared" si="25"/>
        <v>#N/A</v>
      </c>
    </row>
    <row r="29" spans="1:36" ht="12.95" customHeight="1" x14ac:dyDescent="0.15">
      <c r="A29" s="88"/>
      <c r="B29" s="134"/>
      <c r="C29" s="135"/>
      <c r="D29" s="88"/>
      <c r="E29" s="88"/>
      <c r="F29" s="4" t="str">
        <f t="shared" si="26"/>
        <v/>
      </c>
      <c r="G29" s="88"/>
      <c r="H29" s="88"/>
      <c r="I29" s="88"/>
      <c r="J29" s="1" t="s">
        <v>15</v>
      </c>
      <c r="K29" s="89" t="e">
        <f t="shared" si="0"/>
        <v>#NUM!</v>
      </c>
      <c r="L29" s="89" t="e">
        <f t="shared" si="1"/>
        <v>#NUM!</v>
      </c>
      <c r="M29" s="89" t="e">
        <f t="shared" si="2"/>
        <v>#NUM!</v>
      </c>
      <c r="N29" s="89" t="e">
        <f t="shared" si="3"/>
        <v>#NUM!</v>
      </c>
      <c r="O29" s="89" t="e">
        <f t="shared" si="4"/>
        <v>#NUM!</v>
      </c>
      <c r="P29" s="89" t="e">
        <f t="shared" si="5"/>
        <v>#N/A</v>
      </c>
      <c r="Q29" s="89" t="e">
        <f t="shared" si="6"/>
        <v>#NUM!</v>
      </c>
      <c r="R29" s="89" t="e">
        <f t="shared" si="7"/>
        <v>#NUM!</v>
      </c>
      <c r="S29" s="89" t="e">
        <f t="shared" si="8"/>
        <v>#NUM!</v>
      </c>
      <c r="T29" s="89" t="e">
        <f t="shared" si="9"/>
        <v>#NUM!</v>
      </c>
      <c r="U29" s="89" t="e">
        <f t="shared" si="10"/>
        <v>#N/A</v>
      </c>
      <c r="V29" s="89" t="e">
        <f t="shared" si="11"/>
        <v>#NUM!</v>
      </c>
      <c r="W29" s="89" t="e">
        <f t="shared" si="12"/>
        <v>#NUM!</v>
      </c>
      <c r="X29" s="89" t="e">
        <f t="shared" si="13"/>
        <v>#NUM!</v>
      </c>
      <c r="Y29" s="89" t="e">
        <f t="shared" si="14"/>
        <v>#NUM!</v>
      </c>
      <c r="Z29" s="89" t="e">
        <f t="shared" si="15"/>
        <v>#N/A</v>
      </c>
      <c r="AA29" s="89" t="e">
        <f t="shared" si="16"/>
        <v>#NUM!</v>
      </c>
      <c r="AB29" s="89" t="e">
        <f t="shared" si="17"/>
        <v>#NUM!</v>
      </c>
      <c r="AC29" s="89" t="e">
        <f t="shared" si="18"/>
        <v>#NUM!</v>
      </c>
      <c r="AD29" s="89" t="e">
        <f t="shared" si="19"/>
        <v>#NUM!</v>
      </c>
      <c r="AE29" s="89" t="e">
        <f t="shared" si="20"/>
        <v>#NUM!</v>
      </c>
      <c r="AF29" s="89" t="e">
        <f t="shared" si="21"/>
        <v>#N/A</v>
      </c>
      <c r="AG29" s="89" t="e">
        <f t="shared" si="22"/>
        <v>#NUM!</v>
      </c>
      <c r="AH29" s="89" t="e">
        <f t="shared" si="23"/>
        <v>#NUM!</v>
      </c>
      <c r="AI29" s="89" t="e">
        <f t="shared" si="24"/>
        <v>#NUM!</v>
      </c>
      <c r="AJ29" s="89" t="e">
        <f t="shared" si="25"/>
        <v>#N/A</v>
      </c>
    </row>
    <row r="30" spans="1:36" ht="12.95" customHeight="1" x14ac:dyDescent="0.15">
      <c r="A30" s="88"/>
      <c r="B30" s="134"/>
      <c r="C30" s="135"/>
      <c r="D30" s="88"/>
      <c r="E30" s="88"/>
      <c r="F30" s="4" t="str">
        <f t="shared" si="26"/>
        <v/>
      </c>
      <c r="G30" s="88"/>
      <c r="H30" s="88"/>
      <c r="I30" s="88"/>
      <c r="J30" s="1" t="s">
        <v>15</v>
      </c>
      <c r="K30" s="89" t="e">
        <f t="shared" si="0"/>
        <v>#NUM!</v>
      </c>
      <c r="L30" s="89" t="e">
        <f t="shared" si="1"/>
        <v>#NUM!</v>
      </c>
      <c r="M30" s="89" t="e">
        <f t="shared" si="2"/>
        <v>#NUM!</v>
      </c>
      <c r="N30" s="89" t="e">
        <f t="shared" si="3"/>
        <v>#NUM!</v>
      </c>
      <c r="O30" s="89" t="e">
        <f t="shared" si="4"/>
        <v>#NUM!</v>
      </c>
      <c r="P30" s="89" t="e">
        <f t="shared" si="5"/>
        <v>#N/A</v>
      </c>
      <c r="Q30" s="89" t="e">
        <f t="shared" si="6"/>
        <v>#NUM!</v>
      </c>
      <c r="R30" s="89" t="e">
        <f t="shared" si="7"/>
        <v>#NUM!</v>
      </c>
      <c r="S30" s="89" t="e">
        <f t="shared" si="8"/>
        <v>#NUM!</v>
      </c>
      <c r="T30" s="89" t="e">
        <f t="shared" si="9"/>
        <v>#NUM!</v>
      </c>
      <c r="U30" s="89" t="e">
        <f t="shared" si="10"/>
        <v>#N/A</v>
      </c>
      <c r="V30" s="89" t="e">
        <f t="shared" si="11"/>
        <v>#NUM!</v>
      </c>
      <c r="W30" s="89" t="e">
        <f t="shared" si="12"/>
        <v>#NUM!</v>
      </c>
      <c r="X30" s="89" t="e">
        <f t="shared" si="13"/>
        <v>#NUM!</v>
      </c>
      <c r="Y30" s="89" t="e">
        <f t="shared" si="14"/>
        <v>#NUM!</v>
      </c>
      <c r="Z30" s="89" t="e">
        <f t="shared" si="15"/>
        <v>#N/A</v>
      </c>
      <c r="AA30" s="89" t="e">
        <f t="shared" si="16"/>
        <v>#NUM!</v>
      </c>
      <c r="AB30" s="89" t="e">
        <f t="shared" si="17"/>
        <v>#NUM!</v>
      </c>
      <c r="AC30" s="89" t="e">
        <f t="shared" si="18"/>
        <v>#NUM!</v>
      </c>
      <c r="AD30" s="89" t="e">
        <f t="shared" si="19"/>
        <v>#NUM!</v>
      </c>
      <c r="AE30" s="89" t="e">
        <f t="shared" si="20"/>
        <v>#NUM!</v>
      </c>
      <c r="AF30" s="89" t="e">
        <f t="shared" si="21"/>
        <v>#N/A</v>
      </c>
      <c r="AG30" s="89" t="e">
        <f t="shared" si="22"/>
        <v>#NUM!</v>
      </c>
      <c r="AH30" s="89" t="e">
        <f t="shared" si="23"/>
        <v>#NUM!</v>
      </c>
      <c r="AI30" s="89" t="e">
        <f t="shared" si="24"/>
        <v>#NUM!</v>
      </c>
      <c r="AJ30" s="89" t="e">
        <f t="shared" si="25"/>
        <v>#N/A</v>
      </c>
    </row>
    <row r="31" spans="1:36" ht="12.95" customHeight="1" x14ac:dyDescent="0.15">
      <c r="A31" s="88"/>
      <c r="B31" s="99"/>
      <c r="C31" s="99"/>
      <c r="D31" s="88"/>
      <c r="E31" s="88"/>
      <c r="F31" s="4" t="str">
        <f t="shared" si="26"/>
        <v/>
      </c>
      <c r="G31" s="88"/>
      <c r="H31" s="88"/>
      <c r="I31" s="88"/>
      <c r="J31" s="1" t="s">
        <v>15</v>
      </c>
      <c r="K31" s="89" t="e">
        <f t="shared" si="0"/>
        <v>#NUM!</v>
      </c>
      <c r="L31" s="89" t="e">
        <f t="shared" si="1"/>
        <v>#NUM!</v>
      </c>
      <c r="M31" s="89" t="e">
        <f t="shared" si="2"/>
        <v>#NUM!</v>
      </c>
      <c r="N31" s="89" t="e">
        <f t="shared" si="3"/>
        <v>#NUM!</v>
      </c>
      <c r="O31" s="89" t="e">
        <f t="shared" si="4"/>
        <v>#NUM!</v>
      </c>
      <c r="P31" s="89" t="e">
        <f t="shared" si="5"/>
        <v>#N/A</v>
      </c>
      <c r="Q31" s="89" t="e">
        <f t="shared" si="6"/>
        <v>#NUM!</v>
      </c>
      <c r="R31" s="89" t="e">
        <f t="shared" si="7"/>
        <v>#NUM!</v>
      </c>
      <c r="S31" s="89" t="e">
        <f t="shared" si="8"/>
        <v>#NUM!</v>
      </c>
      <c r="T31" s="89" t="e">
        <f t="shared" si="9"/>
        <v>#NUM!</v>
      </c>
      <c r="U31" s="89" t="e">
        <f t="shared" si="10"/>
        <v>#N/A</v>
      </c>
      <c r="V31" s="89" t="e">
        <f t="shared" si="11"/>
        <v>#NUM!</v>
      </c>
      <c r="W31" s="89" t="e">
        <f t="shared" si="12"/>
        <v>#NUM!</v>
      </c>
      <c r="X31" s="89" t="e">
        <f t="shared" si="13"/>
        <v>#NUM!</v>
      </c>
      <c r="Y31" s="89" t="e">
        <f t="shared" si="14"/>
        <v>#NUM!</v>
      </c>
      <c r="Z31" s="89" t="e">
        <f t="shared" si="15"/>
        <v>#N/A</v>
      </c>
      <c r="AA31" s="89" t="e">
        <f t="shared" si="16"/>
        <v>#NUM!</v>
      </c>
      <c r="AB31" s="89" t="e">
        <f t="shared" si="17"/>
        <v>#NUM!</v>
      </c>
      <c r="AC31" s="89" t="e">
        <f t="shared" si="18"/>
        <v>#NUM!</v>
      </c>
      <c r="AD31" s="89" t="e">
        <f t="shared" si="19"/>
        <v>#NUM!</v>
      </c>
      <c r="AE31" s="89" t="e">
        <f t="shared" si="20"/>
        <v>#NUM!</v>
      </c>
      <c r="AF31" s="89" t="e">
        <f t="shared" si="21"/>
        <v>#N/A</v>
      </c>
      <c r="AG31" s="89" t="e">
        <f t="shared" si="22"/>
        <v>#NUM!</v>
      </c>
      <c r="AH31" s="89" t="e">
        <f t="shared" si="23"/>
        <v>#NUM!</v>
      </c>
      <c r="AI31" s="89" t="e">
        <f t="shared" si="24"/>
        <v>#NUM!</v>
      </c>
      <c r="AJ31" s="89" t="e">
        <f t="shared" si="25"/>
        <v>#N/A</v>
      </c>
    </row>
    <row r="32" spans="1:36" ht="12.95" customHeight="1" x14ac:dyDescent="0.15">
      <c r="A32" s="88"/>
      <c r="B32" s="99"/>
      <c r="C32" s="99"/>
      <c r="D32" s="88"/>
      <c r="E32" s="88"/>
      <c r="F32" s="4" t="str">
        <f t="shared" si="26"/>
        <v/>
      </c>
      <c r="G32" s="88"/>
      <c r="H32" s="88"/>
      <c r="I32" s="88"/>
      <c r="J32" s="1" t="s">
        <v>15</v>
      </c>
      <c r="K32" s="89" t="e">
        <f t="shared" si="0"/>
        <v>#NUM!</v>
      </c>
      <c r="L32" s="89" t="e">
        <f t="shared" si="1"/>
        <v>#NUM!</v>
      </c>
      <c r="M32" s="89" t="e">
        <f t="shared" si="2"/>
        <v>#NUM!</v>
      </c>
      <c r="N32" s="89" t="e">
        <f t="shared" si="3"/>
        <v>#NUM!</v>
      </c>
      <c r="O32" s="89" t="e">
        <f t="shared" si="4"/>
        <v>#NUM!</v>
      </c>
      <c r="P32" s="89" t="e">
        <f t="shared" si="5"/>
        <v>#N/A</v>
      </c>
      <c r="Q32" s="89" t="e">
        <f t="shared" si="6"/>
        <v>#NUM!</v>
      </c>
      <c r="R32" s="89" t="e">
        <f t="shared" si="7"/>
        <v>#NUM!</v>
      </c>
      <c r="S32" s="89" t="e">
        <f t="shared" si="8"/>
        <v>#NUM!</v>
      </c>
      <c r="T32" s="89" t="e">
        <f t="shared" si="9"/>
        <v>#NUM!</v>
      </c>
      <c r="U32" s="89" t="e">
        <f t="shared" si="10"/>
        <v>#N/A</v>
      </c>
      <c r="V32" s="89" t="e">
        <f t="shared" si="11"/>
        <v>#NUM!</v>
      </c>
      <c r="W32" s="89" t="e">
        <f t="shared" si="12"/>
        <v>#NUM!</v>
      </c>
      <c r="X32" s="89" t="e">
        <f t="shared" si="13"/>
        <v>#NUM!</v>
      </c>
      <c r="Y32" s="89" t="e">
        <f t="shared" si="14"/>
        <v>#NUM!</v>
      </c>
      <c r="Z32" s="89" t="e">
        <f t="shared" si="15"/>
        <v>#N/A</v>
      </c>
      <c r="AA32" s="89" t="e">
        <f t="shared" si="16"/>
        <v>#NUM!</v>
      </c>
      <c r="AB32" s="89" t="e">
        <f t="shared" si="17"/>
        <v>#NUM!</v>
      </c>
      <c r="AC32" s="89" t="e">
        <f t="shared" si="18"/>
        <v>#NUM!</v>
      </c>
      <c r="AD32" s="89" t="e">
        <f t="shared" si="19"/>
        <v>#NUM!</v>
      </c>
      <c r="AE32" s="89" t="e">
        <f t="shared" si="20"/>
        <v>#NUM!</v>
      </c>
      <c r="AF32" s="89" t="e">
        <f t="shared" si="21"/>
        <v>#N/A</v>
      </c>
      <c r="AG32" s="89" t="e">
        <f t="shared" si="22"/>
        <v>#NUM!</v>
      </c>
      <c r="AH32" s="89" t="e">
        <f t="shared" si="23"/>
        <v>#NUM!</v>
      </c>
      <c r="AI32" s="89" t="e">
        <f t="shared" si="24"/>
        <v>#NUM!</v>
      </c>
      <c r="AJ32" s="89" t="e">
        <f t="shared" si="25"/>
        <v>#N/A</v>
      </c>
    </row>
    <row r="33" spans="1:36" ht="12.95" customHeight="1" x14ac:dyDescent="0.15">
      <c r="A33" s="88"/>
      <c r="B33" s="99"/>
      <c r="C33" s="99"/>
      <c r="D33" s="88"/>
      <c r="E33" s="88"/>
      <c r="F33" s="4" t="str">
        <f t="shared" si="26"/>
        <v/>
      </c>
      <c r="G33" s="88"/>
      <c r="H33" s="88"/>
      <c r="I33" s="88"/>
      <c r="J33" s="1" t="s">
        <v>15</v>
      </c>
      <c r="K33" s="89" t="e">
        <f t="shared" si="0"/>
        <v>#NUM!</v>
      </c>
      <c r="L33" s="89" t="e">
        <f t="shared" si="1"/>
        <v>#NUM!</v>
      </c>
      <c r="M33" s="89" t="e">
        <f t="shared" si="2"/>
        <v>#NUM!</v>
      </c>
      <c r="N33" s="89" t="e">
        <f t="shared" si="3"/>
        <v>#NUM!</v>
      </c>
      <c r="O33" s="89" t="e">
        <f t="shared" si="4"/>
        <v>#NUM!</v>
      </c>
      <c r="P33" s="89" t="e">
        <f t="shared" si="5"/>
        <v>#N/A</v>
      </c>
      <c r="Q33" s="89" t="e">
        <f t="shared" si="6"/>
        <v>#NUM!</v>
      </c>
      <c r="R33" s="89" t="e">
        <f t="shared" si="7"/>
        <v>#NUM!</v>
      </c>
      <c r="S33" s="89" t="e">
        <f t="shared" si="8"/>
        <v>#NUM!</v>
      </c>
      <c r="T33" s="89" t="e">
        <f t="shared" si="9"/>
        <v>#NUM!</v>
      </c>
      <c r="U33" s="89" t="e">
        <f t="shared" si="10"/>
        <v>#N/A</v>
      </c>
      <c r="V33" s="89" t="e">
        <f t="shared" si="11"/>
        <v>#NUM!</v>
      </c>
      <c r="W33" s="89" t="e">
        <f t="shared" si="12"/>
        <v>#NUM!</v>
      </c>
      <c r="X33" s="89" t="e">
        <f t="shared" si="13"/>
        <v>#NUM!</v>
      </c>
      <c r="Y33" s="89" t="e">
        <f t="shared" si="14"/>
        <v>#NUM!</v>
      </c>
      <c r="Z33" s="89" t="e">
        <f t="shared" si="15"/>
        <v>#N/A</v>
      </c>
      <c r="AA33" s="89" t="e">
        <f t="shared" si="16"/>
        <v>#NUM!</v>
      </c>
      <c r="AB33" s="89" t="e">
        <f t="shared" si="17"/>
        <v>#NUM!</v>
      </c>
      <c r="AC33" s="89" t="e">
        <f t="shared" si="18"/>
        <v>#NUM!</v>
      </c>
      <c r="AD33" s="89" t="e">
        <f t="shared" si="19"/>
        <v>#NUM!</v>
      </c>
      <c r="AE33" s="89" t="e">
        <f t="shared" si="20"/>
        <v>#NUM!</v>
      </c>
      <c r="AF33" s="89" t="e">
        <f t="shared" si="21"/>
        <v>#N/A</v>
      </c>
      <c r="AG33" s="89" t="e">
        <f t="shared" si="22"/>
        <v>#NUM!</v>
      </c>
      <c r="AH33" s="89" t="e">
        <f t="shared" si="23"/>
        <v>#NUM!</v>
      </c>
      <c r="AI33" s="89" t="e">
        <f t="shared" si="24"/>
        <v>#NUM!</v>
      </c>
      <c r="AJ33" s="89" t="e">
        <f t="shared" si="25"/>
        <v>#N/A</v>
      </c>
    </row>
    <row r="34" spans="1:36" ht="12.95" customHeight="1" x14ac:dyDescent="0.15">
      <c r="A34" s="88"/>
      <c r="B34" s="99"/>
      <c r="C34" s="99"/>
      <c r="D34" s="88"/>
      <c r="E34" s="88"/>
      <c r="F34" s="4" t="str">
        <f t="shared" si="26"/>
        <v/>
      </c>
      <c r="G34" s="88"/>
      <c r="H34" s="88"/>
      <c r="I34" s="88"/>
      <c r="K34" s="89" t="e">
        <f t="shared" si="0"/>
        <v>#NUM!</v>
      </c>
      <c r="L34" s="89" t="e">
        <f t="shared" si="1"/>
        <v>#NUM!</v>
      </c>
      <c r="M34" s="89" t="e">
        <f t="shared" si="2"/>
        <v>#NUM!</v>
      </c>
      <c r="N34" s="89" t="e">
        <f t="shared" si="3"/>
        <v>#NUM!</v>
      </c>
      <c r="O34" s="89" t="e">
        <f t="shared" si="4"/>
        <v>#NUM!</v>
      </c>
      <c r="P34" s="89" t="e">
        <f t="shared" si="5"/>
        <v>#N/A</v>
      </c>
      <c r="Q34" s="89" t="e">
        <f t="shared" si="6"/>
        <v>#NUM!</v>
      </c>
      <c r="R34" s="89" t="e">
        <f t="shared" si="7"/>
        <v>#NUM!</v>
      </c>
      <c r="S34" s="89" t="e">
        <f t="shared" si="8"/>
        <v>#NUM!</v>
      </c>
      <c r="T34" s="89" t="e">
        <f t="shared" si="9"/>
        <v>#NUM!</v>
      </c>
      <c r="U34" s="89" t="e">
        <f t="shared" si="10"/>
        <v>#N/A</v>
      </c>
      <c r="V34" s="89" t="e">
        <f t="shared" si="11"/>
        <v>#NUM!</v>
      </c>
      <c r="W34" s="89" t="e">
        <f t="shared" si="12"/>
        <v>#NUM!</v>
      </c>
      <c r="X34" s="89" t="e">
        <f t="shared" si="13"/>
        <v>#NUM!</v>
      </c>
      <c r="Y34" s="89" t="e">
        <f t="shared" si="14"/>
        <v>#NUM!</v>
      </c>
      <c r="Z34" s="89" t="e">
        <f t="shared" si="15"/>
        <v>#N/A</v>
      </c>
      <c r="AA34" s="89" t="e">
        <f t="shared" si="16"/>
        <v>#NUM!</v>
      </c>
      <c r="AB34" s="89" t="e">
        <f t="shared" si="17"/>
        <v>#NUM!</v>
      </c>
      <c r="AC34" s="89" t="e">
        <f t="shared" si="18"/>
        <v>#NUM!</v>
      </c>
      <c r="AD34" s="89" t="e">
        <f t="shared" si="19"/>
        <v>#NUM!</v>
      </c>
      <c r="AE34" s="89" t="e">
        <f t="shared" si="20"/>
        <v>#NUM!</v>
      </c>
      <c r="AF34" s="89" t="e">
        <f t="shared" si="21"/>
        <v>#N/A</v>
      </c>
      <c r="AG34" s="89" t="e">
        <f t="shared" si="22"/>
        <v>#NUM!</v>
      </c>
      <c r="AH34" s="89" t="e">
        <f t="shared" si="23"/>
        <v>#NUM!</v>
      </c>
      <c r="AI34" s="89" t="e">
        <f t="shared" si="24"/>
        <v>#NUM!</v>
      </c>
      <c r="AJ34" s="89" t="e">
        <f t="shared" si="25"/>
        <v>#N/A</v>
      </c>
    </row>
    <row r="35" spans="1:36" ht="12.95" customHeight="1" x14ac:dyDescent="0.15">
      <c r="A35" s="88"/>
      <c r="B35" s="99"/>
      <c r="C35" s="99"/>
      <c r="D35" s="88"/>
      <c r="E35" s="88"/>
      <c r="F35" s="4" t="str">
        <f t="shared" si="26"/>
        <v/>
      </c>
      <c r="G35" s="88"/>
      <c r="H35" s="88"/>
      <c r="I35" s="88"/>
      <c r="K35" s="89" t="e">
        <f t="shared" si="0"/>
        <v>#NUM!</v>
      </c>
      <c r="L35" s="89" t="e">
        <f t="shared" si="1"/>
        <v>#NUM!</v>
      </c>
      <c r="M35" s="89" t="e">
        <f t="shared" si="2"/>
        <v>#NUM!</v>
      </c>
      <c r="N35" s="89" t="e">
        <f t="shared" si="3"/>
        <v>#NUM!</v>
      </c>
      <c r="O35" s="89" t="e">
        <f t="shared" si="4"/>
        <v>#NUM!</v>
      </c>
      <c r="P35" s="89" t="e">
        <f t="shared" si="5"/>
        <v>#N/A</v>
      </c>
      <c r="Q35" s="89" t="e">
        <f t="shared" si="6"/>
        <v>#NUM!</v>
      </c>
      <c r="R35" s="89" t="e">
        <f t="shared" si="7"/>
        <v>#NUM!</v>
      </c>
      <c r="S35" s="89" t="e">
        <f t="shared" si="8"/>
        <v>#NUM!</v>
      </c>
      <c r="T35" s="89" t="e">
        <f t="shared" si="9"/>
        <v>#NUM!</v>
      </c>
      <c r="U35" s="89" t="e">
        <f t="shared" si="10"/>
        <v>#N/A</v>
      </c>
      <c r="V35" s="89" t="e">
        <f t="shared" si="11"/>
        <v>#NUM!</v>
      </c>
      <c r="W35" s="89" t="e">
        <f t="shared" si="12"/>
        <v>#NUM!</v>
      </c>
      <c r="X35" s="89" t="e">
        <f t="shared" si="13"/>
        <v>#NUM!</v>
      </c>
      <c r="Y35" s="89" t="e">
        <f t="shared" si="14"/>
        <v>#NUM!</v>
      </c>
      <c r="Z35" s="89" t="e">
        <f t="shared" si="15"/>
        <v>#N/A</v>
      </c>
      <c r="AA35" s="89" t="e">
        <f t="shared" si="16"/>
        <v>#NUM!</v>
      </c>
      <c r="AB35" s="89" t="e">
        <f t="shared" si="17"/>
        <v>#NUM!</v>
      </c>
      <c r="AC35" s="89" t="e">
        <f t="shared" si="18"/>
        <v>#NUM!</v>
      </c>
      <c r="AD35" s="89" t="e">
        <f t="shared" si="19"/>
        <v>#NUM!</v>
      </c>
      <c r="AE35" s="89" t="e">
        <f t="shared" si="20"/>
        <v>#NUM!</v>
      </c>
      <c r="AF35" s="89" t="e">
        <f t="shared" si="21"/>
        <v>#N/A</v>
      </c>
      <c r="AG35" s="89" t="e">
        <f t="shared" si="22"/>
        <v>#NUM!</v>
      </c>
      <c r="AH35" s="89" t="e">
        <f t="shared" si="23"/>
        <v>#NUM!</v>
      </c>
      <c r="AI35" s="89" t="e">
        <f t="shared" si="24"/>
        <v>#NUM!</v>
      </c>
      <c r="AJ35" s="89" t="e">
        <f t="shared" si="25"/>
        <v>#N/A</v>
      </c>
    </row>
    <row r="36" spans="1:36" ht="12.95" customHeight="1" x14ac:dyDescent="0.15">
      <c r="A36" s="88"/>
      <c r="B36" s="99"/>
      <c r="C36" s="99"/>
      <c r="D36" s="88"/>
      <c r="E36" s="88"/>
      <c r="F36" s="4" t="str">
        <f t="shared" si="26"/>
        <v/>
      </c>
      <c r="G36" s="88"/>
      <c r="H36" s="88"/>
      <c r="I36" s="88"/>
      <c r="K36" s="89" t="e">
        <f t="shared" si="0"/>
        <v>#NUM!</v>
      </c>
      <c r="L36" s="89" t="e">
        <f t="shared" si="1"/>
        <v>#NUM!</v>
      </c>
      <c r="M36" s="89" t="e">
        <f t="shared" si="2"/>
        <v>#NUM!</v>
      </c>
      <c r="N36" s="89" t="e">
        <f t="shared" si="3"/>
        <v>#NUM!</v>
      </c>
      <c r="O36" s="89" t="e">
        <f t="shared" si="4"/>
        <v>#NUM!</v>
      </c>
      <c r="P36" s="89" t="e">
        <f t="shared" si="5"/>
        <v>#N/A</v>
      </c>
      <c r="Q36" s="89" t="e">
        <f t="shared" si="6"/>
        <v>#NUM!</v>
      </c>
      <c r="R36" s="89" t="e">
        <f t="shared" si="7"/>
        <v>#NUM!</v>
      </c>
      <c r="S36" s="89" t="e">
        <f t="shared" si="8"/>
        <v>#NUM!</v>
      </c>
      <c r="T36" s="89" t="e">
        <f t="shared" si="9"/>
        <v>#NUM!</v>
      </c>
      <c r="U36" s="89" t="e">
        <f t="shared" si="10"/>
        <v>#N/A</v>
      </c>
      <c r="V36" s="89" t="e">
        <f t="shared" si="11"/>
        <v>#NUM!</v>
      </c>
      <c r="W36" s="89" t="e">
        <f t="shared" si="12"/>
        <v>#NUM!</v>
      </c>
      <c r="X36" s="89" t="e">
        <f t="shared" si="13"/>
        <v>#NUM!</v>
      </c>
      <c r="Y36" s="89" t="e">
        <f t="shared" si="14"/>
        <v>#NUM!</v>
      </c>
      <c r="Z36" s="89" t="e">
        <f t="shared" si="15"/>
        <v>#N/A</v>
      </c>
      <c r="AA36" s="89" t="e">
        <f t="shared" si="16"/>
        <v>#NUM!</v>
      </c>
      <c r="AB36" s="89" t="e">
        <f t="shared" si="17"/>
        <v>#NUM!</v>
      </c>
      <c r="AC36" s="89" t="e">
        <f t="shared" si="18"/>
        <v>#NUM!</v>
      </c>
      <c r="AD36" s="89" t="e">
        <f t="shared" si="19"/>
        <v>#NUM!</v>
      </c>
      <c r="AE36" s="89" t="e">
        <f t="shared" si="20"/>
        <v>#NUM!</v>
      </c>
      <c r="AF36" s="89" t="e">
        <f t="shared" si="21"/>
        <v>#N/A</v>
      </c>
      <c r="AG36" s="89" t="e">
        <f t="shared" si="22"/>
        <v>#NUM!</v>
      </c>
      <c r="AH36" s="89" t="e">
        <f t="shared" si="23"/>
        <v>#NUM!</v>
      </c>
      <c r="AI36" s="89" t="e">
        <f t="shared" si="24"/>
        <v>#NUM!</v>
      </c>
      <c r="AJ36" s="89" t="e">
        <f t="shared" si="25"/>
        <v>#N/A</v>
      </c>
    </row>
    <row r="37" spans="1:36" ht="12.95" customHeight="1" x14ac:dyDescent="0.15">
      <c r="A37" s="88"/>
      <c r="B37" s="99"/>
      <c r="C37" s="99"/>
      <c r="D37" s="88"/>
      <c r="E37" s="88"/>
      <c r="F37" s="4" t="str">
        <f t="shared" si="26"/>
        <v/>
      </c>
      <c r="G37" s="88"/>
      <c r="H37" s="88"/>
      <c r="I37" s="88"/>
      <c r="K37" s="89" t="e">
        <f t="shared" si="0"/>
        <v>#NUM!</v>
      </c>
      <c r="L37" s="89" t="e">
        <f t="shared" si="1"/>
        <v>#NUM!</v>
      </c>
      <c r="M37" s="89" t="e">
        <f t="shared" si="2"/>
        <v>#NUM!</v>
      </c>
      <c r="N37" s="89" t="e">
        <f t="shared" si="3"/>
        <v>#NUM!</v>
      </c>
      <c r="O37" s="89" t="e">
        <f t="shared" si="4"/>
        <v>#NUM!</v>
      </c>
      <c r="P37" s="89" t="e">
        <f t="shared" si="5"/>
        <v>#N/A</v>
      </c>
      <c r="Q37" s="89" t="e">
        <f t="shared" si="6"/>
        <v>#NUM!</v>
      </c>
      <c r="R37" s="89" t="e">
        <f t="shared" si="7"/>
        <v>#NUM!</v>
      </c>
      <c r="S37" s="89" t="e">
        <f t="shared" si="8"/>
        <v>#NUM!</v>
      </c>
      <c r="T37" s="89" t="e">
        <f t="shared" si="9"/>
        <v>#NUM!</v>
      </c>
      <c r="U37" s="89" t="e">
        <f t="shared" si="10"/>
        <v>#N/A</v>
      </c>
      <c r="V37" s="89" t="e">
        <f t="shared" si="11"/>
        <v>#NUM!</v>
      </c>
      <c r="W37" s="89" t="e">
        <f t="shared" si="12"/>
        <v>#NUM!</v>
      </c>
      <c r="X37" s="89" t="e">
        <f t="shared" si="13"/>
        <v>#NUM!</v>
      </c>
      <c r="Y37" s="89" t="e">
        <f t="shared" si="14"/>
        <v>#NUM!</v>
      </c>
      <c r="Z37" s="89" t="e">
        <f t="shared" si="15"/>
        <v>#N/A</v>
      </c>
      <c r="AA37" s="89" t="e">
        <f t="shared" si="16"/>
        <v>#NUM!</v>
      </c>
      <c r="AB37" s="89" t="e">
        <f t="shared" si="17"/>
        <v>#NUM!</v>
      </c>
      <c r="AC37" s="89" t="e">
        <f t="shared" si="18"/>
        <v>#NUM!</v>
      </c>
      <c r="AD37" s="89" t="e">
        <f t="shared" si="19"/>
        <v>#NUM!</v>
      </c>
      <c r="AE37" s="89" t="e">
        <f t="shared" si="20"/>
        <v>#NUM!</v>
      </c>
      <c r="AF37" s="89" t="e">
        <f t="shared" si="21"/>
        <v>#N/A</v>
      </c>
      <c r="AG37" s="89" t="e">
        <f t="shared" si="22"/>
        <v>#NUM!</v>
      </c>
      <c r="AH37" s="89" t="e">
        <f t="shared" si="23"/>
        <v>#NUM!</v>
      </c>
      <c r="AI37" s="89" t="e">
        <f t="shared" si="24"/>
        <v>#NUM!</v>
      </c>
      <c r="AJ37" s="89" t="e">
        <f t="shared" si="25"/>
        <v>#N/A</v>
      </c>
    </row>
    <row r="38" spans="1:36" ht="12.95" customHeight="1" x14ac:dyDescent="0.15">
      <c r="A38" s="88"/>
      <c r="B38" s="99"/>
      <c r="C38" s="99"/>
      <c r="D38" s="88"/>
      <c r="E38" s="88"/>
      <c r="F38" s="4" t="str">
        <f t="shared" si="26"/>
        <v/>
      </c>
      <c r="G38" s="88"/>
      <c r="H38" s="88"/>
      <c r="I38" s="88"/>
      <c r="K38" s="89" t="e">
        <f t="shared" si="0"/>
        <v>#NUM!</v>
      </c>
      <c r="L38" s="89" t="e">
        <f t="shared" si="1"/>
        <v>#NUM!</v>
      </c>
      <c r="M38" s="89" t="e">
        <f t="shared" si="2"/>
        <v>#NUM!</v>
      </c>
      <c r="N38" s="89" t="e">
        <f t="shared" si="3"/>
        <v>#NUM!</v>
      </c>
      <c r="O38" s="89" t="e">
        <f t="shared" si="4"/>
        <v>#NUM!</v>
      </c>
      <c r="P38" s="89" t="e">
        <f t="shared" si="5"/>
        <v>#N/A</v>
      </c>
      <c r="Q38" s="89" t="e">
        <f t="shared" si="6"/>
        <v>#NUM!</v>
      </c>
      <c r="R38" s="89" t="e">
        <f t="shared" si="7"/>
        <v>#NUM!</v>
      </c>
      <c r="S38" s="89" t="e">
        <f t="shared" si="8"/>
        <v>#NUM!</v>
      </c>
      <c r="T38" s="89" t="e">
        <f t="shared" si="9"/>
        <v>#NUM!</v>
      </c>
      <c r="U38" s="89" t="e">
        <f t="shared" si="10"/>
        <v>#N/A</v>
      </c>
      <c r="V38" s="89" t="e">
        <f t="shared" si="11"/>
        <v>#NUM!</v>
      </c>
      <c r="W38" s="89" t="e">
        <f t="shared" si="12"/>
        <v>#NUM!</v>
      </c>
      <c r="X38" s="89" t="e">
        <f t="shared" si="13"/>
        <v>#NUM!</v>
      </c>
      <c r="Y38" s="89" t="e">
        <f t="shared" si="14"/>
        <v>#NUM!</v>
      </c>
      <c r="Z38" s="89" t="e">
        <f t="shared" si="15"/>
        <v>#N/A</v>
      </c>
      <c r="AA38" s="89" t="e">
        <f t="shared" si="16"/>
        <v>#NUM!</v>
      </c>
      <c r="AB38" s="89" t="e">
        <f t="shared" si="17"/>
        <v>#NUM!</v>
      </c>
      <c r="AC38" s="89" t="e">
        <f t="shared" si="18"/>
        <v>#NUM!</v>
      </c>
      <c r="AD38" s="89" t="e">
        <f t="shared" si="19"/>
        <v>#NUM!</v>
      </c>
      <c r="AE38" s="89" t="e">
        <f t="shared" si="20"/>
        <v>#NUM!</v>
      </c>
      <c r="AF38" s="89" t="e">
        <f t="shared" si="21"/>
        <v>#N/A</v>
      </c>
      <c r="AG38" s="89" t="e">
        <f t="shared" si="22"/>
        <v>#NUM!</v>
      </c>
      <c r="AH38" s="89" t="e">
        <f t="shared" si="23"/>
        <v>#NUM!</v>
      </c>
      <c r="AI38" s="89" t="e">
        <f t="shared" si="24"/>
        <v>#NUM!</v>
      </c>
      <c r="AJ38" s="89" t="e">
        <f t="shared" si="25"/>
        <v>#N/A</v>
      </c>
    </row>
    <row r="39" spans="1:36" ht="12.95" customHeight="1" x14ac:dyDescent="0.15">
      <c r="A39" s="88"/>
      <c r="B39" s="99"/>
      <c r="C39" s="99"/>
      <c r="D39" s="88"/>
      <c r="E39" s="88"/>
      <c r="F39" s="4" t="str">
        <f t="shared" si="26"/>
        <v/>
      </c>
      <c r="G39" s="88"/>
      <c r="H39" s="88"/>
      <c r="I39" s="88"/>
      <c r="K39" s="89" t="e">
        <f t="shared" si="0"/>
        <v>#NUM!</v>
      </c>
      <c r="L39" s="89" t="e">
        <f t="shared" si="1"/>
        <v>#NUM!</v>
      </c>
      <c r="M39" s="89" t="e">
        <f t="shared" si="2"/>
        <v>#NUM!</v>
      </c>
      <c r="N39" s="89" t="e">
        <f t="shared" si="3"/>
        <v>#NUM!</v>
      </c>
      <c r="O39" s="89" t="e">
        <f t="shared" si="4"/>
        <v>#NUM!</v>
      </c>
      <c r="P39" s="89" t="e">
        <f t="shared" si="5"/>
        <v>#N/A</v>
      </c>
      <c r="Q39" s="89" t="e">
        <f t="shared" si="6"/>
        <v>#NUM!</v>
      </c>
      <c r="R39" s="89" t="e">
        <f t="shared" si="7"/>
        <v>#NUM!</v>
      </c>
      <c r="S39" s="89" t="e">
        <f t="shared" si="8"/>
        <v>#NUM!</v>
      </c>
      <c r="T39" s="89" t="e">
        <f t="shared" si="9"/>
        <v>#NUM!</v>
      </c>
      <c r="U39" s="89" t="e">
        <f t="shared" si="10"/>
        <v>#N/A</v>
      </c>
      <c r="V39" s="89" t="e">
        <f t="shared" si="11"/>
        <v>#NUM!</v>
      </c>
      <c r="W39" s="89" t="e">
        <f t="shared" si="12"/>
        <v>#NUM!</v>
      </c>
      <c r="X39" s="89" t="e">
        <f t="shared" si="13"/>
        <v>#NUM!</v>
      </c>
      <c r="Y39" s="89" t="e">
        <f t="shared" si="14"/>
        <v>#NUM!</v>
      </c>
      <c r="Z39" s="89" t="e">
        <f t="shared" si="15"/>
        <v>#N/A</v>
      </c>
      <c r="AA39" s="89" t="e">
        <f t="shared" si="16"/>
        <v>#NUM!</v>
      </c>
      <c r="AB39" s="89" t="e">
        <f t="shared" si="17"/>
        <v>#NUM!</v>
      </c>
      <c r="AC39" s="89" t="e">
        <f t="shared" si="18"/>
        <v>#NUM!</v>
      </c>
      <c r="AD39" s="89" t="e">
        <f t="shared" si="19"/>
        <v>#NUM!</v>
      </c>
      <c r="AE39" s="89" t="e">
        <f t="shared" si="20"/>
        <v>#NUM!</v>
      </c>
      <c r="AF39" s="89" t="e">
        <f t="shared" si="21"/>
        <v>#N/A</v>
      </c>
      <c r="AG39" s="89" t="e">
        <f t="shared" si="22"/>
        <v>#NUM!</v>
      </c>
      <c r="AH39" s="89" t="e">
        <f t="shared" si="23"/>
        <v>#NUM!</v>
      </c>
      <c r="AI39" s="89" t="e">
        <f t="shared" si="24"/>
        <v>#NUM!</v>
      </c>
      <c r="AJ39" s="89" t="e">
        <f t="shared" si="25"/>
        <v>#N/A</v>
      </c>
    </row>
    <row r="40" spans="1:36" ht="12.95" customHeight="1" x14ac:dyDescent="0.15">
      <c r="A40" s="88"/>
      <c r="B40" s="99"/>
      <c r="C40" s="99"/>
      <c r="D40" s="88"/>
      <c r="E40" s="88"/>
      <c r="F40" s="4" t="str">
        <f t="shared" si="26"/>
        <v/>
      </c>
      <c r="G40" s="88"/>
      <c r="H40" s="88"/>
      <c r="I40" s="88"/>
      <c r="K40" s="89" t="e">
        <f t="shared" si="0"/>
        <v>#NUM!</v>
      </c>
      <c r="L40" s="89" t="e">
        <f t="shared" si="1"/>
        <v>#NUM!</v>
      </c>
      <c r="M40" s="89" t="e">
        <f t="shared" si="2"/>
        <v>#NUM!</v>
      </c>
      <c r="N40" s="89" t="e">
        <f t="shared" si="3"/>
        <v>#NUM!</v>
      </c>
      <c r="O40" s="89" t="e">
        <f t="shared" si="4"/>
        <v>#NUM!</v>
      </c>
      <c r="P40" s="89" t="e">
        <f t="shared" si="5"/>
        <v>#N/A</v>
      </c>
      <c r="Q40" s="89" t="e">
        <f t="shared" si="6"/>
        <v>#NUM!</v>
      </c>
      <c r="R40" s="89" t="e">
        <f t="shared" si="7"/>
        <v>#NUM!</v>
      </c>
      <c r="S40" s="89" t="e">
        <f t="shared" si="8"/>
        <v>#NUM!</v>
      </c>
      <c r="T40" s="89" t="e">
        <f t="shared" si="9"/>
        <v>#NUM!</v>
      </c>
      <c r="U40" s="89" t="e">
        <f t="shared" si="10"/>
        <v>#N/A</v>
      </c>
      <c r="V40" s="89" t="e">
        <f t="shared" si="11"/>
        <v>#NUM!</v>
      </c>
      <c r="W40" s="89" t="e">
        <f t="shared" si="12"/>
        <v>#NUM!</v>
      </c>
      <c r="X40" s="89" t="e">
        <f t="shared" si="13"/>
        <v>#NUM!</v>
      </c>
      <c r="Y40" s="89" t="e">
        <f t="shared" si="14"/>
        <v>#NUM!</v>
      </c>
      <c r="Z40" s="89" t="e">
        <f t="shared" si="15"/>
        <v>#N/A</v>
      </c>
      <c r="AA40" s="89" t="e">
        <f t="shared" si="16"/>
        <v>#NUM!</v>
      </c>
      <c r="AB40" s="89" t="e">
        <f t="shared" si="17"/>
        <v>#NUM!</v>
      </c>
      <c r="AC40" s="89" t="e">
        <f t="shared" si="18"/>
        <v>#NUM!</v>
      </c>
      <c r="AD40" s="89" t="e">
        <f t="shared" si="19"/>
        <v>#NUM!</v>
      </c>
      <c r="AE40" s="89" t="e">
        <f t="shared" si="20"/>
        <v>#NUM!</v>
      </c>
      <c r="AF40" s="89" t="e">
        <f t="shared" si="21"/>
        <v>#N/A</v>
      </c>
      <c r="AG40" s="89" t="e">
        <f t="shared" si="22"/>
        <v>#NUM!</v>
      </c>
      <c r="AH40" s="89" t="e">
        <f t="shared" si="23"/>
        <v>#NUM!</v>
      </c>
      <c r="AI40" s="89" t="e">
        <f t="shared" si="24"/>
        <v>#NUM!</v>
      </c>
      <c r="AJ40" s="89" t="e">
        <f t="shared" si="25"/>
        <v>#N/A</v>
      </c>
    </row>
    <row r="41" spans="1:36" ht="12.95" customHeight="1" x14ac:dyDescent="0.15">
      <c r="A41" s="88"/>
      <c r="B41" s="99"/>
      <c r="C41" s="99"/>
      <c r="D41" s="41"/>
      <c r="E41" s="41"/>
      <c r="F41" s="4" t="str">
        <f t="shared" si="26"/>
        <v/>
      </c>
      <c r="G41" s="88"/>
      <c r="H41" s="88"/>
      <c r="I41" s="88"/>
      <c r="K41" s="89" t="e">
        <f t="shared" si="0"/>
        <v>#NUM!</v>
      </c>
      <c r="L41" s="89" t="e">
        <f t="shared" si="1"/>
        <v>#NUM!</v>
      </c>
      <c r="M41" s="89" t="e">
        <f t="shared" si="2"/>
        <v>#NUM!</v>
      </c>
      <c r="N41" s="89" t="e">
        <f t="shared" si="3"/>
        <v>#NUM!</v>
      </c>
      <c r="O41" s="89" t="e">
        <f t="shared" si="4"/>
        <v>#NUM!</v>
      </c>
      <c r="P41" s="89" t="e">
        <f t="shared" si="5"/>
        <v>#N/A</v>
      </c>
      <c r="Q41" s="89" t="e">
        <f t="shared" si="6"/>
        <v>#NUM!</v>
      </c>
      <c r="R41" s="89" t="e">
        <f t="shared" si="7"/>
        <v>#NUM!</v>
      </c>
      <c r="S41" s="89" t="e">
        <f t="shared" si="8"/>
        <v>#NUM!</v>
      </c>
      <c r="T41" s="89" t="e">
        <f t="shared" si="9"/>
        <v>#NUM!</v>
      </c>
      <c r="U41" s="89" t="e">
        <f t="shared" si="10"/>
        <v>#N/A</v>
      </c>
      <c r="V41" s="89" t="e">
        <f t="shared" si="11"/>
        <v>#NUM!</v>
      </c>
      <c r="W41" s="89" t="e">
        <f t="shared" si="12"/>
        <v>#NUM!</v>
      </c>
      <c r="X41" s="89" t="e">
        <f t="shared" si="13"/>
        <v>#NUM!</v>
      </c>
      <c r="Y41" s="89" t="e">
        <f t="shared" si="14"/>
        <v>#NUM!</v>
      </c>
      <c r="Z41" s="89" t="e">
        <f t="shared" si="15"/>
        <v>#N/A</v>
      </c>
      <c r="AA41" s="89" t="e">
        <f t="shared" si="16"/>
        <v>#NUM!</v>
      </c>
      <c r="AB41" s="89" t="e">
        <f t="shared" si="17"/>
        <v>#NUM!</v>
      </c>
      <c r="AC41" s="89" t="e">
        <f t="shared" si="18"/>
        <v>#NUM!</v>
      </c>
      <c r="AD41" s="89" t="e">
        <f t="shared" si="19"/>
        <v>#NUM!</v>
      </c>
      <c r="AE41" s="89" t="e">
        <f t="shared" si="20"/>
        <v>#NUM!</v>
      </c>
      <c r="AF41" s="89" t="e">
        <f t="shared" si="21"/>
        <v>#N/A</v>
      </c>
      <c r="AG41" s="89" t="e">
        <f t="shared" si="22"/>
        <v>#NUM!</v>
      </c>
      <c r="AH41" s="89" t="e">
        <f t="shared" si="23"/>
        <v>#NUM!</v>
      </c>
      <c r="AI41" s="89" t="e">
        <f t="shared" si="24"/>
        <v>#NUM!</v>
      </c>
      <c r="AJ41" s="89" t="e">
        <f t="shared" si="25"/>
        <v>#N/A</v>
      </c>
    </row>
    <row r="42" spans="1:36" ht="12.95" customHeight="1" x14ac:dyDescent="0.15">
      <c r="A42" s="88"/>
      <c r="B42" s="99"/>
      <c r="C42" s="99"/>
      <c r="D42" s="41"/>
      <c r="E42" s="41"/>
      <c r="F42" s="4" t="str">
        <f t="shared" si="26"/>
        <v/>
      </c>
      <c r="G42" s="88"/>
      <c r="H42" s="88"/>
      <c r="I42" s="88"/>
      <c r="K42" s="89" t="e">
        <f t="shared" si="0"/>
        <v>#NUM!</v>
      </c>
      <c r="L42" s="89" t="e">
        <f t="shared" si="1"/>
        <v>#NUM!</v>
      </c>
      <c r="M42" s="89" t="e">
        <f t="shared" si="2"/>
        <v>#NUM!</v>
      </c>
      <c r="N42" s="89" t="e">
        <f t="shared" si="3"/>
        <v>#NUM!</v>
      </c>
      <c r="O42" s="89" t="e">
        <f t="shared" si="4"/>
        <v>#NUM!</v>
      </c>
      <c r="P42" s="89" t="e">
        <f t="shared" si="5"/>
        <v>#N/A</v>
      </c>
      <c r="Q42" s="89" t="e">
        <f t="shared" si="6"/>
        <v>#NUM!</v>
      </c>
      <c r="R42" s="89" t="e">
        <f t="shared" si="7"/>
        <v>#NUM!</v>
      </c>
      <c r="S42" s="89" t="e">
        <f t="shared" si="8"/>
        <v>#NUM!</v>
      </c>
      <c r="T42" s="89" t="e">
        <f t="shared" si="9"/>
        <v>#NUM!</v>
      </c>
      <c r="U42" s="89" t="e">
        <f t="shared" si="10"/>
        <v>#N/A</v>
      </c>
      <c r="V42" s="89" t="e">
        <f t="shared" si="11"/>
        <v>#NUM!</v>
      </c>
      <c r="W42" s="89" t="e">
        <f t="shared" si="12"/>
        <v>#NUM!</v>
      </c>
      <c r="X42" s="89" t="e">
        <f t="shared" si="13"/>
        <v>#NUM!</v>
      </c>
      <c r="Y42" s="89" t="e">
        <f t="shared" si="14"/>
        <v>#NUM!</v>
      </c>
      <c r="Z42" s="89" t="e">
        <f t="shared" si="15"/>
        <v>#N/A</v>
      </c>
      <c r="AA42" s="89" t="e">
        <f t="shared" si="16"/>
        <v>#NUM!</v>
      </c>
      <c r="AB42" s="89" t="e">
        <f t="shared" si="17"/>
        <v>#NUM!</v>
      </c>
      <c r="AC42" s="89" t="e">
        <f t="shared" si="18"/>
        <v>#NUM!</v>
      </c>
      <c r="AD42" s="89" t="e">
        <f t="shared" si="19"/>
        <v>#NUM!</v>
      </c>
      <c r="AE42" s="89" t="e">
        <f t="shared" si="20"/>
        <v>#NUM!</v>
      </c>
      <c r="AF42" s="89" t="e">
        <f t="shared" si="21"/>
        <v>#N/A</v>
      </c>
      <c r="AG42" s="89" t="e">
        <f t="shared" si="22"/>
        <v>#NUM!</v>
      </c>
      <c r="AH42" s="89" t="e">
        <f t="shared" si="23"/>
        <v>#NUM!</v>
      </c>
      <c r="AI42" s="89" t="e">
        <f t="shared" si="24"/>
        <v>#NUM!</v>
      </c>
      <c r="AJ42" s="89" t="e">
        <f t="shared" si="25"/>
        <v>#N/A</v>
      </c>
    </row>
    <row r="43" spans="1:36" ht="12.95" customHeight="1" x14ac:dyDescent="0.15">
      <c r="A43" s="88"/>
      <c r="B43" s="99"/>
      <c r="C43" s="99"/>
      <c r="D43" s="41"/>
      <c r="E43" s="41"/>
      <c r="F43" s="4" t="str">
        <f t="shared" si="26"/>
        <v/>
      </c>
      <c r="G43" s="88"/>
      <c r="H43" s="88"/>
      <c r="I43" s="88"/>
      <c r="K43" s="89" t="e">
        <f t="shared" si="0"/>
        <v>#NUM!</v>
      </c>
      <c r="L43" s="89" t="e">
        <f t="shared" si="1"/>
        <v>#NUM!</v>
      </c>
      <c r="M43" s="89" t="e">
        <f t="shared" si="2"/>
        <v>#NUM!</v>
      </c>
      <c r="N43" s="89" t="e">
        <f t="shared" si="3"/>
        <v>#NUM!</v>
      </c>
      <c r="O43" s="89" t="e">
        <f t="shared" si="4"/>
        <v>#NUM!</v>
      </c>
      <c r="P43" s="89" t="e">
        <f t="shared" si="5"/>
        <v>#N/A</v>
      </c>
      <c r="Q43" s="89" t="e">
        <f t="shared" si="6"/>
        <v>#NUM!</v>
      </c>
      <c r="R43" s="89" t="e">
        <f t="shared" si="7"/>
        <v>#NUM!</v>
      </c>
      <c r="S43" s="89" t="e">
        <f t="shared" si="8"/>
        <v>#NUM!</v>
      </c>
      <c r="T43" s="89" t="e">
        <f t="shared" si="9"/>
        <v>#NUM!</v>
      </c>
      <c r="U43" s="89" t="e">
        <f t="shared" si="10"/>
        <v>#N/A</v>
      </c>
      <c r="V43" s="89" t="e">
        <f t="shared" si="11"/>
        <v>#NUM!</v>
      </c>
      <c r="W43" s="89" t="e">
        <f t="shared" si="12"/>
        <v>#NUM!</v>
      </c>
      <c r="X43" s="89" t="e">
        <f t="shared" si="13"/>
        <v>#NUM!</v>
      </c>
      <c r="Y43" s="89" t="e">
        <f t="shared" si="14"/>
        <v>#NUM!</v>
      </c>
      <c r="Z43" s="89" t="e">
        <f t="shared" si="15"/>
        <v>#N/A</v>
      </c>
      <c r="AA43" s="89" t="e">
        <f t="shared" si="16"/>
        <v>#NUM!</v>
      </c>
      <c r="AB43" s="89" t="e">
        <f t="shared" si="17"/>
        <v>#NUM!</v>
      </c>
      <c r="AC43" s="89" t="e">
        <f t="shared" si="18"/>
        <v>#NUM!</v>
      </c>
      <c r="AD43" s="89" t="e">
        <f t="shared" si="19"/>
        <v>#NUM!</v>
      </c>
      <c r="AE43" s="89" t="e">
        <f t="shared" si="20"/>
        <v>#NUM!</v>
      </c>
      <c r="AF43" s="89" t="e">
        <f t="shared" si="21"/>
        <v>#N/A</v>
      </c>
      <c r="AG43" s="89" t="e">
        <f t="shared" si="22"/>
        <v>#NUM!</v>
      </c>
      <c r="AH43" s="89" t="e">
        <f t="shared" si="23"/>
        <v>#NUM!</v>
      </c>
      <c r="AI43" s="89" t="e">
        <f t="shared" si="24"/>
        <v>#NUM!</v>
      </c>
      <c r="AJ43" s="89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88" t="s">
        <v>18</v>
      </c>
      <c r="D46" s="88" t="s">
        <v>19</v>
      </c>
      <c r="E46" s="88" t="s">
        <v>20</v>
      </c>
      <c r="F46" s="11"/>
      <c r="G46" s="5" t="s">
        <v>21</v>
      </c>
      <c r="H46" s="13"/>
      <c r="I46" s="111" t="str">
        <f>"調査対象地内でプロットは2箇所設置しているため、合計材積は200m2(0.02ha)での値である。そのため、haあたりのスギ立枯木材積合計(推定値)は、"&amp;G50&amp;"m3として取り扱う。"</f>
        <v>調査対象地内でプロットは2箇所設置しているため、合計材積は200m2(0.02ha)での値である。そのため、haあたりのスギ立枯木材積合計(推定値)は、16m3として取り扱う。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2</v>
      </c>
      <c r="D47" s="15">
        <f>COUNTIF(G4:G43,"*下層*")</f>
        <v>0</v>
      </c>
      <c r="E47" s="15">
        <f>COUNTA(A4:A43)</f>
        <v>2</v>
      </c>
      <c r="F47" s="11"/>
      <c r="G47" s="16">
        <f>ROUND(C47*50,0)</f>
        <v>100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ROUND(SUMIF(G4:G43,"&lt;&gt;*下層*",E4:E43)/C47,0)</f>
        <v>13</v>
      </c>
      <c r="D48" s="15" t="str">
        <f>IF(D47&gt;0,ROUND(SUMIF(G4:G43,"*下層*",E4:E43)/D47,0),"")</f>
        <v/>
      </c>
      <c r="E48" s="15">
        <f>ROUND(SUM(E4:E43)/E47,0)</f>
        <v>13</v>
      </c>
      <c r="F48" s="14"/>
      <c r="G48" s="16">
        <f>C48</f>
        <v>13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ROUND(SUMIF(G4:G43,"&lt;&gt;*下層*",D4:D43)/C47,0)</f>
        <v>18</v>
      </c>
      <c r="D49" s="15" t="str">
        <f>IF(D47&gt;0,ROUND(SUMIF(G4:G43,"*下層*",D4:D43)/D47,0),"")</f>
        <v/>
      </c>
      <c r="E49" s="15">
        <f>ROUND(SUM(D4:D43)/E47,0)</f>
        <v>18</v>
      </c>
      <c r="F49" s="14"/>
      <c r="G49" s="16">
        <f>C49</f>
        <v>18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0.32</v>
      </c>
      <c r="D50" s="17">
        <f>SUMIF(G4:G43,"*下層*",F4:F43)</f>
        <v>0</v>
      </c>
      <c r="E50" s="4">
        <f>SUM(F4:F43)</f>
        <v>0.32</v>
      </c>
      <c r="F50" s="14"/>
      <c r="G50" s="18">
        <f>ROUND(C50*50,1)</f>
        <v>16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形状比＝72、Sr＝77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88" t="s">
        <v>18</v>
      </c>
      <c r="D53" s="88" t="s">
        <v>19</v>
      </c>
      <c r="E53" s="88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2</v>
      </c>
      <c r="D54" s="15">
        <f>COUNTIF(H4:H43,"▲")</f>
        <v>0</v>
      </c>
      <c r="E54" s="15">
        <f>COUNTA(H4:H43)</f>
        <v>2</v>
      </c>
      <c r="F54" s="11"/>
      <c r="G54" s="16">
        <f>ROUND(C54*50,0)</f>
        <v>100</v>
      </c>
      <c r="H54" s="13"/>
      <c r="I54" s="112"/>
      <c r="K54" s="42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IF(C54&gt;0,ROUND(SUMIF(H18:H43,"○",E18:E43)/C54,0),"")</f>
        <v>0</v>
      </c>
      <c r="D55" s="15" t="str">
        <f>IF(D54&gt;0,ROUND(SUMIF(H18:H43,"▲",E18:E43)/D54,0),"")</f>
        <v/>
      </c>
      <c r="E55" s="15">
        <f>ROUND(SUMIF(H4:H43,"*",E4:E43)/E54,0)</f>
        <v>13</v>
      </c>
      <c r="F55" s="14"/>
      <c r="G55" s="16">
        <f>C55</f>
        <v>0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IF(C54&gt;0,ROUND(SUMIF(H18:H43,"○",D18:D43)/C54,0),"")</f>
        <v>0</v>
      </c>
      <c r="D56" s="15" t="str">
        <f>IF(D54&gt;0,ROUND(SUMIF(H18:H43,"▲",D18:D43)/D54,0),"")</f>
        <v/>
      </c>
      <c r="E56" s="15">
        <f>ROUND(SUMIF(H4:H43,"*",D4:D43)/E54,0)</f>
        <v>18</v>
      </c>
      <c r="F56" s="14"/>
      <c r="G56" s="16">
        <f>C56</f>
        <v>0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0.32</v>
      </c>
      <c r="D57" s="17">
        <f>SUMIF(H18:H43,"▲",F18:F43)</f>
        <v>0</v>
      </c>
      <c r="E57" s="17">
        <f>SUM(C57:D57)</f>
        <v>0.32</v>
      </c>
      <c r="F57" s="14"/>
      <c r="G57" s="20">
        <f>ROUND(C57*50,1)</f>
        <v>16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3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88" t="s">
        <v>18</v>
      </c>
      <c r="D60" s="88" t="s">
        <v>19</v>
      </c>
      <c r="E60" s="88" t="s">
        <v>20</v>
      </c>
      <c r="F60" s="11"/>
      <c r="G60" s="14"/>
      <c r="H60" s="11"/>
      <c r="I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100</v>
      </c>
      <c r="D61" s="21" t="str">
        <f>IF(D47&gt;0,ROUND(D54/D47*100,1),"")</f>
        <v/>
      </c>
      <c r="E61" s="21">
        <f>ROUND(E54/E47*100,1)</f>
        <v>100</v>
      </c>
      <c r="F61" s="11"/>
      <c r="G61" s="14"/>
      <c r="H61" s="11"/>
      <c r="I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100</v>
      </c>
      <c r="D62" s="21" t="str">
        <f>IF(D47&gt;0,ROUND(D57/D50*100,1),"")</f>
        <v/>
      </c>
      <c r="E62" s="21">
        <f>ROUND(E57/E50*100,1)</f>
        <v>100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88" t="s">
        <v>18</v>
      </c>
      <c r="D65" s="88" t="s">
        <v>19</v>
      </c>
      <c r="E65" s="88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0</v>
      </c>
      <c r="D66" s="15">
        <f>D47-D54</f>
        <v>0</v>
      </c>
      <c r="E66" s="15">
        <f>SUM(C66:D66)</f>
        <v>0</v>
      </c>
      <c r="F66" s="11"/>
      <c r="G66" s="16">
        <f>C66*100</f>
        <v>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 t="str">
        <f>IF(C66&gt;0,ROUND(SUMIFS(E18:E43,G18:G43,"&lt;&gt;*下層*",H18:H43,"")/C66,0),"")</f>
        <v/>
      </c>
      <c r="D67" s="15" t="str">
        <f>IF(D66&gt;0,ROUND(SUMIFS(E18:E43,G18:G43,"*下層*",H18:H43,"")/D66,0),"")</f>
        <v/>
      </c>
      <c r="E67" s="15" t="str">
        <f>IF(E66&gt;0,ROUND(SUMIF(H18:H43,"",E18:E43)/E66,0),"")</f>
        <v/>
      </c>
      <c r="F67" s="14"/>
      <c r="G67" s="16" t="str">
        <f>C67</f>
        <v/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 t="str">
        <f>IF(C66&gt;0,ROUND(SUMIFS(D18:D43,G18:G43,"&lt;&gt;*下層*",H18:H43,"")/C66,0),"")</f>
        <v/>
      </c>
      <c r="D68" s="15" t="str">
        <f>IF(D66&gt;0,ROUND(SUMIFS(D18:D43,G18:G43,"*下層*",H18:H43,"")/D66,0),"")</f>
        <v/>
      </c>
      <c r="E68" s="15" t="str">
        <f>IF(E66&gt;0,ROUND(SUMIF(H18:H43,"",D18:D43)/E66,0),"")</f>
        <v/>
      </c>
      <c r="F68" s="14"/>
      <c r="G68" s="16" t="str">
        <f>C68</f>
        <v/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0</v>
      </c>
      <c r="D69" s="17" t="str">
        <f>IF(D66&gt;0,D50-D57,"")</f>
        <v/>
      </c>
      <c r="E69" s="4">
        <f>SUM(C69:D69)</f>
        <v>0</v>
      </c>
      <c r="F69" s="14"/>
      <c r="G69" s="18">
        <f>C69*100</f>
        <v>0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8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223" priority="16" stopIfTrue="1">
      <formula>AND(($H4="スギ"),(#REF!&lt;12))</formula>
    </cfRule>
  </conditionalFormatting>
  <conditionalFormatting sqref="L4:L43">
    <cfRule type="expression" dxfId="222" priority="15" stopIfTrue="1">
      <formula>AND(($H4="スギ"),(#REF!&lt;22),(#REF!&gt;=12))</formula>
    </cfRule>
  </conditionalFormatting>
  <conditionalFormatting sqref="M4:M43">
    <cfRule type="expression" dxfId="221" priority="14" stopIfTrue="1">
      <formula>AND(($H4="スギ"),(#REF!&lt;32),(#REF!&gt;=22))</formula>
    </cfRule>
  </conditionalFormatting>
  <conditionalFormatting sqref="N4:N43">
    <cfRule type="expression" dxfId="220" priority="13" stopIfTrue="1">
      <formula>AND(($H4="スギ"),(#REF!&lt;42),(#REF!&gt;=32))</formula>
    </cfRule>
  </conditionalFormatting>
  <conditionalFormatting sqref="U4:U43 Z4:AF43 AJ4:AJ43 O4:P43">
    <cfRule type="expression" dxfId="219" priority="12" stopIfTrue="1">
      <formula>AND(($H4="スギ"),(#REF!&gt;=42))</formula>
    </cfRule>
  </conditionalFormatting>
  <conditionalFormatting sqref="Q4:Q43 AA4:AA43">
    <cfRule type="expression" dxfId="218" priority="11" stopIfTrue="1">
      <formula>AND(($H4="ヒノキ"),(#REF!&lt;12))</formula>
    </cfRule>
  </conditionalFormatting>
  <conditionalFormatting sqref="R4:R43 AB4:AE43">
    <cfRule type="expression" dxfId="217" priority="10" stopIfTrue="1">
      <formula>AND(($H4="ヒノキ"),(#REF!&lt;22),(#REF!&gt;=12))</formula>
    </cfRule>
  </conditionalFormatting>
  <conditionalFormatting sqref="S4:S43">
    <cfRule type="expression" dxfId="216" priority="9" stopIfTrue="1">
      <formula>AND(($H4="ヒノキ"),(#REF!&lt;32),(#REF!&gt;=22))</formula>
    </cfRule>
  </conditionalFormatting>
  <conditionalFormatting sqref="T4:U43 Z4:AF43 AJ4:AJ43">
    <cfRule type="expression" dxfId="215" priority="8" stopIfTrue="1">
      <formula>AND(($H4="ヒノキ"),(#REF!&gt;=32))</formula>
    </cfRule>
  </conditionalFormatting>
  <conditionalFormatting sqref="V4:V43 AA4:AA43">
    <cfRule type="expression" dxfId="214" priority="7" stopIfTrue="1">
      <formula>AND(($H4="アカマツ"),(#REF!&lt;12))</formula>
    </cfRule>
  </conditionalFormatting>
  <conditionalFormatting sqref="W4:W43 AB4:AB43">
    <cfRule type="expression" dxfId="213" priority="6" stopIfTrue="1">
      <formula>AND(($H4="アカマツ"),(#REF!&lt;22),(#REF!&gt;=12))</formula>
    </cfRule>
  </conditionalFormatting>
  <conditionalFormatting sqref="X4:X43 AC4:AC43">
    <cfRule type="expression" dxfId="212" priority="5" stopIfTrue="1">
      <formula>AND(($H4="アカマツ"),(#REF!&lt;42),(#REF!&gt;=22))</formula>
    </cfRule>
  </conditionalFormatting>
  <conditionalFormatting sqref="Y4:AF43 AJ4:AJ43">
    <cfRule type="expression" dxfId="211" priority="4" stopIfTrue="1">
      <formula>AND(($H4="アカマツ"),(#REF!&gt;=42))</formula>
    </cfRule>
  </conditionalFormatting>
  <conditionalFormatting sqref="AG4:AG43">
    <cfRule type="expression" dxfId="210" priority="3" stopIfTrue="1">
      <formula>AND(($H4&lt;&gt;"スギ"),($H4&lt;&gt;"ヒノキ"),($H4&lt;&gt;"アカマツ"),(#REF!&lt;12))</formula>
    </cfRule>
  </conditionalFormatting>
  <conditionalFormatting sqref="AH4:AH43">
    <cfRule type="expression" dxfId="209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208" priority="1" stopIfTrue="1">
      <formula>AND(($H4&lt;&gt;"スギ"),($H4&lt;&gt;"ヒノキ"),($H4&lt;&gt;"アカマツ"),(#REF!&gt;=42))</formula>
    </cfRule>
  </conditionalFormatting>
  <printOptions horizontalCentered="1" verticalCentered="1"/>
  <pageMargins left="0.78740157480314965" right="0.51181102362204722" top="0.74803149606299213" bottom="0.74803149606299213" header="0.31496062992125984" footer="0.31496062992125984"/>
  <pageSetup paperSize="9" scale="80" orientation="portrait" blackAndWhite="1" r:id="rId1"/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92D050"/>
  </sheetPr>
  <dimension ref="A1:AJ120"/>
  <sheetViews>
    <sheetView showGridLines="0" tabSelected="1" view="pageBreakPreview" topLeftCell="A31" zoomScaleNormal="85" zoomScaleSheetLayoutView="100" workbookViewId="0">
      <selection activeCell="G60" sqref="G60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532</v>
      </c>
      <c r="B2" s="100"/>
      <c r="C2" s="100"/>
      <c r="D2" s="100"/>
      <c r="E2" s="100"/>
      <c r="F2" s="100"/>
      <c r="G2" s="100"/>
      <c r="H2" s="101" t="s">
        <v>341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79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8">
        <v>0</v>
      </c>
      <c r="L3" s="78">
        <v>12</v>
      </c>
      <c r="M3" s="78">
        <v>22</v>
      </c>
      <c r="N3" s="78">
        <v>32</v>
      </c>
      <c r="O3" s="78">
        <v>42</v>
      </c>
      <c r="P3" s="78" t="s">
        <v>14</v>
      </c>
      <c r="Q3" s="78">
        <v>0</v>
      </c>
      <c r="R3" s="78">
        <v>12</v>
      </c>
      <c r="S3" s="78">
        <v>22</v>
      </c>
      <c r="T3" s="78">
        <v>32</v>
      </c>
      <c r="U3" s="78" t="s">
        <v>14</v>
      </c>
      <c r="V3" s="78">
        <v>0</v>
      </c>
      <c r="W3" s="78">
        <v>12</v>
      </c>
      <c r="X3" s="78">
        <v>22</v>
      </c>
      <c r="Y3" s="78">
        <v>42</v>
      </c>
      <c r="Z3" s="78" t="s">
        <v>14</v>
      </c>
      <c r="AA3" s="78">
        <v>0</v>
      </c>
      <c r="AB3" s="78">
        <v>12</v>
      </c>
      <c r="AC3" s="78">
        <v>22</v>
      </c>
      <c r="AD3" s="78">
        <v>32</v>
      </c>
      <c r="AE3" s="78">
        <v>42</v>
      </c>
      <c r="AF3" s="78" t="s">
        <v>14</v>
      </c>
      <c r="AG3" s="78">
        <v>0</v>
      </c>
      <c r="AH3" s="78">
        <v>12</v>
      </c>
      <c r="AI3" s="78">
        <v>42</v>
      </c>
      <c r="AJ3" s="78" t="s">
        <v>14</v>
      </c>
    </row>
    <row r="4" spans="1:36" ht="12.95" customHeight="1" x14ac:dyDescent="0.15">
      <c r="A4" s="77">
        <v>241</v>
      </c>
      <c r="B4" s="99" t="s">
        <v>136</v>
      </c>
      <c r="C4" s="99"/>
      <c r="D4" s="77">
        <v>40</v>
      </c>
      <c r="E4" s="77">
        <v>28</v>
      </c>
      <c r="F4" s="4">
        <f t="shared" ref="F4:F43" si="0">IF(D4&gt;0,IF(B4="スギ",P4,IF(B4="ヒノキ",U4,IF(B4="アカマツ",Z4,IF(B4="カラマツ",AF4,AJ4)))),"")</f>
        <v>1.57</v>
      </c>
      <c r="G4" s="5"/>
      <c r="H4" s="77"/>
      <c r="I4" s="77" t="s">
        <v>38</v>
      </c>
      <c r="J4" s="1" t="s">
        <v>15</v>
      </c>
      <c r="K4" s="78">
        <f t="shared" ref="K4:K43" si="1">IF(ROUND(10^(-5+0.8769+1.7454*LOG(D4)+1.014*LOG(E4)),2)&gt;=0.01,ROUND(10^(-5+0.8769+1.7454*LOG(D4)+1.014*LOG(E4)),2),ROUND(10^(-5+0.8769+1.7454*LOG(D4)+1.014*LOG(E4)),3))</f>
        <v>1.38</v>
      </c>
      <c r="L4" s="78">
        <f t="shared" ref="L4:L43" si="2">ROUND(10^(-5+0.73504+1.83346*LOG(D4)+1.06569*LOG(E4)),2)</f>
        <v>1.64</v>
      </c>
      <c r="M4" s="78">
        <f t="shared" ref="M4:M43" si="3">ROUND(10^(-5+0.71514+1.74357*LOG(D4)+1.17719*LOG(E4)),2)</f>
        <v>1.63</v>
      </c>
      <c r="N4" s="78">
        <f t="shared" ref="N4:N43" si="4">ROUND(10^(-5+0.82956+1.76381*LOG(D4)+1.06412*LOG(E4)),2)</f>
        <v>1.57</v>
      </c>
      <c r="O4" s="78">
        <f t="shared" ref="O4:O43" si="5">ROUND(10^(-5+0.88226+1.79204*LOG(D4)+0.99303*LOG(E4)),2)</f>
        <v>1.55</v>
      </c>
      <c r="P4" s="78">
        <f>HLOOKUP($D4,K$3:O$43,MATCH($A4,$A$3:$A$43,0),1)</f>
        <v>1.57</v>
      </c>
      <c r="Q4" s="78">
        <f t="shared" ref="Q4:Q43" si="6">IF(ROUND(10^(1.810672*LOG(D4)+0.982833*LOG(E4)-4.173533),2)&gt;=0.01,ROUND(10^(1.810672*LOG(D4)+0.982833*LOG(E4)-4.173533),2),ROUND(10^(1.810672*LOG(D4)+0.982833*LOG(E4)-4.173533),3))</f>
        <v>1.41</v>
      </c>
      <c r="R4" s="78">
        <f t="shared" ref="R4:R43" si="7">ROUND(10^(1.905709*LOG(D4)+1.011385*LOG(E4)-4.293729),2)</f>
        <v>1.67</v>
      </c>
      <c r="S4" s="78">
        <f t="shared" ref="S4:S43" si="8">ROUND(10^(1.771888*LOG(D4)+1.138415*LOG(E4)-4.271259),2)</f>
        <v>1.64</v>
      </c>
      <c r="T4" s="78">
        <f t="shared" ref="T4:T43" si="9">ROUND(10^(1.671519*LOG(D4)+1.363617*LOG(E4)-4.404407),2)</f>
        <v>1.77</v>
      </c>
      <c r="U4" s="78">
        <f t="shared" ref="U4:U43" si="10">HLOOKUP($D4,Q$3:T$43,MATCH($A4,$A$3:$A$43,0),1)</f>
        <v>1.77</v>
      </c>
      <c r="V4" s="78">
        <f t="shared" ref="V4:V43" si="11">IF(ROUND(10^(-4.249503+1.946501*LOG(D4)+0.942682*LOG(E4)),2)&gt;=0.01,ROUND(10^(-4.249503+1.946501*LOG(D4)+0.942682*LOG(E4)),2),ROUND(10^(-4.249503+1.946501*LOG(D4)+0.942682*LOG(E4)),3))</f>
        <v>1.71</v>
      </c>
      <c r="W4" s="78">
        <f t="shared" ref="W4:W43" si="12">ROUND(10^(-4.155639+1.847898*LOG(D4)+0.951955*LOG(E4)),2)</f>
        <v>1.52</v>
      </c>
      <c r="X4" s="78">
        <f t="shared" ref="X4:X43" si="13">ROUND(10^(-4.194535+1.804172*LOG(D4)+1.034248*LOG(E4)),2)</f>
        <v>1.56</v>
      </c>
      <c r="Y4" s="78">
        <f t="shared" ref="Y4:Y43" si="14">ROUND(10^(-4.42347+2.006485*LOG(D4)+0.967757*LOG(E4)),2)</f>
        <v>1.55</v>
      </c>
      <c r="Z4" s="78">
        <f t="shared" ref="Z4:Z43" si="15">HLOOKUP($D4,V$3:Y$43,MATCH($A4,$A$3:$A$43,0),1)</f>
        <v>1.56</v>
      </c>
      <c r="AA4" s="78">
        <f t="shared" ref="AA4:AA43" si="16">IF(ROUND(10^(1.80389*LOG(D4)+0.962587*LOG(E4)-4.155099),2)&gt;=0.01,ROUND(10^(1.80389*LOG(D4)+0.962587*LOG(E4)-4.155099),2),ROUND(10^(1.80389*LOG(D4)+0.962587*LOG(E4)-4.155099),3))</f>
        <v>1.34</v>
      </c>
      <c r="AB4" s="78">
        <f t="shared" ref="AB4:AB43" si="17">ROUND(10^(1.979213*LOG(D4)+0.998347*LOG(E4)-4.369281),2)</f>
        <v>1.76</v>
      </c>
      <c r="AC4" s="78">
        <f t="shared" ref="AC4:AC43" si="18">ROUND(10^(1.904401*LOG(D4)+1.062478*LOG(E4)-4.348104),2)</f>
        <v>1.74</v>
      </c>
      <c r="AD4" s="78">
        <f t="shared" ref="AD4:AD43" si="19">ROUND(10^(1.640825*LOG(D4)+1.080387*LOG(E4)-3.976731),2)</f>
        <v>1.64</v>
      </c>
      <c r="AE4" s="78">
        <f t="shared" ref="AE4:AE43" si="20">ROUND(10^(1.90887*LOG(D4)+1.088002*LOG(E4)-4.431495),2)</f>
        <v>1.59</v>
      </c>
      <c r="AF4" s="78">
        <f t="shared" ref="AF4:AF43" si="21">HLOOKUP($D4,AA$3:AE$43,MATCH($A4,$A$3:$A$43,0),1)</f>
        <v>1.64</v>
      </c>
      <c r="AG4" s="78">
        <f t="shared" ref="AG4:AG43" si="22">IF(ROUND(10^(1.94019664*LOG(D4)+0.84689666*LOG(E4)-4.20067295),2)&gt;=0.01,ROUND(10^(1.94019664*LOG(D4)+0.84689666*LOG(E4)-4.20067295),2),ROUND(10^(1.94019664*LOG(D4)+0.84689666*LOG(E4)-4.20067295),3))</f>
        <v>1.36</v>
      </c>
      <c r="AH4" s="78">
        <f t="shared" ref="AH4:AH43" si="23">ROUND(10^(1.93813902*LOG(D4)+0.96697002*LOG(E4)-4.32216295),2)</f>
        <v>1.52</v>
      </c>
      <c r="AI4" s="78">
        <f t="shared" ref="AI4:AI43" si="24">ROUND(10^(1.82464098*LOG(D4)+0.97625989*LOG(E4)-4.15096808),2)</f>
        <v>1.53</v>
      </c>
      <c r="AJ4" s="78">
        <f t="shared" ref="AJ4:AJ43" si="25">HLOOKUP($D4,AG$3:AI$43,MATCH($A4,$A$3:$A$43,0),1)</f>
        <v>1.52</v>
      </c>
    </row>
    <row r="5" spans="1:36" ht="12.95" customHeight="1" x14ac:dyDescent="0.15">
      <c r="A5" s="77">
        <v>242</v>
      </c>
      <c r="B5" s="99" t="s">
        <v>136</v>
      </c>
      <c r="C5" s="99"/>
      <c r="D5" s="77">
        <v>24</v>
      </c>
      <c r="E5" s="77">
        <v>18</v>
      </c>
      <c r="F5" s="4">
        <f t="shared" si="0"/>
        <v>0.4</v>
      </c>
      <c r="G5" s="5" t="s">
        <v>438</v>
      </c>
      <c r="H5" s="77" t="s">
        <v>439</v>
      </c>
      <c r="I5" s="77" t="s">
        <v>438</v>
      </c>
      <c r="J5" s="1" t="s">
        <v>15</v>
      </c>
      <c r="K5" s="78">
        <f t="shared" si="1"/>
        <v>0.36</v>
      </c>
      <c r="L5" s="78">
        <f t="shared" si="2"/>
        <v>0.4</v>
      </c>
      <c r="M5" s="78">
        <f t="shared" si="3"/>
        <v>0.4</v>
      </c>
      <c r="N5" s="78">
        <f t="shared" si="4"/>
        <v>0.4</v>
      </c>
      <c r="O5" s="78">
        <f t="shared" si="5"/>
        <v>0.4</v>
      </c>
      <c r="P5" s="78">
        <f t="shared" ref="P5:P43" si="26">HLOOKUP($D5,K$3:O$43,MATCH(A5,$A$3:$A$43,0),1)</f>
        <v>0.4</v>
      </c>
      <c r="Q5" s="78">
        <f t="shared" si="6"/>
        <v>0.36</v>
      </c>
      <c r="R5" s="78">
        <f t="shared" si="7"/>
        <v>0.4</v>
      </c>
      <c r="S5" s="78">
        <f t="shared" si="8"/>
        <v>0.4</v>
      </c>
      <c r="T5" s="78">
        <f t="shared" si="9"/>
        <v>0.41</v>
      </c>
      <c r="U5" s="78">
        <f t="shared" si="10"/>
        <v>0.4</v>
      </c>
      <c r="V5" s="78">
        <f t="shared" si="11"/>
        <v>0.42</v>
      </c>
      <c r="W5" s="78">
        <f t="shared" si="12"/>
        <v>0.39</v>
      </c>
      <c r="X5" s="78">
        <f t="shared" si="13"/>
        <v>0.39</v>
      </c>
      <c r="Y5" s="78">
        <f t="shared" si="14"/>
        <v>0.36</v>
      </c>
      <c r="Z5" s="78">
        <f t="shared" si="15"/>
        <v>0.39</v>
      </c>
      <c r="AA5" s="78">
        <f t="shared" si="16"/>
        <v>0.35</v>
      </c>
      <c r="AB5" s="78">
        <f t="shared" si="17"/>
        <v>0.41</v>
      </c>
      <c r="AC5" s="78">
        <f t="shared" si="18"/>
        <v>0.41</v>
      </c>
      <c r="AD5" s="78">
        <f t="shared" si="19"/>
        <v>0.44</v>
      </c>
      <c r="AE5" s="78">
        <f t="shared" si="20"/>
        <v>0.37</v>
      </c>
      <c r="AF5" s="78">
        <f t="shared" si="21"/>
        <v>0.41</v>
      </c>
      <c r="AG5" s="78">
        <f t="shared" si="22"/>
        <v>0.35</v>
      </c>
      <c r="AH5" s="78">
        <f t="shared" si="23"/>
        <v>0.37</v>
      </c>
      <c r="AI5" s="78">
        <f t="shared" si="24"/>
        <v>0.39</v>
      </c>
      <c r="AJ5" s="78">
        <f t="shared" si="25"/>
        <v>0.37</v>
      </c>
    </row>
    <row r="6" spans="1:36" ht="12.95" customHeight="1" x14ac:dyDescent="0.15">
      <c r="A6" s="85">
        <v>243</v>
      </c>
      <c r="B6" s="99" t="s">
        <v>136</v>
      </c>
      <c r="C6" s="99"/>
      <c r="D6" s="77">
        <v>36</v>
      </c>
      <c r="E6" s="77">
        <v>26</v>
      </c>
      <c r="F6" s="4">
        <f t="shared" si="0"/>
        <v>1.2</v>
      </c>
      <c r="G6" s="5"/>
      <c r="H6" s="77"/>
      <c r="I6" s="5"/>
      <c r="J6" s="1" t="s">
        <v>15</v>
      </c>
      <c r="K6" s="78">
        <f t="shared" si="1"/>
        <v>1.07</v>
      </c>
      <c r="L6" s="78">
        <f t="shared" si="2"/>
        <v>1.25</v>
      </c>
      <c r="M6" s="78">
        <f t="shared" si="3"/>
        <v>1.24</v>
      </c>
      <c r="N6" s="78">
        <f t="shared" si="4"/>
        <v>1.2</v>
      </c>
      <c r="O6" s="78">
        <f t="shared" si="5"/>
        <v>1.19</v>
      </c>
      <c r="P6" s="78">
        <f t="shared" si="26"/>
        <v>1.2</v>
      </c>
      <c r="Q6" s="78">
        <f t="shared" si="6"/>
        <v>1.08</v>
      </c>
      <c r="R6" s="78">
        <f t="shared" si="7"/>
        <v>1.27</v>
      </c>
      <c r="S6" s="78">
        <f t="shared" si="8"/>
        <v>1.25</v>
      </c>
      <c r="T6" s="78">
        <f t="shared" si="9"/>
        <v>1.34</v>
      </c>
      <c r="U6" s="78">
        <f t="shared" si="10"/>
        <v>1.34</v>
      </c>
      <c r="V6" s="78">
        <f t="shared" si="11"/>
        <v>1.3</v>
      </c>
      <c r="W6" s="78">
        <f t="shared" si="12"/>
        <v>1.17</v>
      </c>
      <c r="X6" s="78">
        <f t="shared" si="13"/>
        <v>1.19</v>
      </c>
      <c r="Y6" s="78">
        <f t="shared" si="14"/>
        <v>1.17</v>
      </c>
      <c r="Z6" s="78">
        <f t="shared" si="15"/>
        <v>1.19</v>
      </c>
      <c r="AA6" s="78">
        <f t="shared" si="16"/>
        <v>1.03</v>
      </c>
      <c r="AB6" s="78">
        <f t="shared" si="17"/>
        <v>1.33</v>
      </c>
      <c r="AC6" s="78">
        <f t="shared" si="18"/>
        <v>1.32</v>
      </c>
      <c r="AD6" s="78">
        <f t="shared" si="19"/>
        <v>1.28</v>
      </c>
      <c r="AE6" s="78">
        <f t="shared" si="20"/>
        <v>1.2</v>
      </c>
      <c r="AF6" s="78">
        <f t="shared" si="21"/>
        <v>1.28</v>
      </c>
      <c r="AG6" s="78">
        <f t="shared" si="22"/>
        <v>1.04</v>
      </c>
      <c r="AH6" s="78">
        <f t="shared" si="23"/>
        <v>1.1499999999999999</v>
      </c>
      <c r="AI6" s="78">
        <f t="shared" si="24"/>
        <v>1.18</v>
      </c>
      <c r="AJ6" s="78">
        <f t="shared" si="25"/>
        <v>1.1499999999999999</v>
      </c>
    </row>
    <row r="7" spans="1:36" ht="12.95" customHeight="1" x14ac:dyDescent="0.15">
      <c r="A7" s="85">
        <v>244</v>
      </c>
      <c r="B7" s="99" t="s">
        <v>136</v>
      </c>
      <c r="C7" s="99"/>
      <c r="D7" s="77">
        <v>32</v>
      </c>
      <c r="E7" s="77">
        <v>26</v>
      </c>
      <c r="F7" s="4">
        <f t="shared" si="0"/>
        <v>0.98</v>
      </c>
      <c r="G7" s="5"/>
      <c r="H7" s="77"/>
      <c r="I7" s="5"/>
      <c r="J7" s="1" t="s">
        <v>15</v>
      </c>
      <c r="K7" s="78">
        <f t="shared" si="1"/>
        <v>0.87</v>
      </c>
      <c r="L7" s="78">
        <f t="shared" si="2"/>
        <v>1.01</v>
      </c>
      <c r="M7" s="78">
        <f t="shared" si="3"/>
        <v>1.01</v>
      </c>
      <c r="N7" s="78">
        <f t="shared" si="4"/>
        <v>0.98</v>
      </c>
      <c r="O7" s="78">
        <f t="shared" si="5"/>
        <v>0.97</v>
      </c>
      <c r="P7" s="78">
        <f t="shared" si="26"/>
        <v>0.98</v>
      </c>
      <c r="Q7" s="78">
        <f t="shared" si="6"/>
        <v>0.88</v>
      </c>
      <c r="R7" s="78">
        <f t="shared" si="7"/>
        <v>1.01</v>
      </c>
      <c r="S7" s="78">
        <f t="shared" si="8"/>
        <v>1.02</v>
      </c>
      <c r="T7" s="78">
        <f t="shared" si="9"/>
        <v>1.1000000000000001</v>
      </c>
      <c r="U7" s="78">
        <f t="shared" si="10"/>
        <v>1.1000000000000001</v>
      </c>
      <c r="V7" s="78">
        <f t="shared" si="11"/>
        <v>1.03</v>
      </c>
      <c r="W7" s="78">
        <f t="shared" si="12"/>
        <v>0.94</v>
      </c>
      <c r="X7" s="78">
        <f t="shared" si="13"/>
        <v>0.96</v>
      </c>
      <c r="Y7" s="78">
        <f t="shared" si="14"/>
        <v>0.92</v>
      </c>
      <c r="Z7" s="78">
        <f t="shared" si="15"/>
        <v>0.96</v>
      </c>
      <c r="AA7" s="78">
        <f t="shared" si="16"/>
        <v>0.84</v>
      </c>
      <c r="AB7" s="78">
        <f t="shared" si="17"/>
        <v>1.05</v>
      </c>
      <c r="AC7" s="78">
        <f t="shared" si="18"/>
        <v>1.05</v>
      </c>
      <c r="AD7" s="78">
        <f t="shared" si="19"/>
        <v>1.05</v>
      </c>
      <c r="AE7" s="78">
        <f t="shared" si="20"/>
        <v>0.96</v>
      </c>
      <c r="AF7" s="78">
        <f t="shared" si="21"/>
        <v>1.05</v>
      </c>
      <c r="AG7" s="78">
        <f t="shared" si="22"/>
        <v>0.83</v>
      </c>
      <c r="AH7" s="78">
        <f t="shared" si="23"/>
        <v>0.92</v>
      </c>
      <c r="AI7" s="78">
        <f t="shared" si="24"/>
        <v>0.95</v>
      </c>
      <c r="AJ7" s="78">
        <f t="shared" si="25"/>
        <v>0.92</v>
      </c>
    </row>
    <row r="8" spans="1:36" ht="12.95" customHeight="1" x14ac:dyDescent="0.15">
      <c r="A8" s="85">
        <v>245</v>
      </c>
      <c r="B8" s="99" t="s">
        <v>136</v>
      </c>
      <c r="C8" s="99"/>
      <c r="D8" s="77">
        <v>24</v>
      </c>
      <c r="E8" s="77">
        <v>23</v>
      </c>
      <c r="F8" s="4">
        <f t="shared" si="0"/>
        <v>0.53</v>
      </c>
      <c r="G8" s="5" t="s">
        <v>432</v>
      </c>
      <c r="H8" s="77" t="s">
        <v>433</v>
      </c>
      <c r="I8" s="98" t="s">
        <v>33</v>
      </c>
      <c r="J8" s="1" t="s">
        <v>15</v>
      </c>
      <c r="K8" s="78">
        <f t="shared" si="1"/>
        <v>0.46</v>
      </c>
      <c r="L8" s="78">
        <f t="shared" si="2"/>
        <v>0.52</v>
      </c>
      <c r="M8" s="78">
        <f t="shared" si="3"/>
        <v>0.53</v>
      </c>
      <c r="N8" s="78">
        <f t="shared" si="4"/>
        <v>0.52</v>
      </c>
      <c r="O8" s="78">
        <f t="shared" si="5"/>
        <v>0.51</v>
      </c>
      <c r="P8" s="78">
        <f t="shared" si="26"/>
        <v>0.53</v>
      </c>
      <c r="Q8" s="78">
        <f t="shared" si="6"/>
        <v>0.46</v>
      </c>
      <c r="R8" s="78">
        <f t="shared" si="7"/>
        <v>0.52</v>
      </c>
      <c r="S8" s="78">
        <f t="shared" si="8"/>
        <v>0.53</v>
      </c>
      <c r="T8" s="78">
        <f t="shared" si="9"/>
        <v>0.56999999999999995</v>
      </c>
      <c r="U8" s="78">
        <f t="shared" si="10"/>
        <v>0.53</v>
      </c>
      <c r="V8" s="78">
        <f t="shared" si="11"/>
        <v>0.53</v>
      </c>
      <c r="W8" s="78">
        <f t="shared" si="12"/>
        <v>0.49</v>
      </c>
      <c r="X8" s="78">
        <f t="shared" si="13"/>
        <v>0.51</v>
      </c>
      <c r="Y8" s="78">
        <f t="shared" si="14"/>
        <v>0.46</v>
      </c>
      <c r="Z8" s="78">
        <f t="shared" si="15"/>
        <v>0.51</v>
      </c>
      <c r="AA8" s="78">
        <f t="shared" si="16"/>
        <v>0.44</v>
      </c>
      <c r="AB8" s="78">
        <f t="shared" si="17"/>
        <v>0.53</v>
      </c>
      <c r="AC8" s="78">
        <f t="shared" si="18"/>
        <v>0.53</v>
      </c>
      <c r="AD8" s="78">
        <f t="shared" si="19"/>
        <v>0.56999999999999995</v>
      </c>
      <c r="AE8" s="78">
        <f t="shared" si="20"/>
        <v>0.48</v>
      </c>
      <c r="AF8" s="78">
        <f t="shared" si="21"/>
        <v>0.53</v>
      </c>
      <c r="AG8" s="78">
        <f t="shared" si="22"/>
        <v>0.43</v>
      </c>
      <c r="AH8" s="78">
        <f t="shared" si="23"/>
        <v>0.47</v>
      </c>
      <c r="AI8" s="78">
        <f t="shared" si="24"/>
        <v>0.5</v>
      </c>
      <c r="AJ8" s="78">
        <f t="shared" si="25"/>
        <v>0.47</v>
      </c>
    </row>
    <row r="9" spans="1:36" ht="12.95" customHeight="1" x14ac:dyDescent="0.15">
      <c r="A9" s="85">
        <v>246</v>
      </c>
      <c r="B9" s="99" t="s">
        <v>136</v>
      </c>
      <c r="C9" s="99"/>
      <c r="D9" s="77">
        <v>36</v>
      </c>
      <c r="E9" s="77">
        <v>23</v>
      </c>
      <c r="F9" s="4">
        <f t="shared" si="0"/>
        <v>1.06</v>
      </c>
      <c r="G9" s="5" t="s">
        <v>438</v>
      </c>
      <c r="H9" s="77"/>
      <c r="I9" s="5"/>
      <c r="J9" s="1" t="s">
        <v>15</v>
      </c>
      <c r="K9" s="78">
        <f t="shared" si="1"/>
        <v>0.94</v>
      </c>
      <c r="L9" s="78">
        <f t="shared" si="2"/>
        <v>1.1000000000000001</v>
      </c>
      <c r="M9" s="78">
        <f t="shared" si="3"/>
        <v>1.08</v>
      </c>
      <c r="N9" s="78">
        <f t="shared" si="4"/>
        <v>1.06</v>
      </c>
      <c r="O9" s="78">
        <f t="shared" si="5"/>
        <v>1.06</v>
      </c>
      <c r="P9" s="78">
        <f t="shared" si="26"/>
        <v>1.06</v>
      </c>
      <c r="Q9" s="78">
        <f t="shared" si="6"/>
        <v>0.96</v>
      </c>
      <c r="R9" s="78">
        <f t="shared" si="7"/>
        <v>1.1200000000000001</v>
      </c>
      <c r="S9" s="78">
        <f t="shared" si="8"/>
        <v>1.0900000000000001</v>
      </c>
      <c r="T9" s="78">
        <f t="shared" si="9"/>
        <v>1.1299999999999999</v>
      </c>
      <c r="U9" s="78">
        <f t="shared" si="10"/>
        <v>1.1299999999999999</v>
      </c>
      <c r="V9" s="78">
        <f t="shared" si="11"/>
        <v>1.1599999999999999</v>
      </c>
      <c r="W9" s="78">
        <f t="shared" si="12"/>
        <v>1.04</v>
      </c>
      <c r="X9" s="78">
        <f t="shared" si="13"/>
        <v>1.05</v>
      </c>
      <c r="Y9" s="78">
        <f t="shared" si="14"/>
        <v>1.04</v>
      </c>
      <c r="Z9" s="78">
        <f t="shared" si="15"/>
        <v>1.05</v>
      </c>
      <c r="AA9" s="78">
        <f t="shared" si="16"/>
        <v>0.92</v>
      </c>
      <c r="AB9" s="78">
        <f t="shared" si="17"/>
        <v>1.18</v>
      </c>
      <c r="AC9" s="78">
        <f t="shared" si="18"/>
        <v>1.1499999999999999</v>
      </c>
      <c r="AD9" s="78">
        <f t="shared" si="19"/>
        <v>1.1200000000000001</v>
      </c>
      <c r="AE9" s="78">
        <f t="shared" si="20"/>
        <v>1.05</v>
      </c>
      <c r="AF9" s="78">
        <f t="shared" si="21"/>
        <v>1.1200000000000001</v>
      </c>
      <c r="AG9" s="78">
        <f t="shared" si="22"/>
        <v>0.94</v>
      </c>
      <c r="AH9" s="78">
        <f t="shared" si="23"/>
        <v>1.03</v>
      </c>
      <c r="AI9" s="78">
        <f t="shared" si="24"/>
        <v>1.04</v>
      </c>
      <c r="AJ9" s="78">
        <f t="shared" si="25"/>
        <v>1.03</v>
      </c>
    </row>
    <row r="10" spans="1:36" ht="12.95" customHeight="1" x14ac:dyDescent="0.15">
      <c r="A10" s="85">
        <v>247</v>
      </c>
      <c r="B10" s="99" t="s">
        <v>136</v>
      </c>
      <c r="C10" s="99"/>
      <c r="D10" s="77">
        <v>34</v>
      </c>
      <c r="E10" s="77">
        <v>26</v>
      </c>
      <c r="F10" s="4">
        <f t="shared" si="0"/>
        <v>1.0900000000000001</v>
      </c>
      <c r="G10" s="5"/>
      <c r="H10" s="77"/>
      <c r="I10" s="5"/>
      <c r="J10" s="1" t="s">
        <v>15</v>
      </c>
      <c r="K10" s="78">
        <f t="shared" si="1"/>
        <v>0.97</v>
      </c>
      <c r="L10" s="78">
        <f t="shared" si="2"/>
        <v>1.1200000000000001</v>
      </c>
      <c r="M10" s="78">
        <f t="shared" si="3"/>
        <v>1.1200000000000001</v>
      </c>
      <c r="N10" s="78">
        <f t="shared" si="4"/>
        <v>1.0900000000000001</v>
      </c>
      <c r="O10" s="78">
        <f t="shared" si="5"/>
        <v>1.08</v>
      </c>
      <c r="P10" s="78">
        <f t="shared" si="26"/>
        <v>1.0900000000000001</v>
      </c>
      <c r="Q10" s="78">
        <f t="shared" si="6"/>
        <v>0.98</v>
      </c>
      <c r="R10" s="78">
        <f t="shared" si="7"/>
        <v>1.1399999999999999</v>
      </c>
      <c r="S10" s="78">
        <f t="shared" si="8"/>
        <v>1.1299999999999999</v>
      </c>
      <c r="T10" s="78">
        <f t="shared" si="9"/>
        <v>1.22</v>
      </c>
      <c r="U10" s="78">
        <f t="shared" si="10"/>
        <v>1.22</v>
      </c>
      <c r="V10" s="78">
        <f t="shared" si="11"/>
        <v>1.1599999999999999</v>
      </c>
      <c r="W10" s="78">
        <f t="shared" si="12"/>
        <v>1.05</v>
      </c>
      <c r="X10" s="78">
        <f t="shared" si="13"/>
        <v>1.08</v>
      </c>
      <c r="Y10" s="78">
        <f t="shared" si="14"/>
        <v>1.04</v>
      </c>
      <c r="Z10" s="78">
        <f t="shared" si="15"/>
        <v>1.08</v>
      </c>
      <c r="AA10" s="78">
        <f t="shared" si="16"/>
        <v>0.93</v>
      </c>
      <c r="AB10" s="78">
        <f t="shared" si="17"/>
        <v>1.19</v>
      </c>
      <c r="AC10" s="78">
        <f t="shared" si="18"/>
        <v>1.18</v>
      </c>
      <c r="AD10" s="78">
        <f t="shared" si="19"/>
        <v>1.1599999999999999</v>
      </c>
      <c r="AE10" s="78">
        <f t="shared" si="20"/>
        <v>1.07</v>
      </c>
      <c r="AF10" s="78">
        <f t="shared" si="21"/>
        <v>1.1599999999999999</v>
      </c>
      <c r="AG10" s="78">
        <f t="shared" si="22"/>
        <v>0.93</v>
      </c>
      <c r="AH10" s="78">
        <f t="shared" si="23"/>
        <v>1.03</v>
      </c>
      <c r="AI10" s="78">
        <f t="shared" si="24"/>
        <v>1.06</v>
      </c>
      <c r="AJ10" s="78">
        <f t="shared" si="25"/>
        <v>1.03</v>
      </c>
    </row>
    <row r="11" spans="1:36" ht="12.95" customHeight="1" x14ac:dyDescent="0.15">
      <c r="A11" s="85">
        <v>248</v>
      </c>
      <c r="B11" s="99" t="s">
        <v>136</v>
      </c>
      <c r="C11" s="99"/>
      <c r="D11" s="77">
        <v>34</v>
      </c>
      <c r="E11" s="77">
        <v>26</v>
      </c>
      <c r="F11" s="4">
        <f t="shared" si="0"/>
        <v>1.0900000000000001</v>
      </c>
      <c r="G11" s="5"/>
      <c r="H11" s="77"/>
      <c r="I11" s="77"/>
      <c r="J11" s="1" t="s">
        <v>15</v>
      </c>
      <c r="K11" s="78">
        <f t="shared" si="1"/>
        <v>0.97</v>
      </c>
      <c r="L11" s="78">
        <f t="shared" si="2"/>
        <v>1.1200000000000001</v>
      </c>
      <c r="M11" s="78">
        <f t="shared" si="3"/>
        <v>1.1200000000000001</v>
      </c>
      <c r="N11" s="78">
        <f t="shared" si="4"/>
        <v>1.0900000000000001</v>
      </c>
      <c r="O11" s="78">
        <f t="shared" si="5"/>
        <v>1.08</v>
      </c>
      <c r="P11" s="78">
        <f t="shared" si="26"/>
        <v>1.0900000000000001</v>
      </c>
      <c r="Q11" s="78">
        <f t="shared" si="6"/>
        <v>0.98</v>
      </c>
      <c r="R11" s="78">
        <f t="shared" si="7"/>
        <v>1.1399999999999999</v>
      </c>
      <c r="S11" s="78">
        <f t="shared" si="8"/>
        <v>1.1299999999999999</v>
      </c>
      <c r="T11" s="78">
        <f t="shared" si="9"/>
        <v>1.22</v>
      </c>
      <c r="U11" s="78">
        <f t="shared" si="10"/>
        <v>1.22</v>
      </c>
      <c r="V11" s="78">
        <f t="shared" si="11"/>
        <v>1.1599999999999999</v>
      </c>
      <c r="W11" s="78">
        <f t="shared" si="12"/>
        <v>1.05</v>
      </c>
      <c r="X11" s="78">
        <f t="shared" si="13"/>
        <v>1.08</v>
      </c>
      <c r="Y11" s="78">
        <f t="shared" si="14"/>
        <v>1.04</v>
      </c>
      <c r="Z11" s="78">
        <f t="shared" si="15"/>
        <v>1.08</v>
      </c>
      <c r="AA11" s="78">
        <f t="shared" si="16"/>
        <v>0.93</v>
      </c>
      <c r="AB11" s="78">
        <f t="shared" si="17"/>
        <v>1.19</v>
      </c>
      <c r="AC11" s="78">
        <f t="shared" si="18"/>
        <v>1.18</v>
      </c>
      <c r="AD11" s="78">
        <f t="shared" si="19"/>
        <v>1.1599999999999999</v>
      </c>
      <c r="AE11" s="78">
        <f t="shared" si="20"/>
        <v>1.07</v>
      </c>
      <c r="AF11" s="78">
        <f t="shared" si="21"/>
        <v>1.1599999999999999</v>
      </c>
      <c r="AG11" s="78">
        <f t="shared" si="22"/>
        <v>0.93</v>
      </c>
      <c r="AH11" s="78">
        <f t="shared" si="23"/>
        <v>1.03</v>
      </c>
      <c r="AI11" s="78">
        <f t="shared" si="24"/>
        <v>1.06</v>
      </c>
      <c r="AJ11" s="78">
        <f t="shared" si="25"/>
        <v>1.03</v>
      </c>
    </row>
    <row r="12" spans="1:36" ht="12.95" customHeight="1" x14ac:dyDescent="0.15">
      <c r="A12" s="85">
        <v>249</v>
      </c>
      <c r="B12" s="99" t="s">
        <v>136</v>
      </c>
      <c r="C12" s="99"/>
      <c r="D12" s="77">
        <v>32</v>
      </c>
      <c r="E12" s="77">
        <v>23</v>
      </c>
      <c r="F12" s="4">
        <f t="shared" si="0"/>
        <v>0.86</v>
      </c>
      <c r="G12" s="5"/>
      <c r="H12" s="77"/>
      <c r="I12" s="5"/>
      <c r="J12" s="1" t="s">
        <v>15</v>
      </c>
      <c r="K12" s="78">
        <f t="shared" si="1"/>
        <v>0.77</v>
      </c>
      <c r="L12" s="78">
        <f t="shared" si="2"/>
        <v>0.88</v>
      </c>
      <c r="M12" s="78">
        <f t="shared" si="3"/>
        <v>0.88</v>
      </c>
      <c r="N12" s="78">
        <f t="shared" si="4"/>
        <v>0.86</v>
      </c>
      <c r="O12" s="78">
        <f t="shared" si="5"/>
        <v>0.85</v>
      </c>
      <c r="P12" s="78">
        <f t="shared" si="26"/>
        <v>0.86</v>
      </c>
      <c r="Q12" s="78">
        <f t="shared" si="6"/>
        <v>0.78</v>
      </c>
      <c r="R12" s="78">
        <f t="shared" si="7"/>
        <v>0.9</v>
      </c>
      <c r="S12" s="78">
        <f t="shared" si="8"/>
        <v>0.88</v>
      </c>
      <c r="T12" s="78">
        <f t="shared" si="9"/>
        <v>0.93</v>
      </c>
      <c r="U12" s="78">
        <f t="shared" si="10"/>
        <v>0.93</v>
      </c>
      <c r="V12" s="78">
        <f t="shared" si="11"/>
        <v>0.92</v>
      </c>
      <c r="W12" s="78">
        <f t="shared" si="12"/>
        <v>0.84</v>
      </c>
      <c r="X12" s="78">
        <f t="shared" si="13"/>
        <v>0.85</v>
      </c>
      <c r="Y12" s="78">
        <f t="shared" si="14"/>
        <v>0.82</v>
      </c>
      <c r="Z12" s="78">
        <f t="shared" si="15"/>
        <v>0.85</v>
      </c>
      <c r="AA12" s="78">
        <f t="shared" si="16"/>
        <v>0.74</v>
      </c>
      <c r="AB12" s="78">
        <f t="shared" si="17"/>
        <v>0.93</v>
      </c>
      <c r="AC12" s="78">
        <f t="shared" si="18"/>
        <v>0.92</v>
      </c>
      <c r="AD12" s="78">
        <f t="shared" si="19"/>
        <v>0.92</v>
      </c>
      <c r="AE12" s="78">
        <f t="shared" si="20"/>
        <v>0.84</v>
      </c>
      <c r="AF12" s="78">
        <f t="shared" si="21"/>
        <v>0.92</v>
      </c>
      <c r="AG12" s="78">
        <f t="shared" si="22"/>
        <v>0.75</v>
      </c>
      <c r="AH12" s="78">
        <f t="shared" si="23"/>
        <v>0.82</v>
      </c>
      <c r="AI12" s="78">
        <f t="shared" si="24"/>
        <v>0.84</v>
      </c>
      <c r="AJ12" s="78">
        <f t="shared" si="25"/>
        <v>0.82</v>
      </c>
    </row>
    <row r="13" spans="1:36" ht="12.95" customHeight="1" x14ac:dyDescent="0.15">
      <c r="A13" s="85">
        <v>250</v>
      </c>
      <c r="B13" s="99" t="s">
        <v>136</v>
      </c>
      <c r="C13" s="99"/>
      <c r="D13" s="77">
        <v>32</v>
      </c>
      <c r="E13" s="77">
        <v>19</v>
      </c>
      <c r="F13" s="4">
        <f t="shared" si="0"/>
        <v>0.7</v>
      </c>
      <c r="G13" s="5" t="s">
        <v>438</v>
      </c>
      <c r="H13" s="98" t="s">
        <v>32</v>
      </c>
      <c r="I13" s="5" t="s">
        <v>34</v>
      </c>
      <c r="J13" s="1" t="s">
        <v>15</v>
      </c>
      <c r="K13" s="78">
        <f t="shared" si="1"/>
        <v>0.63</v>
      </c>
      <c r="L13" s="78">
        <f t="shared" si="2"/>
        <v>0.72</v>
      </c>
      <c r="M13" s="78">
        <f t="shared" si="3"/>
        <v>0.7</v>
      </c>
      <c r="N13" s="78">
        <f t="shared" si="4"/>
        <v>0.7</v>
      </c>
      <c r="O13" s="78">
        <f t="shared" si="5"/>
        <v>0.71</v>
      </c>
      <c r="P13" s="78">
        <f t="shared" si="26"/>
        <v>0.7</v>
      </c>
      <c r="Q13" s="78">
        <f t="shared" si="6"/>
        <v>0.64</v>
      </c>
      <c r="R13" s="78">
        <f t="shared" si="7"/>
        <v>0.74</v>
      </c>
      <c r="S13" s="78">
        <f t="shared" si="8"/>
        <v>0.71</v>
      </c>
      <c r="T13" s="78">
        <f t="shared" si="9"/>
        <v>0.72</v>
      </c>
      <c r="U13" s="78">
        <f t="shared" si="10"/>
        <v>0.72</v>
      </c>
      <c r="V13" s="78">
        <f t="shared" si="11"/>
        <v>0.77</v>
      </c>
      <c r="W13" s="78">
        <f t="shared" si="12"/>
        <v>0.7</v>
      </c>
      <c r="X13" s="78">
        <f t="shared" si="13"/>
        <v>0.7</v>
      </c>
      <c r="Y13" s="78">
        <f t="shared" si="14"/>
        <v>0.68</v>
      </c>
      <c r="Z13" s="78">
        <f t="shared" si="15"/>
        <v>0.7</v>
      </c>
      <c r="AA13" s="78">
        <f t="shared" si="16"/>
        <v>0.62</v>
      </c>
      <c r="AB13" s="78">
        <f t="shared" si="17"/>
        <v>0.77</v>
      </c>
      <c r="AC13" s="78">
        <f t="shared" si="18"/>
        <v>0.75</v>
      </c>
      <c r="AD13" s="78">
        <f t="shared" si="19"/>
        <v>0.75</v>
      </c>
      <c r="AE13" s="78">
        <f t="shared" si="20"/>
        <v>0.68</v>
      </c>
      <c r="AF13" s="78">
        <f t="shared" si="21"/>
        <v>0.75</v>
      </c>
      <c r="AG13" s="78">
        <f t="shared" si="22"/>
        <v>0.63</v>
      </c>
      <c r="AH13" s="78">
        <f t="shared" si="23"/>
        <v>0.68</v>
      </c>
      <c r="AI13" s="78">
        <f t="shared" si="24"/>
        <v>0.7</v>
      </c>
      <c r="AJ13" s="78">
        <f t="shared" si="25"/>
        <v>0.68</v>
      </c>
    </row>
    <row r="14" spans="1:36" ht="12.95" customHeight="1" x14ac:dyDescent="0.15">
      <c r="A14" s="85">
        <v>251</v>
      </c>
      <c r="B14" s="99" t="s">
        <v>136</v>
      </c>
      <c r="C14" s="99"/>
      <c r="D14" s="77">
        <v>20</v>
      </c>
      <c r="E14" s="77">
        <v>18</v>
      </c>
      <c r="F14" s="4">
        <f t="shared" si="0"/>
        <v>0.28999999999999998</v>
      </c>
      <c r="G14" s="5" t="s">
        <v>432</v>
      </c>
      <c r="H14" s="77" t="s">
        <v>433</v>
      </c>
      <c r="I14" s="77" t="s">
        <v>432</v>
      </c>
      <c r="J14" s="1" t="s">
        <v>15</v>
      </c>
      <c r="K14" s="78">
        <f t="shared" si="1"/>
        <v>0.26</v>
      </c>
      <c r="L14" s="78">
        <f t="shared" si="2"/>
        <v>0.28999999999999998</v>
      </c>
      <c r="M14" s="78">
        <f t="shared" si="3"/>
        <v>0.28999999999999998</v>
      </c>
      <c r="N14" s="78">
        <f t="shared" si="4"/>
        <v>0.28999999999999998</v>
      </c>
      <c r="O14" s="78">
        <f t="shared" si="5"/>
        <v>0.28999999999999998</v>
      </c>
      <c r="P14" s="78">
        <f t="shared" si="26"/>
        <v>0.28999999999999998</v>
      </c>
      <c r="Q14" s="78">
        <f t="shared" si="6"/>
        <v>0.26</v>
      </c>
      <c r="R14" s="78">
        <f t="shared" si="7"/>
        <v>0.28999999999999998</v>
      </c>
      <c r="S14" s="78">
        <f t="shared" si="8"/>
        <v>0.28999999999999998</v>
      </c>
      <c r="T14" s="78">
        <f t="shared" si="9"/>
        <v>0.3</v>
      </c>
      <c r="U14" s="78">
        <f t="shared" si="10"/>
        <v>0.28999999999999998</v>
      </c>
      <c r="V14" s="78">
        <f t="shared" si="11"/>
        <v>0.28999999999999998</v>
      </c>
      <c r="W14" s="78">
        <f t="shared" si="12"/>
        <v>0.28000000000000003</v>
      </c>
      <c r="X14" s="78">
        <f t="shared" si="13"/>
        <v>0.28000000000000003</v>
      </c>
      <c r="Y14" s="78">
        <f t="shared" si="14"/>
        <v>0.25</v>
      </c>
      <c r="Z14" s="78">
        <f t="shared" si="15"/>
        <v>0.28000000000000003</v>
      </c>
      <c r="AA14" s="78">
        <f t="shared" si="16"/>
        <v>0.25</v>
      </c>
      <c r="AB14" s="78">
        <f t="shared" si="17"/>
        <v>0.28999999999999998</v>
      </c>
      <c r="AC14" s="78">
        <f t="shared" si="18"/>
        <v>0.28999999999999998</v>
      </c>
      <c r="AD14" s="78">
        <f t="shared" si="19"/>
        <v>0.33</v>
      </c>
      <c r="AE14" s="78">
        <f t="shared" si="20"/>
        <v>0.26</v>
      </c>
      <c r="AF14" s="78">
        <f t="shared" si="21"/>
        <v>0.28999999999999998</v>
      </c>
      <c r="AG14" s="78">
        <f t="shared" si="22"/>
        <v>0.24</v>
      </c>
      <c r="AH14" s="78">
        <f t="shared" si="23"/>
        <v>0.26</v>
      </c>
      <c r="AI14" s="78">
        <f t="shared" si="24"/>
        <v>0.28000000000000003</v>
      </c>
      <c r="AJ14" s="78">
        <f t="shared" si="25"/>
        <v>0.26</v>
      </c>
    </row>
    <row r="15" spans="1:36" ht="12.95" customHeight="1" x14ac:dyDescent="0.15">
      <c r="A15" s="85">
        <v>252</v>
      </c>
      <c r="B15" s="99" t="s">
        <v>136</v>
      </c>
      <c r="C15" s="99"/>
      <c r="D15" s="77">
        <v>54</v>
      </c>
      <c r="E15" s="77">
        <v>28</v>
      </c>
      <c r="F15" s="4">
        <f t="shared" si="0"/>
        <v>2.65</v>
      </c>
      <c r="G15" s="5"/>
      <c r="H15" s="77"/>
      <c r="I15" s="77"/>
      <c r="J15" s="1" t="s">
        <v>15</v>
      </c>
      <c r="K15" s="78">
        <f t="shared" si="1"/>
        <v>2.33</v>
      </c>
      <c r="L15" s="78">
        <f t="shared" si="2"/>
        <v>2.84</v>
      </c>
      <c r="M15" s="78">
        <f t="shared" si="3"/>
        <v>2.75</v>
      </c>
      <c r="N15" s="78">
        <f t="shared" si="4"/>
        <v>2.66</v>
      </c>
      <c r="O15" s="78">
        <f t="shared" si="5"/>
        <v>2.65</v>
      </c>
      <c r="P15" s="78">
        <f t="shared" si="26"/>
        <v>2.65</v>
      </c>
      <c r="Q15" s="78">
        <f t="shared" si="6"/>
        <v>2.4300000000000002</v>
      </c>
      <c r="R15" s="78">
        <f t="shared" si="7"/>
        <v>2.96</v>
      </c>
      <c r="S15" s="78">
        <f t="shared" si="8"/>
        <v>2.79</v>
      </c>
      <c r="T15" s="78">
        <f t="shared" si="9"/>
        <v>2.92</v>
      </c>
      <c r="U15" s="78">
        <f t="shared" si="10"/>
        <v>2.92</v>
      </c>
      <c r="V15" s="78">
        <f t="shared" si="11"/>
        <v>3.07</v>
      </c>
      <c r="W15" s="78">
        <f t="shared" si="12"/>
        <v>2.65</v>
      </c>
      <c r="X15" s="78">
        <f t="shared" si="13"/>
        <v>2.68</v>
      </c>
      <c r="Y15" s="78">
        <f t="shared" si="14"/>
        <v>2.84</v>
      </c>
      <c r="Z15" s="78">
        <f t="shared" si="15"/>
        <v>2.84</v>
      </c>
      <c r="AA15" s="78">
        <f t="shared" si="16"/>
        <v>2.31</v>
      </c>
      <c r="AB15" s="78">
        <f t="shared" si="17"/>
        <v>3.19</v>
      </c>
      <c r="AC15" s="78">
        <f t="shared" si="18"/>
        <v>3.08</v>
      </c>
      <c r="AD15" s="78">
        <f t="shared" si="19"/>
        <v>2.69</v>
      </c>
      <c r="AE15" s="78">
        <f t="shared" si="20"/>
        <v>2.82</v>
      </c>
      <c r="AF15" s="78">
        <f t="shared" si="21"/>
        <v>2.82</v>
      </c>
      <c r="AG15" s="78">
        <f t="shared" si="22"/>
        <v>2.4300000000000002</v>
      </c>
      <c r="AH15" s="78">
        <f t="shared" si="23"/>
        <v>2.72</v>
      </c>
      <c r="AI15" s="78">
        <f t="shared" si="24"/>
        <v>2.65</v>
      </c>
      <c r="AJ15" s="78">
        <f t="shared" si="25"/>
        <v>2.65</v>
      </c>
    </row>
    <row r="16" spans="1:36" ht="12.95" customHeight="1" x14ac:dyDescent="0.15">
      <c r="A16" s="85">
        <v>253</v>
      </c>
      <c r="B16" s="99" t="s">
        <v>136</v>
      </c>
      <c r="C16" s="99"/>
      <c r="D16" s="77">
        <v>28</v>
      </c>
      <c r="E16" s="77">
        <v>23</v>
      </c>
      <c r="F16" s="4">
        <f t="shared" si="0"/>
        <v>0.69</v>
      </c>
      <c r="G16" s="5"/>
      <c r="H16" s="77"/>
      <c r="I16" s="77"/>
      <c r="J16" s="1" t="s">
        <v>15</v>
      </c>
      <c r="K16" s="78">
        <f t="shared" si="1"/>
        <v>0.61</v>
      </c>
      <c r="L16" s="78">
        <f t="shared" si="2"/>
        <v>0.69</v>
      </c>
      <c r="M16" s="78">
        <f t="shared" si="3"/>
        <v>0.69</v>
      </c>
      <c r="N16" s="78">
        <f t="shared" si="4"/>
        <v>0.68</v>
      </c>
      <c r="O16" s="78">
        <f t="shared" si="5"/>
        <v>0.67</v>
      </c>
      <c r="P16" s="78">
        <f t="shared" si="26"/>
        <v>0.69</v>
      </c>
      <c r="Q16" s="78">
        <f t="shared" si="6"/>
        <v>0.61</v>
      </c>
      <c r="R16" s="78">
        <f t="shared" si="7"/>
        <v>0.69</v>
      </c>
      <c r="S16" s="78">
        <f t="shared" si="8"/>
        <v>0.7</v>
      </c>
      <c r="T16" s="78">
        <f t="shared" si="9"/>
        <v>0.74</v>
      </c>
      <c r="U16" s="78">
        <f t="shared" si="10"/>
        <v>0.7</v>
      </c>
      <c r="V16" s="78">
        <f t="shared" si="11"/>
        <v>0.71</v>
      </c>
      <c r="W16" s="78">
        <f t="shared" si="12"/>
        <v>0.65</v>
      </c>
      <c r="X16" s="78">
        <f t="shared" si="13"/>
        <v>0.67</v>
      </c>
      <c r="Y16" s="78">
        <f t="shared" si="14"/>
        <v>0.63</v>
      </c>
      <c r="Z16" s="78">
        <f t="shared" si="15"/>
        <v>0.67</v>
      </c>
      <c r="AA16" s="78">
        <f t="shared" si="16"/>
        <v>0.57999999999999996</v>
      </c>
      <c r="AB16" s="78">
        <f t="shared" si="17"/>
        <v>0.72</v>
      </c>
      <c r="AC16" s="78">
        <f t="shared" si="18"/>
        <v>0.72</v>
      </c>
      <c r="AD16" s="78">
        <f t="shared" si="19"/>
        <v>0.74</v>
      </c>
      <c r="AE16" s="78">
        <f t="shared" si="20"/>
        <v>0.65</v>
      </c>
      <c r="AF16" s="78">
        <f t="shared" si="21"/>
        <v>0.72</v>
      </c>
      <c r="AG16" s="78">
        <f t="shared" si="22"/>
        <v>0.57999999999999996</v>
      </c>
      <c r="AH16" s="78">
        <f t="shared" si="23"/>
        <v>0.63</v>
      </c>
      <c r="AI16" s="78">
        <f t="shared" si="24"/>
        <v>0.66</v>
      </c>
      <c r="AJ16" s="78">
        <f t="shared" si="25"/>
        <v>0.63</v>
      </c>
    </row>
    <row r="17" spans="1:36" ht="12.95" customHeight="1" x14ac:dyDescent="0.15">
      <c r="A17" s="77"/>
      <c r="B17" s="99"/>
      <c r="C17" s="99"/>
      <c r="D17" s="77"/>
      <c r="E17" s="77"/>
      <c r="F17" s="4" t="str">
        <f t="shared" si="0"/>
        <v/>
      </c>
      <c r="G17" s="5"/>
      <c r="H17" s="77"/>
      <c r="I17" s="77"/>
      <c r="J17" s="1" t="s">
        <v>15</v>
      </c>
      <c r="K17" s="78" t="e">
        <f t="shared" si="1"/>
        <v>#NUM!</v>
      </c>
      <c r="L17" s="78" t="e">
        <f t="shared" si="2"/>
        <v>#NUM!</v>
      </c>
      <c r="M17" s="78" t="e">
        <f t="shared" si="3"/>
        <v>#NUM!</v>
      </c>
      <c r="N17" s="78" t="e">
        <f t="shared" si="4"/>
        <v>#NUM!</v>
      </c>
      <c r="O17" s="78" t="e">
        <f t="shared" si="5"/>
        <v>#NUM!</v>
      </c>
      <c r="P17" s="78" t="e">
        <f t="shared" si="26"/>
        <v>#N/A</v>
      </c>
      <c r="Q17" s="78" t="e">
        <f t="shared" si="6"/>
        <v>#NUM!</v>
      </c>
      <c r="R17" s="78" t="e">
        <f t="shared" si="7"/>
        <v>#NUM!</v>
      </c>
      <c r="S17" s="78" t="e">
        <f t="shared" si="8"/>
        <v>#NUM!</v>
      </c>
      <c r="T17" s="78" t="e">
        <f t="shared" si="9"/>
        <v>#NUM!</v>
      </c>
      <c r="U17" s="78" t="e">
        <f t="shared" si="10"/>
        <v>#N/A</v>
      </c>
      <c r="V17" s="78" t="e">
        <f t="shared" si="11"/>
        <v>#NUM!</v>
      </c>
      <c r="W17" s="78" t="e">
        <f t="shared" si="12"/>
        <v>#NUM!</v>
      </c>
      <c r="X17" s="78" t="e">
        <f t="shared" si="13"/>
        <v>#NUM!</v>
      </c>
      <c r="Y17" s="78" t="e">
        <f t="shared" si="14"/>
        <v>#NUM!</v>
      </c>
      <c r="Z17" s="78" t="e">
        <f t="shared" si="15"/>
        <v>#N/A</v>
      </c>
      <c r="AA17" s="78" t="e">
        <f t="shared" si="16"/>
        <v>#NUM!</v>
      </c>
      <c r="AB17" s="78" t="e">
        <f t="shared" si="17"/>
        <v>#NUM!</v>
      </c>
      <c r="AC17" s="78" t="e">
        <f t="shared" si="18"/>
        <v>#NUM!</v>
      </c>
      <c r="AD17" s="78" t="e">
        <f t="shared" si="19"/>
        <v>#NUM!</v>
      </c>
      <c r="AE17" s="78" t="e">
        <f t="shared" si="20"/>
        <v>#NUM!</v>
      </c>
      <c r="AF17" s="78" t="e">
        <f t="shared" si="21"/>
        <v>#N/A</v>
      </c>
      <c r="AG17" s="78" t="e">
        <f t="shared" si="22"/>
        <v>#NUM!</v>
      </c>
      <c r="AH17" s="78" t="e">
        <f t="shared" si="23"/>
        <v>#NUM!</v>
      </c>
      <c r="AI17" s="78" t="e">
        <f t="shared" si="24"/>
        <v>#NUM!</v>
      </c>
      <c r="AJ17" s="78" t="e">
        <f t="shared" si="25"/>
        <v>#N/A</v>
      </c>
    </row>
    <row r="18" spans="1:36" ht="12.95" customHeight="1" x14ac:dyDescent="0.15">
      <c r="A18" s="77"/>
      <c r="B18" s="99"/>
      <c r="C18" s="99"/>
      <c r="D18" s="77"/>
      <c r="E18" s="77"/>
      <c r="F18" s="4" t="str">
        <f t="shared" si="0"/>
        <v/>
      </c>
      <c r="G18" s="5"/>
      <c r="H18" s="77"/>
      <c r="I18" s="77"/>
      <c r="J18" s="1" t="s">
        <v>15</v>
      </c>
      <c r="K18" s="78" t="e">
        <f t="shared" si="1"/>
        <v>#NUM!</v>
      </c>
      <c r="L18" s="78" t="e">
        <f t="shared" si="2"/>
        <v>#NUM!</v>
      </c>
      <c r="M18" s="78" t="e">
        <f t="shared" si="3"/>
        <v>#NUM!</v>
      </c>
      <c r="N18" s="78" t="e">
        <f t="shared" si="4"/>
        <v>#NUM!</v>
      </c>
      <c r="O18" s="78" t="e">
        <f t="shared" si="5"/>
        <v>#NUM!</v>
      </c>
      <c r="P18" s="78" t="e">
        <f t="shared" si="26"/>
        <v>#N/A</v>
      </c>
      <c r="Q18" s="78" t="e">
        <f t="shared" si="6"/>
        <v>#NUM!</v>
      </c>
      <c r="R18" s="78" t="e">
        <f t="shared" si="7"/>
        <v>#NUM!</v>
      </c>
      <c r="S18" s="78" t="e">
        <f t="shared" si="8"/>
        <v>#NUM!</v>
      </c>
      <c r="T18" s="78" t="e">
        <f t="shared" si="9"/>
        <v>#NUM!</v>
      </c>
      <c r="U18" s="78" t="e">
        <f t="shared" si="10"/>
        <v>#N/A</v>
      </c>
      <c r="V18" s="78" t="e">
        <f t="shared" si="11"/>
        <v>#NUM!</v>
      </c>
      <c r="W18" s="78" t="e">
        <f t="shared" si="12"/>
        <v>#NUM!</v>
      </c>
      <c r="X18" s="78" t="e">
        <f t="shared" si="13"/>
        <v>#NUM!</v>
      </c>
      <c r="Y18" s="78" t="e">
        <f t="shared" si="14"/>
        <v>#NUM!</v>
      </c>
      <c r="Z18" s="78" t="e">
        <f t="shared" si="15"/>
        <v>#N/A</v>
      </c>
      <c r="AA18" s="78" t="e">
        <f t="shared" si="16"/>
        <v>#NUM!</v>
      </c>
      <c r="AB18" s="78" t="e">
        <f t="shared" si="17"/>
        <v>#NUM!</v>
      </c>
      <c r="AC18" s="78" t="e">
        <f t="shared" si="18"/>
        <v>#NUM!</v>
      </c>
      <c r="AD18" s="78" t="e">
        <f t="shared" si="19"/>
        <v>#NUM!</v>
      </c>
      <c r="AE18" s="78" t="e">
        <f t="shared" si="20"/>
        <v>#NUM!</v>
      </c>
      <c r="AF18" s="78" t="e">
        <f t="shared" si="21"/>
        <v>#N/A</v>
      </c>
      <c r="AG18" s="78" t="e">
        <f t="shared" si="22"/>
        <v>#NUM!</v>
      </c>
      <c r="AH18" s="78" t="e">
        <f t="shared" si="23"/>
        <v>#NUM!</v>
      </c>
      <c r="AI18" s="78" t="e">
        <f t="shared" si="24"/>
        <v>#NUM!</v>
      </c>
      <c r="AJ18" s="78" t="e">
        <f t="shared" si="25"/>
        <v>#N/A</v>
      </c>
    </row>
    <row r="19" spans="1:36" ht="12.95" customHeight="1" x14ac:dyDescent="0.15">
      <c r="A19" s="77"/>
      <c r="B19" s="99"/>
      <c r="C19" s="99"/>
      <c r="D19" s="77"/>
      <c r="E19" s="77"/>
      <c r="F19" s="4" t="str">
        <f t="shared" si="0"/>
        <v/>
      </c>
      <c r="G19" s="5"/>
      <c r="H19" s="77"/>
      <c r="I19" s="77"/>
      <c r="J19" s="1" t="s">
        <v>15</v>
      </c>
      <c r="K19" s="78" t="e">
        <f t="shared" si="1"/>
        <v>#NUM!</v>
      </c>
      <c r="L19" s="78" t="e">
        <f t="shared" si="2"/>
        <v>#NUM!</v>
      </c>
      <c r="M19" s="78" t="e">
        <f t="shared" si="3"/>
        <v>#NUM!</v>
      </c>
      <c r="N19" s="78" t="e">
        <f t="shared" si="4"/>
        <v>#NUM!</v>
      </c>
      <c r="O19" s="78" t="e">
        <f t="shared" si="5"/>
        <v>#NUM!</v>
      </c>
      <c r="P19" s="78" t="e">
        <f t="shared" si="26"/>
        <v>#N/A</v>
      </c>
      <c r="Q19" s="78" t="e">
        <f t="shared" si="6"/>
        <v>#NUM!</v>
      </c>
      <c r="R19" s="78" t="e">
        <f t="shared" si="7"/>
        <v>#NUM!</v>
      </c>
      <c r="S19" s="78" t="e">
        <f t="shared" si="8"/>
        <v>#NUM!</v>
      </c>
      <c r="T19" s="78" t="e">
        <f t="shared" si="9"/>
        <v>#NUM!</v>
      </c>
      <c r="U19" s="78" t="e">
        <f t="shared" si="10"/>
        <v>#N/A</v>
      </c>
      <c r="V19" s="78" t="e">
        <f t="shared" si="11"/>
        <v>#NUM!</v>
      </c>
      <c r="W19" s="78" t="e">
        <f t="shared" si="12"/>
        <v>#NUM!</v>
      </c>
      <c r="X19" s="78" t="e">
        <f t="shared" si="13"/>
        <v>#NUM!</v>
      </c>
      <c r="Y19" s="78" t="e">
        <f t="shared" si="14"/>
        <v>#NUM!</v>
      </c>
      <c r="Z19" s="78" t="e">
        <f t="shared" si="15"/>
        <v>#N/A</v>
      </c>
      <c r="AA19" s="78" t="e">
        <f t="shared" si="16"/>
        <v>#NUM!</v>
      </c>
      <c r="AB19" s="78" t="e">
        <f t="shared" si="17"/>
        <v>#NUM!</v>
      </c>
      <c r="AC19" s="78" t="e">
        <f t="shared" si="18"/>
        <v>#NUM!</v>
      </c>
      <c r="AD19" s="78" t="e">
        <f t="shared" si="19"/>
        <v>#NUM!</v>
      </c>
      <c r="AE19" s="78" t="e">
        <f t="shared" si="20"/>
        <v>#NUM!</v>
      </c>
      <c r="AF19" s="78" t="e">
        <f t="shared" si="21"/>
        <v>#N/A</v>
      </c>
      <c r="AG19" s="78" t="e">
        <f t="shared" si="22"/>
        <v>#NUM!</v>
      </c>
      <c r="AH19" s="78" t="e">
        <f t="shared" si="23"/>
        <v>#NUM!</v>
      </c>
      <c r="AI19" s="78" t="e">
        <f t="shared" si="24"/>
        <v>#NUM!</v>
      </c>
      <c r="AJ19" s="78" t="e">
        <f t="shared" si="25"/>
        <v>#N/A</v>
      </c>
    </row>
    <row r="20" spans="1:36" ht="12.95" customHeight="1" x14ac:dyDescent="0.15">
      <c r="A20" s="77"/>
      <c r="B20" s="99"/>
      <c r="C20" s="99"/>
      <c r="D20" s="77"/>
      <c r="E20" s="77"/>
      <c r="F20" s="4" t="str">
        <f t="shared" si="0"/>
        <v/>
      </c>
      <c r="G20" s="5"/>
      <c r="H20" s="77"/>
      <c r="I20" s="77"/>
      <c r="J20" s="1" t="s">
        <v>15</v>
      </c>
      <c r="K20" s="78" t="e">
        <f t="shared" si="1"/>
        <v>#NUM!</v>
      </c>
      <c r="L20" s="78" t="e">
        <f t="shared" si="2"/>
        <v>#NUM!</v>
      </c>
      <c r="M20" s="78" t="e">
        <f t="shared" si="3"/>
        <v>#NUM!</v>
      </c>
      <c r="N20" s="78" t="e">
        <f t="shared" si="4"/>
        <v>#NUM!</v>
      </c>
      <c r="O20" s="78" t="e">
        <f t="shared" si="5"/>
        <v>#NUM!</v>
      </c>
      <c r="P20" s="78" t="e">
        <f t="shared" si="26"/>
        <v>#N/A</v>
      </c>
      <c r="Q20" s="78" t="e">
        <f t="shared" si="6"/>
        <v>#NUM!</v>
      </c>
      <c r="R20" s="78" t="e">
        <f t="shared" si="7"/>
        <v>#NUM!</v>
      </c>
      <c r="S20" s="78" t="e">
        <f t="shared" si="8"/>
        <v>#NUM!</v>
      </c>
      <c r="T20" s="78" t="e">
        <f t="shared" si="9"/>
        <v>#NUM!</v>
      </c>
      <c r="U20" s="78" t="e">
        <f t="shared" si="10"/>
        <v>#N/A</v>
      </c>
      <c r="V20" s="78" t="e">
        <f t="shared" si="11"/>
        <v>#NUM!</v>
      </c>
      <c r="W20" s="78" t="e">
        <f t="shared" si="12"/>
        <v>#NUM!</v>
      </c>
      <c r="X20" s="78" t="e">
        <f t="shared" si="13"/>
        <v>#NUM!</v>
      </c>
      <c r="Y20" s="78" t="e">
        <f t="shared" si="14"/>
        <v>#NUM!</v>
      </c>
      <c r="Z20" s="78" t="e">
        <f t="shared" si="15"/>
        <v>#N/A</v>
      </c>
      <c r="AA20" s="78" t="e">
        <f t="shared" si="16"/>
        <v>#NUM!</v>
      </c>
      <c r="AB20" s="78" t="e">
        <f t="shared" si="17"/>
        <v>#NUM!</v>
      </c>
      <c r="AC20" s="78" t="e">
        <f t="shared" si="18"/>
        <v>#NUM!</v>
      </c>
      <c r="AD20" s="78" t="e">
        <f t="shared" si="19"/>
        <v>#NUM!</v>
      </c>
      <c r="AE20" s="78" t="e">
        <f t="shared" si="20"/>
        <v>#NUM!</v>
      </c>
      <c r="AF20" s="78" t="e">
        <f t="shared" si="21"/>
        <v>#N/A</v>
      </c>
      <c r="AG20" s="78" t="e">
        <f t="shared" si="22"/>
        <v>#NUM!</v>
      </c>
      <c r="AH20" s="78" t="e">
        <f t="shared" si="23"/>
        <v>#NUM!</v>
      </c>
      <c r="AI20" s="78" t="e">
        <f t="shared" si="24"/>
        <v>#NUM!</v>
      </c>
      <c r="AJ20" s="78" t="e">
        <f t="shared" si="25"/>
        <v>#N/A</v>
      </c>
    </row>
    <row r="21" spans="1:36" ht="12.95" customHeight="1" x14ac:dyDescent="0.15">
      <c r="A21" s="77"/>
      <c r="B21" s="99"/>
      <c r="C21" s="99"/>
      <c r="D21" s="77"/>
      <c r="E21" s="77"/>
      <c r="F21" s="4" t="str">
        <f t="shared" si="0"/>
        <v/>
      </c>
      <c r="G21" s="5"/>
      <c r="H21" s="77"/>
      <c r="I21" s="77"/>
      <c r="J21" s="1" t="s">
        <v>15</v>
      </c>
      <c r="K21" s="78" t="e">
        <f t="shared" si="1"/>
        <v>#NUM!</v>
      </c>
      <c r="L21" s="78" t="e">
        <f t="shared" si="2"/>
        <v>#NUM!</v>
      </c>
      <c r="M21" s="78" t="e">
        <f t="shared" si="3"/>
        <v>#NUM!</v>
      </c>
      <c r="N21" s="78" t="e">
        <f t="shared" si="4"/>
        <v>#NUM!</v>
      </c>
      <c r="O21" s="78" t="e">
        <f t="shared" si="5"/>
        <v>#NUM!</v>
      </c>
      <c r="P21" s="78" t="e">
        <f t="shared" si="26"/>
        <v>#N/A</v>
      </c>
      <c r="Q21" s="78" t="e">
        <f t="shared" si="6"/>
        <v>#NUM!</v>
      </c>
      <c r="R21" s="78" t="e">
        <f t="shared" si="7"/>
        <v>#NUM!</v>
      </c>
      <c r="S21" s="78" t="e">
        <f t="shared" si="8"/>
        <v>#NUM!</v>
      </c>
      <c r="T21" s="78" t="e">
        <f t="shared" si="9"/>
        <v>#NUM!</v>
      </c>
      <c r="U21" s="78" t="e">
        <f t="shared" si="10"/>
        <v>#N/A</v>
      </c>
      <c r="V21" s="78" t="e">
        <f t="shared" si="11"/>
        <v>#NUM!</v>
      </c>
      <c r="W21" s="78" t="e">
        <f t="shared" si="12"/>
        <v>#NUM!</v>
      </c>
      <c r="X21" s="78" t="e">
        <f t="shared" si="13"/>
        <v>#NUM!</v>
      </c>
      <c r="Y21" s="78" t="e">
        <f t="shared" si="14"/>
        <v>#NUM!</v>
      </c>
      <c r="Z21" s="78" t="e">
        <f t="shared" si="15"/>
        <v>#N/A</v>
      </c>
      <c r="AA21" s="78" t="e">
        <f t="shared" si="16"/>
        <v>#NUM!</v>
      </c>
      <c r="AB21" s="78" t="e">
        <f t="shared" si="17"/>
        <v>#NUM!</v>
      </c>
      <c r="AC21" s="78" t="e">
        <f t="shared" si="18"/>
        <v>#NUM!</v>
      </c>
      <c r="AD21" s="78" t="e">
        <f t="shared" si="19"/>
        <v>#NUM!</v>
      </c>
      <c r="AE21" s="78" t="e">
        <f t="shared" si="20"/>
        <v>#NUM!</v>
      </c>
      <c r="AF21" s="78" t="e">
        <f t="shared" si="21"/>
        <v>#N/A</v>
      </c>
      <c r="AG21" s="78" t="e">
        <f t="shared" si="22"/>
        <v>#NUM!</v>
      </c>
      <c r="AH21" s="78" t="e">
        <f t="shared" si="23"/>
        <v>#NUM!</v>
      </c>
      <c r="AI21" s="78" t="e">
        <f t="shared" si="24"/>
        <v>#NUM!</v>
      </c>
      <c r="AJ21" s="78" t="e">
        <f t="shared" si="25"/>
        <v>#N/A</v>
      </c>
    </row>
    <row r="22" spans="1:36" ht="12.95" customHeight="1" x14ac:dyDescent="0.15">
      <c r="A22" s="77"/>
      <c r="B22" s="99"/>
      <c r="C22" s="99"/>
      <c r="D22" s="77"/>
      <c r="E22" s="77"/>
      <c r="F22" s="4" t="str">
        <f t="shared" si="0"/>
        <v/>
      </c>
      <c r="G22" s="26"/>
      <c r="H22" s="77"/>
      <c r="I22" s="77"/>
      <c r="J22" s="1" t="s">
        <v>15</v>
      </c>
      <c r="K22" s="78" t="e">
        <f t="shared" si="1"/>
        <v>#NUM!</v>
      </c>
      <c r="L22" s="78" t="e">
        <f t="shared" si="2"/>
        <v>#NUM!</v>
      </c>
      <c r="M22" s="78" t="e">
        <f t="shared" si="3"/>
        <v>#NUM!</v>
      </c>
      <c r="N22" s="78" t="e">
        <f t="shared" si="4"/>
        <v>#NUM!</v>
      </c>
      <c r="O22" s="78" t="e">
        <f t="shared" si="5"/>
        <v>#NUM!</v>
      </c>
      <c r="P22" s="78" t="e">
        <f t="shared" si="26"/>
        <v>#N/A</v>
      </c>
      <c r="Q22" s="78" t="e">
        <f t="shared" si="6"/>
        <v>#NUM!</v>
      </c>
      <c r="R22" s="78" t="e">
        <f t="shared" si="7"/>
        <v>#NUM!</v>
      </c>
      <c r="S22" s="78" t="e">
        <f t="shared" si="8"/>
        <v>#NUM!</v>
      </c>
      <c r="T22" s="78" t="e">
        <f t="shared" si="9"/>
        <v>#NUM!</v>
      </c>
      <c r="U22" s="78" t="e">
        <f t="shared" si="10"/>
        <v>#N/A</v>
      </c>
      <c r="V22" s="78" t="e">
        <f t="shared" si="11"/>
        <v>#NUM!</v>
      </c>
      <c r="W22" s="78" t="e">
        <f t="shared" si="12"/>
        <v>#NUM!</v>
      </c>
      <c r="X22" s="78" t="e">
        <f t="shared" si="13"/>
        <v>#NUM!</v>
      </c>
      <c r="Y22" s="78" t="e">
        <f t="shared" si="14"/>
        <v>#NUM!</v>
      </c>
      <c r="Z22" s="78" t="e">
        <f t="shared" si="15"/>
        <v>#N/A</v>
      </c>
      <c r="AA22" s="78" t="e">
        <f t="shared" si="16"/>
        <v>#NUM!</v>
      </c>
      <c r="AB22" s="78" t="e">
        <f t="shared" si="17"/>
        <v>#NUM!</v>
      </c>
      <c r="AC22" s="78" t="e">
        <f t="shared" si="18"/>
        <v>#NUM!</v>
      </c>
      <c r="AD22" s="78" t="e">
        <f t="shared" si="19"/>
        <v>#NUM!</v>
      </c>
      <c r="AE22" s="78" t="e">
        <f t="shared" si="20"/>
        <v>#NUM!</v>
      </c>
      <c r="AF22" s="78" t="e">
        <f t="shared" si="21"/>
        <v>#N/A</v>
      </c>
      <c r="AG22" s="78" t="e">
        <f t="shared" si="22"/>
        <v>#NUM!</v>
      </c>
      <c r="AH22" s="78" t="e">
        <f t="shared" si="23"/>
        <v>#NUM!</v>
      </c>
      <c r="AI22" s="78" t="e">
        <f t="shared" si="24"/>
        <v>#NUM!</v>
      </c>
      <c r="AJ22" s="78" t="e">
        <f t="shared" si="25"/>
        <v>#N/A</v>
      </c>
    </row>
    <row r="23" spans="1:36" ht="12.95" customHeight="1" x14ac:dyDescent="0.15">
      <c r="A23" s="77"/>
      <c r="B23" s="99"/>
      <c r="C23" s="99"/>
      <c r="D23" s="77"/>
      <c r="E23" s="77"/>
      <c r="F23" s="4" t="str">
        <f t="shared" si="0"/>
        <v/>
      </c>
      <c r="G23" s="26"/>
      <c r="H23" s="77"/>
      <c r="I23" s="77"/>
      <c r="J23" s="1" t="s">
        <v>15</v>
      </c>
      <c r="K23" s="78" t="e">
        <f t="shared" si="1"/>
        <v>#NUM!</v>
      </c>
      <c r="L23" s="78" t="e">
        <f t="shared" si="2"/>
        <v>#NUM!</v>
      </c>
      <c r="M23" s="78" t="e">
        <f t="shared" si="3"/>
        <v>#NUM!</v>
      </c>
      <c r="N23" s="78" t="e">
        <f t="shared" si="4"/>
        <v>#NUM!</v>
      </c>
      <c r="O23" s="78" t="e">
        <f t="shared" si="5"/>
        <v>#NUM!</v>
      </c>
      <c r="P23" s="78" t="e">
        <f t="shared" si="26"/>
        <v>#N/A</v>
      </c>
      <c r="Q23" s="78" t="e">
        <f t="shared" si="6"/>
        <v>#NUM!</v>
      </c>
      <c r="R23" s="78" t="e">
        <f t="shared" si="7"/>
        <v>#NUM!</v>
      </c>
      <c r="S23" s="78" t="e">
        <f t="shared" si="8"/>
        <v>#NUM!</v>
      </c>
      <c r="T23" s="78" t="e">
        <f t="shared" si="9"/>
        <v>#NUM!</v>
      </c>
      <c r="U23" s="78" t="e">
        <f t="shared" si="10"/>
        <v>#N/A</v>
      </c>
      <c r="V23" s="78" t="e">
        <f t="shared" si="11"/>
        <v>#NUM!</v>
      </c>
      <c r="W23" s="78" t="e">
        <f t="shared" si="12"/>
        <v>#NUM!</v>
      </c>
      <c r="X23" s="78" t="e">
        <f t="shared" si="13"/>
        <v>#NUM!</v>
      </c>
      <c r="Y23" s="78" t="e">
        <f t="shared" si="14"/>
        <v>#NUM!</v>
      </c>
      <c r="Z23" s="78" t="e">
        <f t="shared" si="15"/>
        <v>#N/A</v>
      </c>
      <c r="AA23" s="78" t="e">
        <f t="shared" si="16"/>
        <v>#NUM!</v>
      </c>
      <c r="AB23" s="78" t="e">
        <f t="shared" si="17"/>
        <v>#NUM!</v>
      </c>
      <c r="AC23" s="78" t="e">
        <f t="shared" si="18"/>
        <v>#NUM!</v>
      </c>
      <c r="AD23" s="78" t="e">
        <f t="shared" si="19"/>
        <v>#NUM!</v>
      </c>
      <c r="AE23" s="78" t="e">
        <f t="shared" si="20"/>
        <v>#NUM!</v>
      </c>
      <c r="AF23" s="78" t="e">
        <f t="shared" si="21"/>
        <v>#N/A</v>
      </c>
      <c r="AG23" s="78" t="e">
        <f t="shared" si="22"/>
        <v>#NUM!</v>
      </c>
      <c r="AH23" s="78" t="e">
        <f t="shared" si="23"/>
        <v>#NUM!</v>
      </c>
      <c r="AI23" s="78" t="e">
        <f t="shared" si="24"/>
        <v>#NUM!</v>
      </c>
      <c r="AJ23" s="78" t="e">
        <f t="shared" si="25"/>
        <v>#N/A</v>
      </c>
    </row>
    <row r="24" spans="1:36" ht="12.95" customHeight="1" x14ac:dyDescent="0.15">
      <c r="A24" s="77"/>
      <c r="B24" s="99"/>
      <c r="C24" s="99"/>
      <c r="D24" s="77"/>
      <c r="E24" s="77"/>
      <c r="F24" s="4" t="str">
        <f t="shared" si="0"/>
        <v/>
      </c>
      <c r="G24" s="5"/>
      <c r="H24" s="77"/>
      <c r="I24" s="77"/>
      <c r="J24" s="1" t="s">
        <v>15</v>
      </c>
      <c r="K24" s="78" t="e">
        <f t="shared" si="1"/>
        <v>#NUM!</v>
      </c>
      <c r="L24" s="78" t="e">
        <f t="shared" si="2"/>
        <v>#NUM!</v>
      </c>
      <c r="M24" s="78" t="e">
        <f t="shared" si="3"/>
        <v>#NUM!</v>
      </c>
      <c r="N24" s="78" t="e">
        <f t="shared" si="4"/>
        <v>#NUM!</v>
      </c>
      <c r="O24" s="78" t="e">
        <f t="shared" si="5"/>
        <v>#NUM!</v>
      </c>
      <c r="P24" s="78" t="e">
        <f t="shared" si="26"/>
        <v>#N/A</v>
      </c>
      <c r="Q24" s="78" t="e">
        <f t="shared" si="6"/>
        <v>#NUM!</v>
      </c>
      <c r="R24" s="78" t="e">
        <f t="shared" si="7"/>
        <v>#NUM!</v>
      </c>
      <c r="S24" s="78" t="e">
        <f t="shared" si="8"/>
        <v>#NUM!</v>
      </c>
      <c r="T24" s="78" t="e">
        <f t="shared" si="9"/>
        <v>#NUM!</v>
      </c>
      <c r="U24" s="78" t="e">
        <f t="shared" si="10"/>
        <v>#N/A</v>
      </c>
      <c r="V24" s="78" t="e">
        <f t="shared" si="11"/>
        <v>#NUM!</v>
      </c>
      <c r="W24" s="78" t="e">
        <f t="shared" si="12"/>
        <v>#NUM!</v>
      </c>
      <c r="X24" s="78" t="e">
        <f t="shared" si="13"/>
        <v>#NUM!</v>
      </c>
      <c r="Y24" s="78" t="e">
        <f t="shared" si="14"/>
        <v>#NUM!</v>
      </c>
      <c r="Z24" s="78" t="e">
        <f t="shared" si="15"/>
        <v>#N/A</v>
      </c>
      <c r="AA24" s="78" t="e">
        <f t="shared" si="16"/>
        <v>#NUM!</v>
      </c>
      <c r="AB24" s="78" t="e">
        <f t="shared" si="17"/>
        <v>#NUM!</v>
      </c>
      <c r="AC24" s="78" t="e">
        <f t="shared" si="18"/>
        <v>#NUM!</v>
      </c>
      <c r="AD24" s="78" t="e">
        <f t="shared" si="19"/>
        <v>#NUM!</v>
      </c>
      <c r="AE24" s="78" t="e">
        <f t="shared" si="20"/>
        <v>#NUM!</v>
      </c>
      <c r="AF24" s="78" t="e">
        <f t="shared" si="21"/>
        <v>#N/A</v>
      </c>
      <c r="AG24" s="78" t="e">
        <f t="shared" si="22"/>
        <v>#NUM!</v>
      </c>
      <c r="AH24" s="78" t="e">
        <f t="shared" si="23"/>
        <v>#NUM!</v>
      </c>
      <c r="AI24" s="78" t="e">
        <f t="shared" si="24"/>
        <v>#NUM!</v>
      </c>
      <c r="AJ24" s="78" t="e">
        <f t="shared" si="25"/>
        <v>#N/A</v>
      </c>
    </row>
    <row r="25" spans="1:36" ht="12.95" customHeight="1" x14ac:dyDescent="0.15">
      <c r="A25" s="77"/>
      <c r="B25" s="99"/>
      <c r="C25" s="99"/>
      <c r="D25" s="77"/>
      <c r="E25" s="77"/>
      <c r="F25" s="4" t="str">
        <f t="shared" si="0"/>
        <v/>
      </c>
      <c r="G25" s="5"/>
      <c r="H25" s="77"/>
      <c r="I25" s="77"/>
      <c r="J25" s="1" t="s">
        <v>15</v>
      </c>
      <c r="K25" s="78" t="e">
        <f t="shared" si="1"/>
        <v>#NUM!</v>
      </c>
      <c r="L25" s="78" t="e">
        <f t="shared" si="2"/>
        <v>#NUM!</v>
      </c>
      <c r="M25" s="78" t="e">
        <f t="shared" si="3"/>
        <v>#NUM!</v>
      </c>
      <c r="N25" s="78" t="e">
        <f t="shared" si="4"/>
        <v>#NUM!</v>
      </c>
      <c r="O25" s="78" t="e">
        <f t="shared" si="5"/>
        <v>#NUM!</v>
      </c>
      <c r="P25" s="78" t="e">
        <f t="shared" si="26"/>
        <v>#N/A</v>
      </c>
      <c r="Q25" s="78" t="e">
        <f t="shared" si="6"/>
        <v>#NUM!</v>
      </c>
      <c r="R25" s="78" t="e">
        <f t="shared" si="7"/>
        <v>#NUM!</v>
      </c>
      <c r="S25" s="78" t="e">
        <f t="shared" si="8"/>
        <v>#NUM!</v>
      </c>
      <c r="T25" s="78" t="e">
        <f t="shared" si="9"/>
        <v>#NUM!</v>
      </c>
      <c r="U25" s="78" t="e">
        <f t="shared" si="10"/>
        <v>#N/A</v>
      </c>
      <c r="V25" s="78" t="e">
        <f t="shared" si="11"/>
        <v>#NUM!</v>
      </c>
      <c r="W25" s="78" t="e">
        <f t="shared" si="12"/>
        <v>#NUM!</v>
      </c>
      <c r="X25" s="78" t="e">
        <f t="shared" si="13"/>
        <v>#NUM!</v>
      </c>
      <c r="Y25" s="78" t="e">
        <f t="shared" si="14"/>
        <v>#NUM!</v>
      </c>
      <c r="Z25" s="78" t="e">
        <f t="shared" si="15"/>
        <v>#N/A</v>
      </c>
      <c r="AA25" s="78" t="e">
        <f t="shared" si="16"/>
        <v>#NUM!</v>
      </c>
      <c r="AB25" s="78" t="e">
        <f t="shared" si="17"/>
        <v>#NUM!</v>
      </c>
      <c r="AC25" s="78" t="e">
        <f t="shared" si="18"/>
        <v>#NUM!</v>
      </c>
      <c r="AD25" s="78" t="e">
        <f t="shared" si="19"/>
        <v>#NUM!</v>
      </c>
      <c r="AE25" s="78" t="e">
        <f t="shared" si="20"/>
        <v>#NUM!</v>
      </c>
      <c r="AF25" s="78" t="e">
        <f t="shared" si="21"/>
        <v>#N/A</v>
      </c>
      <c r="AG25" s="78" t="e">
        <f t="shared" si="22"/>
        <v>#NUM!</v>
      </c>
      <c r="AH25" s="78" t="e">
        <f t="shared" si="23"/>
        <v>#NUM!</v>
      </c>
      <c r="AI25" s="78" t="e">
        <f t="shared" si="24"/>
        <v>#NUM!</v>
      </c>
      <c r="AJ25" s="78" t="e">
        <f t="shared" si="25"/>
        <v>#N/A</v>
      </c>
    </row>
    <row r="26" spans="1:36" ht="12.95" customHeight="1" x14ac:dyDescent="0.15">
      <c r="A26" s="77"/>
      <c r="B26" s="99"/>
      <c r="C26" s="99"/>
      <c r="D26" s="77"/>
      <c r="E26" s="77"/>
      <c r="F26" s="4" t="str">
        <f t="shared" si="0"/>
        <v/>
      </c>
      <c r="G26" s="5"/>
      <c r="H26" s="77"/>
      <c r="I26" s="77"/>
      <c r="J26" s="1" t="s">
        <v>15</v>
      </c>
      <c r="K26" s="78" t="e">
        <f t="shared" si="1"/>
        <v>#NUM!</v>
      </c>
      <c r="L26" s="78" t="e">
        <f t="shared" si="2"/>
        <v>#NUM!</v>
      </c>
      <c r="M26" s="78" t="e">
        <f t="shared" si="3"/>
        <v>#NUM!</v>
      </c>
      <c r="N26" s="78" t="e">
        <f t="shared" si="4"/>
        <v>#NUM!</v>
      </c>
      <c r="O26" s="78" t="e">
        <f t="shared" si="5"/>
        <v>#NUM!</v>
      </c>
      <c r="P26" s="78" t="e">
        <f t="shared" si="26"/>
        <v>#N/A</v>
      </c>
      <c r="Q26" s="78" t="e">
        <f t="shared" si="6"/>
        <v>#NUM!</v>
      </c>
      <c r="R26" s="78" t="e">
        <f t="shared" si="7"/>
        <v>#NUM!</v>
      </c>
      <c r="S26" s="78" t="e">
        <f t="shared" si="8"/>
        <v>#NUM!</v>
      </c>
      <c r="T26" s="78" t="e">
        <f t="shared" si="9"/>
        <v>#NUM!</v>
      </c>
      <c r="U26" s="78" t="e">
        <f t="shared" si="10"/>
        <v>#N/A</v>
      </c>
      <c r="V26" s="78" t="e">
        <f t="shared" si="11"/>
        <v>#NUM!</v>
      </c>
      <c r="W26" s="78" t="e">
        <f t="shared" si="12"/>
        <v>#NUM!</v>
      </c>
      <c r="X26" s="78" t="e">
        <f t="shared" si="13"/>
        <v>#NUM!</v>
      </c>
      <c r="Y26" s="78" t="e">
        <f t="shared" si="14"/>
        <v>#NUM!</v>
      </c>
      <c r="Z26" s="78" t="e">
        <f t="shared" si="15"/>
        <v>#N/A</v>
      </c>
      <c r="AA26" s="78" t="e">
        <f t="shared" si="16"/>
        <v>#NUM!</v>
      </c>
      <c r="AB26" s="78" t="e">
        <f t="shared" si="17"/>
        <v>#NUM!</v>
      </c>
      <c r="AC26" s="78" t="e">
        <f t="shared" si="18"/>
        <v>#NUM!</v>
      </c>
      <c r="AD26" s="78" t="e">
        <f t="shared" si="19"/>
        <v>#NUM!</v>
      </c>
      <c r="AE26" s="78" t="e">
        <f t="shared" si="20"/>
        <v>#NUM!</v>
      </c>
      <c r="AF26" s="78" t="e">
        <f t="shared" si="21"/>
        <v>#N/A</v>
      </c>
      <c r="AG26" s="78" t="e">
        <f t="shared" si="22"/>
        <v>#NUM!</v>
      </c>
      <c r="AH26" s="78" t="e">
        <f t="shared" si="23"/>
        <v>#NUM!</v>
      </c>
      <c r="AI26" s="78" t="e">
        <f t="shared" si="24"/>
        <v>#NUM!</v>
      </c>
      <c r="AJ26" s="78" t="e">
        <f t="shared" si="25"/>
        <v>#N/A</v>
      </c>
    </row>
    <row r="27" spans="1:36" ht="12.95" customHeight="1" x14ac:dyDescent="0.15">
      <c r="A27" s="77"/>
      <c r="B27" s="99"/>
      <c r="C27" s="99"/>
      <c r="D27" s="77"/>
      <c r="E27" s="77"/>
      <c r="F27" s="4" t="str">
        <f t="shared" si="0"/>
        <v/>
      </c>
      <c r="G27" s="5"/>
      <c r="H27" s="77"/>
      <c r="I27" s="77"/>
      <c r="J27" s="1" t="s">
        <v>15</v>
      </c>
      <c r="K27" s="78" t="e">
        <f t="shared" si="1"/>
        <v>#NUM!</v>
      </c>
      <c r="L27" s="78" t="e">
        <f t="shared" si="2"/>
        <v>#NUM!</v>
      </c>
      <c r="M27" s="78" t="e">
        <f t="shared" si="3"/>
        <v>#NUM!</v>
      </c>
      <c r="N27" s="78" t="e">
        <f t="shared" si="4"/>
        <v>#NUM!</v>
      </c>
      <c r="O27" s="78" t="e">
        <f t="shared" si="5"/>
        <v>#NUM!</v>
      </c>
      <c r="P27" s="78" t="e">
        <f t="shared" si="26"/>
        <v>#N/A</v>
      </c>
      <c r="Q27" s="78" t="e">
        <f t="shared" si="6"/>
        <v>#NUM!</v>
      </c>
      <c r="R27" s="78" t="e">
        <f t="shared" si="7"/>
        <v>#NUM!</v>
      </c>
      <c r="S27" s="78" t="e">
        <f t="shared" si="8"/>
        <v>#NUM!</v>
      </c>
      <c r="T27" s="78" t="e">
        <f t="shared" si="9"/>
        <v>#NUM!</v>
      </c>
      <c r="U27" s="78" t="e">
        <f t="shared" si="10"/>
        <v>#N/A</v>
      </c>
      <c r="V27" s="78" t="e">
        <f t="shared" si="11"/>
        <v>#NUM!</v>
      </c>
      <c r="W27" s="78" t="e">
        <f t="shared" si="12"/>
        <v>#NUM!</v>
      </c>
      <c r="X27" s="78" t="e">
        <f t="shared" si="13"/>
        <v>#NUM!</v>
      </c>
      <c r="Y27" s="78" t="e">
        <f t="shared" si="14"/>
        <v>#NUM!</v>
      </c>
      <c r="Z27" s="78" t="e">
        <f t="shared" si="15"/>
        <v>#N/A</v>
      </c>
      <c r="AA27" s="78" t="e">
        <f t="shared" si="16"/>
        <v>#NUM!</v>
      </c>
      <c r="AB27" s="78" t="e">
        <f t="shared" si="17"/>
        <v>#NUM!</v>
      </c>
      <c r="AC27" s="78" t="e">
        <f t="shared" si="18"/>
        <v>#NUM!</v>
      </c>
      <c r="AD27" s="78" t="e">
        <f t="shared" si="19"/>
        <v>#NUM!</v>
      </c>
      <c r="AE27" s="78" t="e">
        <f t="shared" si="20"/>
        <v>#NUM!</v>
      </c>
      <c r="AF27" s="78" t="e">
        <f t="shared" si="21"/>
        <v>#N/A</v>
      </c>
      <c r="AG27" s="78" t="e">
        <f t="shared" si="22"/>
        <v>#NUM!</v>
      </c>
      <c r="AH27" s="78" t="e">
        <f t="shared" si="23"/>
        <v>#NUM!</v>
      </c>
      <c r="AI27" s="78" t="e">
        <f t="shared" si="24"/>
        <v>#NUM!</v>
      </c>
      <c r="AJ27" s="78" t="e">
        <f t="shared" si="25"/>
        <v>#N/A</v>
      </c>
    </row>
    <row r="28" spans="1:36" ht="12.95" customHeight="1" x14ac:dyDescent="0.15">
      <c r="A28" s="77"/>
      <c r="B28" s="99"/>
      <c r="C28" s="99"/>
      <c r="D28" s="77"/>
      <c r="E28" s="77"/>
      <c r="F28" s="4" t="str">
        <f t="shared" si="0"/>
        <v/>
      </c>
      <c r="G28" s="5"/>
      <c r="H28" s="77"/>
      <c r="I28" s="77"/>
      <c r="J28" s="1" t="s">
        <v>15</v>
      </c>
      <c r="K28" s="78" t="e">
        <f t="shared" si="1"/>
        <v>#NUM!</v>
      </c>
      <c r="L28" s="78" t="e">
        <f t="shared" si="2"/>
        <v>#NUM!</v>
      </c>
      <c r="M28" s="78" t="e">
        <f t="shared" si="3"/>
        <v>#NUM!</v>
      </c>
      <c r="N28" s="8" t="e">
        <f t="shared" si="4"/>
        <v>#NUM!</v>
      </c>
      <c r="O28" s="78" t="e">
        <f t="shared" si="5"/>
        <v>#NUM!</v>
      </c>
      <c r="P28" s="78" t="e">
        <f t="shared" si="26"/>
        <v>#N/A</v>
      </c>
      <c r="Q28" s="78" t="e">
        <f t="shared" si="6"/>
        <v>#NUM!</v>
      </c>
      <c r="R28" s="78" t="e">
        <f t="shared" si="7"/>
        <v>#NUM!</v>
      </c>
      <c r="S28" s="78" t="e">
        <f t="shared" si="8"/>
        <v>#NUM!</v>
      </c>
      <c r="T28" s="78" t="e">
        <f t="shared" si="9"/>
        <v>#NUM!</v>
      </c>
      <c r="U28" s="78" t="e">
        <f t="shared" si="10"/>
        <v>#N/A</v>
      </c>
      <c r="V28" s="78" t="e">
        <f t="shared" si="11"/>
        <v>#NUM!</v>
      </c>
      <c r="W28" s="78" t="e">
        <f t="shared" si="12"/>
        <v>#NUM!</v>
      </c>
      <c r="X28" s="78" t="e">
        <f t="shared" si="13"/>
        <v>#NUM!</v>
      </c>
      <c r="Y28" s="78" t="e">
        <f t="shared" si="14"/>
        <v>#NUM!</v>
      </c>
      <c r="Z28" s="78" t="e">
        <f t="shared" si="15"/>
        <v>#N/A</v>
      </c>
      <c r="AA28" s="78" t="e">
        <f t="shared" si="16"/>
        <v>#NUM!</v>
      </c>
      <c r="AB28" s="78" t="e">
        <f t="shared" si="17"/>
        <v>#NUM!</v>
      </c>
      <c r="AC28" s="78" t="e">
        <f t="shared" si="18"/>
        <v>#NUM!</v>
      </c>
      <c r="AD28" s="78" t="e">
        <f t="shared" si="19"/>
        <v>#NUM!</v>
      </c>
      <c r="AE28" s="78" t="e">
        <f t="shared" si="20"/>
        <v>#NUM!</v>
      </c>
      <c r="AF28" s="78" t="e">
        <f t="shared" si="21"/>
        <v>#N/A</v>
      </c>
      <c r="AG28" s="78" t="e">
        <f t="shared" si="22"/>
        <v>#NUM!</v>
      </c>
      <c r="AH28" s="78" t="e">
        <f t="shared" si="23"/>
        <v>#NUM!</v>
      </c>
      <c r="AI28" s="78" t="e">
        <f t="shared" si="24"/>
        <v>#NUM!</v>
      </c>
      <c r="AJ28" s="78" t="e">
        <f t="shared" si="25"/>
        <v>#N/A</v>
      </c>
    </row>
    <row r="29" spans="1:36" ht="12.95" customHeight="1" x14ac:dyDescent="0.15">
      <c r="A29" s="77"/>
      <c r="B29" s="99"/>
      <c r="C29" s="99"/>
      <c r="D29" s="77"/>
      <c r="E29" s="77"/>
      <c r="F29" s="4" t="str">
        <f t="shared" si="0"/>
        <v/>
      </c>
      <c r="G29" s="5"/>
      <c r="H29" s="77"/>
      <c r="I29" s="77"/>
      <c r="J29" s="1" t="s">
        <v>15</v>
      </c>
      <c r="K29" s="78" t="e">
        <f t="shared" si="1"/>
        <v>#NUM!</v>
      </c>
      <c r="L29" s="78" t="e">
        <f t="shared" si="2"/>
        <v>#NUM!</v>
      </c>
      <c r="M29" s="78" t="e">
        <f t="shared" si="3"/>
        <v>#NUM!</v>
      </c>
      <c r="N29" s="78" t="e">
        <f t="shared" si="4"/>
        <v>#NUM!</v>
      </c>
      <c r="O29" s="78" t="e">
        <f t="shared" si="5"/>
        <v>#NUM!</v>
      </c>
      <c r="P29" s="78" t="e">
        <f t="shared" si="26"/>
        <v>#N/A</v>
      </c>
      <c r="Q29" s="78" t="e">
        <f t="shared" si="6"/>
        <v>#NUM!</v>
      </c>
      <c r="R29" s="78" t="e">
        <f t="shared" si="7"/>
        <v>#NUM!</v>
      </c>
      <c r="S29" s="78" t="e">
        <f t="shared" si="8"/>
        <v>#NUM!</v>
      </c>
      <c r="T29" s="78" t="e">
        <f t="shared" si="9"/>
        <v>#NUM!</v>
      </c>
      <c r="U29" s="78" t="e">
        <f t="shared" si="10"/>
        <v>#N/A</v>
      </c>
      <c r="V29" s="78" t="e">
        <f t="shared" si="11"/>
        <v>#NUM!</v>
      </c>
      <c r="W29" s="78" t="e">
        <f t="shared" si="12"/>
        <v>#NUM!</v>
      </c>
      <c r="X29" s="78" t="e">
        <f t="shared" si="13"/>
        <v>#NUM!</v>
      </c>
      <c r="Y29" s="78" t="e">
        <f t="shared" si="14"/>
        <v>#NUM!</v>
      </c>
      <c r="Z29" s="78" t="e">
        <f t="shared" si="15"/>
        <v>#N/A</v>
      </c>
      <c r="AA29" s="78" t="e">
        <f t="shared" si="16"/>
        <v>#NUM!</v>
      </c>
      <c r="AB29" s="78" t="e">
        <f t="shared" si="17"/>
        <v>#NUM!</v>
      </c>
      <c r="AC29" s="78" t="e">
        <f t="shared" si="18"/>
        <v>#NUM!</v>
      </c>
      <c r="AD29" s="78" t="e">
        <f t="shared" si="19"/>
        <v>#NUM!</v>
      </c>
      <c r="AE29" s="78" t="e">
        <f t="shared" si="20"/>
        <v>#NUM!</v>
      </c>
      <c r="AF29" s="78" t="e">
        <f t="shared" si="21"/>
        <v>#N/A</v>
      </c>
      <c r="AG29" s="78" t="e">
        <f t="shared" si="22"/>
        <v>#NUM!</v>
      </c>
      <c r="AH29" s="78" t="e">
        <f t="shared" si="23"/>
        <v>#NUM!</v>
      </c>
      <c r="AI29" s="78" t="e">
        <f t="shared" si="24"/>
        <v>#NUM!</v>
      </c>
      <c r="AJ29" s="78" t="e">
        <f t="shared" si="25"/>
        <v>#N/A</v>
      </c>
    </row>
    <row r="30" spans="1:36" ht="12.95" customHeight="1" x14ac:dyDescent="0.15">
      <c r="A30" s="77"/>
      <c r="B30" s="99"/>
      <c r="C30" s="99"/>
      <c r="D30" s="77"/>
      <c r="E30" s="77"/>
      <c r="F30" s="4" t="str">
        <f t="shared" si="0"/>
        <v/>
      </c>
      <c r="G30" s="5"/>
      <c r="H30" s="77"/>
      <c r="I30" s="77"/>
      <c r="J30" s="1" t="s">
        <v>15</v>
      </c>
      <c r="K30" s="78" t="e">
        <f t="shared" si="1"/>
        <v>#NUM!</v>
      </c>
      <c r="L30" s="78" t="e">
        <f t="shared" si="2"/>
        <v>#NUM!</v>
      </c>
      <c r="M30" s="78" t="e">
        <f t="shared" si="3"/>
        <v>#NUM!</v>
      </c>
      <c r="N30" s="78" t="e">
        <f t="shared" si="4"/>
        <v>#NUM!</v>
      </c>
      <c r="O30" s="78" t="e">
        <f t="shared" si="5"/>
        <v>#NUM!</v>
      </c>
      <c r="P30" s="78" t="e">
        <f t="shared" si="26"/>
        <v>#N/A</v>
      </c>
      <c r="Q30" s="78" t="e">
        <f t="shared" si="6"/>
        <v>#NUM!</v>
      </c>
      <c r="R30" s="78" t="e">
        <f t="shared" si="7"/>
        <v>#NUM!</v>
      </c>
      <c r="S30" s="78" t="e">
        <f t="shared" si="8"/>
        <v>#NUM!</v>
      </c>
      <c r="T30" s="78" t="e">
        <f t="shared" si="9"/>
        <v>#NUM!</v>
      </c>
      <c r="U30" s="78" t="e">
        <f t="shared" si="10"/>
        <v>#N/A</v>
      </c>
      <c r="V30" s="78" t="e">
        <f t="shared" si="11"/>
        <v>#NUM!</v>
      </c>
      <c r="W30" s="78" t="e">
        <f t="shared" si="12"/>
        <v>#NUM!</v>
      </c>
      <c r="X30" s="78" t="e">
        <f t="shared" si="13"/>
        <v>#NUM!</v>
      </c>
      <c r="Y30" s="78" t="e">
        <f t="shared" si="14"/>
        <v>#NUM!</v>
      </c>
      <c r="Z30" s="78" t="e">
        <f t="shared" si="15"/>
        <v>#N/A</v>
      </c>
      <c r="AA30" s="78" t="e">
        <f t="shared" si="16"/>
        <v>#NUM!</v>
      </c>
      <c r="AB30" s="78" t="e">
        <f t="shared" si="17"/>
        <v>#NUM!</v>
      </c>
      <c r="AC30" s="78" t="e">
        <f t="shared" si="18"/>
        <v>#NUM!</v>
      </c>
      <c r="AD30" s="78" t="e">
        <f t="shared" si="19"/>
        <v>#NUM!</v>
      </c>
      <c r="AE30" s="78" t="e">
        <f t="shared" si="20"/>
        <v>#NUM!</v>
      </c>
      <c r="AF30" s="78" t="e">
        <f t="shared" si="21"/>
        <v>#N/A</v>
      </c>
      <c r="AG30" s="78" t="e">
        <f t="shared" si="22"/>
        <v>#NUM!</v>
      </c>
      <c r="AH30" s="78" t="e">
        <f t="shared" si="23"/>
        <v>#NUM!</v>
      </c>
      <c r="AI30" s="78" t="e">
        <f t="shared" si="24"/>
        <v>#NUM!</v>
      </c>
      <c r="AJ30" s="78" t="e">
        <f t="shared" si="25"/>
        <v>#N/A</v>
      </c>
    </row>
    <row r="31" spans="1:36" ht="12.95" customHeight="1" x14ac:dyDescent="0.15">
      <c r="A31" s="77"/>
      <c r="B31" s="99"/>
      <c r="C31" s="99"/>
      <c r="D31" s="77"/>
      <c r="E31" s="77"/>
      <c r="F31" s="4" t="str">
        <f t="shared" si="0"/>
        <v/>
      </c>
      <c r="G31" s="5"/>
      <c r="H31" s="77"/>
      <c r="I31" s="77"/>
      <c r="J31" s="1" t="s">
        <v>15</v>
      </c>
      <c r="K31" s="78" t="e">
        <f t="shared" si="1"/>
        <v>#NUM!</v>
      </c>
      <c r="L31" s="78" t="e">
        <f t="shared" si="2"/>
        <v>#NUM!</v>
      </c>
      <c r="M31" s="78" t="e">
        <f t="shared" si="3"/>
        <v>#NUM!</v>
      </c>
      <c r="N31" s="78" t="e">
        <f t="shared" si="4"/>
        <v>#NUM!</v>
      </c>
      <c r="O31" s="78" t="e">
        <f t="shared" si="5"/>
        <v>#NUM!</v>
      </c>
      <c r="P31" s="78" t="e">
        <f t="shared" si="26"/>
        <v>#N/A</v>
      </c>
      <c r="Q31" s="78" t="e">
        <f t="shared" si="6"/>
        <v>#NUM!</v>
      </c>
      <c r="R31" s="78" t="e">
        <f t="shared" si="7"/>
        <v>#NUM!</v>
      </c>
      <c r="S31" s="78" t="e">
        <f t="shared" si="8"/>
        <v>#NUM!</v>
      </c>
      <c r="T31" s="78" t="e">
        <f t="shared" si="9"/>
        <v>#NUM!</v>
      </c>
      <c r="U31" s="78" t="e">
        <f t="shared" si="10"/>
        <v>#N/A</v>
      </c>
      <c r="V31" s="78" t="e">
        <f t="shared" si="11"/>
        <v>#NUM!</v>
      </c>
      <c r="W31" s="78" t="e">
        <f t="shared" si="12"/>
        <v>#NUM!</v>
      </c>
      <c r="X31" s="78" t="e">
        <f t="shared" si="13"/>
        <v>#NUM!</v>
      </c>
      <c r="Y31" s="78" t="e">
        <f t="shared" si="14"/>
        <v>#NUM!</v>
      </c>
      <c r="Z31" s="78" t="e">
        <f t="shared" si="15"/>
        <v>#N/A</v>
      </c>
      <c r="AA31" s="78" t="e">
        <f t="shared" si="16"/>
        <v>#NUM!</v>
      </c>
      <c r="AB31" s="78" t="e">
        <f t="shared" si="17"/>
        <v>#NUM!</v>
      </c>
      <c r="AC31" s="78" t="e">
        <f t="shared" si="18"/>
        <v>#NUM!</v>
      </c>
      <c r="AD31" s="78" t="e">
        <f t="shared" si="19"/>
        <v>#NUM!</v>
      </c>
      <c r="AE31" s="78" t="e">
        <f t="shared" si="20"/>
        <v>#NUM!</v>
      </c>
      <c r="AF31" s="78" t="e">
        <f t="shared" si="21"/>
        <v>#N/A</v>
      </c>
      <c r="AG31" s="78" t="e">
        <f t="shared" si="22"/>
        <v>#NUM!</v>
      </c>
      <c r="AH31" s="78" t="e">
        <f t="shared" si="23"/>
        <v>#NUM!</v>
      </c>
      <c r="AI31" s="78" t="e">
        <f t="shared" si="24"/>
        <v>#NUM!</v>
      </c>
      <c r="AJ31" s="78" t="e">
        <f t="shared" si="25"/>
        <v>#N/A</v>
      </c>
    </row>
    <row r="32" spans="1:36" ht="12.95" customHeight="1" x14ac:dyDescent="0.15">
      <c r="A32" s="77"/>
      <c r="B32" s="99"/>
      <c r="C32" s="99"/>
      <c r="D32" s="77"/>
      <c r="E32" s="77"/>
      <c r="F32" s="4" t="str">
        <f t="shared" si="0"/>
        <v/>
      </c>
      <c r="G32" s="5"/>
      <c r="H32" s="77"/>
      <c r="I32" s="77"/>
      <c r="J32" s="1" t="s">
        <v>15</v>
      </c>
      <c r="K32" s="78" t="e">
        <f t="shared" si="1"/>
        <v>#NUM!</v>
      </c>
      <c r="L32" s="78" t="e">
        <f t="shared" si="2"/>
        <v>#NUM!</v>
      </c>
      <c r="M32" s="78" t="e">
        <f t="shared" si="3"/>
        <v>#NUM!</v>
      </c>
      <c r="N32" s="78" t="e">
        <f t="shared" si="4"/>
        <v>#NUM!</v>
      </c>
      <c r="O32" s="78" t="e">
        <f t="shared" si="5"/>
        <v>#NUM!</v>
      </c>
      <c r="P32" s="78" t="e">
        <f t="shared" si="26"/>
        <v>#N/A</v>
      </c>
      <c r="Q32" s="78" t="e">
        <f t="shared" si="6"/>
        <v>#NUM!</v>
      </c>
      <c r="R32" s="78" t="e">
        <f t="shared" si="7"/>
        <v>#NUM!</v>
      </c>
      <c r="S32" s="78" t="e">
        <f t="shared" si="8"/>
        <v>#NUM!</v>
      </c>
      <c r="T32" s="78" t="e">
        <f t="shared" si="9"/>
        <v>#NUM!</v>
      </c>
      <c r="U32" s="78" t="e">
        <f t="shared" si="10"/>
        <v>#N/A</v>
      </c>
      <c r="V32" s="78" t="e">
        <f t="shared" si="11"/>
        <v>#NUM!</v>
      </c>
      <c r="W32" s="78" t="e">
        <f t="shared" si="12"/>
        <v>#NUM!</v>
      </c>
      <c r="X32" s="78" t="e">
        <f t="shared" si="13"/>
        <v>#NUM!</v>
      </c>
      <c r="Y32" s="78" t="e">
        <f t="shared" si="14"/>
        <v>#NUM!</v>
      </c>
      <c r="Z32" s="78" t="e">
        <f t="shared" si="15"/>
        <v>#N/A</v>
      </c>
      <c r="AA32" s="78" t="e">
        <f t="shared" si="16"/>
        <v>#NUM!</v>
      </c>
      <c r="AB32" s="78" t="e">
        <f t="shared" si="17"/>
        <v>#NUM!</v>
      </c>
      <c r="AC32" s="78" t="e">
        <f t="shared" si="18"/>
        <v>#NUM!</v>
      </c>
      <c r="AD32" s="78" t="e">
        <f t="shared" si="19"/>
        <v>#NUM!</v>
      </c>
      <c r="AE32" s="78" t="e">
        <f t="shared" si="20"/>
        <v>#NUM!</v>
      </c>
      <c r="AF32" s="78" t="e">
        <f t="shared" si="21"/>
        <v>#N/A</v>
      </c>
      <c r="AG32" s="78" t="e">
        <f t="shared" si="22"/>
        <v>#NUM!</v>
      </c>
      <c r="AH32" s="78" t="e">
        <f t="shared" si="23"/>
        <v>#NUM!</v>
      </c>
      <c r="AI32" s="78" t="e">
        <f t="shared" si="24"/>
        <v>#NUM!</v>
      </c>
      <c r="AJ32" s="78" t="e">
        <f t="shared" si="25"/>
        <v>#N/A</v>
      </c>
    </row>
    <row r="33" spans="1:36" ht="12.95" customHeight="1" x14ac:dyDescent="0.15">
      <c r="A33" s="77"/>
      <c r="B33" s="99"/>
      <c r="C33" s="99"/>
      <c r="D33" s="77"/>
      <c r="E33" s="77"/>
      <c r="F33" s="4" t="str">
        <f t="shared" si="0"/>
        <v/>
      </c>
      <c r="G33" s="77"/>
      <c r="H33" s="77"/>
      <c r="I33" s="77"/>
      <c r="J33" s="1" t="s">
        <v>15</v>
      </c>
      <c r="K33" s="78" t="e">
        <f t="shared" si="1"/>
        <v>#NUM!</v>
      </c>
      <c r="L33" s="78" t="e">
        <f t="shared" si="2"/>
        <v>#NUM!</v>
      </c>
      <c r="M33" s="78" t="e">
        <f t="shared" si="3"/>
        <v>#NUM!</v>
      </c>
      <c r="N33" s="78" t="e">
        <f t="shared" si="4"/>
        <v>#NUM!</v>
      </c>
      <c r="O33" s="78" t="e">
        <f t="shared" si="5"/>
        <v>#NUM!</v>
      </c>
      <c r="P33" s="78" t="e">
        <f t="shared" si="26"/>
        <v>#N/A</v>
      </c>
      <c r="Q33" s="78" t="e">
        <f t="shared" si="6"/>
        <v>#NUM!</v>
      </c>
      <c r="R33" s="78" t="e">
        <f t="shared" si="7"/>
        <v>#NUM!</v>
      </c>
      <c r="S33" s="78" t="e">
        <f t="shared" si="8"/>
        <v>#NUM!</v>
      </c>
      <c r="T33" s="78" t="e">
        <f t="shared" si="9"/>
        <v>#NUM!</v>
      </c>
      <c r="U33" s="78" t="e">
        <f t="shared" si="10"/>
        <v>#N/A</v>
      </c>
      <c r="V33" s="78" t="e">
        <f t="shared" si="11"/>
        <v>#NUM!</v>
      </c>
      <c r="W33" s="78" t="e">
        <f t="shared" si="12"/>
        <v>#NUM!</v>
      </c>
      <c r="X33" s="78" t="e">
        <f t="shared" si="13"/>
        <v>#NUM!</v>
      </c>
      <c r="Y33" s="78" t="e">
        <f t="shared" si="14"/>
        <v>#NUM!</v>
      </c>
      <c r="Z33" s="78" t="e">
        <f t="shared" si="15"/>
        <v>#N/A</v>
      </c>
      <c r="AA33" s="78" t="e">
        <f t="shared" si="16"/>
        <v>#NUM!</v>
      </c>
      <c r="AB33" s="78" t="e">
        <f t="shared" si="17"/>
        <v>#NUM!</v>
      </c>
      <c r="AC33" s="78" t="e">
        <f t="shared" si="18"/>
        <v>#NUM!</v>
      </c>
      <c r="AD33" s="78" t="e">
        <f t="shared" si="19"/>
        <v>#NUM!</v>
      </c>
      <c r="AE33" s="78" t="e">
        <f t="shared" si="20"/>
        <v>#NUM!</v>
      </c>
      <c r="AF33" s="78" t="e">
        <f t="shared" si="21"/>
        <v>#N/A</v>
      </c>
      <c r="AG33" s="78" t="e">
        <f t="shared" si="22"/>
        <v>#NUM!</v>
      </c>
      <c r="AH33" s="78" t="e">
        <f t="shared" si="23"/>
        <v>#NUM!</v>
      </c>
      <c r="AI33" s="78" t="e">
        <f t="shared" si="24"/>
        <v>#NUM!</v>
      </c>
      <c r="AJ33" s="78" t="e">
        <f t="shared" si="25"/>
        <v>#N/A</v>
      </c>
    </row>
    <row r="34" spans="1:36" ht="12.95" customHeight="1" x14ac:dyDescent="0.15">
      <c r="A34" s="77"/>
      <c r="B34" s="99"/>
      <c r="C34" s="99"/>
      <c r="D34" s="77"/>
      <c r="E34" s="77"/>
      <c r="F34" s="4" t="str">
        <f t="shared" si="0"/>
        <v/>
      </c>
      <c r="G34" s="77"/>
      <c r="H34" s="77"/>
      <c r="I34" s="77"/>
      <c r="K34" s="78" t="e">
        <f t="shared" si="1"/>
        <v>#NUM!</v>
      </c>
      <c r="L34" s="78" t="e">
        <f t="shared" si="2"/>
        <v>#NUM!</v>
      </c>
      <c r="M34" s="78" t="e">
        <f t="shared" si="3"/>
        <v>#NUM!</v>
      </c>
      <c r="N34" s="78" t="e">
        <f t="shared" si="4"/>
        <v>#NUM!</v>
      </c>
      <c r="O34" s="78" t="e">
        <f t="shared" si="5"/>
        <v>#NUM!</v>
      </c>
      <c r="P34" s="78" t="e">
        <f t="shared" si="26"/>
        <v>#N/A</v>
      </c>
      <c r="Q34" s="78" t="e">
        <f t="shared" si="6"/>
        <v>#NUM!</v>
      </c>
      <c r="R34" s="78" t="e">
        <f t="shared" si="7"/>
        <v>#NUM!</v>
      </c>
      <c r="S34" s="78" t="e">
        <f t="shared" si="8"/>
        <v>#NUM!</v>
      </c>
      <c r="T34" s="78" t="e">
        <f t="shared" si="9"/>
        <v>#NUM!</v>
      </c>
      <c r="U34" s="78" t="e">
        <f t="shared" si="10"/>
        <v>#N/A</v>
      </c>
      <c r="V34" s="78" t="e">
        <f t="shared" si="11"/>
        <v>#NUM!</v>
      </c>
      <c r="W34" s="78" t="e">
        <f t="shared" si="12"/>
        <v>#NUM!</v>
      </c>
      <c r="X34" s="78" t="e">
        <f t="shared" si="13"/>
        <v>#NUM!</v>
      </c>
      <c r="Y34" s="78" t="e">
        <f t="shared" si="14"/>
        <v>#NUM!</v>
      </c>
      <c r="Z34" s="78" t="e">
        <f t="shared" si="15"/>
        <v>#N/A</v>
      </c>
      <c r="AA34" s="78" t="e">
        <f t="shared" si="16"/>
        <v>#NUM!</v>
      </c>
      <c r="AB34" s="78" t="e">
        <f t="shared" si="17"/>
        <v>#NUM!</v>
      </c>
      <c r="AC34" s="78" t="e">
        <f t="shared" si="18"/>
        <v>#NUM!</v>
      </c>
      <c r="AD34" s="78" t="e">
        <f t="shared" si="19"/>
        <v>#NUM!</v>
      </c>
      <c r="AE34" s="78" t="e">
        <f t="shared" si="20"/>
        <v>#NUM!</v>
      </c>
      <c r="AF34" s="78" t="e">
        <f t="shared" si="21"/>
        <v>#N/A</v>
      </c>
      <c r="AG34" s="78" t="e">
        <f t="shared" si="22"/>
        <v>#NUM!</v>
      </c>
      <c r="AH34" s="78" t="e">
        <f t="shared" si="23"/>
        <v>#NUM!</v>
      </c>
      <c r="AI34" s="78" t="e">
        <f t="shared" si="24"/>
        <v>#NUM!</v>
      </c>
      <c r="AJ34" s="78" t="e">
        <f t="shared" si="25"/>
        <v>#N/A</v>
      </c>
    </row>
    <row r="35" spans="1:36" ht="12.95" customHeight="1" x14ac:dyDescent="0.15">
      <c r="A35" s="77"/>
      <c r="B35" s="99"/>
      <c r="C35" s="99"/>
      <c r="D35" s="77"/>
      <c r="E35" s="77"/>
      <c r="F35" s="4" t="str">
        <f t="shared" si="0"/>
        <v/>
      </c>
      <c r="G35" s="77"/>
      <c r="H35" s="77"/>
      <c r="I35" s="77"/>
      <c r="K35" s="78" t="e">
        <f t="shared" si="1"/>
        <v>#NUM!</v>
      </c>
      <c r="L35" s="78" t="e">
        <f t="shared" si="2"/>
        <v>#NUM!</v>
      </c>
      <c r="M35" s="78" t="e">
        <f t="shared" si="3"/>
        <v>#NUM!</v>
      </c>
      <c r="N35" s="78" t="e">
        <f t="shared" si="4"/>
        <v>#NUM!</v>
      </c>
      <c r="O35" s="78" t="e">
        <f t="shared" si="5"/>
        <v>#NUM!</v>
      </c>
      <c r="P35" s="78" t="e">
        <f t="shared" si="26"/>
        <v>#N/A</v>
      </c>
      <c r="Q35" s="78" t="e">
        <f t="shared" si="6"/>
        <v>#NUM!</v>
      </c>
      <c r="R35" s="78" t="e">
        <f t="shared" si="7"/>
        <v>#NUM!</v>
      </c>
      <c r="S35" s="78" t="e">
        <f t="shared" si="8"/>
        <v>#NUM!</v>
      </c>
      <c r="T35" s="78" t="e">
        <f t="shared" si="9"/>
        <v>#NUM!</v>
      </c>
      <c r="U35" s="78" t="e">
        <f t="shared" si="10"/>
        <v>#N/A</v>
      </c>
      <c r="V35" s="78" t="e">
        <f t="shared" si="11"/>
        <v>#NUM!</v>
      </c>
      <c r="W35" s="78" t="e">
        <f t="shared" si="12"/>
        <v>#NUM!</v>
      </c>
      <c r="X35" s="78" t="e">
        <f t="shared" si="13"/>
        <v>#NUM!</v>
      </c>
      <c r="Y35" s="78" t="e">
        <f t="shared" si="14"/>
        <v>#NUM!</v>
      </c>
      <c r="Z35" s="78" t="e">
        <f t="shared" si="15"/>
        <v>#N/A</v>
      </c>
      <c r="AA35" s="78" t="e">
        <f t="shared" si="16"/>
        <v>#NUM!</v>
      </c>
      <c r="AB35" s="78" t="e">
        <f t="shared" si="17"/>
        <v>#NUM!</v>
      </c>
      <c r="AC35" s="78" t="e">
        <f t="shared" si="18"/>
        <v>#NUM!</v>
      </c>
      <c r="AD35" s="78" t="e">
        <f t="shared" si="19"/>
        <v>#NUM!</v>
      </c>
      <c r="AE35" s="78" t="e">
        <f t="shared" si="20"/>
        <v>#NUM!</v>
      </c>
      <c r="AF35" s="78" t="e">
        <f t="shared" si="21"/>
        <v>#N/A</v>
      </c>
      <c r="AG35" s="78" t="e">
        <f t="shared" si="22"/>
        <v>#NUM!</v>
      </c>
      <c r="AH35" s="78" t="e">
        <f t="shared" si="23"/>
        <v>#NUM!</v>
      </c>
      <c r="AI35" s="78" t="e">
        <f t="shared" si="24"/>
        <v>#NUM!</v>
      </c>
      <c r="AJ35" s="78" t="e">
        <f t="shared" si="25"/>
        <v>#N/A</v>
      </c>
    </row>
    <row r="36" spans="1:36" ht="12.95" customHeight="1" x14ac:dyDescent="0.15">
      <c r="A36" s="77"/>
      <c r="B36" s="99"/>
      <c r="C36" s="99"/>
      <c r="D36" s="77"/>
      <c r="E36" s="77"/>
      <c r="F36" s="4" t="str">
        <f t="shared" si="0"/>
        <v/>
      </c>
      <c r="G36" s="77"/>
      <c r="H36" s="77"/>
      <c r="I36" s="77"/>
      <c r="K36" s="78" t="e">
        <f t="shared" si="1"/>
        <v>#NUM!</v>
      </c>
      <c r="L36" s="78" t="e">
        <f t="shared" si="2"/>
        <v>#NUM!</v>
      </c>
      <c r="M36" s="78" t="e">
        <f t="shared" si="3"/>
        <v>#NUM!</v>
      </c>
      <c r="N36" s="78" t="e">
        <f t="shared" si="4"/>
        <v>#NUM!</v>
      </c>
      <c r="O36" s="78" t="e">
        <f t="shared" si="5"/>
        <v>#NUM!</v>
      </c>
      <c r="P36" s="78" t="e">
        <f t="shared" si="26"/>
        <v>#N/A</v>
      </c>
      <c r="Q36" s="78" t="e">
        <f t="shared" si="6"/>
        <v>#NUM!</v>
      </c>
      <c r="R36" s="78" t="e">
        <f t="shared" si="7"/>
        <v>#NUM!</v>
      </c>
      <c r="S36" s="78" t="e">
        <f t="shared" si="8"/>
        <v>#NUM!</v>
      </c>
      <c r="T36" s="78" t="e">
        <f t="shared" si="9"/>
        <v>#NUM!</v>
      </c>
      <c r="U36" s="78" t="e">
        <f t="shared" si="10"/>
        <v>#N/A</v>
      </c>
      <c r="V36" s="78" t="e">
        <f t="shared" si="11"/>
        <v>#NUM!</v>
      </c>
      <c r="W36" s="78" t="e">
        <f t="shared" si="12"/>
        <v>#NUM!</v>
      </c>
      <c r="X36" s="78" t="e">
        <f t="shared" si="13"/>
        <v>#NUM!</v>
      </c>
      <c r="Y36" s="78" t="e">
        <f t="shared" si="14"/>
        <v>#NUM!</v>
      </c>
      <c r="Z36" s="78" t="e">
        <f t="shared" si="15"/>
        <v>#N/A</v>
      </c>
      <c r="AA36" s="78" t="e">
        <f t="shared" si="16"/>
        <v>#NUM!</v>
      </c>
      <c r="AB36" s="78" t="e">
        <f t="shared" si="17"/>
        <v>#NUM!</v>
      </c>
      <c r="AC36" s="78" t="e">
        <f t="shared" si="18"/>
        <v>#NUM!</v>
      </c>
      <c r="AD36" s="78" t="e">
        <f t="shared" si="19"/>
        <v>#NUM!</v>
      </c>
      <c r="AE36" s="78" t="e">
        <f t="shared" si="20"/>
        <v>#NUM!</v>
      </c>
      <c r="AF36" s="78" t="e">
        <f t="shared" si="21"/>
        <v>#N/A</v>
      </c>
      <c r="AG36" s="78" t="e">
        <f t="shared" si="22"/>
        <v>#NUM!</v>
      </c>
      <c r="AH36" s="78" t="e">
        <f t="shared" si="23"/>
        <v>#NUM!</v>
      </c>
      <c r="AI36" s="78" t="e">
        <f t="shared" si="24"/>
        <v>#NUM!</v>
      </c>
      <c r="AJ36" s="78" t="e">
        <f t="shared" si="25"/>
        <v>#N/A</v>
      </c>
    </row>
    <row r="37" spans="1:36" ht="12.95" customHeight="1" x14ac:dyDescent="0.15">
      <c r="A37" s="77"/>
      <c r="B37" s="99"/>
      <c r="C37" s="99"/>
      <c r="D37" s="77"/>
      <c r="E37" s="77"/>
      <c r="F37" s="4" t="str">
        <f t="shared" si="0"/>
        <v/>
      </c>
      <c r="G37" s="77"/>
      <c r="H37" s="77"/>
      <c r="I37" s="77"/>
      <c r="K37" s="78" t="e">
        <f t="shared" si="1"/>
        <v>#NUM!</v>
      </c>
      <c r="L37" s="78" t="e">
        <f t="shared" si="2"/>
        <v>#NUM!</v>
      </c>
      <c r="M37" s="78" t="e">
        <f t="shared" si="3"/>
        <v>#NUM!</v>
      </c>
      <c r="N37" s="78" t="e">
        <f t="shared" si="4"/>
        <v>#NUM!</v>
      </c>
      <c r="O37" s="78" t="e">
        <f t="shared" si="5"/>
        <v>#NUM!</v>
      </c>
      <c r="P37" s="78" t="e">
        <f t="shared" si="26"/>
        <v>#N/A</v>
      </c>
      <c r="Q37" s="78" t="e">
        <f t="shared" si="6"/>
        <v>#NUM!</v>
      </c>
      <c r="R37" s="78" t="e">
        <f t="shared" si="7"/>
        <v>#NUM!</v>
      </c>
      <c r="S37" s="78" t="e">
        <f t="shared" si="8"/>
        <v>#NUM!</v>
      </c>
      <c r="T37" s="78" t="e">
        <f t="shared" si="9"/>
        <v>#NUM!</v>
      </c>
      <c r="U37" s="78" t="e">
        <f t="shared" si="10"/>
        <v>#N/A</v>
      </c>
      <c r="V37" s="78" t="e">
        <f t="shared" si="11"/>
        <v>#NUM!</v>
      </c>
      <c r="W37" s="78" t="e">
        <f t="shared" si="12"/>
        <v>#NUM!</v>
      </c>
      <c r="X37" s="78" t="e">
        <f t="shared" si="13"/>
        <v>#NUM!</v>
      </c>
      <c r="Y37" s="78" t="e">
        <f t="shared" si="14"/>
        <v>#NUM!</v>
      </c>
      <c r="Z37" s="78" t="e">
        <f t="shared" si="15"/>
        <v>#N/A</v>
      </c>
      <c r="AA37" s="78" t="e">
        <f t="shared" si="16"/>
        <v>#NUM!</v>
      </c>
      <c r="AB37" s="78" t="e">
        <f t="shared" si="17"/>
        <v>#NUM!</v>
      </c>
      <c r="AC37" s="78" t="e">
        <f t="shared" si="18"/>
        <v>#NUM!</v>
      </c>
      <c r="AD37" s="78" t="e">
        <f t="shared" si="19"/>
        <v>#NUM!</v>
      </c>
      <c r="AE37" s="78" t="e">
        <f t="shared" si="20"/>
        <v>#NUM!</v>
      </c>
      <c r="AF37" s="78" t="e">
        <f t="shared" si="21"/>
        <v>#N/A</v>
      </c>
      <c r="AG37" s="78" t="e">
        <f t="shared" si="22"/>
        <v>#NUM!</v>
      </c>
      <c r="AH37" s="78" t="e">
        <f t="shared" si="23"/>
        <v>#NUM!</v>
      </c>
      <c r="AI37" s="78" t="e">
        <f t="shared" si="24"/>
        <v>#NUM!</v>
      </c>
      <c r="AJ37" s="78" t="e">
        <f t="shared" si="25"/>
        <v>#N/A</v>
      </c>
    </row>
    <row r="38" spans="1:36" ht="12.95" customHeight="1" x14ac:dyDescent="0.15">
      <c r="A38" s="77"/>
      <c r="B38" s="99"/>
      <c r="C38" s="99"/>
      <c r="D38" s="77"/>
      <c r="E38" s="77"/>
      <c r="F38" s="4" t="str">
        <f t="shared" si="0"/>
        <v/>
      </c>
      <c r="G38" s="77"/>
      <c r="H38" s="77"/>
      <c r="I38" s="77"/>
      <c r="K38" s="78" t="e">
        <f t="shared" si="1"/>
        <v>#NUM!</v>
      </c>
      <c r="L38" s="78" t="e">
        <f t="shared" si="2"/>
        <v>#NUM!</v>
      </c>
      <c r="M38" s="78" t="e">
        <f t="shared" si="3"/>
        <v>#NUM!</v>
      </c>
      <c r="N38" s="78" t="e">
        <f t="shared" si="4"/>
        <v>#NUM!</v>
      </c>
      <c r="O38" s="78" t="e">
        <f t="shared" si="5"/>
        <v>#NUM!</v>
      </c>
      <c r="P38" s="78" t="e">
        <f t="shared" si="26"/>
        <v>#N/A</v>
      </c>
      <c r="Q38" s="78" t="e">
        <f t="shared" si="6"/>
        <v>#NUM!</v>
      </c>
      <c r="R38" s="78" t="e">
        <f t="shared" si="7"/>
        <v>#NUM!</v>
      </c>
      <c r="S38" s="78" t="e">
        <f t="shared" si="8"/>
        <v>#NUM!</v>
      </c>
      <c r="T38" s="78" t="e">
        <f t="shared" si="9"/>
        <v>#NUM!</v>
      </c>
      <c r="U38" s="78" t="e">
        <f t="shared" si="10"/>
        <v>#N/A</v>
      </c>
      <c r="V38" s="78" t="e">
        <f t="shared" si="11"/>
        <v>#NUM!</v>
      </c>
      <c r="W38" s="78" t="e">
        <f t="shared" si="12"/>
        <v>#NUM!</v>
      </c>
      <c r="X38" s="78" t="e">
        <f t="shared" si="13"/>
        <v>#NUM!</v>
      </c>
      <c r="Y38" s="78" t="e">
        <f t="shared" si="14"/>
        <v>#NUM!</v>
      </c>
      <c r="Z38" s="78" t="e">
        <f t="shared" si="15"/>
        <v>#N/A</v>
      </c>
      <c r="AA38" s="78" t="e">
        <f t="shared" si="16"/>
        <v>#NUM!</v>
      </c>
      <c r="AB38" s="78" t="e">
        <f t="shared" si="17"/>
        <v>#NUM!</v>
      </c>
      <c r="AC38" s="78" t="e">
        <f t="shared" si="18"/>
        <v>#NUM!</v>
      </c>
      <c r="AD38" s="78" t="e">
        <f t="shared" si="19"/>
        <v>#NUM!</v>
      </c>
      <c r="AE38" s="78" t="e">
        <f t="shared" si="20"/>
        <v>#NUM!</v>
      </c>
      <c r="AF38" s="78" t="e">
        <f t="shared" si="21"/>
        <v>#N/A</v>
      </c>
      <c r="AG38" s="78" t="e">
        <f t="shared" si="22"/>
        <v>#NUM!</v>
      </c>
      <c r="AH38" s="78" t="e">
        <f t="shared" si="23"/>
        <v>#NUM!</v>
      </c>
      <c r="AI38" s="78" t="e">
        <f t="shared" si="24"/>
        <v>#NUM!</v>
      </c>
      <c r="AJ38" s="78" t="e">
        <f t="shared" si="25"/>
        <v>#N/A</v>
      </c>
    </row>
    <row r="39" spans="1:36" ht="12.95" customHeight="1" x14ac:dyDescent="0.15">
      <c r="A39" s="77"/>
      <c r="B39" s="99"/>
      <c r="C39" s="99"/>
      <c r="D39" s="77"/>
      <c r="E39" s="77"/>
      <c r="F39" s="4" t="str">
        <f t="shared" si="0"/>
        <v/>
      </c>
      <c r="G39" s="77"/>
      <c r="H39" s="77"/>
      <c r="I39" s="77"/>
      <c r="K39" s="78" t="e">
        <f t="shared" si="1"/>
        <v>#NUM!</v>
      </c>
      <c r="L39" s="78" t="e">
        <f t="shared" si="2"/>
        <v>#NUM!</v>
      </c>
      <c r="M39" s="78" t="e">
        <f t="shared" si="3"/>
        <v>#NUM!</v>
      </c>
      <c r="N39" s="78" t="e">
        <f t="shared" si="4"/>
        <v>#NUM!</v>
      </c>
      <c r="O39" s="78" t="e">
        <f t="shared" si="5"/>
        <v>#NUM!</v>
      </c>
      <c r="P39" s="78" t="e">
        <f t="shared" si="26"/>
        <v>#N/A</v>
      </c>
      <c r="Q39" s="78" t="e">
        <f t="shared" si="6"/>
        <v>#NUM!</v>
      </c>
      <c r="R39" s="78" t="e">
        <f t="shared" si="7"/>
        <v>#NUM!</v>
      </c>
      <c r="S39" s="78" t="e">
        <f t="shared" si="8"/>
        <v>#NUM!</v>
      </c>
      <c r="T39" s="78" t="e">
        <f t="shared" si="9"/>
        <v>#NUM!</v>
      </c>
      <c r="U39" s="78" t="e">
        <f t="shared" si="10"/>
        <v>#N/A</v>
      </c>
      <c r="V39" s="78" t="e">
        <f t="shared" si="11"/>
        <v>#NUM!</v>
      </c>
      <c r="W39" s="78" t="e">
        <f t="shared" si="12"/>
        <v>#NUM!</v>
      </c>
      <c r="X39" s="78" t="e">
        <f t="shared" si="13"/>
        <v>#NUM!</v>
      </c>
      <c r="Y39" s="78" t="e">
        <f t="shared" si="14"/>
        <v>#NUM!</v>
      </c>
      <c r="Z39" s="78" t="e">
        <f t="shared" si="15"/>
        <v>#N/A</v>
      </c>
      <c r="AA39" s="78" t="e">
        <f t="shared" si="16"/>
        <v>#NUM!</v>
      </c>
      <c r="AB39" s="78" t="e">
        <f t="shared" si="17"/>
        <v>#NUM!</v>
      </c>
      <c r="AC39" s="78" t="e">
        <f t="shared" si="18"/>
        <v>#NUM!</v>
      </c>
      <c r="AD39" s="78" t="e">
        <f t="shared" si="19"/>
        <v>#NUM!</v>
      </c>
      <c r="AE39" s="78" t="e">
        <f t="shared" si="20"/>
        <v>#NUM!</v>
      </c>
      <c r="AF39" s="78" t="e">
        <f t="shared" si="21"/>
        <v>#N/A</v>
      </c>
      <c r="AG39" s="78" t="e">
        <f t="shared" si="22"/>
        <v>#NUM!</v>
      </c>
      <c r="AH39" s="78" t="e">
        <f t="shared" si="23"/>
        <v>#NUM!</v>
      </c>
      <c r="AI39" s="78" t="e">
        <f t="shared" si="24"/>
        <v>#NUM!</v>
      </c>
      <c r="AJ39" s="78" t="e">
        <f t="shared" si="25"/>
        <v>#N/A</v>
      </c>
    </row>
    <row r="40" spans="1:36" ht="12.95" customHeight="1" x14ac:dyDescent="0.15">
      <c r="A40" s="77"/>
      <c r="B40" s="99"/>
      <c r="C40" s="99"/>
      <c r="D40" s="77"/>
      <c r="E40" s="77"/>
      <c r="F40" s="4" t="str">
        <f t="shared" si="0"/>
        <v/>
      </c>
      <c r="G40" s="77"/>
      <c r="H40" s="77"/>
      <c r="I40" s="77"/>
      <c r="K40" s="78" t="e">
        <f t="shared" si="1"/>
        <v>#NUM!</v>
      </c>
      <c r="L40" s="78" t="e">
        <f t="shared" si="2"/>
        <v>#NUM!</v>
      </c>
      <c r="M40" s="78" t="e">
        <f t="shared" si="3"/>
        <v>#NUM!</v>
      </c>
      <c r="N40" s="78" t="e">
        <f t="shared" si="4"/>
        <v>#NUM!</v>
      </c>
      <c r="O40" s="78" t="e">
        <f t="shared" si="5"/>
        <v>#NUM!</v>
      </c>
      <c r="P40" s="78" t="e">
        <f t="shared" si="26"/>
        <v>#N/A</v>
      </c>
      <c r="Q40" s="78" t="e">
        <f t="shared" si="6"/>
        <v>#NUM!</v>
      </c>
      <c r="R40" s="78" t="e">
        <f t="shared" si="7"/>
        <v>#NUM!</v>
      </c>
      <c r="S40" s="78" t="e">
        <f t="shared" si="8"/>
        <v>#NUM!</v>
      </c>
      <c r="T40" s="78" t="e">
        <f t="shared" si="9"/>
        <v>#NUM!</v>
      </c>
      <c r="U40" s="78" t="e">
        <f t="shared" si="10"/>
        <v>#N/A</v>
      </c>
      <c r="V40" s="78" t="e">
        <f t="shared" si="11"/>
        <v>#NUM!</v>
      </c>
      <c r="W40" s="78" t="e">
        <f t="shared" si="12"/>
        <v>#NUM!</v>
      </c>
      <c r="X40" s="78" t="e">
        <f t="shared" si="13"/>
        <v>#NUM!</v>
      </c>
      <c r="Y40" s="78" t="e">
        <f t="shared" si="14"/>
        <v>#NUM!</v>
      </c>
      <c r="Z40" s="78" t="e">
        <f t="shared" si="15"/>
        <v>#N/A</v>
      </c>
      <c r="AA40" s="78" t="e">
        <f t="shared" si="16"/>
        <v>#NUM!</v>
      </c>
      <c r="AB40" s="78" t="e">
        <f t="shared" si="17"/>
        <v>#NUM!</v>
      </c>
      <c r="AC40" s="78" t="e">
        <f t="shared" si="18"/>
        <v>#NUM!</v>
      </c>
      <c r="AD40" s="78" t="e">
        <f t="shared" si="19"/>
        <v>#NUM!</v>
      </c>
      <c r="AE40" s="78" t="e">
        <f t="shared" si="20"/>
        <v>#NUM!</v>
      </c>
      <c r="AF40" s="78" t="e">
        <f t="shared" si="21"/>
        <v>#N/A</v>
      </c>
      <c r="AG40" s="78" t="e">
        <f t="shared" si="22"/>
        <v>#NUM!</v>
      </c>
      <c r="AH40" s="78" t="e">
        <f t="shared" si="23"/>
        <v>#NUM!</v>
      </c>
      <c r="AI40" s="78" t="e">
        <f t="shared" si="24"/>
        <v>#NUM!</v>
      </c>
      <c r="AJ40" s="78" t="e">
        <f t="shared" si="25"/>
        <v>#N/A</v>
      </c>
    </row>
    <row r="41" spans="1:36" ht="12.95" customHeight="1" x14ac:dyDescent="0.15">
      <c r="A41" s="77"/>
      <c r="B41" s="99"/>
      <c r="C41" s="99"/>
      <c r="D41" s="77"/>
      <c r="E41" s="77"/>
      <c r="F41" s="4" t="str">
        <f t="shared" si="0"/>
        <v/>
      </c>
      <c r="G41" s="77"/>
      <c r="H41" s="77"/>
      <c r="I41" s="77"/>
      <c r="K41" s="78" t="e">
        <f t="shared" si="1"/>
        <v>#NUM!</v>
      </c>
      <c r="L41" s="78" t="e">
        <f t="shared" si="2"/>
        <v>#NUM!</v>
      </c>
      <c r="M41" s="78" t="e">
        <f t="shared" si="3"/>
        <v>#NUM!</v>
      </c>
      <c r="N41" s="78" t="e">
        <f t="shared" si="4"/>
        <v>#NUM!</v>
      </c>
      <c r="O41" s="78" t="e">
        <f t="shared" si="5"/>
        <v>#NUM!</v>
      </c>
      <c r="P41" s="78" t="e">
        <f t="shared" si="26"/>
        <v>#N/A</v>
      </c>
      <c r="Q41" s="78" t="e">
        <f t="shared" si="6"/>
        <v>#NUM!</v>
      </c>
      <c r="R41" s="78" t="e">
        <f t="shared" si="7"/>
        <v>#NUM!</v>
      </c>
      <c r="S41" s="78" t="e">
        <f t="shared" si="8"/>
        <v>#NUM!</v>
      </c>
      <c r="T41" s="78" t="e">
        <f t="shared" si="9"/>
        <v>#NUM!</v>
      </c>
      <c r="U41" s="78" t="e">
        <f t="shared" si="10"/>
        <v>#N/A</v>
      </c>
      <c r="V41" s="78" t="e">
        <f t="shared" si="11"/>
        <v>#NUM!</v>
      </c>
      <c r="W41" s="78" t="e">
        <f t="shared" si="12"/>
        <v>#NUM!</v>
      </c>
      <c r="X41" s="78" t="e">
        <f t="shared" si="13"/>
        <v>#NUM!</v>
      </c>
      <c r="Y41" s="78" t="e">
        <f t="shared" si="14"/>
        <v>#NUM!</v>
      </c>
      <c r="Z41" s="78" t="e">
        <f t="shared" si="15"/>
        <v>#N/A</v>
      </c>
      <c r="AA41" s="78" t="e">
        <f t="shared" si="16"/>
        <v>#NUM!</v>
      </c>
      <c r="AB41" s="78" t="e">
        <f t="shared" si="17"/>
        <v>#NUM!</v>
      </c>
      <c r="AC41" s="78" t="e">
        <f t="shared" si="18"/>
        <v>#NUM!</v>
      </c>
      <c r="AD41" s="78" t="e">
        <f t="shared" si="19"/>
        <v>#NUM!</v>
      </c>
      <c r="AE41" s="78" t="e">
        <f t="shared" si="20"/>
        <v>#NUM!</v>
      </c>
      <c r="AF41" s="78" t="e">
        <f t="shared" si="21"/>
        <v>#N/A</v>
      </c>
      <c r="AG41" s="78" t="e">
        <f t="shared" si="22"/>
        <v>#NUM!</v>
      </c>
      <c r="AH41" s="78" t="e">
        <f t="shared" si="23"/>
        <v>#NUM!</v>
      </c>
      <c r="AI41" s="78" t="e">
        <f t="shared" si="24"/>
        <v>#NUM!</v>
      </c>
      <c r="AJ41" s="78" t="e">
        <f t="shared" si="25"/>
        <v>#N/A</v>
      </c>
    </row>
    <row r="42" spans="1:36" ht="12.95" customHeight="1" x14ac:dyDescent="0.15">
      <c r="A42" s="77"/>
      <c r="B42" s="99"/>
      <c r="C42" s="99"/>
      <c r="D42" s="77"/>
      <c r="E42" s="77"/>
      <c r="F42" s="4" t="str">
        <f t="shared" si="0"/>
        <v/>
      </c>
      <c r="G42" s="77"/>
      <c r="H42" s="77"/>
      <c r="I42" s="77"/>
      <c r="K42" s="78" t="e">
        <f t="shared" si="1"/>
        <v>#NUM!</v>
      </c>
      <c r="L42" s="78" t="e">
        <f t="shared" si="2"/>
        <v>#NUM!</v>
      </c>
      <c r="M42" s="78" t="e">
        <f t="shared" si="3"/>
        <v>#NUM!</v>
      </c>
      <c r="N42" s="78" t="e">
        <f t="shared" si="4"/>
        <v>#NUM!</v>
      </c>
      <c r="O42" s="78" t="e">
        <f t="shared" si="5"/>
        <v>#NUM!</v>
      </c>
      <c r="P42" s="78" t="e">
        <f t="shared" si="26"/>
        <v>#N/A</v>
      </c>
      <c r="Q42" s="78" t="e">
        <f t="shared" si="6"/>
        <v>#NUM!</v>
      </c>
      <c r="R42" s="78" t="e">
        <f t="shared" si="7"/>
        <v>#NUM!</v>
      </c>
      <c r="S42" s="78" t="e">
        <f t="shared" si="8"/>
        <v>#NUM!</v>
      </c>
      <c r="T42" s="78" t="e">
        <f t="shared" si="9"/>
        <v>#NUM!</v>
      </c>
      <c r="U42" s="78" t="e">
        <f t="shared" si="10"/>
        <v>#N/A</v>
      </c>
      <c r="V42" s="78" t="e">
        <f t="shared" si="11"/>
        <v>#NUM!</v>
      </c>
      <c r="W42" s="78" t="e">
        <f t="shared" si="12"/>
        <v>#NUM!</v>
      </c>
      <c r="X42" s="78" t="e">
        <f t="shared" si="13"/>
        <v>#NUM!</v>
      </c>
      <c r="Y42" s="78" t="e">
        <f t="shared" si="14"/>
        <v>#NUM!</v>
      </c>
      <c r="Z42" s="78" t="e">
        <f t="shared" si="15"/>
        <v>#N/A</v>
      </c>
      <c r="AA42" s="78" t="e">
        <f t="shared" si="16"/>
        <v>#NUM!</v>
      </c>
      <c r="AB42" s="78" t="e">
        <f t="shared" si="17"/>
        <v>#NUM!</v>
      </c>
      <c r="AC42" s="78" t="e">
        <f t="shared" si="18"/>
        <v>#NUM!</v>
      </c>
      <c r="AD42" s="78" t="e">
        <f t="shared" si="19"/>
        <v>#NUM!</v>
      </c>
      <c r="AE42" s="78" t="e">
        <f t="shared" si="20"/>
        <v>#NUM!</v>
      </c>
      <c r="AF42" s="78" t="e">
        <f t="shared" si="21"/>
        <v>#N/A</v>
      </c>
      <c r="AG42" s="78" t="e">
        <f t="shared" si="22"/>
        <v>#NUM!</v>
      </c>
      <c r="AH42" s="78" t="e">
        <f t="shared" si="23"/>
        <v>#NUM!</v>
      </c>
      <c r="AI42" s="78" t="e">
        <f t="shared" si="24"/>
        <v>#NUM!</v>
      </c>
      <c r="AJ42" s="78" t="e">
        <f t="shared" si="25"/>
        <v>#N/A</v>
      </c>
    </row>
    <row r="43" spans="1:36" ht="12.95" customHeight="1" x14ac:dyDescent="0.15">
      <c r="A43" s="77"/>
      <c r="B43" s="99"/>
      <c r="C43" s="99"/>
      <c r="D43" s="77"/>
      <c r="E43" s="77"/>
      <c r="F43" s="4" t="str">
        <f t="shared" si="0"/>
        <v/>
      </c>
      <c r="G43" s="77"/>
      <c r="H43" s="77"/>
      <c r="I43" s="77"/>
      <c r="K43" s="78" t="e">
        <f t="shared" si="1"/>
        <v>#NUM!</v>
      </c>
      <c r="L43" s="78" t="e">
        <f t="shared" si="2"/>
        <v>#NUM!</v>
      </c>
      <c r="M43" s="78" t="e">
        <f t="shared" si="3"/>
        <v>#NUM!</v>
      </c>
      <c r="N43" s="78" t="e">
        <f t="shared" si="4"/>
        <v>#NUM!</v>
      </c>
      <c r="O43" s="78" t="e">
        <f t="shared" si="5"/>
        <v>#NUM!</v>
      </c>
      <c r="P43" s="78" t="e">
        <f t="shared" si="26"/>
        <v>#N/A</v>
      </c>
      <c r="Q43" s="78" t="e">
        <f t="shared" si="6"/>
        <v>#NUM!</v>
      </c>
      <c r="R43" s="78" t="e">
        <f t="shared" si="7"/>
        <v>#NUM!</v>
      </c>
      <c r="S43" s="78" t="e">
        <f t="shared" si="8"/>
        <v>#NUM!</v>
      </c>
      <c r="T43" s="78" t="e">
        <f t="shared" si="9"/>
        <v>#NUM!</v>
      </c>
      <c r="U43" s="78" t="e">
        <f t="shared" si="10"/>
        <v>#N/A</v>
      </c>
      <c r="V43" s="78" t="e">
        <f t="shared" si="11"/>
        <v>#NUM!</v>
      </c>
      <c r="W43" s="78" t="e">
        <f t="shared" si="12"/>
        <v>#NUM!</v>
      </c>
      <c r="X43" s="78" t="e">
        <f t="shared" si="13"/>
        <v>#NUM!</v>
      </c>
      <c r="Y43" s="78" t="e">
        <f t="shared" si="14"/>
        <v>#NUM!</v>
      </c>
      <c r="Z43" s="78" t="e">
        <f t="shared" si="15"/>
        <v>#N/A</v>
      </c>
      <c r="AA43" s="78" t="e">
        <f t="shared" si="16"/>
        <v>#NUM!</v>
      </c>
      <c r="AB43" s="78" t="e">
        <f t="shared" si="17"/>
        <v>#NUM!</v>
      </c>
      <c r="AC43" s="78" t="e">
        <f t="shared" si="18"/>
        <v>#NUM!</v>
      </c>
      <c r="AD43" s="78" t="e">
        <f t="shared" si="19"/>
        <v>#NUM!</v>
      </c>
      <c r="AE43" s="78" t="e">
        <f t="shared" si="20"/>
        <v>#NUM!</v>
      </c>
      <c r="AF43" s="78" t="e">
        <f t="shared" si="21"/>
        <v>#N/A</v>
      </c>
      <c r="AG43" s="78" t="e">
        <f t="shared" si="22"/>
        <v>#NUM!</v>
      </c>
      <c r="AH43" s="78" t="e">
        <f t="shared" si="23"/>
        <v>#NUM!</v>
      </c>
      <c r="AI43" s="78" t="e">
        <f t="shared" si="24"/>
        <v>#NUM!</v>
      </c>
      <c r="AJ43" s="78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77" t="s">
        <v>18</v>
      </c>
      <c r="D46" s="77" t="s">
        <v>19</v>
      </c>
      <c r="E46" s="77" t="s">
        <v>20</v>
      </c>
      <c r="F46" s="11"/>
      <c r="G46" s="5" t="s">
        <v>21</v>
      </c>
      <c r="H46" s="13"/>
      <c r="I46" s="111" t="s">
        <v>466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13</v>
      </c>
      <c r="D47" s="15">
        <f>COUNTIF(G4:G43,"*下層*")</f>
        <v>0</v>
      </c>
      <c r="E47" s="15">
        <f>COUNTA(A4:A43)</f>
        <v>13</v>
      </c>
      <c r="F47" s="11"/>
      <c r="G47" s="16">
        <f>C47*100</f>
        <v>1300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24</v>
      </c>
      <c r="D48" s="15" t="str">
        <f>IF(D47&gt;0,ROUND(SUMIF(G4:G43,"*下層*",E4:E43)/D47,0),"")</f>
        <v/>
      </c>
      <c r="E48" s="15">
        <f>ROUND(SUM(E4:E43)/E47,0)</f>
        <v>24</v>
      </c>
      <c r="F48" s="14"/>
      <c r="G48" s="16">
        <f>C48</f>
        <v>24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33</v>
      </c>
      <c r="D49" s="15" t="str">
        <f>IF(D47&gt;0,ROUND(SUMIF(G4:G43,"*下層*",D4:D43)/D47,0),"")</f>
        <v/>
      </c>
      <c r="E49" s="15">
        <f>ROUND(SUM(D4:D43)/E47,0)</f>
        <v>33</v>
      </c>
      <c r="F49" s="14"/>
      <c r="G49" s="16">
        <f>C49</f>
        <v>33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13.109999999999998</v>
      </c>
      <c r="D50" s="17">
        <f>SUMIF(G4:G43,"*下層*",F4:F43)</f>
        <v>0</v>
      </c>
      <c r="E50" s="4">
        <f>SUM(F4:F43)</f>
        <v>13.109999999999998</v>
      </c>
      <c r="F50" s="14"/>
      <c r="G50" s="18">
        <f>C50*100</f>
        <v>1310.9999999999998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形状比＝73、Sr＝12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77" t="s">
        <v>18</v>
      </c>
      <c r="D53" s="77" t="s">
        <v>19</v>
      </c>
      <c r="E53" s="77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4</v>
      </c>
      <c r="D54" s="15">
        <f>COUNTIF(H4:H43,"▲")</f>
        <v>0</v>
      </c>
      <c r="E54" s="15">
        <f>COUNTA(H4:H43)</f>
        <v>4</v>
      </c>
      <c r="F54" s="11"/>
      <c r="G54" s="16">
        <f>C54*100</f>
        <v>400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20</v>
      </c>
      <c r="D55" s="15" t="str">
        <f>IF(D54&gt;0,ROUND(SUMIF(H4:H43,"▲",E4:E43)/D54,0),"")</f>
        <v/>
      </c>
      <c r="E55" s="15">
        <f>ROUND(SUMIF(H4:H43,"*",E4:E43)/E54,0)</f>
        <v>20</v>
      </c>
      <c r="F55" s="14"/>
      <c r="G55" s="16">
        <f>C55</f>
        <v>20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25</v>
      </c>
      <c r="D56" s="15" t="str">
        <f>IF(D54&gt;0,ROUND(SUMIF(H4:H43,"▲",D4:D43)/D54,0),"")</f>
        <v/>
      </c>
      <c r="E56" s="15">
        <f>ROUND(SUMIF(H4:H43,"*",D4:D43)/E54,0)</f>
        <v>25</v>
      </c>
      <c r="F56" s="14"/>
      <c r="G56" s="16">
        <f>C56</f>
        <v>25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1.92</v>
      </c>
      <c r="D57" s="17">
        <f>SUMIF(H4:H43,"▲",F4:F43)</f>
        <v>0</v>
      </c>
      <c r="E57" s="17">
        <f>SUM(C57:D57)</f>
        <v>1.92</v>
      </c>
      <c r="F57" s="14"/>
      <c r="G57" s="20">
        <f>C57*100</f>
        <v>192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77" t="s">
        <v>18</v>
      </c>
      <c r="D60" s="77" t="s">
        <v>19</v>
      </c>
      <c r="E60" s="77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30.8</v>
      </c>
      <c r="D61" s="21" t="str">
        <f>IF(D47&gt;0,ROUND(D54/D47*100,1),"")</f>
        <v/>
      </c>
      <c r="E61" s="21">
        <f>ROUND(E54/E47*100,1)</f>
        <v>30.8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14.6</v>
      </c>
      <c r="D62" s="21" t="str">
        <f>IF(D47&gt;0,ROUND(D57/D50*100,1),"")</f>
        <v/>
      </c>
      <c r="E62" s="21">
        <f>ROUND(E57/E50*100,1)</f>
        <v>14.6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77" t="s">
        <v>18</v>
      </c>
      <c r="D65" s="77" t="s">
        <v>19</v>
      </c>
      <c r="E65" s="77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9</v>
      </c>
      <c r="D66" s="15">
        <f>D47-D54</f>
        <v>0</v>
      </c>
      <c r="E66" s="15">
        <f>SUM(C66:D66)</f>
        <v>9</v>
      </c>
      <c r="F66" s="11"/>
      <c r="G66" s="16">
        <f>C66*100</f>
        <v>900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25</v>
      </c>
      <c r="D67" s="15" t="str">
        <f>IF(D66&gt;0,ROUND(SUMIFS(E4:E43,G7:G43,"*下層*",H4:H43,"")/D66,0),"")</f>
        <v/>
      </c>
      <c r="E67" s="15">
        <f>IF(E66&gt;0,ROUND(SUMIF(H4:H43,"",E4:E43)/E66,0),"")</f>
        <v>25</v>
      </c>
      <c r="F67" s="14"/>
      <c r="G67" s="16">
        <f>C67</f>
        <v>25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36</v>
      </c>
      <c r="D68" s="15" t="str">
        <f>IF(D66&gt;0,ROUND(SUMIFS(D4:D43,G7:G43,"*下層*",H4:H43,"")/D66,0),"")</f>
        <v/>
      </c>
      <c r="E68" s="15">
        <f>IF(E66&gt;0,ROUND(SUMIF(H4:H43,"",D4:D43)/E66,0),"")</f>
        <v>36</v>
      </c>
      <c r="F68" s="14"/>
      <c r="G68" s="16">
        <f>C68</f>
        <v>36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11.189999999999998</v>
      </c>
      <c r="D69" s="17" t="str">
        <f>IF(D66&gt;0,D50-D57,"")</f>
        <v/>
      </c>
      <c r="E69" s="4">
        <f>SUM(C69:D69)</f>
        <v>11.189999999999998</v>
      </c>
      <c r="F69" s="14"/>
      <c r="G69" s="18">
        <f>C69*100</f>
        <v>1118.9999999999998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形状比＝69、Sr＝13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47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207" priority="16" stopIfTrue="1">
      <formula>AND(($H4="スギ"),(#REF!&lt;12))</formula>
    </cfRule>
  </conditionalFormatting>
  <conditionalFormatting sqref="L4:L43">
    <cfRule type="expression" dxfId="206" priority="15" stopIfTrue="1">
      <formula>AND(($H4="スギ"),(#REF!&lt;22),(#REF!&gt;=12))</formula>
    </cfRule>
  </conditionalFormatting>
  <conditionalFormatting sqref="M4:M43">
    <cfRule type="expression" dxfId="205" priority="14" stopIfTrue="1">
      <formula>AND(($H4="スギ"),(#REF!&lt;32),(#REF!&gt;=22))</formula>
    </cfRule>
  </conditionalFormatting>
  <conditionalFormatting sqref="N4:N43">
    <cfRule type="expression" dxfId="204" priority="13" stopIfTrue="1">
      <formula>AND(($H4="スギ"),(#REF!&lt;42),(#REF!&gt;=32))</formula>
    </cfRule>
  </conditionalFormatting>
  <conditionalFormatting sqref="U4:U43 Z4:AF43 AJ4:AJ43 O4:P43">
    <cfRule type="expression" dxfId="203" priority="12" stopIfTrue="1">
      <formula>AND(($H4="スギ"),(#REF!&gt;=42))</formula>
    </cfRule>
  </conditionalFormatting>
  <conditionalFormatting sqref="Q4:Q43 AA4:AA43">
    <cfRule type="expression" dxfId="202" priority="11" stopIfTrue="1">
      <formula>AND(($H4="ヒノキ"),(#REF!&lt;12))</formula>
    </cfRule>
  </conditionalFormatting>
  <conditionalFormatting sqref="R4:R43 AB4:AE43">
    <cfRule type="expression" dxfId="201" priority="10" stopIfTrue="1">
      <formula>AND(($H4="ヒノキ"),(#REF!&lt;22),(#REF!&gt;=12))</formula>
    </cfRule>
  </conditionalFormatting>
  <conditionalFormatting sqref="S4:S43">
    <cfRule type="expression" dxfId="200" priority="9" stopIfTrue="1">
      <formula>AND(($H4="ヒノキ"),(#REF!&lt;32),(#REF!&gt;=22))</formula>
    </cfRule>
  </conditionalFormatting>
  <conditionalFormatting sqref="T4:U43 Z4:AF43 AJ4:AJ43">
    <cfRule type="expression" dxfId="199" priority="8" stopIfTrue="1">
      <formula>AND(($H4="ヒノキ"),(#REF!&gt;=32))</formula>
    </cfRule>
  </conditionalFormatting>
  <conditionalFormatting sqref="V4:V43 AA4:AA43">
    <cfRule type="expression" dxfId="198" priority="7" stopIfTrue="1">
      <formula>AND(($H4="アカマツ"),(#REF!&lt;12))</formula>
    </cfRule>
  </conditionalFormatting>
  <conditionalFormatting sqref="W4:W43 AB4:AB43">
    <cfRule type="expression" dxfId="197" priority="6" stopIfTrue="1">
      <formula>AND(($H4="アカマツ"),(#REF!&lt;22),(#REF!&gt;=12))</formula>
    </cfRule>
  </conditionalFormatting>
  <conditionalFormatting sqref="X4:X43 AC4:AC43">
    <cfRule type="expression" dxfId="196" priority="5" stopIfTrue="1">
      <formula>AND(($H4="アカマツ"),(#REF!&lt;42),(#REF!&gt;=22))</formula>
    </cfRule>
  </conditionalFormatting>
  <conditionalFormatting sqref="Y4:AF43 AJ4:AJ43">
    <cfRule type="expression" dxfId="195" priority="4" stopIfTrue="1">
      <formula>AND(($H4="アカマツ"),(#REF!&gt;=42))</formula>
    </cfRule>
  </conditionalFormatting>
  <conditionalFormatting sqref="AG4:AG43">
    <cfRule type="expression" dxfId="194" priority="3" stopIfTrue="1">
      <formula>AND(($H4&lt;&gt;"スギ"),($H4&lt;&gt;"ヒノキ"),($H4&lt;&gt;"アカマツ"),(#REF!&lt;12))</formula>
    </cfRule>
  </conditionalFormatting>
  <conditionalFormatting sqref="AH4:AH43">
    <cfRule type="expression" dxfId="193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192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FFFF00"/>
  </sheetPr>
  <dimension ref="A1:AJ120"/>
  <sheetViews>
    <sheetView showGridLines="0" view="pageBreakPreview" topLeftCell="A22" zoomScaleNormal="85" zoomScaleSheetLayoutView="100" workbookViewId="0">
      <selection activeCell="I46" sqref="I46:I61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526</v>
      </c>
      <c r="B2" s="100"/>
      <c r="C2" s="100"/>
      <c r="D2" s="100"/>
      <c r="E2" s="100"/>
      <c r="F2" s="100"/>
      <c r="G2" s="100"/>
      <c r="H2" s="101" t="s">
        <v>341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79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8">
        <v>0</v>
      </c>
      <c r="L3" s="78">
        <v>12</v>
      </c>
      <c r="M3" s="78">
        <v>22</v>
      </c>
      <c r="N3" s="78">
        <v>32</v>
      </c>
      <c r="O3" s="78">
        <v>42</v>
      </c>
      <c r="P3" s="78" t="s">
        <v>14</v>
      </c>
      <c r="Q3" s="78">
        <v>0</v>
      </c>
      <c r="R3" s="78">
        <v>12</v>
      </c>
      <c r="S3" s="78">
        <v>22</v>
      </c>
      <c r="T3" s="78">
        <v>32</v>
      </c>
      <c r="U3" s="78" t="s">
        <v>14</v>
      </c>
      <c r="V3" s="78">
        <v>0</v>
      </c>
      <c r="W3" s="78">
        <v>12</v>
      </c>
      <c r="X3" s="78">
        <v>22</v>
      </c>
      <c r="Y3" s="78">
        <v>42</v>
      </c>
      <c r="Z3" s="78" t="s">
        <v>14</v>
      </c>
      <c r="AA3" s="78">
        <v>0</v>
      </c>
      <c r="AB3" s="78">
        <v>12</v>
      </c>
      <c r="AC3" s="78">
        <v>22</v>
      </c>
      <c r="AD3" s="78">
        <v>32</v>
      </c>
      <c r="AE3" s="78">
        <v>42</v>
      </c>
      <c r="AF3" s="78" t="s">
        <v>14</v>
      </c>
      <c r="AG3" s="78">
        <v>0</v>
      </c>
      <c r="AH3" s="78">
        <v>12</v>
      </c>
      <c r="AI3" s="78">
        <v>42</v>
      </c>
      <c r="AJ3" s="78" t="s">
        <v>14</v>
      </c>
    </row>
    <row r="4" spans="1:36" ht="12.95" customHeight="1" x14ac:dyDescent="0.15">
      <c r="A4" s="77">
        <v>211</v>
      </c>
      <c r="B4" s="99" t="s">
        <v>451</v>
      </c>
      <c r="C4" s="99"/>
      <c r="D4" s="77">
        <v>26</v>
      </c>
      <c r="E4" s="77">
        <v>19</v>
      </c>
      <c r="F4" s="4">
        <f t="shared" ref="F4:F43" si="0">IF(D4&gt;0,IF(B4="スギ",P4,IF(B4="ヒノキ",U4,IF(B4="アカマツ",Z4,IF(B4="カラマツ",AF4,AJ4)))),"")</f>
        <v>0.45</v>
      </c>
      <c r="G4" s="5"/>
      <c r="H4" s="77"/>
      <c r="I4" s="77" t="s">
        <v>38</v>
      </c>
      <c r="J4" s="1" t="s">
        <v>15</v>
      </c>
      <c r="K4" s="78">
        <f t="shared" ref="K4:K43" si="1">IF(ROUND(10^(-5+0.8769+1.7454*LOG(D4)+1.014*LOG(E4)),2)&gt;=0.01,ROUND(10^(-5+0.8769+1.7454*LOG(D4)+1.014*LOG(E4)),2),ROUND(10^(-5+0.8769+1.7454*LOG(D4)+1.014*LOG(E4)),3))</f>
        <v>0.44</v>
      </c>
      <c r="L4" s="78">
        <f t="shared" ref="L4:L43" si="2">ROUND(10^(-5+0.73504+1.83346*LOG(D4)+1.06569*LOG(E4)),2)</f>
        <v>0.49</v>
      </c>
      <c r="M4" s="78">
        <f t="shared" ref="M4:M43" si="3">ROUND(10^(-5+0.71514+1.74357*LOG(D4)+1.17719*LOG(E4)),2)</f>
        <v>0.49</v>
      </c>
      <c r="N4" s="78">
        <f t="shared" ref="N4:N43" si="4">ROUND(10^(-5+0.82956+1.76381*LOG(D4)+1.06412*LOG(E4)),2)</f>
        <v>0.49</v>
      </c>
      <c r="O4" s="78">
        <f t="shared" ref="O4:O43" si="5">ROUND(10^(-5+0.88226+1.79204*LOG(D4)+0.99303*LOG(E4)),2)</f>
        <v>0.49</v>
      </c>
      <c r="P4" s="78">
        <f>HLOOKUP($D4,K$3:O$43,MATCH($A4,$A$3:$A$43,0),1)</f>
        <v>0.49</v>
      </c>
      <c r="Q4" s="78">
        <f t="shared" ref="Q4:Q43" si="6">IF(ROUND(10^(1.810672*LOG(D4)+0.982833*LOG(E4)-4.173533),2)&gt;=0.01,ROUND(10^(1.810672*LOG(D4)+0.982833*LOG(E4)-4.173533),2),ROUND(10^(1.810672*LOG(D4)+0.982833*LOG(E4)-4.173533),3))</f>
        <v>0.44</v>
      </c>
      <c r="R4" s="78">
        <f t="shared" ref="R4:R43" si="7">ROUND(10^(1.905709*LOG(D4)+1.011385*LOG(E4)-4.293729),2)</f>
        <v>0.5</v>
      </c>
      <c r="S4" s="78">
        <f t="shared" ref="S4:S43" si="8">ROUND(10^(1.771888*LOG(D4)+1.138415*LOG(E4)-4.271259),2)</f>
        <v>0.49</v>
      </c>
      <c r="T4" s="78">
        <f t="shared" ref="T4:T43" si="9">ROUND(10^(1.671519*LOG(D4)+1.363617*LOG(E4)-4.404407),2)</f>
        <v>0.51</v>
      </c>
      <c r="U4" s="78">
        <f t="shared" ref="U4:U43" si="10">HLOOKUP($D4,Q$3:T$43,MATCH($A4,$A$3:$A$43,0),1)</f>
        <v>0.49</v>
      </c>
      <c r="V4" s="78">
        <f t="shared" ref="V4:V43" si="11">IF(ROUND(10^(-4.249503+1.946501*LOG(D4)+0.942682*LOG(E4)),2)&gt;=0.01,ROUND(10^(-4.249503+1.946501*LOG(D4)+0.942682*LOG(E4)),2),ROUND(10^(-4.249503+1.946501*LOG(D4)+0.942682*LOG(E4)),3))</f>
        <v>0.51</v>
      </c>
      <c r="W4" s="78">
        <f t="shared" ref="W4:W43" si="12">ROUND(10^(-4.155639+1.847898*LOG(D4)+0.951955*LOG(E4)),2)</f>
        <v>0.47</v>
      </c>
      <c r="X4" s="78">
        <f t="shared" ref="X4:X43" si="13">ROUND(10^(-4.194535+1.804172*LOG(D4)+1.034248*LOG(E4)),2)</f>
        <v>0.48</v>
      </c>
      <c r="Y4" s="78">
        <f t="shared" ref="Y4:Y43" si="14">ROUND(10^(-4.42347+2.006485*LOG(D4)+0.967757*LOG(E4)),2)</f>
        <v>0.45</v>
      </c>
      <c r="Z4" s="78">
        <f t="shared" ref="Z4:Z43" si="15">HLOOKUP($D4,V$3:Y$43,MATCH($A4,$A$3:$A$43,0),1)</f>
        <v>0.48</v>
      </c>
      <c r="AA4" s="78">
        <f t="shared" ref="AA4:AA43" si="16">IF(ROUND(10^(1.80389*LOG(D4)+0.962587*LOG(E4)-4.155099),2)&gt;=0.01,ROUND(10^(1.80389*LOG(D4)+0.962587*LOG(E4)-4.155099),2),ROUND(10^(1.80389*LOG(D4)+0.962587*LOG(E4)-4.155099),3))</f>
        <v>0.42</v>
      </c>
      <c r="AB4" s="78">
        <f t="shared" ref="AB4:AB43" si="17">ROUND(10^(1.979213*LOG(D4)+0.998347*LOG(E4)-4.369281),2)</f>
        <v>0.51</v>
      </c>
      <c r="AC4" s="78">
        <f t="shared" ref="AC4:AC43" si="18">ROUND(10^(1.904401*LOG(D4)+1.062478*LOG(E4)-4.348104),2)</f>
        <v>0.51</v>
      </c>
      <c r="AD4" s="78">
        <f t="shared" ref="AD4:AD43" si="19">ROUND(10^(1.640825*LOG(D4)+1.080387*LOG(E4)-3.976731),2)</f>
        <v>0.53</v>
      </c>
      <c r="AE4" s="78">
        <f t="shared" ref="AE4:AE43" si="20">ROUND(10^(1.90887*LOG(D4)+1.088002*LOG(E4)-4.431495),2)</f>
        <v>0.46</v>
      </c>
      <c r="AF4" s="78">
        <f t="shared" ref="AF4:AF43" si="21">HLOOKUP($D4,AA$3:AE$43,MATCH($A4,$A$3:$A$43,0),1)</f>
        <v>0.51</v>
      </c>
      <c r="AG4" s="78">
        <f t="shared" ref="AG4:AG43" si="22">IF(ROUND(10^(1.94019664*LOG(D4)+0.84689666*LOG(E4)-4.20067295),2)&gt;=0.01,ROUND(10^(1.94019664*LOG(D4)+0.84689666*LOG(E4)-4.20067295),2),ROUND(10^(1.94019664*LOG(D4)+0.84689666*LOG(E4)-4.20067295),3))</f>
        <v>0.42</v>
      </c>
      <c r="AH4" s="78">
        <f t="shared" ref="AH4:AH43" si="23">ROUND(10^(1.93813902*LOG(D4)+0.96697002*LOG(E4)-4.32216295),2)</f>
        <v>0.45</v>
      </c>
      <c r="AI4" s="78">
        <f t="shared" ref="AI4:AI43" si="24">ROUND(10^(1.82464098*LOG(D4)+0.97625989*LOG(E4)-4.15096808),2)</f>
        <v>0.48</v>
      </c>
      <c r="AJ4" s="78">
        <f t="shared" ref="AJ4:AJ43" si="25">HLOOKUP($D4,AG$3:AI$43,MATCH($A4,$A$3:$A$43,0),1)</f>
        <v>0.45</v>
      </c>
    </row>
    <row r="5" spans="1:36" ht="12.95" customHeight="1" x14ac:dyDescent="0.15">
      <c r="A5" s="77">
        <v>212</v>
      </c>
      <c r="B5" s="99" t="s">
        <v>467</v>
      </c>
      <c r="C5" s="99"/>
      <c r="D5" s="77">
        <v>10</v>
      </c>
      <c r="E5" s="77">
        <v>7</v>
      </c>
      <c r="F5" s="4">
        <f t="shared" si="0"/>
        <v>0.03</v>
      </c>
      <c r="G5" s="5"/>
      <c r="H5" s="77" t="s">
        <v>32</v>
      </c>
      <c r="I5" s="77"/>
      <c r="J5" s="1" t="s">
        <v>15</v>
      </c>
      <c r="K5" s="78">
        <f t="shared" si="1"/>
        <v>0.03</v>
      </c>
      <c r="L5" s="78">
        <f t="shared" si="2"/>
        <v>0.03</v>
      </c>
      <c r="M5" s="78">
        <f t="shared" si="3"/>
        <v>0.03</v>
      </c>
      <c r="N5" s="78">
        <f t="shared" si="4"/>
        <v>0.03</v>
      </c>
      <c r="O5" s="78">
        <f t="shared" si="5"/>
        <v>0.03</v>
      </c>
      <c r="P5" s="78">
        <f t="shared" ref="P5:P43" si="26">HLOOKUP($D5,K$3:O$43,MATCH(A5,$A$3:$A$43,0),1)</f>
        <v>0.03</v>
      </c>
      <c r="Q5" s="78">
        <f t="shared" si="6"/>
        <v>0.03</v>
      </c>
      <c r="R5" s="78">
        <f t="shared" si="7"/>
        <v>0.03</v>
      </c>
      <c r="S5" s="78">
        <f t="shared" si="8"/>
        <v>0.03</v>
      </c>
      <c r="T5" s="78">
        <f t="shared" si="9"/>
        <v>0.03</v>
      </c>
      <c r="U5" s="78">
        <f t="shared" si="10"/>
        <v>0.03</v>
      </c>
      <c r="V5" s="78">
        <f t="shared" si="11"/>
        <v>0.03</v>
      </c>
      <c r="W5" s="78">
        <f t="shared" si="12"/>
        <v>0.03</v>
      </c>
      <c r="X5" s="78">
        <f t="shared" si="13"/>
        <v>0.03</v>
      </c>
      <c r="Y5" s="78">
        <f t="shared" si="14"/>
        <v>0.03</v>
      </c>
      <c r="Z5" s="78">
        <f t="shared" si="15"/>
        <v>0.03</v>
      </c>
      <c r="AA5" s="78">
        <f t="shared" si="16"/>
        <v>0.03</v>
      </c>
      <c r="AB5" s="78">
        <f t="shared" si="17"/>
        <v>0.03</v>
      </c>
      <c r="AC5" s="78">
        <f t="shared" si="18"/>
        <v>0.03</v>
      </c>
      <c r="AD5" s="78">
        <f t="shared" si="19"/>
        <v>0.04</v>
      </c>
      <c r="AE5" s="78">
        <f t="shared" si="20"/>
        <v>0.02</v>
      </c>
      <c r="AF5" s="78">
        <f t="shared" si="21"/>
        <v>0.03</v>
      </c>
      <c r="AG5" s="78">
        <f t="shared" si="22"/>
        <v>0.03</v>
      </c>
      <c r="AH5" s="78">
        <f t="shared" si="23"/>
        <v>0.03</v>
      </c>
      <c r="AI5" s="78">
        <f t="shared" si="24"/>
        <v>0.03</v>
      </c>
      <c r="AJ5" s="78">
        <f t="shared" si="25"/>
        <v>0.03</v>
      </c>
    </row>
    <row r="6" spans="1:36" ht="12.95" customHeight="1" x14ac:dyDescent="0.15">
      <c r="A6" s="85">
        <v>213</v>
      </c>
      <c r="B6" s="99" t="s">
        <v>468</v>
      </c>
      <c r="C6" s="99"/>
      <c r="D6" s="77">
        <v>12</v>
      </c>
      <c r="E6" s="77">
        <v>8</v>
      </c>
      <c r="F6" s="4">
        <f t="shared" si="0"/>
        <v>0.04</v>
      </c>
      <c r="G6" s="5"/>
      <c r="H6" s="77"/>
      <c r="I6" s="5"/>
      <c r="J6" s="1" t="s">
        <v>15</v>
      </c>
      <c r="K6" s="78">
        <f t="shared" si="1"/>
        <v>0.05</v>
      </c>
      <c r="L6" s="78">
        <f t="shared" si="2"/>
        <v>0.05</v>
      </c>
      <c r="M6" s="78">
        <f t="shared" si="3"/>
        <v>0.05</v>
      </c>
      <c r="N6" s="78">
        <f t="shared" si="4"/>
        <v>0.05</v>
      </c>
      <c r="O6" s="78">
        <f t="shared" si="5"/>
        <v>0.05</v>
      </c>
      <c r="P6" s="78">
        <f t="shared" si="26"/>
        <v>0.05</v>
      </c>
      <c r="Q6" s="78">
        <f t="shared" si="6"/>
        <v>0.05</v>
      </c>
      <c r="R6" s="78">
        <f t="shared" si="7"/>
        <v>0.05</v>
      </c>
      <c r="S6" s="78">
        <f t="shared" si="8"/>
        <v>0.05</v>
      </c>
      <c r="T6" s="78">
        <f t="shared" si="9"/>
        <v>0.04</v>
      </c>
      <c r="U6" s="78">
        <f t="shared" si="10"/>
        <v>0.05</v>
      </c>
      <c r="V6" s="78">
        <f t="shared" si="11"/>
        <v>0.05</v>
      </c>
      <c r="W6" s="78">
        <f t="shared" si="12"/>
        <v>0.05</v>
      </c>
      <c r="X6" s="78">
        <f t="shared" si="13"/>
        <v>0.05</v>
      </c>
      <c r="Y6" s="78">
        <f t="shared" si="14"/>
        <v>0.04</v>
      </c>
      <c r="Z6" s="78">
        <f t="shared" si="15"/>
        <v>0.05</v>
      </c>
      <c r="AA6" s="78">
        <f t="shared" si="16"/>
        <v>0.05</v>
      </c>
      <c r="AB6" s="78">
        <f t="shared" si="17"/>
        <v>0.05</v>
      </c>
      <c r="AC6" s="78">
        <f t="shared" si="18"/>
        <v>0.05</v>
      </c>
      <c r="AD6" s="78">
        <f t="shared" si="19"/>
        <v>0.06</v>
      </c>
      <c r="AE6" s="78">
        <f t="shared" si="20"/>
        <v>0.04</v>
      </c>
      <c r="AF6" s="78">
        <f t="shared" si="21"/>
        <v>0.05</v>
      </c>
      <c r="AG6" s="78">
        <f t="shared" si="22"/>
        <v>0.05</v>
      </c>
      <c r="AH6" s="78">
        <f t="shared" si="23"/>
        <v>0.04</v>
      </c>
      <c r="AI6" s="78">
        <f t="shared" si="24"/>
        <v>0.05</v>
      </c>
      <c r="AJ6" s="78">
        <f t="shared" si="25"/>
        <v>0.04</v>
      </c>
    </row>
    <row r="7" spans="1:36" ht="12.95" customHeight="1" x14ac:dyDescent="0.15">
      <c r="A7" s="85">
        <v>214</v>
      </c>
      <c r="B7" s="99" t="s">
        <v>451</v>
      </c>
      <c r="C7" s="99"/>
      <c r="D7" s="77">
        <v>22</v>
      </c>
      <c r="E7" s="77">
        <v>16</v>
      </c>
      <c r="F7" s="4">
        <f t="shared" si="0"/>
        <v>0.28000000000000003</v>
      </c>
      <c r="G7" s="5"/>
      <c r="H7" s="77" t="s">
        <v>433</v>
      </c>
      <c r="I7" s="5"/>
      <c r="J7" s="1" t="s">
        <v>15</v>
      </c>
      <c r="K7" s="78">
        <f t="shared" si="1"/>
        <v>0.28000000000000003</v>
      </c>
      <c r="L7" s="78">
        <f t="shared" si="2"/>
        <v>0.3</v>
      </c>
      <c r="M7" s="78">
        <f t="shared" si="3"/>
        <v>0.3</v>
      </c>
      <c r="N7" s="78">
        <f t="shared" si="4"/>
        <v>0.3</v>
      </c>
      <c r="O7" s="78">
        <f t="shared" si="5"/>
        <v>0.3</v>
      </c>
      <c r="P7" s="78">
        <f t="shared" si="26"/>
        <v>0.3</v>
      </c>
      <c r="Q7" s="78">
        <f t="shared" si="6"/>
        <v>0.28000000000000003</v>
      </c>
      <c r="R7" s="78">
        <f t="shared" si="7"/>
        <v>0.3</v>
      </c>
      <c r="S7" s="78">
        <f t="shared" si="8"/>
        <v>0.3</v>
      </c>
      <c r="T7" s="78">
        <f t="shared" si="9"/>
        <v>0.3</v>
      </c>
      <c r="U7" s="78">
        <f t="shared" si="10"/>
        <v>0.3</v>
      </c>
      <c r="V7" s="78">
        <f t="shared" si="11"/>
        <v>0.32</v>
      </c>
      <c r="W7" s="78">
        <f t="shared" si="12"/>
        <v>0.3</v>
      </c>
      <c r="X7" s="78">
        <f t="shared" si="13"/>
        <v>0.3</v>
      </c>
      <c r="Y7" s="78">
        <f t="shared" si="14"/>
        <v>0.27</v>
      </c>
      <c r="Z7" s="78">
        <f t="shared" si="15"/>
        <v>0.3</v>
      </c>
      <c r="AA7" s="78">
        <f t="shared" si="16"/>
        <v>0.27</v>
      </c>
      <c r="AB7" s="78">
        <f t="shared" si="17"/>
        <v>0.31</v>
      </c>
      <c r="AC7" s="78">
        <f t="shared" si="18"/>
        <v>0.31</v>
      </c>
      <c r="AD7" s="78">
        <f t="shared" si="19"/>
        <v>0.34</v>
      </c>
      <c r="AE7" s="78">
        <f t="shared" si="20"/>
        <v>0.28000000000000003</v>
      </c>
      <c r="AF7" s="78">
        <f t="shared" si="21"/>
        <v>0.31</v>
      </c>
      <c r="AG7" s="78">
        <f t="shared" si="22"/>
        <v>0.27</v>
      </c>
      <c r="AH7" s="78">
        <f t="shared" si="23"/>
        <v>0.28000000000000003</v>
      </c>
      <c r="AI7" s="78">
        <f t="shared" si="24"/>
        <v>0.3</v>
      </c>
      <c r="AJ7" s="78">
        <f t="shared" si="25"/>
        <v>0.28000000000000003</v>
      </c>
    </row>
    <row r="8" spans="1:36" ht="12.95" customHeight="1" x14ac:dyDescent="0.15">
      <c r="A8" s="85">
        <v>215</v>
      </c>
      <c r="B8" s="99" t="s">
        <v>447</v>
      </c>
      <c r="C8" s="99"/>
      <c r="D8" s="77">
        <v>10</v>
      </c>
      <c r="E8" s="77">
        <v>9</v>
      </c>
      <c r="F8" s="4">
        <f t="shared" si="0"/>
        <v>0.04</v>
      </c>
      <c r="G8" s="5"/>
      <c r="H8" s="77" t="s">
        <v>472</v>
      </c>
      <c r="I8" s="77"/>
      <c r="J8" s="1" t="s">
        <v>15</v>
      </c>
      <c r="K8" s="78">
        <f t="shared" si="1"/>
        <v>0.04</v>
      </c>
      <c r="L8" s="78">
        <f t="shared" si="2"/>
        <v>0.04</v>
      </c>
      <c r="M8" s="78">
        <f t="shared" si="3"/>
        <v>0.04</v>
      </c>
      <c r="N8" s="78">
        <f t="shared" si="4"/>
        <v>0.04</v>
      </c>
      <c r="O8" s="78">
        <f t="shared" si="5"/>
        <v>0.04</v>
      </c>
      <c r="P8" s="78">
        <f t="shared" si="26"/>
        <v>0.04</v>
      </c>
      <c r="Q8" s="78">
        <f t="shared" si="6"/>
        <v>0.04</v>
      </c>
      <c r="R8" s="78">
        <f t="shared" si="7"/>
        <v>0.04</v>
      </c>
      <c r="S8" s="78">
        <f t="shared" si="8"/>
        <v>0.04</v>
      </c>
      <c r="T8" s="78">
        <f t="shared" si="9"/>
        <v>0.04</v>
      </c>
      <c r="U8" s="78">
        <f t="shared" si="10"/>
        <v>0.04</v>
      </c>
      <c r="V8" s="78">
        <f t="shared" si="11"/>
        <v>0.04</v>
      </c>
      <c r="W8" s="78">
        <f t="shared" si="12"/>
        <v>0.04</v>
      </c>
      <c r="X8" s="78">
        <f t="shared" si="13"/>
        <v>0.04</v>
      </c>
      <c r="Y8" s="78">
        <f t="shared" si="14"/>
        <v>0.03</v>
      </c>
      <c r="Z8" s="78">
        <f t="shared" si="15"/>
        <v>0.04</v>
      </c>
      <c r="AA8" s="78">
        <f t="shared" si="16"/>
        <v>0.04</v>
      </c>
      <c r="AB8" s="78">
        <f t="shared" si="17"/>
        <v>0.04</v>
      </c>
      <c r="AC8" s="78">
        <f t="shared" si="18"/>
        <v>0.04</v>
      </c>
      <c r="AD8" s="78">
        <f t="shared" si="19"/>
        <v>0.05</v>
      </c>
      <c r="AE8" s="78">
        <f t="shared" si="20"/>
        <v>0.03</v>
      </c>
      <c r="AF8" s="78">
        <f t="shared" si="21"/>
        <v>0.04</v>
      </c>
      <c r="AG8" s="78">
        <f t="shared" si="22"/>
        <v>0.04</v>
      </c>
      <c r="AH8" s="78">
        <f t="shared" si="23"/>
        <v>0.03</v>
      </c>
      <c r="AI8" s="78">
        <f t="shared" si="24"/>
        <v>0.04</v>
      </c>
      <c r="AJ8" s="78">
        <f t="shared" si="25"/>
        <v>0.04</v>
      </c>
    </row>
    <row r="9" spans="1:36" ht="12.95" customHeight="1" x14ac:dyDescent="0.15">
      <c r="A9" s="85">
        <v>216</v>
      </c>
      <c r="B9" s="99" t="s">
        <v>451</v>
      </c>
      <c r="C9" s="99"/>
      <c r="D9" s="77">
        <v>10</v>
      </c>
      <c r="E9" s="77">
        <v>9</v>
      </c>
      <c r="F9" s="4">
        <f t="shared" si="0"/>
        <v>0.04</v>
      </c>
      <c r="G9" s="5"/>
      <c r="H9" s="77" t="s">
        <v>472</v>
      </c>
      <c r="I9" s="5"/>
      <c r="J9" s="1" t="s">
        <v>15</v>
      </c>
      <c r="K9" s="78">
        <f t="shared" si="1"/>
        <v>0.04</v>
      </c>
      <c r="L9" s="78">
        <f t="shared" si="2"/>
        <v>0.04</v>
      </c>
      <c r="M9" s="78">
        <f t="shared" si="3"/>
        <v>0.04</v>
      </c>
      <c r="N9" s="78">
        <f t="shared" si="4"/>
        <v>0.04</v>
      </c>
      <c r="O9" s="78">
        <f t="shared" si="5"/>
        <v>0.04</v>
      </c>
      <c r="P9" s="78">
        <f t="shared" si="26"/>
        <v>0.04</v>
      </c>
      <c r="Q9" s="78">
        <f t="shared" si="6"/>
        <v>0.04</v>
      </c>
      <c r="R9" s="78">
        <f t="shared" si="7"/>
        <v>0.04</v>
      </c>
      <c r="S9" s="78">
        <f t="shared" si="8"/>
        <v>0.04</v>
      </c>
      <c r="T9" s="78">
        <f t="shared" si="9"/>
        <v>0.04</v>
      </c>
      <c r="U9" s="78">
        <f t="shared" si="10"/>
        <v>0.04</v>
      </c>
      <c r="V9" s="78">
        <f t="shared" si="11"/>
        <v>0.04</v>
      </c>
      <c r="W9" s="78">
        <f t="shared" si="12"/>
        <v>0.04</v>
      </c>
      <c r="X9" s="78">
        <f t="shared" si="13"/>
        <v>0.04</v>
      </c>
      <c r="Y9" s="78">
        <f t="shared" si="14"/>
        <v>0.03</v>
      </c>
      <c r="Z9" s="78">
        <f t="shared" si="15"/>
        <v>0.04</v>
      </c>
      <c r="AA9" s="78">
        <f t="shared" si="16"/>
        <v>0.04</v>
      </c>
      <c r="AB9" s="78">
        <f t="shared" si="17"/>
        <v>0.04</v>
      </c>
      <c r="AC9" s="78">
        <f t="shared" si="18"/>
        <v>0.04</v>
      </c>
      <c r="AD9" s="78">
        <f t="shared" si="19"/>
        <v>0.05</v>
      </c>
      <c r="AE9" s="78">
        <f t="shared" si="20"/>
        <v>0.03</v>
      </c>
      <c r="AF9" s="78">
        <f t="shared" si="21"/>
        <v>0.04</v>
      </c>
      <c r="AG9" s="78">
        <f t="shared" si="22"/>
        <v>0.04</v>
      </c>
      <c r="AH9" s="78">
        <f t="shared" si="23"/>
        <v>0.03</v>
      </c>
      <c r="AI9" s="78">
        <f t="shared" si="24"/>
        <v>0.04</v>
      </c>
      <c r="AJ9" s="78">
        <f t="shared" si="25"/>
        <v>0.04</v>
      </c>
    </row>
    <row r="10" spans="1:36" ht="12.95" customHeight="1" x14ac:dyDescent="0.15">
      <c r="A10" s="85">
        <v>217</v>
      </c>
      <c r="B10" s="99" t="s">
        <v>417</v>
      </c>
      <c r="C10" s="99"/>
      <c r="D10" s="77">
        <v>22</v>
      </c>
      <c r="E10" s="77">
        <v>17</v>
      </c>
      <c r="F10" s="4">
        <f t="shared" si="0"/>
        <v>0.28999999999999998</v>
      </c>
      <c r="G10" s="5"/>
      <c r="H10" s="77"/>
      <c r="I10" s="5"/>
      <c r="J10" s="1" t="s">
        <v>15</v>
      </c>
      <c r="K10" s="78">
        <f t="shared" si="1"/>
        <v>0.28999999999999998</v>
      </c>
      <c r="L10" s="78">
        <f t="shared" si="2"/>
        <v>0.32</v>
      </c>
      <c r="M10" s="78">
        <f t="shared" si="3"/>
        <v>0.32</v>
      </c>
      <c r="N10" s="78">
        <f t="shared" si="4"/>
        <v>0.32</v>
      </c>
      <c r="O10" s="78">
        <f t="shared" si="5"/>
        <v>0.32</v>
      </c>
      <c r="P10" s="78">
        <f t="shared" si="26"/>
        <v>0.32</v>
      </c>
      <c r="Q10" s="78">
        <f t="shared" si="6"/>
        <v>0.28999999999999998</v>
      </c>
      <c r="R10" s="78">
        <f t="shared" si="7"/>
        <v>0.32</v>
      </c>
      <c r="S10" s="78">
        <f t="shared" si="8"/>
        <v>0.32</v>
      </c>
      <c r="T10" s="78">
        <f t="shared" si="9"/>
        <v>0.33</v>
      </c>
      <c r="U10" s="78">
        <f t="shared" si="10"/>
        <v>0.32</v>
      </c>
      <c r="V10" s="78">
        <f t="shared" si="11"/>
        <v>0.33</v>
      </c>
      <c r="W10" s="78">
        <f t="shared" si="12"/>
        <v>0.31</v>
      </c>
      <c r="X10" s="78">
        <f t="shared" si="13"/>
        <v>0.32</v>
      </c>
      <c r="Y10" s="78">
        <f t="shared" si="14"/>
        <v>0.28999999999999998</v>
      </c>
      <c r="Z10" s="78">
        <f t="shared" si="15"/>
        <v>0.32</v>
      </c>
      <c r="AA10" s="78">
        <f t="shared" si="16"/>
        <v>0.28000000000000003</v>
      </c>
      <c r="AB10" s="78">
        <f t="shared" si="17"/>
        <v>0.33</v>
      </c>
      <c r="AC10" s="78">
        <f t="shared" si="18"/>
        <v>0.33</v>
      </c>
      <c r="AD10" s="78">
        <f t="shared" si="19"/>
        <v>0.36</v>
      </c>
      <c r="AE10" s="78">
        <f t="shared" si="20"/>
        <v>0.28999999999999998</v>
      </c>
      <c r="AF10" s="78">
        <f t="shared" si="21"/>
        <v>0.33</v>
      </c>
      <c r="AG10" s="78">
        <f t="shared" si="22"/>
        <v>0.28000000000000003</v>
      </c>
      <c r="AH10" s="78">
        <f t="shared" si="23"/>
        <v>0.28999999999999998</v>
      </c>
      <c r="AI10" s="78">
        <f t="shared" si="24"/>
        <v>0.32</v>
      </c>
      <c r="AJ10" s="78">
        <f t="shared" si="25"/>
        <v>0.28999999999999998</v>
      </c>
    </row>
    <row r="11" spans="1:36" ht="12.95" customHeight="1" x14ac:dyDescent="0.15">
      <c r="A11" s="85">
        <v>218</v>
      </c>
      <c r="B11" s="99" t="s">
        <v>427</v>
      </c>
      <c r="C11" s="99"/>
      <c r="D11" s="77">
        <v>20</v>
      </c>
      <c r="E11" s="77">
        <v>18</v>
      </c>
      <c r="F11" s="4">
        <f t="shared" si="0"/>
        <v>0.26</v>
      </c>
      <c r="G11" s="5"/>
      <c r="H11" s="77" t="s">
        <v>32</v>
      </c>
      <c r="I11" s="77"/>
      <c r="J11" s="1" t="s">
        <v>15</v>
      </c>
      <c r="K11" s="78">
        <f t="shared" si="1"/>
        <v>0.26</v>
      </c>
      <c r="L11" s="78">
        <f t="shared" si="2"/>
        <v>0.28999999999999998</v>
      </c>
      <c r="M11" s="78">
        <f t="shared" si="3"/>
        <v>0.28999999999999998</v>
      </c>
      <c r="N11" s="78">
        <f t="shared" si="4"/>
        <v>0.28999999999999998</v>
      </c>
      <c r="O11" s="78">
        <f t="shared" si="5"/>
        <v>0.28999999999999998</v>
      </c>
      <c r="P11" s="78">
        <f t="shared" si="26"/>
        <v>0.28999999999999998</v>
      </c>
      <c r="Q11" s="78">
        <f t="shared" si="6"/>
        <v>0.26</v>
      </c>
      <c r="R11" s="78">
        <f t="shared" si="7"/>
        <v>0.28999999999999998</v>
      </c>
      <c r="S11" s="78">
        <f t="shared" si="8"/>
        <v>0.28999999999999998</v>
      </c>
      <c r="T11" s="78">
        <f t="shared" si="9"/>
        <v>0.3</v>
      </c>
      <c r="U11" s="78">
        <f t="shared" si="10"/>
        <v>0.28999999999999998</v>
      </c>
      <c r="V11" s="78">
        <f t="shared" si="11"/>
        <v>0.28999999999999998</v>
      </c>
      <c r="W11" s="78">
        <f t="shared" si="12"/>
        <v>0.28000000000000003</v>
      </c>
      <c r="X11" s="78">
        <f t="shared" si="13"/>
        <v>0.28000000000000003</v>
      </c>
      <c r="Y11" s="78">
        <f t="shared" si="14"/>
        <v>0.25</v>
      </c>
      <c r="Z11" s="78">
        <f t="shared" si="15"/>
        <v>0.28000000000000003</v>
      </c>
      <c r="AA11" s="78">
        <f t="shared" si="16"/>
        <v>0.25</v>
      </c>
      <c r="AB11" s="78">
        <f t="shared" si="17"/>
        <v>0.28999999999999998</v>
      </c>
      <c r="AC11" s="78">
        <f t="shared" si="18"/>
        <v>0.28999999999999998</v>
      </c>
      <c r="AD11" s="78">
        <f t="shared" si="19"/>
        <v>0.33</v>
      </c>
      <c r="AE11" s="78">
        <f t="shared" si="20"/>
        <v>0.26</v>
      </c>
      <c r="AF11" s="78">
        <f t="shared" si="21"/>
        <v>0.28999999999999998</v>
      </c>
      <c r="AG11" s="78">
        <f t="shared" si="22"/>
        <v>0.24</v>
      </c>
      <c r="AH11" s="78">
        <f t="shared" si="23"/>
        <v>0.26</v>
      </c>
      <c r="AI11" s="78">
        <f t="shared" si="24"/>
        <v>0.28000000000000003</v>
      </c>
      <c r="AJ11" s="78">
        <f t="shared" si="25"/>
        <v>0.26</v>
      </c>
    </row>
    <row r="12" spans="1:36" ht="12.95" customHeight="1" x14ac:dyDescent="0.15">
      <c r="A12" s="85">
        <v>219</v>
      </c>
      <c r="B12" s="99" t="s">
        <v>447</v>
      </c>
      <c r="C12" s="99"/>
      <c r="D12" s="77">
        <v>12</v>
      </c>
      <c r="E12" s="77">
        <v>13</v>
      </c>
      <c r="F12" s="4">
        <f t="shared" si="0"/>
        <v>7.0000000000000007E-2</v>
      </c>
      <c r="G12" s="5" t="s">
        <v>42</v>
      </c>
      <c r="H12" s="85" t="s">
        <v>32</v>
      </c>
      <c r="I12" s="5"/>
      <c r="J12" s="1" t="s">
        <v>15</v>
      </c>
      <c r="K12" s="78">
        <f t="shared" si="1"/>
        <v>0.08</v>
      </c>
      <c r="L12" s="78">
        <f t="shared" si="2"/>
        <v>0.08</v>
      </c>
      <c r="M12" s="78">
        <f t="shared" si="3"/>
        <v>0.08</v>
      </c>
      <c r="N12" s="78">
        <f t="shared" si="4"/>
        <v>0.08</v>
      </c>
      <c r="O12" s="78">
        <f t="shared" si="5"/>
        <v>0.08</v>
      </c>
      <c r="P12" s="78">
        <f t="shared" si="26"/>
        <v>0.08</v>
      </c>
      <c r="Q12" s="78">
        <f t="shared" si="6"/>
        <v>0.08</v>
      </c>
      <c r="R12" s="78">
        <f t="shared" si="7"/>
        <v>0.08</v>
      </c>
      <c r="S12" s="78">
        <f t="shared" si="8"/>
        <v>0.08</v>
      </c>
      <c r="T12" s="78">
        <f t="shared" si="9"/>
        <v>0.08</v>
      </c>
      <c r="U12" s="78">
        <f t="shared" si="10"/>
        <v>0.08</v>
      </c>
      <c r="V12" s="78">
        <f t="shared" si="11"/>
        <v>0.08</v>
      </c>
      <c r="W12" s="78">
        <f t="shared" si="12"/>
        <v>0.08</v>
      </c>
      <c r="X12" s="78">
        <f t="shared" si="13"/>
        <v>0.08</v>
      </c>
      <c r="Y12" s="78">
        <f t="shared" si="14"/>
        <v>7.0000000000000007E-2</v>
      </c>
      <c r="Z12" s="78">
        <f t="shared" si="15"/>
        <v>0.08</v>
      </c>
      <c r="AA12" s="78">
        <f t="shared" si="16"/>
        <v>7.0000000000000007E-2</v>
      </c>
      <c r="AB12" s="78">
        <f t="shared" si="17"/>
        <v>0.08</v>
      </c>
      <c r="AC12" s="78">
        <f t="shared" si="18"/>
        <v>0.08</v>
      </c>
      <c r="AD12" s="78">
        <f t="shared" si="19"/>
        <v>0.1</v>
      </c>
      <c r="AE12" s="78">
        <f t="shared" si="20"/>
        <v>7.0000000000000007E-2</v>
      </c>
      <c r="AF12" s="78">
        <f t="shared" si="21"/>
        <v>0.08</v>
      </c>
      <c r="AG12" s="78">
        <f t="shared" si="22"/>
        <v>7.0000000000000007E-2</v>
      </c>
      <c r="AH12" s="78">
        <f t="shared" si="23"/>
        <v>7.0000000000000007E-2</v>
      </c>
      <c r="AI12" s="78">
        <f t="shared" si="24"/>
        <v>0.08</v>
      </c>
      <c r="AJ12" s="78">
        <f t="shared" si="25"/>
        <v>7.0000000000000007E-2</v>
      </c>
    </row>
    <row r="13" spans="1:36" ht="12.95" customHeight="1" x14ac:dyDescent="0.15">
      <c r="A13" s="85">
        <v>220</v>
      </c>
      <c r="B13" s="99" t="s">
        <v>447</v>
      </c>
      <c r="C13" s="99"/>
      <c r="D13" s="77">
        <v>8</v>
      </c>
      <c r="E13" s="77">
        <v>11</v>
      </c>
      <c r="F13" s="4">
        <f t="shared" si="0"/>
        <v>0.03</v>
      </c>
      <c r="G13" s="5" t="s">
        <v>42</v>
      </c>
      <c r="H13" s="85" t="s">
        <v>32</v>
      </c>
      <c r="I13" s="5"/>
      <c r="J13" s="1" t="s">
        <v>15</v>
      </c>
      <c r="K13" s="78">
        <f t="shared" si="1"/>
        <v>0.03</v>
      </c>
      <c r="L13" s="78">
        <f t="shared" si="2"/>
        <v>0.03</v>
      </c>
      <c r="M13" s="78">
        <f t="shared" si="3"/>
        <v>0.03</v>
      </c>
      <c r="N13" s="78">
        <f t="shared" si="4"/>
        <v>0.03</v>
      </c>
      <c r="O13" s="78">
        <f t="shared" si="5"/>
        <v>0.03</v>
      </c>
      <c r="P13" s="78">
        <f t="shared" si="26"/>
        <v>0.03</v>
      </c>
      <c r="Q13" s="78">
        <f t="shared" si="6"/>
        <v>0.03</v>
      </c>
      <c r="R13" s="78">
        <f t="shared" si="7"/>
        <v>0.03</v>
      </c>
      <c r="S13" s="78">
        <f t="shared" si="8"/>
        <v>0.03</v>
      </c>
      <c r="T13" s="78">
        <f t="shared" si="9"/>
        <v>0.03</v>
      </c>
      <c r="U13" s="78">
        <f t="shared" si="10"/>
        <v>0.03</v>
      </c>
      <c r="V13" s="78">
        <f t="shared" si="11"/>
        <v>0.03</v>
      </c>
      <c r="W13" s="78">
        <f t="shared" si="12"/>
        <v>0.03</v>
      </c>
      <c r="X13" s="78">
        <f t="shared" si="13"/>
        <v>0.03</v>
      </c>
      <c r="Y13" s="78">
        <f t="shared" si="14"/>
        <v>0.02</v>
      </c>
      <c r="Z13" s="78">
        <f t="shared" si="15"/>
        <v>0.03</v>
      </c>
      <c r="AA13" s="78">
        <f t="shared" si="16"/>
        <v>0.03</v>
      </c>
      <c r="AB13" s="78">
        <f t="shared" si="17"/>
        <v>0.03</v>
      </c>
      <c r="AC13" s="78">
        <f t="shared" si="18"/>
        <v>0.03</v>
      </c>
      <c r="AD13" s="78">
        <f t="shared" si="19"/>
        <v>0.04</v>
      </c>
      <c r="AE13" s="78">
        <f t="shared" si="20"/>
        <v>0.03</v>
      </c>
      <c r="AF13" s="78">
        <f t="shared" si="21"/>
        <v>0.03</v>
      </c>
      <c r="AG13" s="78">
        <f t="shared" si="22"/>
        <v>0.03</v>
      </c>
      <c r="AH13" s="78">
        <f t="shared" si="23"/>
        <v>0.03</v>
      </c>
      <c r="AI13" s="78">
        <f t="shared" si="24"/>
        <v>0.03</v>
      </c>
      <c r="AJ13" s="78">
        <f t="shared" si="25"/>
        <v>0.03</v>
      </c>
    </row>
    <row r="14" spans="1:36" ht="12.95" customHeight="1" x14ac:dyDescent="0.15">
      <c r="A14" s="85">
        <v>221</v>
      </c>
      <c r="B14" s="99" t="s">
        <v>447</v>
      </c>
      <c r="C14" s="99"/>
      <c r="D14" s="77">
        <v>8</v>
      </c>
      <c r="E14" s="77">
        <v>5</v>
      </c>
      <c r="F14" s="4">
        <f t="shared" si="0"/>
        <v>0.01</v>
      </c>
      <c r="G14" s="5" t="s">
        <v>42</v>
      </c>
      <c r="H14" s="85" t="s">
        <v>32</v>
      </c>
      <c r="I14" s="77"/>
      <c r="J14" s="1" t="s">
        <v>15</v>
      </c>
      <c r="K14" s="78">
        <f t="shared" si="1"/>
        <v>0.01</v>
      </c>
      <c r="L14" s="78">
        <f t="shared" si="2"/>
        <v>0.01</v>
      </c>
      <c r="M14" s="78">
        <f t="shared" si="3"/>
        <v>0.01</v>
      </c>
      <c r="N14" s="78">
        <f t="shared" si="4"/>
        <v>0.01</v>
      </c>
      <c r="O14" s="78">
        <f t="shared" si="5"/>
        <v>0.02</v>
      </c>
      <c r="P14" s="78">
        <f t="shared" si="26"/>
        <v>0.01</v>
      </c>
      <c r="Q14" s="78">
        <f t="shared" si="6"/>
        <v>0.01</v>
      </c>
      <c r="R14" s="78">
        <f t="shared" si="7"/>
        <v>0.01</v>
      </c>
      <c r="S14" s="78">
        <f t="shared" si="8"/>
        <v>0.01</v>
      </c>
      <c r="T14" s="78">
        <f t="shared" si="9"/>
        <v>0.01</v>
      </c>
      <c r="U14" s="78">
        <f t="shared" si="10"/>
        <v>0.01</v>
      </c>
      <c r="V14" s="78">
        <f t="shared" si="11"/>
        <v>0.01</v>
      </c>
      <c r="W14" s="78">
        <f t="shared" si="12"/>
        <v>0.02</v>
      </c>
      <c r="X14" s="78">
        <f t="shared" si="13"/>
        <v>0.01</v>
      </c>
      <c r="Y14" s="78">
        <f t="shared" si="14"/>
        <v>0.01</v>
      </c>
      <c r="Z14" s="78">
        <f t="shared" si="15"/>
        <v>0.01</v>
      </c>
      <c r="AA14" s="78">
        <f t="shared" si="16"/>
        <v>0.01</v>
      </c>
      <c r="AB14" s="78">
        <f t="shared" si="17"/>
        <v>0.01</v>
      </c>
      <c r="AC14" s="78">
        <f t="shared" si="18"/>
        <v>0.01</v>
      </c>
      <c r="AD14" s="78">
        <f t="shared" si="19"/>
        <v>0.02</v>
      </c>
      <c r="AE14" s="78">
        <f t="shared" si="20"/>
        <v>0.01</v>
      </c>
      <c r="AF14" s="78">
        <f t="shared" si="21"/>
        <v>0.01</v>
      </c>
      <c r="AG14" s="78">
        <f t="shared" si="22"/>
        <v>0.01</v>
      </c>
      <c r="AH14" s="78">
        <f t="shared" si="23"/>
        <v>0.01</v>
      </c>
      <c r="AI14" s="78">
        <f t="shared" si="24"/>
        <v>0.02</v>
      </c>
      <c r="AJ14" s="78">
        <f t="shared" si="25"/>
        <v>0.01</v>
      </c>
    </row>
    <row r="15" spans="1:36" ht="12.95" customHeight="1" x14ac:dyDescent="0.15">
      <c r="A15" s="85">
        <v>222</v>
      </c>
      <c r="B15" s="99" t="s">
        <v>447</v>
      </c>
      <c r="C15" s="99"/>
      <c r="D15" s="77">
        <v>8</v>
      </c>
      <c r="E15" s="77">
        <v>10</v>
      </c>
      <c r="F15" s="4">
        <f t="shared" si="0"/>
        <v>0.03</v>
      </c>
      <c r="G15" s="5" t="s">
        <v>42</v>
      </c>
      <c r="H15" s="85" t="s">
        <v>32</v>
      </c>
      <c r="I15" s="77"/>
      <c r="J15" s="1" t="s">
        <v>15</v>
      </c>
      <c r="K15" s="78">
        <f t="shared" si="1"/>
        <v>0.03</v>
      </c>
      <c r="L15" s="78">
        <f t="shared" si="2"/>
        <v>0.03</v>
      </c>
      <c r="M15" s="78">
        <f t="shared" si="3"/>
        <v>0.03</v>
      </c>
      <c r="N15" s="78">
        <f t="shared" si="4"/>
        <v>0.03</v>
      </c>
      <c r="O15" s="78">
        <f t="shared" si="5"/>
        <v>0.03</v>
      </c>
      <c r="P15" s="78">
        <f t="shared" si="26"/>
        <v>0.03</v>
      </c>
      <c r="Q15" s="78">
        <f t="shared" si="6"/>
        <v>0.03</v>
      </c>
      <c r="R15" s="78">
        <f t="shared" si="7"/>
        <v>0.03</v>
      </c>
      <c r="S15" s="78">
        <f t="shared" si="8"/>
        <v>0.03</v>
      </c>
      <c r="T15" s="78">
        <f t="shared" si="9"/>
        <v>0.03</v>
      </c>
      <c r="U15" s="78">
        <f t="shared" si="10"/>
        <v>0.03</v>
      </c>
      <c r="V15" s="78">
        <f t="shared" si="11"/>
        <v>0.03</v>
      </c>
      <c r="W15" s="78">
        <f t="shared" si="12"/>
        <v>0.03</v>
      </c>
      <c r="X15" s="78">
        <f t="shared" si="13"/>
        <v>0.03</v>
      </c>
      <c r="Y15" s="78">
        <f t="shared" si="14"/>
        <v>0.02</v>
      </c>
      <c r="Z15" s="78">
        <f t="shared" si="15"/>
        <v>0.03</v>
      </c>
      <c r="AA15" s="78">
        <f t="shared" si="16"/>
        <v>0.03</v>
      </c>
      <c r="AB15" s="78">
        <f t="shared" si="17"/>
        <v>0.03</v>
      </c>
      <c r="AC15" s="78">
        <f t="shared" si="18"/>
        <v>0.03</v>
      </c>
      <c r="AD15" s="78">
        <f t="shared" si="19"/>
        <v>0.04</v>
      </c>
      <c r="AE15" s="78">
        <f t="shared" si="20"/>
        <v>0.02</v>
      </c>
      <c r="AF15" s="78">
        <f t="shared" si="21"/>
        <v>0.03</v>
      </c>
      <c r="AG15" s="78">
        <f t="shared" si="22"/>
        <v>0.03</v>
      </c>
      <c r="AH15" s="78">
        <f t="shared" si="23"/>
        <v>0.02</v>
      </c>
      <c r="AI15" s="78">
        <f t="shared" si="24"/>
        <v>0.03</v>
      </c>
      <c r="AJ15" s="78">
        <f t="shared" si="25"/>
        <v>0.03</v>
      </c>
    </row>
    <row r="16" spans="1:36" ht="12.95" customHeight="1" x14ac:dyDescent="0.15">
      <c r="A16" s="85">
        <v>223</v>
      </c>
      <c r="B16" s="99" t="s">
        <v>469</v>
      </c>
      <c r="C16" s="99"/>
      <c r="D16" s="77">
        <v>12</v>
      </c>
      <c r="E16" s="77">
        <v>13</v>
      </c>
      <c r="F16" s="4">
        <f t="shared" si="0"/>
        <v>7.0000000000000007E-2</v>
      </c>
      <c r="G16" s="5" t="s">
        <v>42</v>
      </c>
      <c r="H16" s="85" t="s">
        <v>32</v>
      </c>
      <c r="I16" s="77"/>
      <c r="J16" s="1" t="s">
        <v>15</v>
      </c>
      <c r="K16" s="78">
        <f t="shared" si="1"/>
        <v>0.08</v>
      </c>
      <c r="L16" s="78">
        <f t="shared" si="2"/>
        <v>0.08</v>
      </c>
      <c r="M16" s="78">
        <f t="shared" si="3"/>
        <v>0.08</v>
      </c>
      <c r="N16" s="78">
        <f t="shared" si="4"/>
        <v>0.08</v>
      </c>
      <c r="O16" s="78">
        <f t="shared" si="5"/>
        <v>0.08</v>
      </c>
      <c r="P16" s="78">
        <f t="shared" si="26"/>
        <v>0.08</v>
      </c>
      <c r="Q16" s="78">
        <f t="shared" si="6"/>
        <v>0.08</v>
      </c>
      <c r="R16" s="78">
        <f t="shared" si="7"/>
        <v>0.08</v>
      </c>
      <c r="S16" s="78">
        <f t="shared" si="8"/>
        <v>0.08</v>
      </c>
      <c r="T16" s="78">
        <f t="shared" si="9"/>
        <v>0.08</v>
      </c>
      <c r="U16" s="78">
        <f t="shared" si="10"/>
        <v>0.08</v>
      </c>
      <c r="V16" s="78">
        <f t="shared" si="11"/>
        <v>0.08</v>
      </c>
      <c r="W16" s="78">
        <f t="shared" si="12"/>
        <v>0.08</v>
      </c>
      <c r="X16" s="78">
        <f t="shared" si="13"/>
        <v>0.08</v>
      </c>
      <c r="Y16" s="78">
        <f t="shared" si="14"/>
        <v>7.0000000000000007E-2</v>
      </c>
      <c r="Z16" s="78">
        <f t="shared" si="15"/>
        <v>0.08</v>
      </c>
      <c r="AA16" s="78">
        <f t="shared" si="16"/>
        <v>7.0000000000000007E-2</v>
      </c>
      <c r="AB16" s="78">
        <f t="shared" si="17"/>
        <v>0.08</v>
      </c>
      <c r="AC16" s="78">
        <f t="shared" si="18"/>
        <v>0.08</v>
      </c>
      <c r="AD16" s="78">
        <f t="shared" si="19"/>
        <v>0.1</v>
      </c>
      <c r="AE16" s="78">
        <f t="shared" si="20"/>
        <v>7.0000000000000007E-2</v>
      </c>
      <c r="AF16" s="78">
        <f t="shared" si="21"/>
        <v>0.08</v>
      </c>
      <c r="AG16" s="78">
        <f t="shared" si="22"/>
        <v>7.0000000000000007E-2</v>
      </c>
      <c r="AH16" s="78">
        <f t="shared" si="23"/>
        <v>7.0000000000000007E-2</v>
      </c>
      <c r="AI16" s="78">
        <f t="shared" si="24"/>
        <v>0.08</v>
      </c>
      <c r="AJ16" s="78">
        <f t="shared" si="25"/>
        <v>7.0000000000000007E-2</v>
      </c>
    </row>
    <row r="17" spans="1:36" ht="12.95" customHeight="1" x14ac:dyDescent="0.15">
      <c r="A17" s="85">
        <v>224</v>
      </c>
      <c r="B17" s="99" t="s">
        <v>447</v>
      </c>
      <c r="C17" s="99"/>
      <c r="D17" s="77">
        <v>22</v>
      </c>
      <c r="E17" s="77">
        <v>19</v>
      </c>
      <c r="F17" s="4">
        <f t="shared" si="0"/>
        <v>0.33</v>
      </c>
      <c r="G17" s="5" t="s">
        <v>42</v>
      </c>
      <c r="H17" s="77"/>
      <c r="I17" s="77"/>
      <c r="J17" s="1" t="s">
        <v>15</v>
      </c>
      <c r="K17" s="78">
        <f t="shared" si="1"/>
        <v>0.33</v>
      </c>
      <c r="L17" s="78">
        <f t="shared" si="2"/>
        <v>0.36</v>
      </c>
      <c r="M17" s="78">
        <f t="shared" si="3"/>
        <v>0.36</v>
      </c>
      <c r="N17" s="78">
        <f t="shared" si="4"/>
        <v>0.36</v>
      </c>
      <c r="O17" s="78">
        <f t="shared" si="5"/>
        <v>0.36</v>
      </c>
      <c r="P17" s="78">
        <f t="shared" si="26"/>
        <v>0.36</v>
      </c>
      <c r="Q17" s="78">
        <f t="shared" si="6"/>
        <v>0.33</v>
      </c>
      <c r="R17" s="78">
        <f t="shared" si="7"/>
        <v>0.36</v>
      </c>
      <c r="S17" s="78">
        <f t="shared" si="8"/>
        <v>0.37</v>
      </c>
      <c r="T17" s="78">
        <f t="shared" si="9"/>
        <v>0.38</v>
      </c>
      <c r="U17" s="78">
        <f t="shared" si="10"/>
        <v>0.37</v>
      </c>
      <c r="V17" s="78">
        <f t="shared" si="11"/>
        <v>0.37</v>
      </c>
      <c r="W17" s="78">
        <f t="shared" si="12"/>
        <v>0.35</v>
      </c>
      <c r="X17" s="78">
        <f t="shared" si="13"/>
        <v>0.35</v>
      </c>
      <c r="Y17" s="78">
        <f t="shared" si="14"/>
        <v>0.32</v>
      </c>
      <c r="Z17" s="78">
        <f t="shared" si="15"/>
        <v>0.35</v>
      </c>
      <c r="AA17" s="78">
        <f t="shared" si="16"/>
        <v>0.31</v>
      </c>
      <c r="AB17" s="78">
        <f t="shared" si="17"/>
        <v>0.37</v>
      </c>
      <c r="AC17" s="78">
        <f t="shared" si="18"/>
        <v>0.37</v>
      </c>
      <c r="AD17" s="78">
        <f t="shared" si="19"/>
        <v>0.41</v>
      </c>
      <c r="AE17" s="78">
        <f t="shared" si="20"/>
        <v>0.33</v>
      </c>
      <c r="AF17" s="78">
        <f t="shared" si="21"/>
        <v>0.37</v>
      </c>
      <c r="AG17" s="78">
        <f t="shared" si="22"/>
        <v>0.31</v>
      </c>
      <c r="AH17" s="78">
        <f t="shared" si="23"/>
        <v>0.33</v>
      </c>
      <c r="AI17" s="78">
        <f t="shared" si="24"/>
        <v>0.35</v>
      </c>
      <c r="AJ17" s="78">
        <f t="shared" si="25"/>
        <v>0.33</v>
      </c>
    </row>
    <row r="18" spans="1:36" ht="12.95" customHeight="1" x14ac:dyDescent="0.15">
      <c r="A18" s="85">
        <v>225</v>
      </c>
      <c r="B18" s="99" t="s">
        <v>447</v>
      </c>
      <c r="C18" s="99"/>
      <c r="D18" s="77">
        <v>16</v>
      </c>
      <c r="E18" s="77">
        <v>15</v>
      </c>
      <c r="F18" s="4">
        <f t="shared" si="0"/>
        <v>0.14000000000000001</v>
      </c>
      <c r="G18" s="5" t="s">
        <v>42</v>
      </c>
      <c r="H18" s="77"/>
      <c r="I18" s="77"/>
      <c r="J18" s="1" t="s">
        <v>15</v>
      </c>
      <c r="K18" s="78">
        <f t="shared" si="1"/>
        <v>0.15</v>
      </c>
      <c r="L18" s="78">
        <f t="shared" si="2"/>
        <v>0.16</v>
      </c>
      <c r="M18" s="78">
        <f t="shared" si="3"/>
        <v>0.16</v>
      </c>
      <c r="N18" s="78">
        <f t="shared" si="4"/>
        <v>0.16</v>
      </c>
      <c r="O18" s="78">
        <f t="shared" si="5"/>
        <v>0.16</v>
      </c>
      <c r="P18" s="78">
        <f t="shared" si="26"/>
        <v>0.16</v>
      </c>
      <c r="Q18" s="78">
        <f t="shared" si="6"/>
        <v>0.15</v>
      </c>
      <c r="R18" s="78">
        <f t="shared" si="7"/>
        <v>0.16</v>
      </c>
      <c r="S18" s="78">
        <f t="shared" si="8"/>
        <v>0.16</v>
      </c>
      <c r="T18" s="78">
        <f t="shared" si="9"/>
        <v>0.16</v>
      </c>
      <c r="U18" s="78">
        <f t="shared" si="10"/>
        <v>0.16</v>
      </c>
      <c r="V18" s="78">
        <f t="shared" si="11"/>
        <v>0.16</v>
      </c>
      <c r="W18" s="78">
        <f t="shared" si="12"/>
        <v>0.15</v>
      </c>
      <c r="X18" s="78">
        <f t="shared" si="13"/>
        <v>0.16</v>
      </c>
      <c r="Y18" s="78">
        <f t="shared" si="14"/>
        <v>0.14000000000000001</v>
      </c>
      <c r="Z18" s="78">
        <f t="shared" si="15"/>
        <v>0.15</v>
      </c>
      <c r="AA18" s="78">
        <f t="shared" si="16"/>
        <v>0.14000000000000001</v>
      </c>
      <c r="AB18" s="78">
        <f t="shared" si="17"/>
        <v>0.15</v>
      </c>
      <c r="AC18" s="78">
        <f t="shared" si="18"/>
        <v>0.16</v>
      </c>
      <c r="AD18" s="78">
        <f t="shared" si="19"/>
        <v>0.19</v>
      </c>
      <c r="AE18" s="78">
        <f t="shared" si="20"/>
        <v>0.14000000000000001</v>
      </c>
      <c r="AF18" s="78">
        <f t="shared" si="21"/>
        <v>0.15</v>
      </c>
      <c r="AG18" s="78">
        <f t="shared" si="22"/>
        <v>0.14000000000000001</v>
      </c>
      <c r="AH18" s="78">
        <f t="shared" si="23"/>
        <v>0.14000000000000001</v>
      </c>
      <c r="AI18" s="78">
        <f t="shared" si="24"/>
        <v>0.16</v>
      </c>
      <c r="AJ18" s="78">
        <f t="shared" si="25"/>
        <v>0.14000000000000001</v>
      </c>
    </row>
    <row r="19" spans="1:36" ht="12.95" customHeight="1" x14ac:dyDescent="0.15">
      <c r="A19" s="85">
        <v>226</v>
      </c>
      <c r="B19" s="99" t="s">
        <v>447</v>
      </c>
      <c r="C19" s="99"/>
      <c r="D19" s="77">
        <v>22</v>
      </c>
      <c r="E19" s="77">
        <v>15</v>
      </c>
      <c r="F19" s="4">
        <f t="shared" si="0"/>
        <v>0.26</v>
      </c>
      <c r="G19" s="5" t="s">
        <v>42</v>
      </c>
      <c r="H19" s="85" t="s">
        <v>32</v>
      </c>
      <c r="I19" s="77"/>
      <c r="J19" s="1" t="s">
        <v>15</v>
      </c>
      <c r="K19" s="78">
        <f t="shared" si="1"/>
        <v>0.26</v>
      </c>
      <c r="L19" s="78">
        <f t="shared" si="2"/>
        <v>0.28000000000000003</v>
      </c>
      <c r="M19" s="78">
        <f t="shared" si="3"/>
        <v>0.28000000000000003</v>
      </c>
      <c r="N19" s="78">
        <f t="shared" si="4"/>
        <v>0.28000000000000003</v>
      </c>
      <c r="O19" s="78">
        <f t="shared" si="5"/>
        <v>0.28999999999999998</v>
      </c>
      <c r="P19" s="78">
        <f t="shared" si="26"/>
        <v>0.28000000000000003</v>
      </c>
      <c r="Q19" s="78">
        <f t="shared" si="6"/>
        <v>0.26</v>
      </c>
      <c r="R19" s="78">
        <f t="shared" si="7"/>
        <v>0.28000000000000003</v>
      </c>
      <c r="S19" s="78">
        <f t="shared" si="8"/>
        <v>0.28000000000000003</v>
      </c>
      <c r="T19" s="78">
        <f t="shared" si="9"/>
        <v>0.28000000000000003</v>
      </c>
      <c r="U19" s="78">
        <f t="shared" si="10"/>
        <v>0.28000000000000003</v>
      </c>
      <c r="V19" s="78">
        <f t="shared" si="11"/>
        <v>0.3</v>
      </c>
      <c r="W19" s="78">
        <f t="shared" si="12"/>
        <v>0.28000000000000003</v>
      </c>
      <c r="X19" s="78">
        <f t="shared" si="13"/>
        <v>0.28000000000000003</v>
      </c>
      <c r="Y19" s="78">
        <f t="shared" si="14"/>
        <v>0.26</v>
      </c>
      <c r="Z19" s="78">
        <f t="shared" si="15"/>
        <v>0.28000000000000003</v>
      </c>
      <c r="AA19" s="78">
        <f t="shared" si="16"/>
        <v>0.25</v>
      </c>
      <c r="AB19" s="78">
        <f t="shared" si="17"/>
        <v>0.28999999999999998</v>
      </c>
      <c r="AC19" s="78">
        <f t="shared" si="18"/>
        <v>0.28999999999999998</v>
      </c>
      <c r="AD19" s="78">
        <f t="shared" si="19"/>
        <v>0.31</v>
      </c>
      <c r="AE19" s="78">
        <f t="shared" si="20"/>
        <v>0.26</v>
      </c>
      <c r="AF19" s="78">
        <f t="shared" si="21"/>
        <v>0.28999999999999998</v>
      </c>
      <c r="AG19" s="78">
        <f t="shared" si="22"/>
        <v>0.25</v>
      </c>
      <c r="AH19" s="78">
        <f t="shared" si="23"/>
        <v>0.26</v>
      </c>
      <c r="AI19" s="78">
        <f t="shared" si="24"/>
        <v>0.28000000000000003</v>
      </c>
      <c r="AJ19" s="78">
        <f t="shared" si="25"/>
        <v>0.26</v>
      </c>
    </row>
    <row r="20" spans="1:36" ht="12.95" customHeight="1" x14ac:dyDescent="0.15">
      <c r="A20" s="85">
        <v>227</v>
      </c>
      <c r="B20" s="99" t="s">
        <v>447</v>
      </c>
      <c r="C20" s="99"/>
      <c r="D20" s="77">
        <v>10</v>
      </c>
      <c r="E20" s="77">
        <v>10</v>
      </c>
      <c r="F20" s="4">
        <f t="shared" si="0"/>
        <v>0.04</v>
      </c>
      <c r="G20" s="5" t="s">
        <v>42</v>
      </c>
      <c r="H20" s="85" t="s">
        <v>32</v>
      </c>
      <c r="I20" s="77"/>
      <c r="J20" s="1" t="s">
        <v>15</v>
      </c>
      <c r="K20" s="78">
        <f t="shared" si="1"/>
        <v>0.04</v>
      </c>
      <c r="L20" s="78">
        <f t="shared" si="2"/>
        <v>0.04</v>
      </c>
      <c r="M20" s="78">
        <f t="shared" si="3"/>
        <v>0.04</v>
      </c>
      <c r="N20" s="78">
        <f t="shared" si="4"/>
        <v>0.05</v>
      </c>
      <c r="O20" s="78">
        <f t="shared" si="5"/>
        <v>0.05</v>
      </c>
      <c r="P20" s="78">
        <f t="shared" si="26"/>
        <v>0.04</v>
      </c>
      <c r="Q20" s="78">
        <f t="shared" si="6"/>
        <v>0.04</v>
      </c>
      <c r="R20" s="78">
        <f t="shared" si="7"/>
        <v>0.04</v>
      </c>
      <c r="S20" s="78">
        <f t="shared" si="8"/>
        <v>0.04</v>
      </c>
      <c r="T20" s="78">
        <f t="shared" si="9"/>
        <v>0.04</v>
      </c>
      <c r="U20" s="78">
        <f t="shared" si="10"/>
        <v>0.04</v>
      </c>
      <c r="V20" s="78">
        <f t="shared" si="11"/>
        <v>0.04</v>
      </c>
      <c r="W20" s="78">
        <f t="shared" si="12"/>
        <v>0.04</v>
      </c>
      <c r="X20" s="78">
        <f t="shared" si="13"/>
        <v>0.04</v>
      </c>
      <c r="Y20" s="78">
        <f t="shared" si="14"/>
        <v>0.04</v>
      </c>
      <c r="Z20" s="78">
        <f t="shared" si="15"/>
        <v>0.04</v>
      </c>
      <c r="AA20" s="78">
        <f t="shared" si="16"/>
        <v>0.04</v>
      </c>
      <c r="AB20" s="78">
        <f t="shared" si="17"/>
        <v>0.04</v>
      </c>
      <c r="AC20" s="78">
        <f t="shared" si="18"/>
        <v>0.04</v>
      </c>
      <c r="AD20" s="78">
        <f t="shared" si="19"/>
        <v>0.06</v>
      </c>
      <c r="AE20" s="78">
        <f t="shared" si="20"/>
        <v>0.04</v>
      </c>
      <c r="AF20" s="78">
        <f t="shared" si="21"/>
        <v>0.04</v>
      </c>
      <c r="AG20" s="78">
        <f t="shared" si="22"/>
        <v>0.04</v>
      </c>
      <c r="AH20" s="78">
        <f t="shared" si="23"/>
        <v>0.04</v>
      </c>
      <c r="AI20" s="78">
        <f t="shared" si="24"/>
        <v>0.04</v>
      </c>
      <c r="AJ20" s="78">
        <f t="shared" si="25"/>
        <v>0.04</v>
      </c>
    </row>
    <row r="21" spans="1:36" ht="12.95" customHeight="1" x14ac:dyDescent="0.15">
      <c r="A21" s="85">
        <v>228</v>
      </c>
      <c r="B21" s="99" t="s">
        <v>427</v>
      </c>
      <c r="C21" s="99"/>
      <c r="D21" s="77">
        <v>22</v>
      </c>
      <c r="E21" s="77">
        <v>18</v>
      </c>
      <c r="F21" s="4">
        <f t="shared" si="0"/>
        <v>0.31</v>
      </c>
      <c r="G21" s="5"/>
      <c r="H21" s="85" t="s">
        <v>32</v>
      </c>
      <c r="I21" s="77"/>
      <c r="J21" s="1" t="s">
        <v>15</v>
      </c>
      <c r="K21" s="78">
        <f t="shared" si="1"/>
        <v>0.31</v>
      </c>
      <c r="L21" s="78">
        <f t="shared" si="2"/>
        <v>0.34</v>
      </c>
      <c r="M21" s="78">
        <f t="shared" si="3"/>
        <v>0.34</v>
      </c>
      <c r="N21" s="78">
        <f t="shared" si="4"/>
        <v>0.34</v>
      </c>
      <c r="O21" s="78">
        <f t="shared" si="5"/>
        <v>0.34</v>
      </c>
      <c r="P21" s="78">
        <f t="shared" si="26"/>
        <v>0.34</v>
      </c>
      <c r="Q21" s="78">
        <f t="shared" si="6"/>
        <v>0.31</v>
      </c>
      <c r="R21" s="78">
        <f t="shared" si="7"/>
        <v>0.34</v>
      </c>
      <c r="S21" s="78">
        <f t="shared" si="8"/>
        <v>0.34</v>
      </c>
      <c r="T21" s="78">
        <f t="shared" si="9"/>
        <v>0.36</v>
      </c>
      <c r="U21" s="78">
        <f t="shared" si="10"/>
        <v>0.34</v>
      </c>
      <c r="V21" s="78">
        <f t="shared" si="11"/>
        <v>0.35</v>
      </c>
      <c r="W21" s="78">
        <f t="shared" si="12"/>
        <v>0.33</v>
      </c>
      <c r="X21" s="78">
        <f t="shared" si="13"/>
        <v>0.34</v>
      </c>
      <c r="Y21" s="78">
        <f t="shared" si="14"/>
        <v>0.31</v>
      </c>
      <c r="Z21" s="78">
        <f t="shared" si="15"/>
        <v>0.34</v>
      </c>
      <c r="AA21" s="78">
        <f t="shared" si="16"/>
        <v>0.3</v>
      </c>
      <c r="AB21" s="78">
        <f t="shared" si="17"/>
        <v>0.35</v>
      </c>
      <c r="AC21" s="78">
        <f t="shared" si="18"/>
        <v>0.35</v>
      </c>
      <c r="AD21" s="78">
        <f t="shared" si="19"/>
        <v>0.38</v>
      </c>
      <c r="AE21" s="78">
        <f t="shared" si="20"/>
        <v>0.31</v>
      </c>
      <c r="AF21" s="78">
        <f t="shared" si="21"/>
        <v>0.35</v>
      </c>
      <c r="AG21" s="78">
        <f t="shared" si="22"/>
        <v>0.28999999999999998</v>
      </c>
      <c r="AH21" s="78">
        <f t="shared" si="23"/>
        <v>0.31</v>
      </c>
      <c r="AI21" s="78">
        <f t="shared" si="24"/>
        <v>0.33</v>
      </c>
      <c r="AJ21" s="78">
        <f t="shared" si="25"/>
        <v>0.31</v>
      </c>
    </row>
    <row r="22" spans="1:36" ht="12.95" customHeight="1" x14ac:dyDescent="0.15">
      <c r="A22" s="85">
        <v>229</v>
      </c>
      <c r="B22" s="99" t="s">
        <v>451</v>
      </c>
      <c r="C22" s="99"/>
      <c r="D22" s="77">
        <v>16</v>
      </c>
      <c r="E22" s="77">
        <v>15</v>
      </c>
      <c r="F22" s="4">
        <f t="shared" si="0"/>
        <v>0.14000000000000001</v>
      </c>
      <c r="G22" s="5" t="s">
        <v>42</v>
      </c>
      <c r="H22" s="85"/>
      <c r="I22" s="77"/>
      <c r="J22" s="1" t="s">
        <v>15</v>
      </c>
      <c r="K22" s="78">
        <f t="shared" si="1"/>
        <v>0.15</v>
      </c>
      <c r="L22" s="78">
        <f t="shared" si="2"/>
        <v>0.16</v>
      </c>
      <c r="M22" s="78">
        <f t="shared" si="3"/>
        <v>0.16</v>
      </c>
      <c r="N22" s="78">
        <f t="shared" si="4"/>
        <v>0.16</v>
      </c>
      <c r="O22" s="78">
        <f t="shared" si="5"/>
        <v>0.16</v>
      </c>
      <c r="P22" s="78">
        <f t="shared" si="26"/>
        <v>0.16</v>
      </c>
      <c r="Q22" s="78">
        <f t="shared" si="6"/>
        <v>0.15</v>
      </c>
      <c r="R22" s="78">
        <f t="shared" si="7"/>
        <v>0.16</v>
      </c>
      <c r="S22" s="78">
        <f t="shared" si="8"/>
        <v>0.16</v>
      </c>
      <c r="T22" s="78">
        <f t="shared" si="9"/>
        <v>0.16</v>
      </c>
      <c r="U22" s="78">
        <f t="shared" si="10"/>
        <v>0.16</v>
      </c>
      <c r="V22" s="78">
        <f t="shared" si="11"/>
        <v>0.16</v>
      </c>
      <c r="W22" s="78">
        <f t="shared" si="12"/>
        <v>0.15</v>
      </c>
      <c r="X22" s="78">
        <f t="shared" si="13"/>
        <v>0.16</v>
      </c>
      <c r="Y22" s="78">
        <f t="shared" si="14"/>
        <v>0.14000000000000001</v>
      </c>
      <c r="Z22" s="78">
        <f t="shared" si="15"/>
        <v>0.15</v>
      </c>
      <c r="AA22" s="78">
        <f t="shared" si="16"/>
        <v>0.14000000000000001</v>
      </c>
      <c r="AB22" s="78">
        <f t="shared" si="17"/>
        <v>0.15</v>
      </c>
      <c r="AC22" s="78">
        <f t="shared" si="18"/>
        <v>0.16</v>
      </c>
      <c r="AD22" s="78">
        <f t="shared" si="19"/>
        <v>0.19</v>
      </c>
      <c r="AE22" s="78">
        <f t="shared" si="20"/>
        <v>0.14000000000000001</v>
      </c>
      <c r="AF22" s="78">
        <f t="shared" si="21"/>
        <v>0.15</v>
      </c>
      <c r="AG22" s="78">
        <f t="shared" si="22"/>
        <v>0.14000000000000001</v>
      </c>
      <c r="AH22" s="78">
        <f t="shared" si="23"/>
        <v>0.14000000000000001</v>
      </c>
      <c r="AI22" s="78">
        <f t="shared" si="24"/>
        <v>0.16</v>
      </c>
      <c r="AJ22" s="78">
        <f t="shared" si="25"/>
        <v>0.14000000000000001</v>
      </c>
    </row>
    <row r="23" spans="1:36" ht="12.95" customHeight="1" x14ac:dyDescent="0.15">
      <c r="A23" s="85">
        <v>230</v>
      </c>
      <c r="B23" s="99" t="s">
        <v>451</v>
      </c>
      <c r="C23" s="99"/>
      <c r="D23" s="77">
        <v>18</v>
      </c>
      <c r="E23" s="77">
        <v>16</v>
      </c>
      <c r="F23" s="4">
        <f t="shared" si="0"/>
        <v>0.19</v>
      </c>
      <c r="G23" s="5" t="s">
        <v>42</v>
      </c>
      <c r="H23" s="85" t="s">
        <v>32</v>
      </c>
      <c r="I23" s="77"/>
      <c r="J23" s="1" t="s">
        <v>15</v>
      </c>
      <c r="K23" s="78">
        <f t="shared" si="1"/>
        <v>0.19</v>
      </c>
      <c r="L23" s="78">
        <f t="shared" si="2"/>
        <v>0.21</v>
      </c>
      <c r="M23" s="78">
        <f t="shared" si="3"/>
        <v>0.21</v>
      </c>
      <c r="N23" s="78">
        <f t="shared" si="4"/>
        <v>0.21</v>
      </c>
      <c r="O23" s="78">
        <f t="shared" si="5"/>
        <v>0.21</v>
      </c>
      <c r="P23" s="78">
        <f t="shared" si="26"/>
        <v>0.21</v>
      </c>
      <c r="Q23" s="78">
        <f t="shared" si="6"/>
        <v>0.19</v>
      </c>
      <c r="R23" s="78">
        <f t="shared" si="7"/>
        <v>0.21</v>
      </c>
      <c r="S23" s="78">
        <f t="shared" si="8"/>
        <v>0.21</v>
      </c>
      <c r="T23" s="78">
        <f t="shared" si="9"/>
        <v>0.22</v>
      </c>
      <c r="U23" s="78">
        <f t="shared" si="10"/>
        <v>0.21</v>
      </c>
      <c r="V23" s="78">
        <f t="shared" si="11"/>
        <v>0.21</v>
      </c>
      <c r="W23" s="78">
        <f t="shared" si="12"/>
        <v>0.2</v>
      </c>
      <c r="X23" s="78">
        <f t="shared" si="13"/>
        <v>0.21</v>
      </c>
      <c r="Y23" s="78">
        <f t="shared" si="14"/>
        <v>0.18</v>
      </c>
      <c r="Z23" s="78">
        <f t="shared" si="15"/>
        <v>0.2</v>
      </c>
      <c r="AA23" s="78">
        <f t="shared" si="16"/>
        <v>0.19</v>
      </c>
      <c r="AB23" s="78">
        <f t="shared" si="17"/>
        <v>0.21</v>
      </c>
      <c r="AC23" s="78">
        <f t="shared" si="18"/>
        <v>0.21</v>
      </c>
      <c r="AD23" s="78">
        <f t="shared" si="19"/>
        <v>0.24</v>
      </c>
      <c r="AE23" s="78">
        <f t="shared" si="20"/>
        <v>0.19</v>
      </c>
      <c r="AF23" s="78">
        <f t="shared" si="21"/>
        <v>0.21</v>
      </c>
      <c r="AG23" s="78">
        <f t="shared" si="22"/>
        <v>0.18</v>
      </c>
      <c r="AH23" s="78">
        <f t="shared" si="23"/>
        <v>0.19</v>
      </c>
      <c r="AI23" s="78">
        <f t="shared" si="24"/>
        <v>0.21</v>
      </c>
      <c r="AJ23" s="78">
        <f t="shared" si="25"/>
        <v>0.19</v>
      </c>
    </row>
    <row r="24" spans="1:36" ht="12.95" customHeight="1" x14ac:dyDescent="0.15">
      <c r="A24" s="85">
        <v>231</v>
      </c>
      <c r="B24" s="99" t="s">
        <v>429</v>
      </c>
      <c r="C24" s="99"/>
      <c r="D24" s="77">
        <v>30</v>
      </c>
      <c r="E24" s="77">
        <v>17</v>
      </c>
      <c r="F24" s="4">
        <f t="shared" si="0"/>
        <v>0.54</v>
      </c>
      <c r="G24" s="5"/>
      <c r="H24" s="85" t="s">
        <v>32</v>
      </c>
      <c r="I24" s="5"/>
      <c r="J24" s="1" t="s">
        <v>15</v>
      </c>
      <c r="K24" s="78">
        <f t="shared" si="1"/>
        <v>0.5</v>
      </c>
      <c r="L24" s="78">
        <f t="shared" si="2"/>
        <v>0.56999999999999995</v>
      </c>
      <c r="M24" s="78">
        <f t="shared" si="3"/>
        <v>0.55000000000000004</v>
      </c>
      <c r="N24" s="78">
        <f t="shared" si="4"/>
        <v>0.55000000000000004</v>
      </c>
      <c r="O24" s="78">
        <f t="shared" si="5"/>
        <v>0.56000000000000005</v>
      </c>
      <c r="P24" s="78">
        <f t="shared" si="26"/>
        <v>0.55000000000000004</v>
      </c>
      <c r="Q24" s="78">
        <f t="shared" si="6"/>
        <v>0.51</v>
      </c>
      <c r="R24" s="78">
        <f t="shared" si="7"/>
        <v>0.57999999999999996</v>
      </c>
      <c r="S24" s="78">
        <f t="shared" si="8"/>
        <v>0.56000000000000005</v>
      </c>
      <c r="T24" s="78">
        <f t="shared" si="9"/>
        <v>0.55000000000000004</v>
      </c>
      <c r="U24" s="78">
        <f t="shared" si="10"/>
        <v>0.56000000000000005</v>
      </c>
      <c r="V24" s="78">
        <f t="shared" si="11"/>
        <v>0.61</v>
      </c>
      <c r="W24" s="78">
        <f t="shared" si="12"/>
        <v>0.56000000000000005</v>
      </c>
      <c r="X24" s="78">
        <f t="shared" si="13"/>
        <v>0.55000000000000004</v>
      </c>
      <c r="Y24" s="78">
        <f t="shared" si="14"/>
        <v>0.54</v>
      </c>
      <c r="Z24" s="78">
        <f t="shared" si="15"/>
        <v>0.55000000000000004</v>
      </c>
      <c r="AA24" s="78">
        <f t="shared" si="16"/>
        <v>0.49</v>
      </c>
      <c r="AB24" s="78">
        <f t="shared" si="17"/>
        <v>0.61</v>
      </c>
      <c r="AC24" s="78">
        <f t="shared" si="18"/>
        <v>0.59</v>
      </c>
      <c r="AD24" s="78">
        <f t="shared" si="19"/>
        <v>0.6</v>
      </c>
      <c r="AE24" s="78">
        <f t="shared" si="20"/>
        <v>0.53</v>
      </c>
      <c r="AF24" s="78">
        <f t="shared" si="21"/>
        <v>0.59</v>
      </c>
      <c r="AG24" s="78">
        <f t="shared" si="22"/>
        <v>0.51</v>
      </c>
      <c r="AH24" s="78">
        <f t="shared" si="23"/>
        <v>0.54</v>
      </c>
      <c r="AI24" s="78">
        <f t="shared" si="24"/>
        <v>0.56000000000000005</v>
      </c>
      <c r="AJ24" s="78">
        <f t="shared" si="25"/>
        <v>0.54</v>
      </c>
    </row>
    <row r="25" spans="1:36" ht="12.95" customHeight="1" x14ac:dyDescent="0.15">
      <c r="A25" s="85">
        <v>232</v>
      </c>
      <c r="B25" s="99" t="s">
        <v>470</v>
      </c>
      <c r="C25" s="99"/>
      <c r="D25" s="77">
        <v>16</v>
      </c>
      <c r="E25" s="77">
        <v>15</v>
      </c>
      <c r="F25" s="4">
        <f t="shared" si="0"/>
        <v>0.14000000000000001</v>
      </c>
      <c r="G25" s="5"/>
      <c r="H25" s="85" t="s">
        <v>32</v>
      </c>
      <c r="I25" s="5"/>
      <c r="J25" s="1" t="s">
        <v>15</v>
      </c>
      <c r="K25" s="78">
        <f t="shared" si="1"/>
        <v>0.15</v>
      </c>
      <c r="L25" s="78">
        <f t="shared" si="2"/>
        <v>0.16</v>
      </c>
      <c r="M25" s="78">
        <f t="shared" si="3"/>
        <v>0.16</v>
      </c>
      <c r="N25" s="78">
        <f t="shared" si="4"/>
        <v>0.16</v>
      </c>
      <c r="O25" s="78">
        <f t="shared" si="5"/>
        <v>0.16</v>
      </c>
      <c r="P25" s="78">
        <f t="shared" si="26"/>
        <v>0.16</v>
      </c>
      <c r="Q25" s="78">
        <f t="shared" si="6"/>
        <v>0.15</v>
      </c>
      <c r="R25" s="78">
        <f t="shared" si="7"/>
        <v>0.16</v>
      </c>
      <c r="S25" s="78">
        <f t="shared" si="8"/>
        <v>0.16</v>
      </c>
      <c r="T25" s="78">
        <f t="shared" si="9"/>
        <v>0.16</v>
      </c>
      <c r="U25" s="78">
        <f t="shared" si="10"/>
        <v>0.16</v>
      </c>
      <c r="V25" s="78">
        <f t="shared" si="11"/>
        <v>0.16</v>
      </c>
      <c r="W25" s="78">
        <f t="shared" si="12"/>
        <v>0.15</v>
      </c>
      <c r="X25" s="78">
        <f t="shared" si="13"/>
        <v>0.16</v>
      </c>
      <c r="Y25" s="78">
        <f t="shared" si="14"/>
        <v>0.14000000000000001</v>
      </c>
      <c r="Z25" s="78">
        <f t="shared" si="15"/>
        <v>0.15</v>
      </c>
      <c r="AA25" s="78">
        <f t="shared" si="16"/>
        <v>0.14000000000000001</v>
      </c>
      <c r="AB25" s="78">
        <f t="shared" si="17"/>
        <v>0.15</v>
      </c>
      <c r="AC25" s="78">
        <f t="shared" si="18"/>
        <v>0.16</v>
      </c>
      <c r="AD25" s="78">
        <f t="shared" si="19"/>
        <v>0.19</v>
      </c>
      <c r="AE25" s="78">
        <f t="shared" si="20"/>
        <v>0.14000000000000001</v>
      </c>
      <c r="AF25" s="78">
        <f t="shared" si="21"/>
        <v>0.15</v>
      </c>
      <c r="AG25" s="78">
        <f t="shared" si="22"/>
        <v>0.14000000000000001</v>
      </c>
      <c r="AH25" s="78">
        <f t="shared" si="23"/>
        <v>0.14000000000000001</v>
      </c>
      <c r="AI25" s="78">
        <f t="shared" si="24"/>
        <v>0.16</v>
      </c>
      <c r="AJ25" s="78">
        <f t="shared" si="25"/>
        <v>0.14000000000000001</v>
      </c>
    </row>
    <row r="26" spans="1:36" ht="12.95" customHeight="1" x14ac:dyDescent="0.15">
      <c r="A26" s="85">
        <v>233</v>
      </c>
      <c r="B26" s="99" t="s">
        <v>471</v>
      </c>
      <c r="C26" s="99"/>
      <c r="D26" s="77">
        <v>8</v>
      </c>
      <c r="E26" s="77">
        <v>6</v>
      </c>
      <c r="F26" s="4">
        <f t="shared" si="0"/>
        <v>0.02</v>
      </c>
      <c r="G26" s="5"/>
      <c r="H26" s="85" t="s">
        <v>32</v>
      </c>
      <c r="I26" s="5"/>
      <c r="J26" s="1" t="s">
        <v>15</v>
      </c>
      <c r="K26" s="78">
        <f t="shared" si="1"/>
        <v>0.02</v>
      </c>
      <c r="L26" s="78">
        <f t="shared" si="2"/>
        <v>0.02</v>
      </c>
      <c r="M26" s="78">
        <f t="shared" si="3"/>
        <v>0.02</v>
      </c>
      <c r="N26" s="78">
        <f t="shared" si="4"/>
        <v>0.02</v>
      </c>
      <c r="O26" s="78">
        <f t="shared" si="5"/>
        <v>0.02</v>
      </c>
      <c r="P26" s="78">
        <f t="shared" si="26"/>
        <v>0.02</v>
      </c>
      <c r="Q26" s="78">
        <f t="shared" si="6"/>
        <v>0.02</v>
      </c>
      <c r="R26" s="78">
        <f t="shared" si="7"/>
        <v>0.02</v>
      </c>
      <c r="S26" s="78">
        <f t="shared" si="8"/>
        <v>0.02</v>
      </c>
      <c r="T26" s="78">
        <f t="shared" si="9"/>
        <v>0.01</v>
      </c>
      <c r="U26" s="78">
        <f t="shared" si="10"/>
        <v>0.02</v>
      </c>
      <c r="V26" s="78">
        <f t="shared" si="11"/>
        <v>0.02</v>
      </c>
      <c r="W26" s="78">
        <f t="shared" si="12"/>
        <v>0.02</v>
      </c>
      <c r="X26" s="78">
        <f t="shared" si="13"/>
        <v>0.02</v>
      </c>
      <c r="Y26" s="78">
        <f t="shared" si="14"/>
        <v>0.01</v>
      </c>
      <c r="Z26" s="78">
        <f t="shared" si="15"/>
        <v>0.02</v>
      </c>
      <c r="AA26" s="78">
        <f t="shared" si="16"/>
        <v>0.02</v>
      </c>
      <c r="AB26" s="78">
        <f t="shared" si="17"/>
        <v>0.02</v>
      </c>
      <c r="AC26" s="78">
        <f t="shared" si="18"/>
        <v>0.02</v>
      </c>
      <c r="AD26" s="78">
        <f t="shared" si="19"/>
        <v>0.02</v>
      </c>
      <c r="AE26" s="78">
        <f t="shared" si="20"/>
        <v>0.01</v>
      </c>
      <c r="AF26" s="78">
        <f t="shared" si="21"/>
        <v>0.02</v>
      </c>
      <c r="AG26" s="78">
        <f t="shared" si="22"/>
        <v>0.02</v>
      </c>
      <c r="AH26" s="78">
        <f t="shared" si="23"/>
        <v>0.02</v>
      </c>
      <c r="AI26" s="78">
        <f t="shared" si="24"/>
        <v>0.02</v>
      </c>
      <c r="AJ26" s="78">
        <f t="shared" si="25"/>
        <v>0.02</v>
      </c>
    </row>
    <row r="27" spans="1:36" ht="12.95" customHeight="1" x14ac:dyDescent="0.15">
      <c r="A27" s="77"/>
      <c r="B27" s="99"/>
      <c r="C27" s="99"/>
      <c r="D27" s="77"/>
      <c r="E27" s="77"/>
      <c r="F27" s="4" t="str">
        <f t="shared" si="0"/>
        <v/>
      </c>
      <c r="G27" s="5"/>
      <c r="H27" s="77"/>
      <c r="I27" s="5"/>
      <c r="J27" s="1" t="s">
        <v>15</v>
      </c>
      <c r="K27" s="78" t="e">
        <f t="shared" si="1"/>
        <v>#NUM!</v>
      </c>
      <c r="L27" s="78" t="e">
        <f t="shared" si="2"/>
        <v>#NUM!</v>
      </c>
      <c r="M27" s="78" t="e">
        <f t="shared" si="3"/>
        <v>#NUM!</v>
      </c>
      <c r="N27" s="78" t="e">
        <f t="shared" si="4"/>
        <v>#NUM!</v>
      </c>
      <c r="O27" s="78" t="e">
        <f t="shared" si="5"/>
        <v>#NUM!</v>
      </c>
      <c r="P27" s="78" t="e">
        <f t="shared" si="26"/>
        <v>#N/A</v>
      </c>
      <c r="Q27" s="78" t="e">
        <f t="shared" si="6"/>
        <v>#NUM!</v>
      </c>
      <c r="R27" s="78" t="e">
        <f t="shared" si="7"/>
        <v>#NUM!</v>
      </c>
      <c r="S27" s="78" t="e">
        <f t="shared" si="8"/>
        <v>#NUM!</v>
      </c>
      <c r="T27" s="78" t="e">
        <f t="shared" si="9"/>
        <v>#NUM!</v>
      </c>
      <c r="U27" s="78" t="e">
        <f t="shared" si="10"/>
        <v>#N/A</v>
      </c>
      <c r="V27" s="78" t="e">
        <f t="shared" si="11"/>
        <v>#NUM!</v>
      </c>
      <c r="W27" s="78" t="e">
        <f t="shared" si="12"/>
        <v>#NUM!</v>
      </c>
      <c r="X27" s="78" t="e">
        <f t="shared" si="13"/>
        <v>#NUM!</v>
      </c>
      <c r="Y27" s="78" t="e">
        <f t="shared" si="14"/>
        <v>#NUM!</v>
      </c>
      <c r="Z27" s="78" t="e">
        <f t="shared" si="15"/>
        <v>#N/A</v>
      </c>
      <c r="AA27" s="78" t="e">
        <f t="shared" si="16"/>
        <v>#NUM!</v>
      </c>
      <c r="AB27" s="78" t="e">
        <f t="shared" si="17"/>
        <v>#NUM!</v>
      </c>
      <c r="AC27" s="78" t="e">
        <f t="shared" si="18"/>
        <v>#NUM!</v>
      </c>
      <c r="AD27" s="78" t="e">
        <f t="shared" si="19"/>
        <v>#NUM!</v>
      </c>
      <c r="AE27" s="78" t="e">
        <f t="shared" si="20"/>
        <v>#NUM!</v>
      </c>
      <c r="AF27" s="78" t="e">
        <f t="shared" si="21"/>
        <v>#N/A</v>
      </c>
      <c r="AG27" s="78" t="e">
        <f t="shared" si="22"/>
        <v>#NUM!</v>
      </c>
      <c r="AH27" s="78" t="e">
        <f t="shared" si="23"/>
        <v>#NUM!</v>
      </c>
      <c r="AI27" s="78" t="e">
        <f t="shared" si="24"/>
        <v>#NUM!</v>
      </c>
      <c r="AJ27" s="78" t="e">
        <f t="shared" si="25"/>
        <v>#N/A</v>
      </c>
    </row>
    <row r="28" spans="1:36" ht="12.95" customHeight="1" x14ac:dyDescent="0.15">
      <c r="A28" s="77"/>
      <c r="B28" s="99"/>
      <c r="C28" s="99"/>
      <c r="D28" s="77"/>
      <c r="E28" s="77"/>
      <c r="F28" s="4" t="str">
        <f t="shared" si="0"/>
        <v/>
      </c>
      <c r="G28" s="5"/>
      <c r="H28" s="77"/>
      <c r="I28" s="5"/>
      <c r="J28" s="1" t="s">
        <v>15</v>
      </c>
      <c r="K28" s="78" t="e">
        <f t="shared" si="1"/>
        <v>#NUM!</v>
      </c>
      <c r="L28" s="78" t="e">
        <f t="shared" si="2"/>
        <v>#NUM!</v>
      </c>
      <c r="M28" s="78" t="e">
        <f t="shared" si="3"/>
        <v>#NUM!</v>
      </c>
      <c r="N28" s="8" t="e">
        <f t="shared" si="4"/>
        <v>#NUM!</v>
      </c>
      <c r="O28" s="78" t="e">
        <f t="shared" si="5"/>
        <v>#NUM!</v>
      </c>
      <c r="P28" s="78" t="e">
        <f t="shared" si="26"/>
        <v>#N/A</v>
      </c>
      <c r="Q28" s="78" t="e">
        <f t="shared" si="6"/>
        <v>#NUM!</v>
      </c>
      <c r="R28" s="78" t="e">
        <f t="shared" si="7"/>
        <v>#NUM!</v>
      </c>
      <c r="S28" s="78" t="e">
        <f t="shared" si="8"/>
        <v>#NUM!</v>
      </c>
      <c r="T28" s="78" t="e">
        <f t="shared" si="9"/>
        <v>#NUM!</v>
      </c>
      <c r="U28" s="78" t="e">
        <f t="shared" si="10"/>
        <v>#N/A</v>
      </c>
      <c r="V28" s="78" t="e">
        <f t="shared" si="11"/>
        <v>#NUM!</v>
      </c>
      <c r="W28" s="78" t="e">
        <f t="shared" si="12"/>
        <v>#NUM!</v>
      </c>
      <c r="X28" s="78" t="e">
        <f t="shared" si="13"/>
        <v>#NUM!</v>
      </c>
      <c r="Y28" s="78" t="e">
        <f t="shared" si="14"/>
        <v>#NUM!</v>
      </c>
      <c r="Z28" s="78" t="e">
        <f t="shared" si="15"/>
        <v>#N/A</v>
      </c>
      <c r="AA28" s="78" t="e">
        <f t="shared" si="16"/>
        <v>#NUM!</v>
      </c>
      <c r="AB28" s="78" t="e">
        <f t="shared" si="17"/>
        <v>#NUM!</v>
      </c>
      <c r="AC28" s="78" t="e">
        <f t="shared" si="18"/>
        <v>#NUM!</v>
      </c>
      <c r="AD28" s="78" t="e">
        <f t="shared" si="19"/>
        <v>#NUM!</v>
      </c>
      <c r="AE28" s="78" t="e">
        <f t="shared" si="20"/>
        <v>#NUM!</v>
      </c>
      <c r="AF28" s="78" t="e">
        <f t="shared" si="21"/>
        <v>#N/A</v>
      </c>
      <c r="AG28" s="78" t="e">
        <f t="shared" si="22"/>
        <v>#NUM!</v>
      </c>
      <c r="AH28" s="78" t="e">
        <f t="shared" si="23"/>
        <v>#NUM!</v>
      </c>
      <c r="AI28" s="78" t="e">
        <f t="shared" si="24"/>
        <v>#NUM!</v>
      </c>
      <c r="AJ28" s="78" t="e">
        <f t="shared" si="25"/>
        <v>#N/A</v>
      </c>
    </row>
    <row r="29" spans="1:36" ht="12.95" customHeight="1" x14ac:dyDescent="0.15">
      <c r="A29" s="77"/>
      <c r="B29" s="99"/>
      <c r="C29" s="99"/>
      <c r="D29" s="77"/>
      <c r="E29" s="77"/>
      <c r="F29" s="4" t="str">
        <f t="shared" si="0"/>
        <v/>
      </c>
      <c r="G29" s="5"/>
      <c r="H29" s="77"/>
      <c r="I29" s="5"/>
      <c r="J29" s="1" t="s">
        <v>15</v>
      </c>
      <c r="K29" s="78" t="e">
        <f t="shared" si="1"/>
        <v>#NUM!</v>
      </c>
      <c r="L29" s="78" t="e">
        <f t="shared" si="2"/>
        <v>#NUM!</v>
      </c>
      <c r="M29" s="78" t="e">
        <f t="shared" si="3"/>
        <v>#NUM!</v>
      </c>
      <c r="N29" s="78" t="e">
        <f t="shared" si="4"/>
        <v>#NUM!</v>
      </c>
      <c r="O29" s="78" t="e">
        <f t="shared" si="5"/>
        <v>#NUM!</v>
      </c>
      <c r="P29" s="78" t="e">
        <f t="shared" si="26"/>
        <v>#N/A</v>
      </c>
      <c r="Q29" s="78" t="e">
        <f t="shared" si="6"/>
        <v>#NUM!</v>
      </c>
      <c r="R29" s="78" t="e">
        <f t="shared" si="7"/>
        <v>#NUM!</v>
      </c>
      <c r="S29" s="78" t="e">
        <f t="shared" si="8"/>
        <v>#NUM!</v>
      </c>
      <c r="T29" s="78" t="e">
        <f t="shared" si="9"/>
        <v>#NUM!</v>
      </c>
      <c r="U29" s="78" t="e">
        <f t="shared" si="10"/>
        <v>#N/A</v>
      </c>
      <c r="V29" s="78" t="e">
        <f t="shared" si="11"/>
        <v>#NUM!</v>
      </c>
      <c r="W29" s="78" t="e">
        <f t="shared" si="12"/>
        <v>#NUM!</v>
      </c>
      <c r="X29" s="78" t="e">
        <f t="shared" si="13"/>
        <v>#NUM!</v>
      </c>
      <c r="Y29" s="78" t="e">
        <f t="shared" si="14"/>
        <v>#NUM!</v>
      </c>
      <c r="Z29" s="78" t="e">
        <f t="shared" si="15"/>
        <v>#N/A</v>
      </c>
      <c r="AA29" s="78" t="e">
        <f t="shared" si="16"/>
        <v>#NUM!</v>
      </c>
      <c r="AB29" s="78" t="e">
        <f t="shared" si="17"/>
        <v>#NUM!</v>
      </c>
      <c r="AC29" s="78" t="e">
        <f t="shared" si="18"/>
        <v>#NUM!</v>
      </c>
      <c r="AD29" s="78" t="e">
        <f t="shared" si="19"/>
        <v>#NUM!</v>
      </c>
      <c r="AE29" s="78" t="e">
        <f t="shared" si="20"/>
        <v>#NUM!</v>
      </c>
      <c r="AF29" s="78" t="e">
        <f t="shared" si="21"/>
        <v>#N/A</v>
      </c>
      <c r="AG29" s="78" t="e">
        <f t="shared" si="22"/>
        <v>#NUM!</v>
      </c>
      <c r="AH29" s="78" t="e">
        <f t="shared" si="23"/>
        <v>#NUM!</v>
      </c>
      <c r="AI29" s="78" t="e">
        <f t="shared" si="24"/>
        <v>#NUM!</v>
      </c>
      <c r="AJ29" s="78" t="e">
        <f t="shared" si="25"/>
        <v>#N/A</v>
      </c>
    </row>
    <row r="30" spans="1:36" ht="12.95" customHeight="1" x14ac:dyDescent="0.15">
      <c r="A30" s="77"/>
      <c r="B30" s="99"/>
      <c r="C30" s="99"/>
      <c r="D30" s="77"/>
      <c r="E30" s="77"/>
      <c r="F30" s="4" t="str">
        <f t="shared" si="0"/>
        <v/>
      </c>
      <c r="G30" s="5"/>
      <c r="H30" s="77"/>
      <c r="I30" s="5"/>
      <c r="J30" s="1" t="s">
        <v>15</v>
      </c>
      <c r="K30" s="78" t="e">
        <f t="shared" si="1"/>
        <v>#NUM!</v>
      </c>
      <c r="L30" s="78" t="e">
        <f t="shared" si="2"/>
        <v>#NUM!</v>
      </c>
      <c r="M30" s="78" t="e">
        <f t="shared" si="3"/>
        <v>#NUM!</v>
      </c>
      <c r="N30" s="78" t="e">
        <f t="shared" si="4"/>
        <v>#NUM!</v>
      </c>
      <c r="O30" s="78" t="e">
        <f t="shared" si="5"/>
        <v>#NUM!</v>
      </c>
      <c r="P30" s="78" t="e">
        <f t="shared" si="26"/>
        <v>#N/A</v>
      </c>
      <c r="Q30" s="78" t="e">
        <f t="shared" si="6"/>
        <v>#NUM!</v>
      </c>
      <c r="R30" s="78" t="e">
        <f t="shared" si="7"/>
        <v>#NUM!</v>
      </c>
      <c r="S30" s="78" t="e">
        <f t="shared" si="8"/>
        <v>#NUM!</v>
      </c>
      <c r="T30" s="78" t="e">
        <f t="shared" si="9"/>
        <v>#NUM!</v>
      </c>
      <c r="U30" s="78" t="e">
        <f t="shared" si="10"/>
        <v>#N/A</v>
      </c>
      <c r="V30" s="78" t="e">
        <f t="shared" si="11"/>
        <v>#NUM!</v>
      </c>
      <c r="W30" s="78" t="e">
        <f t="shared" si="12"/>
        <v>#NUM!</v>
      </c>
      <c r="X30" s="78" t="e">
        <f t="shared" si="13"/>
        <v>#NUM!</v>
      </c>
      <c r="Y30" s="78" t="e">
        <f t="shared" si="14"/>
        <v>#NUM!</v>
      </c>
      <c r="Z30" s="78" t="e">
        <f t="shared" si="15"/>
        <v>#N/A</v>
      </c>
      <c r="AA30" s="78" t="e">
        <f t="shared" si="16"/>
        <v>#NUM!</v>
      </c>
      <c r="AB30" s="78" t="e">
        <f t="shared" si="17"/>
        <v>#NUM!</v>
      </c>
      <c r="AC30" s="78" t="e">
        <f t="shared" si="18"/>
        <v>#NUM!</v>
      </c>
      <c r="AD30" s="78" t="e">
        <f t="shared" si="19"/>
        <v>#NUM!</v>
      </c>
      <c r="AE30" s="78" t="e">
        <f t="shared" si="20"/>
        <v>#NUM!</v>
      </c>
      <c r="AF30" s="78" t="e">
        <f t="shared" si="21"/>
        <v>#N/A</v>
      </c>
      <c r="AG30" s="78" t="e">
        <f t="shared" si="22"/>
        <v>#NUM!</v>
      </c>
      <c r="AH30" s="78" t="e">
        <f t="shared" si="23"/>
        <v>#NUM!</v>
      </c>
      <c r="AI30" s="78" t="e">
        <f t="shared" si="24"/>
        <v>#NUM!</v>
      </c>
      <c r="AJ30" s="78" t="e">
        <f t="shared" si="25"/>
        <v>#N/A</v>
      </c>
    </row>
    <row r="31" spans="1:36" ht="12.95" customHeight="1" x14ac:dyDescent="0.15">
      <c r="A31" s="77"/>
      <c r="B31" s="99"/>
      <c r="C31" s="99"/>
      <c r="D31" s="77"/>
      <c r="E31" s="77"/>
      <c r="F31" s="4" t="str">
        <f t="shared" si="0"/>
        <v/>
      </c>
      <c r="G31" s="5"/>
      <c r="H31" s="77"/>
      <c r="I31" s="5"/>
      <c r="J31" s="1" t="s">
        <v>15</v>
      </c>
      <c r="K31" s="78" t="e">
        <f t="shared" si="1"/>
        <v>#NUM!</v>
      </c>
      <c r="L31" s="78" t="e">
        <f t="shared" si="2"/>
        <v>#NUM!</v>
      </c>
      <c r="M31" s="78" t="e">
        <f t="shared" si="3"/>
        <v>#NUM!</v>
      </c>
      <c r="N31" s="78" t="e">
        <f t="shared" si="4"/>
        <v>#NUM!</v>
      </c>
      <c r="O31" s="78" t="e">
        <f t="shared" si="5"/>
        <v>#NUM!</v>
      </c>
      <c r="P31" s="78" t="e">
        <f t="shared" si="26"/>
        <v>#N/A</v>
      </c>
      <c r="Q31" s="78" t="e">
        <f t="shared" si="6"/>
        <v>#NUM!</v>
      </c>
      <c r="R31" s="78" t="e">
        <f t="shared" si="7"/>
        <v>#NUM!</v>
      </c>
      <c r="S31" s="78" t="e">
        <f t="shared" si="8"/>
        <v>#NUM!</v>
      </c>
      <c r="T31" s="78" t="e">
        <f t="shared" si="9"/>
        <v>#NUM!</v>
      </c>
      <c r="U31" s="78" t="e">
        <f t="shared" si="10"/>
        <v>#N/A</v>
      </c>
      <c r="V31" s="78" t="e">
        <f t="shared" si="11"/>
        <v>#NUM!</v>
      </c>
      <c r="W31" s="78" t="e">
        <f t="shared" si="12"/>
        <v>#NUM!</v>
      </c>
      <c r="X31" s="78" t="e">
        <f t="shared" si="13"/>
        <v>#NUM!</v>
      </c>
      <c r="Y31" s="78" t="e">
        <f t="shared" si="14"/>
        <v>#NUM!</v>
      </c>
      <c r="Z31" s="78" t="e">
        <f t="shared" si="15"/>
        <v>#N/A</v>
      </c>
      <c r="AA31" s="78" t="e">
        <f t="shared" si="16"/>
        <v>#NUM!</v>
      </c>
      <c r="AB31" s="78" t="e">
        <f t="shared" si="17"/>
        <v>#NUM!</v>
      </c>
      <c r="AC31" s="78" t="e">
        <f t="shared" si="18"/>
        <v>#NUM!</v>
      </c>
      <c r="AD31" s="78" t="e">
        <f t="shared" si="19"/>
        <v>#NUM!</v>
      </c>
      <c r="AE31" s="78" t="e">
        <f t="shared" si="20"/>
        <v>#NUM!</v>
      </c>
      <c r="AF31" s="78" t="e">
        <f t="shared" si="21"/>
        <v>#N/A</v>
      </c>
      <c r="AG31" s="78" t="e">
        <f t="shared" si="22"/>
        <v>#NUM!</v>
      </c>
      <c r="AH31" s="78" t="e">
        <f t="shared" si="23"/>
        <v>#NUM!</v>
      </c>
      <c r="AI31" s="78" t="e">
        <f t="shared" si="24"/>
        <v>#NUM!</v>
      </c>
      <c r="AJ31" s="78" t="e">
        <f t="shared" si="25"/>
        <v>#N/A</v>
      </c>
    </row>
    <row r="32" spans="1:36" ht="12.95" customHeight="1" x14ac:dyDescent="0.15">
      <c r="A32" s="77"/>
      <c r="B32" s="99"/>
      <c r="C32" s="99"/>
      <c r="D32" s="77"/>
      <c r="E32" s="77"/>
      <c r="F32" s="4" t="str">
        <f t="shared" si="0"/>
        <v/>
      </c>
      <c r="G32" s="5"/>
      <c r="H32" s="77"/>
      <c r="I32" s="5"/>
      <c r="J32" s="1" t="s">
        <v>15</v>
      </c>
      <c r="K32" s="78" t="e">
        <f t="shared" si="1"/>
        <v>#NUM!</v>
      </c>
      <c r="L32" s="78" t="e">
        <f t="shared" si="2"/>
        <v>#NUM!</v>
      </c>
      <c r="M32" s="78" t="e">
        <f t="shared" si="3"/>
        <v>#NUM!</v>
      </c>
      <c r="N32" s="78" t="e">
        <f t="shared" si="4"/>
        <v>#NUM!</v>
      </c>
      <c r="O32" s="78" t="e">
        <f t="shared" si="5"/>
        <v>#NUM!</v>
      </c>
      <c r="P32" s="78" t="e">
        <f t="shared" si="26"/>
        <v>#N/A</v>
      </c>
      <c r="Q32" s="78" t="e">
        <f t="shared" si="6"/>
        <v>#NUM!</v>
      </c>
      <c r="R32" s="78" t="e">
        <f t="shared" si="7"/>
        <v>#NUM!</v>
      </c>
      <c r="S32" s="78" t="e">
        <f t="shared" si="8"/>
        <v>#NUM!</v>
      </c>
      <c r="T32" s="78" t="e">
        <f t="shared" si="9"/>
        <v>#NUM!</v>
      </c>
      <c r="U32" s="78" t="e">
        <f t="shared" si="10"/>
        <v>#N/A</v>
      </c>
      <c r="V32" s="78" t="e">
        <f t="shared" si="11"/>
        <v>#NUM!</v>
      </c>
      <c r="W32" s="78" t="e">
        <f t="shared" si="12"/>
        <v>#NUM!</v>
      </c>
      <c r="X32" s="78" t="e">
        <f t="shared" si="13"/>
        <v>#NUM!</v>
      </c>
      <c r="Y32" s="78" t="e">
        <f t="shared" si="14"/>
        <v>#NUM!</v>
      </c>
      <c r="Z32" s="78" t="e">
        <f t="shared" si="15"/>
        <v>#N/A</v>
      </c>
      <c r="AA32" s="78" t="e">
        <f t="shared" si="16"/>
        <v>#NUM!</v>
      </c>
      <c r="AB32" s="78" t="e">
        <f t="shared" si="17"/>
        <v>#NUM!</v>
      </c>
      <c r="AC32" s="78" t="e">
        <f t="shared" si="18"/>
        <v>#NUM!</v>
      </c>
      <c r="AD32" s="78" t="e">
        <f t="shared" si="19"/>
        <v>#NUM!</v>
      </c>
      <c r="AE32" s="78" t="e">
        <f t="shared" si="20"/>
        <v>#NUM!</v>
      </c>
      <c r="AF32" s="78" t="e">
        <f t="shared" si="21"/>
        <v>#N/A</v>
      </c>
      <c r="AG32" s="78" t="e">
        <f t="shared" si="22"/>
        <v>#NUM!</v>
      </c>
      <c r="AH32" s="78" t="e">
        <f t="shared" si="23"/>
        <v>#NUM!</v>
      </c>
      <c r="AI32" s="78" t="e">
        <f t="shared" si="24"/>
        <v>#NUM!</v>
      </c>
      <c r="AJ32" s="78" t="e">
        <f t="shared" si="25"/>
        <v>#N/A</v>
      </c>
    </row>
    <row r="33" spans="1:36" ht="12.95" customHeight="1" x14ac:dyDescent="0.15">
      <c r="A33" s="77"/>
      <c r="B33" s="99"/>
      <c r="C33" s="99"/>
      <c r="D33" s="77"/>
      <c r="E33" s="77"/>
      <c r="F33" s="4" t="str">
        <f t="shared" si="0"/>
        <v/>
      </c>
      <c r="G33" s="77"/>
      <c r="H33" s="77"/>
      <c r="I33" s="5"/>
      <c r="J33" s="1" t="s">
        <v>15</v>
      </c>
      <c r="K33" s="78" t="e">
        <f t="shared" si="1"/>
        <v>#NUM!</v>
      </c>
      <c r="L33" s="78" t="e">
        <f t="shared" si="2"/>
        <v>#NUM!</v>
      </c>
      <c r="M33" s="78" t="e">
        <f t="shared" si="3"/>
        <v>#NUM!</v>
      </c>
      <c r="N33" s="78" t="e">
        <f t="shared" si="4"/>
        <v>#NUM!</v>
      </c>
      <c r="O33" s="78" t="e">
        <f t="shared" si="5"/>
        <v>#NUM!</v>
      </c>
      <c r="P33" s="78" t="e">
        <f t="shared" si="26"/>
        <v>#N/A</v>
      </c>
      <c r="Q33" s="78" t="e">
        <f t="shared" si="6"/>
        <v>#NUM!</v>
      </c>
      <c r="R33" s="78" t="e">
        <f t="shared" si="7"/>
        <v>#NUM!</v>
      </c>
      <c r="S33" s="78" t="e">
        <f t="shared" si="8"/>
        <v>#NUM!</v>
      </c>
      <c r="T33" s="78" t="e">
        <f t="shared" si="9"/>
        <v>#NUM!</v>
      </c>
      <c r="U33" s="78" t="e">
        <f t="shared" si="10"/>
        <v>#N/A</v>
      </c>
      <c r="V33" s="78" t="e">
        <f t="shared" si="11"/>
        <v>#NUM!</v>
      </c>
      <c r="W33" s="78" t="e">
        <f t="shared" si="12"/>
        <v>#NUM!</v>
      </c>
      <c r="X33" s="78" t="e">
        <f t="shared" si="13"/>
        <v>#NUM!</v>
      </c>
      <c r="Y33" s="78" t="e">
        <f t="shared" si="14"/>
        <v>#NUM!</v>
      </c>
      <c r="Z33" s="78" t="e">
        <f t="shared" si="15"/>
        <v>#N/A</v>
      </c>
      <c r="AA33" s="78" t="e">
        <f t="shared" si="16"/>
        <v>#NUM!</v>
      </c>
      <c r="AB33" s="78" t="e">
        <f t="shared" si="17"/>
        <v>#NUM!</v>
      </c>
      <c r="AC33" s="78" t="e">
        <f t="shared" si="18"/>
        <v>#NUM!</v>
      </c>
      <c r="AD33" s="78" t="e">
        <f t="shared" si="19"/>
        <v>#NUM!</v>
      </c>
      <c r="AE33" s="78" t="e">
        <f t="shared" si="20"/>
        <v>#NUM!</v>
      </c>
      <c r="AF33" s="78" t="e">
        <f t="shared" si="21"/>
        <v>#N/A</v>
      </c>
      <c r="AG33" s="78" t="e">
        <f t="shared" si="22"/>
        <v>#NUM!</v>
      </c>
      <c r="AH33" s="78" t="e">
        <f t="shared" si="23"/>
        <v>#NUM!</v>
      </c>
      <c r="AI33" s="78" t="e">
        <f t="shared" si="24"/>
        <v>#NUM!</v>
      </c>
      <c r="AJ33" s="78" t="e">
        <f t="shared" si="25"/>
        <v>#N/A</v>
      </c>
    </row>
    <row r="34" spans="1:36" ht="12.95" customHeight="1" x14ac:dyDescent="0.15">
      <c r="A34" s="77"/>
      <c r="B34" s="99"/>
      <c r="C34" s="99"/>
      <c r="D34" s="77"/>
      <c r="E34" s="77"/>
      <c r="F34" s="4" t="str">
        <f t="shared" si="0"/>
        <v/>
      </c>
      <c r="G34" s="77"/>
      <c r="H34" s="77"/>
      <c r="I34" s="5"/>
      <c r="K34" s="78" t="e">
        <f t="shared" si="1"/>
        <v>#NUM!</v>
      </c>
      <c r="L34" s="78" t="e">
        <f t="shared" si="2"/>
        <v>#NUM!</v>
      </c>
      <c r="M34" s="78" t="e">
        <f t="shared" si="3"/>
        <v>#NUM!</v>
      </c>
      <c r="N34" s="78" t="e">
        <f t="shared" si="4"/>
        <v>#NUM!</v>
      </c>
      <c r="O34" s="78" t="e">
        <f t="shared" si="5"/>
        <v>#NUM!</v>
      </c>
      <c r="P34" s="78" t="e">
        <f t="shared" si="26"/>
        <v>#N/A</v>
      </c>
      <c r="Q34" s="78" t="e">
        <f t="shared" si="6"/>
        <v>#NUM!</v>
      </c>
      <c r="R34" s="78" t="e">
        <f t="shared" si="7"/>
        <v>#NUM!</v>
      </c>
      <c r="S34" s="78" t="e">
        <f t="shared" si="8"/>
        <v>#NUM!</v>
      </c>
      <c r="T34" s="78" t="e">
        <f t="shared" si="9"/>
        <v>#NUM!</v>
      </c>
      <c r="U34" s="78" t="e">
        <f t="shared" si="10"/>
        <v>#N/A</v>
      </c>
      <c r="V34" s="78" t="e">
        <f t="shared" si="11"/>
        <v>#NUM!</v>
      </c>
      <c r="W34" s="78" t="e">
        <f t="shared" si="12"/>
        <v>#NUM!</v>
      </c>
      <c r="X34" s="78" t="e">
        <f t="shared" si="13"/>
        <v>#NUM!</v>
      </c>
      <c r="Y34" s="78" t="e">
        <f t="shared" si="14"/>
        <v>#NUM!</v>
      </c>
      <c r="Z34" s="78" t="e">
        <f t="shared" si="15"/>
        <v>#N/A</v>
      </c>
      <c r="AA34" s="78" t="e">
        <f t="shared" si="16"/>
        <v>#NUM!</v>
      </c>
      <c r="AB34" s="78" t="e">
        <f t="shared" si="17"/>
        <v>#NUM!</v>
      </c>
      <c r="AC34" s="78" t="e">
        <f t="shared" si="18"/>
        <v>#NUM!</v>
      </c>
      <c r="AD34" s="78" t="e">
        <f t="shared" si="19"/>
        <v>#NUM!</v>
      </c>
      <c r="AE34" s="78" t="e">
        <f t="shared" si="20"/>
        <v>#NUM!</v>
      </c>
      <c r="AF34" s="78" t="e">
        <f t="shared" si="21"/>
        <v>#N/A</v>
      </c>
      <c r="AG34" s="78" t="e">
        <f t="shared" si="22"/>
        <v>#NUM!</v>
      </c>
      <c r="AH34" s="78" t="e">
        <f t="shared" si="23"/>
        <v>#NUM!</v>
      </c>
      <c r="AI34" s="78" t="e">
        <f t="shared" si="24"/>
        <v>#NUM!</v>
      </c>
      <c r="AJ34" s="78" t="e">
        <f t="shared" si="25"/>
        <v>#N/A</v>
      </c>
    </row>
    <row r="35" spans="1:36" ht="12.95" customHeight="1" x14ac:dyDescent="0.15">
      <c r="A35" s="77"/>
      <c r="B35" s="99"/>
      <c r="C35" s="99"/>
      <c r="D35" s="77"/>
      <c r="E35" s="77"/>
      <c r="F35" s="4" t="str">
        <f t="shared" si="0"/>
        <v/>
      </c>
      <c r="G35" s="77"/>
      <c r="H35" s="77"/>
      <c r="I35" s="5"/>
      <c r="K35" s="78" t="e">
        <f t="shared" si="1"/>
        <v>#NUM!</v>
      </c>
      <c r="L35" s="78" t="e">
        <f t="shared" si="2"/>
        <v>#NUM!</v>
      </c>
      <c r="M35" s="78" t="e">
        <f t="shared" si="3"/>
        <v>#NUM!</v>
      </c>
      <c r="N35" s="78" t="e">
        <f t="shared" si="4"/>
        <v>#NUM!</v>
      </c>
      <c r="O35" s="78" t="e">
        <f t="shared" si="5"/>
        <v>#NUM!</v>
      </c>
      <c r="P35" s="78" t="e">
        <f t="shared" si="26"/>
        <v>#N/A</v>
      </c>
      <c r="Q35" s="78" t="e">
        <f t="shared" si="6"/>
        <v>#NUM!</v>
      </c>
      <c r="R35" s="78" t="e">
        <f t="shared" si="7"/>
        <v>#NUM!</v>
      </c>
      <c r="S35" s="78" t="e">
        <f t="shared" si="8"/>
        <v>#NUM!</v>
      </c>
      <c r="T35" s="78" t="e">
        <f t="shared" si="9"/>
        <v>#NUM!</v>
      </c>
      <c r="U35" s="78" t="e">
        <f t="shared" si="10"/>
        <v>#N/A</v>
      </c>
      <c r="V35" s="78" t="e">
        <f t="shared" si="11"/>
        <v>#NUM!</v>
      </c>
      <c r="W35" s="78" t="e">
        <f t="shared" si="12"/>
        <v>#NUM!</v>
      </c>
      <c r="X35" s="78" t="e">
        <f t="shared" si="13"/>
        <v>#NUM!</v>
      </c>
      <c r="Y35" s="78" t="e">
        <f t="shared" si="14"/>
        <v>#NUM!</v>
      </c>
      <c r="Z35" s="78" t="e">
        <f t="shared" si="15"/>
        <v>#N/A</v>
      </c>
      <c r="AA35" s="78" t="e">
        <f t="shared" si="16"/>
        <v>#NUM!</v>
      </c>
      <c r="AB35" s="78" t="e">
        <f t="shared" si="17"/>
        <v>#NUM!</v>
      </c>
      <c r="AC35" s="78" t="e">
        <f t="shared" si="18"/>
        <v>#NUM!</v>
      </c>
      <c r="AD35" s="78" t="e">
        <f t="shared" si="19"/>
        <v>#NUM!</v>
      </c>
      <c r="AE35" s="78" t="e">
        <f t="shared" si="20"/>
        <v>#NUM!</v>
      </c>
      <c r="AF35" s="78" t="e">
        <f t="shared" si="21"/>
        <v>#N/A</v>
      </c>
      <c r="AG35" s="78" t="e">
        <f t="shared" si="22"/>
        <v>#NUM!</v>
      </c>
      <c r="AH35" s="78" t="e">
        <f t="shared" si="23"/>
        <v>#NUM!</v>
      </c>
      <c r="AI35" s="78" t="e">
        <f t="shared" si="24"/>
        <v>#NUM!</v>
      </c>
      <c r="AJ35" s="78" t="e">
        <f t="shared" si="25"/>
        <v>#N/A</v>
      </c>
    </row>
    <row r="36" spans="1:36" ht="12.95" customHeight="1" x14ac:dyDescent="0.15">
      <c r="A36" s="77"/>
      <c r="B36" s="99"/>
      <c r="C36" s="99"/>
      <c r="D36" s="77"/>
      <c r="E36" s="77"/>
      <c r="F36" s="4" t="str">
        <f t="shared" si="0"/>
        <v/>
      </c>
      <c r="G36" s="77"/>
      <c r="H36" s="77"/>
      <c r="I36" s="5"/>
      <c r="K36" s="78" t="e">
        <f t="shared" si="1"/>
        <v>#NUM!</v>
      </c>
      <c r="L36" s="78" t="e">
        <f t="shared" si="2"/>
        <v>#NUM!</v>
      </c>
      <c r="M36" s="78" t="e">
        <f t="shared" si="3"/>
        <v>#NUM!</v>
      </c>
      <c r="N36" s="78" t="e">
        <f t="shared" si="4"/>
        <v>#NUM!</v>
      </c>
      <c r="O36" s="78" t="e">
        <f t="shared" si="5"/>
        <v>#NUM!</v>
      </c>
      <c r="P36" s="78" t="e">
        <f t="shared" si="26"/>
        <v>#N/A</v>
      </c>
      <c r="Q36" s="78" t="e">
        <f t="shared" si="6"/>
        <v>#NUM!</v>
      </c>
      <c r="R36" s="78" t="e">
        <f t="shared" si="7"/>
        <v>#NUM!</v>
      </c>
      <c r="S36" s="78" t="e">
        <f t="shared" si="8"/>
        <v>#NUM!</v>
      </c>
      <c r="T36" s="78" t="e">
        <f t="shared" si="9"/>
        <v>#NUM!</v>
      </c>
      <c r="U36" s="78" t="e">
        <f t="shared" si="10"/>
        <v>#N/A</v>
      </c>
      <c r="V36" s="78" t="e">
        <f t="shared" si="11"/>
        <v>#NUM!</v>
      </c>
      <c r="W36" s="78" t="e">
        <f t="shared" si="12"/>
        <v>#NUM!</v>
      </c>
      <c r="X36" s="78" t="e">
        <f t="shared" si="13"/>
        <v>#NUM!</v>
      </c>
      <c r="Y36" s="78" t="e">
        <f t="shared" si="14"/>
        <v>#NUM!</v>
      </c>
      <c r="Z36" s="78" t="e">
        <f t="shared" si="15"/>
        <v>#N/A</v>
      </c>
      <c r="AA36" s="78" t="e">
        <f t="shared" si="16"/>
        <v>#NUM!</v>
      </c>
      <c r="AB36" s="78" t="e">
        <f t="shared" si="17"/>
        <v>#NUM!</v>
      </c>
      <c r="AC36" s="78" t="e">
        <f t="shared" si="18"/>
        <v>#NUM!</v>
      </c>
      <c r="AD36" s="78" t="e">
        <f t="shared" si="19"/>
        <v>#NUM!</v>
      </c>
      <c r="AE36" s="78" t="e">
        <f t="shared" si="20"/>
        <v>#NUM!</v>
      </c>
      <c r="AF36" s="78" t="e">
        <f t="shared" si="21"/>
        <v>#N/A</v>
      </c>
      <c r="AG36" s="78" t="e">
        <f t="shared" si="22"/>
        <v>#NUM!</v>
      </c>
      <c r="AH36" s="78" t="e">
        <f t="shared" si="23"/>
        <v>#NUM!</v>
      </c>
      <c r="AI36" s="78" t="e">
        <f t="shared" si="24"/>
        <v>#NUM!</v>
      </c>
      <c r="AJ36" s="78" t="e">
        <f t="shared" si="25"/>
        <v>#N/A</v>
      </c>
    </row>
    <row r="37" spans="1:36" ht="12.95" customHeight="1" x14ac:dyDescent="0.15">
      <c r="A37" s="77"/>
      <c r="B37" s="99"/>
      <c r="C37" s="99"/>
      <c r="D37" s="77"/>
      <c r="E37" s="77"/>
      <c r="F37" s="4" t="str">
        <f t="shared" si="0"/>
        <v/>
      </c>
      <c r="G37" s="77"/>
      <c r="H37" s="77"/>
      <c r="I37" s="5"/>
      <c r="K37" s="78" t="e">
        <f t="shared" si="1"/>
        <v>#NUM!</v>
      </c>
      <c r="L37" s="78" t="e">
        <f t="shared" si="2"/>
        <v>#NUM!</v>
      </c>
      <c r="M37" s="78" t="e">
        <f t="shared" si="3"/>
        <v>#NUM!</v>
      </c>
      <c r="N37" s="78" t="e">
        <f t="shared" si="4"/>
        <v>#NUM!</v>
      </c>
      <c r="O37" s="78" t="e">
        <f t="shared" si="5"/>
        <v>#NUM!</v>
      </c>
      <c r="P37" s="78" t="e">
        <f t="shared" si="26"/>
        <v>#N/A</v>
      </c>
      <c r="Q37" s="78" t="e">
        <f t="shared" si="6"/>
        <v>#NUM!</v>
      </c>
      <c r="R37" s="78" t="e">
        <f t="shared" si="7"/>
        <v>#NUM!</v>
      </c>
      <c r="S37" s="78" t="e">
        <f t="shared" si="8"/>
        <v>#NUM!</v>
      </c>
      <c r="T37" s="78" t="e">
        <f t="shared" si="9"/>
        <v>#NUM!</v>
      </c>
      <c r="U37" s="78" t="e">
        <f t="shared" si="10"/>
        <v>#N/A</v>
      </c>
      <c r="V37" s="78" t="e">
        <f t="shared" si="11"/>
        <v>#NUM!</v>
      </c>
      <c r="W37" s="78" t="e">
        <f t="shared" si="12"/>
        <v>#NUM!</v>
      </c>
      <c r="X37" s="78" t="e">
        <f t="shared" si="13"/>
        <v>#NUM!</v>
      </c>
      <c r="Y37" s="78" t="e">
        <f t="shared" si="14"/>
        <v>#NUM!</v>
      </c>
      <c r="Z37" s="78" t="e">
        <f t="shared" si="15"/>
        <v>#N/A</v>
      </c>
      <c r="AA37" s="78" t="e">
        <f t="shared" si="16"/>
        <v>#NUM!</v>
      </c>
      <c r="AB37" s="78" t="e">
        <f t="shared" si="17"/>
        <v>#NUM!</v>
      </c>
      <c r="AC37" s="78" t="e">
        <f t="shared" si="18"/>
        <v>#NUM!</v>
      </c>
      <c r="AD37" s="78" t="e">
        <f t="shared" si="19"/>
        <v>#NUM!</v>
      </c>
      <c r="AE37" s="78" t="e">
        <f t="shared" si="20"/>
        <v>#NUM!</v>
      </c>
      <c r="AF37" s="78" t="e">
        <f t="shared" si="21"/>
        <v>#N/A</v>
      </c>
      <c r="AG37" s="78" t="e">
        <f t="shared" si="22"/>
        <v>#NUM!</v>
      </c>
      <c r="AH37" s="78" t="e">
        <f t="shared" si="23"/>
        <v>#NUM!</v>
      </c>
      <c r="AI37" s="78" t="e">
        <f t="shared" si="24"/>
        <v>#NUM!</v>
      </c>
      <c r="AJ37" s="78" t="e">
        <f t="shared" si="25"/>
        <v>#N/A</v>
      </c>
    </row>
    <row r="38" spans="1:36" ht="12.95" customHeight="1" x14ac:dyDescent="0.15">
      <c r="A38" s="77"/>
      <c r="B38" s="99"/>
      <c r="C38" s="99"/>
      <c r="D38" s="77"/>
      <c r="E38" s="77"/>
      <c r="F38" s="4" t="str">
        <f t="shared" si="0"/>
        <v/>
      </c>
      <c r="G38" s="77"/>
      <c r="H38" s="77"/>
      <c r="I38" s="5"/>
      <c r="K38" s="78" t="e">
        <f t="shared" si="1"/>
        <v>#NUM!</v>
      </c>
      <c r="L38" s="78" t="e">
        <f t="shared" si="2"/>
        <v>#NUM!</v>
      </c>
      <c r="M38" s="78" t="e">
        <f t="shared" si="3"/>
        <v>#NUM!</v>
      </c>
      <c r="N38" s="78" t="e">
        <f t="shared" si="4"/>
        <v>#NUM!</v>
      </c>
      <c r="O38" s="78" t="e">
        <f t="shared" si="5"/>
        <v>#NUM!</v>
      </c>
      <c r="P38" s="78" t="e">
        <f t="shared" si="26"/>
        <v>#N/A</v>
      </c>
      <c r="Q38" s="78" t="e">
        <f t="shared" si="6"/>
        <v>#NUM!</v>
      </c>
      <c r="R38" s="78" t="e">
        <f t="shared" si="7"/>
        <v>#NUM!</v>
      </c>
      <c r="S38" s="78" t="e">
        <f t="shared" si="8"/>
        <v>#NUM!</v>
      </c>
      <c r="T38" s="78" t="e">
        <f t="shared" si="9"/>
        <v>#NUM!</v>
      </c>
      <c r="U38" s="78" t="e">
        <f t="shared" si="10"/>
        <v>#N/A</v>
      </c>
      <c r="V38" s="78" t="e">
        <f t="shared" si="11"/>
        <v>#NUM!</v>
      </c>
      <c r="W38" s="78" t="e">
        <f t="shared" si="12"/>
        <v>#NUM!</v>
      </c>
      <c r="X38" s="78" t="e">
        <f t="shared" si="13"/>
        <v>#NUM!</v>
      </c>
      <c r="Y38" s="78" t="e">
        <f t="shared" si="14"/>
        <v>#NUM!</v>
      </c>
      <c r="Z38" s="78" t="e">
        <f t="shared" si="15"/>
        <v>#N/A</v>
      </c>
      <c r="AA38" s="78" t="e">
        <f t="shared" si="16"/>
        <v>#NUM!</v>
      </c>
      <c r="AB38" s="78" t="e">
        <f t="shared" si="17"/>
        <v>#NUM!</v>
      </c>
      <c r="AC38" s="78" t="e">
        <f t="shared" si="18"/>
        <v>#NUM!</v>
      </c>
      <c r="AD38" s="78" t="e">
        <f t="shared" si="19"/>
        <v>#NUM!</v>
      </c>
      <c r="AE38" s="78" t="e">
        <f t="shared" si="20"/>
        <v>#NUM!</v>
      </c>
      <c r="AF38" s="78" t="e">
        <f t="shared" si="21"/>
        <v>#N/A</v>
      </c>
      <c r="AG38" s="78" t="e">
        <f t="shared" si="22"/>
        <v>#NUM!</v>
      </c>
      <c r="AH38" s="78" t="e">
        <f t="shared" si="23"/>
        <v>#NUM!</v>
      </c>
      <c r="AI38" s="78" t="e">
        <f t="shared" si="24"/>
        <v>#NUM!</v>
      </c>
      <c r="AJ38" s="78" t="e">
        <f t="shared" si="25"/>
        <v>#N/A</v>
      </c>
    </row>
    <row r="39" spans="1:36" ht="12.95" customHeight="1" x14ac:dyDescent="0.15">
      <c r="A39" s="77"/>
      <c r="B39" s="99"/>
      <c r="C39" s="99"/>
      <c r="D39" s="77"/>
      <c r="E39" s="77"/>
      <c r="F39" s="4" t="str">
        <f t="shared" si="0"/>
        <v/>
      </c>
      <c r="G39" s="77"/>
      <c r="H39" s="77"/>
      <c r="I39" s="5"/>
      <c r="K39" s="78" t="e">
        <f t="shared" si="1"/>
        <v>#NUM!</v>
      </c>
      <c r="L39" s="78" t="e">
        <f t="shared" si="2"/>
        <v>#NUM!</v>
      </c>
      <c r="M39" s="78" t="e">
        <f t="shared" si="3"/>
        <v>#NUM!</v>
      </c>
      <c r="N39" s="78" t="e">
        <f t="shared" si="4"/>
        <v>#NUM!</v>
      </c>
      <c r="O39" s="78" t="e">
        <f t="shared" si="5"/>
        <v>#NUM!</v>
      </c>
      <c r="P39" s="78" t="e">
        <f t="shared" si="26"/>
        <v>#N/A</v>
      </c>
      <c r="Q39" s="78" t="e">
        <f t="shared" si="6"/>
        <v>#NUM!</v>
      </c>
      <c r="R39" s="78" t="e">
        <f t="shared" si="7"/>
        <v>#NUM!</v>
      </c>
      <c r="S39" s="78" t="e">
        <f t="shared" si="8"/>
        <v>#NUM!</v>
      </c>
      <c r="T39" s="78" t="e">
        <f t="shared" si="9"/>
        <v>#NUM!</v>
      </c>
      <c r="U39" s="78" t="e">
        <f t="shared" si="10"/>
        <v>#N/A</v>
      </c>
      <c r="V39" s="78" t="e">
        <f t="shared" si="11"/>
        <v>#NUM!</v>
      </c>
      <c r="W39" s="78" t="e">
        <f t="shared" si="12"/>
        <v>#NUM!</v>
      </c>
      <c r="X39" s="78" t="e">
        <f t="shared" si="13"/>
        <v>#NUM!</v>
      </c>
      <c r="Y39" s="78" t="e">
        <f t="shared" si="14"/>
        <v>#NUM!</v>
      </c>
      <c r="Z39" s="78" t="e">
        <f t="shared" si="15"/>
        <v>#N/A</v>
      </c>
      <c r="AA39" s="78" t="e">
        <f t="shared" si="16"/>
        <v>#NUM!</v>
      </c>
      <c r="AB39" s="78" t="e">
        <f t="shared" si="17"/>
        <v>#NUM!</v>
      </c>
      <c r="AC39" s="78" t="e">
        <f t="shared" si="18"/>
        <v>#NUM!</v>
      </c>
      <c r="AD39" s="78" t="e">
        <f t="shared" si="19"/>
        <v>#NUM!</v>
      </c>
      <c r="AE39" s="78" t="e">
        <f t="shared" si="20"/>
        <v>#NUM!</v>
      </c>
      <c r="AF39" s="78" t="e">
        <f t="shared" si="21"/>
        <v>#N/A</v>
      </c>
      <c r="AG39" s="78" t="e">
        <f t="shared" si="22"/>
        <v>#NUM!</v>
      </c>
      <c r="AH39" s="78" t="e">
        <f t="shared" si="23"/>
        <v>#NUM!</v>
      </c>
      <c r="AI39" s="78" t="e">
        <f t="shared" si="24"/>
        <v>#NUM!</v>
      </c>
      <c r="AJ39" s="78" t="e">
        <f t="shared" si="25"/>
        <v>#N/A</v>
      </c>
    </row>
    <row r="40" spans="1:36" ht="12.95" customHeight="1" x14ac:dyDescent="0.15">
      <c r="A40" s="77"/>
      <c r="B40" s="99"/>
      <c r="C40" s="99"/>
      <c r="D40" s="77"/>
      <c r="E40" s="77"/>
      <c r="F40" s="4" t="str">
        <f t="shared" si="0"/>
        <v/>
      </c>
      <c r="G40" s="77"/>
      <c r="H40" s="77"/>
      <c r="I40" s="5"/>
      <c r="K40" s="78" t="e">
        <f t="shared" si="1"/>
        <v>#NUM!</v>
      </c>
      <c r="L40" s="78" t="e">
        <f t="shared" si="2"/>
        <v>#NUM!</v>
      </c>
      <c r="M40" s="78" t="e">
        <f t="shared" si="3"/>
        <v>#NUM!</v>
      </c>
      <c r="N40" s="78" t="e">
        <f t="shared" si="4"/>
        <v>#NUM!</v>
      </c>
      <c r="O40" s="78" t="e">
        <f t="shared" si="5"/>
        <v>#NUM!</v>
      </c>
      <c r="P40" s="78" t="e">
        <f t="shared" si="26"/>
        <v>#N/A</v>
      </c>
      <c r="Q40" s="78" t="e">
        <f t="shared" si="6"/>
        <v>#NUM!</v>
      </c>
      <c r="R40" s="78" t="e">
        <f t="shared" si="7"/>
        <v>#NUM!</v>
      </c>
      <c r="S40" s="78" t="e">
        <f t="shared" si="8"/>
        <v>#NUM!</v>
      </c>
      <c r="T40" s="78" t="e">
        <f t="shared" si="9"/>
        <v>#NUM!</v>
      </c>
      <c r="U40" s="78" t="e">
        <f t="shared" si="10"/>
        <v>#N/A</v>
      </c>
      <c r="V40" s="78" t="e">
        <f t="shared" si="11"/>
        <v>#NUM!</v>
      </c>
      <c r="W40" s="78" t="e">
        <f t="shared" si="12"/>
        <v>#NUM!</v>
      </c>
      <c r="X40" s="78" t="e">
        <f t="shared" si="13"/>
        <v>#NUM!</v>
      </c>
      <c r="Y40" s="78" t="e">
        <f t="shared" si="14"/>
        <v>#NUM!</v>
      </c>
      <c r="Z40" s="78" t="e">
        <f t="shared" si="15"/>
        <v>#N/A</v>
      </c>
      <c r="AA40" s="78" t="e">
        <f t="shared" si="16"/>
        <v>#NUM!</v>
      </c>
      <c r="AB40" s="78" t="e">
        <f t="shared" si="17"/>
        <v>#NUM!</v>
      </c>
      <c r="AC40" s="78" t="e">
        <f t="shared" si="18"/>
        <v>#NUM!</v>
      </c>
      <c r="AD40" s="78" t="e">
        <f t="shared" si="19"/>
        <v>#NUM!</v>
      </c>
      <c r="AE40" s="78" t="e">
        <f t="shared" si="20"/>
        <v>#NUM!</v>
      </c>
      <c r="AF40" s="78" t="e">
        <f t="shared" si="21"/>
        <v>#N/A</v>
      </c>
      <c r="AG40" s="78" t="e">
        <f t="shared" si="22"/>
        <v>#NUM!</v>
      </c>
      <c r="AH40" s="78" t="e">
        <f t="shared" si="23"/>
        <v>#NUM!</v>
      </c>
      <c r="AI40" s="78" t="e">
        <f t="shared" si="24"/>
        <v>#NUM!</v>
      </c>
      <c r="AJ40" s="78" t="e">
        <f t="shared" si="25"/>
        <v>#N/A</v>
      </c>
    </row>
    <row r="41" spans="1:36" ht="12.95" customHeight="1" x14ac:dyDescent="0.15">
      <c r="A41" s="77"/>
      <c r="B41" s="99"/>
      <c r="C41" s="99"/>
      <c r="D41" s="77"/>
      <c r="E41" s="77"/>
      <c r="F41" s="4" t="str">
        <f t="shared" si="0"/>
        <v/>
      </c>
      <c r="G41" s="77"/>
      <c r="H41" s="77"/>
      <c r="I41" s="5"/>
      <c r="K41" s="78" t="e">
        <f t="shared" si="1"/>
        <v>#NUM!</v>
      </c>
      <c r="L41" s="78" t="e">
        <f t="shared" si="2"/>
        <v>#NUM!</v>
      </c>
      <c r="M41" s="78" t="e">
        <f t="shared" si="3"/>
        <v>#NUM!</v>
      </c>
      <c r="N41" s="78" t="e">
        <f t="shared" si="4"/>
        <v>#NUM!</v>
      </c>
      <c r="O41" s="78" t="e">
        <f t="shared" si="5"/>
        <v>#NUM!</v>
      </c>
      <c r="P41" s="78" t="e">
        <f t="shared" si="26"/>
        <v>#N/A</v>
      </c>
      <c r="Q41" s="78" t="e">
        <f t="shared" si="6"/>
        <v>#NUM!</v>
      </c>
      <c r="R41" s="78" t="e">
        <f t="shared" si="7"/>
        <v>#NUM!</v>
      </c>
      <c r="S41" s="78" t="e">
        <f t="shared" si="8"/>
        <v>#NUM!</v>
      </c>
      <c r="T41" s="78" t="e">
        <f t="shared" si="9"/>
        <v>#NUM!</v>
      </c>
      <c r="U41" s="78" t="e">
        <f t="shared" si="10"/>
        <v>#N/A</v>
      </c>
      <c r="V41" s="78" t="e">
        <f t="shared" si="11"/>
        <v>#NUM!</v>
      </c>
      <c r="W41" s="78" t="e">
        <f t="shared" si="12"/>
        <v>#NUM!</v>
      </c>
      <c r="X41" s="78" t="e">
        <f t="shared" si="13"/>
        <v>#NUM!</v>
      </c>
      <c r="Y41" s="78" t="e">
        <f t="shared" si="14"/>
        <v>#NUM!</v>
      </c>
      <c r="Z41" s="78" t="e">
        <f t="shared" si="15"/>
        <v>#N/A</v>
      </c>
      <c r="AA41" s="78" t="e">
        <f t="shared" si="16"/>
        <v>#NUM!</v>
      </c>
      <c r="AB41" s="78" t="e">
        <f t="shared" si="17"/>
        <v>#NUM!</v>
      </c>
      <c r="AC41" s="78" t="e">
        <f t="shared" si="18"/>
        <v>#NUM!</v>
      </c>
      <c r="AD41" s="78" t="e">
        <f t="shared" si="19"/>
        <v>#NUM!</v>
      </c>
      <c r="AE41" s="78" t="e">
        <f t="shared" si="20"/>
        <v>#NUM!</v>
      </c>
      <c r="AF41" s="78" t="e">
        <f t="shared" si="21"/>
        <v>#N/A</v>
      </c>
      <c r="AG41" s="78" t="e">
        <f t="shared" si="22"/>
        <v>#NUM!</v>
      </c>
      <c r="AH41" s="78" t="e">
        <f t="shared" si="23"/>
        <v>#NUM!</v>
      </c>
      <c r="AI41" s="78" t="e">
        <f t="shared" si="24"/>
        <v>#NUM!</v>
      </c>
      <c r="AJ41" s="78" t="e">
        <f t="shared" si="25"/>
        <v>#N/A</v>
      </c>
    </row>
    <row r="42" spans="1:36" ht="12.95" customHeight="1" x14ac:dyDescent="0.15">
      <c r="A42" s="77"/>
      <c r="B42" s="99"/>
      <c r="C42" s="99"/>
      <c r="D42" s="77"/>
      <c r="E42" s="77"/>
      <c r="F42" s="4" t="str">
        <f t="shared" si="0"/>
        <v/>
      </c>
      <c r="G42" s="77"/>
      <c r="H42" s="77"/>
      <c r="I42" s="77"/>
      <c r="K42" s="78" t="e">
        <f t="shared" si="1"/>
        <v>#NUM!</v>
      </c>
      <c r="L42" s="78" t="e">
        <f t="shared" si="2"/>
        <v>#NUM!</v>
      </c>
      <c r="M42" s="78" t="e">
        <f t="shared" si="3"/>
        <v>#NUM!</v>
      </c>
      <c r="N42" s="78" t="e">
        <f t="shared" si="4"/>
        <v>#NUM!</v>
      </c>
      <c r="O42" s="78" t="e">
        <f t="shared" si="5"/>
        <v>#NUM!</v>
      </c>
      <c r="P42" s="78" t="e">
        <f t="shared" si="26"/>
        <v>#N/A</v>
      </c>
      <c r="Q42" s="78" t="e">
        <f t="shared" si="6"/>
        <v>#NUM!</v>
      </c>
      <c r="R42" s="78" t="e">
        <f t="shared" si="7"/>
        <v>#NUM!</v>
      </c>
      <c r="S42" s="78" t="e">
        <f t="shared" si="8"/>
        <v>#NUM!</v>
      </c>
      <c r="T42" s="78" t="e">
        <f t="shared" si="9"/>
        <v>#NUM!</v>
      </c>
      <c r="U42" s="78" t="e">
        <f t="shared" si="10"/>
        <v>#N/A</v>
      </c>
      <c r="V42" s="78" t="e">
        <f t="shared" si="11"/>
        <v>#NUM!</v>
      </c>
      <c r="W42" s="78" t="e">
        <f t="shared" si="12"/>
        <v>#NUM!</v>
      </c>
      <c r="X42" s="78" t="e">
        <f t="shared" si="13"/>
        <v>#NUM!</v>
      </c>
      <c r="Y42" s="78" t="e">
        <f t="shared" si="14"/>
        <v>#NUM!</v>
      </c>
      <c r="Z42" s="78" t="e">
        <f t="shared" si="15"/>
        <v>#N/A</v>
      </c>
      <c r="AA42" s="78" t="e">
        <f t="shared" si="16"/>
        <v>#NUM!</v>
      </c>
      <c r="AB42" s="78" t="e">
        <f t="shared" si="17"/>
        <v>#NUM!</v>
      </c>
      <c r="AC42" s="78" t="e">
        <f t="shared" si="18"/>
        <v>#NUM!</v>
      </c>
      <c r="AD42" s="78" t="e">
        <f t="shared" si="19"/>
        <v>#NUM!</v>
      </c>
      <c r="AE42" s="78" t="e">
        <f t="shared" si="20"/>
        <v>#NUM!</v>
      </c>
      <c r="AF42" s="78" t="e">
        <f t="shared" si="21"/>
        <v>#N/A</v>
      </c>
      <c r="AG42" s="78" t="e">
        <f t="shared" si="22"/>
        <v>#NUM!</v>
      </c>
      <c r="AH42" s="78" t="e">
        <f t="shared" si="23"/>
        <v>#NUM!</v>
      </c>
      <c r="AI42" s="78" t="e">
        <f t="shared" si="24"/>
        <v>#NUM!</v>
      </c>
      <c r="AJ42" s="78" t="e">
        <f t="shared" si="25"/>
        <v>#N/A</v>
      </c>
    </row>
    <row r="43" spans="1:36" ht="12.95" customHeight="1" x14ac:dyDescent="0.15">
      <c r="A43" s="77"/>
      <c r="B43" s="99"/>
      <c r="C43" s="99"/>
      <c r="D43" s="77"/>
      <c r="E43" s="77"/>
      <c r="F43" s="4" t="str">
        <f t="shared" si="0"/>
        <v/>
      </c>
      <c r="G43" s="77"/>
      <c r="H43" s="77"/>
      <c r="I43" s="77"/>
      <c r="K43" s="78" t="e">
        <f t="shared" si="1"/>
        <v>#NUM!</v>
      </c>
      <c r="L43" s="78" t="e">
        <f t="shared" si="2"/>
        <v>#NUM!</v>
      </c>
      <c r="M43" s="78" t="e">
        <f t="shared" si="3"/>
        <v>#NUM!</v>
      </c>
      <c r="N43" s="78" t="e">
        <f t="shared" si="4"/>
        <v>#NUM!</v>
      </c>
      <c r="O43" s="78" t="e">
        <f t="shared" si="5"/>
        <v>#NUM!</v>
      </c>
      <c r="P43" s="78" t="e">
        <f t="shared" si="26"/>
        <v>#N/A</v>
      </c>
      <c r="Q43" s="78" t="e">
        <f t="shared" si="6"/>
        <v>#NUM!</v>
      </c>
      <c r="R43" s="78" t="e">
        <f t="shared" si="7"/>
        <v>#NUM!</v>
      </c>
      <c r="S43" s="78" t="e">
        <f t="shared" si="8"/>
        <v>#NUM!</v>
      </c>
      <c r="T43" s="78" t="e">
        <f t="shared" si="9"/>
        <v>#NUM!</v>
      </c>
      <c r="U43" s="78" t="e">
        <f t="shared" si="10"/>
        <v>#N/A</v>
      </c>
      <c r="V43" s="78" t="e">
        <f t="shared" si="11"/>
        <v>#NUM!</v>
      </c>
      <c r="W43" s="78" t="e">
        <f t="shared" si="12"/>
        <v>#NUM!</v>
      </c>
      <c r="X43" s="78" t="e">
        <f t="shared" si="13"/>
        <v>#NUM!</v>
      </c>
      <c r="Y43" s="78" t="e">
        <f t="shared" si="14"/>
        <v>#NUM!</v>
      </c>
      <c r="Z43" s="78" t="e">
        <f t="shared" si="15"/>
        <v>#N/A</v>
      </c>
      <c r="AA43" s="78" t="e">
        <f t="shared" si="16"/>
        <v>#NUM!</v>
      </c>
      <c r="AB43" s="78" t="e">
        <f t="shared" si="17"/>
        <v>#NUM!</v>
      </c>
      <c r="AC43" s="78" t="e">
        <f t="shared" si="18"/>
        <v>#NUM!</v>
      </c>
      <c r="AD43" s="78" t="e">
        <f t="shared" si="19"/>
        <v>#NUM!</v>
      </c>
      <c r="AE43" s="78" t="e">
        <f t="shared" si="20"/>
        <v>#NUM!</v>
      </c>
      <c r="AF43" s="78" t="e">
        <f t="shared" si="21"/>
        <v>#N/A</v>
      </c>
      <c r="AG43" s="78" t="e">
        <f t="shared" si="22"/>
        <v>#NUM!</v>
      </c>
      <c r="AH43" s="78" t="e">
        <f t="shared" si="23"/>
        <v>#NUM!</v>
      </c>
      <c r="AI43" s="78" t="e">
        <f t="shared" si="24"/>
        <v>#NUM!</v>
      </c>
      <c r="AJ43" s="78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77" t="s">
        <v>18</v>
      </c>
      <c r="D46" s="77" t="s">
        <v>19</v>
      </c>
      <c r="E46" s="77" t="s">
        <v>20</v>
      </c>
      <c r="F46" s="11"/>
      <c r="G46" s="5" t="s">
        <v>21</v>
      </c>
      <c r="H46" s="13"/>
      <c r="I46" s="111" t="s">
        <v>473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23</v>
      </c>
      <c r="D47" s="15">
        <f>COUNTIF(G4:G43,"*下層*")</f>
        <v>0</v>
      </c>
      <c r="E47" s="15">
        <f>COUNTA(A4:A43)</f>
        <v>23</v>
      </c>
      <c r="F47" s="11"/>
      <c r="G47" s="16">
        <f>C47*100</f>
        <v>2300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13</v>
      </c>
      <c r="D48" s="15" t="str">
        <f>IF(D47&gt;0,ROUND(SUMIF(G4:G43,"*下層*",E4:E43)/D47,0),"")</f>
        <v/>
      </c>
      <c r="E48" s="15">
        <f>ROUND(SUM(E4:E43)/E47,0)</f>
        <v>13</v>
      </c>
      <c r="F48" s="14"/>
      <c r="G48" s="16">
        <f>C48</f>
        <v>13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16</v>
      </c>
      <c r="D49" s="15" t="str">
        <f>IF(D47&gt;0,ROUND(SUMIF(G4:G43,"*下層*",D4:D43)/D47,0),"")</f>
        <v/>
      </c>
      <c r="E49" s="15">
        <f>ROUND(SUM(D4:D43)/E47,0)</f>
        <v>16</v>
      </c>
      <c r="F49" s="14"/>
      <c r="G49" s="16">
        <f>C49</f>
        <v>16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3.7500000000000004</v>
      </c>
      <c r="D50" s="17">
        <f>SUMIF(G4:G43,"*下層*",F4:F43)</f>
        <v>0</v>
      </c>
      <c r="E50" s="4">
        <f>SUM(F4:F43)</f>
        <v>3.7500000000000004</v>
      </c>
      <c r="F50" s="14"/>
      <c r="G50" s="18">
        <f>C50*100</f>
        <v>375.00000000000006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形状比＝81、Sr＝16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77" t="s">
        <v>18</v>
      </c>
      <c r="D53" s="77" t="s">
        <v>19</v>
      </c>
      <c r="E53" s="77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17</v>
      </c>
      <c r="D54" s="15">
        <f>COUNTIF(H4:H43,"▲")</f>
        <v>0</v>
      </c>
      <c r="E54" s="15">
        <f>COUNTA(H4:H43)</f>
        <v>17</v>
      </c>
      <c r="F54" s="11"/>
      <c r="G54" s="16">
        <f>C54*100</f>
        <v>1700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12</v>
      </c>
      <c r="D55" s="15" t="str">
        <f>IF(D54&gt;0,ROUND(SUMIF(H4:H43,"▲",E4:E43)/D54,0),"")</f>
        <v/>
      </c>
      <c r="E55" s="15">
        <f>ROUND(SUMIF(H4:H43,"*",E4:E43)/E54,0)</f>
        <v>12</v>
      </c>
      <c r="F55" s="14"/>
      <c r="G55" s="16">
        <f>C55</f>
        <v>12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14</v>
      </c>
      <c r="D56" s="15" t="str">
        <f>IF(D54&gt;0,ROUND(SUMIF(H4:H43,"▲",D4:D43)/D54,0),"")</f>
        <v/>
      </c>
      <c r="E56" s="15">
        <f>ROUND(SUMIF(H4:H43,"*",D4:D43)/E54,0)</f>
        <v>14</v>
      </c>
      <c r="F56" s="14"/>
      <c r="G56" s="16">
        <f>C56</f>
        <v>14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2.3600000000000003</v>
      </c>
      <c r="D57" s="17">
        <f>SUMIF(H4:H43,"▲",F4:F43)</f>
        <v>0</v>
      </c>
      <c r="E57" s="17">
        <f>SUM(C57:D57)</f>
        <v>2.3600000000000003</v>
      </c>
      <c r="F57" s="14"/>
      <c r="G57" s="20">
        <f>C57*100</f>
        <v>236.00000000000003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77" t="s">
        <v>18</v>
      </c>
      <c r="D60" s="77" t="s">
        <v>19</v>
      </c>
      <c r="E60" s="77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73.900000000000006</v>
      </c>
      <c r="D61" s="21" t="str">
        <f>IF(D47&gt;0,ROUND(D54/D47*100,1),"")</f>
        <v/>
      </c>
      <c r="E61" s="21">
        <f>ROUND(E54/E47*100,1)</f>
        <v>73.900000000000006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62.9</v>
      </c>
      <c r="D62" s="21" t="str">
        <f>IF(D47&gt;0,ROUND(D57/D50*100,1),"")</f>
        <v/>
      </c>
      <c r="E62" s="21">
        <f>ROUND(E57/E50*100,1)</f>
        <v>62.9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77" t="s">
        <v>18</v>
      </c>
      <c r="D65" s="77" t="s">
        <v>19</v>
      </c>
      <c r="E65" s="77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6</v>
      </c>
      <c r="D66" s="15">
        <f>D47-D54</f>
        <v>0</v>
      </c>
      <c r="E66" s="15">
        <f>SUM(C66:D66)</f>
        <v>6</v>
      </c>
      <c r="F66" s="11"/>
      <c r="G66" s="16">
        <f>C66*100</f>
        <v>600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16</v>
      </c>
      <c r="D67" s="15" t="str">
        <f>IF(D66&gt;0,ROUND(SUMIFS(E4:E43,G7:G43,"*下層*",H4:H43,"")/D66,0),"")</f>
        <v/>
      </c>
      <c r="E67" s="15">
        <f>IF(E66&gt;0,ROUND(SUMIF(H4:H43,"",E4:E43)/E66,0),"")</f>
        <v>16</v>
      </c>
      <c r="F67" s="14"/>
      <c r="G67" s="16">
        <f>C67</f>
        <v>16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19</v>
      </c>
      <c r="D68" s="15" t="str">
        <f>IF(D66&gt;0,ROUND(SUMIFS(D4:D43,G7:G43,"*下層*",H4:H43,"")/D66,0),"")</f>
        <v/>
      </c>
      <c r="E68" s="15">
        <f>IF(E66&gt;0,ROUND(SUMIF(H4:H43,"",D4:D43)/E66,0),"")</f>
        <v>19</v>
      </c>
      <c r="F68" s="14"/>
      <c r="G68" s="16">
        <f>C68</f>
        <v>19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1.3900000000000001</v>
      </c>
      <c r="D69" s="17" t="str">
        <f>IF(D66&gt;0,D50-D57,"")</f>
        <v/>
      </c>
      <c r="E69" s="4">
        <f>SUM(C69:D69)</f>
        <v>1.3900000000000001</v>
      </c>
      <c r="F69" s="14"/>
      <c r="G69" s="18">
        <f>C69*100</f>
        <v>139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形状比＝84、Sr＝26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48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191" priority="16" stopIfTrue="1">
      <formula>AND(($H4="スギ"),(#REF!&lt;12))</formula>
    </cfRule>
  </conditionalFormatting>
  <conditionalFormatting sqref="L4:L43">
    <cfRule type="expression" dxfId="190" priority="15" stopIfTrue="1">
      <formula>AND(($H4="スギ"),(#REF!&lt;22),(#REF!&gt;=12))</formula>
    </cfRule>
  </conditionalFormatting>
  <conditionalFormatting sqref="M4:M43">
    <cfRule type="expression" dxfId="189" priority="14" stopIfTrue="1">
      <formula>AND(($H4="スギ"),(#REF!&lt;32),(#REF!&gt;=22))</formula>
    </cfRule>
  </conditionalFormatting>
  <conditionalFormatting sqref="N4:N43">
    <cfRule type="expression" dxfId="188" priority="13" stopIfTrue="1">
      <formula>AND(($H4="スギ"),(#REF!&lt;42),(#REF!&gt;=32))</formula>
    </cfRule>
  </conditionalFormatting>
  <conditionalFormatting sqref="U4:U43 Z4:AF43 AJ4:AJ43 O4:P43">
    <cfRule type="expression" dxfId="187" priority="12" stopIfTrue="1">
      <formula>AND(($H4="スギ"),(#REF!&gt;=42))</formula>
    </cfRule>
  </conditionalFormatting>
  <conditionalFormatting sqref="Q4:Q43 AA4:AA43">
    <cfRule type="expression" dxfId="186" priority="11" stopIfTrue="1">
      <formula>AND(($H4="ヒノキ"),(#REF!&lt;12))</formula>
    </cfRule>
  </conditionalFormatting>
  <conditionalFormatting sqref="R4:R43 AB4:AE43">
    <cfRule type="expression" dxfId="185" priority="10" stopIfTrue="1">
      <formula>AND(($H4="ヒノキ"),(#REF!&lt;22),(#REF!&gt;=12))</formula>
    </cfRule>
  </conditionalFormatting>
  <conditionalFormatting sqref="S4:S43">
    <cfRule type="expression" dxfId="184" priority="9" stopIfTrue="1">
      <formula>AND(($H4="ヒノキ"),(#REF!&lt;32),(#REF!&gt;=22))</formula>
    </cfRule>
  </conditionalFormatting>
  <conditionalFormatting sqref="T4:U43 Z4:AF43 AJ4:AJ43">
    <cfRule type="expression" dxfId="183" priority="8" stopIfTrue="1">
      <formula>AND(($H4="ヒノキ"),(#REF!&gt;=32))</formula>
    </cfRule>
  </conditionalFormatting>
  <conditionalFormatting sqref="V4:V43 AA4:AA43">
    <cfRule type="expression" dxfId="182" priority="7" stopIfTrue="1">
      <formula>AND(($H4="アカマツ"),(#REF!&lt;12))</formula>
    </cfRule>
  </conditionalFormatting>
  <conditionalFormatting sqref="W4:W43 AB4:AB43">
    <cfRule type="expression" dxfId="181" priority="6" stopIfTrue="1">
      <formula>AND(($H4="アカマツ"),(#REF!&lt;22),(#REF!&gt;=12))</formula>
    </cfRule>
  </conditionalFormatting>
  <conditionalFormatting sqref="X4:X43 AC4:AC43">
    <cfRule type="expression" dxfId="180" priority="5" stopIfTrue="1">
      <formula>AND(($H4="アカマツ"),(#REF!&lt;42),(#REF!&gt;=22))</formula>
    </cfRule>
  </conditionalFormatting>
  <conditionalFormatting sqref="Y4:AF43 AJ4:AJ43">
    <cfRule type="expression" dxfId="179" priority="4" stopIfTrue="1">
      <formula>AND(($H4="アカマツ"),(#REF!&gt;=42))</formula>
    </cfRule>
  </conditionalFormatting>
  <conditionalFormatting sqref="AG4:AG43">
    <cfRule type="expression" dxfId="178" priority="3" stopIfTrue="1">
      <formula>AND(($H4&lt;&gt;"スギ"),($H4&lt;&gt;"ヒノキ"),($H4&lt;&gt;"アカマツ"),(#REF!&lt;12))</formula>
    </cfRule>
  </conditionalFormatting>
  <conditionalFormatting sqref="AH4:AH43">
    <cfRule type="expression" dxfId="177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176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FF0000"/>
  </sheetPr>
  <dimension ref="A1:AJ120"/>
  <sheetViews>
    <sheetView showGridLines="0" view="pageBreakPreview" topLeftCell="A31" zoomScaleNormal="85" zoomScaleSheetLayoutView="100" workbookViewId="0">
      <selection activeCell="I46" sqref="I46:I61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531</v>
      </c>
      <c r="B2" s="100"/>
      <c r="C2" s="100"/>
      <c r="D2" s="100"/>
      <c r="E2" s="100"/>
      <c r="F2" s="100"/>
      <c r="G2" s="100"/>
      <c r="H2" s="101" t="s">
        <v>341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79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8">
        <v>0</v>
      </c>
      <c r="L3" s="78">
        <v>12</v>
      </c>
      <c r="M3" s="78">
        <v>22</v>
      </c>
      <c r="N3" s="78">
        <v>32</v>
      </c>
      <c r="O3" s="78">
        <v>42</v>
      </c>
      <c r="P3" s="78" t="s">
        <v>14</v>
      </c>
      <c r="Q3" s="78">
        <v>0</v>
      </c>
      <c r="R3" s="78">
        <v>12</v>
      </c>
      <c r="S3" s="78">
        <v>22</v>
      </c>
      <c r="T3" s="78">
        <v>32</v>
      </c>
      <c r="U3" s="78" t="s">
        <v>14</v>
      </c>
      <c r="V3" s="78">
        <v>0</v>
      </c>
      <c r="W3" s="78">
        <v>12</v>
      </c>
      <c r="X3" s="78">
        <v>22</v>
      </c>
      <c r="Y3" s="78">
        <v>42</v>
      </c>
      <c r="Z3" s="78" t="s">
        <v>14</v>
      </c>
      <c r="AA3" s="78">
        <v>0</v>
      </c>
      <c r="AB3" s="78">
        <v>12</v>
      </c>
      <c r="AC3" s="78">
        <v>22</v>
      </c>
      <c r="AD3" s="78">
        <v>32</v>
      </c>
      <c r="AE3" s="78">
        <v>42</v>
      </c>
      <c r="AF3" s="78" t="s">
        <v>14</v>
      </c>
      <c r="AG3" s="78">
        <v>0</v>
      </c>
      <c r="AH3" s="78">
        <v>12</v>
      </c>
      <c r="AI3" s="78">
        <v>42</v>
      </c>
      <c r="AJ3" s="78" t="s">
        <v>14</v>
      </c>
    </row>
    <row r="4" spans="1:36" ht="12.95" customHeight="1" x14ac:dyDescent="0.15">
      <c r="A4" s="77">
        <v>71</v>
      </c>
      <c r="B4" s="99" t="s">
        <v>39</v>
      </c>
      <c r="C4" s="99"/>
      <c r="D4" s="77">
        <v>32</v>
      </c>
      <c r="E4" s="77">
        <v>16</v>
      </c>
      <c r="F4" s="4">
        <f t="shared" ref="F4:F43" si="0">IF(D4&gt;0,IF(B4="スギ",P4,IF(B4="ヒノキ",U4,IF(B4="アカマツ",Z4,IF(B4="カラマツ",AF4,AJ4)))),"")</f>
        <v>0.57999999999999996</v>
      </c>
      <c r="G4" s="5"/>
      <c r="H4" s="5"/>
      <c r="I4" s="77" t="s">
        <v>38</v>
      </c>
      <c r="J4" s="1" t="s">
        <v>15</v>
      </c>
      <c r="K4" s="78">
        <f t="shared" ref="K4:K43" si="1">IF(ROUND(10^(-5+0.8769+1.7454*LOG(D4)+1.014*LOG(E4)),2)&gt;=0.01,ROUND(10^(-5+0.8769+1.7454*LOG(D4)+1.014*LOG(E4)),2),ROUND(10^(-5+0.8769+1.7454*LOG(D4)+1.014*LOG(E4)),3))</f>
        <v>0.53</v>
      </c>
      <c r="L4" s="78">
        <f t="shared" ref="L4:L43" si="2">ROUND(10^(-5+0.73504+1.83346*LOG(D4)+1.06569*LOG(E4)),2)</f>
        <v>0.6</v>
      </c>
      <c r="M4" s="78">
        <f t="shared" ref="M4:M43" si="3">ROUND(10^(-5+0.71514+1.74357*LOG(D4)+1.17719*LOG(E4)),2)</f>
        <v>0.56999999999999995</v>
      </c>
      <c r="N4" s="78">
        <f t="shared" ref="N4:N43" si="4">ROUND(10^(-5+0.82956+1.76381*LOG(D4)+1.06412*LOG(E4)),2)</f>
        <v>0.57999999999999996</v>
      </c>
      <c r="O4" s="78">
        <f t="shared" ref="O4:O43" si="5">ROUND(10^(-5+0.88226+1.79204*LOG(D4)+0.99303*LOG(E4)),2)</f>
        <v>0.6</v>
      </c>
      <c r="P4" s="78">
        <f>HLOOKUP($D4,K$3:O$43,MATCH($A4,$A$3:$A$43,0),1)</f>
        <v>0.57999999999999996</v>
      </c>
      <c r="Q4" s="78">
        <f t="shared" ref="Q4:Q43" si="6">IF(ROUND(10^(1.810672*LOG(D4)+0.982833*LOG(E4)-4.173533),2)&gt;=0.01,ROUND(10^(1.810672*LOG(D4)+0.982833*LOG(E4)-4.173533),2),ROUND(10^(1.810672*LOG(D4)+0.982833*LOG(E4)-4.173533),3))</f>
        <v>0.54</v>
      </c>
      <c r="R4" s="78">
        <f t="shared" ref="R4:R43" si="7">ROUND(10^(1.905709*LOG(D4)+1.011385*LOG(E4)-4.293729),2)</f>
        <v>0.62</v>
      </c>
      <c r="S4" s="78">
        <f t="shared" ref="S4:S43" si="8">ROUND(10^(1.771888*LOG(D4)+1.138415*LOG(E4)-4.271259),2)</f>
        <v>0.57999999999999996</v>
      </c>
      <c r="T4" s="78">
        <f t="shared" ref="T4:T43" si="9">ROUND(10^(1.671519*LOG(D4)+1.363617*LOG(E4)-4.404407),2)</f>
        <v>0.56999999999999995</v>
      </c>
      <c r="U4" s="78">
        <f t="shared" ref="U4:U43" si="10">HLOOKUP($D4,Q$3:T$43,MATCH($A4,$A$3:$A$43,0),1)</f>
        <v>0.56999999999999995</v>
      </c>
      <c r="V4" s="78">
        <f t="shared" ref="V4:V43" si="11">IF(ROUND(10^(-4.249503+1.946501*LOG(D4)+0.942682*LOG(E4)),2)&gt;=0.01,ROUND(10^(-4.249503+1.946501*LOG(D4)+0.942682*LOG(E4)),2),ROUND(10^(-4.249503+1.946501*LOG(D4)+0.942682*LOG(E4)),3))</f>
        <v>0.65</v>
      </c>
      <c r="W4" s="78">
        <f t="shared" ref="W4:W43" si="12">ROUND(10^(-4.155639+1.847898*LOG(D4)+0.951955*LOG(E4)),2)</f>
        <v>0.59</v>
      </c>
      <c r="X4" s="78">
        <f t="shared" ref="X4:X43" si="13">ROUND(10^(-4.194535+1.804172*LOG(D4)+1.034248*LOG(E4)),2)</f>
        <v>0.57999999999999996</v>
      </c>
      <c r="Y4" s="78">
        <f t="shared" ref="Y4:Y43" si="14">ROUND(10^(-4.42347+2.006485*LOG(D4)+0.967757*LOG(E4)),2)</f>
        <v>0.57999999999999996</v>
      </c>
      <c r="Z4" s="78">
        <f t="shared" ref="Z4:Z43" si="15">HLOOKUP($D4,V$3:Y$43,MATCH($A4,$A$3:$A$43,0),1)</f>
        <v>0.57999999999999996</v>
      </c>
      <c r="AA4" s="78">
        <f t="shared" ref="AA4:AA43" si="16">IF(ROUND(10^(1.80389*LOG(D4)+0.962587*LOG(E4)-4.155099),2)&gt;=0.01,ROUND(10^(1.80389*LOG(D4)+0.962587*LOG(E4)-4.155099),2),ROUND(10^(1.80389*LOG(D4)+0.962587*LOG(E4)-4.155099),3))</f>
        <v>0.52</v>
      </c>
      <c r="AB4" s="78">
        <f t="shared" ref="AB4:AB43" si="17">ROUND(10^(1.979213*LOG(D4)+0.998347*LOG(E4)-4.369281),2)</f>
        <v>0.65</v>
      </c>
      <c r="AC4" s="78">
        <f t="shared" ref="AC4:AC43" si="18">ROUND(10^(1.904401*LOG(D4)+1.062478*LOG(E4)-4.348104),2)</f>
        <v>0.63</v>
      </c>
      <c r="AD4" s="78">
        <f t="shared" ref="AD4:AD43" si="19">ROUND(10^(1.640825*LOG(D4)+1.080387*LOG(E4)-3.976731),2)</f>
        <v>0.62</v>
      </c>
      <c r="AE4" s="78">
        <f t="shared" ref="AE4:AE43" si="20">ROUND(10^(1.90887*LOG(D4)+1.088002*LOG(E4)-4.431495),2)</f>
        <v>0.56000000000000005</v>
      </c>
      <c r="AF4" s="78">
        <f t="shared" ref="AF4:AF43" si="21">HLOOKUP($D4,AA$3:AE$43,MATCH($A4,$A$3:$A$43,0),1)</f>
        <v>0.62</v>
      </c>
      <c r="AG4" s="78">
        <f t="shared" ref="AG4:AG43" si="22">IF(ROUND(10^(1.94019664*LOG(D4)+0.84689666*LOG(E4)-4.20067295),2)&gt;=0.01,ROUND(10^(1.94019664*LOG(D4)+0.84689666*LOG(E4)-4.20067295),2),ROUND(10^(1.94019664*LOG(D4)+0.84689666*LOG(E4)-4.20067295),3))</f>
        <v>0.55000000000000004</v>
      </c>
      <c r="AH4" s="78">
        <f t="shared" ref="AH4:AH43" si="23">ROUND(10^(1.93813902*LOG(D4)+0.96697002*LOG(E4)-4.32216295),2)</f>
        <v>0.56999999999999995</v>
      </c>
      <c r="AI4" s="78">
        <f t="shared" ref="AI4:AI43" si="24">ROUND(10^(1.82464098*LOG(D4)+0.97625989*LOG(E4)-4.15096808),2)</f>
        <v>0.59</v>
      </c>
      <c r="AJ4" s="78">
        <f t="shared" ref="AJ4:AJ43" si="25">HLOOKUP($D4,AG$3:AI$43,MATCH($A4,$A$3:$A$43,0),1)</f>
        <v>0.56999999999999995</v>
      </c>
    </row>
    <row r="5" spans="1:36" ht="12.95" customHeight="1" x14ac:dyDescent="0.15">
      <c r="A5" s="77">
        <v>72</v>
      </c>
      <c r="B5" s="99" t="s">
        <v>39</v>
      </c>
      <c r="C5" s="99"/>
      <c r="D5" s="77">
        <v>16</v>
      </c>
      <c r="E5" s="77">
        <v>18</v>
      </c>
      <c r="F5" s="4">
        <f t="shared" si="0"/>
        <v>0.18</v>
      </c>
      <c r="G5" s="5" t="s">
        <v>477</v>
      </c>
      <c r="H5" s="5" t="s">
        <v>479</v>
      </c>
      <c r="I5" s="77" t="s">
        <v>477</v>
      </c>
      <c r="J5" s="1" t="s">
        <v>15</v>
      </c>
      <c r="K5" s="78">
        <f t="shared" si="1"/>
        <v>0.18</v>
      </c>
      <c r="L5" s="78">
        <f t="shared" si="2"/>
        <v>0.19</v>
      </c>
      <c r="M5" s="78">
        <f t="shared" si="3"/>
        <v>0.2</v>
      </c>
      <c r="N5" s="78">
        <f t="shared" si="4"/>
        <v>0.19</v>
      </c>
      <c r="O5" s="78">
        <f t="shared" si="5"/>
        <v>0.19</v>
      </c>
      <c r="P5" s="78">
        <f t="shared" ref="P5:P43" si="26">HLOOKUP($D5,K$3:O$43,MATCH(A5,$A$3:$A$43,0),1)</f>
        <v>0.19</v>
      </c>
      <c r="Q5" s="78">
        <f t="shared" si="6"/>
        <v>0.17</v>
      </c>
      <c r="R5" s="78">
        <f t="shared" si="7"/>
        <v>0.19</v>
      </c>
      <c r="S5" s="78">
        <f t="shared" si="8"/>
        <v>0.2</v>
      </c>
      <c r="T5" s="78">
        <f t="shared" si="9"/>
        <v>0.21</v>
      </c>
      <c r="U5" s="78">
        <f t="shared" si="10"/>
        <v>0.19</v>
      </c>
      <c r="V5" s="78">
        <f t="shared" si="11"/>
        <v>0.19</v>
      </c>
      <c r="W5" s="78">
        <f t="shared" si="12"/>
        <v>0.18</v>
      </c>
      <c r="X5" s="78">
        <f t="shared" si="13"/>
        <v>0.19</v>
      </c>
      <c r="Y5" s="78">
        <f t="shared" si="14"/>
        <v>0.16</v>
      </c>
      <c r="Z5" s="78">
        <f t="shared" si="15"/>
        <v>0.18</v>
      </c>
      <c r="AA5" s="78">
        <f t="shared" si="16"/>
        <v>0.17</v>
      </c>
      <c r="AB5" s="78">
        <f t="shared" si="17"/>
        <v>0.18</v>
      </c>
      <c r="AC5" s="78">
        <f t="shared" si="18"/>
        <v>0.19</v>
      </c>
      <c r="AD5" s="78">
        <f t="shared" si="19"/>
        <v>0.23</v>
      </c>
      <c r="AE5" s="78">
        <f t="shared" si="20"/>
        <v>0.17</v>
      </c>
      <c r="AF5" s="78">
        <f t="shared" si="21"/>
        <v>0.18</v>
      </c>
      <c r="AG5" s="78">
        <f t="shared" si="22"/>
        <v>0.16</v>
      </c>
      <c r="AH5" s="78">
        <f t="shared" si="23"/>
        <v>0.17</v>
      </c>
      <c r="AI5" s="78">
        <f t="shared" si="24"/>
        <v>0.19</v>
      </c>
      <c r="AJ5" s="78">
        <f t="shared" si="25"/>
        <v>0.17</v>
      </c>
    </row>
    <row r="6" spans="1:36" ht="12.95" customHeight="1" x14ac:dyDescent="0.15">
      <c r="A6" s="85">
        <v>73</v>
      </c>
      <c r="B6" s="99" t="s">
        <v>39</v>
      </c>
      <c r="C6" s="99"/>
      <c r="D6" s="77">
        <v>20</v>
      </c>
      <c r="E6" s="77">
        <v>18</v>
      </c>
      <c r="F6" s="4">
        <f t="shared" si="0"/>
        <v>0.28000000000000003</v>
      </c>
      <c r="G6" s="5" t="s">
        <v>477</v>
      </c>
      <c r="H6" s="77" t="s">
        <v>480</v>
      </c>
      <c r="I6" s="5" t="s">
        <v>477</v>
      </c>
      <c r="J6" s="1" t="s">
        <v>15</v>
      </c>
      <c r="K6" s="78">
        <f t="shared" si="1"/>
        <v>0.26</v>
      </c>
      <c r="L6" s="78">
        <f t="shared" si="2"/>
        <v>0.28999999999999998</v>
      </c>
      <c r="M6" s="78">
        <f t="shared" si="3"/>
        <v>0.28999999999999998</v>
      </c>
      <c r="N6" s="78">
        <f t="shared" si="4"/>
        <v>0.28999999999999998</v>
      </c>
      <c r="O6" s="78">
        <f t="shared" si="5"/>
        <v>0.28999999999999998</v>
      </c>
      <c r="P6" s="78">
        <f t="shared" si="26"/>
        <v>0.28999999999999998</v>
      </c>
      <c r="Q6" s="78">
        <f t="shared" si="6"/>
        <v>0.26</v>
      </c>
      <c r="R6" s="78">
        <f t="shared" si="7"/>
        <v>0.28999999999999998</v>
      </c>
      <c r="S6" s="78">
        <f t="shared" si="8"/>
        <v>0.28999999999999998</v>
      </c>
      <c r="T6" s="78">
        <f t="shared" si="9"/>
        <v>0.3</v>
      </c>
      <c r="U6" s="78">
        <f t="shared" si="10"/>
        <v>0.28999999999999998</v>
      </c>
      <c r="V6" s="78">
        <f t="shared" si="11"/>
        <v>0.28999999999999998</v>
      </c>
      <c r="W6" s="78">
        <f t="shared" si="12"/>
        <v>0.28000000000000003</v>
      </c>
      <c r="X6" s="78">
        <f t="shared" si="13"/>
        <v>0.28000000000000003</v>
      </c>
      <c r="Y6" s="78">
        <f t="shared" si="14"/>
        <v>0.25</v>
      </c>
      <c r="Z6" s="78">
        <f t="shared" si="15"/>
        <v>0.28000000000000003</v>
      </c>
      <c r="AA6" s="78">
        <f t="shared" si="16"/>
        <v>0.25</v>
      </c>
      <c r="AB6" s="78">
        <f t="shared" si="17"/>
        <v>0.28999999999999998</v>
      </c>
      <c r="AC6" s="78">
        <f t="shared" si="18"/>
        <v>0.28999999999999998</v>
      </c>
      <c r="AD6" s="78">
        <f t="shared" si="19"/>
        <v>0.33</v>
      </c>
      <c r="AE6" s="78">
        <f t="shared" si="20"/>
        <v>0.26</v>
      </c>
      <c r="AF6" s="78">
        <f t="shared" si="21"/>
        <v>0.28999999999999998</v>
      </c>
      <c r="AG6" s="78">
        <f t="shared" si="22"/>
        <v>0.24</v>
      </c>
      <c r="AH6" s="78">
        <f t="shared" si="23"/>
        <v>0.26</v>
      </c>
      <c r="AI6" s="78">
        <f t="shared" si="24"/>
        <v>0.28000000000000003</v>
      </c>
      <c r="AJ6" s="78">
        <f t="shared" si="25"/>
        <v>0.26</v>
      </c>
    </row>
    <row r="7" spans="1:36" ht="12.95" customHeight="1" x14ac:dyDescent="0.15">
      <c r="A7" s="85">
        <v>74</v>
      </c>
      <c r="B7" s="99" t="s">
        <v>39</v>
      </c>
      <c r="C7" s="99"/>
      <c r="D7" s="77">
        <v>16</v>
      </c>
      <c r="E7" s="77">
        <v>16</v>
      </c>
      <c r="F7" s="4">
        <f t="shared" si="0"/>
        <v>0.16</v>
      </c>
      <c r="G7" s="5"/>
      <c r="H7" s="77"/>
      <c r="I7" s="77"/>
      <c r="J7" s="1" t="s">
        <v>15</v>
      </c>
      <c r="K7" s="78">
        <f t="shared" si="1"/>
        <v>0.16</v>
      </c>
      <c r="L7" s="78">
        <f t="shared" si="2"/>
        <v>0.17</v>
      </c>
      <c r="M7" s="78">
        <f t="shared" si="3"/>
        <v>0.17</v>
      </c>
      <c r="N7" s="78">
        <f t="shared" si="4"/>
        <v>0.17</v>
      </c>
      <c r="O7" s="78">
        <f t="shared" si="5"/>
        <v>0.17</v>
      </c>
      <c r="P7" s="78">
        <f t="shared" si="26"/>
        <v>0.17</v>
      </c>
      <c r="Q7" s="78">
        <f t="shared" si="6"/>
        <v>0.15</v>
      </c>
      <c r="R7" s="78">
        <f t="shared" si="7"/>
        <v>0.17</v>
      </c>
      <c r="S7" s="78">
        <f t="shared" si="8"/>
        <v>0.17</v>
      </c>
      <c r="T7" s="78">
        <f t="shared" si="9"/>
        <v>0.18</v>
      </c>
      <c r="U7" s="78">
        <f t="shared" si="10"/>
        <v>0.17</v>
      </c>
      <c r="V7" s="78">
        <f t="shared" si="11"/>
        <v>0.17</v>
      </c>
      <c r="W7" s="78">
        <f t="shared" si="12"/>
        <v>0.16</v>
      </c>
      <c r="X7" s="78">
        <f t="shared" si="13"/>
        <v>0.17</v>
      </c>
      <c r="Y7" s="78">
        <f t="shared" si="14"/>
        <v>0.14000000000000001</v>
      </c>
      <c r="Z7" s="78">
        <f t="shared" si="15"/>
        <v>0.16</v>
      </c>
      <c r="AA7" s="78">
        <f t="shared" si="16"/>
        <v>0.15</v>
      </c>
      <c r="AB7" s="78">
        <f t="shared" si="17"/>
        <v>0.16</v>
      </c>
      <c r="AC7" s="78">
        <f t="shared" si="18"/>
        <v>0.17</v>
      </c>
      <c r="AD7" s="78">
        <f t="shared" si="19"/>
        <v>0.2</v>
      </c>
      <c r="AE7" s="78">
        <f t="shared" si="20"/>
        <v>0.15</v>
      </c>
      <c r="AF7" s="78">
        <f t="shared" si="21"/>
        <v>0.16</v>
      </c>
      <c r="AG7" s="78">
        <f t="shared" si="22"/>
        <v>0.14000000000000001</v>
      </c>
      <c r="AH7" s="78">
        <f t="shared" si="23"/>
        <v>0.15</v>
      </c>
      <c r="AI7" s="78">
        <f t="shared" si="24"/>
        <v>0.17</v>
      </c>
      <c r="AJ7" s="78">
        <f t="shared" si="25"/>
        <v>0.15</v>
      </c>
    </row>
    <row r="8" spans="1:36" ht="12.95" customHeight="1" x14ac:dyDescent="0.15">
      <c r="A8" s="85">
        <v>75</v>
      </c>
      <c r="B8" s="99" t="s">
        <v>39</v>
      </c>
      <c r="C8" s="99"/>
      <c r="D8" s="77">
        <v>16</v>
      </c>
      <c r="E8" s="77">
        <v>14</v>
      </c>
      <c r="F8" s="4">
        <f t="shared" si="0"/>
        <v>0.14000000000000001</v>
      </c>
      <c r="G8" s="5" t="s">
        <v>477</v>
      </c>
      <c r="H8" s="77" t="s">
        <v>480</v>
      </c>
      <c r="I8" s="77" t="s">
        <v>477</v>
      </c>
      <c r="J8" s="1" t="s">
        <v>15</v>
      </c>
      <c r="K8" s="78">
        <f t="shared" si="1"/>
        <v>0.14000000000000001</v>
      </c>
      <c r="L8" s="78">
        <f t="shared" si="2"/>
        <v>0.15</v>
      </c>
      <c r="M8" s="78">
        <f t="shared" si="3"/>
        <v>0.15</v>
      </c>
      <c r="N8" s="78">
        <f t="shared" si="4"/>
        <v>0.15</v>
      </c>
      <c r="O8" s="78">
        <f t="shared" si="5"/>
        <v>0.15</v>
      </c>
      <c r="P8" s="78">
        <f t="shared" si="26"/>
        <v>0.15</v>
      </c>
      <c r="Q8" s="78">
        <f t="shared" si="6"/>
        <v>0.14000000000000001</v>
      </c>
      <c r="R8" s="78">
        <f t="shared" si="7"/>
        <v>0.14000000000000001</v>
      </c>
      <c r="S8" s="78">
        <f t="shared" si="8"/>
        <v>0.15</v>
      </c>
      <c r="T8" s="78">
        <f t="shared" si="9"/>
        <v>0.15</v>
      </c>
      <c r="U8" s="78">
        <f t="shared" si="10"/>
        <v>0.14000000000000001</v>
      </c>
      <c r="V8" s="78">
        <f t="shared" si="11"/>
        <v>0.15</v>
      </c>
      <c r="W8" s="78">
        <f t="shared" si="12"/>
        <v>0.14000000000000001</v>
      </c>
      <c r="X8" s="78">
        <f t="shared" si="13"/>
        <v>0.15</v>
      </c>
      <c r="Y8" s="78">
        <f t="shared" si="14"/>
        <v>0.13</v>
      </c>
      <c r="Z8" s="78">
        <f t="shared" si="15"/>
        <v>0.14000000000000001</v>
      </c>
      <c r="AA8" s="78">
        <f t="shared" si="16"/>
        <v>0.13</v>
      </c>
      <c r="AB8" s="78">
        <f t="shared" si="17"/>
        <v>0.14000000000000001</v>
      </c>
      <c r="AC8" s="78">
        <f t="shared" si="18"/>
        <v>0.15</v>
      </c>
      <c r="AD8" s="78">
        <f t="shared" si="19"/>
        <v>0.17</v>
      </c>
      <c r="AE8" s="78">
        <f t="shared" si="20"/>
        <v>0.13</v>
      </c>
      <c r="AF8" s="78">
        <f t="shared" si="21"/>
        <v>0.14000000000000001</v>
      </c>
      <c r="AG8" s="78">
        <f t="shared" si="22"/>
        <v>0.13</v>
      </c>
      <c r="AH8" s="78">
        <f t="shared" si="23"/>
        <v>0.13</v>
      </c>
      <c r="AI8" s="78">
        <f t="shared" si="24"/>
        <v>0.15</v>
      </c>
      <c r="AJ8" s="78">
        <f t="shared" si="25"/>
        <v>0.13</v>
      </c>
    </row>
    <row r="9" spans="1:36" ht="12.95" customHeight="1" x14ac:dyDescent="0.15">
      <c r="A9" s="85">
        <v>76</v>
      </c>
      <c r="B9" s="99" t="s">
        <v>39</v>
      </c>
      <c r="C9" s="99"/>
      <c r="D9" s="77">
        <v>40</v>
      </c>
      <c r="E9" s="77">
        <v>18</v>
      </c>
      <c r="F9" s="4">
        <f t="shared" si="0"/>
        <v>0.99</v>
      </c>
      <c r="G9" s="5" t="s">
        <v>478</v>
      </c>
      <c r="H9" s="77"/>
      <c r="I9" s="77"/>
      <c r="J9" s="1" t="s">
        <v>15</v>
      </c>
      <c r="K9" s="78">
        <f t="shared" si="1"/>
        <v>0.88</v>
      </c>
      <c r="L9" s="78">
        <f t="shared" si="2"/>
        <v>1.02</v>
      </c>
      <c r="M9" s="78">
        <f t="shared" si="3"/>
        <v>0.97</v>
      </c>
      <c r="N9" s="78">
        <f t="shared" si="4"/>
        <v>0.98</v>
      </c>
      <c r="O9" s="78">
        <f t="shared" si="5"/>
        <v>1</v>
      </c>
      <c r="P9" s="78">
        <f t="shared" si="26"/>
        <v>0.98</v>
      </c>
      <c r="Q9" s="78">
        <f t="shared" si="6"/>
        <v>0.91</v>
      </c>
      <c r="R9" s="78">
        <f t="shared" si="7"/>
        <v>1.07</v>
      </c>
      <c r="S9" s="78">
        <f t="shared" si="8"/>
        <v>0.99</v>
      </c>
      <c r="T9" s="78">
        <f t="shared" si="9"/>
        <v>0.97</v>
      </c>
      <c r="U9" s="78">
        <f t="shared" si="10"/>
        <v>0.97</v>
      </c>
      <c r="V9" s="78">
        <f t="shared" si="11"/>
        <v>1.1299999999999999</v>
      </c>
      <c r="W9" s="78">
        <f t="shared" si="12"/>
        <v>1</v>
      </c>
      <c r="X9" s="78">
        <f t="shared" si="13"/>
        <v>0.99</v>
      </c>
      <c r="Y9" s="78">
        <f t="shared" si="14"/>
        <v>1.01</v>
      </c>
      <c r="Z9" s="78">
        <f t="shared" si="15"/>
        <v>0.99</v>
      </c>
      <c r="AA9" s="78">
        <f t="shared" si="16"/>
        <v>0.88</v>
      </c>
      <c r="AB9" s="78">
        <f t="shared" si="17"/>
        <v>1.1299999999999999</v>
      </c>
      <c r="AC9" s="78">
        <f t="shared" si="18"/>
        <v>1.0900000000000001</v>
      </c>
      <c r="AD9" s="78">
        <f t="shared" si="19"/>
        <v>1.02</v>
      </c>
      <c r="AE9" s="78">
        <f t="shared" si="20"/>
        <v>0.98</v>
      </c>
      <c r="AF9" s="78">
        <f t="shared" si="21"/>
        <v>1.02</v>
      </c>
      <c r="AG9" s="78">
        <f t="shared" si="22"/>
        <v>0.93</v>
      </c>
      <c r="AH9" s="78">
        <f t="shared" si="23"/>
        <v>0.99</v>
      </c>
      <c r="AI9" s="78">
        <f t="shared" si="24"/>
        <v>0.99</v>
      </c>
      <c r="AJ9" s="78">
        <f t="shared" si="25"/>
        <v>0.99</v>
      </c>
    </row>
    <row r="10" spans="1:36" ht="12.95" customHeight="1" x14ac:dyDescent="0.15">
      <c r="A10" s="85">
        <v>77</v>
      </c>
      <c r="B10" s="99" t="s">
        <v>39</v>
      </c>
      <c r="C10" s="99"/>
      <c r="D10" s="77">
        <v>22</v>
      </c>
      <c r="E10" s="77">
        <v>15</v>
      </c>
      <c r="F10" s="4">
        <f t="shared" si="0"/>
        <v>0.28000000000000003</v>
      </c>
      <c r="G10" s="5" t="s">
        <v>477</v>
      </c>
      <c r="H10" s="77" t="s">
        <v>480</v>
      </c>
      <c r="I10" s="5" t="s">
        <v>33</v>
      </c>
      <c r="J10" s="1" t="s">
        <v>15</v>
      </c>
      <c r="K10" s="78">
        <f t="shared" si="1"/>
        <v>0.26</v>
      </c>
      <c r="L10" s="78">
        <f t="shared" si="2"/>
        <v>0.28000000000000003</v>
      </c>
      <c r="M10" s="78">
        <f t="shared" si="3"/>
        <v>0.28000000000000003</v>
      </c>
      <c r="N10" s="78">
        <f t="shared" si="4"/>
        <v>0.28000000000000003</v>
      </c>
      <c r="O10" s="78">
        <f t="shared" si="5"/>
        <v>0.28999999999999998</v>
      </c>
      <c r="P10" s="78">
        <f t="shared" si="26"/>
        <v>0.28000000000000003</v>
      </c>
      <c r="Q10" s="78">
        <f t="shared" si="6"/>
        <v>0.26</v>
      </c>
      <c r="R10" s="78">
        <f t="shared" si="7"/>
        <v>0.28000000000000003</v>
      </c>
      <c r="S10" s="78">
        <f t="shared" si="8"/>
        <v>0.28000000000000003</v>
      </c>
      <c r="T10" s="78">
        <f t="shared" si="9"/>
        <v>0.28000000000000003</v>
      </c>
      <c r="U10" s="78">
        <f t="shared" si="10"/>
        <v>0.28000000000000003</v>
      </c>
      <c r="V10" s="78">
        <f t="shared" si="11"/>
        <v>0.3</v>
      </c>
      <c r="W10" s="78">
        <f t="shared" si="12"/>
        <v>0.28000000000000003</v>
      </c>
      <c r="X10" s="78">
        <f t="shared" si="13"/>
        <v>0.28000000000000003</v>
      </c>
      <c r="Y10" s="78">
        <f t="shared" si="14"/>
        <v>0.26</v>
      </c>
      <c r="Z10" s="78">
        <f t="shared" si="15"/>
        <v>0.28000000000000003</v>
      </c>
      <c r="AA10" s="78">
        <f t="shared" si="16"/>
        <v>0.25</v>
      </c>
      <c r="AB10" s="78">
        <f t="shared" si="17"/>
        <v>0.28999999999999998</v>
      </c>
      <c r="AC10" s="78">
        <f t="shared" si="18"/>
        <v>0.28999999999999998</v>
      </c>
      <c r="AD10" s="78">
        <f t="shared" si="19"/>
        <v>0.31</v>
      </c>
      <c r="AE10" s="78">
        <f t="shared" si="20"/>
        <v>0.26</v>
      </c>
      <c r="AF10" s="78">
        <f t="shared" si="21"/>
        <v>0.28999999999999998</v>
      </c>
      <c r="AG10" s="78">
        <f t="shared" si="22"/>
        <v>0.25</v>
      </c>
      <c r="AH10" s="78">
        <f t="shared" si="23"/>
        <v>0.26</v>
      </c>
      <c r="AI10" s="78">
        <f t="shared" si="24"/>
        <v>0.28000000000000003</v>
      </c>
      <c r="AJ10" s="78">
        <f t="shared" si="25"/>
        <v>0.26</v>
      </c>
    </row>
    <row r="11" spans="1:36" ht="12.95" customHeight="1" x14ac:dyDescent="0.15">
      <c r="A11" s="85">
        <v>78</v>
      </c>
      <c r="B11" s="99" t="s">
        <v>39</v>
      </c>
      <c r="C11" s="99"/>
      <c r="D11" s="77">
        <v>32</v>
      </c>
      <c r="E11" s="77">
        <v>17</v>
      </c>
      <c r="F11" s="4">
        <f t="shared" si="0"/>
        <v>0.62</v>
      </c>
      <c r="G11" s="5"/>
      <c r="H11" s="77"/>
      <c r="I11" s="77"/>
      <c r="J11" s="1" t="s">
        <v>15</v>
      </c>
      <c r="K11" s="78">
        <f t="shared" si="1"/>
        <v>0.56000000000000005</v>
      </c>
      <c r="L11" s="78">
        <f t="shared" si="2"/>
        <v>0.64</v>
      </c>
      <c r="M11" s="78">
        <f t="shared" si="3"/>
        <v>0.61</v>
      </c>
      <c r="N11" s="78">
        <f t="shared" si="4"/>
        <v>0.62</v>
      </c>
      <c r="O11" s="78">
        <f t="shared" si="5"/>
        <v>0.63</v>
      </c>
      <c r="P11" s="78">
        <f t="shared" si="26"/>
        <v>0.62</v>
      </c>
      <c r="Q11" s="78">
        <f t="shared" si="6"/>
        <v>0.57999999999999996</v>
      </c>
      <c r="R11" s="78">
        <f t="shared" si="7"/>
        <v>0.66</v>
      </c>
      <c r="S11" s="78">
        <f t="shared" si="8"/>
        <v>0.63</v>
      </c>
      <c r="T11" s="78">
        <f t="shared" si="9"/>
        <v>0.62</v>
      </c>
      <c r="U11" s="78">
        <f t="shared" si="10"/>
        <v>0.62</v>
      </c>
      <c r="V11" s="78">
        <f t="shared" si="11"/>
        <v>0.69</v>
      </c>
      <c r="W11" s="78">
        <f t="shared" si="12"/>
        <v>0.63</v>
      </c>
      <c r="X11" s="78">
        <f t="shared" si="13"/>
        <v>0.62</v>
      </c>
      <c r="Y11" s="78">
        <f t="shared" si="14"/>
        <v>0.61</v>
      </c>
      <c r="Z11" s="78">
        <f t="shared" si="15"/>
        <v>0.62</v>
      </c>
      <c r="AA11" s="78">
        <f t="shared" si="16"/>
        <v>0.56000000000000005</v>
      </c>
      <c r="AB11" s="78">
        <f t="shared" si="17"/>
        <v>0.69</v>
      </c>
      <c r="AC11" s="78">
        <f t="shared" si="18"/>
        <v>0.67</v>
      </c>
      <c r="AD11" s="78">
        <f t="shared" si="19"/>
        <v>0.66</v>
      </c>
      <c r="AE11" s="78">
        <f t="shared" si="20"/>
        <v>0.6</v>
      </c>
      <c r="AF11" s="78">
        <f t="shared" si="21"/>
        <v>0.66</v>
      </c>
      <c r="AG11" s="78">
        <f t="shared" si="22"/>
        <v>0.57999999999999996</v>
      </c>
      <c r="AH11" s="78">
        <f t="shared" si="23"/>
        <v>0.61</v>
      </c>
      <c r="AI11" s="78">
        <f t="shared" si="24"/>
        <v>0.63</v>
      </c>
      <c r="AJ11" s="78">
        <f t="shared" si="25"/>
        <v>0.61</v>
      </c>
    </row>
    <row r="12" spans="1:36" ht="12.95" customHeight="1" x14ac:dyDescent="0.15">
      <c r="A12" s="85">
        <v>79</v>
      </c>
      <c r="B12" s="99" t="s">
        <v>39</v>
      </c>
      <c r="C12" s="99"/>
      <c r="D12" s="77">
        <v>30</v>
      </c>
      <c r="E12" s="77">
        <v>4</v>
      </c>
      <c r="F12" s="4">
        <f t="shared" si="0"/>
        <v>0.12</v>
      </c>
      <c r="G12" s="5"/>
      <c r="H12" s="77"/>
      <c r="I12" s="5"/>
      <c r="J12" s="1" t="s">
        <v>15</v>
      </c>
      <c r="K12" s="78">
        <f t="shared" si="1"/>
        <v>0.12</v>
      </c>
      <c r="L12" s="78">
        <f t="shared" si="2"/>
        <v>0.12</v>
      </c>
      <c r="M12" s="78">
        <f t="shared" si="3"/>
        <v>0.1</v>
      </c>
      <c r="N12" s="78">
        <f t="shared" si="4"/>
        <v>0.12</v>
      </c>
      <c r="O12" s="78">
        <f t="shared" si="5"/>
        <v>0.13</v>
      </c>
      <c r="P12" s="78">
        <f t="shared" si="26"/>
        <v>0.1</v>
      </c>
      <c r="Q12" s="78">
        <f t="shared" si="6"/>
        <v>0.12</v>
      </c>
      <c r="R12" s="78">
        <f t="shared" si="7"/>
        <v>0.13</v>
      </c>
      <c r="S12" s="78">
        <f t="shared" si="8"/>
        <v>0.11</v>
      </c>
      <c r="T12" s="78">
        <f t="shared" si="9"/>
        <v>0.08</v>
      </c>
      <c r="U12" s="78">
        <f t="shared" si="10"/>
        <v>0.11</v>
      </c>
      <c r="V12" s="78">
        <f t="shared" si="11"/>
        <v>0.16</v>
      </c>
      <c r="W12" s="78">
        <f t="shared" si="12"/>
        <v>0.14000000000000001</v>
      </c>
      <c r="X12" s="78">
        <f t="shared" si="13"/>
        <v>0.12</v>
      </c>
      <c r="Y12" s="78">
        <f t="shared" si="14"/>
        <v>0.13</v>
      </c>
      <c r="Z12" s="78">
        <f t="shared" si="15"/>
        <v>0.12</v>
      </c>
      <c r="AA12" s="78">
        <f t="shared" si="16"/>
        <v>0.12</v>
      </c>
      <c r="AB12" s="78">
        <f t="shared" si="17"/>
        <v>0.14000000000000001</v>
      </c>
      <c r="AC12" s="78">
        <f t="shared" si="18"/>
        <v>0.13</v>
      </c>
      <c r="AD12" s="78">
        <f t="shared" si="19"/>
        <v>0.13</v>
      </c>
      <c r="AE12" s="78">
        <f t="shared" si="20"/>
        <v>0.11</v>
      </c>
      <c r="AF12" s="78">
        <f t="shared" si="21"/>
        <v>0.13</v>
      </c>
      <c r="AG12" s="78">
        <f t="shared" si="22"/>
        <v>0.15</v>
      </c>
      <c r="AH12" s="78">
        <f t="shared" si="23"/>
        <v>0.13</v>
      </c>
      <c r="AI12" s="78">
        <f t="shared" si="24"/>
        <v>0.14000000000000001</v>
      </c>
      <c r="AJ12" s="78">
        <f t="shared" si="25"/>
        <v>0.13</v>
      </c>
    </row>
    <row r="13" spans="1:36" ht="12.95" customHeight="1" x14ac:dyDescent="0.15">
      <c r="A13" s="85">
        <v>80</v>
      </c>
      <c r="B13" s="99" t="s">
        <v>40</v>
      </c>
      <c r="C13" s="99"/>
      <c r="D13" s="77">
        <v>10</v>
      </c>
      <c r="E13" s="77">
        <v>8</v>
      </c>
      <c r="F13" s="4">
        <f t="shared" si="0"/>
        <v>0.03</v>
      </c>
      <c r="G13" s="5" t="s">
        <v>42</v>
      </c>
      <c r="H13" s="77"/>
      <c r="I13" s="5"/>
      <c r="J13" s="1" t="s">
        <v>15</v>
      </c>
      <c r="K13" s="78">
        <f t="shared" si="1"/>
        <v>0.03</v>
      </c>
      <c r="L13" s="78">
        <f t="shared" si="2"/>
        <v>0.03</v>
      </c>
      <c r="M13" s="78">
        <f t="shared" si="3"/>
        <v>0.03</v>
      </c>
      <c r="N13" s="78">
        <f t="shared" si="4"/>
        <v>0.04</v>
      </c>
      <c r="O13" s="78">
        <f t="shared" si="5"/>
        <v>0.04</v>
      </c>
      <c r="P13" s="78">
        <f t="shared" si="26"/>
        <v>0.03</v>
      </c>
      <c r="Q13" s="78">
        <f t="shared" si="6"/>
        <v>0.03</v>
      </c>
      <c r="R13" s="78">
        <f t="shared" si="7"/>
        <v>0.03</v>
      </c>
      <c r="S13" s="78">
        <f t="shared" si="8"/>
        <v>0.03</v>
      </c>
      <c r="T13" s="78">
        <f t="shared" si="9"/>
        <v>0.03</v>
      </c>
      <c r="U13" s="78">
        <f t="shared" si="10"/>
        <v>0.03</v>
      </c>
      <c r="V13" s="78">
        <f t="shared" si="11"/>
        <v>0.04</v>
      </c>
      <c r="W13" s="78">
        <f t="shared" si="12"/>
        <v>0.04</v>
      </c>
      <c r="X13" s="78">
        <f t="shared" si="13"/>
        <v>0.03</v>
      </c>
      <c r="Y13" s="78">
        <f t="shared" si="14"/>
        <v>0.03</v>
      </c>
      <c r="Z13" s="78">
        <f t="shared" si="15"/>
        <v>0.04</v>
      </c>
      <c r="AA13" s="78">
        <f t="shared" si="16"/>
        <v>0.03</v>
      </c>
      <c r="AB13" s="78">
        <f t="shared" si="17"/>
        <v>0.03</v>
      </c>
      <c r="AC13" s="78">
        <f t="shared" si="18"/>
        <v>0.03</v>
      </c>
      <c r="AD13" s="78">
        <f t="shared" si="19"/>
        <v>0.04</v>
      </c>
      <c r="AE13" s="78">
        <f t="shared" si="20"/>
        <v>0.03</v>
      </c>
      <c r="AF13" s="78">
        <f t="shared" si="21"/>
        <v>0.03</v>
      </c>
      <c r="AG13" s="78">
        <f t="shared" si="22"/>
        <v>0.03</v>
      </c>
      <c r="AH13" s="78">
        <f t="shared" si="23"/>
        <v>0.03</v>
      </c>
      <c r="AI13" s="78">
        <f t="shared" si="24"/>
        <v>0.04</v>
      </c>
      <c r="AJ13" s="78">
        <f t="shared" si="25"/>
        <v>0.03</v>
      </c>
    </row>
    <row r="14" spans="1:36" ht="12.95" customHeight="1" x14ac:dyDescent="0.15">
      <c r="A14" s="85">
        <v>81</v>
      </c>
      <c r="B14" s="99" t="s">
        <v>40</v>
      </c>
      <c r="C14" s="99"/>
      <c r="D14" s="77">
        <v>10</v>
      </c>
      <c r="E14" s="77">
        <v>8</v>
      </c>
      <c r="F14" s="4">
        <f t="shared" si="0"/>
        <v>0.03</v>
      </c>
      <c r="G14" s="5" t="s">
        <v>42</v>
      </c>
      <c r="H14" s="77"/>
      <c r="I14" s="77"/>
      <c r="J14" s="1" t="s">
        <v>15</v>
      </c>
      <c r="K14" s="78">
        <f t="shared" si="1"/>
        <v>0.03</v>
      </c>
      <c r="L14" s="78">
        <f t="shared" si="2"/>
        <v>0.03</v>
      </c>
      <c r="M14" s="78">
        <f t="shared" si="3"/>
        <v>0.03</v>
      </c>
      <c r="N14" s="78">
        <f t="shared" si="4"/>
        <v>0.04</v>
      </c>
      <c r="O14" s="78">
        <f t="shared" si="5"/>
        <v>0.04</v>
      </c>
      <c r="P14" s="78">
        <f t="shared" si="26"/>
        <v>0.03</v>
      </c>
      <c r="Q14" s="78">
        <f t="shared" si="6"/>
        <v>0.03</v>
      </c>
      <c r="R14" s="78">
        <f t="shared" si="7"/>
        <v>0.03</v>
      </c>
      <c r="S14" s="78">
        <f t="shared" si="8"/>
        <v>0.03</v>
      </c>
      <c r="T14" s="78">
        <f t="shared" si="9"/>
        <v>0.03</v>
      </c>
      <c r="U14" s="78">
        <f t="shared" si="10"/>
        <v>0.03</v>
      </c>
      <c r="V14" s="78">
        <f t="shared" si="11"/>
        <v>0.04</v>
      </c>
      <c r="W14" s="78">
        <f t="shared" si="12"/>
        <v>0.04</v>
      </c>
      <c r="X14" s="78">
        <f t="shared" si="13"/>
        <v>0.03</v>
      </c>
      <c r="Y14" s="78">
        <f t="shared" si="14"/>
        <v>0.03</v>
      </c>
      <c r="Z14" s="78">
        <f t="shared" si="15"/>
        <v>0.04</v>
      </c>
      <c r="AA14" s="78">
        <f t="shared" si="16"/>
        <v>0.03</v>
      </c>
      <c r="AB14" s="78">
        <f t="shared" si="17"/>
        <v>0.03</v>
      </c>
      <c r="AC14" s="78">
        <f t="shared" si="18"/>
        <v>0.03</v>
      </c>
      <c r="AD14" s="78">
        <f t="shared" si="19"/>
        <v>0.04</v>
      </c>
      <c r="AE14" s="78">
        <f t="shared" si="20"/>
        <v>0.03</v>
      </c>
      <c r="AF14" s="78">
        <f t="shared" si="21"/>
        <v>0.03</v>
      </c>
      <c r="AG14" s="78">
        <f t="shared" si="22"/>
        <v>0.03</v>
      </c>
      <c r="AH14" s="78">
        <f t="shared" si="23"/>
        <v>0.03</v>
      </c>
      <c r="AI14" s="78">
        <f t="shared" si="24"/>
        <v>0.04</v>
      </c>
      <c r="AJ14" s="78">
        <f t="shared" si="25"/>
        <v>0.03</v>
      </c>
    </row>
    <row r="15" spans="1:36" ht="12.95" customHeight="1" x14ac:dyDescent="0.15">
      <c r="A15" s="85">
        <v>82</v>
      </c>
      <c r="B15" s="99" t="s">
        <v>474</v>
      </c>
      <c r="C15" s="99"/>
      <c r="D15" s="77">
        <v>10</v>
      </c>
      <c r="E15" s="77">
        <v>9</v>
      </c>
      <c r="F15" s="4">
        <f t="shared" si="0"/>
        <v>0.04</v>
      </c>
      <c r="G15" s="5"/>
      <c r="H15" s="77"/>
      <c r="I15" s="5"/>
      <c r="J15" s="1" t="s">
        <v>15</v>
      </c>
      <c r="K15" s="78">
        <f t="shared" si="1"/>
        <v>0.04</v>
      </c>
      <c r="L15" s="78">
        <f t="shared" si="2"/>
        <v>0.04</v>
      </c>
      <c r="M15" s="78">
        <f t="shared" si="3"/>
        <v>0.04</v>
      </c>
      <c r="N15" s="78">
        <f t="shared" si="4"/>
        <v>0.04</v>
      </c>
      <c r="O15" s="78">
        <f t="shared" si="5"/>
        <v>0.04</v>
      </c>
      <c r="P15" s="78">
        <f t="shared" si="26"/>
        <v>0.04</v>
      </c>
      <c r="Q15" s="78">
        <f t="shared" si="6"/>
        <v>0.04</v>
      </c>
      <c r="R15" s="78">
        <f t="shared" si="7"/>
        <v>0.04</v>
      </c>
      <c r="S15" s="78">
        <f t="shared" si="8"/>
        <v>0.04</v>
      </c>
      <c r="T15" s="78">
        <f t="shared" si="9"/>
        <v>0.04</v>
      </c>
      <c r="U15" s="78">
        <f t="shared" si="10"/>
        <v>0.04</v>
      </c>
      <c r="V15" s="78">
        <f t="shared" si="11"/>
        <v>0.04</v>
      </c>
      <c r="W15" s="78">
        <f t="shared" si="12"/>
        <v>0.04</v>
      </c>
      <c r="X15" s="78">
        <f t="shared" si="13"/>
        <v>0.04</v>
      </c>
      <c r="Y15" s="78">
        <f t="shared" si="14"/>
        <v>0.03</v>
      </c>
      <c r="Z15" s="78">
        <f t="shared" si="15"/>
        <v>0.04</v>
      </c>
      <c r="AA15" s="78">
        <f t="shared" si="16"/>
        <v>0.04</v>
      </c>
      <c r="AB15" s="78">
        <f t="shared" si="17"/>
        <v>0.04</v>
      </c>
      <c r="AC15" s="78">
        <f t="shared" si="18"/>
        <v>0.04</v>
      </c>
      <c r="AD15" s="78">
        <f t="shared" si="19"/>
        <v>0.05</v>
      </c>
      <c r="AE15" s="78">
        <f t="shared" si="20"/>
        <v>0.03</v>
      </c>
      <c r="AF15" s="78">
        <f t="shared" si="21"/>
        <v>0.04</v>
      </c>
      <c r="AG15" s="78">
        <f t="shared" si="22"/>
        <v>0.04</v>
      </c>
      <c r="AH15" s="78">
        <f t="shared" si="23"/>
        <v>0.03</v>
      </c>
      <c r="AI15" s="78">
        <f t="shared" si="24"/>
        <v>0.04</v>
      </c>
      <c r="AJ15" s="78">
        <f t="shared" si="25"/>
        <v>0.04</v>
      </c>
    </row>
    <row r="16" spans="1:36" ht="12.95" customHeight="1" x14ac:dyDescent="0.15">
      <c r="A16" s="85">
        <v>83</v>
      </c>
      <c r="B16" s="99" t="s">
        <v>475</v>
      </c>
      <c r="C16" s="99"/>
      <c r="D16" s="77">
        <v>10</v>
      </c>
      <c r="E16" s="77">
        <v>8</v>
      </c>
      <c r="F16" s="4">
        <f t="shared" si="0"/>
        <v>0.03</v>
      </c>
      <c r="G16" s="5"/>
      <c r="H16" s="77"/>
      <c r="I16" s="77"/>
      <c r="J16" s="1" t="s">
        <v>15</v>
      </c>
      <c r="K16" s="78">
        <f t="shared" si="1"/>
        <v>0.03</v>
      </c>
      <c r="L16" s="78">
        <f t="shared" si="2"/>
        <v>0.03</v>
      </c>
      <c r="M16" s="78">
        <f t="shared" si="3"/>
        <v>0.03</v>
      </c>
      <c r="N16" s="78">
        <f t="shared" si="4"/>
        <v>0.04</v>
      </c>
      <c r="O16" s="78">
        <f t="shared" si="5"/>
        <v>0.04</v>
      </c>
      <c r="P16" s="78">
        <f t="shared" si="26"/>
        <v>0.03</v>
      </c>
      <c r="Q16" s="78">
        <f t="shared" si="6"/>
        <v>0.03</v>
      </c>
      <c r="R16" s="78">
        <f t="shared" si="7"/>
        <v>0.03</v>
      </c>
      <c r="S16" s="78">
        <f t="shared" si="8"/>
        <v>0.03</v>
      </c>
      <c r="T16" s="78">
        <f t="shared" si="9"/>
        <v>0.03</v>
      </c>
      <c r="U16" s="78">
        <f t="shared" si="10"/>
        <v>0.03</v>
      </c>
      <c r="V16" s="78">
        <f t="shared" si="11"/>
        <v>0.04</v>
      </c>
      <c r="W16" s="78">
        <f t="shared" si="12"/>
        <v>0.04</v>
      </c>
      <c r="X16" s="78">
        <f t="shared" si="13"/>
        <v>0.03</v>
      </c>
      <c r="Y16" s="78">
        <f t="shared" si="14"/>
        <v>0.03</v>
      </c>
      <c r="Z16" s="78">
        <f t="shared" si="15"/>
        <v>0.04</v>
      </c>
      <c r="AA16" s="78">
        <f t="shared" si="16"/>
        <v>0.03</v>
      </c>
      <c r="AB16" s="78">
        <f t="shared" si="17"/>
        <v>0.03</v>
      </c>
      <c r="AC16" s="78">
        <f t="shared" si="18"/>
        <v>0.03</v>
      </c>
      <c r="AD16" s="78">
        <f t="shared" si="19"/>
        <v>0.04</v>
      </c>
      <c r="AE16" s="78">
        <f t="shared" si="20"/>
        <v>0.03</v>
      </c>
      <c r="AF16" s="78">
        <f t="shared" si="21"/>
        <v>0.03</v>
      </c>
      <c r="AG16" s="78">
        <f t="shared" si="22"/>
        <v>0.03</v>
      </c>
      <c r="AH16" s="78">
        <f t="shared" si="23"/>
        <v>0.03</v>
      </c>
      <c r="AI16" s="78">
        <f t="shared" si="24"/>
        <v>0.04</v>
      </c>
      <c r="AJ16" s="78">
        <f t="shared" si="25"/>
        <v>0.03</v>
      </c>
    </row>
    <row r="17" spans="1:36" ht="12.95" customHeight="1" x14ac:dyDescent="0.15">
      <c r="A17" s="85">
        <v>84</v>
      </c>
      <c r="B17" s="99" t="s">
        <v>476</v>
      </c>
      <c r="C17" s="99"/>
      <c r="D17" s="77">
        <v>10</v>
      </c>
      <c r="E17" s="77">
        <v>8</v>
      </c>
      <c r="F17" s="4">
        <f t="shared" si="0"/>
        <v>0.03</v>
      </c>
      <c r="G17" s="5"/>
      <c r="H17" s="77"/>
      <c r="I17" s="77"/>
      <c r="J17" s="1" t="s">
        <v>15</v>
      </c>
      <c r="K17" s="78">
        <f t="shared" si="1"/>
        <v>0.03</v>
      </c>
      <c r="L17" s="78">
        <f t="shared" si="2"/>
        <v>0.03</v>
      </c>
      <c r="M17" s="78">
        <f t="shared" si="3"/>
        <v>0.03</v>
      </c>
      <c r="N17" s="78">
        <f t="shared" si="4"/>
        <v>0.04</v>
      </c>
      <c r="O17" s="78">
        <f t="shared" si="5"/>
        <v>0.04</v>
      </c>
      <c r="P17" s="78">
        <f t="shared" si="26"/>
        <v>0.03</v>
      </c>
      <c r="Q17" s="78">
        <f t="shared" si="6"/>
        <v>0.03</v>
      </c>
      <c r="R17" s="78">
        <f t="shared" si="7"/>
        <v>0.03</v>
      </c>
      <c r="S17" s="78">
        <f t="shared" si="8"/>
        <v>0.03</v>
      </c>
      <c r="T17" s="78">
        <f t="shared" si="9"/>
        <v>0.03</v>
      </c>
      <c r="U17" s="78">
        <f t="shared" si="10"/>
        <v>0.03</v>
      </c>
      <c r="V17" s="78">
        <f t="shared" si="11"/>
        <v>0.04</v>
      </c>
      <c r="W17" s="78">
        <f t="shared" si="12"/>
        <v>0.04</v>
      </c>
      <c r="X17" s="78">
        <f t="shared" si="13"/>
        <v>0.03</v>
      </c>
      <c r="Y17" s="78">
        <f t="shared" si="14"/>
        <v>0.03</v>
      </c>
      <c r="Z17" s="78">
        <f t="shared" si="15"/>
        <v>0.04</v>
      </c>
      <c r="AA17" s="78">
        <f t="shared" si="16"/>
        <v>0.03</v>
      </c>
      <c r="AB17" s="78">
        <f t="shared" si="17"/>
        <v>0.03</v>
      </c>
      <c r="AC17" s="78">
        <f t="shared" si="18"/>
        <v>0.03</v>
      </c>
      <c r="AD17" s="78">
        <f t="shared" si="19"/>
        <v>0.04</v>
      </c>
      <c r="AE17" s="78">
        <f t="shared" si="20"/>
        <v>0.03</v>
      </c>
      <c r="AF17" s="78">
        <f t="shared" si="21"/>
        <v>0.03</v>
      </c>
      <c r="AG17" s="78">
        <f t="shared" si="22"/>
        <v>0.03</v>
      </c>
      <c r="AH17" s="78">
        <f t="shared" si="23"/>
        <v>0.03</v>
      </c>
      <c r="AI17" s="78">
        <f t="shared" si="24"/>
        <v>0.04</v>
      </c>
      <c r="AJ17" s="78">
        <f t="shared" si="25"/>
        <v>0.03</v>
      </c>
    </row>
    <row r="18" spans="1:36" ht="12.95" customHeight="1" x14ac:dyDescent="0.15">
      <c r="A18" s="77"/>
      <c r="B18" s="99"/>
      <c r="C18" s="99"/>
      <c r="D18" s="77"/>
      <c r="E18" s="77"/>
      <c r="F18" s="4" t="str">
        <f t="shared" si="0"/>
        <v/>
      </c>
      <c r="G18" s="5"/>
      <c r="H18" s="77"/>
      <c r="I18" s="77"/>
      <c r="J18" s="1" t="s">
        <v>15</v>
      </c>
      <c r="K18" s="78" t="e">
        <f t="shared" si="1"/>
        <v>#NUM!</v>
      </c>
      <c r="L18" s="78" t="e">
        <f t="shared" si="2"/>
        <v>#NUM!</v>
      </c>
      <c r="M18" s="78" t="e">
        <f t="shared" si="3"/>
        <v>#NUM!</v>
      </c>
      <c r="N18" s="78" t="e">
        <f t="shared" si="4"/>
        <v>#NUM!</v>
      </c>
      <c r="O18" s="78" t="e">
        <f t="shared" si="5"/>
        <v>#NUM!</v>
      </c>
      <c r="P18" s="78" t="e">
        <f t="shared" si="26"/>
        <v>#N/A</v>
      </c>
      <c r="Q18" s="78" t="e">
        <f t="shared" si="6"/>
        <v>#NUM!</v>
      </c>
      <c r="R18" s="78" t="e">
        <f t="shared" si="7"/>
        <v>#NUM!</v>
      </c>
      <c r="S18" s="78" t="e">
        <f t="shared" si="8"/>
        <v>#NUM!</v>
      </c>
      <c r="T18" s="78" t="e">
        <f t="shared" si="9"/>
        <v>#NUM!</v>
      </c>
      <c r="U18" s="78" t="e">
        <f t="shared" si="10"/>
        <v>#N/A</v>
      </c>
      <c r="V18" s="78" t="e">
        <f t="shared" si="11"/>
        <v>#NUM!</v>
      </c>
      <c r="W18" s="78" t="e">
        <f t="shared" si="12"/>
        <v>#NUM!</v>
      </c>
      <c r="X18" s="78" t="e">
        <f t="shared" si="13"/>
        <v>#NUM!</v>
      </c>
      <c r="Y18" s="78" t="e">
        <f t="shared" si="14"/>
        <v>#NUM!</v>
      </c>
      <c r="Z18" s="78" t="e">
        <f t="shared" si="15"/>
        <v>#N/A</v>
      </c>
      <c r="AA18" s="78" t="e">
        <f t="shared" si="16"/>
        <v>#NUM!</v>
      </c>
      <c r="AB18" s="78" t="e">
        <f t="shared" si="17"/>
        <v>#NUM!</v>
      </c>
      <c r="AC18" s="78" t="e">
        <f t="shared" si="18"/>
        <v>#NUM!</v>
      </c>
      <c r="AD18" s="78" t="e">
        <f t="shared" si="19"/>
        <v>#NUM!</v>
      </c>
      <c r="AE18" s="78" t="e">
        <f t="shared" si="20"/>
        <v>#NUM!</v>
      </c>
      <c r="AF18" s="78" t="e">
        <f t="shared" si="21"/>
        <v>#N/A</v>
      </c>
      <c r="AG18" s="78" t="e">
        <f t="shared" si="22"/>
        <v>#NUM!</v>
      </c>
      <c r="AH18" s="78" t="e">
        <f t="shared" si="23"/>
        <v>#NUM!</v>
      </c>
      <c r="AI18" s="78" t="e">
        <f t="shared" si="24"/>
        <v>#NUM!</v>
      </c>
      <c r="AJ18" s="78" t="e">
        <f t="shared" si="25"/>
        <v>#N/A</v>
      </c>
    </row>
    <row r="19" spans="1:36" ht="12.95" customHeight="1" x14ac:dyDescent="0.15">
      <c r="A19" s="77"/>
      <c r="B19" s="99"/>
      <c r="C19" s="99"/>
      <c r="D19" s="77"/>
      <c r="E19" s="77"/>
      <c r="F19" s="4" t="str">
        <f t="shared" si="0"/>
        <v/>
      </c>
      <c r="G19" s="5"/>
      <c r="H19" s="77"/>
      <c r="I19" s="77"/>
      <c r="J19" s="1" t="s">
        <v>15</v>
      </c>
      <c r="K19" s="78" t="e">
        <f t="shared" si="1"/>
        <v>#NUM!</v>
      </c>
      <c r="L19" s="78" t="e">
        <f t="shared" si="2"/>
        <v>#NUM!</v>
      </c>
      <c r="M19" s="78" t="e">
        <f t="shared" si="3"/>
        <v>#NUM!</v>
      </c>
      <c r="N19" s="78" t="e">
        <f t="shared" si="4"/>
        <v>#NUM!</v>
      </c>
      <c r="O19" s="78" t="e">
        <f t="shared" si="5"/>
        <v>#NUM!</v>
      </c>
      <c r="P19" s="78" t="e">
        <f t="shared" si="26"/>
        <v>#N/A</v>
      </c>
      <c r="Q19" s="78" t="e">
        <f t="shared" si="6"/>
        <v>#NUM!</v>
      </c>
      <c r="R19" s="78" t="e">
        <f t="shared" si="7"/>
        <v>#NUM!</v>
      </c>
      <c r="S19" s="78" t="e">
        <f t="shared" si="8"/>
        <v>#NUM!</v>
      </c>
      <c r="T19" s="78" t="e">
        <f t="shared" si="9"/>
        <v>#NUM!</v>
      </c>
      <c r="U19" s="78" t="e">
        <f t="shared" si="10"/>
        <v>#N/A</v>
      </c>
      <c r="V19" s="78" t="e">
        <f t="shared" si="11"/>
        <v>#NUM!</v>
      </c>
      <c r="W19" s="78" t="e">
        <f t="shared" si="12"/>
        <v>#NUM!</v>
      </c>
      <c r="X19" s="78" t="e">
        <f t="shared" si="13"/>
        <v>#NUM!</v>
      </c>
      <c r="Y19" s="78" t="e">
        <f t="shared" si="14"/>
        <v>#NUM!</v>
      </c>
      <c r="Z19" s="78" t="e">
        <f t="shared" si="15"/>
        <v>#N/A</v>
      </c>
      <c r="AA19" s="78" t="e">
        <f t="shared" si="16"/>
        <v>#NUM!</v>
      </c>
      <c r="AB19" s="78" t="e">
        <f t="shared" si="17"/>
        <v>#NUM!</v>
      </c>
      <c r="AC19" s="78" t="e">
        <f t="shared" si="18"/>
        <v>#NUM!</v>
      </c>
      <c r="AD19" s="78" t="e">
        <f t="shared" si="19"/>
        <v>#NUM!</v>
      </c>
      <c r="AE19" s="78" t="e">
        <f t="shared" si="20"/>
        <v>#NUM!</v>
      </c>
      <c r="AF19" s="78" t="e">
        <f t="shared" si="21"/>
        <v>#N/A</v>
      </c>
      <c r="AG19" s="78" t="e">
        <f t="shared" si="22"/>
        <v>#NUM!</v>
      </c>
      <c r="AH19" s="78" t="e">
        <f t="shared" si="23"/>
        <v>#NUM!</v>
      </c>
      <c r="AI19" s="78" t="e">
        <f t="shared" si="24"/>
        <v>#NUM!</v>
      </c>
      <c r="AJ19" s="78" t="e">
        <f t="shared" si="25"/>
        <v>#N/A</v>
      </c>
    </row>
    <row r="20" spans="1:36" ht="12.95" customHeight="1" x14ac:dyDescent="0.15">
      <c r="A20" s="77"/>
      <c r="B20" s="99"/>
      <c r="C20" s="99"/>
      <c r="D20" s="77"/>
      <c r="E20" s="77"/>
      <c r="F20" s="4" t="str">
        <f t="shared" si="0"/>
        <v/>
      </c>
      <c r="G20" s="5"/>
      <c r="H20" s="77"/>
      <c r="I20" s="77"/>
      <c r="J20" s="1" t="s">
        <v>15</v>
      </c>
      <c r="K20" s="78" t="e">
        <f t="shared" si="1"/>
        <v>#NUM!</v>
      </c>
      <c r="L20" s="78" t="e">
        <f t="shared" si="2"/>
        <v>#NUM!</v>
      </c>
      <c r="M20" s="78" t="e">
        <f t="shared" si="3"/>
        <v>#NUM!</v>
      </c>
      <c r="N20" s="78" t="e">
        <f t="shared" si="4"/>
        <v>#NUM!</v>
      </c>
      <c r="O20" s="78" t="e">
        <f t="shared" si="5"/>
        <v>#NUM!</v>
      </c>
      <c r="P20" s="78" t="e">
        <f t="shared" si="26"/>
        <v>#N/A</v>
      </c>
      <c r="Q20" s="78" t="e">
        <f t="shared" si="6"/>
        <v>#NUM!</v>
      </c>
      <c r="R20" s="78" t="e">
        <f t="shared" si="7"/>
        <v>#NUM!</v>
      </c>
      <c r="S20" s="78" t="e">
        <f t="shared" si="8"/>
        <v>#NUM!</v>
      </c>
      <c r="T20" s="78" t="e">
        <f t="shared" si="9"/>
        <v>#NUM!</v>
      </c>
      <c r="U20" s="78" t="e">
        <f t="shared" si="10"/>
        <v>#N/A</v>
      </c>
      <c r="V20" s="78" t="e">
        <f t="shared" si="11"/>
        <v>#NUM!</v>
      </c>
      <c r="W20" s="78" t="e">
        <f t="shared" si="12"/>
        <v>#NUM!</v>
      </c>
      <c r="X20" s="78" t="e">
        <f t="shared" si="13"/>
        <v>#NUM!</v>
      </c>
      <c r="Y20" s="78" t="e">
        <f t="shared" si="14"/>
        <v>#NUM!</v>
      </c>
      <c r="Z20" s="78" t="e">
        <f t="shared" si="15"/>
        <v>#N/A</v>
      </c>
      <c r="AA20" s="78" t="e">
        <f t="shared" si="16"/>
        <v>#NUM!</v>
      </c>
      <c r="AB20" s="78" t="e">
        <f t="shared" si="17"/>
        <v>#NUM!</v>
      </c>
      <c r="AC20" s="78" t="e">
        <f t="shared" si="18"/>
        <v>#NUM!</v>
      </c>
      <c r="AD20" s="78" t="e">
        <f t="shared" si="19"/>
        <v>#NUM!</v>
      </c>
      <c r="AE20" s="78" t="e">
        <f t="shared" si="20"/>
        <v>#NUM!</v>
      </c>
      <c r="AF20" s="78" t="e">
        <f t="shared" si="21"/>
        <v>#N/A</v>
      </c>
      <c r="AG20" s="78" t="e">
        <f t="shared" si="22"/>
        <v>#NUM!</v>
      </c>
      <c r="AH20" s="78" t="e">
        <f t="shared" si="23"/>
        <v>#NUM!</v>
      </c>
      <c r="AI20" s="78" t="e">
        <f t="shared" si="24"/>
        <v>#NUM!</v>
      </c>
      <c r="AJ20" s="78" t="e">
        <f t="shared" si="25"/>
        <v>#N/A</v>
      </c>
    </row>
    <row r="21" spans="1:36" ht="12.95" customHeight="1" x14ac:dyDescent="0.15">
      <c r="A21" s="77"/>
      <c r="B21" s="99"/>
      <c r="C21" s="99"/>
      <c r="D21" s="77"/>
      <c r="E21" s="77"/>
      <c r="F21" s="4" t="str">
        <f t="shared" si="0"/>
        <v/>
      </c>
      <c r="G21" s="5"/>
      <c r="H21" s="77"/>
      <c r="I21" s="77"/>
      <c r="J21" s="1" t="s">
        <v>15</v>
      </c>
      <c r="K21" s="78" t="e">
        <f t="shared" si="1"/>
        <v>#NUM!</v>
      </c>
      <c r="L21" s="78" t="e">
        <f t="shared" si="2"/>
        <v>#NUM!</v>
      </c>
      <c r="M21" s="78" t="e">
        <f t="shared" si="3"/>
        <v>#NUM!</v>
      </c>
      <c r="N21" s="78" t="e">
        <f t="shared" si="4"/>
        <v>#NUM!</v>
      </c>
      <c r="O21" s="78" t="e">
        <f t="shared" si="5"/>
        <v>#NUM!</v>
      </c>
      <c r="P21" s="78" t="e">
        <f t="shared" si="26"/>
        <v>#N/A</v>
      </c>
      <c r="Q21" s="78" t="e">
        <f t="shared" si="6"/>
        <v>#NUM!</v>
      </c>
      <c r="R21" s="78" t="e">
        <f t="shared" si="7"/>
        <v>#NUM!</v>
      </c>
      <c r="S21" s="78" t="e">
        <f t="shared" si="8"/>
        <v>#NUM!</v>
      </c>
      <c r="T21" s="78" t="e">
        <f t="shared" si="9"/>
        <v>#NUM!</v>
      </c>
      <c r="U21" s="78" t="e">
        <f t="shared" si="10"/>
        <v>#N/A</v>
      </c>
      <c r="V21" s="78" t="e">
        <f t="shared" si="11"/>
        <v>#NUM!</v>
      </c>
      <c r="W21" s="78" t="e">
        <f t="shared" si="12"/>
        <v>#NUM!</v>
      </c>
      <c r="X21" s="78" t="e">
        <f t="shared" si="13"/>
        <v>#NUM!</v>
      </c>
      <c r="Y21" s="78" t="e">
        <f t="shared" si="14"/>
        <v>#NUM!</v>
      </c>
      <c r="Z21" s="78" t="e">
        <f t="shared" si="15"/>
        <v>#N/A</v>
      </c>
      <c r="AA21" s="78" t="e">
        <f t="shared" si="16"/>
        <v>#NUM!</v>
      </c>
      <c r="AB21" s="78" t="e">
        <f t="shared" si="17"/>
        <v>#NUM!</v>
      </c>
      <c r="AC21" s="78" t="e">
        <f t="shared" si="18"/>
        <v>#NUM!</v>
      </c>
      <c r="AD21" s="78" t="e">
        <f t="shared" si="19"/>
        <v>#NUM!</v>
      </c>
      <c r="AE21" s="78" t="e">
        <f t="shared" si="20"/>
        <v>#NUM!</v>
      </c>
      <c r="AF21" s="78" t="e">
        <f t="shared" si="21"/>
        <v>#N/A</v>
      </c>
      <c r="AG21" s="78" t="e">
        <f t="shared" si="22"/>
        <v>#NUM!</v>
      </c>
      <c r="AH21" s="78" t="e">
        <f t="shared" si="23"/>
        <v>#NUM!</v>
      </c>
      <c r="AI21" s="78" t="e">
        <f t="shared" si="24"/>
        <v>#NUM!</v>
      </c>
      <c r="AJ21" s="78" t="e">
        <f t="shared" si="25"/>
        <v>#N/A</v>
      </c>
    </row>
    <row r="22" spans="1:36" ht="12.95" customHeight="1" x14ac:dyDescent="0.15">
      <c r="A22" s="77"/>
      <c r="B22" s="99"/>
      <c r="C22" s="99"/>
      <c r="D22" s="77"/>
      <c r="E22" s="77"/>
      <c r="F22" s="4" t="str">
        <f t="shared" si="0"/>
        <v/>
      </c>
      <c r="G22" s="5"/>
      <c r="H22" s="77"/>
      <c r="I22" s="77"/>
      <c r="J22" s="1" t="s">
        <v>15</v>
      </c>
      <c r="K22" s="78" t="e">
        <f t="shared" si="1"/>
        <v>#NUM!</v>
      </c>
      <c r="L22" s="78" t="e">
        <f t="shared" si="2"/>
        <v>#NUM!</v>
      </c>
      <c r="M22" s="78" t="e">
        <f t="shared" si="3"/>
        <v>#NUM!</v>
      </c>
      <c r="N22" s="78" t="e">
        <f t="shared" si="4"/>
        <v>#NUM!</v>
      </c>
      <c r="O22" s="78" t="e">
        <f t="shared" si="5"/>
        <v>#NUM!</v>
      </c>
      <c r="P22" s="78" t="e">
        <f t="shared" si="26"/>
        <v>#N/A</v>
      </c>
      <c r="Q22" s="78" t="e">
        <f t="shared" si="6"/>
        <v>#NUM!</v>
      </c>
      <c r="R22" s="78" t="e">
        <f t="shared" si="7"/>
        <v>#NUM!</v>
      </c>
      <c r="S22" s="78" t="e">
        <f t="shared" si="8"/>
        <v>#NUM!</v>
      </c>
      <c r="T22" s="78" t="e">
        <f t="shared" si="9"/>
        <v>#NUM!</v>
      </c>
      <c r="U22" s="78" t="e">
        <f t="shared" si="10"/>
        <v>#N/A</v>
      </c>
      <c r="V22" s="78" t="e">
        <f t="shared" si="11"/>
        <v>#NUM!</v>
      </c>
      <c r="W22" s="78" t="e">
        <f t="shared" si="12"/>
        <v>#NUM!</v>
      </c>
      <c r="X22" s="78" t="e">
        <f t="shared" si="13"/>
        <v>#NUM!</v>
      </c>
      <c r="Y22" s="78" t="e">
        <f t="shared" si="14"/>
        <v>#NUM!</v>
      </c>
      <c r="Z22" s="78" t="e">
        <f t="shared" si="15"/>
        <v>#N/A</v>
      </c>
      <c r="AA22" s="78" t="e">
        <f t="shared" si="16"/>
        <v>#NUM!</v>
      </c>
      <c r="AB22" s="78" t="e">
        <f t="shared" si="17"/>
        <v>#NUM!</v>
      </c>
      <c r="AC22" s="78" t="e">
        <f t="shared" si="18"/>
        <v>#NUM!</v>
      </c>
      <c r="AD22" s="78" t="e">
        <f t="shared" si="19"/>
        <v>#NUM!</v>
      </c>
      <c r="AE22" s="78" t="e">
        <f t="shared" si="20"/>
        <v>#NUM!</v>
      </c>
      <c r="AF22" s="78" t="e">
        <f t="shared" si="21"/>
        <v>#N/A</v>
      </c>
      <c r="AG22" s="78" t="e">
        <f t="shared" si="22"/>
        <v>#NUM!</v>
      </c>
      <c r="AH22" s="78" t="e">
        <f t="shared" si="23"/>
        <v>#NUM!</v>
      </c>
      <c r="AI22" s="78" t="e">
        <f t="shared" si="24"/>
        <v>#NUM!</v>
      </c>
      <c r="AJ22" s="78" t="e">
        <f t="shared" si="25"/>
        <v>#N/A</v>
      </c>
    </row>
    <row r="23" spans="1:36" ht="12.95" customHeight="1" x14ac:dyDescent="0.15">
      <c r="A23" s="77"/>
      <c r="B23" s="99"/>
      <c r="C23" s="99"/>
      <c r="D23" s="77"/>
      <c r="E23" s="77"/>
      <c r="F23" s="4" t="str">
        <f t="shared" si="0"/>
        <v/>
      </c>
      <c r="G23" s="5"/>
      <c r="H23" s="77"/>
      <c r="I23" s="77"/>
      <c r="J23" s="1" t="s">
        <v>15</v>
      </c>
      <c r="K23" s="78" t="e">
        <f t="shared" si="1"/>
        <v>#NUM!</v>
      </c>
      <c r="L23" s="78" t="e">
        <f t="shared" si="2"/>
        <v>#NUM!</v>
      </c>
      <c r="M23" s="78" t="e">
        <f t="shared" si="3"/>
        <v>#NUM!</v>
      </c>
      <c r="N23" s="78" t="e">
        <f t="shared" si="4"/>
        <v>#NUM!</v>
      </c>
      <c r="O23" s="78" t="e">
        <f t="shared" si="5"/>
        <v>#NUM!</v>
      </c>
      <c r="P23" s="78" t="e">
        <f t="shared" si="26"/>
        <v>#N/A</v>
      </c>
      <c r="Q23" s="78" t="e">
        <f t="shared" si="6"/>
        <v>#NUM!</v>
      </c>
      <c r="R23" s="78" t="e">
        <f t="shared" si="7"/>
        <v>#NUM!</v>
      </c>
      <c r="S23" s="78" t="e">
        <f t="shared" si="8"/>
        <v>#NUM!</v>
      </c>
      <c r="T23" s="78" t="e">
        <f t="shared" si="9"/>
        <v>#NUM!</v>
      </c>
      <c r="U23" s="78" t="e">
        <f t="shared" si="10"/>
        <v>#N/A</v>
      </c>
      <c r="V23" s="78" t="e">
        <f t="shared" si="11"/>
        <v>#NUM!</v>
      </c>
      <c r="W23" s="78" t="e">
        <f t="shared" si="12"/>
        <v>#NUM!</v>
      </c>
      <c r="X23" s="78" t="e">
        <f t="shared" si="13"/>
        <v>#NUM!</v>
      </c>
      <c r="Y23" s="78" t="e">
        <f t="shared" si="14"/>
        <v>#NUM!</v>
      </c>
      <c r="Z23" s="78" t="e">
        <f t="shared" si="15"/>
        <v>#N/A</v>
      </c>
      <c r="AA23" s="78" t="e">
        <f t="shared" si="16"/>
        <v>#NUM!</v>
      </c>
      <c r="AB23" s="78" t="e">
        <f t="shared" si="17"/>
        <v>#NUM!</v>
      </c>
      <c r="AC23" s="78" t="e">
        <f t="shared" si="18"/>
        <v>#NUM!</v>
      </c>
      <c r="AD23" s="78" t="e">
        <f t="shared" si="19"/>
        <v>#NUM!</v>
      </c>
      <c r="AE23" s="78" t="e">
        <f t="shared" si="20"/>
        <v>#NUM!</v>
      </c>
      <c r="AF23" s="78" t="e">
        <f t="shared" si="21"/>
        <v>#N/A</v>
      </c>
      <c r="AG23" s="78" t="e">
        <f t="shared" si="22"/>
        <v>#NUM!</v>
      </c>
      <c r="AH23" s="78" t="e">
        <f t="shared" si="23"/>
        <v>#NUM!</v>
      </c>
      <c r="AI23" s="78" t="e">
        <f t="shared" si="24"/>
        <v>#NUM!</v>
      </c>
      <c r="AJ23" s="78" t="e">
        <f t="shared" si="25"/>
        <v>#N/A</v>
      </c>
    </row>
    <row r="24" spans="1:36" ht="12.95" customHeight="1" x14ac:dyDescent="0.15">
      <c r="A24" s="77"/>
      <c r="B24" s="99"/>
      <c r="C24" s="99"/>
      <c r="D24" s="77"/>
      <c r="E24" s="77"/>
      <c r="F24" s="4" t="str">
        <f t="shared" si="0"/>
        <v/>
      </c>
      <c r="G24" s="5"/>
      <c r="H24" s="77"/>
      <c r="I24" s="77"/>
      <c r="J24" s="1" t="s">
        <v>15</v>
      </c>
      <c r="K24" s="78" t="e">
        <f t="shared" si="1"/>
        <v>#NUM!</v>
      </c>
      <c r="L24" s="78" t="e">
        <f t="shared" si="2"/>
        <v>#NUM!</v>
      </c>
      <c r="M24" s="78" t="e">
        <f t="shared" si="3"/>
        <v>#NUM!</v>
      </c>
      <c r="N24" s="78" t="e">
        <f t="shared" si="4"/>
        <v>#NUM!</v>
      </c>
      <c r="O24" s="78" t="e">
        <f t="shared" si="5"/>
        <v>#NUM!</v>
      </c>
      <c r="P24" s="78" t="e">
        <f t="shared" si="26"/>
        <v>#N/A</v>
      </c>
      <c r="Q24" s="78" t="e">
        <f t="shared" si="6"/>
        <v>#NUM!</v>
      </c>
      <c r="R24" s="78" t="e">
        <f t="shared" si="7"/>
        <v>#NUM!</v>
      </c>
      <c r="S24" s="78" t="e">
        <f t="shared" si="8"/>
        <v>#NUM!</v>
      </c>
      <c r="T24" s="78" t="e">
        <f t="shared" si="9"/>
        <v>#NUM!</v>
      </c>
      <c r="U24" s="78" t="e">
        <f t="shared" si="10"/>
        <v>#N/A</v>
      </c>
      <c r="V24" s="78" t="e">
        <f t="shared" si="11"/>
        <v>#NUM!</v>
      </c>
      <c r="W24" s="78" t="e">
        <f t="shared" si="12"/>
        <v>#NUM!</v>
      </c>
      <c r="X24" s="78" t="e">
        <f t="shared" si="13"/>
        <v>#NUM!</v>
      </c>
      <c r="Y24" s="78" t="e">
        <f t="shared" si="14"/>
        <v>#NUM!</v>
      </c>
      <c r="Z24" s="78" t="e">
        <f t="shared" si="15"/>
        <v>#N/A</v>
      </c>
      <c r="AA24" s="78" t="e">
        <f t="shared" si="16"/>
        <v>#NUM!</v>
      </c>
      <c r="AB24" s="78" t="e">
        <f t="shared" si="17"/>
        <v>#NUM!</v>
      </c>
      <c r="AC24" s="78" t="e">
        <f t="shared" si="18"/>
        <v>#NUM!</v>
      </c>
      <c r="AD24" s="78" t="e">
        <f t="shared" si="19"/>
        <v>#NUM!</v>
      </c>
      <c r="AE24" s="78" t="e">
        <f t="shared" si="20"/>
        <v>#NUM!</v>
      </c>
      <c r="AF24" s="78" t="e">
        <f t="shared" si="21"/>
        <v>#N/A</v>
      </c>
      <c r="AG24" s="78" t="e">
        <f t="shared" si="22"/>
        <v>#NUM!</v>
      </c>
      <c r="AH24" s="78" t="e">
        <f t="shared" si="23"/>
        <v>#NUM!</v>
      </c>
      <c r="AI24" s="78" t="e">
        <f t="shared" si="24"/>
        <v>#NUM!</v>
      </c>
      <c r="AJ24" s="78" t="e">
        <f t="shared" si="25"/>
        <v>#N/A</v>
      </c>
    </row>
    <row r="25" spans="1:36" ht="12.95" customHeight="1" x14ac:dyDescent="0.15">
      <c r="A25" s="77"/>
      <c r="B25" s="99"/>
      <c r="C25" s="99"/>
      <c r="D25" s="77"/>
      <c r="E25" s="77"/>
      <c r="F25" s="4" t="str">
        <f t="shared" si="0"/>
        <v/>
      </c>
      <c r="G25" s="5"/>
      <c r="H25" s="77"/>
      <c r="I25" s="77"/>
      <c r="J25" s="1" t="s">
        <v>15</v>
      </c>
      <c r="K25" s="78" t="e">
        <f t="shared" si="1"/>
        <v>#NUM!</v>
      </c>
      <c r="L25" s="78" t="e">
        <f t="shared" si="2"/>
        <v>#NUM!</v>
      </c>
      <c r="M25" s="78" t="e">
        <f t="shared" si="3"/>
        <v>#NUM!</v>
      </c>
      <c r="N25" s="78" t="e">
        <f t="shared" si="4"/>
        <v>#NUM!</v>
      </c>
      <c r="O25" s="78" t="e">
        <f t="shared" si="5"/>
        <v>#NUM!</v>
      </c>
      <c r="P25" s="78" t="e">
        <f t="shared" si="26"/>
        <v>#N/A</v>
      </c>
      <c r="Q25" s="78" t="e">
        <f t="shared" si="6"/>
        <v>#NUM!</v>
      </c>
      <c r="R25" s="78" t="e">
        <f t="shared" si="7"/>
        <v>#NUM!</v>
      </c>
      <c r="S25" s="78" t="e">
        <f t="shared" si="8"/>
        <v>#NUM!</v>
      </c>
      <c r="T25" s="78" t="e">
        <f t="shared" si="9"/>
        <v>#NUM!</v>
      </c>
      <c r="U25" s="78" t="e">
        <f t="shared" si="10"/>
        <v>#N/A</v>
      </c>
      <c r="V25" s="78" t="e">
        <f t="shared" si="11"/>
        <v>#NUM!</v>
      </c>
      <c r="W25" s="78" t="e">
        <f t="shared" si="12"/>
        <v>#NUM!</v>
      </c>
      <c r="X25" s="78" t="e">
        <f t="shared" si="13"/>
        <v>#NUM!</v>
      </c>
      <c r="Y25" s="78" t="e">
        <f t="shared" si="14"/>
        <v>#NUM!</v>
      </c>
      <c r="Z25" s="78" t="e">
        <f t="shared" si="15"/>
        <v>#N/A</v>
      </c>
      <c r="AA25" s="78" t="e">
        <f t="shared" si="16"/>
        <v>#NUM!</v>
      </c>
      <c r="AB25" s="78" t="e">
        <f t="shared" si="17"/>
        <v>#NUM!</v>
      </c>
      <c r="AC25" s="78" t="e">
        <f t="shared" si="18"/>
        <v>#NUM!</v>
      </c>
      <c r="AD25" s="78" t="e">
        <f t="shared" si="19"/>
        <v>#NUM!</v>
      </c>
      <c r="AE25" s="78" t="e">
        <f t="shared" si="20"/>
        <v>#NUM!</v>
      </c>
      <c r="AF25" s="78" t="e">
        <f t="shared" si="21"/>
        <v>#N/A</v>
      </c>
      <c r="AG25" s="78" t="e">
        <f t="shared" si="22"/>
        <v>#NUM!</v>
      </c>
      <c r="AH25" s="78" t="e">
        <f t="shared" si="23"/>
        <v>#NUM!</v>
      </c>
      <c r="AI25" s="78" t="e">
        <f t="shared" si="24"/>
        <v>#NUM!</v>
      </c>
      <c r="AJ25" s="78" t="e">
        <f t="shared" si="25"/>
        <v>#N/A</v>
      </c>
    </row>
    <row r="26" spans="1:36" ht="12.95" customHeight="1" x14ac:dyDescent="0.15">
      <c r="A26" s="77"/>
      <c r="B26" s="99"/>
      <c r="C26" s="99"/>
      <c r="D26" s="77"/>
      <c r="E26" s="77"/>
      <c r="F26" s="4" t="str">
        <f t="shared" si="0"/>
        <v/>
      </c>
      <c r="G26" s="5"/>
      <c r="H26" s="77"/>
      <c r="I26" s="77"/>
      <c r="J26" s="1" t="s">
        <v>15</v>
      </c>
      <c r="K26" s="78" t="e">
        <f t="shared" si="1"/>
        <v>#NUM!</v>
      </c>
      <c r="L26" s="78" t="e">
        <f t="shared" si="2"/>
        <v>#NUM!</v>
      </c>
      <c r="M26" s="78" t="e">
        <f t="shared" si="3"/>
        <v>#NUM!</v>
      </c>
      <c r="N26" s="78" t="e">
        <f t="shared" si="4"/>
        <v>#NUM!</v>
      </c>
      <c r="O26" s="78" t="e">
        <f t="shared" si="5"/>
        <v>#NUM!</v>
      </c>
      <c r="P26" s="78" t="e">
        <f t="shared" si="26"/>
        <v>#N/A</v>
      </c>
      <c r="Q26" s="78" t="e">
        <f t="shared" si="6"/>
        <v>#NUM!</v>
      </c>
      <c r="R26" s="78" t="e">
        <f t="shared" si="7"/>
        <v>#NUM!</v>
      </c>
      <c r="S26" s="78" t="e">
        <f t="shared" si="8"/>
        <v>#NUM!</v>
      </c>
      <c r="T26" s="78" t="e">
        <f t="shared" si="9"/>
        <v>#NUM!</v>
      </c>
      <c r="U26" s="78" t="e">
        <f t="shared" si="10"/>
        <v>#N/A</v>
      </c>
      <c r="V26" s="78" t="e">
        <f t="shared" si="11"/>
        <v>#NUM!</v>
      </c>
      <c r="W26" s="78" t="e">
        <f t="shared" si="12"/>
        <v>#NUM!</v>
      </c>
      <c r="X26" s="78" t="e">
        <f t="shared" si="13"/>
        <v>#NUM!</v>
      </c>
      <c r="Y26" s="78" t="e">
        <f t="shared" si="14"/>
        <v>#NUM!</v>
      </c>
      <c r="Z26" s="78" t="e">
        <f t="shared" si="15"/>
        <v>#N/A</v>
      </c>
      <c r="AA26" s="78" t="e">
        <f t="shared" si="16"/>
        <v>#NUM!</v>
      </c>
      <c r="AB26" s="78" t="e">
        <f t="shared" si="17"/>
        <v>#NUM!</v>
      </c>
      <c r="AC26" s="78" t="e">
        <f t="shared" si="18"/>
        <v>#NUM!</v>
      </c>
      <c r="AD26" s="78" t="e">
        <f t="shared" si="19"/>
        <v>#NUM!</v>
      </c>
      <c r="AE26" s="78" t="e">
        <f t="shared" si="20"/>
        <v>#NUM!</v>
      </c>
      <c r="AF26" s="78" t="e">
        <f t="shared" si="21"/>
        <v>#N/A</v>
      </c>
      <c r="AG26" s="78" t="e">
        <f t="shared" si="22"/>
        <v>#NUM!</v>
      </c>
      <c r="AH26" s="78" t="e">
        <f t="shared" si="23"/>
        <v>#NUM!</v>
      </c>
      <c r="AI26" s="78" t="e">
        <f t="shared" si="24"/>
        <v>#NUM!</v>
      </c>
      <c r="AJ26" s="78" t="e">
        <f t="shared" si="25"/>
        <v>#N/A</v>
      </c>
    </row>
    <row r="27" spans="1:36" ht="12.95" customHeight="1" x14ac:dyDescent="0.15">
      <c r="A27" s="77"/>
      <c r="B27" s="99"/>
      <c r="C27" s="99"/>
      <c r="D27" s="77"/>
      <c r="E27" s="77"/>
      <c r="F27" s="4" t="str">
        <f t="shared" si="0"/>
        <v/>
      </c>
      <c r="G27" s="26"/>
      <c r="H27" s="77"/>
      <c r="I27" s="77"/>
      <c r="J27" s="1" t="s">
        <v>15</v>
      </c>
      <c r="K27" s="78" t="e">
        <f t="shared" si="1"/>
        <v>#NUM!</v>
      </c>
      <c r="L27" s="78" t="e">
        <f t="shared" si="2"/>
        <v>#NUM!</v>
      </c>
      <c r="M27" s="78" t="e">
        <f t="shared" si="3"/>
        <v>#NUM!</v>
      </c>
      <c r="N27" s="78" t="e">
        <f t="shared" si="4"/>
        <v>#NUM!</v>
      </c>
      <c r="O27" s="78" t="e">
        <f t="shared" si="5"/>
        <v>#NUM!</v>
      </c>
      <c r="P27" s="78" t="e">
        <f t="shared" si="26"/>
        <v>#N/A</v>
      </c>
      <c r="Q27" s="78" t="e">
        <f t="shared" si="6"/>
        <v>#NUM!</v>
      </c>
      <c r="R27" s="78" t="e">
        <f t="shared" si="7"/>
        <v>#NUM!</v>
      </c>
      <c r="S27" s="78" t="e">
        <f t="shared" si="8"/>
        <v>#NUM!</v>
      </c>
      <c r="T27" s="78" t="e">
        <f t="shared" si="9"/>
        <v>#NUM!</v>
      </c>
      <c r="U27" s="78" t="e">
        <f t="shared" si="10"/>
        <v>#N/A</v>
      </c>
      <c r="V27" s="78" t="e">
        <f t="shared" si="11"/>
        <v>#NUM!</v>
      </c>
      <c r="W27" s="78" t="e">
        <f t="shared" si="12"/>
        <v>#NUM!</v>
      </c>
      <c r="X27" s="78" t="e">
        <f t="shared" si="13"/>
        <v>#NUM!</v>
      </c>
      <c r="Y27" s="78" t="e">
        <f t="shared" si="14"/>
        <v>#NUM!</v>
      </c>
      <c r="Z27" s="78" t="e">
        <f t="shared" si="15"/>
        <v>#N/A</v>
      </c>
      <c r="AA27" s="78" t="e">
        <f t="shared" si="16"/>
        <v>#NUM!</v>
      </c>
      <c r="AB27" s="78" t="e">
        <f t="shared" si="17"/>
        <v>#NUM!</v>
      </c>
      <c r="AC27" s="78" t="e">
        <f t="shared" si="18"/>
        <v>#NUM!</v>
      </c>
      <c r="AD27" s="78" t="e">
        <f t="shared" si="19"/>
        <v>#NUM!</v>
      </c>
      <c r="AE27" s="78" t="e">
        <f t="shared" si="20"/>
        <v>#NUM!</v>
      </c>
      <c r="AF27" s="78" t="e">
        <f t="shared" si="21"/>
        <v>#N/A</v>
      </c>
      <c r="AG27" s="78" t="e">
        <f t="shared" si="22"/>
        <v>#NUM!</v>
      </c>
      <c r="AH27" s="78" t="e">
        <f t="shared" si="23"/>
        <v>#NUM!</v>
      </c>
      <c r="AI27" s="78" t="e">
        <f t="shared" si="24"/>
        <v>#NUM!</v>
      </c>
      <c r="AJ27" s="78" t="e">
        <f t="shared" si="25"/>
        <v>#N/A</v>
      </c>
    </row>
    <row r="28" spans="1:36" ht="12.95" customHeight="1" x14ac:dyDescent="0.15">
      <c r="A28" s="77"/>
      <c r="B28" s="99"/>
      <c r="C28" s="99"/>
      <c r="D28" s="77"/>
      <c r="E28" s="77"/>
      <c r="F28" s="4" t="str">
        <f t="shared" si="0"/>
        <v/>
      </c>
      <c r="G28" s="26"/>
      <c r="H28" s="77"/>
      <c r="I28" s="77"/>
      <c r="J28" s="1" t="s">
        <v>15</v>
      </c>
      <c r="K28" s="78" t="e">
        <f t="shared" si="1"/>
        <v>#NUM!</v>
      </c>
      <c r="L28" s="78" t="e">
        <f t="shared" si="2"/>
        <v>#NUM!</v>
      </c>
      <c r="M28" s="78" t="e">
        <f t="shared" si="3"/>
        <v>#NUM!</v>
      </c>
      <c r="N28" s="8" t="e">
        <f t="shared" si="4"/>
        <v>#NUM!</v>
      </c>
      <c r="O28" s="78" t="e">
        <f t="shared" si="5"/>
        <v>#NUM!</v>
      </c>
      <c r="P28" s="78" t="e">
        <f t="shared" si="26"/>
        <v>#N/A</v>
      </c>
      <c r="Q28" s="78" t="e">
        <f t="shared" si="6"/>
        <v>#NUM!</v>
      </c>
      <c r="R28" s="78" t="e">
        <f t="shared" si="7"/>
        <v>#NUM!</v>
      </c>
      <c r="S28" s="78" t="e">
        <f t="shared" si="8"/>
        <v>#NUM!</v>
      </c>
      <c r="T28" s="78" t="e">
        <f t="shared" si="9"/>
        <v>#NUM!</v>
      </c>
      <c r="U28" s="78" t="e">
        <f t="shared" si="10"/>
        <v>#N/A</v>
      </c>
      <c r="V28" s="78" t="e">
        <f t="shared" si="11"/>
        <v>#NUM!</v>
      </c>
      <c r="W28" s="78" t="e">
        <f t="shared" si="12"/>
        <v>#NUM!</v>
      </c>
      <c r="X28" s="78" t="e">
        <f t="shared" si="13"/>
        <v>#NUM!</v>
      </c>
      <c r="Y28" s="78" t="e">
        <f t="shared" si="14"/>
        <v>#NUM!</v>
      </c>
      <c r="Z28" s="78" t="e">
        <f t="shared" si="15"/>
        <v>#N/A</v>
      </c>
      <c r="AA28" s="78" t="e">
        <f t="shared" si="16"/>
        <v>#NUM!</v>
      </c>
      <c r="AB28" s="78" t="e">
        <f t="shared" si="17"/>
        <v>#NUM!</v>
      </c>
      <c r="AC28" s="78" t="e">
        <f t="shared" si="18"/>
        <v>#NUM!</v>
      </c>
      <c r="AD28" s="78" t="e">
        <f t="shared" si="19"/>
        <v>#NUM!</v>
      </c>
      <c r="AE28" s="78" t="e">
        <f t="shared" si="20"/>
        <v>#NUM!</v>
      </c>
      <c r="AF28" s="78" t="e">
        <f t="shared" si="21"/>
        <v>#N/A</v>
      </c>
      <c r="AG28" s="78" t="e">
        <f t="shared" si="22"/>
        <v>#NUM!</v>
      </c>
      <c r="AH28" s="78" t="e">
        <f t="shared" si="23"/>
        <v>#NUM!</v>
      </c>
      <c r="AI28" s="78" t="e">
        <f t="shared" si="24"/>
        <v>#NUM!</v>
      </c>
      <c r="AJ28" s="78" t="e">
        <f t="shared" si="25"/>
        <v>#N/A</v>
      </c>
    </row>
    <row r="29" spans="1:36" ht="12.95" customHeight="1" x14ac:dyDescent="0.15">
      <c r="A29" s="77"/>
      <c r="B29" s="99"/>
      <c r="C29" s="99"/>
      <c r="D29" s="77"/>
      <c r="E29" s="77"/>
      <c r="F29" s="4" t="str">
        <f t="shared" si="0"/>
        <v/>
      </c>
      <c r="G29" s="26"/>
      <c r="H29" s="77"/>
      <c r="I29" s="77"/>
      <c r="J29" s="1" t="s">
        <v>15</v>
      </c>
      <c r="K29" s="78" t="e">
        <f t="shared" si="1"/>
        <v>#NUM!</v>
      </c>
      <c r="L29" s="78" t="e">
        <f t="shared" si="2"/>
        <v>#NUM!</v>
      </c>
      <c r="M29" s="78" t="e">
        <f t="shared" si="3"/>
        <v>#NUM!</v>
      </c>
      <c r="N29" s="78" t="e">
        <f t="shared" si="4"/>
        <v>#NUM!</v>
      </c>
      <c r="O29" s="78" t="e">
        <f t="shared" si="5"/>
        <v>#NUM!</v>
      </c>
      <c r="P29" s="78" t="e">
        <f t="shared" si="26"/>
        <v>#N/A</v>
      </c>
      <c r="Q29" s="78" t="e">
        <f t="shared" si="6"/>
        <v>#NUM!</v>
      </c>
      <c r="R29" s="78" t="e">
        <f t="shared" si="7"/>
        <v>#NUM!</v>
      </c>
      <c r="S29" s="78" t="e">
        <f t="shared" si="8"/>
        <v>#NUM!</v>
      </c>
      <c r="T29" s="78" t="e">
        <f t="shared" si="9"/>
        <v>#NUM!</v>
      </c>
      <c r="U29" s="78" t="e">
        <f t="shared" si="10"/>
        <v>#N/A</v>
      </c>
      <c r="V29" s="78" t="e">
        <f t="shared" si="11"/>
        <v>#NUM!</v>
      </c>
      <c r="W29" s="78" t="e">
        <f t="shared" si="12"/>
        <v>#NUM!</v>
      </c>
      <c r="X29" s="78" t="e">
        <f t="shared" si="13"/>
        <v>#NUM!</v>
      </c>
      <c r="Y29" s="78" t="e">
        <f t="shared" si="14"/>
        <v>#NUM!</v>
      </c>
      <c r="Z29" s="78" t="e">
        <f t="shared" si="15"/>
        <v>#N/A</v>
      </c>
      <c r="AA29" s="78" t="e">
        <f t="shared" si="16"/>
        <v>#NUM!</v>
      </c>
      <c r="AB29" s="78" t="e">
        <f t="shared" si="17"/>
        <v>#NUM!</v>
      </c>
      <c r="AC29" s="78" t="e">
        <f t="shared" si="18"/>
        <v>#NUM!</v>
      </c>
      <c r="AD29" s="78" t="e">
        <f t="shared" si="19"/>
        <v>#NUM!</v>
      </c>
      <c r="AE29" s="78" t="e">
        <f t="shared" si="20"/>
        <v>#NUM!</v>
      </c>
      <c r="AF29" s="78" t="e">
        <f t="shared" si="21"/>
        <v>#N/A</v>
      </c>
      <c r="AG29" s="78" t="e">
        <f t="shared" si="22"/>
        <v>#NUM!</v>
      </c>
      <c r="AH29" s="78" t="e">
        <f t="shared" si="23"/>
        <v>#NUM!</v>
      </c>
      <c r="AI29" s="78" t="e">
        <f t="shared" si="24"/>
        <v>#NUM!</v>
      </c>
      <c r="AJ29" s="78" t="e">
        <f t="shared" si="25"/>
        <v>#N/A</v>
      </c>
    </row>
    <row r="30" spans="1:36" ht="12.95" customHeight="1" x14ac:dyDescent="0.15">
      <c r="A30" s="77"/>
      <c r="B30" s="99"/>
      <c r="C30" s="99"/>
      <c r="D30" s="77"/>
      <c r="E30" s="77"/>
      <c r="F30" s="4" t="str">
        <f t="shared" si="0"/>
        <v/>
      </c>
      <c r="G30" s="26"/>
      <c r="H30" s="77"/>
      <c r="I30" s="77"/>
      <c r="J30" s="1" t="s">
        <v>15</v>
      </c>
      <c r="K30" s="78" t="e">
        <f t="shared" si="1"/>
        <v>#NUM!</v>
      </c>
      <c r="L30" s="78" t="e">
        <f t="shared" si="2"/>
        <v>#NUM!</v>
      </c>
      <c r="M30" s="78" t="e">
        <f t="shared" si="3"/>
        <v>#NUM!</v>
      </c>
      <c r="N30" s="78" t="e">
        <f t="shared" si="4"/>
        <v>#NUM!</v>
      </c>
      <c r="O30" s="78" t="e">
        <f t="shared" si="5"/>
        <v>#NUM!</v>
      </c>
      <c r="P30" s="78" t="e">
        <f t="shared" si="26"/>
        <v>#N/A</v>
      </c>
      <c r="Q30" s="78" t="e">
        <f t="shared" si="6"/>
        <v>#NUM!</v>
      </c>
      <c r="R30" s="78" t="e">
        <f t="shared" si="7"/>
        <v>#NUM!</v>
      </c>
      <c r="S30" s="78" t="e">
        <f t="shared" si="8"/>
        <v>#NUM!</v>
      </c>
      <c r="T30" s="78" t="e">
        <f t="shared" si="9"/>
        <v>#NUM!</v>
      </c>
      <c r="U30" s="78" t="e">
        <f t="shared" si="10"/>
        <v>#N/A</v>
      </c>
      <c r="V30" s="78" t="e">
        <f t="shared" si="11"/>
        <v>#NUM!</v>
      </c>
      <c r="W30" s="78" t="e">
        <f t="shared" si="12"/>
        <v>#NUM!</v>
      </c>
      <c r="X30" s="78" t="e">
        <f t="shared" si="13"/>
        <v>#NUM!</v>
      </c>
      <c r="Y30" s="78" t="e">
        <f t="shared" si="14"/>
        <v>#NUM!</v>
      </c>
      <c r="Z30" s="78" t="e">
        <f t="shared" si="15"/>
        <v>#N/A</v>
      </c>
      <c r="AA30" s="78" t="e">
        <f t="shared" si="16"/>
        <v>#NUM!</v>
      </c>
      <c r="AB30" s="78" t="e">
        <f t="shared" si="17"/>
        <v>#NUM!</v>
      </c>
      <c r="AC30" s="78" t="e">
        <f t="shared" si="18"/>
        <v>#NUM!</v>
      </c>
      <c r="AD30" s="78" t="e">
        <f t="shared" si="19"/>
        <v>#NUM!</v>
      </c>
      <c r="AE30" s="78" t="e">
        <f t="shared" si="20"/>
        <v>#NUM!</v>
      </c>
      <c r="AF30" s="78" t="e">
        <f t="shared" si="21"/>
        <v>#N/A</v>
      </c>
      <c r="AG30" s="78" t="e">
        <f t="shared" si="22"/>
        <v>#NUM!</v>
      </c>
      <c r="AH30" s="78" t="e">
        <f t="shared" si="23"/>
        <v>#NUM!</v>
      </c>
      <c r="AI30" s="78" t="e">
        <f t="shared" si="24"/>
        <v>#NUM!</v>
      </c>
      <c r="AJ30" s="78" t="e">
        <f t="shared" si="25"/>
        <v>#N/A</v>
      </c>
    </row>
    <row r="31" spans="1:36" ht="12.95" customHeight="1" x14ac:dyDescent="0.15">
      <c r="A31" s="77"/>
      <c r="B31" s="99"/>
      <c r="C31" s="99"/>
      <c r="D31" s="77"/>
      <c r="E31" s="77"/>
      <c r="F31" s="4" t="str">
        <f t="shared" si="0"/>
        <v/>
      </c>
      <c r="G31" s="26"/>
      <c r="H31" s="77"/>
      <c r="I31" s="77"/>
      <c r="J31" s="1" t="s">
        <v>15</v>
      </c>
      <c r="K31" s="78" t="e">
        <f t="shared" si="1"/>
        <v>#NUM!</v>
      </c>
      <c r="L31" s="78" t="e">
        <f t="shared" si="2"/>
        <v>#NUM!</v>
      </c>
      <c r="M31" s="78" t="e">
        <f t="shared" si="3"/>
        <v>#NUM!</v>
      </c>
      <c r="N31" s="78" t="e">
        <f t="shared" si="4"/>
        <v>#NUM!</v>
      </c>
      <c r="O31" s="78" t="e">
        <f t="shared" si="5"/>
        <v>#NUM!</v>
      </c>
      <c r="P31" s="78" t="e">
        <f t="shared" si="26"/>
        <v>#N/A</v>
      </c>
      <c r="Q31" s="78" t="e">
        <f t="shared" si="6"/>
        <v>#NUM!</v>
      </c>
      <c r="R31" s="78" t="e">
        <f t="shared" si="7"/>
        <v>#NUM!</v>
      </c>
      <c r="S31" s="78" t="e">
        <f t="shared" si="8"/>
        <v>#NUM!</v>
      </c>
      <c r="T31" s="78" t="e">
        <f t="shared" si="9"/>
        <v>#NUM!</v>
      </c>
      <c r="U31" s="78" t="e">
        <f t="shared" si="10"/>
        <v>#N/A</v>
      </c>
      <c r="V31" s="78" t="e">
        <f t="shared" si="11"/>
        <v>#NUM!</v>
      </c>
      <c r="W31" s="78" t="e">
        <f t="shared" si="12"/>
        <v>#NUM!</v>
      </c>
      <c r="X31" s="78" t="e">
        <f t="shared" si="13"/>
        <v>#NUM!</v>
      </c>
      <c r="Y31" s="78" t="e">
        <f t="shared" si="14"/>
        <v>#NUM!</v>
      </c>
      <c r="Z31" s="78" t="e">
        <f t="shared" si="15"/>
        <v>#N/A</v>
      </c>
      <c r="AA31" s="78" t="e">
        <f t="shared" si="16"/>
        <v>#NUM!</v>
      </c>
      <c r="AB31" s="78" t="e">
        <f t="shared" si="17"/>
        <v>#NUM!</v>
      </c>
      <c r="AC31" s="78" t="e">
        <f t="shared" si="18"/>
        <v>#NUM!</v>
      </c>
      <c r="AD31" s="78" t="e">
        <f t="shared" si="19"/>
        <v>#NUM!</v>
      </c>
      <c r="AE31" s="78" t="e">
        <f t="shared" si="20"/>
        <v>#NUM!</v>
      </c>
      <c r="AF31" s="78" t="e">
        <f t="shared" si="21"/>
        <v>#N/A</v>
      </c>
      <c r="AG31" s="78" t="e">
        <f t="shared" si="22"/>
        <v>#NUM!</v>
      </c>
      <c r="AH31" s="78" t="e">
        <f t="shared" si="23"/>
        <v>#NUM!</v>
      </c>
      <c r="AI31" s="78" t="e">
        <f t="shared" si="24"/>
        <v>#NUM!</v>
      </c>
      <c r="AJ31" s="78" t="e">
        <f t="shared" si="25"/>
        <v>#N/A</v>
      </c>
    </row>
    <row r="32" spans="1:36" ht="12.95" customHeight="1" x14ac:dyDescent="0.15">
      <c r="A32" s="77"/>
      <c r="B32" s="99"/>
      <c r="C32" s="99"/>
      <c r="D32" s="77"/>
      <c r="E32" s="77"/>
      <c r="F32" s="4" t="str">
        <f t="shared" si="0"/>
        <v/>
      </c>
      <c r="G32" s="77"/>
      <c r="H32" s="77"/>
      <c r="I32" s="77"/>
      <c r="J32" s="1" t="s">
        <v>15</v>
      </c>
      <c r="K32" s="78" t="e">
        <f t="shared" si="1"/>
        <v>#NUM!</v>
      </c>
      <c r="L32" s="78" t="e">
        <f t="shared" si="2"/>
        <v>#NUM!</v>
      </c>
      <c r="M32" s="78" t="e">
        <f t="shared" si="3"/>
        <v>#NUM!</v>
      </c>
      <c r="N32" s="78" t="e">
        <f t="shared" si="4"/>
        <v>#NUM!</v>
      </c>
      <c r="O32" s="78" t="e">
        <f t="shared" si="5"/>
        <v>#NUM!</v>
      </c>
      <c r="P32" s="78" t="e">
        <f t="shared" si="26"/>
        <v>#N/A</v>
      </c>
      <c r="Q32" s="78" t="e">
        <f t="shared" si="6"/>
        <v>#NUM!</v>
      </c>
      <c r="R32" s="78" t="e">
        <f t="shared" si="7"/>
        <v>#NUM!</v>
      </c>
      <c r="S32" s="78" t="e">
        <f t="shared" si="8"/>
        <v>#NUM!</v>
      </c>
      <c r="T32" s="78" t="e">
        <f t="shared" si="9"/>
        <v>#NUM!</v>
      </c>
      <c r="U32" s="78" t="e">
        <f t="shared" si="10"/>
        <v>#N/A</v>
      </c>
      <c r="V32" s="78" t="e">
        <f t="shared" si="11"/>
        <v>#NUM!</v>
      </c>
      <c r="W32" s="78" t="e">
        <f t="shared" si="12"/>
        <v>#NUM!</v>
      </c>
      <c r="X32" s="78" t="e">
        <f t="shared" si="13"/>
        <v>#NUM!</v>
      </c>
      <c r="Y32" s="78" t="e">
        <f t="shared" si="14"/>
        <v>#NUM!</v>
      </c>
      <c r="Z32" s="78" t="e">
        <f t="shared" si="15"/>
        <v>#N/A</v>
      </c>
      <c r="AA32" s="78" t="e">
        <f t="shared" si="16"/>
        <v>#NUM!</v>
      </c>
      <c r="AB32" s="78" t="e">
        <f t="shared" si="17"/>
        <v>#NUM!</v>
      </c>
      <c r="AC32" s="78" t="e">
        <f t="shared" si="18"/>
        <v>#NUM!</v>
      </c>
      <c r="AD32" s="78" t="e">
        <f t="shared" si="19"/>
        <v>#NUM!</v>
      </c>
      <c r="AE32" s="78" t="e">
        <f t="shared" si="20"/>
        <v>#NUM!</v>
      </c>
      <c r="AF32" s="78" t="e">
        <f t="shared" si="21"/>
        <v>#N/A</v>
      </c>
      <c r="AG32" s="78" t="e">
        <f t="shared" si="22"/>
        <v>#NUM!</v>
      </c>
      <c r="AH32" s="78" t="e">
        <f t="shared" si="23"/>
        <v>#NUM!</v>
      </c>
      <c r="AI32" s="78" t="e">
        <f t="shared" si="24"/>
        <v>#NUM!</v>
      </c>
      <c r="AJ32" s="78" t="e">
        <f t="shared" si="25"/>
        <v>#N/A</v>
      </c>
    </row>
    <row r="33" spans="1:36" ht="12.95" customHeight="1" x14ac:dyDescent="0.15">
      <c r="A33" s="77"/>
      <c r="B33" s="99"/>
      <c r="C33" s="99"/>
      <c r="D33" s="77"/>
      <c r="E33" s="77"/>
      <c r="F33" s="4" t="str">
        <f t="shared" si="0"/>
        <v/>
      </c>
      <c r="G33" s="77"/>
      <c r="H33" s="77"/>
      <c r="I33" s="77"/>
      <c r="J33" s="1" t="s">
        <v>15</v>
      </c>
      <c r="K33" s="78" t="e">
        <f t="shared" si="1"/>
        <v>#NUM!</v>
      </c>
      <c r="L33" s="78" t="e">
        <f t="shared" si="2"/>
        <v>#NUM!</v>
      </c>
      <c r="M33" s="78" t="e">
        <f t="shared" si="3"/>
        <v>#NUM!</v>
      </c>
      <c r="N33" s="78" t="e">
        <f t="shared" si="4"/>
        <v>#NUM!</v>
      </c>
      <c r="O33" s="78" t="e">
        <f t="shared" si="5"/>
        <v>#NUM!</v>
      </c>
      <c r="P33" s="78" t="e">
        <f t="shared" si="26"/>
        <v>#N/A</v>
      </c>
      <c r="Q33" s="78" t="e">
        <f t="shared" si="6"/>
        <v>#NUM!</v>
      </c>
      <c r="R33" s="78" t="e">
        <f t="shared" si="7"/>
        <v>#NUM!</v>
      </c>
      <c r="S33" s="78" t="e">
        <f t="shared" si="8"/>
        <v>#NUM!</v>
      </c>
      <c r="T33" s="78" t="e">
        <f t="shared" si="9"/>
        <v>#NUM!</v>
      </c>
      <c r="U33" s="78" t="e">
        <f t="shared" si="10"/>
        <v>#N/A</v>
      </c>
      <c r="V33" s="78" t="e">
        <f t="shared" si="11"/>
        <v>#NUM!</v>
      </c>
      <c r="W33" s="78" t="e">
        <f t="shared" si="12"/>
        <v>#NUM!</v>
      </c>
      <c r="X33" s="78" t="e">
        <f t="shared" si="13"/>
        <v>#NUM!</v>
      </c>
      <c r="Y33" s="78" t="e">
        <f t="shared" si="14"/>
        <v>#NUM!</v>
      </c>
      <c r="Z33" s="78" t="e">
        <f t="shared" si="15"/>
        <v>#N/A</v>
      </c>
      <c r="AA33" s="78" t="e">
        <f t="shared" si="16"/>
        <v>#NUM!</v>
      </c>
      <c r="AB33" s="78" t="e">
        <f t="shared" si="17"/>
        <v>#NUM!</v>
      </c>
      <c r="AC33" s="78" t="e">
        <f t="shared" si="18"/>
        <v>#NUM!</v>
      </c>
      <c r="AD33" s="78" t="e">
        <f t="shared" si="19"/>
        <v>#NUM!</v>
      </c>
      <c r="AE33" s="78" t="e">
        <f t="shared" si="20"/>
        <v>#NUM!</v>
      </c>
      <c r="AF33" s="78" t="e">
        <f t="shared" si="21"/>
        <v>#N/A</v>
      </c>
      <c r="AG33" s="78" t="e">
        <f t="shared" si="22"/>
        <v>#NUM!</v>
      </c>
      <c r="AH33" s="78" t="e">
        <f t="shared" si="23"/>
        <v>#NUM!</v>
      </c>
      <c r="AI33" s="78" t="e">
        <f t="shared" si="24"/>
        <v>#NUM!</v>
      </c>
      <c r="AJ33" s="78" t="e">
        <f t="shared" si="25"/>
        <v>#N/A</v>
      </c>
    </row>
    <row r="34" spans="1:36" ht="12.95" customHeight="1" x14ac:dyDescent="0.15">
      <c r="A34" s="77"/>
      <c r="B34" s="99"/>
      <c r="C34" s="99"/>
      <c r="D34" s="77"/>
      <c r="E34" s="77"/>
      <c r="F34" s="4" t="str">
        <f t="shared" si="0"/>
        <v/>
      </c>
      <c r="G34" s="77"/>
      <c r="H34" s="77"/>
      <c r="I34" s="77"/>
      <c r="K34" s="78" t="e">
        <f t="shared" si="1"/>
        <v>#NUM!</v>
      </c>
      <c r="L34" s="78" t="e">
        <f t="shared" si="2"/>
        <v>#NUM!</v>
      </c>
      <c r="M34" s="78" t="e">
        <f t="shared" si="3"/>
        <v>#NUM!</v>
      </c>
      <c r="N34" s="78" t="e">
        <f t="shared" si="4"/>
        <v>#NUM!</v>
      </c>
      <c r="O34" s="78" t="e">
        <f t="shared" si="5"/>
        <v>#NUM!</v>
      </c>
      <c r="P34" s="78" t="e">
        <f t="shared" si="26"/>
        <v>#N/A</v>
      </c>
      <c r="Q34" s="78" t="e">
        <f t="shared" si="6"/>
        <v>#NUM!</v>
      </c>
      <c r="R34" s="78" t="e">
        <f t="shared" si="7"/>
        <v>#NUM!</v>
      </c>
      <c r="S34" s="78" t="e">
        <f t="shared" si="8"/>
        <v>#NUM!</v>
      </c>
      <c r="T34" s="78" t="e">
        <f t="shared" si="9"/>
        <v>#NUM!</v>
      </c>
      <c r="U34" s="78" t="e">
        <f t="shared" si="10"/>
        <v>#N/A</v>
      </c>
      <c r="V34" s="78" t="e">
        <f t="shared" si="11"/>
        <v>#NUM!</v>
      </c>
      <c r="W34" s="78" t="e">
        <f t="shared" si="12"/>
        <v>#NUM!</v>
      </c>
      <c r="X34" s="78" t="e">
        <f t="shared" si="13"/>
        <v>#NUM!</v>
      </c>
      <c r="Y34" s="78" t="e">
        <f t="shared" si="14"/>
        <v>#NUM!</v>
      </c>
      <c r="Z34" s="78" t="e">
        <f t="shared" si="15"/>
        <v>#N/A</v>
      </c>
      <c r="AA34" s="78" t="e">
        <f t="shared" si="16"/>
        <v>#NUM!</v>
      </c>
      <c r="AB34" s="78" t="e">
        <f t="shared" si="17"/>
        <v>#NUM!</v>
      </c>
      <c r="AC34" s="78" t="e">
        <f t="shared" si="18"/>
        <v>#NUM!</v>
      </c>
      <c r="AD34" s="78" t="e">
        <f t="shared" si="19"/>
        <v>#NUM!</v>
      </c>
      <c r="AE34" s="78" t="e">
        <f t="shared" si="20"/>
        <v>#NUM!</v>
      </c>
      <c r="AF34" s="78" t="e">
        <f t="shared" si="21"/>
        <v>#N/A</v>
      </c>
      <c r="AG34" s="78" t="e">
        <f t="shared" si="22"/>
        <v>#NUM!</v>
      </c>
      <c r="AH34" s="78" t="e">
        <f t="shared" si="23"/>
        <v>#NUM!</v>
      </c>
      <c r="AI34" s="78" t="e">
        <f t="shared" si="24"/>
        <v>#NUM!</v>
      </c>
      <c r="AJ34" s="78" t="e">
        <f t="shared" si="25"/>
        <v>#N/A</v>
      </c>
    </row>
    <row r="35" spans="1:36" ht="12.95" customHeight="1" x14ac:dyDescent="0.15">
      <c r="A35" s="77"/>
      <c r="B35" s="99"/>
      <c r="C35" s="99"/>
      <c r="D35" s="77"/>
      <c r="E35" s="77"/>
      <c r="F35" s="4" t="str">
        <f t="shared" si="0"/>
        <v/>
      </c>
      <c r="G35" s="77"/>
      <c r="H35" s="77"/>
      <c r="I35" s="77"/>
      <c r="K35" s="78" t="e">
        <f t="shared" si="1"/>
        <v>#NUM!</v>
      </c>
      <c r="L35" s="78" t="e">
        <f t="shared" si="2"/>
        <v>#NUM!</v>
      </c>
      <c r="M35" s="78" t="e">
        <f t="shared" si="3"/>
        <v>#NUM!</v>
      </c>
      <c r="N35" s="78" t="e">
        <f t="shared" si="4"/>
        <v>#NUM!</v>
      </c>
      <c r="O35" s="78" t="e">
        <f t="shared" si="5"/>
        <v>#NUM!</v>
      </c>
      <c r="P35" s="78" t="e">
        <f t="shared" si="26"/>
        <v>#N/A</v>
      </c>
      <c r="Q35" s="78" t="e">
        <f t="shared" si="6"/>
        <v>#NUM!</v>
      </c>
      <c r="R35" s="78" t="e">
        <f t="shared" si="7"/>
        <v>#NUM!</v>
      </c>
      <c r="S35" s="78" t="e">
        <f t="shared" si="8"/>
        <v>#NUM!</v>
      </c>
      <c r="T35" s="78" t="e">
        <f t="shared" si="9"/>
        <v>#NUM!</v>
      </c>
      <c r="U35" s="78" t="e">
        <f t="shared" si="10"/>
        <v>#N/A</v>
      </c>
      <c r="V35" s="78" t="e">
        <f t="shared" si="11"/>
        <v>#NUM!</v>
      </c>
      <c r="W35" s="78" t="e">
        <f t="shared" si="12"/>
        <v>#NUM!</v>
      </c>
      <c r="X35" s="78" t="e">
        <f t="shared" si="13"/>
        <v>#NUM!</v>
      </c>
      <c r="Y35" s="78" t="e">
        <f t="shared" si="14"/>
        <v>#NUM!</v>
      </c>
      <c r="Z35" s="78" t="e">
        <f t="shared" si="15"/>
        <v>#N/A</v>
      </c>
      <c r="AA35" s="78" t="e">
        <f t="shared" si="16"/>
        <v>#NUM!</v>
      </c>
      <c r="AB35" s="78" t="e">
        <f t="shared" si="17"/>
        <v>#NUM!</v>
      </c>
      <c r="AC35" s="78" t="e">
        <f t="shared" si="18"/>
        <v>#NUM!</v>
      </c>
      <c r="AD35" s="78" t="e">
        <f t="shared" si="19"/>
        <v>#NUM!</v>
      </c>
      <c r="AE35" s="78" t="e">
        <f t="shared" si="20"/>
        <v>#NUM!</v>
      </c>
      <c r="AF35" s="78" t="e">
        <f t="shared" si="21"/>
        <v>#N/A</v>
      </c>
      <c r="AG35" s="78" t="e">
        <f t="shared" si="22"/>
        <v>#NUM!</v>
      </c>
      <c r="AH35" s="78" t="e">
        <f t="shared" si="23"/>
        <v>#NUM!</v>
      </c>
      <c r="AI35" s="78" t="e">
        <f t="shared" si="24"/>
        <v>#NUM!</v>
      </c>
      <c r="AJ35" s="78" t="e">
        <f t="shared" si="25"/>
        <v>#N/A</v>
      </c>
    </row>
    <row r="36" spans="1:36" ht="12.95" customHeight="1" x14ac:dyDescent="0.15">
      <c r="A36" s="77"/>
      <c r="B36" s="99"/>
      <c r="C36" s="99"/>
      <c r="D36" s="77"/>
      <c r="E36" s="77"/>
      <c r="F36" s="4" t="str">
        <f t="shared" si="0"/>
        <v/>
      </c>
      <c r="G36" s="77"/>
      <c r="H36" s="77"/>
      <c r="I36" s="77"/>
      <c r="K36" s="78" t="e">
        <f t="shared" si="1"/>
        <v>#NUM!</v>
      </c>
      <c r="L36" s="78" t="e">
        <f t="shared" si="2"/>
        <v>#NUM!</v>
      </c>
      <c r="M36" s="78" t="e">
        <f t="shared" si="3"/>
        <v>#NUM!</v>
      </c>
      <c r="N36" s="78" t="e">
        <f t="shared" si="4"/>
        <v>#NUM!</v>
      </c>
      <c r="O36" s="78" t="e">
        <f t="shared" si="5"/>
        <v>#NUM!</v>
      </c>
      <c r="P36" s="78" t="e">
        <f t="shared" si="26"/>
        <v>#N/A</v>
      </c>
      <c r="Q36" s="78" t="e">
        <f t="shared" si="6"/>
        <v>#NUM!</v>
      </c>
      <c r="R36" s="78" t="e">
        <f t="shared" si="7"/>
        <v>#NUM!</v>
      </c>
      <c r="S36" s="78" t="e">
        <f t="shared" si="8"/>
        <v>#NUM!</v>
      </c>
      <c r="T36" s="78" t="e">
        <f t="shared" si="9"/>
        <v>#NUM!</v>
      </c>
      <c r="U36" s="78" t="e">
        <f t="shared" si="10"/>
        <v>#N/A</v>
      </c>
      <c r="V36" s="78" t="e">
        <f t="shared" si="11"/>
        <v>#NUM!</v>
      </c>
      <c r="W36" s="78" t="e">
        <f t="shared" si="12"/>
        <v>#NUM!</v>
      </c>
      <c r="X36" s="78" t="e">
        <f t="shared" si="13"/>
        <v>#NUM!</v>
      </c>
      <c r="Y36" s="78" t="e">
        <f t="shared" si="14"/>
        <v>#NUM!</v>
      </c>
      <c r="Z36" s="78" t="e">
        <f t="shared" si="15"/>
        <v>#N/A</v>
      </c>
      <c r="AA36" s="78" t="e">
        <f t="shared" si="16"/>
        <v>#NUM!</v>
      </c>
      <c r="AB36" s="78" t="e">
        <f t="shared" si="17"/>
        <v>#NUM!</v>
      </c>
      <c r="AC36" s="78" t="e">
        <f t="shared" si="18"/>
        <v>#NUM!</v>
      </c>
      <c r="AD36" s="78" t="e">
        <f t="shared" si="19"/>
        <v>#NUM!</v>
      </c>
      <c r="AE36" s="78" t="e">
        <f t="shared" si="20"/>
        <v>#NUM!</v>
      </c>
      <c r="AF36" s="78" t="e">
        <f t="shared" si="21"/>
        <v>#N/A</v>
      </c>
      <c r="AG36" s="78" t="e">
        <f t="shared" si="22"/>
        <v>#NUM!</v>
      </c>
      <c r="AH36" s="78" t="e">
        <f t="shared" si="23"/>
        <v>#NUM!</v>
      </c>
      <c r="AI36" s="78" t="e">
        <f t="shared" si="24"/>
        <v>#NUM!</v>
      </c>
      <c r="AJ36" s="78" t="e">
        <f t="shared" si="25"/>
        <v>#N/A</v>
      </c>
    </row>
    <row r="37" spans="1:36" ht="12.95" customHeight="1" x14ac:dyDescent="0.15">
      <c r="A37" s="77"/>
      <c r="B37" s="99"/>
      <c r="C37" s="99"/>
      <c r="D37" s="77"/>
      <c r="E37" s="77"/>
      <c r="F37" s="4" t="str">
        <f t="shared" si="0"/>
        <v/>
      </c>
      <c r="G37" s="77"/>
      <c r="H37" s="77"/>
      <c r="I37" s="77"/>
      <c r="K37" s="78" t="e">
        <f t="shared" si="1"/>
        <v>#NUM!</v>
      </c>
      <c r="L37" s="78" t="e">
        <f t="shared" si="2"/>
        <v>#NUM!</v>
      </c>
      <c r="M37" s="78" t="e">
        <f t="shared" si="3"/>
        <v>#NUM!</v>
      </c>
      <c r="N37" s="78" t="e">
        <f t="shared" si="4"/>
        <v>#NUM!</v>
      </c>
      <c r="O37" s="78" t="e">
        <f t="shared" si="5"/>
        <v>#NUM!</v>
      </c>
      <c r="P37" s="78" t="e">
        <f t="shared" si="26"/>
        <v>#N/A</v>
      </c>
      <c r="Q37" s="78" t="e">
        <f t="shared" si="6"/>
        <v>#NUM!</v>
      </c>
      <c r="R37" s="78" t="e">
        <f t="shared" si="7"/>
        <v>#NUM!</v>
      </c>
      <c r="S37" s="78" t="e">
        <f t="shared" si="8"/>
        <v>#NUM!</v>
      </c>
      <c r="T37" s="78" t="e">
        <f t="shared" si="9"/>
        <v>#NUM!</v>
      </c>
      <c r="U37" s="78" t="e">
        <f t="shared" si="10"/>
        <v>#N/A</v>
      </c>
      <c r="V37" s="78" t="e">
        <f t="shared" si="11"/>
        <v>#NUM!</v>
      </c>
      <c r="W37" s="78" t="e">
        <f t="shared" si="12"/>
        <v>#NUM!</v>
      </c>
      <c r="X37" s="78" t="e">
        <f t="shared" si="13"/>
        <v>#NUM!</v>
      </c>
      <c r="Y37" s="78" t="e">
        <f t="shared" si="14"/>
        <v>#NUM!</v>
      </c>
      <c r="Z37" s="78" t="e">
        <f t="shared" si="15"/>
        <v>#N/A</v>
      </c>
      <c r="AA37" s="78" t="e">
        <f t="shared" si="16"/>
        <v>#NUM!</v>
      </c>
      <c r="AB37" s="78" t="e">
        <f t="shared" si="17"/>
        <v>#NUM!</v>
      </c>
      <c r="AC37" s="78" t="e">
        <f t="shared" si="18"/>
        <v>#NUM!</v>
      </c>
      <c r="AD37" s="78" t="e">
        <f t="shared" si="19"/>
        <v>#NUM!</v>
      </c>
      <c r="AE37" s="78" t="e">
        <f t="shared" si="20"/>
        <v>#NUM!</v>
      </c>
      <c r="AF37" s="78" t="e">
        <f t="shared" si="21"/>
        <v>#N/A</v>
      </c>
      <c r="AG37" s="78" t="e">
        <f t="shared" si="22"/>
        <v>#NUM!</v>
      </c>
      <c r="AH37" s="78" t="e">
        <f t="shared" si="23"/>
        <v>#NUM!</v>
      </c>
      <c r="AI37" s="78" t="e">
        <f t="shared" si="24"/>
        <v>#NUM!</v>
      </c>
      <c r="AJ37" s="78" t="e">
        <f t="shared" si="25"/>
        <v>#N/A</v>
      </c>
    </row>
    <row r="38" spans="1:36" ht="12.95" customHeight="1" x14ac:dyDescent="0.15">
      <c r="A38" s="77"/>
      <c r="B38" s="99"/>
      <c r="C38" s="99"/>
      <c r="D38" s="77"/>
      <c r="E38" s="77"/>
      <c r="F38" s="4" t="str">
        <f t="shared" si="0"/>
        <v/>
      </c>
      <c r="G38" s="77"/>
      <c r="H38" s="77"/>
      <c r="I38" s="77"/>
      <c r="K38" s="78" t="e">
        <f t="shared" si="1"/>
        <v>#NUM!</v>
      </c>
      <c r="L38" s="78" t="e">
        <f t="shared" si="2"/>
        <v>#NUM!</v>
      </c>
      <c r="M38" s="78" t="e">
        <f t="shared" si="3"/>
        <v>#NUM!</v>
      </c>
      <c r="N38" s="78" t="e">
        <f t="shared" si="4"/>
        <v>#NUM!</v>
      </c>
      <c r="O38" s="78" t="e">
        <f t="shared" si="5"/>
        <v>#NUM!</v>
      </c>
      <c r="P38" s="78" t="e">
        <f t="shared" si="26"/>
        <v>#N/A</v>
      </c>
      <c r="Q38" s="78" t="e">
        <f t="shared" si="6"/>
        <v>#NUM!</v>
      </c>
      <c r="R38" s="78" t="e">
        <f t="shared" si="7"/>
        <v>#NUM!</v>
      </c>
      <c r="S38" s="78" t="e">
        <f t="shared" si="8"/>
        <v>#NUM!</v>
      </c>
      <c r="T38" s="78" t="e">
        <f t="shared" si="9"/>
        <v>#NUM!</v>
      </c>
      <c r="U38" s="78" t="e">
        <f t="shared" si="10"/>
        <v>#N/A</v>
      </c>
      <c r="V38" s="78" t="e">
        <f t="shared" si="11"/>
        <v>#NUM!</v>
      </c>
      <c r="W38" s="78" t="e">
        <f t="shared" si="12"/>
        <v>#NUM!</v>
      </c>
      <c r="X38" s="78" t="e">
        <f t="shared" si="13"/>
        <v>#NUM!</v>
      </c>
      <c r="Y38" s="78" t="e">
        <f t="shared" si="14"/>
        <v>#NUM!</v>
      </c>
      <c r="Z38" s="78" t="e">
        <f t="shared" si="15"/>
        <v>#N/A</v>
      </c>
      <c r="AA38" s="78" t="e">
        <f t="shared" si="16"/>
        <v>#NUM!</v>
      </c>
      <c r="AB38" s="78" t="e">
        <f t="shared" si="17"/>
        <v>#NUM!</v>
      </c>
      <c r="AC38" s="78" t="e">
        <f t="shared" si="18"/>
        <v>#NUM!</v>
      </c>
      <c r="AD38" s="78" t="e">
        <f t="shared" si="19"/>
        <v>#NUM!</v>
      </c>
      <c r="AE38" s="78" t="e">
        <f t="shared" si="20"/>
        <v>#NUM!</v>
      </c>
      <c r="AF38" s="78" t="e">
        <f t="shared" si="21"/>
        <v>#N/A</v>
      </c>
      <c r="AG38" s="78" t="e">
        <f t="shared" si="22"/>
        <v>#NUM!</v>
      </c>
      <c r="AH38" s="78" t="e">
        <f t="shared" si="23"/>
        <v>#NUM!</v>
      </c>
      <c r="AI38" s="78" t="e">
        <f t="shared" si="24"/>
        <v>#NUM!</v>
      </c>
      <c r="AJ38" s="78" t="e">
        <f t="shared" si="25"/>
        <v>#N/A</v>
      </c>
    </row>
    <row r="39" spans="1:36" ht="12.95" customHeight="1" x14ac:dyDescent="0.15">
      <c r="A39" s="77"/>
      <c r="B39" s="99"/>
      <c r="C39" s="99"/>
      <c r="D39" s="77"/>
      <c r="E39" s="77"/>
      <c r="F39" s="4" t="str">
        <f t="shared" si="0"/>
        <v/>
      </c>
      <c r="G39" s="77"/>
      <c r="H39" s="77"/>
      <c r="I39" s="77"/>
      <c r="K39" s="78" t="e">
        <f t="shared" si="1"/>
        <v>#NUM!</v>
      </c>
      <c r="L39" s="78" t="e">
        <f t="shared" si="2"/>
        <v>#NUM!</v>
      </c>
      <c r="M39" s="78" t="e">
        <f t="shared" si="3"/>
        <v>#NUM!</v>
      </c>
      <c r="N39" s="78" t="e">
        <f t="shared" si="4"/>
        <v>#NUM!</v>
      </c>
      <c r="O39" s="78" t="e">
        <f t="shared" si="5"/>
        <v>#NUM!</v>
      </c>
      <c r="P39" s="78" t="e">
        <f t="shared" si="26"/>
        <v>#N/A</v>
      </c>
      <c r="Q39" s="78" t="e">
        <f t="shared" si="6"/>
        <v>#NUM!</v>
      </c>
      <c r="R39" s="78" t="e">
        <f t="shared" si="7"/>
        <v>#NUM!</v>
      </c>
      <c r="S39" s="78" t="e">
        <f t="shared" si="8"/>
        <v>#NUM!</v>
      </c>
      <c r="T39" s="78" t="e">
        <f t="shared" si="9"/>
        <v>#NUM!</v>
      </c>
      <c r="U39" s="78" t="e">
        <f t="shared" si="10"/>
        <v>#N/A</v>
      </c>
      <c r="V39" s="78" t="e">
        <f t="shared" si="11"/>
        <v>#NUM!</v>
      </c>
      <c r="W39" s="78" t="e">
        <f t="shared" si="12"/>
        <v>#NUM!</v>
      </c>
      <c r="X39" s="78" t="e">
        <f t="shared" si="13"/>
        <v>#NUM!</v>
      </c>
      <c r="Y39" s="78" t="e">
        <f t="shared" si="14"/>
        <v>#NUM!</v>
      </c>
      <c r="Z39" s="78" t="e">
        <f t="shared" si="15"/>
        <v>#N/A</v>
      </c>
      <c r="AA39" s="78" t="e">
        <f t="shared" si="16"/>
        <v>#NUM!</v>
      </c>
      <c r="AB39" s="78" t="e">
        <f t="shared" si="17"/>
        <v>#NUM!</v>
      </c>
      <c r="AC39" s="78" t="e">
        <f t="shared" si="18"/>
        <v>#NUM!</v>
      </c>
      <c r="AD39" s="78" t="e">
        <f t="shared" si="19"/>
        <v>#NUM!</v>
      </c>
      <c r="AE39" s="78" t="e">
        <f t="shared" si="20"/>
        <v>#NUM!</v>
      </c>
      <c r="AF39" s="78" t="e">
        <f t="shared" si="21"/>
        <v>#N/A</v>
      </c>
      <c r="AG39" s="78" t="e">
        <f t="shared" si="22"/>
        <v>#NUM!</v>
      </c>
      <c r="AH39" s="78" t="e">
        <f t="shared" si="23"/>
        <v>#NUM!</v>
      </c>
      <c r="AI39" s="78" t="e">
        <f t="shared" si="24"/>
        <v>#NUM!</v>
      </c>
      <c r="AJ39" s="78" t="e">
        <f t="shared" si="25"/>
        <v>#N/A</v>
      </c>
    </row>
    <row r="40" spans="1:36" ht="12.95" customHeight="1" x14ac:dyDescent="0.15">
      <c r="A40" s="77"/>
      <c r="B40" s="99"/>
      <c r="C40" s="99"/>
      <c r="D40" s="77"/>
      <c r="E40" s="77"/>
      <c r="F40" s="4" t="str">
        <f t="shared" si="0"/>
        <v/>
      </c>
      <c r="G40" s="77"/>
      <c r="H40" s="77"/>
      <c r="I40" s="77"/>
      <c r="K40" s="78" t="e">
        <f t="shared" si="1"/>
        <v>#NUM!</v>
      </c>
      <c r="L40" s="78" t="e">
        <f t="shared" si="2"/>
        <v>#NUM!</v>
      </c>
      <c r="M40" s="78" t="e">
        <f t="shared" si="3"/>
        <v>#NUM!</v>
      </c>
      <c r="N40" s="78" t="e">
        <f t="shared" si="4"/>
        <v>#NUM!</v>
      </c>
      <c r="O40" s="78" t="e">
        <f t="shared" si="5"/>
        <v>#NUM!</v>
      </c>
      <c r="P40" s="78" t="e">
        <f t="shared" si="26"/>
        <v>#N/A</v>
      </c>
      <c r="Q40" s="78" t="e">
        <f t="shared" si="6"/>
        <v>#NUM!</v>
      </c>
      <c r="R40" s="78" t="e">
        <f t="shared" si="7"/>
        <v>#NUM!</v>
      </c>
      <c r="S40" s="78" t="e">
        <f t="shared" si="8"/>
        <v>#NUM!</v>
      </c>
      <c r="T40" s="78" t="e">
        <f t="shared" si="9"/>
        <v>#NUM!</v>
      </c>
      <c r="U40" s="78" t="e">
        <f t="shared" si="10"/>
        <v>#N/A</v>
      </c>
      <c r="V40" s="78" t="e">
        <f t="shared" si="11"/>
        <v>#NUM!</v>
      </c>
      <c r="W40" s="78" t="e">
        <f t="shared" si="12"/>
        <v>#NUM!</v>
      </c>
      <c r="X40" s="78" t="e">
        <f t="shared" si="13"/>
        <v>#NUM!</v>
      </c>
      <c r="Y40" s="78" t="e">
        <f t="shared" si="14"/>
        <v>#NUM!</v>
      </c>
      <c r="Z40" s="78" t="e">
        <f t="shared" si="15"/>
        <v>#N/A</v>
      </c>
      <c r="AA40" s="78" t="e">
        <f t="shared" si="16"/>
        <v>#NUM!</v>
      </c>
      <c r="AB40" s="78" t="e">
        <f t="shared" si="17"/>
        <v>#NUM!</v>
      </c>
      <c r="AC40" s="78" t="e">
        <f t="shared" si="18"/>
        <v>#NUM!</v>
      </c>
      <c r="AD40" s="78" t="e">
        <f t="shared" si="19"/>
        <v>#NUM!</v>
      </c>
      <c r="AE40" s="78" t="e">
        <f t="shared" si="20"/>
        <v>#NUM!</v>
      </c>
      <c r="AF40" s="78" t="e">
        <f t="shared" si="21"/>
        <v>#N/A</v>
      </c>
      <c r="AG40" s="78" t="e">
        <f t="shared" si="22"/>
        <v>#NUM!</v>
      </c>
      <c r="AH40" s="78" t="e">
        <f t="shared" si="23"/>
        <v>#NUM!</v>
      </c>
      <c r="AI40" s="78" t="e">
        <f t="shared" si="24"/>
        <v>#NUM!</v>
      </c>
      <c r="AJ40" s="78" t="e">
        <f t="shared" si="25"/>
        <v>#N/A</v>
      </c>
    </row>
    <row r="41" spans="1:36" ht="12.95" customHeight="1" x14ac:dyDescent="0.15">
      <c r="A41" s="77"/>
      <c r="B41" s="99"/>
      <c r="C41" s="99"/>
      <c r="D41" s="77"/>
      <c r="E41" s="77"/>
      <c r="F41" s="4" t="str">
        <f t="shared" si="0"/>
        <v/>
      </c>
      <c r="G41" s="77"/>
      <c r="H41" s="77"/>
      <c r="I41" s="77"/>
      <c r="K41" s="78" t="e">
        <f t="shared" si="1"/>
        <v>#NUM!</v>
      </c>
      <c r="L41" s="78" t="e">
        <f t="shared" si="2"/>
        <v>#NUM!</v>
      </c>
      <c r="M41" s="78" t="e">
        <f t="shared" si="3"/>
        <v>#NUM!</v>
      </c>
      <c r="N41" s="78" t="e">
        <f t="shared" si="4"/>
        <v>#NUM!</v>
      </c>
      <c r="O41" s="78" t="e">
        <f t="shared" si="5"/>
        <v>#NUM!</v>
      </c>
      <c r="P41" s="78" t="e">
        <f t="shared" si="26"/>
        <v>#N/A</v>
      </c>
      <c r="Q41" s="78" t="e">
        <f t="shared" si="6"/>
        <v>#NUM!</v>
      </c>
      <c r="R41" s="78" t="e">
        <f t="shared" si="7"/>
        <v>#NUM!</v>
      </c>
      <c r="S41" s="78" t="e">
        <f t="shared" si="8"/>
        <v>#NUM!</v>
      </c>
      <c r="T41" s="78" t="e">
        <f t="shared" si="9"/>
        <v>#NUM!</v>
      </c>
      <c r="U41" s="78" t="e">
        <f t="shared" si="10"/>
        <v>#N/A</v>
      </c>
      <c r="V41" s="78" t="e">
        <f t="shared" si="11"/>
        <v>#NUM!</v>
      </c>
      <c r="W41" s="78" t="e">
        <f t="shared" si="12"/>
        <v>#NUM!</v>
      </c>
      <c r="X41" s="78" t="e">
        <f t="shared" si="13"/>
        <v>#NUM!</v>
      </c>
      <c r="Y41" s="78" t="e">
        <f t="shared" si="14"/>
        <v>#NUM!</v>
      </c>
      <c r="Z41" s="78" t="e">
        <f t="shared" si="15"/>
        <v>#N/A</v>
      </c>
      <c r="AA41" s="78" t="e">
        <f t="shared" si="16"/>
        <v>#NUM!</v>
      </c>
      <c r="AB41" s="78" t="e">
        <f t="shared" si="17"/>
        <v>#NUM!</v>
      </c>
      <c r="AC41" s="78" t="e">
        <f t="shared" si="18"/>
        <v>#NUM!</v>
      </c>
      <c r="AD41" s="78" t="e">
        <f t="shared" si="19"/>
        <v>#NUM!</v>
      </c>
      <c r="AE41" s="78" t="e">
        <f t="shared" si="20"/>
        <v>#NUM!</v>
      </c>
      <c r="AF41" s="78" t="e">
        <f t="shared" si="21"/>
        <v>#N/A</v>
      </c>
      <c r="AG41" s="78" t="e">
        <f t="shared" si="22"/>
        <v>#NUM!</v>
      </c>
      <c r="AH41" s="78" t="e">
        <f t="shared" si="23"/>
        <v>#NUM!</v>
      </c>
      <c r="AI41" s="78" t="e">
        <f t="shared" si="24"/>
        <v>#NUM!</v>
      </c>
      <c r="AJ41" s="78" t="e">
        <f t="shared" si="25"/>
        <v>#N/A</v>
      </c>
    </row>
    <row r="42" spans="1:36" ht="12.95" customHeight="1" x14ac:dyDescent="0.15">
      <c r="A42" s="77"/>
      <c r="B42" s="99"/>
      <c r="C42" s="99"/>
      <c r="D42" s="77"/>
      <c r="E42" s="77"/>
      <c r="F42" s="4" t="str">
        <f t="shared" si="0"/>
        <v/>
      </c>
      <c r="G42" s="77"/>
      <c r="H42" s="77"/>
      <c r="I42" s="77"/>
      <c r="K42" s="78" t="e">
        <f t="shared" si="1"/>
        <v>#NUM!</v>
      </c>
      <c r="L42" s="78" t="e">
        <f t="shared" si="2"/>
        <v>#NUM!</v>
      </c>
      <c r="M42" s="78" t="e">
        <f t="shared" si="3"/>
        <v>#NUM!</v>
      </c>
      <c r="N42" s="78" t="e">
        <f t="shared" si="4"/>
        <v>#NUM!</v>
      </c>
      <c r="O42" s="78" t="e">
        <f t="shared" si="5"/>
        <v>#NUM!</v>
      </c>
      <c r="P42" s="78" t="e">
        <f t="shared" si="26"/>
        <v>#N/A</v>
      </c>
      <c r="Q42" s="78" t="e">
        <f t="shared" si="6"/>
        <v>#NUM!</v>
      </c>
      <c r="R42" s="78" t="e">
        <f t="shared" si="7"/>
        <v>#NUM!</v>
      </c>
      <c r="S42" s="78" t="e">
        <f t="shared" si="8"/>
        <v>#NUM!</v>
      </c>
      <c r="T42" s="78" t="e">
        <f t="shared" si="9"/>
        <v>#NUM!</v>
      </c>
      <c r="U42" s="78" t="e">
        <f t="shared" si="10"/>
        <v>#N/A</v>
      </c>
      <c r="V42" s="78" t="e">
        <f t="shared" si="11"/>
        <v>#NUM!</v>
      </c>
      <c r="W42" s="78" t="e">
        <f t="shared" si="12"/>
        <v>#NUM!</v>
      </c>
      <c r="X42" s="78" t="e">
        <f t="shared" si="13"/>
        <v>#NUM!</v>
      </c>
      <c r="Y42" s="78" t="e">
        <f t="shared" si="14"/>
        <v>#NUM!</v>
      </c>
      <c r="Z42" s="78" t="e">
        <f t="shared" si="15"/>
        <v>#N/A</v>
      </c>
      <c r="AA42" s="78" t="e">
        <f t="shared" si="16"/>
        <v>#NUM!</v>
      </c>
      <c r="AB42" s="78" t="e">
        <f t="shared" si="17"/>
        <v>#NUM!</v>
      </c>
      <c r="AC42" s="78" t="e">
        <f t="shared" si="18"/>
        <v>#NUM!</v>
      </c>
      <c r="AD42" s="78" t="e">
        <f t="shared" si="19"/>
        <v>#NUM!</v>
      </c>
      <c r="AE42" s="78" t="e">
        <f t="shared" si="20"/>
        <v>#NUM!</v>
      </c>
      <c r="AF42" s="78" t="e">
        <f t="shared" si="21"/>
        <v>#N/A</v>
      </c>
      <c r="AG42" s="78" t="e">
        <f t="shared" si="22"/>
        <v>#NUM!</v>
      </c>
      <c r="AH42" s="78" t="e">
        <f t="shared" si="23"/>
        <v>#NUM!</v>
      </c>
      <c r="AI42" s="78" t="e">
        <f t="shared" si="24"/>
        <v>#NUM!</v>
      </c>
      <c r="AJ42" s="78" t="e">
        <f t="shared" si="25"/>
        <v>#N/A</v>
      </c>
    </row>
    <row r="43" spans="1:36" ht="12.95" customHeight="1" x14ac:dyDescent="0.15">
      <c r="A43" s="77"/>
      <c r="B43" s="99"/>
      <c r="C43" s="99"/>
      <c r="D43" s="77"/>
      <c r="E43" s="77"/>
      <c r="F43" s="4" t="str">
        <f t="shared" si="0"/>
        <v/>
      </c>
      <c r="G43" s="77"/>
      <c r="H43" s="77"/>
      <c r="I43" s="77"/>
      <c r="K43" s="78" t="e">
        <f t="shared" si="1"/>
        <v>#NUM!</v>
      </c>
      <c r="L43" s="78" t="e">
        <f t="shared" si="2"/>
        <v>#NUM!</v>
      </c>
      <c r="M43" s="78" t="e">
        <f t="shared" si="3"/>
        <v>#NUM!</v>
      </c>
      <c r="N43" s="78" t="e">
        <f t="shared" si="4"/>
        <v>#NUM!</v>
      </c>
      <c r="O43" s="78" t="e">
        <f t="shared" si="5"/>
        <v>#NUM!</v>
      </c>
      <c r="P43" s="78" t="e">
        <f t="shared" si="26"/>
        <v>#N/A</v>
      </c>
      <c r="Q43" s="78" t="e">
        <f t="shared" si="6"/>
        <v>#NUM!</v>
      </c>
      <c r="R43" s="78" t="e">
        <f t="shared" si="7"/>
        <v>#NUM!</v>
      </c>
      <c r="S43" s="78" t="e">
        <f t="shared" si="8"/>
        <v>#NUM!</v>
      </c>
      <c r="T43" s="78" t="e">
        <f t="shared" si="9"/>
        <v>#NUM!</v>
      </c>
      <c r="U43" s="78" t="e">
        <f t="shared" si="10"/>
        <v>#N/A</v>
      </c>
      <c r="V43" s="78" t="e">
        <f t="shared" si="11"/>
        <v>#NUM!</v>
      </c>
      <c r="W43" s="78" t="e">
        <f t="shared" si="12"/>
        <v>#NUM!</v>
      </c>
      <c r="X43" s="78" t="e">
        <f t="shared" si="13"/>
        <v>#NUM!</v>
      </c>
      <c r="Y43" s="78" t="e">
        <f t="shared" si="14"/>
        <v>#NUM!</v>
      </c>
      <c r="Z43" s="78" t="e">
        <f t="shared" si="15"/>
        <v>#N/A</v>
      </c>
      <c r="AA43" s="78" t="e">
        <f t="shared" si="16"/>
        <v>#NUM!</v>
      </c>
      <c r="AB43" s="78" t="e">
        <f t="shared" si="17"/>
        <v>#NUM!</v>
      </c>
      <c r="AC43" s="78" t="e">
        <f t="shared" si="18"/>
        <v>#NUM!</v>
      </c>
      <c r="AD43" s="78" t="e">
        <f t="shared" si="19"/>
        <v>#NUM!</v>
      </c>
      <c r="AE43" s="78" t="e">
        <f t="shared" si="20"/>
        <v>#NUM!</v>
      </c>
      <c r="AF43" s="78" t="e">
        <f t="shared" si="21"/>
        <v>#N/A</v>
      </c>
      <c r="AG43" s="78" t="e">
        <f t="shared" si="22"/>
        <v>#NUM!</v>
      </c>
      <c r="AH43" s="78" t="e">
        <f t="shared" si="23"/>
        <v>#NUM!</v>
      </c>
      <c r="AI43" s="78" t="e">
        <f t="shared" si="24"/>
        <v>#NUM!</v>
      </c>
      <c r="AJ43" s="78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77" t="s">
        <v>18</v>
      </c>
      <c r="D46" s="77" t="s">
        <v>19</v>
      </c>
      <c r="E46" s="77" t="s">
        <v>20</v>
      </c>
      <c r="F46" s="11"/>
      <c r="G46" s="5" t="s">
        <v>21</v>
      </c>
      <c r="H46" s="13"/>
      <c r="I46" s="111" t="s">
        <v>481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14</v>
      </c>
      <c r="D47" s="15">
        <f>COUNTIF(G4:G43,"*下層*")</f>
        <v>0</v>
      </c>
      <c r="E47" s="15">
        <f>COUNTA(A4:A43)</f>
        <v>14</v>
      </c>
      <c r="F47" s="11"/>
      <c r="G47" s="16">
        <f>C47*100</f>
        <v>1400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13</v>
      </c>
      <c r="D48" s="15" t="str">
        <f>IF(D47&gt;0,ROUND(SUMIF(G4:G43,"*下層*",E4:E43)/D47,0),"")</f>
        <v/>
      </c>
      <c r="E48" s="15">
        <f>ROUND(SUM(E4:E43)/E47,0)</f>
        <v>13</v>
      </c>
      <c r="F48" s="14"/>
      <c r="G48" s="16">
        <f>C48</f>
        <v>13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20</v>
      </c>
      <c r="D49" s="15" t="str">
        <f>IF(D47&gt;0,ROUND(SUMIF(G4:G43,"*下層*",D4:D43)/D47,0),"")</f>
        <v/>
      </c>
      <c r="E49" s="15">
        <f>ROUND(SUM(D4:D43)/E47,0)</f>
        <v>20</v>
      </c>
      <c r="F49" s="14"/>
      <c r="G49" s="16">
        <f>C49</f>
        <v>20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3.51</v>
      </c>
      <c r="D50" s="17">
        <f>SUMIF(G4:G43,"*下層*",F4:F43)</f>
        <v>0</v>
      </c>
      <c r="E50" s="4">
        <f>SUM(F4:F43)</f>
        <v>3.51</v>
      </c>
      <c r="F50" s="14"/>
      <c r="G50" s="18">
        <f>C50*100</f>
        <v>351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形状比＝65、Sr＝21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77" t="s">
        <v>18</v>
      </c>
      <c r="D53" s="77" t="s">
        <v>19</v>
      </c>
      <c r="E53" s="77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4</v>
      </c>
      <c r="D54" s="15">
        <f>COUNTIF(H4:H43,"▲")</f>
        <v>0</v>
      </c>
      <c r="E54" s="15">
        <f>COUNTA(H4:H43)</f>
        <v>4</v>
      </c>
      <c r="F54" s="11"/>
      <c r="G54" s="16">
        <f>C54*100</f>
        <v>400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16</v>
      </c>
      <c r="D55" s="15" t="str">
        <f>IF(D54&gt;0,ROUND(SUMIF(H4:H43,"▲",E4:E43)/D54,0),"")</f>
        <v/>
      </c>
      <c r="E55" s="15">
        <f>ROUND(SUMIF(H4:H43,"*",E4:E43)/E54,0)</f>
        <v>16</v>
      </c>
      <c r="F55" s="14"/>
      <c r="G55" s="16">
        <f>C55</f>
        <v>16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19</v>
      </c>
      <c r="D56" s="15" t="str">
        <f>IF(D54&gt;0,ROUND(SUMIF(H4:H43,"▲",D4:D43)/D54,0),"")</f>
        <v/>
      </c>
      <c r="E56" s="15">
        <f>ROUND(SUMIF(H4:H43,"*",D4:D43)/E54,0)</f>
        <v>19</v>
      </c>
      <c r="F56" s="14"/>
      <c r="G56" s="16">
        <f>C56</f>
        <v>19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0.88000000000000012</v>
      </c>
      <c r="D57" s="17">
        <f>SUMIF(H4:H43,"▲",F4:F43)</f>
        <v>0</v>
      </c>
      <c r="E57" s="17">
        <f>SUM(C57:D57)</f>
        <v>0.88000000000000012</v>
      </c>
      <c r="F57" s="14"/>
      <c r="G57" s="20">
        <f>C57*100</f>
        <v>88.000000000000014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77" t="s">
        <v>18</v>
      </c>
      <c r="D60" s="77" t="s">
        <v>19</v>
      </c>
      <c r="E60" s="77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28.6</v>
      </c>
      <c r="D61" s="21" t="str">
        <f>IF(D47&gt;0,ROUND(D54/D47*100,1),"")</f>
        <v/>
      </c>
      <c r="E61" s="21">
        <f>ROUND(E54/E47*100,1)</f>
        <v>28.6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25.1</v>
      </c>
      <c r="D62" s="21" t="str">
        <f>IF(D47&gt;0,ROUND(D57/D50*100,1),"")</f>
        <v/>
      </c>
      <c r="E62" s="21">
        <f>ROUND(E57/E50*100,1)</f>
        <v>25.1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77" t="s">
        <v>18</v>
      </c>
      <c r="D65" s="77" t="s">
        <v>19</v>
      </c>
      <c r="E65" s="77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10</v>
      </c>
      <c r="D66" s="15">
        <f>D47-D54</f>
        <v>0</v>
      </c>
      <c r="E66" s="15">
        <f>SUM(C66:D66)</f>
        <v>10</v>
      </c>
      <c r="F66" s="11"/>
      <c r="G66" s="16">
        <f>C66*100</f>
        <v>1000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11</v>
      </c>
      <c r="D67" s="15" t="str">
        <f>IF(D66&gt;0,ROUND(SUMIFS(E4:E43,G7:G43,"*下層*",H4:H43,"")/D66,0),"")</f>
        <v/>
      </c>
      <c r="E67" s="15">
        <f>IF(E66&gt;0,ROUND(SUMIF(H4:H43,"",E4:E43)/E66,0),"")</f>
        <v>11</v>
      </c>
      <c r="F67" s="14"/>
      <c r="G67" s="16">
        <f>C67</f>
        <v>11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20</v>
      </c>
      <c r="D68" s="15" t="str">
        <f>IF(D66&gt;0,ROUND(SUMIFS(D4:D43,G7:G43,"*下層*",H4:H43,"")/D66,0),"")</f>
        <v/>
      </c>
      <c r="E68" s="15">
        <f>IF(E66&gt;0,ROUND(SUMIF(H4:H43,"",D4:D43)/E66,0),"")</f>
        <v>20</v>
      </c>
      <c r="F68" s="14"/>
      <c r="G68" s="16">
        <f>C68</f>
        <v>20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2.63</v>
      </c>
      <c r="D69" s="17" t="str">
        <f>IF(D66&gt;0,D50-D57,"")</f>
        <v/>
      </c>
      <c r="E69" s="4">
        <f>SUM(C69:D69)</f>
        <v>2.63</v>
      </c>
      <c r="F69" s="14"/>
      <c r="G69" s="18">
        <f>C69*100</f>
        <v>263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形状比＝55、Sr＝29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49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175" priority="16" stopIfTrue="1">
      <formula>AND(($H4="スギ"),(#REF!&lt;12))</formula>
    </cfRule>
  </conditionalFormatting>
  <conditionalFormatting sqref="L4:L43">
    <cfRule type="expression" dxfId="174" priority="15" stopIfTrue="1">
      <formula>AND(($H4="スギ"),(#REF!&lt;22),(#REF!&gt;=12))</formula>
    </cfRule>
  </conditionalFormatting>
  <conditionalFormatting sqref="M4:M43">
    <cfRule type="expression" dxfId="173" priority="14" stopIfTrue="1">
      <formula>AND(($H4="スギ"),(#REF!&lt;32),(#REF!&gt;=22))</formula>
    </cfRule>
  </conditionalFormatting>
  <conditionalFormatting sqref="N4:N43">
    <cfRule type="expression" dxfId="172" priority="13" stopIfTrue="1">
      <formula>AND(($H4="スギ"),(#REF!&lt;42),(#REF!&gt;=32))</formula>
    </cfRule>
  </conditionalFormatting>
  <conditionalFormatting sqref="U4:U43 Z4:AF43 AJ4:AJ43 O4:P43">
    <cfRule type="expression" dxfId="171" priority="12" stopIfTrue="1">
      <formula>AND(($H4="スギ"),(#REF!&gt;=42))</formula>
    </cfRule>
  </conditionalFormatting>
  <conditionalFormatting sqref="Q4:Q43 AA4:AA43">
    <cfRule type="expression" dxfId="170" priority="11" stopIfTrue="1">
      <formula>AND(($H4="ヒノキ"),(#REF!&lt;12))</formula>
    </cfRule>
  </conditionalFormatting>
  <conditionalFormatting sqref="R4:R43 AB4:AE43">
    <cfRule type="expression" dxfId="169" priority="10" stopIfTrue="1">
      <formula>AND(($H4="ヒノキ"),(#REF!&lt;22),(#REF!&gt;=12))</formula>
    </cfRule>
  </conditionalFormatting>
  <conditionalFormatting sqref="S4:S43">
    <cfRule type="expression" dxfId="168" priority="9" stopIfTrue="1">
      <formula>AND(($H4="ヒノキ"),(#REF!&lt;32),(#REF!&gt;=22))</formula>
    </cfRule>
  </conditionalFormatting>
  <conditionalFormatting sqref="T4:U43 Z4:AF43 AJ4:AJ43">
    <cfRule type="expression" dxfId="167" priority="8" stopIfTrue="1">
      <formula>AND(($H4="ヒノキ"),(#REF!&gt;=32))</formula>
    </cfRule>
  </conditionalFormatting>
  <conditionalFormatting sqref="V4:V43 AA4:AA43">
    <cfRule type="expression" dxfId="166" priority="7" stopIfTrue="1">
      <formula>AND(($H4="アカマツ"),(#REF!&lt;12))</formula>
    </cfRule>
  </conditionalFormatting>
  <conditionalFormatting sqref="W4:W43 AB4:AB43">
    <cfRule type="expression" dxfId="165" priority="6" stopIfTrue="1">
      <formula>AND(($H4="アカマツ"),(#REF!&lt;22),(#REF!&gt;=12))</formula>
    </cfRule>
  </conditionalFormatting>
  <conditionalFormatting sqref="X4:X43 AC4:AC43">
    <cfRule type="expression" dxfId="164" priority="5" stopIfTrue="1">
      <formula>AND(($H4="アカマツ"),(#REF!&lt;42),(#REF!&gt;=22))</formula>
    </cfRule>
  </conditionalFormatting>
  <conditionalFormatting sqref="Y4:AF43 AJ4:AJ43">
    <cfRule type="expression" dxfId="163" priority="4" stopIfTrue="1">
      <formula>AND(($H4="アカマツ"),(#REF!&gt;=42))</formula>
    </cfRule>
  </conditionalFormatting>
  <conditionalFormatting sqref="AG4:AG43">
    <cfRule type="expression" dxfId="162" priority="3" stopIfTrue="1">
      <formula>AND(($H4&lt;&gt;"スギ"),($H4&lt;&gt;"ヒノキ"),($H4&lt;&gt;"アカマツ"),(#REF!&lt;12))</formula>
    </cfRule>
  </conditionalFormatting>
  <conditionalFormatting sqref="AH4:AH43">
    <cfRule type="expression" dxfId="16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160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theme="9" tint="-0.249977111117893"/>
  </sheetPr>
  <dimension ref="A1:AJ120"/>
  <sheetViews>
    <sheetView view="pageBreakPreview" zoomScaleNormal="100" zoomScaleSheetLayoutView="100" workbookViewId="0">
      <selection activeCell="G57" sqref="G57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256" width="8.125" style="1"/>
    <col min="257" max="259" width="7.875" style="1" customWidth="1"/>
    <col min="260" max="260" width="8.125" style="1" customWidth="1"/>
    <col min="261" max="262" width="8" style="1" customWidth="1"/>
    <col min="263" max="263" width="11.75" style="1" customWidth="1"/>
    <col min="264" max="264" width="7.75" style="1" customWidth="1"/>
    <col min="265" max="265" width="24.75" style="1" customWidth="1"/>
    <col min="266" max="512" width="8.125" style="1"/>
    <col min="513" max="515" width="7.875" style="1" customWidth="1"/>
    <col min="516" max="516" width="8.125" style="1" customWidth="1"/>
    <col min="517" max="518" width="8" style="1" customWidth="1"/>
    <col min="519" max="519" width="11.75" style="1" customWidth="1"/>
    <col min="520" max="520" width="7.75" style="1" customWidth="1"/>
    <col min="521" max="521" width="24.75" style="1" customWidth="1"/>
    <col min="522" max="768" width="8.125" style="1"/>
    <col min="769" max="771" width="7.875" style="1" customWidth="1"/>
    <col min="772" max="772" width="8.125" style="1" customWidth="1"/>
    <col min="773" max="774" width="8" style="1" customWidth="1"/>
    <col min="775" max="775" width="11.75" style="1" customWidth="1"/>
    <col min="776" max="776" width="7.75" style="1" customWidth="1"/>
    <col min="777" max="777" width="24.75" style="1" customWidth="1"/>
    <col min="778" max="1024" width="8.125" style="1"/>
    <col min="1025" max="1027" width="7.875" style="1" customWidth="1"/>
    <col min="1028" max="1028" width="8.125" style="1" customWidth="1"/>
    <col min="1029" max="1030" width="8" style="1" customWidth="1"/>
    <col min="1031" max="1031" width="11.75" style="1" customWidth="1"/>
    <col min="1032" max="1032" width="7.75" style="1" customWidth="1"/>
    <col min="1033" max="1033" width="24.75" style="1" customWidth="1"/>
    <col min="1034" max="1280" width="8.125" style="1"/>
    <col min="1281" max="1283" width="7.875" style="1" customWidth="1"/>
    <col min="1284" max="1284" width="8.125" style="1" customWidth="1"/>
    <col min="1285" max="1286" width="8" style="1" customWidth="1"/>
    <col min="1287" max="1287" width="11.75" style="1" customWidth="1"/>
    <col min="1288" max="1288" width="7.75" style="1" customWidth="1"/>
    <col min="1289" max="1289" width="24.75" style="1" customWidth="1"/>
    <col min="1290" max="1536" width="8.125" style="1"/>
    <col min="1537" max="1539" width="7.875" style="1" customWidth="1"/>
    <col min="1540" max="1540" width="8.125" style="1" customWidth="1"/>
    <col min="1541" max="1542" width="8" style="1" customWidth="1"/>
    <col min="1543" max="1543" width="11.75" style="1" customWidth="1"/>
    <col min="1544" max="1544" width="7.75" style="1" customWidth="1"/>
    <col min="1545" max="1545" width="24.75" style="1" customWidth="1"/>
    <col min="1546" max="1792" width="8.125" style="1"/>
    <col min="1793" max="1795" width="7.875" style="1" customWidth="1"/>
    <col min="1796" max="1796" width="8.125" style="1" customWidth="1"/>
    <col min="1797" max="1798" width="8" style="1" customWidth="1"/>
    <col min="1799" max="1799" width="11.75" style="1" customWidth="1"/>
    <col min="1800" max="1800" width="7.75" style="1" customWidth="1"/>
    <col min="1801" max="1801" width="24.75" style="1" customWidth="1"/>
    <col min="1802" max="2048" width="8.125" style="1"/>
    <col min="2049" max="2051" width="7.875" style="1" customWidth="1"/>
    <col min="2052" max="2052" width="8.125" style="1" customWidth="1"/>
    <col min="2053" max="2054" width="8" style="1" customWidth="1"/>
    <col min="2055" max="2055" width="11.75" style="1" customWidth="1"/>
    <col min="2056" max="2056" width="7.75" style="1" customWidth="1"/>
    <col min="2057" max="2057" width="24.75" style="1" customWidth="1"/>
    <col min="2058" max="2304" width="8.125" style="1"/>
    <col min="2305" max="2307" width="7.875" style="1" customWidth="1"/>
    <col min="2308" max="2308" width="8.125" style="1" customWidth="1"/>
    <col min="2309" max="2310" width="8" style="1" customWidth="1"/>
    <col min="2311" max="2311" width="11.75" style="1" customWidth="1"/>
    <col min="2312" max="2312" width="7.75" style="1" customWidth="1"/>
    <col min="2313" max="2313" width="24.75" style="1" customWidth="1"/>
    <col min="2314" max="2560" width="8.125" style="1"/>
    <col min="2561" max="2563" width="7.875" style="1" customWidth="1"/>
    <col min="2564" max="2564" width="8.125" style="1" customWidth="1"/>
    <col min="2565" max="2566" width="8" style="1" customWidth="1"/>
    <col min="2567" max="2567" width="11.75" style="1" customWidth="1"/>
    <col min="2568" max="2568" width="7.75" style="1" customWidth="1"/>
    <col min="2569" max="2569" width="24.75" style="1" customWidth="1"/>
    <col min="2570" max="2816" width="8.125" style="1"/>
    <col min="2817" max="2819" width="7.875" style="1" customWidth="1"/>
    <col min="2820" max="2820" width="8.125" style="1" customWidth="1"/>
    <col min="2821" max="2822" width="8" style="1" customWidth="1"/>
    <col min="2823" max="2823" width="11.75" style="1" customWidth="1"/>
    <col min="2824" max="2824" width="7.75" style="1" customWidth="1"/>
    <col min="2825" max="2825" width="24.75" style="1" customWidth="1"/>
    <col min="2826" max="3072" width="8.125" style="1"/>
    <col min="3073" max="3075" width="7.875" style="1" customWidth="1"/>
    <col min="3076" max="3076" width="8.125" style="1" customWidth="1"/>
    <col min="3077" max="3078" width="8" style="1" customWidth="1"/>
    <col min="3079" max="3079" width="11.75" style="1" customWidth="1"/>
    <col min="3080" max="3080" width="7.75" style="1" customWidth="1"/>
    <col min="3081" max="3081" width="24.75" style="1" customWidth="1"/>
    <col min="3082" max="3328" width="8.125" style="1"/>
    <col min="3329" max="3331" width="7.875" style="1" customWidth="1"/>
    <col min="3332" max="3332" width="8.125" style="1" customWidth="1"/>
    <col min="3333" max="3334" width="8" style="1" customWidth="1"/>
    <col min="3335" max="3335" width="11.75" style="1" customWidth="1"/>
    <col min="3336" max="3336" width="7.75" style="1" customWidth="1"/>
    <col min="3337" max="3337" width="24.75" style="1" customWidth="1"/>
    <col min="3338" max="3584" width="8.125" style="1"/>
    <col min="3585" max="3587" width="7.875" style="1" customWidth="1"/>
    <col min="3588" max="3588" width="8.125" style="1" customWidth="1"/>
    <col min="3589" max="3590" width="8" style="1" customWidth="1"/>
    <col min="3591" max="3591" width="11.75" style="1" customWidth="1"/>
    <col min="3592" max="3592" width="7.75" style="1" customWidth="1"/>
    <col min="3593" max="3593" width="24.75" style="1" customWidth="1"/>
    <col min="3594" max="3840" width="8.125" style="1"/>
    <col min="3841" max="3843" width="7.875" style="1" customWidth="1"/>
    <col min="3844" max="3844" width="8.125" style="1" customWidth="1"/>
    <col min="3845" max="3846" width="8" style="1" customWidth="1"/>
    <col min="3847" max="3847" width="11.75" style="1" customWidth="1"/>
    <col min="3848" max="3848" width="7.75" style="1" customWidth="1"/>
    <col min="3849" max="3849" width="24.75" style="1" customWidth="1"/>
    <col min="3850" max="4096" width="8.125" style="1"/>
    <col min="4097" max="4099" width="7.875" style="1" customWidth="1"/>
    <col min="4100" max="4100" width="8.125" style="1" customWidth="1"/>
    <col min="4101" max="4102" width="8" style="1" customWidth="1"/>
    <col min="4103" max="4103" width="11.75" style="1" customWidth="1"/>
    <col min="4104" max="4104" width="7.75" style="1" customWidth="1"/>
    <col min="4105" max="4105" width="24.75" style="1" customWidth="1"/>
    <col min="4106" max="4352" width="8.125" style="1"/>
    <col min="4353" max="4355" width="7.875" style="1" customWidth="1"/>
    <col min="4356" max="4356" width="8.125" style="1" customWidth="1"/>
    <col min="4357" max="4358" width="8" style="1" customWidth="1"/>
    <col min="4359" max="4359" width="11.75" style="1" customWidth="1"/>
    <col min="4360" max="4360" width="7.75" style="1" customWidth="1"/>
    <col min="4361" max="4361" width="24.75" style="1" customWidth="1"/>
    <col min="4362" max="4608" width="8.125" style="1"/>
    <col min="4609" max="4611" width="7.875" style="1" customWidth="1"/>
    <col min="4612" max="4612" width="8.125" style="1" customWidth="1"/>
    <col min="4613" max="4614" width="8" style="1" customWidth="1"/>
    <col min="4615" max="4615" width="11.75" style="1" customWidth="1"/>
    <col min="4616" max="4616" width="7.75" style="1" customWidth="1"/>
    <col min="4617" max="4617" width="24.75" style="1" customWidth="1"/>
    <col min="4618" max="4864" width="8.125" style="1"/>
    <col min="4865" max="4867" width="7.875" style="1" customWidth="1"/>
    <col min="4868" max="4868" width="8.125" style="1" customWidth="1"/>
    <col min="4869" max="4870" width="8" style="1" customWidth="1"/>
    <col min="4871" max="4871" width="11.75" style="1" customWidth="1"/>
    <col min="4872" max="4872" width="7.75" style="1" customWidth="1"/>
    <col min="4873" max="4873" width="24.75" style="1" customWidth="1"/>
    <col min="4874" max="5120" width="8.125" style="1"/>
    <col min="5121" max="5123" width="7.875" style="1" customWidth="1"/>
    <col min="5124" max="5124" width="8.125" style="1" customWidth="1"/>
    <col min="5125" max="5126" width="8" style="1" customWidth="1"/>
    <col min="5127" max="5127" width="11.75" style="1" customWidth="1"/>
    <col min="5128" max="5128" width="7.75" style="1" customWidth="1"/>
    <col min="5129" max="5129" width="24.75" style="1" customWidth="1"/>
    <col min="5130" max="5376" width="8.125" style="1"/>
    <col min="5377" max="5379" width="7.875" style="1" customWidth="1"/>
    <col min="5380" max="5380" width="8.125" style="1" customWidth="1"/>
    <col min="5381" max="5382" width="8" style="1" customWidth="1"/>
    <col min="5383" max="5383" width="11.75" style="1" customWidth="1"/>
    <col min="5384" max="5384" width="7.75" style="1" customWidth="1"/>
    <col min="5385" max="5385" width="24.75" style="1" customWidth="1"/>
    <col min="5386" max="5632" width="8.125" style="1"/>
    <col min="5633" max="5635" width="7.875" style="1" customWidth="1"/>
    <col min="5636" max="5636" width="8.125" style="1" customWidth="1"/>
    <col min="5637" max="5638" width="8" style="1" customWidth="1"/>
    <col min="5639" max="5639" width="11.75" style="1" customWidth="1"/>
    <col min="5640" max="5640" width="7.75" style="1" customWidth="1"/>
    <col min="5641" max="5641" width="24.75" style="1" customWidth="1"/>
    <col min="5642" max="5888" width="8.125" style="1"/>
    <col min="5889" max="5891" width="7.875" style="1" customWidth="1"/>
    <col min="5892" max="5892" width="8.125" style="1" customWidth="1"/>
    <col min="5893" max="5894" width="8" style="1" customWidth="1"/>
    <col min="5895" max="5895" width="11.75" style="1" customWidth="1"/>
    <col min="5896" max="5896" width="7.75" style="1" customWidth="1"/>
    <col min="5897" max="5897" width="24.75" style="1" customWidth="1"/>
    <col min="5898" max="6144" width="8.125" style="1"/>
    <col min="6145" max="6147" width="7.875" style="1" customWidth="1"/>
    <col min="6148" max="6148" width="8.125" style="1" customWidth="1"/>
    <col min="6149" max="6150" width="8" style="1" customWidth="1"/>
    <col min="6151" max="6151" width="11.75" style="1" customWidth="1"/>
    <col min="6152" max="6152" width="7.75" style="1" customWidth="1"/>
    <col min="6153" max="6153" width="24.75" style="1" customWidth="1"/>
    <col min="6154" max="6400" width="8.125" style="1"/>
    <col min="6401" max="6403" width="7.875" style="1" customWidth="1"/>
    <col min="6404" max="6404" width="8.125" style="1" customWidth="1"/>
    <col min="6405" max="6406" width="8" style="1" customWidth="1"/>
    <col min="6407" max="6407" width="11.75" style="1" customWidth="1"/>
    <col min="6408" max="6408" width="7.75" style="1" customWidth="1"/>
    <col min="6409" max="6409" width="24.75" style="1" customWidth="1"/>
    <col min="6410" max="6656" width="8.125" style="1"/>
    <col min="6657" max="6659" width="7.875" style="1" customWidth="1"/>
    <col min="6660" max="6660" width="8.125" style="1" customWidth="1"/>
    <col min="6661" max="6662" width="8" style="1" customWidth="1"/>
    <col min="6663" max="6663" width="11.75" style="1" customWidth="1"/>
    <col min="6664" max="6664" width="7.75" style="1" customWidth="1"/>
    <col min="6665" max="6665" width="24.75" style="1" customWidth="1"/>
    <col min="6666" max="6912" width="8.125" style="1"/>
    <col min="6913" max="6915" width="7.875" style="1" customWidth="1"/>
    <col min="6916" max="6916" width="8.125" style="1" customWidth="1"/>
    <col min="6917" max="6918" width="8" style="1" customWidth="1"/>
    <col min="6919" max="6919" width="11.75" style="1" customWidth="1"/>
    <col min="6920" max="6920" width="7.75" style="1" customWidth="1"/>
    <col min="6921" max="6921" width="24.75" style="1" customWidth="1"/>
    <col min="6922" max="7168" width="8.125" style="1"/>
    <col min="7169" max="7171" width="7.875" style="1" customWidth="1"/>
    <col min="7172" max="7172" width="8.125" style="1" customWidth="1"/>
    <col min="7173" max="7174" width="8" style="1" customWidth="1"/>
    <col min="7175" max="7175" width="11.75" style="1" customWidth="1"/>
    <col min="7176" max="7176" width="7.75" style="1" customWidth="1"/>
    <col min="7177" max="7177" width="24.75" style="1" customWidth="1"/>
    <col min="7178" max="7424" width="8.125" style="1"/>
    <col min="7425" max="7427" width="7.875" style="1" customWidth="1"/>
    <col min="7428" max="7428" width="8.125" style="1" customWidth="1"/>
    <col min="7429" max="7430" width="8" style="1" customWidth="1"/>
    <col min="7431" max="7431" width="11.75" style="1" customWidth="1"/>
    <col min="7432" max="7432" width="7.75" style="1" customWidth="1"/>
    <col min="7433" max="7433" width="24.75" style="1" customWidth="1"/>
    <col min="7434" max="7680" width="8.125" style="1"/>
    <col min="7681" max="7683" width="7.875" style="1" customWidth="1"/>
    <col min="7684" max="7684" width="8.125" style="1" customWidth="1"/>
    <col min="7685" max="7686" width="8" style="1" customWidth="1"/>
    <col min="7687" max="7687" width="11.75" style="1" customWidth="1"/>
    <col min="7688" max="7688" width="7.75" style="1" customWidth="1"/>
    <col min="7689" max="7689" width="24.75" style="1" customWidth="1"/>
    <col min="7690" max="7936" width="8.125" style="1"/>
    <col min="7937" max="7939" width="7.875" style="1" customWidth="1"/>
    <col min="7940" max="7940" width="8.125" style="1" customWidth="1"/>
    <col min="7941" max="7942" width="8" style="1" customWidth="1"/>
    <col min="7943" max="7943" width="11.75" style="1" customWidth="1"/>
    <col min="7944" max="7944" width="7.75" style="1" customWidth="1"/>
    <col min="7945" max="7945" width="24.75" style="1" customWidth="1"/>
    <col min="7946" max="8192" width="8.125" style="1"/>
    <col min="8193" max="8195" width="7.875" style="1" customWidth="1"/>
    <col min="8196" max="8196" width="8.125" style="1" customWidth="1"/>
    <col min="8197" max="8198" width="8" style="1" customWidth="1"/>
    <col min="8199" max="8199" width="11.75" style="1" customWidth="1"/>
    <col min="8200" max="8200" width="7.75" style="1" customWidth="1"/>
    <col min="8201" max="8201" width="24.75" style="1" customWidth="1"/>
    <col min="8202" max="8448" width="8.125" style="1"/>
    <col min="8449" max="8451" width="7.875" style="1" customWidth="1"/>
    <col min="8452" max="8452" width="8.125" style="1" customWidth="1"/>
    <col min="8453" max="8454" width="8" style="1" customWidth="1"/>
    <col min="8455" max="8455" width="11.75" style="1" customWidth="1"/>
    <col min="8456" max="8456" width="7.75" style="1" customWidth="1"/>
    <col min="8457" max="8457" width="24.75" style="1" customWidth="1"/>
    <col min="8458" max="8704" width="8.125" style="1"/>
    <col min="8705" max="8707" width="7.875" style="1" customWidth="1"/>
    <col min="8708" max="8708" width="8.125" style="1" customWidth="1"/>
    <col min="8709" max="8710" width="8" style="1" customWidth="1"/>
    <col min="8711" max="8711" width="11.75" style="1" customWidth="1"/>
    <col min="8712" max="8712" width="7.75" style="1" customWidth="1"/>
    <col min="8713" max="8713" width="24.75" style="1" customWidth="1"/>
    <col min="8714" max="8960" width="8.125" style="1"/>
    <col min="8961" max="8963" width="7.875" style="1" customWidth="1"/>
    <col min="8964" max="8964" width="8.125" style="1" customWidth="1"/>
    <col min="8965" max="8966" width="8" style="1" customWidth="1"/>
    <col min="8967" max="8967" width="11.75" style="1" customWidth="1"/>
    <col min="8968" max="8968" width="7.75" style="1" customWidth="1"/>
    <col min="8969" max="8969" width="24.75" style="1" customWidth="1"/>
    <col min="8970" max="9216" width="8.125" style="1"/>
    <col min="9217" max="9219" width="7.875" style="1" customWidth="1"/>
    <col min="9220" max="9220" width="8.125" style="1" customWidth="1"/>
    <col min="9221" max="9222" width="8" style="1" customWidth="1"/>
    <col min="9223" max="9223" width="11.75" style="1" customWidth="1"/>
    <col min="9224" max="9224" width="7.75" style="1" customWidth="1"/>
    <col min="9225" max="9225" width="24.75" style="1" customWidth="1"/>
    <col min="9226" max="9472" width="8.125" style="1"/>
    <col min="9473" max="9475" width="7.875" style="1" customWidth="1"/>
    <col min="9476" max="9476" width="8.125" style="1" customWidth="1"/>
    <col min="9477" max="9478" width="8" style="1" customWidth="1"/>
    <col min="9479" max="9479" width="11.75" style="1" customWidth="1"/>
    <col min="9480" max="9480" width="7.75" style="1" customWidth="1"/>
    <col min="9481" max="9481" width="24.75" style="1" customWidth="1"/>
    <col min="9482" max="9728" width="8.125" style="1"/>
    <col min="9729" max="9731" width="7.875" style="1" customWidth="1"/>
    <col min="9732" max="9732" width="8.125" style="1" customWidth="1"/>
    <col min="9733" max="9734" width="8" style="1" customWidth="1"/>
    <col min="9735" max="9735" width="11.75" style="1" customWidth="1"/>
    <col min="9736" max="9736" width="7.75" style="1" customWidth="1"/>
    <col min="9737" max="9737" width="24.75" style="1" customWidth="1"/>
    <col min="9738" max="9984" width="8.125" style="1"/>
    <col min="9985" max="9987" width="7.875" style="1" customWidth="1"/>
    <col min="9988" max="9988" width="8.125" style="1" customWidth="1"/>
    <col min="9989" max="9990" width="8" style="1" customWidth="1"/>
    <col min="9991" max="9991" width="11.75" style="1" customWidth="1"/>
    <col min="9992" max="9992" width="7.75" style="1" customWidth="1"/>
    <col min="9993" max="9993" width="24.75" style="1" customWidth="1"/>
    <col min="9994" max="10240" width="8.125" style="1"/>
    <col min="10241" max="10243" width="7.875" style="1" customWidth="1"/>
    <col min="10244" max="10244" width="8.125" style="1" customWidth="1"/>
    <col min="10245" max="10246" width="8" style="1" customWidth="1"/>
    <col min="10247" max="10247" width="11.75" style="1" customWidth="1"/>
    <col min="10248" max="10248" width="7.75" style="1" customWidth="1"/>
    <col min="10249" max="10249" width="24.75" style="1" customWidth="1"/>
    <col min="10250" max="10496" width="8.125" style="1"/>
    <col min="10497" max="10499" width="7.875" style="1" customWidth="1"/>
    <col min="10500" max="10500" width="8.125" style="1" customWidth="1"/>
    <col min="10501" max="10502" width="8" style="1" customWidth="1"/>
    <col min="10503" max="10503" width="11.75" style="1" customWidth="1"/>
    <col min="10504" max="10504" width="7.75" style="1" customWidth="1"/>
    <col min="10505" max="10505" width="24.75" style="1" customWidth="1"/>
    <col min="10506" max="10752" width="8.125" style="1"/>
    <col min="10753" max="10755" width="7.875" style="1" customWidth="1"/>
    <col min="10756" max="10756" width="8.125" style="1" customWidth="1"/>
    <col min="10757" max="10758" width="8" style="1" customWidth="1"/>
    <col min="10759" max="10759" width="11.75" style="1" customWidth="1"/>
    <col min="10760" max="10760" width="7.75" style="1" customWidth="1"/>
    <col min="10761" max="10761" width="24.75" style="1" customWidth="1"/>
    <col min="10762" max="11008" width="8.125" style="1"/>
    <col min="11009" max="11011" width="7.875" style="1" customWidth="1"/>
    <col min="11012" max="11012" width="8.125" style="1" customWidth="1"/>
    <col min="11013" max="11014" width="8" style="1" customWidth="1"/>
    <col min="11015" max="11015" width="11.75" style="1" customWidth="1"/>
    <col min="11016" max="11016" width="7.75" style="1" customWidth="1"/>
    <col min="11017" max="11017" width="24.75" style="1" customWidth="1"/>
    <col min="11018" max="11264" width="8.125" style="1"/>
    <col min="11265" max="11267" width="7.875" style="1" customWidth="1"/>
    <col min="11268" max="11268" width="8.125" style="1" customWidth="1"/>
    <col min="11269" max="11270" width="8" style="1" customWidth="1"/>
    <col min="11271" max="11271" width="11.75" style="1" customWidth="1"/>
    <col min="11272" max="11272" width="7.75" style="1" customWidth="1"/>
    <col min="11273" max="11273" width="24.75" style="1" customWidth="1"/>
    <col min="11274" max="11520" width="8.125" style="1"/>
    <col min="11521" max="11523" width="7.875" style="1" customWidth="1"/>
    <col min="11524" max="11524" width="8.125" style="1" customWidth="1"/>
    <col min="11525" max="11526" width="8" style="1" customWidth="1"/>
    <col min="11527" max="11527" width="11.75" style="1" customWidth="1"/>
    <col min="11528" max="11528" width="7.75" style="1" customWidth="1"/>
    <col min="11529" max="11529" width="24.75" style="1" customWidth="1"/>
    <col min="11530" max="11776" width="8.125" style="1"/>
    <col min="11777" max="11779" width="7.875" style="1" customWidth="1"/>
    <col min="11780" max="11780" width="8.125" style="1" customWidth="1"/>
    <col min="11781" max="11782" width="8" style="1" customWidth="1"/>
    <col min="11783" max="11783" width="11.75" style="1" customWidth="1"/>
    <col min="11784" max="11784" width="7.75" style="1" customWidth="1"/>
    <col min="11785" max="11785" width="24.75" style="1" customWidth="1"/>
    <col min="11786" max="12032" width="8.125" style="1"/>
    <col min="12033" max="12035" width="7.875" style="1" customWidth="1"/>
    <col min="12036" max="12036" width="8.125" style="1" customWidth="1"/>
    <col min="12037" max="12038" width="8" style="1" customWidth="1"/>
    <col min="12039" max="12039" width="11.75" style="1" customWidth="1"/>
    <col min="12040" max="12040" width="7.75" style="1" customWidth="1"/>
    <col min="12041" max="12041" width="24.75" style="1" customWidth="1"/>
    <col min="12042" max="12288" width="8.125" style="1"/>
    <col min="12289" max="12291" width="7.875" style="1" customWidth="1"/>
    <col min="12292" max="12292" width="8.125" style="1" customWidth="1"/>
    <col min="12293" max="12294" width="8" style="1" customWidth="1"/>
    <col min="12295" max="12295" width="11.75" style="1" customWidth="1"/>
    <col min="12296" max="12296" width="7.75" style="1" customWidth="1"/>
    <col min="12297" max="12297" width="24.75" style="1" customWidth="1"/>
    <col min="12298" max="12544" width="8.125" style="1"/>
    <col min="12545" max="12547" width="7.875" style="1" customWidth="1"/>
    <col min="12548" max="12548" width="8.125" style="1" customWidth="1"/>
    <col min="12549" max="12550" width="8" style="1" customWidth="1"/>
    <col min="12551" max="12551" width="11.75" style="1" customWidth="1"/>
    <col min="12552" max="12552" width="7.75" style="1" customWidth="1"/>
    <col min="12553" max="12553" width="24.75" style="1" customWidth="1"/>
    <col min="12554" max="12800" width="8.125" style="1"/>
    <col min="12801" max="12803" width="7.875" style="1" customWidth="1"/>
    <col min="12804" max="12804" width="8.125" style="1" customWidth="1"/>
    <col min="12805" max="12806" width="8" style="1" customWidth="1"/>
    <col min="12807" max="12807" width="11.75" style="1" customWidth="1"/>
    <col min="12808" max="12808" width="7.75" style="1" customWidth="1"/>
    <col min="12809" max="12809" width="24.75" style="1" customWidth="1"/>
    <col min="12810" max="13056" width="8.125" style="1"/>
    <col min="13057" max="13059" width="7.875" style="1" customWidth="1"/>
    <col min="13060" max="13060" width="8.125" style="1" customWidth="1"/>
    <col min="13061" max="13062" width="8" style="1" customWidth="1"/>
    <col min="13063" max="13063" width="11.75" style="1" customWidth="1"/>
    <col min="13064" max="13064" width="7.75" style="1" customWidth="1"/>
    <col min="13065" max="13065" width="24.75" style="1" customWidth="1"/>
    <col min="13066" max="13312" width="8.125" style="1"/>
    <col min="13313" max="13315" width="7.875" style="1" customWidth="1"/>
    <col min="13316" max="13316" width="8.125" style="1" customWidth="1"/>
    <col min="13317" max="13318" width="8" style="1" customWidth="1"/>
    <col min="13319" max="13319" width="11.75" style="1" customWidth="1"/>
    <col min="13320" max="13320" width="7.75" style="1" customWidth="1"/>
    <col min="13321" max="13321" width="24.75" style="1" customWidth="1"/>
    <col min="13322" max="13568" width="8.125" style="1"/>
    <col min="13569" max="13571" width="7.875" style="1" customWidth="1"/>
    <col min="13572" max="13572" width="8.125" style="1" customWidth="1"/>
    <col min="13573" max="13574" width="8" style="1" customWidth="1"/>
    <col min="13575" max="13575" width="11.75" style="1" customWidth="1"/>
    <col min="13576" max="13576" width="7.75" style="1" customWidth="1"/>
    <col min="13577" max="13577" width="24.75" style="1" customWidth="1"/>
    <col min="13578" max="13824" width="8.125" style="1"/>
    <col min="13825" max="13827" width="7.875" style="1" customWidth="1"/>
    <col min="13828" max="13828" width="8.125" style="1" customWidth="1"/>
    <col min="13829" max="13830" width="8" style="1" customWidth="1"/>
    <col min="13831" max="13831" width="11.75" style="1" customWidth="1"/>
    <col min="13832" max="13832" width="7.75" style="1" customWidth="1"/>
    <col min="13833" max="13833" width="24.75" style="1" customWidth="1"/>
    <col min="13834" max="14080" width="8.125" style="1"/>
    <col min="14081" max="14083" width="7.875" style="1" customWidth="1"/>
    <col min="14084" max="14084" width="8.125" style="1" customWidth="1"/>
    <col min="14085" max="14086" width="8" style="1" customWidth="1"/>
    <col min="14087" max="14087" width="11.75" style="1" customWidth="1"/>
    <col min="14088" max="14088" width="7.75" style="1" customWidth="1"/>
    <col min="14089" max="14089" width="24.75" style="1" customWidth="1"/>
    <col min="14090" max="14336" width="8.125" style="1"/>
    <col min="14337" max="14339" width="7.875" style="1" customWidth="1"/>
    <col min="14340" max="14340" width="8.125" style="1" customWidth="1"/>
    <col min="14341" max="14342" width="8" style="1" customWidth="1"/>
    <col min="14343" max="14343" width="11.75" style="1" customWidth="1"/>
    <col min="14344" max="14344" width="7.75" style="1" customWidth="1"/>
    <col min="14345" max="14345" width="24.75" style="1" customWidth="1"/>
    <col min="14346" max="14592" width="8.125" style="1"/>
    <col min="14593" max="14595" width="7.875" style="1" customWidth="1"/>
    <col min="14596" max="14596" width="8.125" style="1" customWidth="1"/>
    <col min="14597" max="14598" width="8" style="1" customWidth="1"/>
    <col min="14599" max="14599" width="11.75" style="1" customWidth="1"/>
    <col min="14600" max="14600" width="7.75" style="1" customWidth="1"/>
    <col min="14601" max="14601" width="24.75" style="1" customWidth="1"/>
    <col min="14602" max="14848" width="8.125" style="1"/>
    <col min="14849" max="14851" width="7.875" style="1" customWidth="1"/>
    <col min="14852" max="14852" width="8.125" style="1" customWidth="1"/>
    <col min="14853" max="14854" width="8" style="1" customWidth="1"/>
    <col min="14855" max="14855" width="11.75" style="1" customWidth="1"/>
    <col min="14856" max="14856" width="7.75" style="1" customWidth="1"/>
    <col min="14857" max="14857" width="24.75" style="1" customWidth="1"/>
    <col min="14858" max="15104" width="8.125" style="1"/>
    <col min="15105" max="15107" width="7.875" style="1" customWidth="1"/>
    <col min="15108" max="15108" width="8.125" style="1" customWidth="1"/>
    <col min="15109" max="15110" width="8" style="1" customWidth="1"/>
    <col min="15111" max="15111" width="11.75" style="1" customWidth="1"/>
    <col min="15112" max="15112" width="7.75" style="1" customWidth="1"/>
    <col min="15113" max="15113" width="24.75" style="1" customWidth="1"/>
    <col min="15114" max="15360" width="8.125" style="1"/>
    <col min="15361" max="15363" width="7.875" style="1" customWidth="1"/>
    <col min="15364" max="15364" width="8.125" style="1" customWidth="1"/>
    <col min="15365" max="15366" width="8" style="1" customWidth="1"/>
    <col min="15367" max="15367" width="11.75" style="1" customWidth="1"/>
    <col min="15368" max="15368" width="7.75" style="1" customWidth="1"/>
    <col min="15369" max="15369" width="24.75" style="1" customWidth="1"/>
    <col min="15370" max="15616" width="8.125" style="1"/>
    <col min="15617" max="15619" width="7.875" style="1" customWidth="1"/>
    <col min="15620" max="15620" width="8.125" style="1" customWidth="1"/>
    <col min="15621" max="15622" width="8" style="1" customWidth="1"/>
    <col min="15623" max="15623" width="11.75" style="1" customWidth="1"/>
    <col min="15624" max="15624" width="7.75" style="1" customWidth="1"/>
    <col min="15625" max="15625" width="24.75" style="1" customWidth="1"/>
    <col min="15626" max="15872" width="8.125" style="1"/>
    <col min="15873" max="15875" width="7.875" style="1" customWidth="1"/>
    <col min="15876" max="15876" width="8.125" style="1" customWidth="1"/>
    <col min="15877" max="15878" width="8" style="1" customWidth="1"/>
    <col min="15879" max="15879" width="11.75" style="1" customWidth="1"/>
    <col min="15880" max="15880" width="7.75" style="1" customWidth="1"/>
    <col min="15881" max="15881" width="24.75" style="1" customWidth="1"/>
    <col min="15882" max="16128" width="8.125" style="1"/>
    <col min="16129" max="16131" width="7.875" style="1" customWidth="1"/>
    <col min="16132" max="16132" width="8.125" style="1" customWidth="1"/>
    <col min="16133" max="16134" width="8" style="1" customWidth="1"/>
    <col min="16135" max="16135" width="11.75" style="1" customWidth="1"/>
    <col min="16136" max="16136" width="7.75" style="1" customWidth="1"/>
    <col min="16137" max="16137" width="24.75" style="1" customWidth="1"/>
    <col min="16138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518</v>
      </c>
      <c r="B2" s="100"/>
      <c r="C2" s="100"/>
      <c r="D2" s="100"/>
      <c r="E2" s="100"/>
      <c r="F2" s="100"/>
      <c r="G2" s="100"/>
      <c r="H2" s="101" t="s">
        <v>341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90" t="s">
        <v>56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9">
        <v>0</v>
      </c>
      <c r="L3" s="89">
        <v>12</v>
      </c>
      <c r="M3" s="89">
        <v>22</v>
      </c>
      <c r="N3" s="89">
        <v>32</v>
      </c>
      <c r="O3" s="89">
        <v>42</v>
      </c>
      <c r="P3" s="89" t="s">
        <v>14</v>
      </c>
      <c r="Q3" s="89">
        <v>0</v>
      </c>
      <c r="R3" s="89">
        <v>12</v>
      </c>
      <c r="S3" s="89">
        <v>22</v>
      </c>
      <c r="T3" s="89">
        <v>32</v>
      </c>
      <c r="U3" s="89" t="s">
        <v>14</v>
      </c>
      <c r="V3" s="89">
        <v>0</v>
      </c>
      <c r="W3" s="89">
        <v>12</v>
      </c>
      <c r="X3" s="89">
        <v>22</v>
      </c>
      <c r="Y3" s="89">
        <v>42</v>
      </c>
      <c r="Z3" s="89" t="s">
        <v>14</v>
      </c>
      <c r="AA3" s="89">
        <v>0</v>
      </c>
      <c r="AB3" s="89">
        <v>12</v>
      </c>
      <c r="AC3" s="89">
        <v>22</v>
      </c>
      <c r="AD3" s="89">
        <v>32</v>
      </c>
      <c r="AE3" s="89">
        <v>42</v>
      </c>
      <c r="AF3" s="89" t="s">
        <v>14</v>
      </c>
      <c r="AG3" s="89">
        <v>0</v>
      </c>
      <c r="AH3" s="89">
        <v>12</v>
      </c>
      <c r="AI3" s="89">
        <v>42</v>
      </c>
      <c r="AJ3" s="89" t="s">
        <v>14</v>
      </c>
    </row>
    <row r="4" spans="1:36" ht="12.95" customHeight="1" x14ac:dyDescent="0.15">
      <c r="A4" s="88">
        <v>85</v>
      </c>
      <c r="B4" s="99" t="s">
        <v>39</v>
      </c>
      <c r="C4" s="99"/>
      <c r="D4" s="88">
        <v>40</v>
      </c>
      <c r="E4" s="88">
        <v>14</v>
      </c>
      <c r="F4" s="4">
        <f>IF(D4&gt;0,IF(B4="スギ",P4,IF(B4="ヒノキ",U4,IF(B4="アカマツ",Z4,IF(B4="カラマツ",AF4,AJ4)))),"")</f>
        <v>0.76</v>
      </c>
      <c r="G4" s="88" t="s">
        <v>556</v>
      </c>
      <c r="H4" s="88" t="s">
        <v>32</v>
      </c>
      <c r="I4" s="88"/>
      <c r="J4" s="1" t="s">
        <v>15</v>
      </c>
      <c r="K4" s="89">
        <f>IF(ROUND(10^(-5+0.8769+1.7454*LOG(D4)+1.014*LOG(E4)),2)&gt;=0.01,ROUND(10^(-5+0.8769+1.7454*LOG(D4)+1.014*LOG(E4)),2),ROUND(10^(-5+0.8769+1.7454*LOG(D4)+1.014*LOG(E4)),3))</f>
        <v>0.68</v>
      </c>
      <c r="L4" s="89">
        <f>ROUND(10^(-5+0.73504+1.83346*LOG(D4)+1.06569*LOG(E4)),2)</f>
        <v>0.78</v>
      </c>
      <c r="M4" s="89">
        <f>ROUND(10^(-5+0.71514+1.74357*LOG(D4)+1.17719*LOG(E4)),2)</f>
        <v>0.72</v>
      </c>
      <c r="N4" s="89">
        <f>ROUND(10^(-5+0.82956+1.76381*LOG(D4)+1.06412*LOG(E4)),2)</f>
        <v>0.75</v>
      </c>
      <c r="O4" s="89">
        <f>ROUND(10^(-5+0.88226+1.79204*LOG(D4)+0.99303*LOG(E4)),2)</f>
        <v>0.78</v>
      </c>
      <c r="P4" s="89">
        <f>HLOOKUP($D4,K$3:O$43,MATCH($A4,$A$3:$A$43,0),1)</f>
        <v>0.75</v>
      </c>
      <c r="Q4" s="89">
        <f>IF(ROUND(10^(1.810672*LOG(D4)+0.982833*LOG(E4)-4.173533),2)&gt;=0.01,ROUND(10^(1.810672*LOG(D4)+0.982833*LOG(E4)-4.173533),2),ROUND(10^(1.810672*LOG(D4)+0.982833*LOG(E4)-4.173533),3))</f>
        <v>0.71</v>
      </c>
      <c r="R4" s="89">
        <f>ROUND(10^(1.905709*LOG(D4)+1.011385*LOG(E4)-4.293729),2)</f>
        <v>0.83</v>
      </c>
      <c r="S4" s="89">
        <f>ROUND(10^(1.771888*LOG(D4)+1.138415*LOG(E4)-4.271259),2)</f>
        <v>0.75</v>
      </c>
      <c r="T4" s="89">
        <f>ROUND(10^(1.671519*LOG(D4)+1.363617*LOG(E4)-4.404407),2)</f>
        <v>0.69</v>
      </c>
      <c r="U4" s="89">
        <f>HLOOKUP($D4,Q$3:T$43,MATCH($A4,$A$3:$A$43,0),1)</f>
        <v>0.69</v>
      </c>
      <c r="V4" s="89">
        <f>IF(ROUND(10^(-4.249503+1.946501*LOG(D4)+0.942682*LOG(E4)),2)&gt;=0.01,ROUND(10^(-4.249503+1.946501*LOG(D4)+0.942682*LOG(E4)),2),ROUND(10^(-4.249503+1.946501*LOG(D4)+0.942682*LOG(E4)),3))</f>
        <v>0.89</v>
      </c>
      <c r="W4" s="89">
        <f>ROUND(10^(-4.155639+1.847898*LOG(D4)+0.951955*LOG(E4)),2)</f>
        <v>0.79</v>
      </c>
      <c r="X4" s="89">
        <f>ROUND(10^(-4.194535+1.804172*LOG(D4)+1.034248*LOG(E4)),2)</f>
        <v>0.76</v>
      </c>
      <c r="Y4" s="89">
        <f>ROUND(10^(-4.42347+2.006485*LOG(D4)+0.967757*LOG(E4)),2)</f>
        <v>0.79</v>
      </c>
      <c r="Z4" s="89">
        <f>HLOOKUP($D4,V$3:Y$43,MATCH($A4,$A$3:$A$43,0),1)</f>
        <v>0.76</v>
      </c>
      <c r="AA4" s="89">
        <f>IF(ROUND(10^(1.80389*LOG(D4)+0.962587*LOG(E4)-4.155099),2)&gt;=0.01,ROUND(10^(1.80389*LOG(D4)+0.962587*LOG(E4)-4.155099),2),ROUND(10^(1.80389*LOG(D4)+0.962587*LOG(E4)-4.155099),3))</f>
        <v>0.69</v>
      </c>
      <c r="AB4" s="89">
        <f>ROUND(10^(1.979213*LOG(D4)+0.998347*LOG(E4)-4.369281),2)</f>
        <v>0.88</v>
      </c>
      <c r="AC4" s="89">
        <f>ROUND(10^(1.904401*LOG(D4)+1.062478*LOG(E4)-4.348104),2)</f>
        <v>0.83</v>
      </c>
      <c r="AD4" s="89">
        <f>ROUND(10^(1.640825*LOG(D4)+1.080387*LOG(E4)-3.976731),2)</f>
        <v>0.78</v>
      </c>
      <c r="AE4" s="89">
        <f>ROUND(10^(1.90887*LOG(D4)+1.088002*LOG(E4)-4.431495),2)</f>
        <v>0.75</v>
      </c>
      <c r="AF4" s="89">
        <f>HLOOKUP($D4,AA$3:AE$43,MATCH($A4,$A$3:$A$43,0),1)</f>
        <v>0.78</v>
      </c>
      <c r="AG4" s="89">
        <f>IF(ROUND(10^(1.94019664*LOG(D4)+0.84689666*LOG(E4)-4.20067295),2)&gt;=0.01,ROUND(10^(1.94019664*LOG(D4)+0.84689666*LOG(E4)-4.20067295),2),ROUND(10^(1.94019664*LOG(D4)+0.84689666*LOG(E4)-4.20067295),3))</f>
        <v>0.76</v>
      </c>
      <c r="AH4" s="89">
        <f>ROUND(10^(1.93813902*LOG(D4)+0.96697002*LOG(E4)-4.32216295),2)</f>
        <v>0.78</v>
      </c>
      <c r="AI4" s="89">
        <f>ROUND(10^(1.82464098*LOG(D4)+0.97625989*LOG(E4)-4.15096808),2)</f>
        <v>0.78</v>
      </c>
      <c r="AJ4" s="89">
        <f>HLOOKUP($D4,AG$3:AI$43,MATCH($A4,$A$3:$A$43,0),1)</f>
        <v>0.78</v>
      </c>
    </row>
    <row r="5" spans="1:36" ht="12.95" customHeight="1" x14ac:dyDescent="0.15">
      <c r="A5" s="88">
        <v>86</v>
      </c>
      <c r="B5" s="99" t="s">
        <v>39</v>
      </c>
      <c r="C5" s="99"/>
      <c r="D5" s="88">
        <v>16</v>
      </c>
      <c r="E5" s="88">
        <v>12</v>
      </c>
      <c r="F5" s="4">
        <f>IF(D5&gt;0,IF(B5="スギ",P5,IF(B5="ヒノキ",U5,IF(B5="アカマツ",Z5,IF(B5="カラマツ",AF5,AJ5)))),"")</f>
        <v>0.12</v>
      </c>
      <c r="G5" s="88" t="s">
        <v>556</v>
      </c>
      <c r="H5" s="88" t="s">
        <v>32</v>
      </c>
      <c r="I5" s="88"/>
      <c r="J5" s="1" t="s">
        <v>15</v>
      </c>
      <c r="K5" s="89">
        <f t="shared" ref="K5:K43" si="0">IF(ROUND(10^(-5+0.8769+1.7454*LOG(D5)+1.014*LOG(E5)),2)&gt;=0.01,ROUND(10^(-5+0.8769+1.7454*LOG(D5)+1.014*LOG(E5)),2),ROUND(10^(-5+0.8769+1.7454*LOG(D5)+1.014*LOG(E5)),3))</f>
        <v>0.12</v>
      </c>
      <c r="L5" s="89">
        <f t="shared" ref="L5:L43" si="1">ROUND(10^(-5+0.73504+1.83346*LOG(D5)+1.06569*LOG(E5)),2)</f>
        <v>0.12</v>
      </c>
      <c r="M5" s="89">
        <f t="shared" ref="M5:M43" si="2">ROUND(10^(-5+0.71514+1.74357*LOG(D5)+1.17719*LOG(E5)),2)</f>
        <v>0.12</v>
      </c>
      <c r="N5" s="89">
        <f t="shared" ref="N5:N43" si="3">ROUND(10^(-5+0.82956+1.76381*LOG(D5)+1.06412*LOG(E5)),2)</f>
        <v>0.13</v>
      </c>
      <c r="O5" s="89">
        <f t="shared" ref="O5:O43" si="4">ROUND(10^(-5+0.88226+1.79204*LOG(D5)+0.99303*LOG(E5)),2)</f>
        <v>0.13</v>
      </c>
      <c r="P5" s="89">
        <f t="shared" ref="P5:P43" si="5">HLOOKUP($D5,K$3:O$43,MATCH(A5,$A$3:$A$43,0),1)</f>
        <v>0.12</v>
      </c>
      <c r="Q5" s="89">
        <f t="shared" ref="Q5:Q43" si="6">IF(ROUND(10^(1.810672*LOG(D5)+0.982833*LOG(E5)-4.173533),2)&gt;=0.01,ROUND(10^(1.810672*LOG(D5)+0.982833*LOG(E5)-4.173533),2),ROUND(10^(1.810672*LOG(D5)+0.982833*LOG(E5)-4.173533),3))</f>
        <v>0.12</v>
      </c>
      <c r="R5" s="89">
        <f t="shared" ref="R5:R43" si="7">ROUND(10^(1.905709*LOG(D5)+1.011385*LOG(E5)-4.293729),2)</f>
        <v>0.12</v>
      </c>
      <c r="S5" s="89">
        <f t="shared" ref="S5:S43" si="8">ROUND(10^(1.771888*LOG(D5)+1.138415*LOG(E5)-4.271259),2)</f>
        <v>0.12</v>
      </c>
      <c r="T5" s="89">
        <f t="shared" ref="T5:T43" si="9">ROUND(10^(1.671519*LOG(D5)+1.363617*LOG(E5)-4.404407),2)</f>
        <v>0.12</v>
      </c>
      <c r="U5" s="89">
        <f t="shared" ref="U5:U43" si="10">HLOOKUP($D5,Q$3:T$43,MATCH($A5,$A$3:$A$43,0),1)</f>
        <v>0.12</v>
      </c>
      <c r="V5" s="89">
        <f t="shared" ref="V5:V43" si="11">IF(ROUND(10^(-4.249503+1.946501*LOG(D5)+0.942682*LOG(E5)),2)&gt;=0.01,ROUND(10^(-4.249503+1.946501*LOG(D5)+0.942682*LOG(E5)),2),ROUND(10^(-4.249503+1.946501*LOG(D5)+0.942682*LOG(E5)),3))</f>
        <v>0.13</v>
      </c>
      <c r="W5" s="89">
        <f t="shared" ref="W5:W43" si="12">ROUND(10^(-4.155639+1.847898*LOG(D5)+0.951955*LOG(E5)),2)</f>
        <v>0.12</v>
      </c>
      <c r="X5" s="89">
        <f t="shared" ref="X5:X43" si="13">ROUND(10^(-4.194535+1.804172*LOG(D5)+1.034248*LOG(E5)),2)</f>
        <v>0.12</v>
      </c>
      <c r="Y5" s="89">
        <f t="shared" ref="Y5:Y43" si="14">ROUND(10^(-4.42347+2.006485*LOG(D5)+0.967757*LOG(E5)),2)</f>
        <v>0.11</v>
      </c>
      <c r="Z5" s="89">
        <f t="shared" ref="Z5:Z43" si="15">HLOOKUP($D5,V$3:Y$43,MATCH($A5,$A$3:$A$43,0),1)</f>
        <v>0.12</v>
      </c>
      <c r="AA5" s="89">
        <f t="shared" ref="AA5:AA43" si="16">IF(ROUND(10^(1.80389*LOG(D5)+0.962587*LOG(E5)-4.155099),2)&gt;=0.01,ROUND(10^(1.80389*LOG(D5)+0.962587*LOG(E5)-4.155099),2),ROUND(10^(1.80389*LOG(D5)+0.962587*LOG(E5)-4.155099),3))</f>
        <v>0.11</v>
      </c>
      <c r="AB5" s="89">
        <f t="shared" ref="AB5:AB43" si="17">ROUND(10^(1.979213*LOG(D5)+0.998347*LOG(E5)-4.369281),2)</f>
        <v>0.12</v>
      </c>
      <c r="AC5" s="89">
        <f t="shared" ref="AC5:AC43" si="18">ROUND(10^(1.904401*LOG(D5)+1.062478*LOG(E5)-4.348104),2)</f>
        <v>0.12</v>
      </c>
      <c r="AD5" s="89">
        <f t="shared" ref="AD5:AD43" si="19">ROUND(10^(1.640825*LOG(D5)+1.080387*LOG(E5)-3.976731),2)</f>
        <v>0.15</v>
      </c>
      <c r="AE5" s="89">
        <f t="shared" ref="AE5:AE43" si="20">ROUND(10^(1.90887*LOG(D5)+1.088002*LOG(E5)-4.431495),2)</f>
        <v>0.11</v>
      </c>
      <c r="AF5" s="89">
        <f t="shared" ref="AF5:AF43" si="21">HLOOKUP($D5,AA$3:AE$43,MATCH($A5,$A$3:$A$43,0),1)</f>
        <v>0.12</v>
      </c>
      <c r="AG5" s="89">
        <f t="shared" ref="AG5:AG43" si="22">IF(ROUND(10^(1.94019664*LOG(D5)+0.84689666*LOG(E5)-4.20067295),2)&gt;=0.01,ROUND(10^(1.94019664*LOG(D5)+0.84689666*LOG(E5)-4.20067295),2),ROUND(10^(1.94019664*LOG(D5)+0.84689666*LOG(E5)-4.20067295),3))</f>
        <v>0.11</v>
      </c>
      <c r="AH5" s="89">
        <f t="shared" ref="AH5:AH43" si="23">ROUND(10^(1.93813902*LOG(D5)+0.96697002*LOG(E5)-4.32216295),2)</f>
        <v>0.11</v>
      </c>
      <c r="AI5" s="89">
        <f t="shared" ref="AI5:AI43" si="24">ROUND(10^(1.82464098*LOG(D5)+0.97625989*LOG(E5)-4.15096808),2)</f>
        <v>0.13</v>
      </c>
      <c r="AJ5" s="89">
        <f t="shared" ref="AJ5:AJ43" si="25">HLOOKUP($D5,AG$3:AI$43,MATCH($A5,$A$3:$A$43,0),1)</f>
        <v>0.11</v>
      </c>
    </row>
    <row r="6" spans="1:36" ht="12.95" customHeight="1" x14ac:dyDescent="0.15">
      <c r="A6" s="88"/>
      <c r="B6" s="99"/>
      <c r="C6" s="99"/>
      <c r="D6" s="88"/>
      <c r="E6" s="88"/>
      <c r="F6" s="4" t="str">
        <f t="shared" ref="F6:F43" si="26">IF(D6&gt;0,IF(B6="スギ",P6,IF(B6="ヒノキ",U6,IF(B6="アカマツ",Z6,IF(B6="カラマツ",AF6,AJ6)))),"")</f>
        <v/>
      </c>
      <c r="G6" s="88"/>
      <c r="H6" s="88"/>
      <c r="I6" s="88"/>
      <c r="J6" s="1" t="s">
        <v>15</v>
      </c>
      <c r="K6" s="89" t="e">
        <f t="shared" si="0"/>
        <v>#NUM!</v>
      </c>
      <c r="L6" s="89" t="e">
        <f t="shared" si="1"/>
        <v>#NUM!</v>
      </c>
      <c r="M6" s="89" t="e">
        <f t="shared" si="2"/>
        <v>#NUM!</v>
      </c>
      <c r="N6" s="89" t="e">
        <f t="shared" si="3"/>
        <v>#NUM!</v>
      </c>
      <c r="O6" s="89" t="e">
        <f t="shared" si="4"/>
        <v>#NUM!</v>
      </c>
      <c r="P6" s="89" t="e">
        <f t="shared" si="5"/>
        <v>#N/A</v>
      </c>
      <c r="Q6" s="89" t="e">
        <f t="shared" si="6"/>
        <v>#NUM!</v>
      </c>
      <c r="R6" s="89" t="e">
        <f t="shared" si="7"/>
        <v>#NUM!</v>
      </c>
      <c r="S6" s="89" t="e">
        <f t="shared" si="8"/>
        <v>#NUM!</v>
      </c>
      <c r="T6" s="89" t="e">
        <f t="shared" si="9"/>
        <v>#NUM!</v>
      </c>
      <c r="U6" s="89" t="e">
        <f t="shared" si="10"/>
        <v>#N/A</v>
      </c>
      <c r="V6" s="89" t="e">
        <f t="shared" si="11"/>
        <v>#NUM!</v>
      </c>
      <c r="W6" s="89" t="e">
        <f t="shared" si="12"/>
        <v>#NUM!</v>
      </c>
      <c r="X6" s="89" t="e">
        <f t="shared" si="13"/>
        <v>#NUM!</v>
      </c>
      <c r="Y6" s="89" t="e">
        <f t="shared" si="14"/>
        <v>#NUM!</v>
      </c>
      <c r="Z6" s="89" t="e">
        <f t="shared" si="15"/>
        <v>#N/A</v>
      </c>
      <c r="AA6" s="89" t="e">
        <f t="shared" si="16"/>
        <v>#NUM!</v>
      </c>
      <c r="AB6" s="89" t="e">
        <f t="shared" si="17"/>
        <v>#NUM!</v>
      </c>
      <c r="AC6" s="89" t="e">
        <f t="shared" si="18"/>
        <v>#NUM!</v>
      </c>
      <c r="AD6" s="89" t="e">
        <f t="shared" si="19"/>
        <v>#NUM!</v>
      </c>
      <c r="AE6" s="89" t="e">
        <f t="shared" si="20"/>
        <v>#NUM!</v>
      </c>
      <c r="AF6" s="89" t="e">
        <f t="shared" si="21"/>
        <v>#N/A</v>
      </c>
      <c r="AG6" s="89" t="e">
        <f t="shared" si="22"/>
        <v>#NUM!</v>
      </c>
      <c r="AH6" s="89" t="e">
        <f t="shared" si="23"/>
        <v>#NUM!</v>
      </c>
      <c r="AI6" s="89" t="e">
        <f t="shared" si="24"/>
        <v>#NUM!</v>
      </c>
      <c r="AJ6" s="89" t="e">
        <f t="shared" si="25"/>
        <v>#N/A</v>
      </c>
    </row>
    <row r="7" spans="1:36" ht="12.95" customHeight="1" x14ac:dyDescent="0.15">
      <c r="A7" s="88"/>
      <c r="B7" s="99"/>
      <c r="C7" s="99"/>
      <c r="D7" s="88"/>
      <c r="E7" s="88"/>
      <c r="F7" s="4" t="str">
        <f t="shared" si="26"/>
        <v/>
      </c>
      <c r="G7" s="88"/>
      <c r="H7" s="88"/>
      <c r="I7" s="88"/>
      <c r="J7" s="1" t="s">
        <v>15</v>
      </c>
      <c r="K7" s="89" t="e">
        <f t="shared" si="0"/>
        <v>#NUM!</v>
      </c>
      <c r="L7" s="89" t="e">
        <f t="shared" si="1"/>
        <v>#NUM!</v>
      </c>
      <c r="M7" s="89" t="e">
        <f t="shared" si="2"/>
        <v>#NUM!</v>
      </c>
      <c r="N7" s="89" t="e">
        <f t="shared" si="3"/>
        <v>#NUM!</v>
      </c>
      <c r="O7" s="89" t="e">
        <f t="shared" si="4"/>
        <v>#NUM!</v>
      </c>
      <c r="P7" s="89" t="e">
        <f t="shared" si="5"/>
        <v>#N/A</v>
      </c>
      <c r="Q7" s="89" t="e">
        <f t="shared" si="6"/>
        <v>#NUM!</v>
      </c>
      <c r="R7" s="89" t="e">
        <f t="shared" si="7"/>
        <v>#NUM!</v>
      </c>
      <c r="S7" s="89" t="e">
        <f t="shared" si="8"/>
        <v>#NUM!</v>
      </c>
      <c r="T7" s="89" t="e">
        <f t="shared" si="9"/>
        <v>#NUM!</v>
      </c>
      <c r="U7" s="89" t="e">
        <f t="shared" si="10"/>
        <v>#N/A</v>
      </c>
      <c r="V7" s="89" t="e">
        <f t="shared" si="11"/>
        <v>#NUM!</v>
      </c>
      <c r="W7" s="89" t="e">
        <f t="shared" si="12"/>
        <v>#NUM!</v>
      </c>
      <c r="X7" s="89" t="e">
        <f t="shared" si="13"/>
        <v>#NUM!</v>
      </c>
      <c r="Y7" s="89" t="e">
        <f t="shared" si="14"/>
        <v>#NUM!</v>
      </c>
      <c r="Z7" s="89" t="e">
        <f t="shared" si="15"/>
        <v>#N/A</v>
      </c>
      <c r="AA7" s="89" t="e">
        <f t="shared" si="16"/>
        <v>#NUM!</v>
      </c>
      <c r="AB7" s="89" t="e">
        <f t="shared" si="17"/>
        <v>#NUM!</v>
      </c>
      <c r="AC7" s="89" t="e">
        <f t="shared" si="18"/>
        <v>#NUM!</v>
      </c>
      <c r="AD7" s="89" t="e">
        <f t="shared" si="19"/>
        <v>#NUM!</v>
      </c>
      <c r="AE7" s="89" t="e">
        <f t="shared" si="20"/>
        <v>#NUM!</v>
      </c>
      <c r="AF7" s="89" t="e">
        <f t="shared" si="21"/>
        <v>#N/A</v>
      </c>
      <c r="AG7" s="89" t="e">
        <f t="shared" si="22"/>
        <v>#NUM!</v>
      </c>
      <c r="AH7" s="89" t="e">
        <f t="shared" si="23"/>
        <v>#NUM!</v>
      </c>
      <c r="AI7" s="89" t="e">
        <f t="shared" si="24"/>
        <v>#NUM!</v>
      </c>
      <c r="AJ7" s="89" t="e">
        <f t="shared" si="25"/>
        <v>#N/A</v>
      </c>
    </row>
    <row r="8" spans="1:36" ht="12.95" customHeight="1" x14ac:dyDescent="0.15">
      <c r="A8" s="88"/>
      <c r="B8" s="134"/>
      <c r="C8" s="135"/>
      <c r="D8" s="88"/>
      <c r="E8" s="88"/>
      <c r="F8" s="4" t="str">
        <f t="shared" si="26"/>
        <v/>
      </c>
      <c r="G8" s="88"/>
      <c r="H8" s="88"/>
      <c r="I8" s="88"/>
      <c r="J8" s="1" t="s">
        <v>15</v>
      </c>
      <c r="K8" s="89" t="e">
        <f t="shared" si="0"/>
        <v>#NUM!</v>
      </c>
      <c r="L8" s="89" t="e">
        <f t="shared" si="1"/>
        <v>#NUM!</v>
      </c>
      <c r="M8" s="89" t="e">
        <f t="shared" si="2"/>
        <v>#NUM!</v>
      </c>
      <c r="N8" s="89" t="e">
        <f t="shared" si="3"/>
        <v>#NUM!</v>
      </c>
      <c r="O8" s="89" t="e">
        <f t="shared" si="4"/>
        <v>#NUM!</v>
      </c>
      <c r="P8" s="89" t="e">
        <f t="shared" si="5"/>
        <v>#N/A</v>
      </c>
      <c r="Q8" s="89" t="e">
        <f t="shared" si="6"/>
        <v>#NUM!</v>
      </c>
      <c r="R8" s="89" t="e">
        <f t="shared" si="7"/>
        <v>#NUM!</v>
      </c>
      <c r="S8" s="89" t="e">
        <f t="shared" si="8"/>
        <v>#NUM!</v>
      </c>
      <c r="T8" s="89" t="e">
        <f t="shared" si="9"/>
        <v>#NUM!</v>
      </c>
      <c r="U8" s="89" t="e">
        <f t="shared" si="10"/>
        <v>#N/A</v>
      </c>
      <c r="V8" s="89" t="e">
        <f t="shared" si="11"/>
        <v>#NUM!</v>
      </c>
      <c r="W8" s="89" t="e">
        <f t="shared" si="12"/>
        <v>#NUM!</v>
      </c>
      <c r="X8" s="89" t="e">
        <f t="shared" si="13"/>
        <v>#NUM!</v>
      </c>
      <c r="Y8" s="89" t="e">
        <f t="shared" si="14"/>
        <v>#NUM!</v>
      </c>
      <c r="Z8" s="89" t="e">
        <f t="shared" si="15"/>
        <v>#N/A</v>
      </c>
      <c r="AA8" s="89" t="e">
        <f t="shared" si="16"/>
        <v>#NUM!</v>
      </c>
      <c r="AB8" s="89" t="e">
        <f t="shared" si="17"/>
        <v>#NUM!</v>
      </c>
      <c r="AC8" s="89" t="e">
        <f t="shared" si="18"/>
        <v>#NUM!</v>
      </c>
      <c r="AD8" s="89" t="e">
        <f t="shared" si="19"/>
        <v>#NUM!</v>
      </c>
      <c r="AE8" s="89" t="e">
        <f t="shared" si="20"/>
        <v>#NUM!</v>
      </c>
      <c r="AF8" s="89" t="e">
        <f t="shared" si="21"/>
        <v>#N/A</v>
      </c>
      <c r="AG8" s="89" t="e">
        <f t="shared" si="22"/>
        <v>#NUM!</v>
      </c>
      <c r="AH8" s="89" t="e">
        <f t="shared" si="23"/>
        <v>#NUM!</v>
      </c>
      <c r="AI8" s="89" t="e">
        <f t="shared" si="24"/>
        <v>#NUM!</v>
      </c>
      <c r="AJ8" s="89" t="e">
        <f t="shared" si="25"/>
        <v>#N/A</v>
      </c>
    </row>
    <row r="9" spans="1:36" ht="12.95" customHeight="1" x14ac:dyDescent="0.15">
      <c r="A9" s="88"/>
      <c r="B9" s="134"/>
      <c r="C9" s="135"/>
      <c r="D9" s="88"/>
      <c r="E9" s="88"/>
      <c r="F9" s="4" t="str">
        <f>IF(D9&gt;0,IF(B9="スギ",P9,IF(B9="ヒノキ",U9,IF(B9="アカマツ",Z9,IF(B9="カラマツ",AF9,AJ9)))),"")</f>
        <v/>
      </c>
      <c r="G9" s="88"/>
      <c r="H9" s="88"/>
      <c r="I9" s="88"/>
      <c r="J9" s="1" t="s">
        <v>15</v>
      </c>
      <c r="K9" s="89" t="e">
        <f t="shared" si="0"/>
        <v>#NUM!</v>
      </c>
      <c r="L9" s="89" t="e">
        <f t="shared" si="1"/>
        <v>#NUM!</v>
      </c>
      <c r="M9" s="89" t="e">
        <f t="shared" si="2"/>
        <v>#NUM!</v>
      </c>
      <c r="N9" s="89" t="e">
        <f t="shared" si="3"/>
        <v>#NUM!</v>
      </c>
      <c r="O9" s="89" t="e">
        <f t="shared" si="4"/>
        <v>#NUM!</v>
      </c>
      <c r="P9" s="89" t="e">
        <f t="shared" si="5"/>
        <v>#N/A</v>
      </c>
      <c r="Q9" s="89" t="e">
        <f t="shared" si="6"/>
        <v>#NUM!</v>
      </c>
      <c r="R9" s="89" t="e">
        <f t="shared" si="7"/>
        <v>#NUM!</v>
      </c>
      <c r="S9" s="89" t="e">
        <f t="shared" si="8"/>
        <v>#NUM!</v>
      </c>
      <c r="T9" s="89" t="e">
        <f t="shared" si="9"/>
        <v>#NUM!</v>
      </c>
      <c r="U9" s="89" t="e">
        <f t="shared" si="10"/>
        <v>#N/A</v>
      </c>
      <c r="V9" s="89" t="e">
        <f t="shared" si="11"/>
        <v>#NUM!</v>
      </c>
      <c r="W9" s="89" t="e">
        <f t="shared" si="12"/>
        <v>#NUM!</v>
      </c>
      <c r="X9" s="89" t="e">
        <f t="shared" si="13"/>
        <v>#NUM!</v>
      </c>
      <c r="Y9" s="89" t="e">
        <f t="shared" si="14"/>
        <v>#NUM!</v>
      </c>
      <c r="Z9" s="89" t="e">
        <f t="shared" si="15"/>
        <v>#N/A</v>
      </c>
      <c r="AA9" s="89" t="e">
        <f t="shared" si="16"/>
        <v>#NUM!</v>
      </c>
      <c r="AB9" s="89" t="e">
        <f t="shared" si="17"/>
        <v>#NUM!</v>
      </c>
      <c r="AC9" s="89" t="e">
        <f t="shared" si="18"/>
        <v>#NUM!</v>
      </c>
      <c r="AD9" s="89" t="e">
        <f t="shared" si="19"/>
        <v>#NUM!</v>
      </c>
      <c r="AE9" s="89" t="e">
        <f t="shared" si="20"/>
        <v>#NUM!</v>
      </c>
      <c r="AF9" s="89" t="e">
        <f t="shared" si="21"/>
        <v>#N/A</v>
      </c>
      <c r="AG9" s="89" t="e">
        <f t="shared" si="22"/>
        <v>#NUM!</v>
      </c>
      <c r="AH9" s="89" t="e">
        <f t="shared" si="23"/>
        <v>#NUM!</v>
      </c>
      <c r="AI9" s="89" t="e">
        <f t="shared" si="24"/>
        <v>#NUM!</v>
      </c>
      <c r="AJ9" s="89" t="e">
        <f t="shared" si="25"/>
        <v>#N/A</v>
      </c>
    </row>
    <row r="10" spans="1:36" ht="12.95" customHeight="1" x14ac:dyDescent="0.15">
      <c r="A10" s="88"/>
      <c r="B10" s="134"/>
      <c r="C10" s="135"/>
      <c r="D10" s="88"/>
      <c r="E10" s="88"/>
      <c r="F10" s="4" t="str">
        <f>IF(D10&gt;0,IF(B10="スギ",P10,IF(B10="ヒノキ",U10,IF(B10="アカマツ",Z10,IF(B10="カラマツ",AF10,AJ10)))),"")</f>
        <v/>
      </c>
      <c r="G10" s="88"/>
      <c r="H10" s="88"/>
      <c r="I10" s="88"/>
      <c r="J10" s="1" t="s">
        <v>15</v>
      </c>
      <c r="K10" s="89" t="e">
        <f t="shared" si="0"/>
        <v>#NUM!</v>
      </c>
      <c r="L10" s="89" t="e">
        <f t="shared" si="1"/>
        <v>#NUM!</v>
      </c>
      <c r="M10" s="89" t="e">
        <f t="shared" si="2"/>
        <v>#NUM!</v>
      </c>
      <c r="N10" s="89" t="e">
        <f t="shared" si="3"/>
        <v>#NUM!</v>
      </c>
      <c r="O10" s="89" t="e">
        <f t="shared" si="4"/>
        <v>#NUM!</v>
      </c>
      <c r="P10" s="89" t="e">
        <f t="shared" si="5"/>
        <v>#N/A</v>
      </c>
      <c r="Q10" s="89" t="e">
        <f t="shared" si="6"/>
        <v>#NUM!</v>
      </c>
      <c r="R10" s="89" t="e">
        <f t="shared" si="7"/>
        <v>#NUM!</v>
      </c>
      <c r="S10" s="89" t="e">
        <f t="shared" si="8"/>
        <v>#NUM!</v>
      </c>
      <c r="T10" s="89" t="e">
        <f t="shared" si="9"/>
        <v>#NUM!</v>
      </c>
      <c r="U10" s="89" t="e">
        <f t="shared" si="10"/>
        <v>#N/A</v>
      </c>
      <c r="V10" s="89" t="e">
        <f t="shared" si="11"/>
        <v>#NUM!</v>
      </c>
      <c r="W10" s="89" t="e">
        <f t="shared" si="12"/>
        <v>#NUM!</v>
      </c>
      <c r="X10" s="89" t="e">
        <f t="shared" si="13"/>
        <v>#NUM!</v>
      </c>
      <c r="Y10" s="89" t="e">
        <f t="shared" si="14"/>
        <v>#NUM!</v>
      </c>
      <c r="Z10" s="89" t="e">
        <f t="shared" si="15"/>
        <v>#N/A</v>
      </c>
      <c r="AA10" s="89" t="e">
        <f t="shared" si="16"/>
        <v>#NUM!</v>
      </c>
      <c r="AB10" s="89" t="e">
        <f t="shared" si="17"/>
        <v>#NUM!</v>
      </c>
      <c r="AC10" s="89" t="e">
        <f t="shared" si="18"/>
        <v>#NUM!</v>
      </c>
      <c r="AD10" s="89" t="e">
        <f t="shared" si="19"/>
        <v>#NUM!</v>
      </c>
      <c r="AE10" s="89" t="e">
        <f t="shared" si="20"/>
        <v>#NUM!</v>
      </c>
      <c r="AF10" s="89" t="e">
        <f t="shared" si="21"/>
        <v>#N/A</v>
      </c>
      <c r="AG10" s="89" t="e">
        <f t="shared" si="22"/>
        <v>#NUM!</v>
      </c>
      <c r="AH10" s="89" t="e">
        <f t="shared" si="23"/>
        <v>#NUM!</v>
      </c>
      <c r="AI10" s="89" t="e">
        <f t="shared" si="24"/>
        <v>#NUM!</v>
      </c>
      <c r="AJ10" s="89" t="e">
        <f t="shared" si="25"/>
        <v>#N/A</v>
      </c>
    </row>
    <row r="11" spans="1:36" ht="12.95" customHeight="1" x14ac:dyDescent="0.15">
      <c r="A11" s="88"/>
      <c r="B11" s="134"/>
      <c r="C11" s="135"/>
      <c r="D11" s="88"/>
      <c r="E11" s="88"/>
      <c r="F11" s="4" t="str">
        <f t="shared" ref="F11:F12" si="27">IF(D11&gt;0,IF(B11="スギ",P11,IF(B11="ヒノキ",U11,IF(B11="アカマツ",Z11,IF(B11="カラマツ",AF11,AJ11)))),"")</f>
        <v/>
      </c>
      <c r="G11" s="88"/>
      <c r="H11" s="88"/>
      <c r="I11" s="88"/>
      <c r="J11" s="1" t="s">
        <v>15</v>
      </c>
      <c r="K11" s="89" t="e">
        <f t="shared" si="0"/>
        <v>#NUM!</v>
      </c>
      <c r="L11" s="89" t="e">
        <f t="shared" si="1"/>
        <v>#NUM!</v>
      </c>
      <c r="M11" s="89" t="e">
        <f t="shared" si="2"/>
        <v>#NUM!</v>
      </c>
      <c r="N11" s="89" t="e">
        <f t="shared" si="3"/>
        <v>#NUM!</v>
      </c>
      <c r="O11" s="89" t="e">
        <f t="shared" si="4"/>
        <v>#NUM!</v>
      </c>
      <c r="P11" s="89" t="e">
        <f t="shared" si="5"/>
        <v>#N/A</v>
      </c>
      <c r="Q11" s="89" t="e">
        <f t="shared" si="6"/>
        <v>#NUM!</v>
      </c>
      <c r="R11" s="89" t="e">
        <f t="shared" si="7"/>
        <v>#NUM!</v>
      </c>
      <c r="S11" s="89" t="e">
        <f t="shared" si="8"/>
        <v>#NUM!</v>
      </c>
      <c r="T11" s="89" t="e">
        <f t="shared" si="9"/>
        <v>#NUM!</v>
      </c>
      <c r="U11" s="89" t="e">
        <f t="shared" si="10"/>
        <v>#N/A</v>
      </c>
      <c r="V11" s="89" t="e">
        <f t="shared" si="11"/>
        <v>#NUM!</v>
      </c>
      <c r="W11" s="89" t="e">
        <f t="shared" si="12"/>
        <v>#NUM!</v>
      </c>
      <c r="X11" s="89" t="e">
        <f t="shared" si="13"/>
        <v>#NUM!</v>
      </c>
      <c r="Y11" s="89" t="e">
        <f t="shared" si="14"/>
        <v>#NUM!</v>
      </c>
      <c r="Z11" s="89" t="e">
        <f t="shared" si="15"/>
        <v>#N/A</v>
      </c>
      <c r="AA11" s="89" t="e">
        <f t="shared" si="16"/>
        <v>#NUM!</v>
      </c>
      <c r="AB11" s="89" t="e">
        <f t="shared" si="17"/>
        <v>#NUM!</v>
      </c>
      <c r="AC11" s="89" t="e">
        <f t="shared" si="18"/>
        <v>#NUM!</v>
      </c>
      <c r="AD11" s="89" t="e">
        <f t="shared" si="19"/>
        <v>#NUM!</v>
      </c>
      <c r="AE11" s="89" t="e">
        <f t="shared" si="20"/>
        <v>#NUM!</v>
      </c>
      <c r="AF11" s="89" t="e">
        <f t="shared" si="21"/>
        <v>#N/A</v>
      </c>
      <c r="AG11" s="89" t="e">
        <f t="shared" si="22"/>
        <v>#NUM!</v>
      </c>
      <c r="AH11" s="89" t="e">
        <f t="shared" si="23"/>
        <v>#NUM!</v>
      </c>
      <c r="AI11" s="89" t="e">
        <f t="shared" si="24"/>
        <v>#NUM!</v>
      </c>
      <c r="AJ11" s="89" t="e">
        <f t="shared" si="25"/>
        <v>#N/A</v>
      </c>
    </row>
    <row r="12" spans="1:36" ht="12.95" customHeight="1" x14ac:dyDescent="0.15">
      <c r="A12" s="88"/>
      <c r="B12" s="134"/>
      <c r="C12" s="135"/>
      <c r="D12" s="88"/>
      <c r="E12" s="88"/>
      <c r="F12" s="4" t="str">
        <f t="shared" si="27"/>
        <v/>
      </c>
      <c r="G12" s="88"/>
      <c r="H12" s="88"/>
      <c r="I12" s="88"/>
      <c r="J12" s="1" t="s">
        <v>15</v>
      </c>
      <c r="K12" s="89" t="e">
        <f t="shared" si="0"/>
        <v>#NUM!</v>
      </c>
      <c r="L12" s="89" t="e">
        <f t="shared" si="1"/>
        <v>#NUM!</v>
      </c>
      <c r="M12" s="89" t="e">
        <f t="shared" si="2"/>
        <v>#NUM!</v>
      </c>
      <c r="N12" s="89" t="e">
        <f t="shared" si="3"/>
        <v>#NUM!</v>
      </c>
      <c r="O12" s="89" t="e">
        <f t="shared" si="4"/>
        <v>#NUM!</v>
      </c>
      <c r="P12" s="89" t="e">
        <f t="shared" si="5"/>
        <v>#N/A</v>
      </c>
      <c r="Q12" s="89" t="e">
        <f t="shared" si="6"/>
        <v>#NUM!</v>
      </c>
      <c r="R12" s="89" t="e">
        <f t="shared" si="7"/>
        <v>#NUM!</v>
      </c>
      <c r="S12" s="89" t="e">
        <f t="shared" si="8"/>
        <v>#NUM!</v>
      </c>
      <c r="T12" s="89" t="e">
        <f t="shared" si="9"/>
        <v>#NUM!</v>
      </c>
      <c r="U12" s="89" t="e">
        <f t="shared" si="10"/>
        <v>#N/A</v>
      </c>
      <c r="V12" s="89" t="e">
        <f t="shared" si="11"/>
        <v>#NUM!</v>
      </c>
      <c r="W12" s="89" t="e">
        <f t="shared" si="12"/>
        <v>#NUM!</v>
      </c>
      <c r="X12" s="89" t="e">
        <f t="shared" si="13"/>
        <v>#NUM!</v>
      </c>
      <c r="Y12" s="89" t="e">
        <f t="shared" si="14"/>
        <v>#NUM!</v>
      </c>
      <c r="Z12" s="89" t="e">
        <f t="shared" si="15"/>
        <v>#N/A</v>
      </c>
      <c r="AA12" s="89" t="e">
        <f t="shared" si="16"/>
        <v>#NUM!</v>
      </c>
      <c r="AB12" s="89" t="e">
        <f t="shared" si="17"/>
        <v>#NUM!</v>
      </c>
      <c r="AC12" s="89" t="e">
        <f t="shared" si="18"/>
        <v>#NUM!</v>
      </c>
      <c r="AD12" s="89" t="e">
        <f t="shared" si="19"/>
        <v>#NUM!</v>
      </c>
      <c r="AE12" s="89" t="e">
        <f t="shared" si="20"/>
        <v>#NUM!</v>
      </c>
      <c r="AF12" s="89" t="e">
        <f t="shared" si="21"/>
        <v>#N/A</v>
      </c>
      <c r="AG12" s="89" t="e">
        <f t="shared" si="22"/>
        <v>#NUM!</v>
      </c>
      <c r="AH12" s="89" t="e">
        <f t="shared" si="23"/>
        <v>#NUM!</v>
      </c>
      <c r="AI12" s="89" t="e">
        <f t="shared" si="24"/>
        <v>#NUM!</v>
      </c>
      <c r="AJ12" s="89" t="e">
        <f t="shared" si="25"/>
        <v>#N/A</v>
      </c>
    </row>
    <row r="13" spans="1:36" ht="12.95" customHeight="1" x14ac:dyDescent="0.15">
      <c r="A13" s="88"/>
      <c r="B13" s="99"/>
      <c r="C13" s="99"/>
      <c r="D13" s="88"/>
      <c r="E13" s="88"/>
      <c r="F13" s="4" t="str">
        <f t="shared" si="26"/>
        <v/>
      </c>
      <c r="G13" s="5"/>
      <c r="H13" s="88"/>
      <c r="I13" s="88"/>
      <c r="J13" s="1" t="s">
        <v>15</v>
      </c>
      <c r="K13" s="89" t="e">
        <f t="shared" si="0"/>
        <v>#NUM!</v>
      </c>
      <c r="L13" s="89" t="e">
        <f t="shared" si="1"/>
        <v>#NUM!</v>
      </c>
      <c r="M13" s="89" t="e">
        <f t="shared" si="2"/>
        <v>#NUM!</v>
      </c>
      <c r="N13" s="89" t="e">
        <f t="shared" si="3"/>
        <v>#NUM!</v>
      </c>
      <c r="O13" s="89" t="e">
        <f t="shared" si="4"/>
        <v>#NUM!</v>
      </c>
      <c r="P13" s="89" t="e">
        <f t="shared" si="5"/>
        <v>#N/A</v>
      </c>
      <c r="Q13" s="89" t="e">
        <f t="shared" si="6"/>
        <v>#NUM!</v>
      </c>
      <c r="R13" s="89" t="e">
        <f t="shared" si="7"/>
        <v>#NUM!</v>
      </c>
      <c r="S13" s="89" t="e">
        <f t="shared" si="8"/>
        <v>#NUM!</v>
      </c>
      <c r="T13" s="89" t="e">
        <f t="shared" si="9"/>
        <v>#NUM!</v>
      </c>
      <c r="U13" s="89" t="e">
        <f t="shared" si="10"/>
        <v>#N/A</v>
      </c>
      <c r="V13" s="89" t="e">
        <f t="shared" si="11"/>
        <v>#NUM!</v>
      </c>
      <c r="W13" s="89" t="e">
        <f t="shared" si="12"/>
        <v>#NUM!</v>
      </c>
      <c r="X13" s="89" t="e">
        <f t="shared" si="13"/>
        <v>#NUM!</v>
      </c>
      <c r="Y13" s="89" t="e">
        <f t="shared" si="14"/>
        <v>#NUM!</v>
      </c>
      <c r="Z13" s="89" t="e">
        <f t="shared" si="15"/>
        <v>#N/A</v>
      </c>
      <c r="AA13" s="89" t="e">
        <f t="shared" si="16"/>
        <v>#NUM!</v>
      </c>
      <c r="AB13" s="89" t="e">
        <f t="shared" si="17"/>
        <v>#NUM!</v>
      </c>
      <c r="AC13" s="89" t="e">
        <f t="shared" si="18"/>
        <v>#NUM!</v>
      </c>
      <c r="AD13" s="89" t="e">
        <f t="shared" si="19"/>
        <v>#NUM!</v>
      </c>
      <c r="AE13" s="89" t="e">
        <f t="shared" si="20"/>
        <v>#NUM!</v>
      </c>
      <c r="AF13" s="89" t="e">
        <f t="shared" si="21"/>
        <v>#N/A</v>
      </c>
      <c r="AG13" s="89" t="e">
        <f t="shared" si="22"/>
        <v>#NUM!</v>
      </c>
      <c r="AH13" s="89" t="e">
        <f t="shared" si="23"/>
        <v>#NUM!</v>
      </c>
      <c r="AI13" s="89" t="e">
        <f t="shared" si="24"/>
        <v>#NUM!</v>
      </c>
      <c r="AJ13" s="89" t="e">
        <f t="shared" si="25"/>
        <v>#N/A</v>
      </c>
    </row>
    <row r="14" spans="1:36" ht="12.95" customHeight="1" x14ac:dyDescent="0.15">
      <c r="A14" s="88"/>
      <c r="B14" s="99"/>
      <c r="C14" s="99"/>
      <c r="D14" s="88"/>
      <c r="E14" s="88"/>
      <c r="F14" s="4" t="str">
        <f>IF(D14&gt;0,IF(B14="スギ",P14,IF(B14="ヒノキ",U14,IF(B14="アカマツ",Z14,IF(B14="カラマツ",AF14,AJ14)))),"")</f>
        <v/>
      </c>
      <c r="G14" s="88"/>
      <c r="H14" s="88"/>
      <c r="I14" s="88"/>
      <c r="J14" s="1" t="s">
        <v>15</v>
      </c>
      <c r="K14" s="89" t="e">
        <f>IF(ROUND(10^(-5+0.8769+1.7454*LOG(D14)+1.014*LOG(E14)),2)&gt;=0.01,ROUND(10^(-5+0.8769+1.7454*LOG(D14)+1.014*LOG(E14)),2),ROUND(10^(-5+0.8769+1.7454*LOG(D14)+1.014*LOG(E14)),3))</f>
        <v>#NUM!</v>
      </c>
      <c r="L14" s="89" t="e">
        <f>ROUND(10^(-5+0.73504+1.83346*LOG(D14)+1.06569*LOG(E14)),2)</f>
        <v>#NUM!</v>
      </c>
      <c r="M14" s="89" t="e">
        <f>ROUND(10^(-5+0.71514+1.74357*LOG(D14)+1.17719*LOG(E14)),2)</f>
        <v>#NUM!</v>
      </c>
      <c r="N14" s="89" t="e">
        <f>ROUND(10^(-5+0.82956+1.76381*LOG(D14)+1.06412*LOG(E14)),2)</f>
        <v>#NUM!</v>
      </c>
      <c r="O14" s="89" t="e">
        <f>ROUND(10^(-5+0.88226+1.79204*LOG(D14)+0.99303*LOG(E14)),2)</f>
        <v>#NUM!</v>
      </c>
      <c r="P14" s="89" t="e">
        <f>HLOOKUP($D14,K$3:O$43,MATCH(A14,$A$3:$A$43,0),1)</f>
        <v>#N/A</v>
      </c>
      <c r="Q14" s="89" t="e">
        <f>IF(ROUND(10^(1.810672*LOG(D14)+0.982833*LOG(E14)-4.173533),2)&gt;=0.01,ROUND(10^(1.810672*LOG(D14)+0.982833*LOG(E14)-4.173533),2),ROUND(10^(1.810672*LOG(D14)+0.982833*LOG(E14)-4.173533),3))</f>
        <v>#NUM!</v>
      </c>
      <c r="R14" s="89" t="e">
        <f>ROUND(10^(1.905709*LOG(D14)+1.011385*LOG(E14)-4.293729),2)</f>
        <v>#NUM!</v>
      </c>
      <c r="S14" s="89" t="e">
        <f>ROUND(10^(1.771888*LOG(D14)+1.138415*LOG(E14)-4.271259),2)</f>
        <v>#NUM!</v>
      </c>
      <c r="T14" s="89" t="e">
        <f>ROUND(10^(1.671519*LOG(D14)+1.363617*LOG(E14)-4.404407),2)</f>
        <v>#NUM!</v>
      </c>
      <c r="U14" s="89" t="e">
        <f>HLOOKUP($D14,Q$3:T$43,MATCH($A14,$A$3:$A$43,0),1)</f>
        <v>#N/A</v>
      </c>
      <c r="V14" s="89" t="e">
        <f>IF(ROUND(10^(-4.249503+1.946501*LOG(D14)+0.942682*LOG(E14)),2)&gt;=0.01,ROUND(10^(-4.249503+1.946501*LOG(D14)+0.942682*LOG(E14)),2),ROUND(10^(-4.249503+1.946501*LOG(D14)+0.942682*LOG(E14)),3))</f>
        <v>#NUM!</v>
      </c>
      <c r="W14" s="89" t="e">
        <f>ROUND(10^(-4.155639+1.847898*LOG(D14)+0.951955*LOG(E14)),2)</f>
        <v>#NUM!</v>
      </c>
      <c r="X14" s="89" t="e">
        <f>ROUND(10^(-4.194535+1.804172*LOG(D14)+1.034248*LOG(E14)),2)</f>
        <v>#NUM!</v>
      </c>
      <c r="Y14" s="89" t="e">
        <f>ROUND(10^(-4.42347+2.006485*LOG(D14)+0.967757*LOG(E14)),2)</f>
        <v>#NUM!</v>
      </c>
      <c r="Z14" s="89" t="e">
        <f>HLOOKUP($D14,V$3:Y$43,MATCH($A14,$A$3:$A$43,0),1)</f>
        <v>#N/A</v>
      </c>
      <c r="AA14" s="89" t="e">
        <f>IF(ROUND(10^(1.80389*LOG(D14)+0.962587*LOG(E14)-4.155099),2)&gt;=0.01,ROUND(10^(1.80389*LOG(D14)+0.962587*LOG(E14)-4.155099),2),ROUND(10^(1.80389*LOG(D14)+0.962587*LOG(E14)-4.155099),3))</f>
        <v>#NUM!</v>
      </c>
      <c r="AB14" s="89" t="e">
        <f>ROUND(10^(1.979213*LOG(D14)+0.998347*LOG(E14)-4.369281),2)</f>
        <v>#NUM!</v>
      </c>
      <c r="AC14" s="89" t="e">
        <f>ROUND(10^(1.904401*LOG(D14)+1.062478*LOG(E14)-4.348104),2)</f>
        <v>#NUM!</v>
      </c>
      <c r="AD14" s="89" t="e">
        <f>ROUND(10^(1.640825*LOG(D14)+1.080387*LOG(E14)-3.976731),2)</f>
        <v>#NUM!</v>
      </c>
      <c r="AE14" s="89" t="e">
        <f>ROUND(10^(1.90887*LOG(D14)+1.088002*LOG(E14)-4.431495),2)</f>
        <v>#NUM!</v>
      </c>
      <c r="AF14" s="89" t="e">
        <f>HLOOKUP($D14,AA$3:AE$43,MATCH($A14,$A$3:$A$43,0),1)</f>
        <v>#N/A</v>
      </c>
      <c r="AG14" s="89" t="e">
        <f>IF(ROUND(10^(1.94019664*LOG(D14)+0.84689666*LOG(E14)-4.20067295),2)&gt;=0.01,ROUND(10^(1.94019664*LOG(D14)+0.84689666*LOG(E14)-4.20067295),2),ROUND(10^(1.94019664*LOG(D14)+0.84689666*LOG(E14)-4.20067295),3))</f>
        <v>#NUM!</v>
      </c>
      <c r="AH14" s="89" t="e">
        <f>ROUND(10^(1.93813902*LOG(D14)+0.96697002*LOG(E14)-4.32216295),2)</f>
        <v>#NUM!</v>
      </c>
      <c r="AI14" s="89" t="e">
        <f>ROUND(10^(1.82464098*LOG(D14)+0.97625989*LOG(E14)-4.15096808),2)</f>
        <v>#NUM!</v>
      </c>
      <c r="AJ14" s="89" t="e">
        <f>HLOOKUP($D14,AG$3:AI$43,MATCH($A14,$A$3:$A$43,0),1)</f>
        <v>#N/A</v>
      </c>
    </row>
    <row r="15" spans="1:36" ht="12.95" customHeight="1" x14ac:dyDescent="0.15">
      <c r="A15" s="88"/>
      <c r="B15" s="99"/>
      <c r="C15" s="99"/>
      <c r="D15" s="88"/>
      <c r="E15" s="88"/>
      <c r="F15" s="4" t="str">
        <f t="shared" si="26"/>
        <v/>
      </c>
      <c r="G15" s="88"/>
      <c r="H15" s="88"/>
      <c r="I15" s="88"/>
      <c r="J15" s="1" t="s">
        <v>15</v>
      </c>
      <c r="K15" s="89" t="e">
        <f t="shared" si="0"/>
        <v>#NUM!</v>
      </c>
      <c r="L15" s="89" t="e">
        <f t="shared" si="1"/>
        <v>#NUM!</v>
      </c>
      <c r="M15" s="89" t="e">
        <f t="shared" si="2"/>
        <v>#NUM!</v>
      </c>
      <c r="N15" s="89" t="e">
        <f t="shared" si="3"/>
        <v>#NUM!</v>
      </c>
      <c r="O15" s="89" t="e">
        <f t="shared" si="4"/>
        <v>#NUM!</v>
      </c>
      <c r="P15" s="89" t="e">
        <f t="shared" si="5"/>
        <v>#N/A</v>
      </c>
      <c r="Q15" s="89" t="e">
        <f t="shared" si="6"/>
        <v>#NUM!</v>
      </c>
      <c r="R15" s="89" t="e">
        <f t="shared" si="7"/>
        <v>#NUM!</v>
      </c>
      <c r="S15" s="89" t="e">
        <f t="shared" si="8"/>
        <v>#NUM!</v>
      </c>
      <c r="T15" s="89" t="e">
        <f t="shared" si="9"/>
        <v>#NUM!</v>
      </c>
      <c r="U15" s="89" t="e">
        <f t="shared" si="10"/>
        <v>#N/A</v>
      </c>
      <c r="V15" s="89" t="e">
        <f t="shared" si="11"/>
        <v>#NUM!</v>
      </c>
      <c r="W15" s="89" t="e">
        <f t="shared" si="12"/>
        <v>#NUM!</v>
      </c>
      <c r="X15" s="89" t="e">
        <f t="shared" si="13"/>
        <v>#NUM!</v>
      </c>
      <c r="Y15" s="89" t="e">
        <f t="shared" si="14"/>
        <v>#NUM!</v>
      </c>
      <c r="Z15" s="89" t="e">
        <f t="shared" si="15"/>
        <v>#N/A</v>
      </c>
      <c r="AA15" s="89" t="e">
        <f t="shared" si="16"/>
        <v>#NUM!</v>
      </c>
      <c r="AB15" s="89" t="e">
        <f t="shared" si="17"/>
        <v>#NUM!</v>
      </c>
      <c r="AC15" s="89" t="e">
        <f t="shared" si="18"/>
        <v>#NUM!</v>
      </c>
      <c r="AD15" s="89" t="e">
        <f t="shared" si="19"/>
        <v>#NUM!</v>
      </c>
      <c r="AE15" s="89" t="e">
        <f t="shared" si="20"/>
        <v>#NUM!</v>
      </c>
      <c r="AF15" s="89" t="e">
        <f t="shared" si="21"/>
        <v>#N/A</v>
      </c>
      <c r="AG15" s="89" t="e">
        <f t="shared" si="22"/>
        <v>#NUM!</v>
      </c>
      <c r="AH15" s="89" t="e">
        <f t="shared" si="23"/>
        <v>#NUM!</v>
      </c>
      <c r="AI15" s="89" t="e">
        <f t="shared" si="24"/>
        <v>#NUM!</v>
      </c>
      <c r="AJ15" s="89" t="e">
        <f t="shared" si="25"/>
        <v>#N/A</v>
      </c>
    </row>
    <row r="16" spans="1:36" ht="12.95" customHeight="1" x14ac:dyDescent="0.15">
      <c r="A16" s="88"/>
      <c r="B16" s="99"/>
      <c r="C16" s="99"/>
      <c r="D16" s="88"/>
      <c r="E16" s="88"/>
      <c r="F16" s="4" t="str">
        <f t="shared" si="26"/>
        <v/>
      </c>
      <c r="G16" s="88"/>
      <c r="H16" s="88"/>
      <c r="I16" s="88"/>
      <c r="J16" s="1" t="s">
        <v>15</v>
      </c>
      <c r="K16" s="89" t="e">
        <f t="shared" si="0"/>
        <v>#NUM!</v>
      </c>
      <c r="L16" s="89" t="e">
        <f t="shared" si="1"/>
        <v>#NUM!</v>
      </c>
      <c r="M16" s="89" t="e">
        <f t="shared" si="2"/>
        <v>#NUM!</v>
      </c>
      <c r="N16" s="89" t="e">
        <f t="shared" si="3"/>
        <v>#NUM!</v>
      </c>
      <c r="O16" s="89" t="e">
        <f t="shared" si="4"/>
        <v>#NUM!</v>
      </c>
      <c r="P16" s="89" t="e">
        <f t="shared" si="5"/>
        <v>#N/A</v>
      </c>
      <c r="Q16" s="89" t="e">
        <f t="shared" si="6"/>
        <v>#NUM!</v>
      </c>
      <c r="R16" s="89" t="e">
        <f t="shared" si="7"/>
        <v>#NUM!</v>
      </c>
      <c r="S16" s="89" t="e">
        <f t="shared" si="8"/>
        <v>#NUM!</v>
      </c>
      <c r="T16" s="89" t="e">
        <f t="shared" si="9"/>
        <v>#NUM!</v>
      </c>
      <c r="U16" s="89" t="e">
        <f t="shared" si="10"/>
        <v>#N/A</v>
      </c>
      <c r="V16" s="89" t="e">
        <f t="shared" si="11"/>
        <v>#NUM!</v>
      </c>
      <c r="W16" s="89" t="e">
        <f t="shared" si="12"/>
        <v>#NUM!</v>
      </c>
      <c r="X16" s="89" t="e">
        <f t="shared" si="13"/>
        <v>#NUM!</v>
      </c>
      <c r="Y16" s="89" t="e">
        <f t="shared" si="14"/>
        <v>#NUM!</v>
      </c>
      <c r="Z16" s="89" t="e">
        <f t="shared" si="15"/>
        <v>#N/A</v>
      </c>
      <c r="AA16" s="89" t="e">
        <f t="shared" si="16"/>
        <v>#NUM!</v>
      </c>
      <c r="AB16" s="89" t="e">
        <f t="shared" si="17"/>
        <v>#NUM!</v>
      </c>
      <c r="AC16" s="89" t="e">
        <f t="shared" si="18"/>
        <v>#NUM!</v>
      </c>
      <c r="AD16" s="89" t="e">
        <f t="shared" si="19"/>
        <v>#NUM!</v>
      </c>
      <c r="AE16" s="89" t="e">
        <f t="shared" si="20"/>
        <v>#NUM!</v>
      </c>
      <c r="AF16" s="89" t="e">
        <f t="shared" si="21"/>
        <v>#N/A</v>
      </c>
      <c r="AG16" s="89" t="e">
        <f t="shared" si="22"/>
        <v>#NUM!</v>
      </c>
      <c r="AH16" s="89" t="e">
        <f t="shared" si="23"/>
        <v>#NUM!</v>
      </c>
      <c r="AI16" s="89" t="e">
        <f t="shared" si="24"/>
        <v>#NUM!</v>
      </c>
      <c r="AJ16" s="89" t="e">
        <f t="shared" si="25"/>
        <v>#N/A</v>
      </c>
    </row>
    <row r="17" spans="1:36" ht="12.95" customHeight="1" x14ac:dyDescent="0.15">
      <c r="A17" s="88"/>
      <c r="B17" s="99"/>
      <c r="C17" s="99"/>
      <c r="D17" s="88"/>
      <c r="E17" s="88"/>
      <c r="F17" s="4" t="str">
        <f t="shared" si="26"/>
        <v/>
      </c>
      <c r="G17" s="88"/>
      <c r="H17" s="88"/>
      <c r="I17" s="88"/>
      <c r="J17" s="1" t="s">
        <v>15</v>
      </c>
      <c r="K17" s="89" t="e">
        <f t="shared" si="0"/>
        <v>#NUM!</v>
      </c>
      <c r="L17" s="89" t="e">
        <f t="shared" si="1"/>
        <v>#NUM!</v>
      </c>
      <c r="M17" s="89" t="e">
        <f t="shared" si="2"/>
        <v>#NUM!</v>
      </c>
      <c r="N17" s="89" t="e">
        <f t="shared" si="3"/>
        <v>#NUM!</v>
      </c>
      <c r="O17" s="89" t="e">
        <f t="shared" si="4"/>
        <v>#NUM!</v>
      </c>
      <c r="P17" s="89" t="e">
        <f t="shared" si="5"/>
        <v>#N/A</v>
      </c>
      <c r="Q17" s="89" t="e">
        <f t="shared" si="6"/>
        <v>#NUM!</v>
      </c>
      <c r="R17" s="89" t="e">
        <f t="shared" si="7"/>
        <v>#NUM!</v>
      </c>
      <c r="S17" s="89" t="e">
        <f t="shared" si="8"/>
        <v>#NUM!</v>
      </c>
      <c r="T17" s="89" t="e">
        <f t="shared" si="9"/>
        <v>#NUM!</v>
      </c>
      <c r="U17" s="89" t="e">
        <f t="shared" si="10"/>
        <v>#N/A</v>
      </c>
      <c r="V17" s="89" t="e">
        <f t="shared" si="11"/>
        <v>#NUM!</v>
      </c>
      <c r="W17" s="89" t="e">
        <f t="shared" si="12"/>
        <v>#NUM!</v>
      </c>
      <c r="X17" s="89" t="e">
        <f t="shared" si="13"/>
        <v>#NUM!</v>
      </c>
      <c r="Y17" s="89" t="e">
        <f t="shared" si="14"/>
        <v>#NUM!</v>
      </c>
      <c r="Z17" s="89" t="e">
        <f t="shared" si="15"/>
        <v>#N/A</v>
      </c>
      <c r="AA17" s="89" t="e">
        <f t="shared" si="16"/>
        <v>#NUM!</v>
      </c>
      <c r="AB17" s="89" t="e">
        <f t="shared" si="17"/>
        <v>#NUM!</v>
      </c>
      <c r="AC17" s="89" t="e">
        <f t="shared" si="18"/>
        <v>#NUM!</v>
      </c>
      <c r="AD17" s="89" t="e">
        <f t="shared" si="19"/>
        <v>#NUM!</v>
      </c>
      <c r="AE17" s="89" t="e">
        <f t="shared" si="20"/>
        <v>#NUM!</v>
      </c>
      <c r="AF17" s="89" t="e">
        <f t="shared" si="21"/>
        <v>#N/A</v>
      </c>
      <c r="AG17" s="89" t="e">
        <f t="shared" si="22"/>
        <v>#NUM!</v>
      </c>
      <c r="AH17" s="89" t="e">
        <f t="shared" si="23"/>
        <v>#NUM!</v>
      </c>
      <c r="AI17" s="89" t="e">
        <f t="shared" si="24"/>
        <v>#NUM!</v>
      </c>
      <c r="AJ17" s="89" t="e">
        <f t="shared" si="25"/>
        <v>#N/A</v>
      </c>
    </row>
    <row r="18" spans="1:36" ht="12.95" customHeight="1" x14ac:dyDescent="0.15">
      <c r="A18" s="88"/>
      <c r="B18" s="99"/>
      <c r="C18" s="99"/>
      <c r="D18" s="88"/>
      <c r="E18" s="88"/>
      <c r="F18" s="4" t="str">
        <f t="shared" si="26"/>
        <v/>
      </c>
      <c r="G18" s="88"/>
      <c r="H18" s="88"/>
      <c r="I18" s="88"/>
      <c r="J18" s="1" t="s">
        <v>15</v>
      </c>
      <c r="K18" s="89" t="e">
        <f t="shared" si="0"/>
        <v>#NUM!</v>
      </c>
      <c r="L18" s="89" t="e">
        <f t="shared" si="1"/>
        <v>#NUM!</v>
      </c>
      <c r="M18" s="89" t="e">
        <f t="shared" si="2"/>
        <v>#NUM!</v>
      </c>
      <c r="N18" s="89" t="e">
        <f t="shared" si="3"/>
        <v>#NUM!</v>
      </c>
      <c r="O18" s="89" t="e">
        <f t="shared" si="4"/>
        <v>#NUM!</v>
      </c>
      <c r="P18" s="89" t="e">
        <f t="shared" si="5"/>
        <v>#N/A</v>
      </c>
      <c r="Q18" s="89" t="e">
        <f t="shared" si="6"/>
        <v>#NUM!</v>
      </c>
      <c r="R18" s="89" t="e">
        <f t="shared" si="7"/>
        <v>#NUM!</v>
      </c>
      <c r="S18" s="89" t="e">
        <f t="shared" si="8"/>
        <v>#NUM!</v>
      </c>
      <c r="T18" s="89" t="e">
        <f t="shared" si="9"/>
        <v>#NUM!</v>
      </c>
      <c r="U18" s="89" t="e">
        <f t="shared" si="10"/>
        <v>#N/A</v>
      </c>
      <c r="V18" s="89" t="e">
        <f t="shared" si="11"/>
        <v>#NUM!</v>
      </c>
      <c r="W18" s="89" t="e">
        <f t="shared" si="12"/>
        <v>#NUM!</v>
      </c>
      <c r="X18" s="89" t="e">
        <f t="shared" si="13"/>
        <v>#NUM!</v>
      </c>
      <c r="Y18" s="89" t="e">
        <f t="shared" si="14"/>
        <v>#NUM!</v>
      </c>
      <c r="Z18" s="89" t="e">
        <f t="shared" si="15"/>
        <v>#N/A</v>
      </c>
      <c r="AA18" s="89" t="e">
        <f t="shared" si="16"/>
        <v>#NUM!</v>
      </c>
      <c r="AB18" s="89" t="e">
        <f t="shared" si="17"/>
        <v>#NUM!</v>
      </c>
      <c r="AC18" s="89" t="e">
        <f t="shared" si="18"/>
        <v>#NUM!</v>
      </c>
      <c r="AD18" s="89" t="e">
        <f t="shared" si="19"/>
        <v>#NUM!</v>
      </c>
      <c r="AE18" s="89" t="e">
        <f t="shared" si="20"/>
        <v>#NUM!</v>
      </c>
      <c r="AF18" s="89" t="e">
        <f t="shared" si="21"/>
        <v>#N/A</v>
      </c>
      <c r="AG18" s="89" t="e">
        <f t="shared" si="22"/>
        <v>#NUM!</v>
      </c>
      <c r="AH18" s="89" t="e">
        <f t="shared" si="23"/>
        <v>#NUM!</v>
      </c>
      <c r="AI18" s="89" t="e">
        <f t="shared" si="24"/>
        <v>#NUM!</v>
      </c>
      <c r="AJ18" s="89" t="e">
        <f t="shared" si="25"/>
        <v>#N/A</v>
      </c>
    </row>
    <row r="19" spans="1:36" ht="12.95" customHeight="1" x14ac:dyDescent="0.15">
      <c r="A19" s="88"/>
      <c r="B19" s="99"/>
      <c r="C19" s="99"/>
      <c r="D19" s="88"/>
      <c r="E19" s="88"/>
      <c r="F19" s="4" t="str">
        <f t="shared" si="26"/>
        <v/>
      </c>
      <c r="G19" s="88"/>
      <c r="H19" s="88"/>
      <c r="I19" s="88"/>
      <c r="J19" s="1" t="s">
        <v>15</v>
      </c>
      <c r="K19" s="89" t="e">
        <f t="shared" si="0"/>
        <v>#NUM!</v>
      </c>
      <c r="L19" s="89" t="e">
        <f t="shared" si="1"/>
        <v>#NUM!</v>
      </c>
      <c r="M19" s="89" t="e">
        <f t="shared" si="2"/>
        <v>#NUM!</v>
      </c>
      <c r="N19" s="89" t="e">
        <f t="shared" si="3"/>
        <v>#NUM!</v>
      </c>
      <c r="O19" s="89" t="e">
        <f t="shared" si="4"/>
        <v>#NUM!</v>
      </c>
      <c r="P19" s="89" t="e">
        <f t="shared" si="5"/>
        <v>#N/A</v>
      </c>
      <c r="Q19" s="89" t="e">
        <f t="shared" si="6"/>
        <v>#NUM!</v>
      </c>
      <c r="R19" s="89" t="e">
        <f t="shared" si="7"/>
        <v>#NUM!</v>
      </c>
      <c r="S19" s="89" t="e">
        <f t="shared" si="8"/>
        <v>#NUM!</v>
      </c>
      <c r="T19" s="89" t="e">
        <f t="shared" si="9"/>
        <v>#NUM!</v>
      </c>
      <c r="U19" s="89" t="e">
        <f t="shared" si="10"/>
        <v>#N/A</v>
      </c>
      <c r="V19" s="89" t="e">
        <f t="shared" si="11"/>
        <v>#NUM!</v>
      </c>
      <c r="W19" s="89" t="e">
        <f t="shared" si="12"/>
        <v>#NUM!</v>
      </c>
      <c r="X19" s="89" t="e">
        <f t="shared" si="13"/>
        <v>#NUM!</v>
      </c>
      <c r="Y19" s="89" t="e">
        <f t="shared" si="14"/>
        <v>#NUM!</v>
      </c>
      <c r="Z19" s="89" t="e">
        <f t="shared" si="15"/>
        <v>#N/A</v>
      </c>
      <c r="AA19" s="89" t="e">
        <f t="shared" si="16"/>
        <v>#NUM!</v>
      </c>
      <c r="AB19" s="89" t="e">
        <f t="shared" si="17"/>
        <v>#NUM!</v>
      </c>
      <c r="AC19" s="89" t="e">
        <f t="shared" si="18"/>
        <v>#NUM!</v>
      </c>
      <c r="AD19" s="89" t="e">
        <f t="shared" si="19"/>
        <v>#NUM!</v>
      </c>
      <c r="AE19" s="89" t="e">
        <f t="shared" si="20"/>
        <v>#NUM!</v>
      </c>
      <c r="AF19" s="89" t="e">
        <f t="shared" si="21"/>
        <v>#N/A</v>
      </c>
      <c r="AG19" s="89" t="e">
        <f t="shared" si="22"/>
        <v>#NUM!</v>
      </c>
      <c r="AH19" s="89" t="e">
        <f t="shared" si="23"/>
        <v>#NUM!</v>
      </c>
      <c r="AI19" s="89" t="e">
        <f t="shared" si="24"/>
        <v>#NUM!</v>
      </c>
      <c r="AJ19" s="89" t="e">
        <f t="shared" si="25"/>
        <v>#N/A</v>
      </c>
    </row>
    <row r="20" spans="1:36" ht="12.95" customHeight="1" x14ac:dyDescent="0.15">
      <c r="A20" s="88"/>
      <c r="B20" s="99"/>
      <c r="C20" s="99"/>
      <c r="D20" s="88"/>
      <c r="E20" s="88"/>
      <c r="F20" s="4" t="str">
        <f t="shared" si="26"/>
        <v/>
      </c>
      <c r="G20" s="88"/>
      <c r="H20" s="88"/>
      <c r="I20" s="88"/>
      <c r="J20" s="1" t="s">
        <v>15</v>
      </c>
      <c r="K20" s="89" t="e">
        <f t="shared" si="0"/>
        <v>#NUM!</v>
      </c>
      <c r="L20" s="89" t="e">
        <f t="shared" si="1"/>
        <v>#NUM!</v>
      </c>
      <c r="M20" s="89" t="e">
        <f t="shared" si="2"/>
        <v>#NUM!</v>
      </c>
      <c r="N20" s="89" t="e">
        <f t="shared" si="3"/>
        <v>#NUM!</v>
      </c>
      <c r="O20" s="89" t="e">
        <f t="shared" si="4"/>
        <v>#NUM!</v>
      </c>
      <c r="P20" s="89" t="e">
        <f t="shared" si="5"/>
        <v>#N/A</v>
      </c>
      <c r="Q20" s="89" t="e">
        <f t="shared" si="6"/>
        <v>#NUM!</v>
      </c>
      <c r="R20" s="89"/>
      <c r="S20" s="89" t="e">
        <f t="shared" si="8"/>
        <v>#NUM!</v>
      </c>
      <c r="T20" s="89" t="e">
        <f t="shared" si="9"/>
        <v>#NUM!</v>
      </c>
      <c r="U20" s="89" t="e">
        <f t="shared" si="10"/>
        <v>#N/A</v>
      </c>
      <c r="V20" s="89" t="e">
        <f t="shared" si="11"/>
        <v>#NUM!</v>
      </c>
      <c r="W20" s="89" t="e">
        <f t="shared" si="12"/>
        <v>#NUM!</v>
      </c>
      <c r="X20" s="89" t="e">
        <f t="shared" si="13"/>
        <v>#NUM!</v>
      </c>
      <c r="Y20" s="89" t="e">
        <f t="shared" si="14"/>
        <v>#NUM!</v>
      </c>
      <c r="Z20" s="89" t="e">
        <f t="shared" si="15"/>
        <v>#N/A</v>
      </c>
      <c r="AA20" s="89" t="e">
        <f t="shared" si="16"/>
        <v>#NUM!</v>
      </c>
      <c r="AB20" s="89" t="e">
        <f t="shared" si="17"/>
        <v>#NUM!</v>
      </c>
      <c r="AC20" s="89" t="e">
        <f t="shared" si="18"/>
        <v>#NUM!</v>
      </c>
      <c r="AD20" s="89" t="e">
        <f t="shared" si="19"/>
        <v>#NUM!</v>
      </c>
      <c r="AE20" s="89" t="e">
        <f t="shared" si="20"/>
        <v>#NUM!</v>
      </c>
      <c r="AF20" s="89" t="e">
        <f t="shared" si="21"/>
        <v>#N/A</v>
      </c>
      <c r="AG20" s="89" t="e">
        <f t="shared" si="22"/>
        <v>#NUM!</v>
      </c>
      <c r="AH20" s="89" t="e">
        <f t="shared" si="23"/>
        <v>#NUM!</v>
      </c>
      <c r="AI20" s="89" t="e">
        <f t="shared" si="24"/>
        <v>#NUM!</v>
      </c>
      <c r="AJ20" s="89" t="e">
        <f t="shared" si="25"/>
        <v>#N/A</v>
      </c>
    </row>
    <row r="21" spans="1:36" ht="12.95" customHeight="1" x14ac:dyDescent="0.15">
      <c r="A21" s="88"/>
      <c r="B21" s="99"/>
      <c r="C21" s="99"/>
      <c r="D21" s="88"/>
      <c r="E21" s="88"/>
      <c r="F21" s="4" t="str">
        <f t="shared" si="26"/>
        <v/>
      </c>
      <c r="G21" s="88"/>
      <c r="H21" s="88"/>
      <c r="I21" s="88"/>
      <c r="J21" s="1" t="s">
        <v>15</v>
      </c>
      <c r="K21" s="89" t="e">
        <f t="shared" si="0"/>
        <v>#NUM!</v>
      </c>
      <c r="L21" s="89" t="e">
        <f t="shared" si="1"/>
        <v>#NUM!</v>
      </c>
      <c r="M21" s="89" t="e">
        <f t="shared" si="2"/>
        <v>#NUM!</v>
      </c>
      <c r="N21" s="89" t="e">
        <f t="shared" si="3"/>
        <v>#NUM!</v>
      </c>
      <c r="O21" s="89" t="e">
        <f t="shared" si="4"/>
        <v>#NUM!</v>
      </c>
      <c r="P21" s="89" t="e">
        <f t="shared" si="5"/>
        <v>#N/A</v>
      </c>
      <c r="Q21" s="89" t="e">
        <f t="shared" si="6"/>
        <v>#NUM!</v>
      </c>
      <c r="R21" s="89" t="e">
        <f t="shared" si="7"/>
        <v>#NUM!</v>
      </c>
      <c r="S21" s="89" t="e">
        <f t="shared" si="8"/>
        <v>#NUM!</v>
      </c>
      <c r="T21" s="89" t="e">
        <f t="shared" si="9"/>
        <v>#NUM!</v>
      </c>
      <c r="U21" s="89" t="e">
        <f t="shared" si="10"/>
        <v>#N/A</v>
      </c>
      <c r="V21" s="89" t="e">
        <f t="shared" si="11"/>
        <v>#NUM!</v>
      </c>
      <c r="W21" s="89" t="e">
        <f t="shared" si="12"/>
        <v>#NUM!</v>
      </c>
      <c r="X21" s="89" t="e">
        <f t="shared" si="13"/>
        <v>#NUM!</v>
      </c>
      <c r="Y21" s="89" t="e">
        <f t="shared" si="14"/>
        <v>#NUM!</v>
      </c>
      <c r="Z21" s="89" t="e">
        <f t="shared" si="15"/>
        <v>#N/A</v>
      </c>
      <c r="AA21" s="89" t="e">
        <f t="shared" si="16"/>
        <v>#NUM!</v>
      </c>
      <c r="AB21" s="89" t="e">
        <f t="shared" si="17"/>
        <v>#NUM!</v>
      </c>
      <c r="AC21" s="89" t="e">
        <f t="shared" si="18"/>
        <v>#NUM!</v>
      </c>
      <c r="AD21" s="89" t="e">
        <f t="shared" si="19"/>
        <v>#NUM!</v>
      </c>
      <c r="AE21" s="89" t="e">
        <f t="shared" si="20"/>
        <v>#NUM!</v>
      </c>
      <c r="AF21" s="89" t="e">
        <f t="shared" si="21"/>
        <v>#N/A</v>
      </c>
      <c r="AG21" s="89" t="e">
        <f t="shared" si="22"/>
        <v>#NUM!</v>
      </c>
      <c r="AH21" s="89" t="e">
        <f t="shared" si="23"/>
        <v>#NUM!</v>
      </c>
      <c r="AI21" s="89" t="e">
        <f t="shared" si="24"/>
        <v>#NUM!</v>
      </c>
      <c r="AJ21" s="89" t="e">
        <f t="shared" si="25"/>
        <v>#N/A</v>
      </c>
    </row>
    <row r="22" spans="1:36" ht="12.95" customHeight="1" x14ac:dyDescent="0.15">
      <c r="A22" s="88"/>
      <c r="B22" s="134"/>
      <c r="C22" s="135"/>
      <c r="D22" s="88"/>
      <c r="E22" s="88"/>
      <c r="F22" s="4" t="str">
        <f t="shared" si="26"/>
        <v/>
      </c>
      <c r="G22" s="88"/>
      <c r="H22" s="88"/>
      <c r="I22" s="88"/>
      <c r="J22" s="1" t="s">
        <v>15</v>
      </c>
      <c r="K22" s="89" t="e">
        <f t="shared" si="0"/>
        <v>#NUM!</v>
      </c>
      <c r="L22" s="89" t="e">
        <f t="shared" si="1"/>
        <v>#NUM!</v>
      </c>
      <c r="M22" s="89" t="e">
        <f t="shared" si="2"/>
        <v>#NUM!</v>
      </c>
      <c r="N22" s="89" t="e">
        <f t="shared" si="3"/>
        <v>#NUM!</v>
      </c>
      <c r="O22" s="89" t="e">
        <f t="shared" si="4"/>
        <v>#NUM!</v>
      </c>
      <c r="P22" s="89" t="e">
        <f t="shared" si="5"/>
        <v>#N/A</v>
      </c>
      <c r="Q22" s="89" t="e">
        <f t="shared" si="6"/>
        <v>#NUM!</v>
      </c>
      <c r="R22" s="89" t="e">
        <f t="shared" si="7"/>
        <v>#NUM!</v>
      </c>
      <c r="S22" s="89" t="e">
        <f t="shared" si="8"/>
        <v>#NUM!</v>
      </c>
      <c r="T22" s="89" t="e">
        <f t="shared" si="9"/>
        <v>#NUM!</v>
      </c>
      <c r="U22" s="89" t="e">
        <f t="shared" si="10"/>
        <v>#N/A</v>
      </c>
      <c r="V22" s="89" t="e">
        <f t="shared" si="11"/>
        <v>#NUM!</v>
      </c>
      <c r="W22" s="89" t="e">
        <f t="shared" si="12"/>
        <v>#NUM!</v>
      </c>
      <c r="X22" s="89" t="e">
        <f t="shared" si="13"/>
        <v>#NUM!</v>
      </c>
      <c r="Y22" s="89" t="e">
        <f t="shared" si="14"/>
        <v>#NUM!</v>
      </c>
      <c r="Z22" s="89" t="e">
        <f t="shared" si="15"/>
        <v>#N/A</v>
      </c>
      <c r="AA22" s="89" t="e">
        <f t="shared" si="16"/>
        <v>#NUM!</v>
      </c>
      <c r="AB22" s="89" t="e">
        <f t="shared" si="17"/>
        <v>#NUM!</v>
      </c>
      <c r="AC22" s="89" t="e">
        <f t="shared" si="18"/>
        <v>#NUM!</v>
      </c>
      <c r="AD22" s="89" t="e">
        <f t="shared" si="19"/>
        <v>#NUM!</v>
      </c>
      <c r="AE22" s="89" t="e">
        <f t="shared" si="20"/>
        <v>#NUM!</v>
      </c>
      <c r="AF22" s="89" t="e">
        <f t="shared" si="21"/>
        <v>#N/A</v>
      </c>
      <c r="AG22" s="89" t="e">
        <f t="shared" si="22"/>
        <v>#NUM!</v>
      </c>
      <c r="AH22" s="89" t="e">
        <f t="shared" si="23"/>
        <v>#NUM!</v>
      </c>
      <c r="AI22" s="89" t="e">
        <f t="shared" si="24"/>
        <v>#NUM!</v>
      </c>
      <c r="AJ22" s="89" t="e">
        <f t="shared" si="25"/>
        <v>#N/A</v>
      </c>
    </row>
    <row r="23" spans="1:36" ht="12.95" customHeight="1" x14ac:dyDescent="0.15">
      <c r="A23" s="88"/>
      <c r="B23" s="99"/>
      <c r="C23" s="99"/>
      <c r="D23" s="88"/>
      <c r="E23" s="88"/>
      <c r="F23" s="4" t="str">
        <f t="shared" si="26"/>
        <v/>
      </c>
      <c r="G23" s="88"/>
      <c r="H23" s="88"/>
      <c r="I23" s="88"/>
      <c r="J23" s="1" t="s">
        <v>15</v>
      </c>
      <c r="K23" s="89" t="e">
        <f t="shared" si="0"/>
        <v>#NUM!</v>
      </c>
      <c r="L23" s="89" t="e">
        <f t="shared" si="1"/>
        <v>#NUM!</v>
      </c>
      <c r="M23" s="89" t="e">
        <f t="shared" si="2"/>
        <v>#NUM!</v>
      </c>
      <c r="N23" s="89" t="e">
        <f t="shared" si="3"/>
        <v>#NUM!</v>
      </c>
      <c r="O23" s="89" t="e">
        <f t="shared" si="4"/>
        <v>#NUM!</v>
      </c>
      <c r="P23" s="89" t="e">
        <f t="shared" si="5"/>
        <v>#N/A</v>
      </c>
      <c r="Q23" s="89" t="e">
        <f t="shared" si="6"/>
        <v>#NUM!</v>
      </c>
      <c r="R23" s="89" t="e">
        <f t="shared" si="7"/>
        <v>#NUM!</v>
      </c>
      <c r="S23" s="89" t="e">
        <f t="shared" si="8"/>
        <v>#NUM!</v>
      </c>
      <c r="T23" s="89" t="e">
        <f t="shared" si="9"/>
        <v>#NUM!</v>
      </c>
      <c r="U23" s="89" t="e">
        <f t="shared" si="10"/>
        <v>#N/A</v>
      </c>
      <c r="V23" s="89" t="e">
        <f t="shared" si="11"/>
        <v>#NUM!</v>
      </c>
      <c r="W23" s="89" t="e">
        <f t="shared" si="12"/>
        <v>#NUM!</v>
      </c>
      <c r="X23" s="89" t="e">
        <f t="shared" si="13"/>
        <v>#NUM!</v>
      </c>
      <c r="Y23" s="89" t="e">
        <f t="shared" si="14"/>
        <v>#NUM!</v>
      </c>
      <c r="Z23" s="89" t="e">
        <f t="shared" si="15"/>
        <v>#N/A</v>
      </c>
      <c r="AA23" s="89" t="e">
        <f t="shared" si="16"/>
        <v>#NUM!</v>
      </c>
      <c r="AB23" s="89" t="e">
        <f t="shared" si="17"/>
        <v>#NUM!</v>
      </c>
      <c r="AC23" s="89" t="e">
        <f t="shared" si="18"/>
        <v>#NUM!</v>
      </c>
      <c r="AD23" s="89" t="e">
        <f t="shared" si="19"/>
        <v>#NUM!</v>
      </c>
      <c r="AE23" s="89" t="e">
        <f t="shared" si="20"/>
        <v>#NUM!</v>
      </c>
      <c r="AF23" s="89" t="e">
        <f t="shared" si="21"/>
        <v>#N/A</v>
      </c>
      <c r="AG23" s="89" t="e">
        <f t="shared" si="22"/>
        <v>#NUM!</v>
      </c>
      <c r="AH23" s="89" t="e">
        <f t="shared" si="23"/>
        <v>#NUM!</v>
      </c>
      <c r="AI23" s="89" t="e">
        <f t="shared" si="24"/>
        <v>#NUM!</v>
      </c>
      <c r="AJ23" s="89" t="e">
        <f t="shared" si="25"/>
        <v>#N/A</v>
      </c>
    </row>
    <row r="24" spans="1:36" ht="12.95" customHeight="1" x14ac:dyDescent="0.15">
      <c r="A24" s="88"/>
      <c r="B24" s="99"/>
      <c r="C24" s="99"/>
      <c r="D24" s="88"/>
      <c r="E24" s="88"/>
      <c r="F24" s="4" t="str">
        <f t="shared" si="26"/>
        <v/>
      </c>
      <c r="G24" s="88"/>
      <c r="H24" s="88"/>
      <c r="I24" s="88"/>
      <c r="J24" s="1" t="s">
        <v>15</v>
      </c>
      <c r="K24" s="89" t="e">
        <f t="shared" si="0"/>
        <v>#NUM!</v>
      </c>
      <c r="L24" s="89" t="e">
        <f t="shared" si="1"/>
        <v>#NUM!</v>
      </c>
      <c r="M24" s="89" t="e">
        <f t="shared" si="2"/>
        <v>#NUM!</v>
      </c>
      <c r="N24" s="89" t="e">
        <f t="shared" si="3"/>
        <v>#NUM!</v>
      </c>
      <c r="O24" s="89" t="e">
        <f t="shared" si="4"/>
        <v>#NUM!</v>
      </c>
      <c r="P24" s="89" t="e">
        <f t="shared" si="5"/>
        <v>#N/A</v>
      </c>
      <c r="Q24" s="89" t="e">
        <f t="shared" si="6"/>
        <v>#NUM!</v>
      </c>
      <c r="R24" s="89" t="e">
        <f t="shared" si="7"/>
        <v>#NUM!</v>
      </c>
      <c r="S24" s="89" t="e">
        <f t="shared" si="8"/>
        <v>#NUM!</v>
      </c>
      <c r="T24" s="89" t="e">
        <f t="shared" si="9"/>
        <v>#NUM!</v>
      </c>
      <c r="U24" s="89" t="e">
        <f t="shared" si="10"/>
        <v>#N/A</v>
      </c>
      <c r="V24" s="89" t="e">
        <f t="shared" si="11"/>
        <v>#NUM!</v>
      </c>
      <c r="W24" s="89" t="e">
        <f t="shared" si="12"/>
        <v>#NUM!</v>
      </c>
      <c r="X24" s="89" t="e">
        <f t="shared" si="13"/>
        <v>#NUM!</v>
      </c>
      <c r="Y24" s="89" t="e">
        <f t="shared" si="14"/>
        <v>#NUM!</v>
      </c>
      <c r="Z24" s="89" t="e">
        <f t="shared" si="15"/>
        <v>#N/A</v>
      </c>
      <c r="AA24" s="89" t="e">
        <f t="shared" si="16"/>
        <v>#NUM!</v>
      </c>
      <c r="AB24" s="89" t="e">
        <f t="shared" si="17"/>
        <v>#NUM!</v>
      </c>
      <c r="AC24" s="89" t="e">
        <f t="shared" si="18"/>
        <v>#NUM!</v>
      </c>
      <c r="AD24" s="89" t="e">
        <f t="shared" si="19"/>
        <v>#NUM!</v>
      </c>
      <c r="AE24" s="89" t="e">
        <f t="shared" si="20"/>
        <v>#NUM!</v>
      </c>
      <c r="AF24" s="89" t="e">
        <f t="shared" si="21"/>
        <v>#N/A</v>
      </c>
      <c r="AG24" s="89" t="e">
        <f t="shared" si="22"/>
        <v>#NUM!</v>
      </c>
      <c r="AH24" s="89" t="e">
        <f t="shared" si="23"/>
        <v>#NUM!</v>
      </c>
      <c r="AI24" s="89" t="e">
        <f t="shared" si="24"/>
        <v>#NUM!</v>
      </c>
      <c r="AJ24" s="89" t="e">
        <f t="shared" si="25"/>
        <v>#N/A</v>
      </c>
    </row>
    <row r="25" spans="1:36" ht="12.95" customHeight="1" x14ac:dyDescent="0.15">
      <c r="A25" s="88"/>
      <c r="B25" s="99"/>
      <c r="C25" s="99"/>
      <c r="D25" s="88"/>
      <c r="E25" s="88"/>
      <c r="F25" s="4" t="str">
        <f t="shared" si="26"/>
        <v/>
      </c>
      <c r="G25" s="88"/>
      <c r="H25" s="88"/>
      <c r="I25" s="88"/>
      <c r="J25" s="1" t="s">
        <v>15</v>
      </c>
      <c r="K25" s="89" t="e">
        <f t="shared" si="0"/>
        <v>#NUM!</v>
      </c>
      <c r="L25" s="89" t="e">
        <f t="shared" si="1"/>
        <v>#NUM!</v>
      </c>
      <c r="M25" s="89" t="e">
        <f t="shared" si="2"/>
        <v>#NUM!</v>
      </c>
      <c r="N25" s="89" t="e">
        <f t="shared" si="3"/>
        <v>#NUM!</v>
      </c>
      <c r="O25" s="89" t="e">
        <f t="shared" si="4"/>
        <v>#NUM!</v>
      </c>
      <c r="P25" s="89" t="e">
        <f t="shared" si="5"/>
        <v>#N/A</v>
      </c>
      <c r="Q25" s="89" t="e">
        <f t="shared" si="6"/>
        <v>#NUM!</v>
      </c>
      <c r="R25" s="89" t="e">
        <f t="shared" si="7"/>
        <v>#NUM!</v>
      </c>
      <c r="S25" s="89" t="e">
        <f t="shared" si="8"/>
        <v>#NUM!</v>
      </c>
      <c r="T25" s="89" t="e">
        <f t="shared" si="9"/>
        <v>#NUM!</v>
      </c>
      <c r="U25" s="89" t="e">
        <f t="shared" si="10"/>
        <v>#N/A</v>
      </c>
      <c r="V25" s="89" t="e">
        <f t="shared" si="11"/>
        <v>#NUM!</v>
      </c>
      <c r="W25" s="89" t="e">
        <f t="shared" si="12"/>
        <v>#NUM!</v>
      </c>
      <c r="X25" s="89" t="e">
        <f t="shared" si="13"/>
        <v>#NUM!</v>
      </c>
      <c r="Y25" s="89" t="e">
        <f t="shared" si="14"/>
        <v>#NUM!</v>
      </c>
      <c r="Z25" s="89" t="e">
        <f t="shared" si="15"/>
        <v>#N/A</v>
      </c>
      <c r="AA25" s="89" t="e">
        <f t="shared" si="16"/>
        <v>#NUM!</v>
      </c>
      <c r="AB25" s="89" t="e">
        <f t="shared" si="17"/>
        <v>#NUM!</v>
      </c>
      <c r="AC25" s="89" t="e">
        <f t="shared" si="18"/>
        <v>#NUM!</v>
      </c>
      <c r="AD25" s="89" t="e">
        <f t="shared" si="19"/>
        <v>#NUM!</v>
      </c>
      <c r="AE25" s="89" t="e">
        <f t="shared" si="20"/>
        <v>#NUM!</v>
      </c>
      <c r="AF25" s="89" t="e">
        <f t="shared" si="21"/>
        <v>#N/A</v>
      </c>
      <c r="AG25" s="89" t="e">
        <f t="shared" si="22"/>
        <v>#NUM!</v>
      </c>
      <c r="AH25" s="89" t="e">
        <f t="shared" si="23"/>
        <v>#NUM!</v>
      </c>
      <c r="AI25" s="89" t="e">
        <f t="shared" si="24"/>
        <v>#NUM!</v>
      </c>
      <c r="AJ25" s="89" t="e">
        <f t="shared" si="25"/>
        <v>#N/A</v>
      </c>
    </row>
    <row r="26" spans="1:36" ht="12.95" customHeight="1" x14ac:dyDescent="0.15">
      <c r="A26" s="88"/>
      <c r="B26" s="134"/>
      <c r="C26" s="135"/>
      <c r="D26" s="88"/>
      <c r="E26" s="88"/>
      <c r="F26" s="4" t="str">
        <f t="shared" si="26"/>
        <v/>
      </c>
      <c r="G26" s="88"/>
      <c r="H26" s="88"/>
      <c r="I26" s="88"/>
      <c r="J26" s="1" t="s">
        <v>15</v>
      </c>
      <c r="K26" s="89" t="e">
        <f t="shared" si="0"/>
        <v>#NUM!</v>
      </c>
      <c r="L26" s="89" t="e">
        <f t="shared" si="1"/>
        <v>#NUM!</v>
      </c>
      <c r="M26" s="89" t="e">
        <f t="shared" si="2"/>
        <v>#NUM!</v>
      </c>
      <c r="N26" s="89" t="e">
        <f t="shared" si="3"/>
        <v>#NUM!</v>
      </c>
      <c r="O26" s="89" t="e">
        <f t="shared" si="4"/>
        <v>#NUM!</v>
      </c>
      <c r="P26" s="89" t="e">
        <f t="shared" si="5"/>
        <v>#N/A</v>
      </c>
      <c r="Q26" s="89" t="e">
        <f t="shared" si="6"/>
        <v>#NUM!</v>
      </c>
      <c r="R26" s="89" t="e">
        <f t="shared" si="7"/>
        <v>#NUM!</v>
      </c>
      <c r="S26" s="89" t="e">
        <f t="shared" si="8"/>
        <v>#NUM!</v>
      </c>
      <c r="T26" s="89" t="e">
        <f t="shared" si="9"/>
        <v>#NUM!</v>
      </c>
      <c r="U26" s="89" t="e">
        <f t="shared" si="10"/>
        <v>#N/A</v>
      </c>
      <c r="V26" s="89" t="e">
        <f t="shared" si="11"/>
        <v>#NUM!</v>
      </c>
      <c r="W26" s="89" t="e">
        <f t="shared" si="12"/>
        <v>#NUM!</v>
      </c>
      <c r="X26" s="89" t="e">
        <f t="shared" si="13"/>
        <v>#NUM!</v>
      </c>
      <c r="Y26" s="89" t="e">
        <f t="shared" si="14"/>
        <v>#NUM!</v>
      </c>
      <c r="Z26" s="89" t="e">
        <f t="shared" si="15"/>
        <v>#N/A</v>
      </c>
      <c r="AA26" s="89" t="e">
        <f t="shared" si="16"/>
        <v>#NUM!</v>
      </c>
      <c r="AB26" s="89" t="e">
        <f t="shared" si="17"/>
        <v>#NUM!</v>
      </c>
      <c r="AC26" s="89" t="e">
        <f t="shared" si="18"/>
        <v>#NUM!</v>
      </c>
      <c r="AD26" s="89" t="e">
        <f t="shared" si="19"/>
        <v>#NUM!</v>
      </c>
      <c r="AE26" s="89" t="e">
        <f t="shared" si="20"/>
        <v>#NUM!</v>
      </c>
      <c r="AF26" s="89" t="e">
        <f t="shared" si="21"/>
        <v>#N/A</v>
      </c>
      <c r="AG26" s="89" t="e">
        <f t="shared" si="22"/>
        <v>#NUM!</v>
      </c>
      <c r="AH26" s="89" t="e">
        <f t="shared" si="23"/>
        <v>#NUM!</v>
      </c>
      <c r="AI26" s="89" t="e">
        <f t="shared" si="24"/>
        <v>#NUM!</v>
      </c>
      <c r="AJ26" s="89" t="e">
        <f t="shared" si="25"/>
        <v>#N/A</v>
      </c>
    </row>
    <row r="27" spans="1:36" ht="12.95" customHeight="1" x14ac:dyDescent="0.15">
      <c r="A27" s="88"/>
      <c r="B27" s="134"/>
      <c r="C27" s="135"/>
      <c r="D27" s="88"/>
      <c r="E27" s="88"/>
      <c r="F27" s="4" t="str">
        <f t="shared" si="26"/>
        <v/>
      </c>
      <c r="G27" s="88"/>
      <c r="H27" s="88"/>
      <c r="I27" s="88"/>
      <c r="J27" s="1" t="s">
        <v>15</v>
      </c>
      <c r="K27" s="89" t="e">
        <f t="shared" si="0"/>
        <v>#NUM!</v>
      </c>
      <c r="L27" s="89" t="e">
        <f t="shared" si="1"/>
        <v>#NUM!</v>
      </c>
      <c r="M27" s="89" t="e">
        <f t="shared" si="2"/>
        <v>#NUM!</v>
      </c>
      <c r="N27" s="89" t="e">
        <f t="shared" si="3"/>
        <v>#NUM!</v>
      </c>
      <c r="O27" s="89" t="e">
        <f t="shared" si="4"/>
        <v>#NUM!</v>
      </c>
      <c r="P27" s="89" t="e">
        <f t="shared" si="5"/>
        <v>#N/A</v>
      </c>
      <c r="Q27" s="89" t="e">
        <f t="shared" si="6"/>
        <v>#NUM!</v>
      </c>
      <c r="R27" s="89" t="e">
        <f t="shared" si="7"/>
        <v>#NUM!</v>
      </c>
      <c r="S27" s="89" t="e">
        <f t="shared" si="8"/>
        <v>#NUM!</v>
      </c>
      <c r="T27" s="89" t="e">
        <f t="shared" si="9"/>
        <v>#NUM!</v>
      </c>
      <c r="U27" s="89" t="e">
        <f t="shared" si="10"/>
        <v>#N/A</v>
      </c>
      <c r="V27" s="89" t="e">
        <f t="shared" si="11"/>
        <v>#NUM!</v>
      </c>
      <c r="W27" s="89" t="e">
        <f t="shared" si="12"/>
        <v>#NUM!</v>
      </c>
      <c r="X27" s="89" t="e">
        <f t="shared" si="13"/>
        <v>#NUM!</v>
      </c>
      <c r="Y27" s="89" t="e">
        <f t="shared" si="14"/>
        <v>#NUM!</v>
      </c>
      <c r="Z27" s="89" t="e">
        <f t="shared" si="15"/>
        <v>#N/A</v>
      </c>
      <c r="AA27" s="89" t="e">
        <f t="shared" si="16"/>
        <v>#NUM!</v>
      </c>
      <c r="AB27" s="89" t="e">
        <f t="shared" si="17"/>
        <v>#NUM!</v>
      </c>
      <c r="AC27" s="89" t="e">
        <f t="shared" si="18"/>
        <v>#NUM!</v>
      </c>
      <c r="AD27" s="89" t="e">
        <f t="shared" si="19"/>
        <v>#NUM!</v>
      </c>
      <c r="AE27" s="89" t="e">
        <f t="shared" si="20"/>
        <v>#NUM!</v>
      </c>
      <c r="AF27" s="89" t="e">
        <f t="shared" si="21"/>
        <v>#N/A</v>
      </c>
      <c r="AG27" s="89" t="e">
        <f t="shared" si="22"/>
        <v>#NUM!</v>
      </c>
      <c r="AH27" s="89" t="e">
        <f t="shared" si="23"/>
        <v>#NUM!</v>
      </c>
      <c r="AI27" s="89" t="e">
        <f t="shared" si="24"/>
        <v>#NUM!</v>
      </c>
      <c r="AJ27" s="89" t="e">
        <f t="shared" si="25"/>
        <v>#N/A</v>
      </c>
    </row>
    <row r="28" spans="1:36" ht="12.95" customHeight="1" x14ac:dyDescent="0.15">
      <c r="A28" s="88"/>
      <c r="B28" s="134"/>
      <c r="C28" s="135"/>
      <c r="D28" s="88"/>
      <c r="E28" s="88"/>
      <c r="F28" s="4" t="str">
        <f t="shared" si="26"/>
        <v/>
      </c>
      <c r="G28" s="88"/>
      <c r="H28" s="88"/>
      <c r="I28" s="88"/>
      <c r="J28" s="1" t="s">
        <v>15</v>
      </c>
      <c r="K28" s="89" t="e">
        <f t="shared" si="0"/>
        <v>#NUM!</v>
      </c>
      <c r="L28" s="89" t="e">
        <f t="shared" si="1"/>
        <v>#NUM!</v>
      </c>
      <c r="M28" s="89" t="e">
        <f t="shared" si="2"/>
        <v>#NUM!</v>
      </c>
      <c r="N28" s="89" t="e">
        <f t="shared" si="3"/>
        <v>#NUM!</v>
      </c>
      <c r="O28" s="89" t="e">
        <f t="shared" si="4"/>
        <v>#NUM!</v>
      </c>
      <c r="P28" s="89" t="e">
        <f t="shared" si="5"/>
        <v>#N/A</v>
      </c>
      <c r="Q28" s="89" t="e">
        <f t="shared" si="6"/>
        <v>#NUM!</v>
      </c>
      <c r="R28" s="89" t="e">
        <f t="shared" si="7"/>
        <v>#NUM!</v>
      </c>
      <c r="S28" s="89" t="e">
        <f t="shared" si="8"/>
        <v>#NUM!</v>
      </c>
      <c r="T28" s="89" t="e">
        <f t="shared" si="9"/>
        <v>#NUM!</v>
      </c>
      <c r="U28" s="89" t="e">
        <f t="shared" si="10"/>
        <v>#N/A</v>
      </c>
      <c r="V28" s="89" t="e">
        <f t="shared" si="11"/>
        <v>#NUM!</v>
      </c>
      <c r="W28" s="89" t="e">
        <f t="shared" si="12"/>
        <v>#NUM!</v>
      </c>
      <c r="X28" s="89" t="e">
        <f t="shared" si="13"/>
        <v>#NUM!</v>
      </c>
      <c r="Y28" s="89" t="e">
        <f t="shared" si="14"/>
        <v>#NUM!</v>
      </c>
      <c r="Z28" s="89" t="e">
        <f t="shared" si="15"/>
        <v>#N/A</v>
      </c>
      <c r="AA28" s="89" t="e">
        <f t="shared" si="16"/>
        <v>#NUM!</v>
      </c>
      <c r="AB28" s="89" t="e">
        <f t="shared" si="17"/>
        <v>#NUM!</v>
      </c>
      <c r="AC28" s="89" t="e">
        <f t="shared" si="18"/>
        <v>#NUM!</v>
      </c>
      <c r="AD28" s="89" t="e">
        <f t="shared" si="19"/>
        <v>#NUM!</v>
      </c>
      <c r="AE28" s="89" t="e">
        <f t="shared" si="20"/>
        <v>#NUM!</v>
      </c>
      <c r="AF28" s="89" t="e">
        <f t="shared" si="21"/>
        <v>#N/A</v>
      </c>
      <c r="AG28" s="89" t="e">
        <f t="shared" si="22"/>
        <v>#NUM!</v>
      </c>
      <c r="AH28" s="89" t="e">
        <f t="shared" si="23"/>
        <v>#NUM!</v>
      </c>
      <c r="AI28" s="89" t="e">
        <f t="shared" si="24"/>
        <v>#NUM!</v>
      </c>
      <c r="AJ28" s="89" t="e">
        <f t="shared" si="25"/>
        <v>#N/A</v>
      </c>
    </row>
    <row r="29" spans="1:36" ht="12.95" customHeight="1" x14ac:dyDescent="0.15">
      <c r="A29" s="88"/>
      <c r="B29" s="134"/>
      <c r="C29" s="135"/>
      <c r="D29" s="88"/>
      <c r="E29" s="88"/>
      <c r="F29" s="4" t="str">
        <f t="shared" si="26"/>
        <v/>
      </c>
      <c r="G29" s="88"/>
      <c r="H29" s="88"/>
      <c r="I29" s="88"/>
      <c r="J29" s="1" t="s">
        <v>15</v>
      </c>
      <c r="K29" s="89" t="e">
        <f t="shared" si="0"/>
        <v>#NUM!</v>
      </c>
      <c r="L29" s="89" t="e">
        <f t="shared" si="1"/>
        <v>#NUM!</v>
      </c>
      <c r="M29" s="89" t="e">
        <f t="shared" si="2"/>
        <v>#NUM!</v>
      </c>
      <c r="N29" s="89" t="e">
        <f t="shared" si="3"/>
        <v>#NUM!</v>
      </c>
      <c r="O29" s="89" t="e">
        <f t="shared" si="4"/>
        <v>#NUM!</v>
      </c>
      <c r="P29" s="89" t="e">
        <f t="shared" si="5"/>
        <v>#N/A</v>
      </c>
      <c r="Q29" s="89" t="e">
        <f t="shared" si="6"/>
        <v>#NUM!</v>
      </c>
      <c r="R29" s="89" t="e">
        <f t="shared" si="7"/>
        <v>#NUM!</v>
      </c>
      <c r="S29" s="89" t="e">
        <f t="shared" si="8"/>
        <v>#NUM!</v>
      </c>
      <c r="T29" s="89" t="e">
        <f t="shared" si="9"/>
        <v>#NUM!</v>
      </c>
      <c r="U29" s="89" t="e">
        <f t="shared" si="10"/>
        <v>#N/A</v>
      </c>
      <c r="V29" s="89" t="e">
        <f t="shared" si="11"/>
        <v>#NUM!</v>
      </c>
      <c r="W29" s="89" t="e">
        <f t="shared" si="12"/>
        <v>#NUM!</v>
      </c>
      <c r="X29" s="89" t="e">
        <f t="shared" si="13"/>
        <v>#NUM!</v>
      </c>
      <c r="Y29" s="89" t="e">
        <f t="shared" si="14"/>
        <v>#NUM!</v>
      </c>
      <c r="Z29" s="89" t="e">
        <f t="shared" si="15"/>
        <v>#N/A</v>
      </c>
      <c r="AA29" s="89" t="e">
        <f t="shared" si="16"/>
        <v>#NUM!</v>
      </c>
      <c r="AB29" s="89" t="e">
        <f t="shared" si="17"/>
        <v>#NUM!</v>
      </c>
      <c r="AC29" s="89" t="e">
        <f t="shared" si="18"/>
        <v>#NUM!</v>
      </c>
      <c r="AD29" s="89" t="e">
        <f t="shared" si="19"/>
        <v>#NUM!</v>
      </c>
      <c r="AE29" s="89" t="e">
        <f t="shared" si="20"/>
        <v>#NUM!</v>
      </c>
      <c r="AF29" s="89" t="e">
        <f t="shared" si="21"/>
        <v>#N/A</v>
      </c>
      <c r="AG29" s="89" t="e">
        <f t="shared" si="22"/>
        <v>#NUM!</v>
      </c>
      <c r="AH29" s="89" t="e">
        <f t="shared" si="23"/>
        <v>#NUM!</v>
      </c>
      <c r="AI29" s="89" t="e">
        <f t="shared" si="24"/>
        <v>#NUM!</v>
      </c>
      <c r="AJ29" s="89" t="e">
        <f t="shared" si="25"/>
        <v>#N/A</v>
      </c>
    </row>
    <row r="30" spans="1:36" ht="12.95" customHeight="1" x14ac:dyDescent="0.15">
      <c r="A30" s="88"/>
      <c r="B30" s="134"/>
      <c r="C30" s="135"/>
      <c r="D30" s="88"/>
      <c r="E30" s="88"/>
      <c r="F30" s="4" t="str">
        <f t="shared" si="26"/>
        <v/>
      </c>
      <c r="G30" s="88"/>
      <c r="H30" s="88"/>
      <c r="I30" s="88"/>
      <c r="J30" s="1" t="s">
        <v>15</v>
      </c>
      <c r="K30" s="89" t="e">
        <f t="shared" si="0"/>
        <v>#NUM!</v>
      </c>
      <c r="L30" s="89" t="e">
        <f t="shared" si="1"/>
        <v>#NUM!</v>
      </c>
      <c r="M30" s="89" t="e">
        <f t="shared" si="2"/>
        <v>#NUM!</v>
      </c>
      <c r="N30" s="89" t="e">
        <f t="shared" si="3"/>
        <v>#NUM!</v>
      </c>
      <c r="O30" s="89" t="e">
        <f t="shared" si="4"/>
        <v>#NUM!</v>
      </c>
      <c r="P30" s="89" t="e">
        <f t="shared" si="5"/>
        <v>#N/A</v>
      </c>
      <c r="Q30" s="89" t="e">
        <f t="shared" si="6"/>
        <v>#NUM!</v>
      </c>
      <c r="R30" s="89" t="e">
        <f t="shared" si="7"/>
        <v>#NUM!</v>
      </c>
      <c r="S30" s="89" t="e">
        <f t="shared" si="8"/>
        <v>#NUM!</v>
      </c>
      <c r="T30" s="89" t="e">
        <f t="shared" si="9"/>
        <v>#NUM!</v>
      </c>
      <c r="U30" s="89" t="e">
        <f t="shared" si="10"/>
        <v>#N/A</v>
      </c>
      <c r="V30" s="89" t="e">
        <f t="shared" si="11"/>
        <v>#NUM!</v>
      </c>
      <c r="W30" s="89" t="e">
        <f t="shared" si="12"/>
        <v>#NUM!</v>
      </c>
      <c r="X30" s="89" t="e">
        <f t="shared" si="13"/>
        <v>#NUM!</v>
      </c>
      <c r="Y30" s="89" t="e">
        <f t="shared" si="14"/>
        <v>#NUM!</v>
      </c>
      <c r="Z30" s="89" t="e">
        <f t="shared" si="15"/>
        <v>#N/A</v>
      </c>
      <c r="AA30" s="89" t="e">
        <f t="shared" si="16"/>
        <v>#NUM!</v>
      </c>
      <c r="AB30" s="89" t="e">
        <f t="shared" si="17"/>
        <v>#NUM!</v>
      </c>
      <c r="AC30" s="89" t="e">
        <f t="shared" si="18"/>
        <v>#NUM!</v>
      </c>
      <c r="AD30" s="89" t="e">
        <f t="shared" si="19"/>
        <v>#NUM!</v>
      </c>
      <c r="AE30" s="89" t="e">
        <f t="shared" si="20"/>
        <v>#NUM!</v>
      </c>
      <c r="AF30" s="89" t="e">
        <f t="shared" si="21"/>
        <v>#N/A</v>
      </c>
      <c r="AG30" s="89" t="e">
        <f t="shared" si="22"/>
        <v>#NUM!</v>
      </c>
      <c r="AH30" s="89" t="e">
        <f t="shared" si="23"/>
        <v>#NUM!</v>
      </c>
      <c r="AI30" s="89" t="e">
        <f t="shared" si="24"/>
        <v>#NUM!</v>
      </c>
      <c r="AJ30" s="89" t="e">
        <f t="shared" si="25"/>
        <v>#N/A</v>
      </c>
    </row>
    <row r="31" spans="1:36" ht="12.95" customHeight="1" x14ac:dyDescent="0.15">
      <c r="A31" s="88"/>
      <c r="B31" s="99"/>
      <c r="C31" s="99"/>
      <c r="D31" s="88"/>
      <c r="E31" s="88"/>
      <c r="F31" s="4" t="str">
        <f t="shared" si="26"/>
        <v/>
      </c>
      <c r="G31" s="88"/>
      <c r="H31" s="88"/>
      <c r="I31" s="88"/>
      <c r="J31" s="1" t="s">
        <v>15</v>
      </c>
      <c r="K31" s="89" t="e">
        <f t="shared" si="0"/>
        <v>#NUM!</v>
      </c>
      <c r="L31" s="89" t="e">
        <f t="shared" si="1"/>
        <v>#NUM!</v>
      </c>
      <c r="M31" s="89" t="e">
        <f t="shared" si="2"/>
        <v>#NUM!</v>
      </c>
      <c r="N31" s="89" t="e">
        <f t="shared" si="3"/>
        <v>#NUM!</v>
      </c>
      <c r="O31" s="89" t="e">
        <f t="shared" si="4"/>
        <v>#NUM!</v>
      </c>
      <c r="P31" s="89" t="e">
        <f t="shared" si="5"/>
        <v>#N/A</v>
      </c>
      <c r="Q31" s="89" t="e">
        <f t="shared" si="6"/>
        <v>#NUM!</v>
      </c>
      <c r="R31" s="89" t="e">
        <f t="shared" si="7"/>
        <v>#NUM!</v>
      </c>
      <c r="S31" s="89" t="e">
        <f t="shared" si="8"/>
        <v>#NUM!</v>
      </c>
      <c r="T31" s="89" t="e">
        <f t="shared" si="9"/>
        <v>#NUM!</v>
      </c>
      <c r="U31" s="89" t="e">
        <f t="shared" si="10"/>
        <v>#N/A</v>
      </c>
      <c r="V31" s="89" t="e">
        <f t="shared" si="11"/>
        <v>#NUM!</v>
      </c>
      <c r="W31" s="89" t="e">
        <f t="shared" si="12"/>
        <v>#NUM!</v>
      </c>
      <c r="X31" s="89" t="e">
        <f t="shared" si="13"/>
        <v>#NUM!</v>
      </c>
      <c r="Y31" s="89" t="e">
        <f t="shared" si="14"/>
        <v>#NUM!</v>
      </c>
      <c r="Z31" s="89" t="e">
        <f t="shared" si="15"/>
        <v>#N/A</v>
      </c>
      <c r="AA31" s="89" t="e">
        <f t="shared" si="16"/>
        <v>#NUM!</v>
      </c>
      <c r="AB31" s="89" t="e">
        <f t="shared" si="17"/>
        <v>#NUM!</v>
      </c>
      <c r="AC31" s="89" t="e">
        <f t="shared" si="18"/>
        <v>#NUM!</v>
      </c>
      <c r="AD31" s="89" t="e">
        <f t="shared" si="19"/>
        <v>#NUM!</v>
      </c>
      <c r="AE31" s="89" t="e">
        <f t="shared" si="20"/>
        <v>#NUM!</v>
      </c>
      <c r="AF31" s="89" t="e">
        <f t="shared" si="21"/>
        <v>#N/A</v>
      </c>
      <c r="AG31" s="89" t="e">
        <f t="shared" si="22"/>
        <v>#NUM!</v>
      </c>
      <c r="AH31" s="89" t="e">
        <f t="shared" si="23"/>
        <v>#NUM!</v>
      </c>
      <c r="AI31" s="89" t="e">
        <f t="shared" si="24"/>
        <v>#NUM!</v>
      </c>
      <c r="AJ31" s="89" t="e">
        <f t="shared" si="25"/>
        <v>#N/A</v>
      </c>
    </row>
    <row r="32" spans="1:36" ht="12.95" customHeight="1" x14ac:dyDescent="0.15">
      <c r="A32" s="88"/>
      <c r="B32" s="99"/>
      <c r="C32" s="99"/>
      <c r="D32" s="88"/>
      <c r="E32" s="88"/>
      <c r="F32" s="4" t="str">
        <f t="shared" si="26"/>
        <v/>
      </c>
      <c r="G32" s="88"/>
      <c r="H32" s="88"/>
      <c r="I32" s="88"/>
      <c r="J32" s="1" t="s">
        <v>15</v>
      </c>
      <c r="K32" s="89" t="e">
        <f t="shared" si="0"/>
        <v>#NUM!</v>
      </c>
      <c r="L32" s="89" t="e">
        <f t="shared" si="1"/>
        <v>#NUM!</v>
      </c>
      <c r="M32" s="89" t="e">
        <f t="shared" si="2"/>
        <v>#NUM!</v>
      </c>
      <c r="N32" s="89" t="e">
        <f t="shared" si="3"/>
        <v>#NUM!</v>
      </c>
      <c r="O32" s="89" t="e">
        <f t="shared" si="4"/>
        <v>#NUM!</v>
      </c>
      <c r="P32" s="89" t="e">
        <f t="shared" si="5"/>
        <v>#N/A</v>
      </c>
      <c r="Q32" s="89" t="e">
        <f t="shared" si="6"/>
        <v>#NUM!</v>
      </c>
      <c r="R32" s="89" t="e">
        <f t="shared" si="7"/>
        <v>#NUM!</v>
      </c>
      <c r="S32" s="89" t="e">
        <f t="shared" si="8"/>
        <v>#NUM!</v>
      </c>
      <c r="T32" s="89" t="e">
        <f t="shared" si="9"/>
        <v>#NUM!</v>
      </c>
      <c r="U32" s="89" t="e">
        <f t="shared" si="10"/>
        <v>#N/A</v>
      </c>
      <c r="V32" s="89" t="e">
        <f t="shared" si="11"/>
        <v>#NUM!</v>
      </c>
      <c r="W32" s="89" t="e">
        <f t="shared" si="12"/>
        <v>#NUM!</v>
      </c>
      <c r="X32" s="89" t="e">
        <f t="shared" si="13"/>
        <v>#NUM!</v>
      </c>
      <c r="Y32" s="89" t="e">
        <f t="shared" si="14"/>
        <v>#NUM!</v>
      </c>
      <c r="Z32" s="89" t="e">
        <f t="shared" si="15"/>
        <v>#N/A</v>
      </c>
      <c r="AA32" s="89" t="e">
        <f t="shared" si="16"/>
        <v>#NUM!</v>
      </c>
      <c r="AB32" s="89" t="e">
        <f t="shared" si="17"/>
        <v>#NUM!</v>
      </c>
      <c r="AC32" s="89" t="e">
        <f t="shared" si="18"/>
        <v>#NUM!</v>
      </c>
      <c r="AD32" s="89" t="e">
        <f t="shared" si="19"/>
        <v>#NUM!</v>
      </c>
      <c r="AE32" s="89" t="e">
        <f t="shared" si="20"/>
        <v>#NUM!</v>
      </c>
      <c r="AF32" s="89" t="e">
        <f t="shared" si="21"/>
        <v>#N/A</v>
      </c>
      <c r="AG32" s="89" t="e">
        <f t="shared" si="22"/>
        <v>#NUM!</v>
      </c>
      <c r="AH32" s="89" t="e">
        <f t="shared" si="23"/>
        <v>#NUM!</v>
      </c>
      <c r="AI32" s="89" t="e">
        <f t="shared" si="24"/>
        <v>#NUM!</v>
      </c>
      <c r="AJ32" s="89" t="e">
        <f t="shared" si="25"/>
        <v>#N/A</v>
      </c>
    </row>
    <row r="33" spans="1:36" ht="12.95" customHeight="1" x14ac:dyDescent="0.15">
      <c r="A33" s="88"/>
      <c r="B33" s="99"/>
      <c r="C33" s="99"/>
      <c r="D33" s="88"/>
      <c r="E33" s="88"/>
      <c r="F33" s="4" t="str">
        <f t="shared" si="26"/>
        <v/>
      </c>
      <c r="G33" s="88"/>
      <c r="H33" s="88"/>
      <c r="I33" s="88"/>
      <c r="J33" s="1" t="s">
        <v>15</v>
      </c>
      <c r="K33" s="89" t="e">
        <f t="shared" si="0"/>
        <v>#NUM!</v>
      </c>
      <c r="L33" s="89" t="e">
        <f t="shared" si="1"/>
        <v>#NUM!</v>
      </c>
      <c r="M33" s="89" t="e">
        <f t="shared" si="2"/>
        <v>#NUM!</v>
      </c>
      <c r="N33" s="89" t="e">
        <f t="shared" si="3"/>
        <v>#NUM!</v>
      </c>
      <c r="O33" s="89" t="e">
        <f t="shared" si="4"/>
        <v>#NUM!</v>
      </c>
      <c r="P33" s="89" t="e">
        <f t="shared" si="5"/>
        <v>#N/A</v>
      </c>
      <c r="Q33" s="89" t="e">
        <f t="shared" si="6"/>
        <v>#NUM!</v>
      </c>
      <c r="R33" s="89" t="e">
        <f t="shared" si="7"/>
        <v>#NUM!</v>
      </c>
      <c r="S33" s="89" t="e">
        <f t="shared" si="8"/>
        <v>#NUM!</v>
      </c>
      <c r="T33" s="89" t="e">
        <f t="shared" si="9"/>
        <v>#NUM!</v>
      </c>
      <c r="U33" s="89" t="e">
        <f t="shared" si="10"/>
        <v>#N/A</v>
      </c>
      <c r="V33" s="89" t="e">
        <f t="shared" si="11"/>
        <v>#NUM!</v>
      </c>
      <c r="W33" s="89" t="e">
        <f t="shared" si="12"/>
        <v>#NUM!</v>
      </c>
      <c r="X33" s="89" t="e">
        <f t="shared" si="13"/>
        <v>#NUM!</v>
      </c>
      <c r="Y33" s="89" t="e">
        <f t="shared" si="14"/>
        <v>#NUM!</v>
      </c>
      <c r="Z33" s="89" t="e">
        <f t="shared" si="15"/>
        <v>#N/A</v>
      </c>
      <c r="AA33" s="89" t="e">
        <f t="shared" si="16"/>
        <v>#NUM!</v>
      </c>
      <c r="AB33" s="89" t="e">
        <f t="shared" si="17"/>
        <v>#NUM!</v>
      </c>
      <c r="AC33" s="89" t="e">
        <f t="shared" si="18"/>
        <v>#NUM!</v>
      </c>
      <c r="AD33" s="89" t="e">
        <f t="shared" si="19"/>
        <v>#NUM!</v>
      </c>
      <c r="AE33" s="89" t="e">
        <f t="shared" si="20"/>
        <v>#NUM!</v>
      </c>
      <c r="AF33" s="89" t="e">
        <f t="shared" si="21"/>
        <v>#N/A</v>
      </c>
      <c r="AG33" s="89" t="e">
        <f t="shared" si="22"/>
        <v>#NUM!</v>
      </c>
      <c r="AH33" s="89" t="e">
        <f t="shared" si="23"/>
        <v>#NUM!</v>
      </c>
      <c r="AI33" s="89" t="e">
        <f t="shared" si="24"/>
        <v>#NUM!</v>
      </c>
      <c r="AJ33" s="89" t="e">
        <f t="shared" si="25"/>
        <v>#N/A</v>
      </c>
    </row>
    <row r="34" spans="1:36" ht="12.95" customHeight="1" x14ac:dyDescent="0.15">
      <c r="A34" s="88"/>
      <c r="B34" s="99"/>
      <c r="C34" s="99"/>
      <c r="D34" s="88"/>
      <c r="E34" s="88"/>
      <c r="F34" s="4" t="str">
        <f t="shared" si="26"/>
        <v/>
      </c>
      <c r="G34" s="88"/>
      <c r="H34" s="88"/>
      <c r="I34" s="88"/>
      <c r="K34" s="89" t="e">
        <f t="shared" si="0"/>
        <v>#NUM!</v>
      </c>
      <c r="L34" s="89" t="e">
        <f t="shared" si="1"/>
        <v>#NUM!</v>
      </c>
      <c r="M34" s="89" t="e">
        <f t="shared" si="2"/>
        <v>#NUM!</v>
      </c>
      <c r="N34" s="89" t="e">
        <f t="shared" si="3"/>
        <v>#NUM!</v>
      </c>
      <c r="O34" s="89" t="e">
        <f t="shared" si="4"/>
        <v>#NUM!</v>
      </c>
      <c r="P34" s="89" t="e">
        <f t="shared" si="5"/>
        <v>#N/A</v>
      </c>
      <c r="Q34" s="89" t="e">
        <f t="shared" si="6"/>
        <v>#NUM!</v>
      </c>
      <c r="R34" s="89" t="e">
        <f t="shared" si="7"/>
        <v>#NUM!</v>
      </c>
      <c r="S34" s="89" t="e">
        <f t="shared" si="8"/>
        <v>#NUM!</v>
      </c>
      <c r="T34" s="89" t="e">
        <f t="shared" si="9"/>
        <v>#NUM!</v>
      </c>
      <c r="U34" s="89" t="e">
        <f t="shared" si="10"/>
        <v>#N/A</v>
      </c>
      <c r="V34" s="89" t="e">
        <f t="shared" si="11"/>
        <v>#NUM!</v>
      </c>
      <c r="W34" s="89" t="e">
        <f t="shared" si="12"/>
        <v>#NUM!</v>
      </c>
      <c r="X34" s="89" t="e">
        <f t="shared" si="13"/>
        <v>#NUM!</v>
      </c>
      <c r="Y34" s="89" t="e">
        <f t="shared" si="14"/>
        <v>#NUM!</v>
      </c>
      <c r="Z34" s="89" t="e">
        <f t="shared" si="15"/>
        <v>#N/A</v>
      </c>
      <c r="AA34" s="89" t="e">
        <f t="shared" si="16"/>
        <v>#NUM!</v>
      </c>
      <c r="AB34" s="89" t="e">
        <f t="shared" si="17"/>
        <v>#NUM!</v>
      </c>
      <c r="AC34" s="89" t="e">
        <f t="shared" si="18"/>
        <v>#NUM!</v>
      </c>
      <c r="AD34" s="89" t="e">
        <f t="shared" si="19"/>
        <v>#NUM!</v>
      </c>
      <c r="AE34" s="89" t="e">
        <f t="shared" si="20"/>
        <v>#NUM!</v>
      </c>
      <c r="AF34" s="89" t="e">
        <f t="shared" si="21"/>
        <v>#N/A</v>
      </c>
      <c r="AG34" s="89" t="e">
        <f t="shared" si="22"/>
        <v>#NUM!</v>
      </c>
      <c r="AH34" s="89" t="e">
        <f t="shared" si="23"/>
        <v>#NUM!</v>
      </c>
      <c r="AI34" s="89" t="e">
        <f t="shared" si="24"/>
        <v>#NUM!</v>
      </c>
      <c r="AJ34" s="89" t="e">
        <f t="shared" si="25"/>
        <v>#N/A</v>
      </c>
    </row>
    <row r="35" spans="1:36" ht="12.95" customHeight="1" x14ac:dyDescent="0.15">
      <c r="A35" s="88"/>
      <c r="B35" s="99"/>
      <c r="C35" s="99"/>
      <c r="D35" s="88"/>
      <c r="E35" s="88"/>
      <c r="F35" s="4" t="str">
        <f t="shared" si="26"/>
        <v/>
      </c>
      <c r="G35" s="88"/>
      <c r="H35" s="88"/>
      <c r="I35" s="88"/>
      <c r="K35" s="89" t="e">
        <f t="shared" si="0"/>
        <v>#NUM!</v>
      </c>
      <c r="L35" s="89" t="e">
        <f t="shared" si="1"/>
        <v>#NUM!</v>
      </c>
      <c r="M35" s="89" t="e">
        <f t="shared" si="2"/>
        <v>#NUM!</v>
      </c>
      <c r="N35" s="89" t="e">
        <f t="shared" si="3"/>
        <v>#NUM!</v>
      </c>
      <c r="O35" s="89" t="e">
        <f t="shared" si="4"/>
        <v>#NUM!</v>
      </c>
      <c r="P35" s="89" t="e">
        <f t="shared" si="5"/>
        <v>#N/A</v>
      </c>
      <c r="Q35" s="89" t="e">
        <f t="shared" si="6"/>
        <v>#NUM!</v>
      </c>
      <c r="R35" s="89" t="e">
        <f t="shared" si="7"/>
        <v>#NUM!</v>
      </c>
      <c r="S35" s="89" t="e">
        <f t="shared" si="8"/>
        <v>#NUM!</v>
      </c>
      <c r="T35" s="89" t="e">
        <f t="shared" si="9"/>
        <v>#NUM!</v>
      </c>
      <c r="U35" s="89" t="e">
        <f t="shared" si="10"/>
        <v>#N/A</v>
      </c>
      <c r="V35" s="89" t="e">
        <f t="shared" si="11"/>
        <v>#NUM!</v>
      </c>
      <c r="W35" s="89" t="e">
        <f t="shared" si="12"/>
        <v>#NUM!</v>
      </c>
      <c r="X35" s="89" t="e">
        <f t="shared" si="13"/>
        <v>#NUM!</v>
      </c>
      <c r="Y35" s="89" t="e">
        <f t="shared" si="14"/>
        <v>#NUM!</v>
      </c>
      <c r="Z35" s="89" t="e">
        <f t="shared" si="15"/>
        <v>#N/A</v>
      </c>
      <c r="AA35" s="89" t="e">
        <f t="shared" si="16"/>
        <v>#NUM!</v>
      </c>
      <c r="AB35" s="89" t="e">
        <f t="shared" si="17"/>
        <v>#NUM!</v>
      </c>
      <c r="AC35" s="89" t="e">
        <f t="shared" si="18"/>
        <v>#NUM!</v>
      </c>
      <c r="AD35" s="89" t="e">
        <f t="shared" si="19"/>
        <v>#NUM!</v>
      </c>
      <c r="AE35" s="89" t="e">
        <f t="shared" si="20"/>
        <v>#NUM!</v>
      </c>
      <c r="AF35" s="89" t="e">
        <f t="shared" si="21"/>
        <v>#N/A</v>
      </c>
      <c r="AG35" s="89" t="e">
        <f t="shared" si="22"/>
        <v>#NUM!</v>
      </c>
      <c r="AH35" s="89" t="e">
        <f t="shared" si="23"/>
        <v>#NUM!</v>
      </c>
      <c r="AI35" s="89" t="e">
        <f t="shared" si="24"/>
        <v>#NUM!</v>
      </c>
      <c r="AJ35" s="89" t="e">
        <f t="shared" si="25"/>
        <v>#N/A</v>
      </c>
    </row>
    <row r="36" spans="1:36" ht="12.95" customHeight="1" x14ac:dyDescent="0.15">
      <c r="A36" s="88"/>
      <c r="B36" s="99"/>
      <c r="C36" s="99"/>
      <c r="D36" s="88"/>
      <c r="E36" s="88"/>
      <c r="F36" s="4" t="str">
        <f t="shared" si="26"/>
        <v/>
      </c>
      <c r="G36" s="88"/>
      <c r="H36" s="88"/>
      <c r="I36" s="88"/>
      <c r="K36" s="89" t="e">
        <f t="shared" si="0"/>
        <v>#NUM!</v>
      </c>
      <c r="L36" s="89" t="e">
        <f t="shared" si="1"/>
        <v>#NUM!</v>
      </c>
      <c r="M36" s="89" t="e">
        <f t="shared" si="2"/>
        <v>#NUM!</v>
      </c>
      <c r="N36" s="89" t="e">
        <f t="shared" si="3"/>
        <v>#NUM!</v>
      </c>
      <c r="O36" s="89" t="e">
        <f t="shared" si="4"/>
        <v>#NUM!</v>
      </c>
      <c r="P36" s="89" t="e">
        <f t="shared" si="5"/>
        <v>#N/A</v>
      </c>
      <c r="Q36" s="89" t="e">
        <f t="shared" si="6"/>
        <v>#NUM!</v>
      </c>
      <c r="R36" s="89" t="e">
        <f t="shared" si="7"/>
        <v>#NUM!</v>
      </c>
      <c r="S36" s="89" t="e">
        <f t="shared" si="8"/>
        <v>#NUM!</v>
      </c>
      <c r="T36" s="89" t="e">
        <f t="shared" si="9"/>
        <v>#NUM!</v>
      </c>
      <c r="U36" s="89" t="e">
        <f t="shared" si="10"/>
        <v>#N/A</v>
      </c>
      <c r="V36" s="89" t="e">
        <f t="shared" si="11"/>
        <v>#NUM!</v>
      </c>
      <c r="W36" s="89" t="e">
        <f t="shared" si="12"/>
        <v>#NUM!</v>
      </c>
      <c r="X36" s="89" t="e">
        <f t="shared" si="13"/>
        <v>#NUM!</v>
      </c>
      <c r="Y36" s="89" t="e">
        <f t="shared" si="14"/>
        <v>#NUM!</v>
      </c>
      <c r="Z36" s="89" t="e">
        <f t="shared" si="15"/>
        <v>#N/A</v>
      </c>
      <c r="AA36" s="89" t="e">
        <f t="shared" si="16"/>
        <v>#NUM!</v>
      </c>
      <c r="AB36" s="89" t="e">
        <f t="shared" si="17"/>
        <v>#NUM!</v>
      </c>
      <c r="AC36" s="89" t="e">
        <f t="shared" si="18"/>
        <v>#NUM!</v>
      </c>
      <c r="AD36" s="89" t="e">
        <f t="shared" si="19"/>
        <v>#NUM!</v>
      </c>
      <c r="AE36" s="89" t="e">
        <f t="shared" si="20"/>
        <v>#NUM!</v>
      </c>
      <c r="AF36" s="89" t="e">
        <f t="shared" si="21"/>
        <v>#N/A</v>
      </c>
      <c r="AG36" s="89" t="e">
        <f t="shared" si="22"/>
        <v>#NUM!</v>
      </c>
      <c r="AH36" s="89" t="e">
        <f t="shared" si="23"/>
        <v>#NUM!</v>
      </c>
      <c r="AI36" s="89" t="e">
        <f t="shared" si="24"/>
        <v>#NUM!</v>
      </c>
      <c r="AJ36" s="89" t="e">
        <f t="shared" si="25"/>
        <v>#N/A</v>
      </c>
    </row>
    <row r="37" spans="1:36" ht="12.95" customHeight="1" x14ac:dyDescent="0.15">
      <c r="A37" s="88"/>
      <c r="B37" s="99"/>
      <c r="C37" s="99"/>
      <c r="D37" s="88"/>
      <c r="E37" s="88"/>
      <c r="F37" s="4" t="str">
        <f t="shared" si="26"/>
        <v/>
      </c>
      <c r="G37" s="88"/>
      <c r="H37" s="88"/>
      <c r="I37" s="88"/>
      <c r="K37" s="89" t="e">
        <f t="shared" si="0"/>
        <v>#NUM!</v>
      </c>
      <c r="L37" s="89" t="e">
        <f t="shared" si="1"/>
        <v>#NUM!</v>
      </c>
      <c r="M37" s="89" t="e">
        <f t="shared" si="2"/>
        <v>#NUM!</v>
      </c>
      <c r="N37" s="89" t="e">
        <f t="shared" si="3"/>
        <v>#NUM!</v>
      </c>
      <c r="O37" s="89" t="e">
        <f t="shared" si="4"/>
        <v>#NUM!</v>
      </c>
      <c r="P37" s="89" t="e">
        <f t="shared" si="5"/>
        <v>#N/A</v>
      </c>
      <c r="Q37" s="89" t="e">
        <f t="shared" si="6"/>
        <v>#NUM!</v>
      </c>
      <c r="R37" s="89" t="e">
        <f t="shared" si="7"/>
        <v>#NUM!</v>
      </c>
      <c r="S37" s="89" t="e">
        <f t="shared" si="8"/>
        <v>#NUM!</v>
      </c>
      <c r="T37" s="89" t="e">
        <f t="shared" si="9"/>
        <v>#NUM!</v>
      </c>
      <c r="U37" s="89" t="e">
        <f t="shared" si="10"/>
        <v>#N/A</v>
      </c>
      <c r="V37" s="89" t="e">
        <f t="shared" si="11"/>
        <v>#NUM!</v>
      </c>
      <c r="W37" s="89" t="e">
        <f t="shared" si="12"/>
        <v>#NUM!</v>
      </c>
      <c r="X37" s="89" t="e">
        <f t="shared" si="13"/>
        <v>#NUM!</v>
      </c>
      <c r="Y37" s="89" t="e">
        <f t="shared" si="14"/>
        <v>#NUM!</v>
      </c>
      <c r="Z37" s="89" t="e">
        <f t="shared" si="15"/>
        <v>#N/A</v>
      </c>
      <c r="AA37" s="89" t="e">
        <f t="shared" si="16"/>
        <v>#NUM!</v>
      </c>
      <c r="AB37" s="89" t="e">
        <f t="shared" si="17"/>
        <v>#NUM!</v>
      </c>
      <c r="AC37" s="89" t="e">
        <f t="shared" si="18"/>
        <v>#NUM!</v>
      </c>
      <c r="AD37" s="89" t="e">
        <f t="shared" si="19"/>
        <v>#NUM!</v>
      </c>
      <c r="AE37" s="89" t="e">
        <f t="shared" si="20"/>
        <v>#NUM!</v>
      </c>
      <c r="AF37" s="89" t="e">
        <f t="shared" si="21"/>
        <v>#N/A</v>
      </c>
      <c r="AG37" s="89" t="e">
        <f t="shared" si="22"/>
        <v>#NUM!</v>
      </c>
      <c r="AH37" s="89" t="e">
        <f t="shared" si="23"/>
        <v>#NUM!</v>
      </c>
      <c r="AI37" s="89" t="e">
        <f t="shared" si="24"/>
        <v>#NUM!</v>
      </c>
      <c r="AJ37" s="89" t="e">
        <f t="shared" si="25"/>
        <v>#N/A</v>
      </c>
    </row>
    <row r="38" spans="1:36" ht="12.95" customHeight="1" x14ac:dyDescent="0.15">
      <c r="A38" s="88"/>
      <c r="B38" s="99"/>
      <c r="C38" s="99"/>
      <c r="D38" s="88"/>
      <c r="E38" s="88"/>
      <c r="F38" s="4" t="str">
        <f t="shared" si="26"/>
        <v/>
      </c>
      <c r="G38" s="88"/>
      <c r="H38" s="88"/>
      <c r="I38" s="88"/>
      <c r="K38" s="89" t="e">
        <f t="shared" si="0"/>
        <v>#NUM!</v>
      </c>
      <c r="L38" s="89" t="e">
        <f t="shared" si="1"/>
        <v>#NUM!</v>
      </c>
      <c r="M38" s="89" t="e">
        <f t="shared" si="2"/>
        <v>#NUM!</v>
      </c>
      <c r="N38" s="89" t="e">
        <f t="shared" si="3"/>
        <v>#NUM!</v>
      </c>
      <c r="O38" s="89" t="e">
        <f t="shared" si="4"/>
        <v>#NUM!</v>
      </c>
      <c r="P38" s="89" t="e">
        <f t="shared" si="5"/>
        <v>#N/A</v>
      </c>
      <c r="Q38" s="89" t="e">
        <f t="shared" si="6"/>
        <v>#NUM!</v>
      </c>
      <c r="R38" s="89" t="e">
        <f t="shared" si="7"/>
        <v>#NUM!</v>
      </c>
      <c r="S38" s="89" t="e">
        <f t="shared" si="8"/>
        <v>#NUM!</v>
      </c>
      <c r="T38" s="89" t="e">
        <f t="shared" si="9"/>
        <v>#NUM!</v>
      </c>
      <c r="U38" s="89" t="e">
        <f t="shared" si="10"/>
        <v>#N/A</v>
      </c>
      <c r="V38" s="89" t="e">
        <f t="shared" si="11"/>
        <v>#NUM!</v>
      </c>
      <c r="W38" s="89" t="e">
        <f t="shared" si="12"/>
        <v>#NUM!</v>
      </c>
      <c r="X38" s="89" t="e">
        <f t="shared" si="13"/>
        <v>#NUM!</v>
      </c>
      <c r="Y38" s="89" t="e">
        <f t="shared" si="14"/>
        <v>#NUM!</v>
      </c>
      <c r="Z38" s="89" t="e">
        <f t="shared" si="15"/>
        <v>#N/A</v>
      </c>
      <c r="AA38" s="89" t="e">
        <f t="shared" si="16"/>
        <v>#NUM!</v>
      </c>
      <c r="AB38" s="89" t="e">
        <f t="shared" si="17"/>
        <v>#NUM!</v>
      </c>
      <c r="AC38" s="89" t="e">
        <f t="shared" si="18"/>
        <v>#NUM!</v>
      </c>
      <c r="AD38" s="89" t="e">
        <f t="shared" si="19"/>
        <v>#NUM!</v>
      </c>
      <c r="AE38" s="89" t="e">
        <f t="shared" si="20"/>
        <v>#NUM!</v>
      </c>
      <c r="AF38" s="89" t="e">
        <f t="shared" si="21"/>
        <v>#N/A</v>
      </c>
      <c r="AG38" s="89" t="e">
        <f t="shared" si="22"/>
        <v>#NUM!</v>
      </c>
      <c r="AH38" s="89" t="e">
        <f t="shared" si="23"/>
        <v>#NUM!</v>
      </c>
      <c r="AI38" s="89" t="e">
        <f t="shared" si="24"/>
        <v>#NUM!</v>
      </c>
      <c r="AJ38" s="89" t="e">
        <f t="shared" si="25"/>
        <v>#N/A</v>
      </c>
    </row>
    <row r="39" spans="1:36" ht="12.95" customHeight="1" x14ac:dyDescent="0.15">
      <c r="A39" s="88"/>
      <c r="B39" s="99"/>
      <c r="C39" s="99"/>
      <c r="D39" s="88"/>
      <c r="E39" s="88"/>
      <c r="F39" s="4" t="str">
        <f t="shared" si="26"/>
        <v/>
      </c>
      <c r="G39" s="88"/>
      <c r="H39" s="88"/>
      <c r="I39" s="88"/>
      <c r="K39" s="89" t="e">
        <f t="shared" si="0"/>
        <v>#NUM!</v>
      </c>
      <c r="L39" s="89" t="e">
        <f t="shared" si="1"/>
        <v>#NUM!</v>
      </c>
      <c r="M39" s="89" t="e">
        <f t="shared" si="2"/>
        <v>#NUM!</v>
      </c>
      <c r="N39" s="89" t="e">
        <f t="shared" si="3"/>
        <v>#NUM!</v>
      </c>
      <c r="O39" s="89" t="e">
        <f t="shared" si="4"/>
        <v>#NUM!</v>
      </c>
      <c r="P39" s="89" t="e">
        <f t="shared" si="5"/>
        <v>#N/A</v>
      </c>
      <c r="Q39" s="89" t="e">
        <f t="shared" si="6"/>
        <v>#NUM!</v>
      </c>
      <c r="R39" s="89" t="e">
        <f t="shared" si="7"/>
        <v>#NUM!</v>
      </c>
      <c r="S39" s="89" t="e">
        <f t="shared" si="8"/>
        <v>#NUM!</v>
      </c>
      <c r="T39" s="89" t="e">
        <f t="shared" si="9"/>
        <v>#NUM!</v>
      </c>
      <c r="U39" s="89" t="e">
        <f t="shared" si="10"/>
        <v>#N/A</v>
      </c>
      <c r="V39" s="89" t="e">
        <f t="shared" si="11"/>
        <v>#NUM!</v>
      </c>
      <c r="W39" s="89" t="e">
        <f t="shared" si="12"/>
        <v>#NUM!</v>
      </c>
      <c r="X39" s="89" t="e">
        <f t="shared" si="13"/>
        <v>#NUM!</v>
      </c>
      <c r="Y39" s="89" t="e">
        <f t="shared" si="14"/>
        <v>#NUM!</v>
      </c>
      <c r="Z39" s="89" t="e">
        <f t="shared" si="15"/>
        <v>#N/A</v>
      </c>
      <c r="AA39" s="89" t="e">
        <f t="shared" si="16"/>
        <v>#NUM!</v>
      </c>
      <c r="AB39" s="89" t="e">
        <f t="shared" si="17"/>
        <v>#NUM!</v>
      </c>
      <c r="AC39" s="89" t="e">
        <f t="shared" si="18"/>
        <v>#NUM!</v>
      </c>
      <c r="AD39" s="89" t="e">
        <f t="shared" si="19"/>
        <v>#NUM!</v>
      </c>
      <c r="AE39" s="89" t="e">
        <f t="shared" si="20"/>
        <v>#NUM!</v>
      </c>
      <c r="AF39" s="89" t="e">
        <f t="shared" si="21"/>
        <v>#N/A</v>
      </c>
      <c r="AG39" s="89" t="e">
        <f t="shared" si="22"/>
        <v>#NUM!</v>
      </c>
      <c r="AH39" s="89" t="e">
        <f t="shared" si="23"/>
        <v>#NUM!</v>
      </c>
      <c r="AI39" s="89" t="e">
        <f t="shared" si="24"/>
        <v>#NUM!</v>
      </c>
      <c r="AJ39" s="89" t="e">
        <f t="shared" si="25"/>
        <v>#N/A</v>
      </c>
    </row>
    <row r="40" spans="1:36" ht="12.95" customHeight="1" x14ac:dyDescent="0.15">
      <c r="A40" s="88"/>
      <c r="B40" s="99"/>
      <c r="C40" s="99"/>
      <c r="D40" s="88"/>
      <c r="E40" s="88"/>
      <c r="F40" s="4" t="str">
        <f t="shared" si="26"/>
        <v/>
      </c>
      <c r="G40" s="88"/>
      <c r="H40" s="88"/>
      <c r="I40" s="88"/>
      <c r="K40" s="89" t="e">
        <f t="shared" si="0"/>
        <v>#NUM!</v>
      </c>
      <c r="L40" s="89" t="e">
        <f t="shared" si="1"/>
        <v>#NUM!</v>
      </c>
      <c r="M40" s="89" t="e">
        <f t="shared" si="2"/>
        <v>#NUM!</v>
      </c>
      <c r="N40" s="89" t="e">
        <f t="shared" si="3"/>
        <v>#NUM!</v>
      </c>
      <c r="O40" s="89" t="e">
        <f t="shared" si="4"/>
        <v>#NUM!</v>
      </c>
      <c r="P40" s="89" t="e">
        <f t="shared" si="5"/>
        <v>#N/A</v>
      </c>
      <c r="Q40" s="89" t="e">
        <f t="shared" si="6"/>
        <v>#NUM!</v>
      </c>
      <c r="R40" s="89" t="e">
        <f t="shared" si="7"/>
        <v>#NUM!</v>
      </c>
      <c r="S40" s="89" t="e">
        <f t="shared" si="8"/>
        <v>#NUM!</v>
      </c>
      <c r="T40" s="89" t="e">
        <f t="shared" si="9"/>
        <v>#NUM!</v>
      </c>
      <c r="U40" s="89" t="e">
        <f t="shared" si="10"/>
        <v>#N/A</v>
      </c>
      <c r="V40" s="89" t="e">
        <f t="shared" si="11"/>
        <v>#NUM!</v>
      </c>
      <c r="W40" s="89" t="e">
        <f t="shared" si="12"/>
        <v>#NUM!</v>
      </c>
      <c r="X40" s="89" t="e">
        <f t="shared" si="13"/>
        <v>#NUM!</v>
      </c>
      <c r="Y40" s="89" t="e">
        <f t="shared" si="14"/>
        <v>#NUM!</v>
      </c>
      <c r="Z40" s="89" t="e">
        <f t="shared" si="15"/>
        <v>#N/A</v>
      </c>
      <c r="AA40" s="89" t="e">
        <f t="shared" si="16"/>
        <v>#NUM!</v>
      </c>
      <c r="AB40" s="89" t="e">
        <f t="shared" si="17"/>
        <v>#NUM!</v>
      </c>
      <c r="AC40" s="89" t="e">
        <f t="shared" si="18"/>
        <v>#NUM!</v>
      </c>
      <c r="AD40" s="89" t="e">
        <f t="shared" si="19"/>
        <v>#NUM!</v>
      </c>
      <c r="AE40" s="89" t="e">
        <f t="shared" si="20"/>
        <v>#NUM!</v>
      </c>
      <c r="AF40" s="89" t="e">
        <f t="shared" si="21"/>
        <v>#N/A</v>
      </c>
      <c r="AG40" s="89" t="e">
        <f t="shared" si="22"/>
        <v>#NUM!</v>
      </c>
      <c r="AH40" s="89" t="e">
        <f t="shared" si="23"/>
        <v>#NUM!</v>
      </c>
      <c r="AI40" s="89" t="e">
        <f t="shared" si="24"/>
        <v>#NUM!</v>
      </c>
      <c r="AJ40" s="89" t="e">
        <f t="shared" si="25"/>
        <v>#N/A</v>
      </c>
    </row>
    <row r="41" spans="1:36" ht="12.95" customHeight="1" x14ac:dyDescent="0.15">
      <c r="A41" s="88"/>
      <c r="B41" s="99"/>
      <c r="C41" s="99"/>
      <c r="D41" s="41"/>
      <c r="E41" s="41"/>
      <c r="F41" s="4" t="str">
        <f t="shared" si="26"/>
        <v/>
      </c>
      <c r="G41" s="88"/>
      <c r="H41" s="88"/>
      <c r="I41" s="88"/>
      <c r="K41" s="89" t="e">
        <f t="shared" si="0"/>
        <v>#NUM!</v>
      </c>
      <c r="L41" s="89" t="e">
        <f t="shared" si="1"/>
        <v>#NUM!</v>
      </c>
      <c r="M41" s="89" t="e">
        <f t="shared" si="2"/>
        <v>#NUM!</v>
      </c>
      <c r="N41" s="89" t="e">
        <f t="shared" si="3"/>
        <v>#NUM!</v>
      </c>
      <c r="O41" s="89" t="e">
        <f t="shared" si="4"/>
        <v>#NUM!</v>
      </c>
      <c r="P41" s="89" t="e">
        <f t="shared" si="5"/>
        <v>#N/A</v>
      </c>
      <c r="Q41" s="89" t="e">
        <f t="shared" si="6"/>
        <v>#NUM!</v>
      </c>
      <c r="R41" s="89" t="e">
        <f t="shared" si="7"/>
        <v>#NUM!</v>
      </c>
      <c r="S41" s="89" t="e">
        <f t="shared" si="8"/>
        <v>#NUM!</v>
      </c>
      <c r="T41" s="89" t="e">
        <f t="shared" si="9"/>
        <v>#NUM!</v>
      </c>
      <c r="U41" s="89" t="e">
        <f t="shared" si="10"/>
        <v>#N/A</v>
      </c>
      <c r="V41" s="89" t="e">
        <f t="shared" si="11"/>
        <v>#NUM!</v>
      </c>
      <c r="W41" s="89" t="e">
        <f t="shared" si="12"/>
        <v>#NUM!</v>
      </c>
      <c r="X41" s="89" t="e">
        <f t="shared" si="13"/>
        <v>#NUM!</v>
      </c>
      <c r="Y41" s="89" t="e">
        <f t="shared" si="14"/>
        <v>#NUM!</v>
      </c>
      <c r="Z41" s="89" t="e">
        <f t="shared" si="15"/>
        <v>#N/A</v>
      </c>
      <c r="AA41" s="89" t="e">
        <f t="shared" si="16"/>
        <v>#NUM!</v>
      </c>
      <c r="AB41" s="89" t="e">
        <f t="shared" si="17"/>
        <v>#NUM!</v>
      </c>
      <c r="AC41" s="89" t="e">
        <f t="shared" si="18"/>
        <v>#NUM!</v>
      </c>
      <c r="AD41" s="89" t="e">
        <f t="shared" si="19"/>
        <v>#NUM!</v>
      </c>
      <c r="AE41" s="89" t="e">
        <f t="shared" si="20"/>
        <v>#NUM!</v>
      </c>
      <c r="AF41" s="89" t="e">
        <f t="shared" si="21"/>
        <v>#N/A</v>
      </c>
      <c r="AG41" s="89" t="e">
        <f t="shared" si="22"/>
        <v>#NUM!</v>
      </c>
      <c r="AH41" s="89" t="e">
        <f t="shared" si="23"/>
        <v>#NUM!</v>
      </c>
      <c r="AI41" s="89" t="e">
        <f t="shared" si="24"/>
        <v>#NUM!</v>
      </c>
      <c r="AJ41" s="89" t="e">
        <f t="shared" si="25"/>
        <v>#N/A</v>
      </c>
    </row>
    <row r="42" spans="1:36" ht="12.95" customHeight="1" x14ac:dyDescent="0.15">
      <c r="A42" s="88"/>
      <c r="B42" s="99"/>
      <c r="C42" s="99"/>
      <c r="D42" s="41"/>
      <c r="E42" s="41"/>
      <c r="F42" s="4" t="str">
        <f t="shared" si="26"/>
        <v/>
      </c>
      <c r="G42" s="88"/>
      <c r="H42" s="88"/>
      <c r="I42" s="88"/>
      <c r="K42" s="89" t="e">
        <f t="shared" si="0"/>
        <v>#NUM!</v>
      </c>
      <c r="L42" s="89" t="e">
        <f t="shared" si="1"/>
        <v>#NUM!</v>
      </c>
      <c r="M42" s="89" t="e">
        <f t="shared" si="2"/>
        <v>#NUM!</v>
      </c>
      <c r="N42" s="89" t="e">
        <f t="shared" si="3"/>
        <v>#NUM!</v>
      </c>
      <c r="O42" s="89" t="e">
        <f t="shared" si="4"/>
        <v>#NUM!</v>
      </c>
      <c r="P42" s="89" t="e">
        <f t="shared" si="5"/>
        <v>#N/A</v>
      </c>
      <c r="Q42" s="89" t="e">
        <f t="shared" si="6"/>
        <v>#NUM!</v>
      </c>
      <c r="R42" s="89" t="e">
        <f t="shared" si="7"/>
        <v>#NUM!</v>
      </c>
      <c r="S42" s="89" t="e">
        <f t="shared" si="8"/>
        <v>#NUM!</v>
      </c>
      <c r="T42" s="89" t="e">
        <f t="shared" si="9"/>
        <v>#NUM!</v>
      </c>
      <c r="U42" s="89" t="e">
        <f t="shared" si="10"/>
        <v>#N/A</v>
      </c>
      <c r="V42" s="89" t="e">
        <f t="shared" si="11"/>
        <v>#NUM!</v>
      </c>
      <c r="W42" s="89" t="e">
        <f t="shared" si="12"/>
        <v>#NUM!</v>
      </c>
      <c r="X42" s="89" t="e">
        <f t="shared" si="13"/>
        <v>#NUM!</v>
      </c>
      <c r="Y42" s="89" t="e">
        <f t="shared" si="14"/>
        <v>#NUM!</v>
      </c>
      <c r="Z42" s="89" t="e">
        <f t="shared" si="15"/>
        <v>#N/A</v>
      </c>
      <c r="AA42" s="89" t="e">
        <f t="shared" si="16"/>
        <v>#NUM!</v>
      </c>
      <c r="AB42" s="89" t="e">
        <f t="shared" si="17"/>
        <v>#NUM!</v>
      </c>
      <c r="AC42" s="89" t="e">
        <f t="shared" si="18"/>
        <v>#NUM!</v>
      </c>
      <c r="AD42" s="89" t="e">
        <f t="shared" si="19"/>
        <v>#NUM!</v>
      </c>
      <c r="AE42" s="89" t="e">
        <f t="shared" si="20"/>
        <v>#NUM!</v>
      </c>
      <c r="AF42" s="89" t="e">
        <f t="shared" si="21"/>
        <v>#N/A</v>
      </c>
      <c r="AG42" s="89" t="e">
        <f t="shared" si="22"/>
        <v>#NUM!</v>
      </c>
      <c r="AH42" s="89" t="e">
        <f t="shared" si="23"/>
        <v>#NUM!</v>
      </c>
      <c r="AI42" s="89" t="e">
        <f t="shared" si="24"/>
        <v>#NUM!</v>
      </c>
      <c r="AJ42" s="89" t="e">
        <f t="shared" si="25"/>
        <v>#N/A</v>
      </c>
    </row>
    <row r="43" spans="1:36" ht="12.95" customHeight="1" x14ac:dyDescent="0.15">
      <c r="A43" s="88"/>
      <c r="B43" s="99"/>
      <c r="C43" s="99"/>
      <c r="D43" s="41"/>
      <c r="E43" s="41"/>
      <c r="F43" s="4" t="str">
        <f t="shared" si="26"/>
        <v/>
      </c>
      <c r="G43" s="88"/>
      <c r="H43" s="88"/>
      <c r="I43" s="88"/>
      <c r="K43" s="89" t="e">
        <f t="shared" si="0"/>
        <v>#NUM!</v>
      </c>
      <c r="L43" s="89" t="e">
        <f t="shared" si="1"/>
        <v>#NUM!</v>
      </c>
      <c r="M43" s="89" t="e">
        <f t="shared" si="2"/>
        <v>#NUM!</v>
      </c>
      <c r="N43" s="89" t="e">
        <f t="shared" si="3"/>
        <v>#NUM!</v>
      </c>
      <c r="O43" s="89" t="e">
        <f t="shared" si="4"/>
        <v>#NUM!</v>
      </c>
      <c r="P43" s="89" t="e">
        <f t="shared" si="5"/>
        <v>#N/A</v>
      </c>
      <c r="Q43" s="89" t="e">
        <f t="shared" si="6"/>
        <v>#NUM!</v>
      </c>
      <c r="R43" s="89" t="e">
        <f t="shared" si="7"/>
        <v>#NUM!</v>
      </c>
      <c r="S43" s="89" t="e">
        <f t="shared" si="8"/>
        <v>#NUM!</v>
      </c>
      <c r="T43" s="89" t="e">
        <f t="shared" si="9"/>
        <v>#NUM!</v>
      </c>
      <c r="U43" s="89" t="e">
        <f t="shared" si="10"/>
        <v>#N/A</v>
      </c>
      <c r="V43" s="89" t="e">
        <f t="shared" si="11"/>
        <v>#NUM!</v>
      </c>
      <c r="W43" s="89" t="e">
        <f t="shared" si="12"/>
        <v>#NUM!</v>
      </c>
      <c r="X43" s="89" t="e">
        <f t="shared" si="13"/>
        <v>#NUM!</v>
      </c>
      <c r="Y43" s="89" t="e">
        <f t="shared" si="14"/>
        <v>#NUM!</v>
      </c>
      <c r="Z43" s="89" t="e">
        <f t="shared" si="15"/>
        <v>#N/A</v>
      </c>
      <c r="AA43" s="89" t="e">
        <f t="shared" si="16"/>
        <v>#NUM!</v>
      </c>
      <c r="AB43" s="89" t="e">
        <f t="shared" si="17"/>
        <v>#NUM!</v>
      </c>
      <c r="AC43" s="89" t="e">
        <f t="shared" si="18"/>
        <v>#NUM!</v>
      </c>
      <c r="AD43" s="89" t="e">
        <f t="shared" si="19"/>
        <v>#NUM!</v>
      </c>
      <c r="AE43" s="89" t="e">
        <f t="shared" si="20"/>
        <v>#NUM!</v>
      </c>
      <c r="AF43" s="89" t="e">
        <f t="shared" si="21"/>
        <v>#N/A</v>
      </c>
      <c r="AG43" s="89" t="e">
        <f t="shared" si="22"/>
        <v>#NUM!</v>
      </c>
      <c r="AH43" s="89" t="e">
        <f t="shared" si="23"/>
        <v>#NUM!</v>
      </c>
      <c r="AI43" s="89" t="e">
        <f t="shared" si="24"/>
        <v>#NUM!</v>
      </c>
      <c r="AJ43" s="89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88" t="s">
        <v>18</v>
      </c>
      <c r="D46" s="88" t="s">
        <v>19</v>
      </c>
      <c r="E46" s="88" t="s">
        <v>20</v>
      </c>
      <c r="F46" s="11"/>
      <c r="G46" s="5" t="s">
        <v>21</v>
      </c>
      <c r="H46" s="13"/>
      <c r="I46" s="111" t="str">
        <f>"調査対象地内でプロットは1箇所設置しているため、合計材積は100m2(0.01ha)での値である。そのため、haあたりのスギ立枯木材積合計(推定値)は、"&amp;G50&amp;"m3として取り扱う。"</f>
        <v>調査対象地内でプロットは1箇所設置しているため、合計材積は100m2(0.01ha)での値である。そのため、haあたりのスギ立枯木材積合計(推定値)は、88m3として取り扱う。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2</v>
      </c>
      <c r="D47" s="15">
        <f>COUNTIF(G4:G43,"*下層*")</f>
        <v>0</v>
      </c>
      <c r="E47" s="15">
        <f>COUNTA(A4:A43)</f>
        <v>2</v>
      </c>
      <c r="F47" s="11"/>
      <c r="G47" s="16">
        <f>ROUND(C47*100,0)</f>
        <v>200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ROUND(SUMIF(G4:G43,"&lt;&gt;*下層*",E4:E43)/C47,0)</f>
        <v>13</v>
      </c>
      <c r="D48" s="15" t="str">
        <f>IF(D47&gt;0,ROUND(SUMIF(G4:G43,"*下層*",E4:E43)/D47,0),"")</f>
        <v/>
      </c>
      <c r="E48" s="15">
        <f>ROUND(SUM(E4:E43)/E47,0)</f>
        <v>13</v>
      </c>
      <c r="F48" s="14"/>
      <c r="G48" s="16">
        <f>C48</f>
        <v>13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ROUND(SUMIF(G4:G43,"&lt;&gt;*下層*",D4:D43)/C47,0)</f>
        <v>28</v>
      </c>
      <c r="D49" s="15" t="str">
        <f>IF(D47&gt;0,ROUND(SUMIF(G4:G43,"*下層*",D4:D43)/D47,0),"")</f>
        <v/>
      </c>
      <c r="E49" s="15">
        <f>ROUND(SUM(D4:D43)/E47,0)</f>
        <v>28</v>
      </c>
      <c r="F49" s="14"/>
      <c r="G49" s="16">
        <f>C49</f>
        <v>28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0.88</v>
      </c>
      <c r="D50" s="17">
        <f>SUMIF(G4:G43,"*下層*",F4:F43)</f>
        <v>0</v>
      </c>
      <c r="E50" s="4">
        <f>SUM(F4:F43)</f>
        <v>0.88</v>
      </c>
      <c r="F50" s="14"/>
      <c r="G50" s="18">
        <f>ROUND(C50*100,1)</f>
        <v>88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形状比＝46、Sr＝54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88" t="s">
        <v>18</v>
      </c>
      <c r="D53" s="88" t="s">
        <v>19</v>
      </c>
      <c r="E53" s="88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2</v>
      </c>
      <c r="D54" s="15">
        <f>COUNTIF(H4:H43,"▲")</f>
        <v>0</v>
      </c>
      <c r="E54" s="15">
        <f>COUNTA(H4:H43)</f>
        <v>2</v>
      </c>
      <c r="F54" s="11"/>
      <c r="G54" s="16">
        <f>ROUND(C54*100,0)</f>
        <v>200</v>
      </c>
      <c r="H54" s="13"/>
      <c r="I54" s="112"/>
      <c r="K54" s="42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IF(C54&gt;0,ROUND(SUMIF(H18:H43,"○",E18:E43)/C54,0),"")</f>
        <v>0</v>
      </c>
      <c r="D55" s="15" t="str">
        <f>IF(D54&gt;0,ROUND(SUMIF(H18:H43,"▲",E18:E43)/D54,0),"")</f>
        <v/>
      </c>
      <c r="E55" s="15">
        <f>ROUND(SUMIF(H4:H43,"*",E4:E43)/E54,0)</f>
        <v>13</v>
      </c>
      <c r="F55" s="14"/>
      <c r="G55" s="16">
        <f>C55</f>
        <v>0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IF(C54&gt;0,ROUND(SUMIF(H18:H43,"○",D18:D43)/C54,0),"")</f>
        <v>0</v>
      </c>
      <c r="D56" s="15" t="str">
        <f>IF(D54&gt;0,ROUND(SUMIF(H18:H43,"▲",D18:D43)/D54,0),"")</f>
        <v/>
      </c>
      <c r="E56" s="15">
        <f>ROUND(SUMIF(H4:H43,"*",D4:D43)/E54,0)</f>
        <v>28</v>
      </c>
      <c r="F56" s="14"/>
      <c r="G56" s="16">
        <f>C56</f>
        <v>0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0.88</v>
      </c>
      <c r="D57" s="17">
        <f>SUMIF(H18:H43,"▲",F18:F43)</f>
        <v>0</v>
      </c>
      <c r="E57" s="17">
        <f>SUM(C57:D57)</f>
        <v>0.88</v>
      </c>
      <c r="F57" s="14"/>
      <c r="G57" s="20">
        <f>ROUND(C57*100,1)</f>
        <v>88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3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88" t="s">
        <v>18</v>
      </c>
      <c r="D60" s="88" t="s">
        <v>19</v>
      </c>
      <c r="E60" s="88" t="s">
        <v>20</v>
      </c>
      <c r="F60" s="11"/>
      <c r="G60" s="14"/>
      <c r="H60" s="11"/>
      <c r="I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100</v>
      </c>
      <c r="D61" s="21" t="str">
        <f>IF(D47&gt;0,ROUND(D54/D47*100,1),"")</f>
        <v/>
      </c>
      <c r="E61" s="21">
        <f>ROUND(E54/E47*100,1)</f>
        <v>100</v>
      </c>
      <c r="F61" s="11"/>
      <c r="G61" s="14"/>
      <c r="H61" s="11"/>
      <c r="I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100</v>
      </c>
      <c r="D62" s="21" t="str">
        <f>IF(D47&gt;0,ROUND(D57/D50*100,1),"")</f>
        <v/>
      </c>
      <c r="E62" s="21">
        <f>ROUND(E57/E50*100,1)</f>
        <v>100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88" t="s">
        <v>18</v>
      </c>
      <c r="D65" s="88" t="s">
        <v>19</v>
      </c>
      <c r="E65" s="88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0</v>
      </c>
      <c r="D66" s="15">
        <f>D47-D54</f>
        <v>0</v>
      </c>
      <c r="E66" s="15">
        <f>SUM(C66:D66)</f>
        <v>0</v>
      </c>
      <c r="F66" s="11"/>
      <c r="G66" s="16">
        <f>C66*100</f>
        <v>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 t="str">
        <f>IF(C66&gt;0,ROUND(SUMIFS(E18:E43,G18:G43,"&lt;&gt;*下層*",H18:H43,"")/C66,0),"")</f>
        <v/>
      </c>
      <c r="D67" s="15" t="str">
        <f>IF(D66&gt;0,ROUND(SUMIFS(E18:E43,G18:G43,"*下層*",H18:H43,"")/D66,0),"")</f>
        <v/>
      </c>
      <c r="E67" s="15" t="str">
        <f>IF(E66&gt;0,ROUND(SUMIF(H18:H43,"",E18:E43)/E66,0),"")</f>
        <v/>
      </c>
      <c r="F67" s="14"/>
      <c r="G67" s="16" t="str">
        <f>C67</f>
        <v/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 t="str">
        <f>IF(C66&gt;0,ROUND(SUMIFS(D18:D43,G18:G43,"&lt;&gt;*下層*",H18:H43,"")/C66,0),"")</f>
        <v/>
      </c>
      <c r="D68" s="15" t="str">
        <f>IF(D66&gt;0,ROUND(SUMIFS(D18:D43,G18:G43,"*下層*",H18:H43,"")/D66,0),"")</f>
        <v/>
      </c>
      <c r="E68" s="15" t="str">
        <f>IF(E66&gt;0,ROUND(SUMIF(H18:H43,"",D18:D43)/E66,0),"")</f>
        <v/>
      </c>
      <c r="F68" s="14"/>
      <c r="G68" s="16" t="str">
        <f>C68</f>
        <v/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0</v>
      </c>
      <c r="D69" s="17" t="str">
        <f>IF(D66&gt;0,D50-D57,"")</f>
        <v/>
      </c>
      <c r="E69" s="4">
        <f>SUM(C69:D69)</f>
        <v>0</v>
      </c>
      <c r="F69" s="14"/>
      <c r="G69" s="18">
        <f>C69*100</f>
        <v>0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8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159" priority="16" stopIfTrue="1">
      <formula>AND(($H4="スギ"),(#REF!&lt;12))</formula>
    </cfRule>
  </conditionalFormatting>
  <conditionalFormatting sqref="L4:L43">
    <cfRule type="expression" dxfId="158" priority="15" stopIfTrue="1">
      <formula>AND(($H4="スギ"),(#REF!&lt;22),(#REF!&gt;=12))</formula>
    </cfRule>
  </conditionalFormatting>
  <conditionalFormatting sqref="M4:M43">
    <cfRule type="expression" dxfId="157" priority="14" stopIfTrue="1">
      <formula>AND(($H4="スギ"),(#REF!&lt;32),(#REF!&gt;=22))</formula>
    </cfRule>
  </conditionalFormatting>
  <conditionalFormatting sqref="N4:N43">
    <cfRule type="expression" dxfId="156" priority="13" stopIfTrue="1">
      <formula>AND(($H4="スギ"),(#REF!&lt;42),(#REF!&gt;=32))</formula>
    </cfRule>
  </conditionalFormatting>
  <conditionalFormatting sqref="U4:U43 Z4:AF43 AJ4:AJ43 O4:P43">
    <cfRule type="expression" dxfId="155" priority="12" stopIfTrue="1">
      <formula>AND(($H4="スギ"),(#REF!&gt;=42))</formula>
    </cfRule>
  </conditionalFormatting>
  <conditionalFormatting sqref="Q4:Q43 AA4:AA43">
    <cfRule type="expression" dxfId="154" priority="11" stopIfTrue="1">
      <formula>AND(($H4="ヒノキ"),(#REF!&lt;12))</formula>
    </cfRule>
  </conditionalFormatting>
  <conditionalFormatting sqref="R4:R43 AB4:AE43">
    <cfRule type="expression" dxfId="153" priority="10" stopIfTrue="1">
      <formula>AND(($H4="ヒノキ"),(#REF!&lt;22),(#REF!&gt;=12))</formula>
    </cfRule>
  </conditionalFormatting>
  <conditionalFormatting sqref="S4:S43">
    <cfRule type="expression" dxfId="152" priority="9" stopIfTrue="1">
      <formula>AND(($H4="ヒノキ"),(#REF!&lt;32),(#REF!&gt;=22))</formula>
    </cfRule>
  </conditionalFormatting>
  <conditionalFormatting sqref="T4:U43 Z4:AF43 AJ4:AJ43">
    <cfRule type="expression" dxfId="151" priority="8" stopIfTrue="1">
      <formula>AND(($H4="ヒノキ"),(#REF!&gt;=32))</formula>
    </cfRule>
  </conditionalFormatting>
  <conditionalFormatting sqref="V4:V43 AA4:AA43">
    <cfRule type="expression" dxfId="150" priority="7" stopIfTrue="1">
      <formula>AND(($H4="アカマツ"),(#REF!&lt;12))</formula>
    </cfRule>
  </conditionalFormatting>
  <conditionalFormatting sqref="W4:W43 AB4:AB43">
    <cfRule type="expression" dxfId="149" priority="6" stopIfTrue="1">
      <formula>AND(($H4="アカマツ"),(#REF!&lt;22),(#REF!&gt;=12))</formula>
    </cfRule>
  </conditionalFormatting>
  <conditionalFormatting sqref="X4:X43 AC4:AC43">
    <cfRule type="expression" dxfId="148" priority="5" stopIfTrue="1">
      <formula>AND(($H4="アカマツ"),(#REF!&lt;42),(#REF!&gt;=22))</formula>
    </cfRule>
  </conditionalFormatting>
  <conditionalFormatting sqref="Y4:AF43 AJ4:AJ43">
    <cfRule type="expression" dxfId="147" priority="4" stopIfTrue="1">
      <formula>AND(($H4="アカマツ"),(#REF!&gt;=42))</formula>
    </cfRule>
  </conditionalFormatting>
  <conditionalFormatting sqref="AG4:AG43">
    <cfRule type="expression" dxfId="146" priority="3" stopIfTrue="1">
      <formula>AND(($H4&lt;&gt;"スギ"),($H4&lt;&gt;"ヒノキ"),($H4&lt;&gt;"アカマツ"),(#REF!&lt;12))</formula>
    </cfRule>
  </conditionalFormatting>
  <conditionalFormatting sqref="AH4:AH43">
    <cfRule type="expression" dxfId="145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144" priority="1" stopIfTrue="1">
      <formula>AND(($H4&lt;&gt;"スギ"),($H4&lt;&gt;"ヒノキ"),($H4&lt;&gt;"アカマツ"),(#REF!&gt;=42))</formula>
    </cfRule>
  </conditionalFormatting>
  <printOptions horizontalCentered="1" verticalCentered="1"/>
  <pageMargins left="0.78740157480314965" right="0.51181102362204722" top="0.74803149606299213" bottom="0.74803149606299213" header="0.31496062992125984" footer="0.31496062992125984"/>
  <pageSetup paperSize="9" scale="80" orientation="portrait" blackAndWhite="1" r:id="rId1"/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rgb="FF92D050"/>
  </sheetPr>
  <dimension ref="A1:AJ120"/>
  <sheetViews>
    <sheetView showGridLines="0" view="pageBreakPreview" topLeftCell="A22" zoomScaleNormal="85" zoomScaleSheetLayoutView="100" workbookViewId="0">
      <selection activeCell="I46" sqref="I46:I61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530</v>
      </c>
      <c r="B2" s="100"/>
      <c r="C2" s="100"/>
      <c r="D2" s="100"/>
      <c r="E2" s="100"/>
      <c r="F2" s="100"/>
      <c r="G2" s="100"/>
      <c r="H2" s="101" t="s">
        <v>341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79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8">
        <v>0</v>
      </c>
      <c r="L3" s="78">
        <v>12</v>
      </c>
      <c r="M3" s="78">
        <v>22</v>
      </c>
      <c r="N3" s="78">
        <v>32</v>
      </c>
      <c r="O3" s="78">
        <v>42</v>
      </c>
      <c r="P3" s="78" t="s">
        <v>14</v>
      </c>
      <c r="Q3" s="78">
        <v>0</v>
      </c>
      <c r="R3" s="78">
        <v>12</v>
      </c>
      <c r="S3" s="78">
        <v>22</v>
      </c>
      <c r="T3" s="78">
        <v>32</v>
      </c>
      <c r="U3" s="78" t="s">
        <v>14</v>
      </c>
      <c r="V3" s="78">
        <v>0</v>
      </c>
      <c r="W3" s="78">
        <v>12</v>
      </c>
      <c r="X3" s="78">
        <v>22</v>
      </c>
      <c r="Y3" s="78">
        <v>42</v>
      </c>
      <c r="Z3" s="78" t="s">
        <v>14</v>
      </c>
      <c r="AA3" s="78">
        <v>0</v>
      </c>
      <c r="AB3" s="78">
        <v>12</v>
      </c>
      <c r="AC3" s="78">
        <v>22</v>
      </c>
      <c r="AD3" s="78">
        <v>32</v>
      </c>
      <c r="AE3" s="78">
        <v>42</v>
      </c>
      <c r="AF3" s="78" t="s">
        <v>14</v>
      </c>
      <c r="AG3" s="78">
        <v>0</v>
      </c>
      <c r="AH3" s="78">
        <v>12</v>
      </c>
      <c r="AI3" s="78">
        <v>42</v>
      </c>
      <c r="AJ3" s="78" t="s">
        <v>14</v>
      </c>
    </row>
    <row r="4" spans="1:36" ht="12.95" customHeight="1" x14ac:dyDescent="0.15">
      <c r="A4" s="77">
        <v>291</v>
      </c>
      <c r="B4" s="99" t="s">
        <v>136</v>
      </c>
      <c r="C4" s="99"/>
      <c r="D4" s="77">
        <v>36</v>
      </c>
      <c r="E4" s="77">
        <v>26</v>
      </c>
      <c r="F4" s="4">
        <f t="shared" ref="F4:F43" si="0">IF(D4&gt;0,IF(B4="スギ",P4,IF(B4="ヒノキ",U4,IF(B4="アカマツ",Z4,IF(B4="カラマツ",AF4,AJ4)))),"")</f>
        <v>1.2</v>
      </c>
      <c r="G4" s="5"/>
      <c r="H4" s="77"/>
      <c r="I4" s="77" t="s">
        <v>38</v>
      </c>
      <c r="J4" s="1" t="s">
        <v>15</v>
      </c>
      <c r="K4" s="78">
        <f t="shared" ref="K4:K43" si="1">IF(ROUND(10^(-5+0.8769+1.7454*LOG(D4)+1.014*LOG(E4)),2)&gt;=0.01,ROUND(10^(-5+0.8769+1.7454*LOG(D4)+1.014*LOG(E4)),2),ROUND(10^(-5+0.8769+1.7454*LOG(D4)+1.014*LOG(E4)),3))</f>
        <v>1.07</v>
      </c>
      <c r="L4" s="78">
        <f t="shared" ref="L4:L43" si="2">ROUND(10^(-5+0.73504+1.83346*LOG(D4)+1.06569*LOG(E4)),2)</f>
        <v>1.25</v>
      </c>
      <c r="M4" s="78">
        <f t="shared" ref="M4:M43" si="3">ROUND(10^(-5+0.71514+1.74357*LOG(D4)+1.17719*LOG(E4)),2)</f>
        <v>1.24</v>
      </c>
      <c r="N4" s="78">
        <f t="shared" ref="N4:N43" si="4">ROUND(10^(-5+0.82956+1.76381*LOG(D4)+1.06412*LOG(E4)),2)</f>
        <v>1.2</v>
      </c>
      <c r="O4" s="78">
        <f t="shared" ref="O4:O43" si="5">ROUND(10^(-5+0.88226+1.79204*LOG(D4)+0.99303*LOG(E4)),2)</f>
        <v>1.19</v>
      </c>
      <c r="P4" s="78">
        <f>HLOOKUP($D4,K$3:O$43,MATCH($A4,$A$3:$A$43,0),1)</f>
        <v>1.2</v>
      </c>
      <c r="Q4" s="78">
        <f t="shared" ref="Q4:Q43" si="6">IF(ROUND(10^(1.810672*LOG(D4)+0.982833*LOG(E4)-4.173533),2)&gt;=0.01,ROUND(10^(1.810672*LOG(D4)+0.982833*LOG(E4)-4.173533),2),ROUND(10^(1.810672*LOG(D4)+0.982833*LOG(E4)-4.173533),3))</f>
        <v>1.08</v>
      </c>
      <c r="R4" s="78">
        <f t="shared" ref="R4:R43" si="7">ROUND(10^(1.905709*LOG(D4)+1.011385*LOG(E4)-4.293729),2)</f>
        <v>1.27</v>
      </c>
      <c r="S4" s="78">
        <f t="shared" ref="S4:S43" si="8">ROUND(10^(1.771888*LOG(D4)+1.138415*LOG(E4)-4.271259),2)</f>
        <v>1.25</v>
      </c>
      <c r="T4" s="78">
        <f t="shared" ref="T4:T43" si="9">ROUND(10^(1.671519*LOG(D4)+1.363617*LOG(E4)-4.404407),2)</f>
        <v>1.34</v>
      </c>
      <c r="U4" s="78">
        <f t="shared" ref="U4:U43" si="10">HLOOKUP($D4,Q$3:T$43,MATCH($A4,$A$3:$A$43,0),1)</f>
        <v>1.34</v>
      </c>
      <c r="V4" s="78">
        <f t="shared" ref="V4:V43" si="11">IF(ROUND(10^(-4.249503+1.946501*LOG(D4)+0.942682*LOG(E4)),2)&gt;=0.01,ROUND(10^(-4.249503+1.946501*LOG(D4)+0.942682*LOG(E4)),2),ROUND(10^(-4.249503+1.946501*LOG(D4)+0.942682*LOG(E4)),3))</f>
        <v>1.3</v>
      </c>
      <c r="W4" s="78">
        <f t="shared" ref="W4:W43" si="12">ROUND(10^(-4.155639+1.847898*LOG(D4)+0.951955*LOG(E4)),2)</f>
        <v>1.17</v>
      </c>
      <c r="X4" s="78">
        <f t="shared" ref="X4:X43" si="13">ROUND(10^(-4.194535+1.804172*LOG(D4)+1.034248*LOG(E4)),2)</f>
        <v>1.19</v>
      </c>
      <c r="Y4" s="78">
        <f t="shared" ref="Y4:Y43" si="14">ROUND(10^(-4.42347+2.006485*LOG(D4)+0.967757*LOG(E4)),2)</f>
        <v>1.17</v>
      </c>
      <c r="Z4" s="78">
        <f t="shared" ref="Z4:Z43" si="15">HLOOKUP($D4,V$3:Y$43,MATCH($A4,$A$3:$A$43,0),1)</f>
        <v>1.19</v>
      </c>
      <c r="AA4" s="78">
        <f t="shared" ref="AA4:AA43" si="16">IF(ROUND(10^(1.80389*LOG(D4)+0.962587*LOG(E4)-4.155099),2)&gt;=0.01,ROUND(10^(1.80389*LOG(D4)+0.962587*LOG(E4)-4.155099),2),ROUND(10^(1.80389*LOG(D4)+0.962587*LOG(E4)-4.155099),3))</f>
        <v>1.03</v>
      </c>
      <c r="AB4" s="78">
        <f t="shared" ref="AB4:AB43" si="17">ROUND(10^(1.979213*LOG(D4)+0.998347*LOG(E4)-4.369281),2)</f>
        <v>1.33</v>
      </c>
      <c r="AC4" s="78">
        <f t="shared" ref="AC4:AC43" si="18">ROUND(10^(1.904401*LOG(D4)+1.062478*LOG(E4)-4.348104),2)</f>
        <v>1.32</v>
      </c>
      <c r="AD4" s="78">
        <f t="shared" ref="AD4:AD43" si="19">ROUND(10^(1.640825*LOG(D4)+1.080387*LOG(E4)-3.976731),2)</f>
        <v>1.28</v>
      </c>
      <c r="AE4" s="78">
        <f t="shared" ref="AE4:AE43" si="20">ROUND(10^(1.90887*LOG(D4)+1.088002*LOG(E4)-4.431495),2)</f>
        <v>1.2</v>
      </c>
      <c r="AF4" s="78">
        <f t="shared" ref="AF4:AF43" si="21">HLOOKUP($D4,AA$3:AE$43,MATCH($A4,$A$3:$A$43,0),1)</f>
        <v>1.28</v>
      </c>
      <c r="AG4" s="78">
        <f t="shared" ref="AG4:AG43" si="22">IF(ROUND(10^(1.94019664*LOG(D4)+0.84689666*LOG(E4)-4.20067295),2)&gt;=0.01,ROUND(10^(1.94019664*LOG(D4)+0.84689666*LOG(E4)-4.20067295),2),ROUND(10^(1.94019664*LOG(D4)+0.84689666*LOG(E4)-4.20067295),3))</f>
        <v>1.04</v>
      </c>
      <c r="AH4" s="78">
        <f t="shared" ref="AH4:AH43" si="23">ROUND(10^(1.93813902*LOG(D4)+0.96697002*LOG(E4)-4.32216295),2)</f>
        <v>1.1499999999999999</v>
      </c>
      <c r="AI4" s="78">
        <f t="shared" ref="AI4:AI43" si="24">ROUND(10^(1.82464098*LOG(D4)+0.97625989*LOG(E4)-4.15096808),2)</f>
        <v>1.18</v>
      </c>
      <c r="AJ4" s="78">
        <f t="shared" ref="AJ4:AJ43" si="25">HLOOKUP($D4,AG$3:AI$43,MATCH($A4,$A$3:$A$43,0),1)</f>
        <v>1.1499999999999999</v>
      </c>
    </row>
    <row r="5" spans="1:36" ht="12.95" customHeight="1" x14ac:dyDescent="0.15">
      <c r="A5" s="77">
        <v>292</v>
      </c>
      <c r="B5" s="99" t="s">
        <v>136</v>
      </c>
      <c r="C5" s="99"/>
      <c r="D5" s="77">
        <v>26</v>
      </c>
      <c r="E5" s="77">
        <v>25</v>
      </c>
      <c r="F5" s="4">
        <f t="shared" si="0"/>
        <v>0.67</v>
      </c>
      <c r="G5" s="5"/>
      <c r="H5" s="77"/>
      <c r="I5" s="77"/>
      <c r="J5" s="1" t="s">
        <v>15</v>
      </c>
      <c r="K5" s="78">
        <f t="shared" si="1"/>
        <v>0.57999999999999996</v>
      </c>
      <c r="L5" s="78">
        <f t="shared" si="2"/>
        <v>0.66</v>
      </c>
      <c r="M5" s="78">
        <f t="shared" si="3"/>
        <v>0.67</v>
      </c>
      <c r="N5" s="78">
        <f t="shared" si="4"/>
        <v>0.65</v>
      </c>
      <c r="O5" s="78">
        <f t="shared" si="5"/>
        <v>0.64</v>
      </c>
      <c r="P5" s="78">
        <f t="shared" ref="P5:P43" si="26">HLOOKUP($D5,K$3:O$43,MATCH(A5,$A$3:$A$43,0),1)</f>
        <v>0.67</v>
      </c>
      <c r="Q5" s="78">
        <f t="shared" si="6"/>
        <v>0.57999999999999996</v>
      </c>
      <c r="R5" s="78">
        <f t="shared" si="7"/>
        <v>0.66</v>
      </c>
      <c r="S5" s="78">
        <f t="shared" si="8"/>
        <v>0.67</v>
      </c>
      <c r="T5" s="78">
        <f t="shared" si="9"/>
        <v>0.74</v>
      </c>
      <c r="U5" s="78">
        <f t="shared" si="10"/>
        <v>0.67</v>
      </c>
      <c r="V5" s="78">
        <f t="shared" si="11"/>
        <v>0.66</v>
      </c>
      <c r="W5" s="78">
        <f t="shared" si="12"/>
        <v>0.62</v>
      </c>
      <c r="X5" s="78">
        <f t="shared" si="13"/>
        <v>0.64</v>
      </c>
      <c r="Y5" s="78">
        <f t="shared" si="14"/>
        <v>0.59</v>
      </c>
      <c r="Z5" s="78">
        <f t="shared" si="15"/>
        <v>0.64</v>
      </c>
      <c r="AA5" s="78">
        <f t="shared" si="16"/>
        <v>0.55000000000000004</v>
      </c>
      <c r="AB5" s="78">
        <f t="shared" si="17"/>
        <v>0.67</v>
      </c>
      <c r="AC5" s="78">
        <f t="shared" si="18"/>
        <v>0.68</v>
      </c>
      <c r="AD5" s="78">
        <f t="shared" si="19"/>
        <v>0.72</v>
      </c>
      <c r="AE5" s="78">
        <f t="shared" si="20"/>
        <v>0.62</v>
      </c>
      <c r="AF5" s="78">
        <f t="shared" si="21"/>
        <v>0.68</v>
      </c>
      <c r="AG5" s="78">
        <f t="shared" si="22"/>
        <v>0.54</v>
      </c>
      <c r="AH5" s="78">
        <f t="shared" si="23"/>
        <v>0.59</v>
      </c>
      <c r="AI5" s="78">
        <f t="shared" si="24"/>
        <v>0.62</v>
      </c>
      <c r="AJ5" s="78">
        <f t="shared" si="25"/>
        <v>0.59</v>
      </c>
    </row>
    <row r="6" spans="1:36" ht="12.95" customHeight="1" x14ac:dyDescent="0.15">
      <c r="A6" s="86">
        <v>293</v>
      </c>
      <c r="B6" s="99" t="s">
        <v>136</v>
      </c>
      <c r="C6" s="99"/>
      <c r="D6" s="77">
        <v>20</v>
      </c>
      <c r="E6" s="77">
        <v>17</v>
      </c>
      <c r="F6" s="4">
        <f t="shared" si="0"/>
        <v>0.27</v>
      </c>
      <c r="G6" s="5" t="s">
        <v>482</v>
      </c>
      <c r="H6" s="77" t="s">
        <v>484</v>
      </c>
      <c r="I6" s="5" t="s">
        <v>482</v>
      </c>
      <c r="J6" s="1" t="s">
        <v>15</v>
      </c>
      <c r="K6" s="78">
        <f t="shared" si="1"/>
        <v>0.25</v>
      </c>
      <c r="L6" s="78">
        <f t="shared" si="2"/>
        <v>0.27</v>
      </c>
      <c r="M6" s="78">
        <f t="shared" si="3"/>
        <v>0.27</v>
      </c>
      <c r="N6" s="78">
        <f t="shared" si="4"/>
        <v>0.27</v>
      </c>
      <c r="O6" s="78">
        <f t="shared" si="5"/>
        <v>0.27</v>
      </c>
      <c r="P6" s="78">
        <f t="shared" si="26"/>
        <v>0.27</v>
      </c>
      <c r="Q6" s="78">
        <f t="shared" si="6"/>
        <v>0.25</v>
      </c>
      <c r="R6" s="78">
        <f t="shared" si="7"/>
        <v>0.27</v>
      </c>
      <c r="S6" s="78">
        <f t="shared" si="8"/>
        <v>0.27</v>
      </c>
      <c r="T6" s="78">
        <f t="shared" si="9"/>
        <v>0.28000000000000003</v>
      </c>
      <c r="U6" s="78">
        <f t="shared" si="10"/>
        <v>0.27</v>
      </c>
      <c r="V6" s="78">
        <f t="shared" si="11"/>
        <v>0.28000000000000003</v>
      </c>
      <c r="W6" s="78">
        <f t="shared" si="12"/>
        <v>0.26</v>
      </c>
      <c r="X6" s="78">
        <f t="shared" si="13"/>
        <v>0.27</v>
      </c>
      <c r="Y6" s="78">
        <f t="shared" si="14"/>
        <v>0.24</v>
      </c>
      <c r="Z6" s="78">
        <f t="shared" si="15"/>
        <v>0.26</v>
      </c>
      <c r="AA6" s="78">
        <f t="shared" si="16"/>
        <v>0.24</v>
      </c>
      <c r="AB6" s="78">
        <f t="shared" si="17"/>
        <v>0.27</v>
      </c>
      <c r="AC6" s="78">
        <f t="shared" si="18"/>
        <v>0.27</v>
      </c>
      <c r="AD6" s="78">
        <f t="shared" si="19"/>
        <v>0.31</v>
      </c>
      <c r="AE6" s="78">
        <f t="shared" si="20"/>
        <v>0.25</v>
      </c>
      <c r="AF6" s="78">
        <f t="shared" si="21"/>
        <v>0.27</v>
      </c>
      <c r="AG6" s="78">
        <f t="shared" si="22"/>
        <v>0.23</v>
      </c>
      <c r="AH6" s="78">
        <f t="shared" si="23"/>
        <v>0.25</v>
      </c>
      <c r="AI6" s="78">
        <f t="shared" si="24"/>
        <v>0.27</v>
      </c>
      <c r="AJ6" s="78">
        <f t="shared" si="25"/>
        <v>0.25</v>
      </c>
    </row>
    <row r="7" spans="1:36" ht="12.95" customHeight="1" x14ac:dyDescent="0.15">
      <c r="A7" s="86">
        <v>294</v>
      </c>
      <c r="B7" s="99" t="s">
        <v>136</v>
      </c>
      <c r="C7" s="99"/>
      <c r="D7" s="77">
        <v>32</v>
      </c>
      <c r="E7" s="77">
        <v>26</v>
      </c>
      <c r="F7" s="4">
        <f t="shared" si="0"/>
        <v>0.98</v>
      </c>
      <c r="G7" s="5"/>
      <c r="H7" s="77"/>
      <c r="I7" s="5"/>
      <c r="J7" s="1" t="s">
        <v>15</v>
      </c>
      <c r="K7" s="78">
        <f t="shared" si="1"/>
        <v>0.87</v>
      </c>
      <c r="L7" s="78">
        <f t="shared" si="2"/>
        <v>1.01</v>
      </c>
      <c r="M7" s="78">
        <f t="shared" si="3"/>
        <v>1.01</v>
      </c>
      <c r="N7" s="78">
        <f t="shared" si="4"/>
        <v>0.98</v>
      </c>
      <c r="O7" s="78">
        <f t="shared" si="5"/>
        <v>0.97</v>
      </c>
      <c r="P7" s="78">
        <f t="shared" si="26"/>
        <v>0.98</v>
      </c>
      <c r="Q7" s="78">
        <f t="shared" si="6"/>
        <v>0.88</v>
      </c>
      <c r="R7" s="78">
        <f t="shared" si="7"/>
        <v>1.01</v>
      </c>
      <c r="S7" s="78">
        <f t="shared" si="8"/>
        <v>1.02</v>
      </c>
      <c r="T7" s="78">
        <f t="shared" si="9"/>
        <v>1.1000000000000001</v>
      </c>
      <c r="U7" s="78">
        <f t="shared" si="10"/>
        <v>1.1000000000000001</v>
      </c>
      <c r="V7" s="78">
        <f t="shared" si="11"/>
        <v>1.03</v>
      </c>
      <c r="W7" s="78">
        <f t="shared" si="12"/>
        <v>0.94</v>
      </c>
      <c r="X7" s="78">
        <f t="shared" si="13"/>
        <v>0.96</v>
      </c>
      <c r="Y7" s="78">
        <f t="shared" si="14"/>
        <v>0.92</v>
      </c>
      <c r="Z7" s="78">
        <f t="shared" si="15"/>
        <v>0.96</v>
      </c>
      <c r="AA7" s="78">
        <f t="shared" si="16"/>
        <v>0.84</v>
      </c>
      <c r="AB7" s="78">
        <f t="shared" si="17"/>
        <v>1.05</v>
      </c>
      <c r="AC7" s="78">
        <f t="shared" si="18"/>
        <v>1.05</v>
      </c>
      <c r="AD7" s="78">
        <f t="shared" si="19"/>
        <v>1.05</v>
      </c>
      <c r="AE7" s="78">
        <f t="shared" si="20"/>
        <v>0.96</v>
      </c>
      <c r="AF7" s="78">
        <f t="shared" si="21"/>
        <v>1.05</v>
      </c>
      <c r="AG7" s="78">
        <f t="shared" si="22"/>
        <v>0.83</v>
      </c>
      <c r="AH7" s="78">
        <f t="shared" si="23"/>
        <v>0.92</v>
      </c>
      <c r="AI7" s="78">
        <f t="shared" si="24"/>
        <v>0.95</v>
      </c>
      <c r="AJ7" s="78">
        <f t="shared" si="25"/>
        <v>0.92</v>
      </c>
    </row>
    <row r="8" spans="1:36" ht="12.95" customHeight="1" x14ac:dyDescent="0.15">
      <c r="A8" s="86">
        <v>295</v>
      </c>
      <c r="B8" s="99" t="s">
        <v>136</v>
      </c>
      <c r="C8" s="99"/>
      <c r="D8" s="77">
        <v>26</v>
      </c>
      <c r="E8" s="77">
        <v>24</v>
      </c>
      <c r="F8" s="4">
        <f t="shared" si="0"/>
        <v>0.64</v>
      </c>
      <c r="G8" s="5"/>
      <c r="H8" s="77"/>
      <c r="I8" s="77"/>
      <c r="J8" s="1" t="s">
        <v>15</v>
      </c>
      <c r="K8" s="78">
        <f t="shared" si="1"/>
        <v>0.56000000000000005</v>
      </c>
      <c r="L8" s="78">
        <f t="shared" si="2"/>
        <v>0.63</v>
      </c>
      <c r="M8" s="78">
        <f t="shared" si="3"/>
        <v>0.64</v>
      </c>
      <c r="N8" s="78">
        <f t="shared" si="4"/>
        <v>0.62</v>
      </c>
      <c r="O8" s="78">
        <f t="shared" si="5"/>
        <v>0.61</v>
      </c>
      <c r="P8" s="78">
        <f t="shared" si="26"/>
        <v>0.64</v>
      </c>
      <c r="Q8" s="78">
        <f t="shared" si="6"/>
        <v>0.56000000000000005</v>
      </c>
      <c r="R8" s="78">
        <f t="shared" si="7"/>
        <v>0.63</v>
      </c>
      <c r="S8" s="78">
        <f t="shared" si="8"/>
        <v>0.64</v>
      </c>
      <c r="T8" s="78">
        <f t="shared" si="9"/>
        <v>0.7</v>
      </c>
      <c r="U8" s="78">
        <f t="shared" si="10"/>
        <v>0.64</v>
      </c>
      <c r="V8" s="78">
        <f t="shared" si="11"/>
        <v>0.64</v>
      </c>
      <c r="W8" s="78">
        <f t="shared" si="12"/>
        <v>0.59</v>
      </c>
      <c r="X8" s="78">
        <f t="shared" si="13"/>
        <v>0.61</v>
      </c>
      <c r="Y8" s="78">
        <f t="shared" si="14"/>
        <v>0.56000000000000005</v>
      </c>
      <c r="Z8" s="78">
        <f t="shared" si="15"/>
        <v>0.61</v>
      </c>
      <c r="AA8" s="78">
        <f t="shared" si="16"/>
        <v>0.53</v>
      </c>
      <c r="AB8" s="78">
        <f t="shared" si="17"/>
        <v>0.64</v>
      </c>
      <c r="AC8" s="78">
        <f t="shared" si="18"/>
        <v>0.65</v>
      </c>
      <c r="AD8" s="78">
        <f t="shared" si="19"/>
        <v>0.69</v>
      </c>
      <c r="AE8" s="78">
        <f t="shared" si="20"/>
        <v>0.59</v>
      </c>
      <c r="AF8" s="78">
        <f t="shared" si="21"/>
        <v>0.65</v>
      </c>
      <c r="AG8" s="78">
        <f t="shared" si="22"/>
        <v>0.52</v>
      </c>
      <c r="AH8" s="78">
        <f t="shared" si="23"/>
        <v>0.56999999999999995</v>
      </c>
      <c r="AI8" s="78">
        <f t="shared" si="24"/>
        <v>0.6</v>
      </c>
      <c r="AJ8" s="78">
        <f t="shared" si="25"/>
        <v>0.56999999999999995</v>
      </c>
    </row>
    <row r="9" spans="1:36" ht="12.95" customHeight="1" x14ac:dyDescent="0.15">
      <c r="A9" s="86">
        <v>296</v>
      </c>
      <c r="B9" s="99" t="s">
        <v>136</v>
      </c>
      <c r="C9" s="99"/>
      <c r="D9" s="77">
        <v>20</v>
      </c>
      <c r="E9" s="77">
        <v>18</v>
      </c>
      <c r="F9" s="4">
        <f t="shared" si="0"/>
        <v>0.28999999999999998</v>
      </c>
      <c r="G9" s="5" t="s">
        <v>482</v>
      </c>
      <c r="H9" s="77" t="s">
        <v>484</v>
      </c>
      <c r="I9" s="5" t="s">
        <v>482</v>
      </c>
      <c r="J9" s="1" t="s">
        <v>15</v>
      </c>
      <c r="K9" s="78">
        <f t="shared" si="1"/>
        <v>0.26</v>
      </c>
      <c r="L9" s="78">
        <f t="shared" si="2"/>
        <v>0.28999999999999998</v>
      </c>
      <c r="M9" s="78">
        <f t="shared" si="3"/>
        <v>0.28999999999999998</v>
      </c>
      <c r="N9" s="78">
        <f t="shared" si="4"/>
        <v>0.28999999999999998</v>
      </c>
      <c r="O9" s="78">
        <f t="shared" si="5"/>
        <v>0.28999999999999998</v>
      </c>
      <c r="P9" s="78">
        <f t="shared" si="26"/>
        <v>0.28999999999999998</v>
      </c>
      <c r="Q9" s="78">
        <f t="shared" si="6"/>
        <v>0.26</v>
      </c>
      <c r="R9" s="78">
        <f t="shared" si="7"/>
        <v>0.28999999999999998</v>
      </c>
      <c r="S9" s="78">
        <f t="shared" si="8"/>
        <v>0.28999999999999998</v>
      </c>
      <c r="T9" s="78">
        <f t="shared" si="9"/>
        <v>0.3</v>
      </c>
      <c r="U9" s="78">
        <f t="shared" si="10"/>
        <v>0.28999999999999998</v>
      </c>
      <c r="V9" s="78">
        <f t="shared" si="11"/>
        <v>0.28999999999999998</v>
      </c>
      <c r="W9" s="78">
        <f t="shared" si="12"/>
        <v>0.28000000000000003</v>
      </c>
      <c r="X9" s="78">
        <f t="shared" si="13"/>
        <v>0.28000000000000003</v>
      </c>
      <c r="Y9" s="78">
        <f t="shared" si="14"/>
        <v>0.25</v>
      </c>
      <c r="Z9" s="78">
        <f t="shared" si="15"/>
        <v>0.28000000000000003</v>
      </c>
      <c r="AA9" s="78">
        <f t="shared" si="16"/>
        <v>0.25</v>
      </c>
      <c r="AB9" s="78">
        <f t="shared" si="17"/>
        <v>0.28999999999999998</v>
      </c>
      <c r="AC9" s="78">
        <f t="shared" si="18"/>
        <v>0.28999999999999998</v>
      </c>
      <c r="AD9" s="78">
        <f t="shared" si="19"/>
        <v>0.33</v>
      </c>
      <c r="AE9" s="78">
        <f t="shared" si="20"/>
        <v>0.26</v>
      </c>
      <c r="AF9" s="78">
        <f t="shared" si="21"/>
        <v>0.28999999999999998</v>
      </c>
      <c r="AG9" s="78">
        <f t="shared" si="22"/>
        <v>0.24</v>
      </c>
      <c r="AH9" s="78">
        <f t="shared" si="23"/>
        <v>0.26</v>
      </c>
      <c r="AI9" s="78">
        <f t="shared" si="24"/>
        <v>0.28000000000000003</v>
      </c>
      <c r="AJ9" s="78">
        <f t="shared" si="25"/>
        <v>0.26</v>
      </c>
    </row>
    <row r="10" spans="1:36" ht="12.95" customHeight="1" x14ac:dyDescent="0.15">
      <c r="A10" s="86">
        <v>297</v>
      </c>
      <c r="B10" s="99" t="s">
        <v>136</v>
      </c>
      <c r="C10" s="99"/>
      <c r="D10" s="77">
        <v>36</v>
      </c>
      <c r="E10" s="77">
        <v>26</v>
      </c>
      <c r="F10" s="4">
        <f t="shared" si="0"/>
        <v>1.2</v>
      </c>
      <c r="G10" s="5"/>
      <c r="H10" s="77"/>
      <c r="I10" s="5"/>
      <c r="J10" s="1" t="s">
        <v>15</v>
      </c>
      <c r="K10" s="78">
        <f t="shared" si="1"/>
        <v>1.07</v>
      </c>
      <c r="L10" s="78">
        <f t="shared" si="2"/>
        <v>1.25</v>
      </c>
      <c r="M10" s="78">
        <f t="shared" si="3"/>
        <v>1.24</v>
      </c>
      <c r="N10" s="78">
        <f t="shared" si="4"/>
        <v>1.2</v>
      </c>
      <c r="O10" s="78">
        <f t="shared" si="5"/>
        <v>1.19</v>
      </c>
      <c r="P10" s="78">
        <f t="shared" si="26"/>
        <v>1.2</v>
      </c>
      <c r="Q10" s="78">
        <f t="shared" si="6"/>
        <v>1.08</v>
      </c>
      <c r="R10" s="78">
        <f t="shared" si="7"/>
        <v>1.27</v>
      </c>
      <c r="S10" s="78">
        <f t="shared" si="8"/>
        <v>1.25</v>
      </c>
      <c r="T10" s="78">
        <f t="shared" si="9"/>
        <v>1.34</v>
      </c>
      <c r="U10" s="78">
        <f t="shared" si="10"/>
        <v>1.34</v>
      </c>
      <c r="V10" s="78">
        <f t="shared" si="11"/>
        <v>1.3</v>
      </c>
      <c r="W10" s="78">
        <f t="shared" si="12"/>
        <v>1.17</v>
      </c>
      <c r="X10" s="78">
        <f t="shared" si="13"/>
        <v>1.19</v>
      </c>
      <c r="Y10" s="78">
        <f t="shared" si="14"/>
        <v>1.17</v>
      </c>
      <c r="Z10" s="78">
        <f t="shared" si="15"/>
        <v>1.19</v>
      </c>
      <c r="AA10" s="78">
        <f t="shared" si="16"/>
        <v>1.03</v>
      </c>
      <c r="AB10" s="78">
        <f t="shared" si="17"/>
        <v>1.33</v>
      </c>
      <c r="AC10" s="78">
        <f t="shared" si="18"/>
        <v>1.32</v>
      </c>
      <c r="AD10" s="78">
        <f t="shared" si="19"/>
        <v>1.28</v>
      </c>
      <c r="AE10" s="78">
        <f t="shared" si="20"/>
        <v>1.2</v>
      </c>
      <c r="AF10" s="78">
        <f t="shared" si="21"/>
        <v>1.28</v>
      </c>
      <c r="AG10" s="78">
        <f t="shared" si="22"/>
        <v>1.04</v>
      </c>
      <c r="AH10" s="78">
        <f t="shared" si="23"/>
        <v>1.1499999999999999</v>
      </c>
      <c r="AI10" s="78">
        <f t="shared" si="24"/>
        <v>1.18</v>
      </c>
      <c r="AJ10" s="78">
        <f t="shared" si="25"/>
        <v>1.1499999999999999</v>
      </c>
    </row>
    <row r="11" spans="1:36" ht="12.95" customHeight="1" x14ac:dyDescent="0.15">
      <c r="A11" s="86">
        <v>298</v>
      </c>
      <c r="B11" s="99" t="s">
        <v>136</v>
      </c>
      <c r="C11" s="99"/>
      <c r="D11" s="77">
        <v>30</v>
      </c>
      <c r="E11" s="77">
        <v>23</v>
      </c>
      <c r="F11" s="4">
        <f t="shared" si="0"/>
        <v>0.78</v>
      </c>
      <c r="G11" s="5"/>
      <c r="H11" s="77"/>
      <c r="I11" s="77"/>
      <c r="J11" s="1" t="s">
        <v>15</v>
      </c>
      <c r="K11" s="78">
        <f t="shared" si="1"/>
        <v>0.69</v>
      </c>
      <c r="L11" s="78">
        <f t="shared" si="2"/>
        <v>0.78</v>
      </c>
      <c r="M11" s="78">
        <f t="shared" si="3"/>
        <v>0.78</v>
      </c>
      <c r="N11" s="78">
        <f t="shared" si="4"/>
        <v>0.77</v>
      </c>
      <c r="O11" s="78">
        <f t="shared" si="5"/>
        <v>0.76</v>
      </c>
      <c r="P11" s="78">
        <f t="shared" si="26"/>
        <v>0.78</v>
      </c>
      <c r="Q11" s="78">
        <f t="shared" si="6"/>
        <v>0.69</v>
      </c>
      <c r="R11" s="78">
        <f t="shared" si="7"/>
        <v>0.79</v>
      </c>
      <c r="S11" s="78">
        <f t="shared" si="8"/>
        <v>0.79</v>
      </c>
      <c r="T11" s="78">
        <f t="shared" si="9"/>
        <v>0.83</v>
      </c>
      <c r="U11" s="78">
        <f t="shared" si="10"/>
        <v>0.79</v>
      </c>
      <c r="V11" s="78">
        <f t="shared" si="11"/>
        <v>0.81</v>
      </c>
      <c r="W11" s="78">
        <f t="shared" si="12"/>
        <v>0.74</v>
      </c>
      <c r="X11" s="78">
        <f t="shared" si="13"/>
        <v>0.76</v>
      </c>
      <c r="Y11" s="78">
        <f t="shared" si="14"/>
        <v>0.72</v>
      </c>
      <c r="Z11" s="78">
        <f t="shared" si="15"/>
        <v>0.76</v>
      </c>
      <c r="AA11" s="78">
        <f t="shared" si="16"/>
        <v>0.66</v>
      </c>
      <c r="AB11" s="78">
        <f t="shared" si="17"/>
        <v>0.82</v>
      </c>
      <c r="AC11" s="78">
        <f t="shared" si="18"/>
        <v>0.82</v>
      </c>
      <c r="AD11" s="78">
        <f t="shared" si="19"/>
        <v>0.83</v>
      </c>
      <c r="AE11" s="78">
        <f t="shared" si="20"/>
        <v>0.74</v>
      </c>
      <c r="AF11" s="78">
        <f t="shared" si="21"/>
        <v>0.82</v>
      </c>
      <c r="AG11" s="78">
        <f t="shared" si="22"/>
        <v>0.66</v>
      </c>
      <c r="AH11" s="78">
        <f t="shared" si="23"/>
        <v>0.72</v>
      </c>
      <c r="AI11" s="78">
        <f t="shared" si="24"/>
        <v>0.75</v>
      </c>
      <c r="AJ11" s="78">
        <f t="shared" si="25"/>
        <v>0.72</v>
      </c>
    </row>
    <row r="12" spans="1:36" ht="12.95" customHeight="1" x14ac:dyDescent="0.15">
      <c r="A12" s="86">
        <v>299</v>
      </c>
      <c r="B12" s="99" t="s">
        <v>136</v>
      </c>
      <c r="C12" s="99"/>
      <c r="D12" s="77">
        <v>38</v>
      </c>
      <c r="E12" s="77">
        <v>26</v>
      </c>
      <c r="F12" s="4">
        <f t="shared" si="0"/>
        <v>1.32</v>
      </c>
      <c r="G12" s="5"/>
      <c r="H12" s="77"/>
      <c r="I12" s="5"/>
      <c r="J12" s="1" t="s">
        <v>15</v>
      </c>
      <c r="K12" s="78">
        <f t="shared" si="1"/>
        <v>1.17</v>
      </c>
      <c r="L12" s="78">
        <f t="shared" si="2"/>
        <v>1.38</v>
      </c>
      <c r="M12" s="78">
        <f t="shared" si="3"/>
        <v>1.37</v>
      </c>
      <c r="N12" s="78">
        <f t="shared" si="4"/>
        <v>1.32</v>
      </c>
      <c r="O12" s="78">
        <f t="shared" si="5"/>
        <v>1.31</v>
      </c>
      <c r="P12" s="78">
        <f t="shared" si="26"/>
        <v>1.32</v>
      </c>
      <c r="Q12" s="78">
        <f t="shared" si="6"/>
        <v>1.2</v>
      </c>
      <c r="R12" s="78">
        <f t="shared" si="7"/>
        <v>1.41</v>
      </c>
      <c r="S12" s="78">
        <f t="shared" si="8"/>
        <v>1.38</v>
      </c>
      <c r="T12" s="78">
        <f t="shared" si="9"/>
        <v>1.46</v>
      </c>
      <c r="U12" s="78">
        <f t="shared" si="10"/>
        <v>1.46</v>
      </c>
      <c r="V12" s="78">
        <f t="shared" si="11"/>
        <v>1.44</v>
      </c>
      <c r="W12" s="78">
        <f t="shared" si="12"/>
        <v>1.29</v>
      </c>
      <c r="X12" s="78">
        <f t="shared" si="13"/>
        <v>1.32</v>
      </c>
      <c r="Y12" s="78">
        <f t="shared" si="14"/>
        <v>1.31</v>
      </c>
      <c r="Z12" s="78">
        <f t="shared" si="15"/>
        <v>1.32</v>
      </c>
      <c r="AA12" s="78">
        <f t="shared" si="16"/>
        <v>1.1399999999999999</v>
      </c>
      <c r="AB12" s="78">
        <f t="shared" si="17"/>
        <v>1.48</v>
      </c>
      <c r="AC12" s="78">
        <f t="shared" si="18"/>
        <v>1.46</v>
      </c>
      <c r="AD12" s="78">
        <f t="shared" si="19"/>
        <v>1.39</v>
      </c>
      <c r="AE12" s="78">
        <f t="shared" si="20"/>
        <v>1.33</v>
      </c>
      <c r="AF12" s="78">
        <f t="shared" si="21"/>
        <v>1.39</v>
      </c>
      <c r="AG12" s="78">
        <f t="shared" si="22"/>
        <v>1.1599999999999999</v>
      </c>
      <c r="AH12" s="78">
        <f t="shared" si="23"/>
        <v>1.28</v>
      </c>
      <c r="AI12" s="78">
        <f t="shared" si="24"/>
        <v>1.3</v>
      </c>
      <c r="AJ12" s="78">
        <f t="shared" si="25"/>
        <v>1.28</v>
      </c>
    </row>
    <row r="13" spans="1:36" ht="12.95" customHeight="1" x14ac:dyDescent="0.15">
      <c r="A13" s="86">
        <v>300</v>
      </c>
      <c r="B13" s="99" t="s">
        <v>136</v>
      </c>
      <c r="C13" s="99"/>
      <c r="D13" s="77">
        <v>14</v>
      </c>
      <c r="E13" s="77">
        <v>14</v>
      </c>
      <c r="F13" s="4">
        <f t="shared" si="0"/>
        <v>0.11</v>
      </c>
      <c r="G13" s="5" t="s">
        <v>483</v>
      </c>
      <c r="H13" s="77" t="s">
        <v>484</v>
      </c>
      <c r="I13" s="5" t="s">
        <v>483</v>
      </c>
      <c r="J13" s="1" t="s">
        <v>15</v>
      </c>
      <c r="K13" s="78">
        <f t="shared" si="1"/>
        <v>0.11</v>
      </c>
      <c r="L13" s="78">
        <f t="shared" si="2"/>
        <v>0.11</v>
      </c>
      <c r="M13" s="78">
        <f t="shared" si="3"/>
        <v>0.12</v>
      </c>
      <c r="N13" s="78">
        <f t="shared" si="4"/>
        <v>0.12</v>
      </c>
      <c r="O13" s="78">
        <f t="shared" si="5"/>
        <v>0.12</v>
      </c>
      <c r="P13" s="78">
        <f t="shared" si="26"/>
        <v>0.11</v>
      </c>
      <c r="Q13" s="78">
        <f t="shared" si="6"/>
        <v>0.11</v>
      </c>
      <c r="R13" s="78">
        <f t="shared" si="7"/>
        <v>0.11</v>
      </c>
      <c r="S13" s="78">
        <f t="shared" si="8"/>
        <v>0.12</v>
      </c>
      <c r="T13" s="78">
        <f t="shared" si="9"/>
        <v>0.12</v>
      </c>
      <c r="U13" s="78">
        <f t="shared" si="10"/>
        <v>0.11</v>
      </c>
      <c r="V13" s="78">
        <f t="shared" si="11"/>
        <v>0.12</v>
      </c>
      <c r="W13" s="78">
        <f t="shared" si="12"/>
        <v>0.11</v>
      </c>
      <c r="X13" s="78">
        <f t="shared" si="13"/>
        <v>0.11</v>
      </c>
      <c r="Y13" s="78">
        <f t="shared" si="14"/>
        <v>0.1</v>
      </c>
      <c r="Z13" s="78">
        <f t="shared" si="15"/>
        <v>0.11</v>
      </c>
      <c r="AA13" s="78">
        <f t="shared" si="16"/>
        <v>0.1</v>
      </c>
      <c r="AB13" s="78">
        <f t="shared" si="17"/>
        <v>0.11</v>
      </c>
      <c r="AC13" s="78">
        <f t="shared" si="18"/>
        <v>0.11</v>
      </c>
      <c r="AD13" s="78">
        <f t="shared" si="19"/>
        <v>0.14000000000000001</v>
      </c>
      <c r="AE13" s="78">
        <f t="shared" si="20"/>
        <v>0.1</v>
      </c>
      <c r="AF13" s="78">
        <f t="shared" si="21"/>
        <v>0.11</v>
      </c>
      <c r="AG13" s="78">
        <f t="shared" si="22"/>
        <v>0.1</v>
      </c>
      <c r="AH13" s="78">
        <f t="shared" si="23"/>
        <v>0.1</v>
      </c>
      <c r="AI13" s="78">
        <f t="shared" si="24"/>
        <v>0.11</v>
      </c>
      <c r="AJ13" s="78">
        <f t="shared" si="25"/>
        <v>0.1</v>
      </c>
    </row>
    <row r="14" spans="1:36" ht="12.95" customHeight="1" x14ac:dyDescent="0.15">
      <c r="A14" s="86">
        <v>301</v>
      </c>
      <c r="B14" s="99" t="s">
        <v>136</v>
      </c>
      <c r="C14" s="99"/>
      <c r="D14" s="77">
        <v>28</v>
      </c>
      <c r="E14" s="77">
        <v>24</v>
      </c>
      <c r="F14" s="4">
        <f t="shared" si="0"/>
        <v>0.73</v>
      </c>
      <c r="G14" s="5"/>
      <c r="H14" s="77"/>
      <c r="I14" s="77"/>
      <c r="J14" s="1" t="s">
        <v>15</v>
      </c>
      <c r="K14" s="78">
        <f t="shared" si="1"/>
        <v>0.63</v>
      </c>
      <c r="L14" s="78">
        <f t="shared" si="2"/>
        <v>0.72</v>
      </c>
      <c r="M14" s="78">
        <f t="shared" si="3"/>
        <v>0.73</v>
      </c>
      <c r="N14" s="78">
        <f t="shared" si="4"/>
        <v>0.71</v>
      </c>
      <c r="O14" s="78">
        <f t="shared" si="5"/>
        <v>0.7</v>
      </c>
      <c r="P14" s="78">
        <f t="shared" si="26"/>
        <v>0.73</v>
      </c>
      <c r="Q14" s="78">
        <f t="shared" si="6"/>
        <v>0.64</v>
      </c>
      <c r="R14" s="78">
        <f t="shared" si="7"/>
        <v>0.72</v>
      </c>
      <c r="S14" s="78">
        <f t="shared" si="8"/>
        <v>0.73</v>
      </c>
      <c r="T14" s="78">
        <f t="shared" si="9"/>
        <v>0.79</v>
      </c>
      <c r="U14" s="78">
        <f t="shared" si="10"/>
        <v>0.73</v>
      </c>
      <c r="V14" s="78">
        <f t="shared" si="11"/>
        <v>0.74</v>
      </c>
      <c r="W14" s="78">
        <f t="shared" si="12"/>
        <v>0.68</v>
      </c>
      <c r="X14" s="78">
        <f t="shared" si="13"/>
        <v>0.7</v>
      </c>
      <c r="Y14" s="78">
        <f t="shared" si="14"/>
        <v>0.65</v>
      </c>
      <c r="Z14" s="78">
        <f t="shared" si="15"/>
        <v>0.7</v>
      </c>
      <c r="AA14" s="78">
        <f t="shared" si="16"/>
        <v>0.61</v>
      </c>
      <c r="AB14" s="78">
        <f t="shared" si="17"/>
        <v>0.75</v>
      </c>
      <c r="AC14" s="78">
        <f t="shared" si="18"/>
        <v>0.75</v>
      </c>
      <c r="AD14" s="78">
        <f t="shared" si="19"/>
        <v>0.77</v>
      </c>
      <c r="AE14" s="78">
        <f t="shared" si="20"/>
        <v>0.68</v>
      </c>
      <c r="AF14" s="78">
        <f t="shared" si="21"/>
        <v>0.75</v>
      </c>
      <c r="AG14" s="78">
        <f t="shared" si="22"/>
        <v>0.6</v>
      </c>
      <c r="AH14" s="78">
        <f t="shared" si="23"/>
        <v>0.66</v>
      </c>
      <c r="AI14" s="78">
        <f t="shared" si="24"/>
        <v>0.69</v>
      </c>
      <c r="AJ14" s="78">
        <f t="shared" si="25"/>
        <v>0.66</v>
      </c>
    </row>
    <row r="15" spans="1:36" ht="12.95" customHeight="1" x14ac:dyDescent="0.15">
      <c r="A15" s="86">
        <v>302</v>
      </c>
      <c r="B15" s="99" t="s">
        <v>136</v>
      </c>
      <c r="C15" s="99"/>
      <c r="D15" s="77">
        <v>26</v>
      </c>
      <c r="E15" s="77">
        <v>20</v>
      </c>
      <c r="F15" s="4">
        <f t="shared" si="0"/>
        <v>0.52</v>
      </c>
      <c r="G15" s="5" t="s">
        <v>482</v>
      </c>
      <c r="H15" s="77" t="s">
        <v>484</v>
      </c>
      <c r="I15" s="77" t="s">
        <v>482</v>
      </c>
      <c r="J15" s="1" t="s">
        <v>15</v>
      </c>
      <c r="K15" s="78">
        <f t="shared" si="1"/>
        <v>0.46</v>
      </c>
      <c r="L15" s="78">
        <f t="shared" si="2"/>
        <v>0.52</v>
      </c>
      <c r="M15" s="78">
        <f t="shared" si="3"/>
        <v>0.52</v>
      </c>
      <c r="N15" s="78">
        <f t="shared" si="4"/>
        <v>0.51</v>
      </c>
      <c r="O15" s="78">
        <f t="shared" si="5"/>
        <v>0.51</v>
      </c>
      <c r="P15" s="78">
        <f t="shared" si="26"/>
        <v>0.52</v>
      </c>
      <c r="Q15" s="78">
        <f t="shared" si="6"/>
        <v>0.46</v>
      </c>
      <c r="R15" s="78">
        <f t="shared" si="7"/>
        <v>0.52</v>
      </c>
      <c r="S15" s="78">
        <f t="shared" si="8"/>
        <v>0.52</v>
      </c>
      <c r="T15" s="78">
        <f t="shared" si="9"/>
        <v>0.54</v>
      </c>
      <c r="U15" s="78">
        <f t="shared" si="10"/>
        <v>0.52</v>
      </c>
      <c r="V15" s="78">
        <f t="shared" si="11"/>
        <v>0.54</v>
      </c>
      <c r="W15" s="78">
        <f t="shared" si="12"/>
        <v>0.5</v>
      </c>
      <c r="X15" s="78">
        <f t="shared" si="13"/>
        <v>0.51</v>
      </c>
      <c r="Y15" s="78">
        <f t="shared" si="14"/>
        <v>0.47</v>
      </c>
      <c r="Z15" s="78">
        <f t="shared" si="15"/>
        <v>0.51</v>
      </c>
      <c r="AA15" s="78">
        <f t="shared" si="16"/>
        <v>0.45</v>
      </c>
      <c r="AB15" s="78">
        <f t="shared" si="17"/>
        <v>0.54</v>
      </c>
      <c r="AC15" s="78">
        <f t="shared" si="18"/>
        <v>0.54</v>
      </c>
      <c r="AD15" s="78">
        <f t="shared" si="19"/>
        <v>0.56000000000000005</v>
      </c>
      <c r="AE15" s="78">
        <f t="shared" si="20"/>
        <v>0.48</v>
      </c>
      <c r="AF15" s="78">
        <f t="shared" si="21"/>
        <v>0.54</v>
      </c>
      <c r="AG15" s="78">
        <f t="shared" si="22"/>
        <v>0.44</v>
      </c>
      <c r="AH15" s="78">
        <f t="shared" si="23"/>
        <v>0.48</v>
      </c>
      <c r="AI15" s="78">
        <f t="shared" si="24"/>
        <v>0.5</v>
      </c>
      <c r="AJ15" s="78">
        <f t="shared" si="25"/>
        <v>0.48</v>
      </c>
    </row>
    <row r="16" spans="1:36" ht="12.95" customHeight="1" x14ac:dyDescent="0.15">
      <c r="A16" s="86">
        <v>303</v>
      </c>
      <c r="B16" s="99" t="s">
        <v>136</v>
      </c>
      <c r="C16" s="99"/>
      <c r="D16" s="77">
        <v>30</v>
      </c>
      <c r="E16" s="77">
        <v>24</v>
      </c>
      <c r="F16" s="4">
        <f t="shared" si="0"/>
        <v>0.82</v>
      </c>
      <c r="G16" s="5"/>
      <c r="H16" s="77"/>
      <c r="I16" s="77"/>
      <c r="J16" s="1" t="s">
        <v>15</v>
      </c>
      <c r="K16" s="78">
        <f t="shared" si="1"/>
        <v>0.72</v>
      </c>
      <c r="L16" s="78">
        <f t="shared" si="2"/>
        <v>0.82</v>
      </c>
      <c r="M16" s="78">
        <f t="shared" si="3"/>
        <v>0.82</v>
      </c>
      <c r="N16" s="78">
        <f t="shared" si="4"/>
        <v>0.8</v>
      </c>
      <c r="O16" s="78">
        <f t="shared" si="5"/>
        <v>0.79</v>
      </c>
      <c r="P16" s="78">
        <f t="shared" si="26"/>
        <v>0.82</v>
      </c>
      <c r="Q16" s="78">
        <f t="shared" si="6"/>
        <v>0.72</v>
      </c>
      <c r="R16" s="78">
        <f t="shared" si="7"/>
        <v>0.83</v>
      </c>
      <c r="S16" s="78">
        <f t="shared" si="8"/>
        <v>0.83</v>
      </c>
      <c r="T16" s="78">
        <f t="shared" si="9"/>
        <v>0.88</v>
      </c>
      <c r="U16" s="78">
        <f t="shared" si="10"/>
        <v>0.83</v>
      </c>
      <c r="V16" s="78">
        <f t="shared" si="11"/>
        <v>0.84</v>
      </c>
      <c r="W16" s="78">
        <f t="shared" si="12"/>
        <v>0.77</v>
      </c>
      <c r="X16" s="78">
        <f t="shared" si="13"/>
        <v>0.79</v>
      </c>
      <c r="Y16" s="78">
        <f t="shared" si="14"/>
        <v>0.75</v>
      </c>
      <c r="Z16" s="78">
        <f t="shared" si="15"/>
        <v>0.79</v>
      </c>
      <c r="AA16" s="78">
        <f t="shared" si="16"/>
        <v>0.69</v>
      </c>
      <c r="AB16" s="78">
        <f t="shared" si="17"/>
        <v>0.86</v>
      </c>
      <c r="AC16" s="78">
        <f t="shared" si="18"/>
        <v>0.85</v>
      </c>
      <c r="AD16" s="78">
        <f t="shared" si="19"/>
        <v>0.87</v>
      </c>
      <c r="AE16" s="78">
        <f t="shared" si="20"/>
        <v>0.78</v>
      </c>
      <c r="AF16" s="78">
        <f t="shared" si="21"/>
        <v>0.85</v>
      </c>
      <c r="AG16" s="78">
        <f t="shared" si="22"/>
        <v>0.68</v>
      </c>
      <c r="AH16" s="78">
        <f t="shared" si="23"/>
        <v>0.75</v>
      </c>
      <c r="AI16" s="78">
        <f t="shared" si="24"/>
        <v>0.78</v>
      </c>
      <c r="AJ16" s="78">
        <f t="shared" si="25"/>
        <v>0.75</v>
      </c>
    </row>
    <row r="17" spans="1:36" ht="12.95" customHeight="1" x14ac:dyDescent="0.15">
      <c r="A17" s="86">
        <v>304</v>
      </c>
      <c r="B17" s="99" t="s">
        <v>136</v>
      </c>
      <c r="C17" s="99"/>
      <c r="D17" s="77">
        <v>28</v>
      </c>
      <c r="E17" s="77">
        <v>21</v>
      </c>
      <c r="F17" s="4">
        <f t="shared" si="0"/>
        <v>0.62</v>
      </c>
      <c r="G17" s="5" t="s">
        <v>482</v>
      </c>
      <c r="H17" s="77"/>
      <c r="I17" s="77"/>
      <c r="J17" s="1" t="s">
        <v>15</v>
      </c>
      <c r="K17" s="78">
        <f t="shared" si="1"/>
        <v>0.55000000000000004</v>
      </c>
      <c r="L17" s="78">
        <f t="shared" si="2"/>
        <v>0.63</v>
      </c>
      <c r="M17" s="78">
        <f t="shared" si="3"/>
        <v>0.62</v>
      </c>
      <c r="N17" s="78">
        <f t="shared" si="4"/>
        <v>0.62</v>
      </c>
      <c r="O17" s="78">
        <f t="shared" si="5"/>
        <v>0.61</v>
      </c>
      <c r="P17" s="78">
        <f t="shared" si="26"/>
        <v>0.62</v>
      </c>
      <c r="Q17" s="78">
        <f t="shared" si="6"/>
        <v>0.56000000000000005</v>
      </c>
      <c r="R17" s="78">
        <f t="shared" si="7"/>
        <v>0.63</v>
      </c>
      <c r="S17" s="78">
        <f t="shared" si="8"/>
        <v>0.63</v>
      </c>
      <c r="T17" s="78">
        <f t="shared" si="9"/>
        <v>0.66</v>
      </c>
      <c r="U17" s="78">
        <f t="shared" si="10"/>
        <v>0.63</v>
      </c>
      <c r="V17" s="78">
        <f t="shared" si="11"/>
        <v>0.65</v>
      </c>
      <c r="W17" s="78">
        <f t="shared" si="12"/>
        <v>0.6</v>
      </c>
      <c r="X17" s="78">
        <f t="shared" si="13"/>
        <v>0.61</v>
      </c>
      <c r="Y17" s="78">
        <f t="shared" si="14"/>
        <v>0.57999999999999996</v>
      </c>
      <c r="Z17" s="78">
        <f t="shared" si="15"/>
        <v>0.61</v>
      </c>
      <c r="AA17" s="78">
        <f t="shared" si="16"/>
        <v>0.53</v>
      </c>
      <c r="AB17" s="78">
        <f t="shared" si="17"/>
        <v>0.65</v>
      </c>
      <c r="AC17" s="78">
        <f t="shared" si="18"/>
        <v>0.65</v>
      </c>
      <c r="AD17" s="78">
        <f t="shared" si="19"/>
        <v>0.67</v>
      </c>
      <c r="AE17" s="78">
        <f t="shared" si="20"/>
        <v>0.59</v>
      </c>
      <c r="AF17" s="78">
        <f t="shared" si="21"/>
        <v>0.65</v>
      </c>
      <c r="AG17" s="78">
        <f t="shared" si="22"/>
        <v>0.53</v>
      </c>
      <c r="AH17" s="78">
        <f t="shared" si="23"/>
        <v>0.57999999999999996</v>
      </c>
      <c r="AI17" s="78">
        <f t="shared" si="24"/>
        <v>0.6</v>
      </c>
      <c r="AJ17" s="78">
        <f t="shared" si="25"/>
        <v>0.57999999999999996</v>
      </c>
    </row>
    <row r="18" spans="1:36" ht="12.95" customHeight="1" x14ac:dyDescent="0.15">
      <c r="A18" s="86">
        <v>305</v>
      </c>
      <c r="B18" s="99" t="s">
        <v>136</v>
      </c>
      <c r="C18" s="99"/>
      <c r="D18" s="77">
        <v>18</v>
      </c>
      <c r="E18" s="77">
        <v>22</v>
      </c>
      <c r="F18" s="4">
        <f t="shared" si="0"/>
        <v>0.28999999999999998</v>
      </c>
      <c r="G18" s="5" t="s">
        <v>483</v>
      </c>
      <c r="H18" s="77" t="s">
        <v>484</v>
      </c>
      <c r="I18" s="77" t="s">
        <v>483</v>
      </c>
      <c r="J18" s="1" t="s">
        <v>15</v>
      </c>
      <c r="K18" s="78">
        <f t="shared" si="1"/>
        <v>0.27</v>
      </c>
      <c r="L18" s="78">
        <f t="shared" si="2"/>
        <v>0.28999999999999998</v>
      </c>
      <c r="M18" s="78">
        <f t="shared" si="3"/>
        <v>0.3</v>
      </c>
      <c r="N18" s="78">
        <f t="shared" si="4"/>
        <v>0.3</v>
      </c>
      <c r="O18" s="78">
        <f t="shared" si="5"/>
        <v>0.28999999999999998</v>
      </c>
      <c r="P18" s="78">
        <f t="shared" si="26"/>
        <v>0.28999999999999998</v>
      </c>
      <c r="Q18" s="78">
        <f t="shared" si="6"/>
        <v>0.26</v>
      </c>
      <c r="R18" s="78">
        <f t="shared" si="7"/>
        <v>0.28999999999999998</v>
      </c>
      <c r="S18" s="78">
        <f t="shared" si="8"/>
        <v>0.3</v>
      </c>
      <c r="T18" s="78">
        <f t="shared" si="9"/>
        <v>0.33</v>
      </c>
      <c r="U18" s="78">
        <f t="shared" si="10"/>
        <v>0.28999999999999998</v>
      </c>
      <c r="V18" s="78">
        <f t="shared" si="11"/>
        <v>0.28999999999999998</v>
      </c>
      <c r="W18" s="78">
        <f t="shared" si="12"/>
        <v>0.28000000000000003</v>
      </c>
      <c r="X18" s="78">
        <f t="shared" si="13"/>
        <v>0.28999999999999998</v>
      </c>
      <c r="Y18" s="78">
        <f t="shared" si="14"/>
        <v>0.25</v>
      </c>
      <c r="Z18" s="78">
        <f t="shared" si="15"/>
        <v>0.28000000000000003</v>
      </c>
      <c r="AA18" s="78">
        <f t="shared" si="16"/>
        <v>0.25</v>
      </c>
      <c r="AB18" s="78">
        <f t="shared" si="17"/>
        <v>0.28999999999999998</v>
      </c>
      <c r="AC18" s="78">
        <f t="shared" si="18"/>
        <v>0.28999999999999998</v>
      </c>
      <c r="AD18" s="78">
        <f t="shared" si="19"/>
        <v>0.34</v>
      </c>
      <c r="AE18" s="78">
        <f t="shared" si="20"/>
        <v>0.27</v>
      </c>
      <c r="AF18" s="78">
        <f t="shared" si="21"/>
        <v>0.28999999999999998</v>
      </c>
      <c r="AG18" s="78">
        <f t="shared" si="22"/>
        <v>0.24</v>
      </c>
      <c r="AH18" s="78">
        <f t="shared" si="23"/>
        <v>0.26</v>
      </c>
      <c r="AI18" s="78">
        <f t="shared" si="24"/>
        <v>0.28000000000000003</v>
      </c>
      <c r="AJ18" s="78">
        <f t="shared" si="25"/>
        <v>0.26</v>
      </c>
    </row>
    <row r="19" spans="1:36" ht="12.95" customHeight="1" x14ac:dyDescent="0.15">
      <c r="A19" s="86">
        <v>306</v>
      </c>
      <c r="B19" s="99" t="s">
        <v>136</v>
      </c>
      <c r="C19" s="99"/>
      <c r="D19" s="77">
        <v>22</v>
      </c>
      <c r="E19" s="77">
        <v>22</v>
      </c>
      <c r="F19" s="4">
        <f t="shared" si="0"/>
        <v>0.43</v>
      </c>
      <c r="G19" s="5"/>
      <c r="H19" s="77"/>
      <c r="I19" s="77"/>
      <c r="J19" s="1" t="s">
        <v>15</v>
      </c>
      <c r="K19" s="78">
        <f t="shared" si="1"/>
        <v>0.38</v>
      </c>
      <c r="L19" s="78">
        <f t="shared" si="2"/>
        <v>0.42</v>
      </c>
      <c r="M19" s="78">
        <f t="shared" si="3"/>
        <v>0.43</v>
      </c>
      <c r="N19" s="78">
        <f t="shared" si="4"/>
        <v>0.42</v>
      </c>
      <c r="O19" s="78">
        <f t="shared" si="5"/>
        <v>0.42</v>
      </c>
      <c r="P19" s="78">
        <f t="shared" si="26"/>
        <v>0.43</v>
      </c>
      <c r="Q19" s="78">
        <f t="shared" si="6"/>
        <v>0.38</v>
      </c>
      <c r="R19" s="78">
        <f t="shared" si="7"/>
        <v>0.42</v>
      </c>
      <c r="S19" s="78">
        <f t="shared" si="8"/>
        <v>0.43</v>
      </c>
      <c r="T19" s="78">
        <f t="shared" si="9"/>
        <v>0.47</v>
      </c>
      <c r="U19" s="78">
        <f t="shared" si="10"/>
        <v>0.43</v>
      </c>
      <c r="V19" s="78">
        <f t="shared" si="11"/>
        <v>0.43</v>
      </c>
      <c r="W19" s="78">
        <f t="shared" si="12"/>
        <v>0.4</v>
      </c>
      <c r="X19" s="78">
        <f t="shared" si="13"/>
        <v>0.41</v>
      </c>
      <c r="Y19" s="78">
        <f t="shared" si="14"/>
        <v>0.37</v>
      </c>
      <c r="Z19" s="78">
        <f t="shared" si="15"/>
        <v>0.41</v>
      </c>
      <c r="AA19" s="78">
        <f t="shared" si="16"/>
        <v>0.36</v>
      </c>
      <c r="AB19" s="78">
        <f t="shared" si="17"/>
        <v>0.42</v>
      </c>
      <c r="AC19" s="78">
        <f t="shared" si="18"/>
        <v>0.43</v>
      </c>
      <c r="AD19" s="78">
        <f t="shared" si="19"/>
        <v>0.47</v>
      </c>
      <c r="AE19" s="78">
        <f t="shared" si="20"/>
        <v>0.39</v>
      </c>
      <c r="AF19" s="78">
        <f t="shared" si="21"/>
        <v>0.43</v>
      </c>
      <c r="AG19" s="78">
        <f t="shared" si="22"/>
        <v>0.35</v>
      </c>
      <c r="AH19" s="78">
        <f t="shared" si="23"/>
        <v>0.38</v>
      </c>
      <c r="AI19" s="78">
        <f t="shared" si="24"/>
        <v>0.41</v>
      </c>
      <c r="AJ19" s="78">
        <f t="shared" si="25"/>
        <v>0.38</v>
      </c>
    </row>
    <row r="20" spans="1:36" ht="12.95" customHeight="1" x14ac:dyDescent="0.15">
      <c r="A20" s="86">
        <v>307</v>
      </c>
      <c r="B20" s="99" t="s">
        <v>136</v>
      </c>
      <c r="C20" s="99"/>
      <c r="D20" s="77">
        <v>32</v>
      </c>
      <c r="E20" s="77">
        <v>24</v>
      </c>
      <c r="F20" s="4">
        <f t="shared" si="0"/>
        <v>0.9</v>
      </c>
      <c r="G20" s="5"/>
      <c r="H20" s="77"/>
      <c r="I20" s="77"/>
      <c r="J20" s="1" t="s">
        <v>15</v>
      </c>
      <c r="K20" s="78">
        <f t="shared" si="1"/>
        <v>0.8</v>
      </c>
      <c r="L20" s="78">
        <f t="shared" si="2"/>
        <v>0.92</v>
      </c>
      <c r="M20" s="78">
        <f t="shared" si="3"/>
        <v>0.92</v>
      </c>
      <c r="N20" s="78">
        <f t="shared" si="4"/>
        <v>0.9</v>
      </c>
      <c r="O20" s="78">
        <f t="shared" si="5"/>
        <v>0.89</v>
      </c>
      <c r="P20" s="78">
        <f t="shared" si="26"/>
        <v>0.9</v>
      </c>
      <c r="Q20" s="78">
        <f t="shared" si="6"/>
        <v>0.81</v>
      </c>
      <c r="R20" s="78">
        <f t="shared" si="7"/>
        <v>0.93</v>
      </c>
      <c r="S20" s="78">
        <f t="shared" si="8"/>
        <v>0.93</v>
      </c>
      <c r="T20" s="78">
        <f t="shared" si="9"/>
        <v>0.99</v>
      </c>
      <c r="U20" s="78">
        <f t="shared" si="10"/>
        <v>0.99</v>
      </c>
      <c r="V20" s="78">
        <f t="shared" si="11"/>
        <v>0.96</v>
      </c>
      <c r="W20" s="78">
        <f t="shared" si="12"/>
        <v>0.87</v>
      </c>
      <c r="X20" s="78">
        <f t="shared" si="13"/>
        <v>0.89</v>
      </c>
      <c r="Y20" s="78">
        <f t="shared" si="14"/>
        <v>0.86</v>
      </c>
      <c r="Z20" s="78">
        <f t="shared" si="15"/>
        <v>0.89</v>
      </c>
      <c r="AA20" s="78">
        <f t="shared" si="16"/>
        <v>0.77</v>
      </c>
      <c r="AB20" s="78">
        <f t="shared" si="17"/>
        <v>0.97</v>
      </c>
      <c r="AC20" s="78">
        <f t="shared" si="18"/>
        <v>0.97</v>
      </c>
      <c r="AD20" s="78">
        <f t="shared" si="19"/>
        <v>0.96</v>
      </c>
      <c r="AE20" s="78">
        <f t="shared" si="20"/>
        <v>0.88</v>
      </c>
      <c r="AF20" s="78">
        <f t="shared" si="21"/>
        <v>0.96</v>
      </c>
      <c r="AG20" s="78">
        <f t="shared" si="22"/>
        <v>0.77</v>
      </c>
      <c r="AH20" s="78">
        <f t="shared" si="23"/>
        <v>0.85</v>
      </c>
      <c r="AI20" s="78">
        <f t="shared" si="24"/>
        <v>0.88</v>
      </c>
      <c r="AJ20" s="78">
        <f t="shared" si="25"/>
        <v>0.85</v>
      </c>
    </row>
    <row r="21" spans="1:36" ht="12.95" customHeight="1" x14ac:dyDescent="0.15">
      <c r="A21" s="77"/>
      <c r="B21" s="99"/>
      <c r="C21" s="99"/>
      <c r="D21" s="77"/>
      <c r="E21" s="77"/>
      <c r="F21" s="4" t="str">
        <f t="shared" si="0"/>
        <v/>
      </c>
      <c r="G21" s="5"/>
      <c r="H21" s="77"/>
      <c r="I21" s="77"/>
      <c r="J21" s="1" t="s">
        <v>15</v>
      </c>
      <c r="K21" s="78" t="e">
        <f t="shared" si="1"/>
        <v>#NUM!</v>
      </c>
      <c r="L21" s="78" t="e">
        <f t="shared" si="2"/>
        <v>#NUM!</v>
      </c>
      <c r="M21" s="78" t="e">
        <f t="shared" si="3"/>
        <v>#NUM!</v>
      </c>
      <c r="N21" s="78" t="e">
        <f t="shared" si="4"/>
        <v>#NUM!</v>
      </c>
      <c r="O21" s="78" t="e">
        <f t="shared" si="5"/>
        <v>#NUM!</v>
      </c>
      <c r="P21" s="78" t="e">
        <f t="shared" si="26"/>
        <v>#N/A</v>
      </c>
      <c r="Q21" s="78" t="e">
        <f t="shared" si="6"/>
        <v>#NUM!</v>
      </c>
      <c r="R21" s="78" t="e">
        <f t="shared" si="7"/>
        <v>#NUM!</v>
      </c>
      <c r="S21" s="78" t="e">
        <f t="shared" si="8"/>
        <v>#NUM!</v>
      </c>
      <c r="T21" s="78" t="e">
        <f t="shared" si="9"/>
        <v>#NUM!</v>
      </c>
      <c r="U21" s="78" t="e">
        <f t="shared" si="10"/>
        <v>#N/A</v>
      </c>
      <c r="V21" s="78" t="e">
        <f t="shared" si="11"/>
        <v>#NUM!</v>
      </c>
      <c r="W21" s="78" t="e">
        <f t="shared" si="12"/>
        <v>#NUM!</v>
      </c>
      <c r="X21" s="78" t="e">
        <f t="shared" si="13"/>
        <v>#NUM!</v>
      </c>
      <c r="Y21" s="78" t="e">
        <f t="shared" si="14"/>
        <v>#NUM!</v>
      </c>
      <c r="Z21" s="78" t="e">
        <f t="shared" si="15"/>
        <v>#N/A</v>
      </c>
      <c r="AA21" s="78" t="e">
        <f t="shared" si="16"/>
        <v>#NUM!</v>
      </c>
      <c r="AB21" s="78" t="e">
        <f t="shared" si="17"/>
        <v>#NUM!</v>
      </c>
      <c r="AC21" s="78" t="e">
        <f t="shared" si="18"/>
        <v>#NUM!</v>
      </c>
      <c r="AD21" s="78" t="e">
        <f t="shared" si="19"/>
        <v>#NUM!</v>
      </c>
      <c r="AE21" s="78" t="e">
        <f t="shared" si="20"/>
        <v>#NUM!</v>
      </c>
      <c r="AF21" s="78" t="e">
        <f t="shared" si="21"/>
        <v>#N/A</v>
      </c>
      <c r="AG21" s="78" t="e">
        <f t="shared" si="22"/>
        <v>#NUM!</v>
      </c>
      <c r="AH21" s="78" t="e">
        <f t="shared" si="23"/>
        <v>#NUM!</v>
      </c>
      <c r="AI21" s="78" t="e">
        <f t="shared" si="24"/>
        <v>#NUM!</v>
      </c>
      <c r="AJ21" s="78" t="e">
        <f t="shared" si="25"/>
        <v>#N/A</v>
      </c>
    </row>
    <row r="22" spans="1:36" ht="12.95" customHeight="1" x14ac:dyDescent="0.15">
      <c r="A22" s="77"/>
      <c r="B22" s="99"/>
      <c r="C22" s="99"/>
      <c r="D22" s="77"/>
      <c r="E22" s="77"/>
      <c r="F22" s="4" t="str">
        <f t="shared" si="0"/>
        <v/>
      </c>
      <c r="G22" s="26"/>
      <c r="H22" s="77"/>
      <c r="I22" s="77"/>
      <c r="J22" s="1" t="s">
        <v>15</v>
      </c>
      <c r="K22" s="78" t="e">
        <f t="shared" si="1"/>
        <v>#NUM!</v>
      </c>
      <c r="L22" s="78" t="e">
        <f t="shared" si="2"/>
        <v>#NUM!</v>
      </c>
      <c r="M22" s="78" t="e">
        <f t="shared" si="3"/>
        <v>#NUM!</v>
      </c>
      <c r="N22" s="78" t="e">
        <f t="shared" si="4"/>
        <v>#NUM!</v>
      </c>
      <c r="O22" s="78" t="e">
        <f t="shared" si="5"/>
        <v>#NUM!</v>
      </c>
      <c r="P22" s="78" t="e">
        <f t="shared" si="26"/>
        <v>#N/A</v>
      </c>
      <c r="Q22" s="78" t="e">
        <f t="shared" si="6"/>
        <v>#NUM!</v>
      </c>
      <c r="R22" s="78" t="e">
        <f t="shared" si="7"/>
        <v>#NUM!</v>
      </c>
      <c r="S22" s="78" t="e">
        <f t="shared" si="8"/>
        <v>#NUM!</v>
      </c>
      <c r="T22" s="78" t="e">
        <f t="shared" si="9"/>
        <v>#NUM!</v>
      </c>
      <c r="U22" s="78" t="e">
        <f t="shared" si="10"/>
        <v>#N/A</v>
      </c>
      <c r="V22" s="78" t="e">
        <f t="shared" si="11"/>
        <v>#NUM!</v>
      </c>
      <c r="W22" s="78" t="e">
        <f t="shared" si="12"/>
        <v>#NUM!</v>
      </c>
      <c r="X22" s="78" t="e">
        <f t="shared" si="13"/>
        <v>#NUM!</v>
      </c>
      <c r="Y22" s="78" t="e">
        <f t="shared" si="14"/>
        <v>#NUM!</v>
      </c>
      <c r="Z22" s="78" t="e">
        <f t="shared" si="15"/>
        <v>#N/A</v>
      </c>
      <c r="AA22" s="78" t="e">
        <f t="shared" si="16"/>
        <v>#NUM!</v>
      </c>
      <c r="AB22" s="78" t="e">
        <f t="shared" si="17"/>
        <v>#NUM!</v>
      </c>
      <c r="AC22" s="78" t="e">
        <f t="shared" si="18"/>
        <v>#NUM!</v>
      </c>
      <c r="AD22" s="78" t="e">
        <f t="shared" si="19"/>
        <v>#NUM!</v>
      </c>
      <c r="AE22" s="78" t="e">
        <f t="shared" si="20"/>
        <v>#NUM!</v>
      </c>
      <c r="AF22" s="78" t="e">
        <f t="shared" si="21"/>
        <v>#N/A</v>
      </c>
      <c r="AG22" s="78" t="e">
        <f t="shared" si="22"/>
        <v>#NUM!</v>
      </c>
      <c r="AH22" s="78" t="e">
        <f t="shared" si="23"/>
        <v>#NUM!</v>
      </c>
      <c r="AI22" s="78" t="e">
        <f t="shared" si="24"/>
        <v>#NUM!</v>
      </c>
      <c r="AJ22" s="78" t="e">
        <f t="shared" si="25"/>
        <v>#N/A</v>
      </c>
    </row>
    <row r="23" spans="1:36" ht="12.95" customHeight="1" x14ac:dyDescent="0.15">
      <c r="A23" s="77"/>
      <c r="B23" s="99"/>
      <c r="C23" s="99"/>
      <c r="D23" s="77"/>
      <c r="E23" s="77"/>
      <c r="F23" s="4" t="str">
        <f t="shared" si="0"/>
        <v/>
      </c>
      <c r="G23" s="26"/>
      <c r="H23" s="77"/>
      <c r="I23" s="77"/>
      <c r="J23" s="1" t="s">
        <v>15</v>
      </c>
      <c r="K23" s="78" t="e">
        <f t="shared" si="1"/>
        <v>#NUM!</v>
      </c>
      <c r="L23" s="78" t="e">
        <f t="shared" si="2"/>
        <v>#NUM!</v>
      </c>
      <c r="M23" s="78" t="e">
        <f t="shared" si="3"/>
        <v>#NUM!</v>
      </c>
      <c r="N23" s="78" t="e">
        <f t="shared" si="4"/>
        <v>#NUM!</v>
      </c>
      <c r="O23" s="78" t="e">
        <f t="shared" si="5"/>
        <v>#NUM!</v>
      </c>
      <c r="P23" s="78" t="e">
        <f t="shared" si="26"/>
        <v>#N/A</v>
      </c>
      <c r="Q23" s="78" t="e">
        <f t="shared" si="6"/>
        <v>#NUM!</v>
      </c>
      <c r="R23" s="78" t="e">
        <f t="shared" si="7"/>
        <v>#NUM!</v>
      </c>
      <c r="S23" s="78" t="e">
        <f t="shared" si="8"/>
        <v>#NUM!</v>
      </c>
      <c r="T23" s="78" t="e">
        <f t="shared" si="9"/>
        <v>#NUM!</v>
      </c>
      <c r="U23" s="78" t="e">
        <f t="shared" si="10"/>
        <v>#N/A</v>
      </c>
      <c r="V23" s="78" t="e">
        <f t="shared" si="11"/>
        <v>#NUM!</v>
      </c>
      <c r="W23" s="78" t="e">
        <f t="shared" si="12"/>
        <v>#NUM!</v>
      </c>
      <c r="X23" s="78" t="e">
        <f t="shared" si="13"/>
        <v>#NUM!</v>
      </c>
      <c r="Y23" s="78" t="e">
        <f t="shared" si="14"/>
        <v>#NUM!</v>
      </c>
      <c r="Z23" s="78" t="e">
        <f t="shared" si="15"/>
        <v>#N/A</v>
      </c>
      <c r="AA23" s="78" t="e">
        <f t="shared" si="16"/>
        <v>#NUM!</v>
      </c>
      <c r="AB23" s="78" t="e">
        <f t="shared" si="17"/>
        <v>#NUM!</v>
      </c>
      <c r="AC23" s="78" t="e">
        <f t="shared" si="18"/>
        <v>#NUM!</v>
      </c>
      <c r="AD23" s="78" t="e">
        <f t="shared" si="19"/>
        <v>#NUM!</v>
      </c>
      <c r="AE23" s="78" t="e">
        <f t="shared" si="20"/>
        <v>#NUM!</v>
      </c>
      <c r="AF23" s="78" t="e">
        <f t="shared" si="21"/>
        <v>#N/A</v>
      </c>
      <c r="AG23" s="78" t="e">
        <f t="shared" si="22"/>
        <v>#NUM!</v>
      </c>
      <c r="AH23" s="78" t="e">
        <f t="shared" si="23"/>
        <v>#NUM!</v>
      </c>
      <c r="AI23" s="78" t="e">
        <f t="shared" si="24"/>
        <v>#NUM!</v>
      </c>
      <c r="AJ23" s="78" t="e">
        <f t="shared" si="25"/>
        <v>#N/A</v>
      </c>
    </row>
    <row r="24" spans="1:36" ht="12.95" customHeight="1" x14ac:dyDescent="0.15">
      <c r="A24" s="77"/>
      <c r="B24" s="99"/>
      <c r="C24" s="99"/>
      <c r="D24" s="77"/>
      <c r="E24" s="77"/>
      <c r="F24" s="4" t="str">
        <f t="shared" si="0"/>
        <v/>
      </c>
      <c r="G24" s="5"/>
      <c r="H24" s="77"/>
      <c r="I24" s="77"/>
      <c r="J24" s="1" t="s">
        <v>15</v>
      </c>
      <c r="K24" s="78" t="e">
        <f t="shared" si="1"/>
        <v>#NUM!</v>
      </c>
      <c r="L24" s="78" t="e">
        <f t="shared" si="2"/>
        <v>#NUM!</v>
      </c>
      <c r="M24" s="78" t="e">
        <f t="shared" si="3"/>
        <v>#NUM!</v>
      </c>
      <c r="N24" s="78" t="e">
        <f t="shared" si="4"/>
        <v>#NUM!</v>
      </c>
      <c r="O24" s="78" t="e">
        <f t="shared" si="5"/>
        <v>#NUM!</v>
      </c>
      <c r="P24" s="78" t="e">
        <f t="shared" si="26"/>
        <v>#N/A</v>
      </c>
      <c r="Q24" s="78" t="e">
        <f t="shared" si="6"/>
        <v>#NUM!</v>
      </c>
      <c r="R24" s="78" t="e">
        <f t="shared" si="7"/>
        <v>#NUM!</v>
      </c>
      <c r="S24" s="78" t="e">
        <f t="shared" si="8"/>
        <v>#NUM!</v>
      </c>
      <c r="T24" s="78" t="e">
        <f t="shared" si="9"/>
        <v>#NUM!</v>
      </c>
      <c r="U24" s="78" t="e">
        <f t="shared" si="10"/>
        <v>#N/A</v>
      </c>
      <c r="V24" s="78" t="e">
        <f t="shared" si="11"/>
        <v>#NUM!</v>
      </c>
      <c r="W24" s="78" t="e">
        <f t="shared" si="12"/>
        <v>#NUM!</v>
      </c>
      <c r="X24" s="78" t="e">
        <f t="shared" si="13"/>
        <v>#NUM!</v>
      </c>
      <c r="Y24" s="78" t="e">
        <f t="shared" si="14"/>
        <v>#NUM!</v>
      </c>
      <c r="Z24" s="78" t="e">
        <f t="shared" si="15"/>
        <v>#N/A</v>
      </c>
      <c r="AA24" s="78" t="e">
        <f t="shared" si="16"/>
        <v>#NUM!</v>
      </c>
      <c r="AB24" s="78" t="e">
        <f t="shared" si="17"/>
        <v>#NUM!</v>
      </c>
      <c r="AC24" s="78" t="e">
        <f t="shared" si="18"/>
        <v>#NUM!</v>
      </c>
      <c r="AD24" s="78" t="e">
        <f t="shared" si="19"/>
        <v>#NUM!</v>
      </c>
      <c r="AE24" s="78" t="e">
        <f t="shared" si="20"/>
        <v>#NUM!</v>
      </c>
      <c r="AF24" s="78" t="e">
        <f t="shared" si="21"/>
        <v>#N/A</v>
      </c>
      <c r="AG24" s="78" t="e">
        <f t="shared" si="22"/>
        <v>#NUM!</v>
      </c>
      <c r="AH24" s="78" t="e">
        <f t="shared" si="23"/>
        <v>#NUM!</v>
      </c>
      <c r="AI24" s="78" t="e">
        <f t="shared" si="24"/>
        <v>#NUM!</v>
      </c>
      <c r="AJ24" s="78" t="e">
        <f t="shared" si="25"/>
        <v>#N/A</v>
      </c>
    </row>
    <row r="25" spans="1:36" ht="12.95" customHeight="1" x14ac:dyDescent="0.15">
      <c r="A25" s="77"/>
      <c r="B25" s="99"/>
      <c r="C25" s="99"/>
      <c r="D25" s="77"/>
      <c r="E25" s="77"/>
      <c r="F25" s="4" t="str">
        <f t="shared" si="0"/>
        <v/>
      </c>
      <c r="G25" s="5"/>
      <c r="H25" s="77"/>
      <c r="I25" s="77"/>
      <c r="J25" s="1" t="s">
        <v>15</v>
      </c>
      <c r="K25" s="78" t="e">
        <f t="shared" si="1"/>
        <v>#NUM!</v>
      </c>
      <c r="L25" s="78" t="e">
        <f t="shared" si="2"/>
        <v>#NUM!</v>
      </c>
      <c r="M25" s="78" t="e">
        <f t="shared" si="3"/>
        <v>#NUM!</v>
      </c>
      <c r="N25" s="78" t="e">
        <f t="shared" si="4"/>
        <v>#NUM!</v>
      </c>
      <c r="O25" s="78" t="e">
        <f t="shared" si="5"/>
        <v>#NUM!</v>
      </c>
      <c r="P25" s="78" t="e">
        <f t="shared" si="26"/>
        <v>#N/A</v>
      </c>
      <c r="Q25" s="78" t="e">
        <f t="shared" si="6"/>
        <v>#NUM!</v>
      </c>
      <c r="R25" s="78" t="e">
        <f t="shared" si="7"/>
        <v>#NUM!</v>
      </c>
      <c r="S25" s="78" t="e">
        <f t="shared" si="8"/>
        <v>#NUM!</v>
      </c>
      <c r="T25" s="78" t="e">
        <f t="shared" si="9"/>
        <v>#NUM!</v>
      </c>
      <c r="U25" s="78" t="e">
        <f t="shared" si="10"/>
        <v>#N/A</v>
      </c>
      <c r="V25" s="78" t="e">
        <f t="shared" si="11"/>
        <v>#NUM!</v>
      </c>
      <c r="W25" s="78" t="e">
        <f t="shared" si="12"/>
        <v>#NUM!</v>
      </c>
      <c r="X25" s="78" t="e">
        <f t="shared" si="13"/>
        <v>#NUM!</v>
      </c>
      <c r="Y25" s="78" t="e">
        <f t="shared" si="14"/>
        <v>#NUM!</v>
      </c>
      <c r="Z25" s="78" t="e">
        <f t="shared" si="15"/>
        <v>#N/A</v>
      </c>
      <c r="AA25" s="78" t="e">
        <f t="shared" si="16"/>
        <v>#NUM!</v>
      </c>
      <c r="AB25" s="78" t="e">
        <f t="shared" si="17"/>
        <v>#NUM!</v>
      </c>
      <c r="AC25" s="78" t="e">
        <f t="shared" si="18"/>
        <v>#NUM!</v>
      </c>
      <c r="AD25" s="78" t="e">
        <f t="shared" si="19"/>
        <v>#NUM!</v>
      </c>
      <c r="AE25" s="78" t="e">
        <f t="shared" si="20"/>
        <v>#NUM!</v>
      </c>
      <c r="AF25" s="78" t="e">
        <f t="shared" si="21"/>
        <v>#N/A</v>
      </c>
      <c r="AG25" s="78" t="e">
        <f t="shared" si="22"/>
        <v>#NUM!</v>
      </c>
      <c r="AH25" s="78" t="e">
        <f t="shared" si="23"/>
        <v>#NUM!</v>
      </c>
      <c r="AI25" s="78" t="e">
        <f t="shared" si="24"/>
        <v>#NUM!</v>
      </c>
      <c r="AJ25" s="78" t="e">
        <f t="shared" si="25"/>
        <v>#N/A</v>
      </c>
    </row>
    <row r="26" spans="1:36" ht="12.95" customHeight="1" x14ac:dyDescent="0.15">
      <c r="A26" s="77"/>
      <c r="B26" s="99"/>
      <c r="C26" s="99"/>
      <c r="D26" s="77"/>
      <c r="E26" s="77"/>
      <c r="F26" s="4" t="str">
        <f t="shared" si="0"/>
        <v/>
      </c>
      <c r="G26" s="5"/>
      <c r="H26" s="77"/>
      <c r="I26" s="77"/>
      <c r="J26" s="1" t="s">
        <v>15</v>
      </c>
      <c r="K26" s="78" t="e">
        <f t="shared" si="1"/>
        <v>#NUM!</v>
      </c>
      <c r="L26" s="78" t="e">
        <f t="shared" si="2"/>
        <v>#NUM!</v>
      </c>
      <c r="M26" s="78" t="e">
        <f t="shared" si="3"/>
        <v>#NUM!</v>
      </c>
      <c r="N26" s="78" t="e">
        <f t="shared" si="4"/>
        <v>#NUM!</v>
      </c>
      <c r="O26" s="78" t="e">
        <f t="shared" si="5"/>
        <v>#NUM!</v>
      </c>
      <c r="P26" s="78" t="e">
        <f t="shared" si="26"/>
        <v>#N/A</v>
      </c>
      <c r="Q26" s="78" t="e">
        <f t="shared" si="6"/>
        <v>#NUM!</v>
      </c>
      <c r="R26" s="78" t="e">
        <f t="shared" si="7"/>
        <v>#NUM!</v>
      </c>
      <c r="S26" s="78" t="e">
        <f t="shared" si="8"/>
        <v>#NUM!</v>
      </c>
      <c r="T26" s="78" t="e">
        <f t="shared" si="9"/>
        <v>#NUM!</v>
      </c>
      <c r="U26" s="78" t="e">
        <f t="shared" si="10"/>
        <v>#N/A</v>
      </c>
      <c r="V26" s="78" t="e">
        <f t="shared" si="11"/>
        <v>#NUM!</v>
      </c>
      <c r="W26" s="78" t="e">
        <f t="shared" si="12"/>
        <v>#NUM!</v>
      </c>
      <c r="X26" s="78" t="e">
        <f t="shared" si="13"/>
        <v>#NUM!</v>
      </c>
      <c r="Y26" s="78" t="e">
        <f t="shared" si="14"/>
        <v>#NUM!</v>
      </c>
      <c r="Z26" s="78" t="e">
        <f t="shared" si="15"/>
        <v>#N/A</v>
      </c>
      <c r="AA26" s="78" t="e">
        <f t="shared" si="16"/>
        <v>#NUM!</v>
      </c>
      <c r="AB26" s="78" t="e">
        <f t="shared" si="17"/>
        <v>#NUM!</v>
      </c>
      <c r="AC26" s="78" t="e">
        <f t="shared" si="18"/>
        <v>#NUM!</v>
      </c>
      <c r="AD26" s="78" t="e">
        <f t="shared" si="19"/>
        <v>#NUM!</v>
      </c>
      <c r="AE26" s="78" t="e">
        <f t="shared" si="20"/>
        <v>#NUM!</v>
      </c>
      <c r="AF26" s="78" t="e">
        <f t="shared" si="21"/>
        <v>#N/A</v>
      </c>
      <c r="AG26" s="78" t="e">
        <f t="shared" si="22"/>
        <v>#NUM!</v>
      </c>
      <c r="AH26" s="78" t="e">
        <f t="shared" si="23"/>
        <v>#NUM!</v>
      </c>
      <c r="AI26" s="78" t="e">
        <f t="shared" si="24"/>
        <v>#NUM!</v>
      </c>
      <c r="AJ26" s="78" t="e">
        <f t="shared" si="25"/>
        <v>#N/A</v>
      </c>
    </row>
    <row r="27" spans="1:36" ht="12.95" customHeight="1" x14ac:dyDescent="0.15">
      <c r="A27" s="77"/>
      <c r="B27" s="99"/>
      <c r="C27" s="99"/>
      <c r="D27" s="77"/>
      <c r="E27" s="77"/>
      <c r="F27" s="4" t="str">
        <f t="shared" si="0"/>
        <v/>
      </c>
      <c r="G27" s="5"/>
      <c r="H27" s="77"/>
      <c r="I27" s="77"/>
      <c r="J27" s="1" t="s">
        <v>15</v>
      </c>
      <c r="K27" s="78" t="e">
        <f t="shared" si="1"/>
        <v>#NUM!</v>
      </c>
      <c r="L27" s="78" t="e">
        <f t="shared" si="2"/>
        <v>#NUM!</v>
      </c>
      <c r="M27" s="78" t="e">
        <f t="shared" si="3"/>
        <v>#NUM!</v>
      </c>
      <c r="N27" s="78" t="e">
        <f t="shared" si="4"/>
        <v>#NUM!</v>
      </c>
      <c r="O27" s="78" t="e">
        <f t="shared" si="5"/>
        <v>#NUM!</v>
      </c>
      <c r="P27" s="78" t="e">
        <f t="shared" si="26"/>
        <v>#N/A</v>
      </c>
      <c r="Q27" s="78" t="e">
        <f t="shared" si="6"/>
        <v>#NUM!</v>
      </c>
      <c r="R27" s="78" t="e">
        <f t="shared" si="7"/>
        <v>#NUM!</v>
      </c>
      <c r="S27" s="78" t="e">
        <f t="shared" si="8"/>
        <v>#NUM!</v>
      </c>
      <c r="T27" s="78" t="e">
        <f t="shared" si="9"/>
        <v>#NUM!</v>
      </c>
      <c r="U27" s="78" t="e">
        <f t="shared" si="10"/>
        <v>#N/A</v>
      </c>
      <c r="V27" s="78" t="e">
        <f t="shared" si="11"/>
        <v>#NUM!</v>
      </c>
      <c r="W27" s="78" t="e">
        <f t="shared" si="12"/>
        <v>#NUM!</v>
      </c>
      <c r="X27" s="78" t="e">
        <f t="shared" si="13"/>
        <v>#NUM!</v>
      </c>
      <c r="Y27" s="78" t="e">
        <f t="shared" si="14"/>
        <v>#NUM!</v>
      </c>
      <c r="Z27" s="78" t="e">
        <f t="shared" si="15"/>
        <v>#N/A</v>
      </c>
      <c r="AA27" s="78" t="e">
        <f t="shared" si="16"/>
        <v>#NUM!</v>
      </c>
      <c r="AB27" s="78" t="e">
        <f t="shared" si="17"/>
        <v>#NUM!</v>
      </c>
      <c r="AC27" s="78" t="e">
        <f t="shared" si="18"/>
        <v>#NUM!</v>
      </c>
      <c r="AD27" s="78" t="e">
        <f t="shared" si="19"/>
        <v>#NUM!</v>
      </c>
      <c r="AE27" s="78" t="e">
        <f t="shared" si="20"/>
        <v>#NUM!</v>
      </c>
      <c r="AF27" s="78" t="e">
        <f t="shared" si="21"/>
        <v>#N/A</v>
      </c>
      <c r="AG27" s="78" t="e">
        <f t="shared" si="22"/>
        <v>#NUM!</v>
      </c>
      <c r="AH27" s="78" t="e">
        <f t="shared" si="23"/>
        <v>#NUM!</v>
      </c>
      <c r="AI27" s="78" t="e">
        <f t="shared" si="24"/>
        <v>#NUM!</v>
      </c>
      <c r="AJ27" s="78" t="e">
        <f t="shared" si="25"/>
        <v>#N/A</v>
      </c>
    </row>
    <row r="28" spans="1:36" ht="12.95" customHeight="1" x14ac:dyDescent="0.15">
      <c r="A28" s="77"/>
      <c r="B28" s="99"/>
      <c r="C28" s="99"/>
      <c r="D28" s="77"/>
      <c r="E28" s="77"/>
      <c r="F28" s="4" t="str">
        <f t="shared" si="0"/>
        <v/>
      </c>
      <c r="G28" s="5"/>
      <c r="H28" s="77"/>
      <c r="I28" s="77"/>
      <c r="J28" s="1" t="s">
        <v>15</v>
      </c>
      <c r="K28" s="78" t="e">
        <f t="shared" si="1"/>
        <v>#NUM!</v>
      </c>
      <c r="L28" s="78" t="e">
        <f t="shared" si="2"/>
        <v>#NUM!</v>
      </c>
      <c r="M28" s="78" t="e">
        <f t="shared" si="3"/>
        <v>#NUM!</v>
      </c>
      <c r="N28" s="8" t="e">
        <f t="shared" si="4"/>
        <v>#NUM!</v>
      </c>
      <c r="O28" s="78" t="e">
        <f t="shared" si="5"/>
        <v>#NUM!</v>
      </c>
      <c r="P28" s="78" t="e">
        <f t="shared" si="26"/>
        <v>#N/A</v>
      </c>
      <c r="Q28" s="78" t="e">
        <f t="shared" si="6"/>
        <v>#NUM!</v>
      </c>
      <c r="R28" s="78" t="e">
        <f t="shared" si="7"/>
        <v>#NUM!</v>
      </c>
      <c r="S28" s="78" t="e">
        <f t="shared" si="8"/>
        <v>#NUM!</v>
      </c>
      <c r="T28" s="78" t="e">
        <f t="shared" si="9"/>
        <v>#NUM!</v>
      </c>
      <c r="U28" s="78" t="e">
        <f t="shared" si="10"/>
        <v>#N/A</v>
      </c>
      <c r="V28" s="78" t="e">
        <f t="shared" si="11"/>
        <v>#NUM!</v>
      </c>
      <c r="W28" s="78" t="e">
        <f t="shared" si="12"/>
        <v>#NUM!</v>
      </c>
      <c r="X28" s="78" t="e">
        <f t="shared" si="13"/>
        <v>#NUM!</v>
      </c>
      <c r="Y28" s="78" t="e">
        <f t="shared" si="14"/>
        <v>#NUM!</v>
      </c>
      <c r="Z28" s="78" t="e">
        <f t="shared" si="15"/>
        <v>#N/A</v>
      </c>
      <c r="AA28" s="78" t="e">
        <f t="shared" si="16"/>
        <v>#NUM!</v>
      </c>
      <c r="AB28" s="78" t="e">
        <f t="shared" si="17"/>
        <v>#NUM!</v>
      </c>
      <c r="AC28" s="78" t="e">
        <f t="shared" si="18"/>
        <v>#NUM!</v>
      </c>
      <c r="AD28" s="78" t="e">
        <f t="shared" si="19"/>
        <v>#NUM!</v>
      </c>
      <c r="AE28" s="78" t="e">
        <f t="shared" si="20"/>
        <v>#NUM!</v>
      </c>
      <c r="AF28" s="78" t="e">
        <f t="shared" si="21"/>
        <v>#N/A</v>
      </c>
      <c r="AG28" s="78" t="e">
        <f t="shared" si="22"/>
        <v>#NUM!</v>
      </c>
      <c r="AH28" s="78" t="e">
        <f t="shared" si="23"/>
        <v>#NUM!</v>
      </c>
      <c r="AI28" s="78" t="e">
        <f t="shared" si="24"/>
        <v>#NUM!</v>
      </c>
      <c r="AJ28" s="78" t="e">
        <f t="shared" si="25"/>
        <v>#N/A</v>
      </c>
    </row>
    <row r="29" spans="1:36" ht="12.95" customHeight="1" x14ac:dyDescent="0.15">
      <c r="A29" s="77"/>
      <c r="B29" s="99"/>
      <c r="C29" s="99"/>
      <c r="D29" s="77"/>
      <c r="E29" s="77"/>
      <c r="F29" s="4" t="str">
        <f t="shared" si="0"/>
        <v/>
      </c>
      <c r="G29" s="5"/>
      <c r="H29" s="77"/>
      <c r="I29" s="77"/>
      <c r="J29" s="1" t="s">
        <v>15</v>
      </c>
      <c r="K29" s="78" t="e">
        <f t="shared" si="1"/>
        <v>#NUM!</v>
      </c>
      <c r="L29" s="78" t="e">
        <f t="shared" si="2"/>
        <v>#NUM!</v>
      </c>
      <c r="M29" s="78" t="e">
        <f t="shared" si="3"/>
        <v>#NUM!</v>
      </c>
      <c r="N29" s="78" t="e">
        <f t="shared" si="4"/>
        <v>#NUM!</v>
      </c>
      <c r="O29" s="78" t="e">
        <f t="shared" si="5"/>
        <v>#NUM!</v>
      </c>
      <c r="P29" s="78" t="e">
        <f t="shared" si="26"/>
        <v>#N/A</v>
      </c>
      <c r="Q29" s="78" t="e">
        <f t="shared" si="6"/>
        <v>#NUM!</v>
      </c>
      <c r="R29" s="78" t="e">
        <f t="shared" si="7"/>
        <v>#NUM!</v>
      </c>
      <c r="S29" s="78" t="e">
        <f t="shared" si="8"/>
        <v>#NUM!</v>
      </c>
      <c r="T29" s="78" t="e">
        <f t="shared" si="9"/>
        <v>#NUM!</v>
      </c>
      <c r="U29" s="78" t="e">
        <f t="shared" si="10"/>
        <v>#N/A</v>
      </c>
      <c r="V29" s="78" t="e">
        <f t="shared" si="11"/>
        <v>#NUM!</v>
      </c>
      <c r="W29" s="78" t="e">
        <f t="shared" si="12"/>
        <v>#NUM!</v>
      </c>
      <c r="X29" s="78" t="e">
        <f t="shared" si="13"/>
        <v>#NUM!</v>
      </c>
      <c r="Y29" s="78" t="e">
        <f t="shared" si="14"/>
        <v>#NUM!</v>
      </c>
      <c r="Z29" s="78" t="e">
        <f t="shared" si="15"/>
        <v>#N/A</v>
      </c>
      <c r="AA29" s="78" t="e">
        <f t="shared" si="16"/>
        <v>#NUM!</v>
      </c>
      <c r="AB29" s="78" t="e">
        <f t="shared" si="17"/>
        <v>#NUM!</v>
      </c>
      <c r="AC29" s="78" t="e">
        <f t="shared" si="18"/>
        <v>#NUM!</v>
      </c>
      <c r="AD29" s="78" t="e">
        <f t="shared" si="19"/>
        <v>#NUM!</v>
      </c>
      <c r="AE29" s="78" t="e">
        <f t="shared" si="20"/>
        <v>#NUM!</v>
      </c>
      <c r="AF29" s="78" t="e">
        <f t="shared" si="21"/>
        <v>#N/A</v>
      </c>
      <c r="AG29" s="78" t="e">
        <f t="shared" si="22"/>
        <v>#NUM!</v>
      </c>
      <c r="AH29" s="78" t="e">
        <f t="shared" si="23"/>
        <v>#NUM!</v>
      </c>
      <c r="AI29" s="78" t="e">
        <f t="shared" si="24"/>
        <v>#NUM!</v>
      </c>
      <c r="AJ29" s="78" t="e">
        <f t="shared" si="25"/>
        <v>#N/A</v>
      </c>
    </row>
    <row r="30" spans="1:36" ht="12.95" customHeight="1" x14ac:dyDescent="0.15">
      <c r="A30" s="77"/>
      <c r="B30" s="99"/>
      <c r="C30" s="99"/>
      <c r="D30" s="77"/>
      <c r="E30" s="77"/>
      <c r="F30" s="4" t="str">
        <f t="shared" si="0"/>
        <v/>
      </c>
      <c r="G30" s="5"/>
      <c r="H30" s="77"/>
      <c r="I30" s="77"/>
      <c r="J30" s="1" t="s">
        <v>15</v>
      </c>
      <c r="K30" s="78" t="e">
        <f t="shared" si="1"/>
        <v>#NUM!</v>
      </c>
      <c r="L30" s="78" t="e">
        <f t="shared" si="2"/>
        <v>#NUM!</v>
      </c>
      <c r="M30" s="78" t="e">
        <f t="shared" si="3"/>
        <v>#NUM!</v>
      </c>
      <c r="N30" s="78" t="e">
        <f t="shared" si="4"/>
        <v>#NUM!</v>
      </c>
      <c r="O30" s="78" t="e">
        <f t="shared" si="5"/>
        <v>#NUM!</v>
      </c>
      <c r="P30" s="78" t="e">
        <f t="shared" si="26"/>
        <v>#N/A</v>
      </c>
      <c r="Q30" s="78" t="e">
        <f t="shared" si="6"/>
        <v>#NUM!</v>
      </c>
      <c r="R30" s="78" t="e">
        <f t="shared" si="7"/>
        <v>#NUM!</v>
      </c>
      <c r="S30" s="78" t="e">
        <f t="shared" si="8"/>
        <v>#NUM!</v>
      </c>
      <c r="T30" s="78" t="e">
        <f t="shared" si="9"/>
        <v>#NUM!</v>
      </c>
      <c r="U30" s="78" t="e">
        <f t="shared" si="10"/>
        <v>#N/A</v>
      </c>
      <c r="V30" s="78" t="e">
        <f t="shared" si="11"/>
        <v>#NUM!</v>
      </c>
      <c r="W30" s="78" t="e">
        <f t="shared" si="12"/>
        <v>#NUM!</v>
      </c>
      <c r="X30" s="78" t="e">
        <f t="shared" si="13"/>
        <v>#NUM!</v>
      </c>
      <c r="Y30" s="78" t="e">
        <f t="shared" si="14"/>
        <v>#NUM!</v>
      </c>
      <c r="Z30" s="78" t="e">
        <f t="shared" si="15"/>
        <v>#N/A</v>
      </c>
      <c r="AA30" s="78" t="e">
        <f t="shared" si="16"/>
        <v>#NUM!</v>
      </c>
      <c r="AB30" s="78" t="e">
        <f t="shared" si="17"/>
        <v>#NUM!</v>
      </c>
      <c r="AC30" s="78" t="e">
        <f t="shared" si="18"/>
        <v>#NUM!</v>
      </c>
      <c r="AD30" s="78" t="e">
        <f t="shared" si="19"/>
        <v>#NUM!</v>
      </c>
      <c r="AE30" s="78" t="e">
        <f t="shared" si="20"/>
        <v>#NUM!</v>
      </c>
      <c r="AF30" s="78" t="e">
        <f t="shared" si="21"/>
        <v>#N/A</v>
      </c>
      <c r="AG30" s="78" t="e">
        <f t="shared" si="22"/>
        <v>#NUM!</v>
      </c>
      <c r="AH30" s="78" t="e">
        <f t="shared" si="23"/>
        <v>#NUM!</v>
      </c>
      <c r="AI30" s="78" t="e">
        <f t="shared" si="24"/>
        <v>#NUM!</v>
      </c>
      <c r="AJ30" s="78" t="e">
        <f t="shared" si="25"/>
        <v>#N/A</v>
      </c>
    </row>
    <row r="31" spans="1:36" ht="12.95" customHeight="1" x14ac:dyDescent="0.15">
      <c r="A31" s="77"/>
      <c r="B31" s="99"/>
      <c r="C31" s="99"/>
      <c r="D31" s="77"/>
      <c r="E31" s="77"/>
      <c r="F31" s="4" t="str">
        <f t="shared" si="0"/>
        <v/>
      </c>
      <c r="G31" s="5"/>
      <c r="H31" s="77"/>
      <c r="I31" s="77"/>
      <c r="J31" s="1" t="s">
        <v>15</v>
      </c>
      <c r="K31" s="78" t="e">
        <f t="shared" si="1"/>
        <v>#NUM!</v>
      </c>
      <c r="L31" s="78" t="e">
        <f t="shared" si="2"/>
        <v>#NUM!</v>
      </c>
      <c r="M31" s="78" t="e">
        <f t="shared" si="3"/>
        <v>#NUM!</v>
      </c>
      <c r="N31" s="78" t="e">
        <f t="shared" si="4"/>
        <v>#NUM!</v>
      </c>
      <c r="O31" s="78" t="e">
        <f t="shared" si="5"/>
        <v>#NUM!</v>
      </c>
      <c r="P31" s="78" t="e">
        <f t="shared" si="26"/>
        <v>#N/A</v>
      </c>
      <c r="Q31" s="78" t="e">
        <f t="shared" si="6"/>
        <v>#NUM!</v>
      </c>
      <c r="R31" s="78" t="e">
        <f t="shared" si="7"/>
        <v>#NUM!</v>
      </c>
      <c r="S31" s="78" t="e">
        <f t="shared" si="8"/>
        <v>#NUM!</v>
      </c>
      <c r="T31" s="78" t="e">
        <f t="shared" si="9"/>
        <v>#NUM!</v>
      </c>
      <c r="U31" s="78" t="e">
        <f t="shared" si="10"/>
        <v>#N/A</v>
      </c>
      <c r="V31" s="78" t="e">
        <f t="shared" si="11"/>
        <v>#NUM!</v>
      </c>
      <c r="W31" s="78" t="e">
        <f t="shared" si="12"/>
        <v>#NUM!</v>
      </c>
      <c r="X31" s="78" t="e">
        <f t="shared" si="13"/>
        <v>#NUM!</v>
      </c>
      <c r="Y31" s="78" t="e">
        <f t="shared" si="14"/>
        <v>#NUM!</v>
      </c>
      <c r="Z31" s="78" t="e">
        <f t="shared" si="15"/>
        <v>#N/A</v>
      </c>
      <c r="AA31" s="78" t="e">
        <f t="shared" si="16"/>
        <v>#NUM!</v>
      </c>
      <c r="AB31" s="78" t="e">
        <f t="shared" si="17"/>
        <v>#NUM!</v>
      </c>
      <c r="AC31" s="78" t="e">
        <f t="shared" si="18"/>
        <v>#NUM!</v>
      </c>
      <c r="AD31" s="78" t="e">
        <f t="shared" si="19"/>
        <v>#NUM!</v>
      </c>
      <c r="AE31" s="78" t="e">
        <f t="shared" si="20"/>
        <v>#NUM!</v>
      </c>
      <c r="AF31" s="78" t="e">
        <f t="shared" si="21"/>
        <v>#N/A</v>
      </c>
      <c r="AG31" s="78" t="e">
        <f t="shared" si="22"/>
        <v>#NUM!</v>
      </c>
      <c r="AH31" s="78" t="e">
        <f t="shared" si="23"/>
        <v>#NUM!</v>
      </c>
      <c r="AI31" s="78" t="e">
        <f t="shared" si="24"/>
        <v>#NUM!</v>
      </c>
      <c r="AJ31" s="78" t="e">
        <f t="shared" si="25"/>
        <v>#N/A</v>
      </c>
    </row>
    <row r="32" spans="1:36" ht="12.95" customHeight="1" x14ac:dyDescent="0.15">
      <c r="A32" s="77"/>
      <c r="B32" s="99"/>
      <c r="C32" s="99"/>
      <c r="D32" s="77"/>
      <c r="E32" s="77"/>
      <c r="F32" s="4" t="str">
        <f t="shared" si="0"/>
        <v/>
      </c>
      <c r="G32" s="5"/>
      <c r="H32" s="77"/>
      <c r="I32" s="77"/>
      <c r="J32" s="1" t="s">
        <v>15</v>
      </c>
      <c r="K32" s="78" t="e">
        <f t="shared" si="1"/>
        <v>#NUM!</v>
      </c>
      <c r="L32" s="78" t="e">
        <f t="shared" si="2"/>
        <v>#NUM!</v>
      </c>
      <c r="M32" s="78" t="e">
        <f t="shared" si="3"/>
        <v>#NUM!</v>
      </c>
      <c r="N32" s="78" t="e">
        <f t="shared" si="4"/>
        <v>#NUM!</v>
      </c>
      <c r="O32" s="78" t="e">
        <f t="shared" si="5"/>
        <v>#NUM!</v>
      </c>
      <c r="P32" s="78" t="e">
        <f t="shared" si="26"/>
        <v>#N/A</v>
      </c>
      <c r="Q32" s="78" t="e">
        <f t="shared" si="6"/>
        <v>#NUM!</v>
      </c>
      <c r="R32" s="78" t="e">
        <f t="shared" si="7"/>
        <v>#NUM!</v>
      </c>
      <c r="S32" s="78" t="e">
        <f t="shared" si="8"/>
        <v>#NUM!</v>
      </c>
      <c r="T32" s="78" t="e">
        <f t="shared" si="9"/>
        <v>#NUM!</v>
      </c>
      <c r="U32" s="78" t="e">
        <f t="shared" si="10"/>
        <v>#N/A</v>
      </c>
      <c r="V32" s="78" t="e">
        <f t="shared" si="11"/>
        <v>#NUM!</v>
      </c>
      <c r="W32" s="78" t="e">
        <f t="shared" si="12"/>
        <v>#NUM!</v>
      </c>
      <c r="X32" s="78" t="e">
        <f t="shared" si="13"/>
        <v>#NUM!</v>
      </c>
      <c r="Y32" s="78" t="e">
        <f t="shared" si="14"/>
        <v>#NUM!</v>
      </c>
      <c r="Z32" s="78" t="e">
        <f t="shared" si="15"/>
        <v>#N/A</v>
      </c>
      <c r="AA32" s="78" t="e">
        <f t="shared" si="16"/>
        <v>#NUM!</v>
      </c>
      <c r="AB32" s="78" t="e">
        <f t="shared" si="17"/>
        <v>#NUM!</v>
      </c>
      <c r="AC32" s="78" t="e">
        <f t="shared" si="18"/>
        <v>#NUM!</v>
      </c>
      <c r="AD32" s="78" t="e">
        <f t="shared" si="19"/>
        <v>#NUM!</v>
      </c>
      <c r="AE32" s="78" t="e">
        <f t="shared" si="20"/>
        <v>#NUM!</v>
      </c>
      <c r="AF32" s="78" t="e">
        <f t="shared" si="21"/>
        <v>#N/A</v>
      </c>
      <c r="AG32" s="78" t="e">
        <f t="shared" si="22"/>
        <v>#NUM!</v>
      </c>
      <c r="AH32" s="78" t="e">
        <f t="shared" si="23"/>
        <v>#NUM!</v>
      </c>
      <c r="AI32" s="78" t="e">
        <f t="shared" si="24"/>
        <v>#NUM!</v>
      </c>
      <c r="AJ32" s="78" t="e">
        <f t="shared" si="25"/>
        <v>#N/A</v>
      </c>
    </row>
    <row r="33" spans="1:36" ht="12.95" customHeight="1" x14ac:dyDescent="0.15">
      <c r="A33" s="77"/>
      <c r="B33" s="99"/>
      <c r="C33" s="99"/>
      <c r="D33" s="77"/>
      <c r="E33" s="77"/>
      <c r="F33" s="4" t="str">
        <f t="shared" si="0"/>
        <v/>
      </c>
      <c r="G33" s="77"/>
      <c r="H33" s="77"/>
      <c r="I33" s="77"/>
      <c r="J33" s="1" t="s">
        <v>15</v>
      </c>
      <c r="K33" s="78" t="e">
        <f t="shared" si="1"/>
        <v>#NUM!</v>
      </c>
      <c r="L33" s="78" t="e">
        <f t="shared" si="2"/>
        <v>#NUM!</v>
      </c>
      <c r="M33" s="78" t="e">
        <f t="shared" si="3"/>
        <v>#NUM!</v>
      </c>
      <c r="N33" s="78" t="e">
        <f t="shared" si="4"/>
        <v>#NUM!</v>
      </c>
      <c r="O33" s="78" t="e">
        <f t="shared" si="5"/>
        <v>#NUM!</v>
      </c>
      <c r="P33" s="78" t="e">
        <f t="shared" si="26"/>
        <v>#N/A</v>
      </c>
      <c r="Q33" s="78" t="e">
        <f t="shared" si="6"/>
        <v>#NUM!</v>
      </c>
      <c r="R33" s="78" t="e">
        <f t="shared" si="7"/>
        <v>#NUM!</v>
      </c>
      <c r="S33" s="78" t="e">
        <f t="shared" si="8"/>
        <v>#NUM!</v>
      </c>
      <c r="T33" s="78" t="e">
        <f t="shared" si="9"/>
        <v>#NUM!</v>
      </c>
      <c r="U33" s="78" t="e">
        <f t="shared" si="10"/>
        <v>#N/A</v>
      </c>
      <c r="V33" s="78" t="e">
        <f t="shared" si="11"/>
        <v>#NUM!</v>
      </c>
      <c r="W33" s="78" t="e">
        <f t="shared" si="12"/>
        <v>#NUM!</v>
      </c>
      <c r="X33" s="78" t="e">
        <f t="shared" si="13"/>
        <v>#NUM!</v>
      </c>
      <c r="Y33" s="78" t="e">
        <f t="shared" si="14"/>
        <v>#NUM!</v>
      </c>
      <c r="Z33" s="78" t="e">
        <f t="shared" si="15"/>
        <v>#N/A</v>
      </c>
      <c r="AA33" s="78" t="e">
        <f t="shared" si="16"/>
        <v>#NUM!</v>
      </c>
      <c r="AB33" s="78" t="e">
        <f t="shared" si="17"/>
        <v>#NUM!</v>
      </c>
      <c r="AC33" s="78" t="e">
        <f t="shared" si="18"/>
        <v>#NUM!</v>
      </c>
      <c r="AD33" s="78" t="e">
        <f t="shared" si="19"/>
        <v>#NUM!</v>
      </c>
      <c r="AE33" s="78" t="e">
        <f t="shared" si="20"/>
        <v>#NUM!</v>
      </c>
      <c r="AF33" s="78" t="e">
        <f t="shared" si="21"/>
        <v>#N/A</v>
      </c>
      <c r="AG33" s="78" t="e">
        <f t="shared" si="22"/>
        <v>#NUM!</v>
      </c>
      <c r="AH33" s="78" t="e">
        <f t="shared" si="23"/>
        <v>#NUM!</v>
      </c>
      <c r="AI33" s="78" t="e">
        <f t="shared" si="24"/>
        <v>#NUM!</v>
      </c>
      <c r="AJ33" s="78" t="e">
        <f t="shared" si="25"/>
        <v>#N/A</v>
      </c>
    </row>
    <row r="34" spans="1:36" ht="12.95" customHeight="1" x14ac:dyDescent="0.15">
      <c r="A34" s="77"/>
      <c r="B34" s="99"/>
      <c r="C34" s="99"/>
      <c r="D34" s="77"/>
      <c r="E34" s="77"/>
      <c r="F34" s="4" t="str">
        <f t="shared" si="0"/>
        <v/>
      </c>
      <c r="G34" s="77"/>
      <c r="H34" s="77"/>
      <c r="I34" s="77"/>
      <c r="K34" s="78" t="e">
        <f t="shared" si="1"/>
        <v>#NUM!</v>
      </c>
      <c r="L34" s="78" t="e">
        <f t="shared" si="2"/>
        <v>#NUM!</v>
      </c>
      <c r="M34" s="78" t="e">
        <f t="shared" si="3"/>
        <v>#NUM!</v>
      </c>
      <c r="N34" s="78" t="e">
        <f t="shared" si="4"/>
        <v>#NUM!</v>
      </c>
      <c r="O34" s="78" t="e">
        <f t="shared" si="5"/>
        <v>#NUM!</v>
      </c>
      <c r="P34" s="78" t="e">
        <f t="shared" si="26"/>
        <v>#N/A</v>
      </c>
      <c r="Q34" s="78" t="e">
        <f t="shared" si="6"/>
        <v>#NUM!</v>
      </c>
      <c r="R34" s="78" t="e">
        <f t="shared" si="7"/>
        <v>#NUM!</v>
      </c>
      <c r="S34" s="78" t="e">
        <f t="shared" si="8"/>
        <v>#NUM!</v>
      </c>
      <c r="T34" s="78" t="e">
        <f t="shared" si="9"/>
        <v>#NUM!</v>
      </c>
      <c r="U34" s="78" t="e">
        <f t="shared" si="10"/>
        <v>#N/A</v>
      </c>
      <c r="V34" s="78" t="e">
        <f t="shared" si="11"/>
        <v>#NUM!</v>
      </c>
      <c r="W34" s="78" t="e">
        <f t="shared" si="12"/>
        <v>#NUM!</v>
      </c>
      <c r="X34" s="78" t="e">
        <f t="shared" si="13"/>
        <v>#NUM!</v>
      </c>
      <c r="Y34" s="78" t="e">
        <f t="shared" si="14"/>
        <v>#NUM!</v>
      </c>
      <c r="Z34" s="78" t="e">
        <f t="shared" si="15"/>
        <v>#N/A</v>
      </c>
      <c r="AA34" s="78" t="e">
        <f t="shared" si="16"/>
        <v>#NUM!</v>
      </c>
      <c r="AB34" s="78" t="e">
        <f t="shared" si="17"/>
        <v>#NUM!</v>
      </c>
      <c r="AC34" s="78" t="e">
        <f t="shared" si="18"/>
        <v>#NUM!</v>
      </c>
      <c r="AD34" s="78" t="e">
        <f t="shared" si="19"/>
        <v>#NUM!</v>
      </c>
      <c r="AE34" s="78" t="e">
        <f t="shared" si="20"/>
        <v>#NUM!</v>
      </c>
      <c r="AF34" s="78" t="e">
        <f t="shared" si="21"/>
        <v>#N/A</v>
      </c>
      <c r="AG34" s="78" t="e">
        <f t="shared" si="22"/>
        <v>#NUM!</v>
      </c>
      <c r="AH34" s="78" t="e">
        <f t="shared" si="23"/>
        <v>#NUM!</v>
      </c>
      <c r="AI34" s="78" t="e">
        <f t="shared" si="24"/>
        <v>#NUM!</v>
      </c>
      <c r="AJ34" s="78" t="e">
        <f t="shared" si="25"/>
        <v>#N/A</v>
      </c>
    </row>
    <row r="35" spans="1:36" ht="12.95" customHeight="1" x14ac:dyDescent="0.15">
      <c r="A35" s="77"/>
      <c r="B35" s="99"/>
      <c r="C35" s="99"/>
      <c r="D35" s="77"/>
      <c r="E35" s="77"/>
      <c r="F35" s="4" t="str">
        <f t="shared" si="0"/>
        <v/>
      </c>
      <c r="G35" s="77"/>
      <c r="H35" s="77"/>
      <c r="I35" s="77"/>
      <c r="K35" s="78" t="e">
        <f t="shared" si="1"/>
        <v>#NUM!</v>
      </c>
      <c r="L35" s="78" t="e">
        <f t="shared" si="2"/>
        <v>#NUM!</v>
      </c>
      <c r="M35" s="78" t="e">
        <f t="shared" si="3"/>
        <v>#NUM!</v>
      </c>
      <c r="N35" s="78" t="e">
        <f t="shared" si="4"/>
        <v>#NUM!</v>
      </c>
      <c r="O35" s="78" t="e">
        <f t="shared" si="5"/>
        <v>#NUM!</v>
      </c>
      <c r="P35" s="78" t="e">
        <f t="shared" si="26"/>
        <v>#N/A</v>
      </c>
      <c r="Q35" s="78" t="e">
        <f t="shared" si="6"/>
        <v>#NUM!</v>
      </c>
      <c r="R35" s="78" t="e">
        <f t="shared" si="7"/>
        <v>#NUM!</v>
      </c>
      <c r="S35" s="78" t="e">
        <f t="shared" si="8"/>
        <v>#NUM!</v>
      </c>
      <c r="T35" s="78" t="e">
        <f t="shared" si="9"/>
        <v>#NUM!</v>
      </c>
      <c r="U35" s="78" t="e">
        <f t="shared" si="10"/>
        <v>#N/A</v>
      </c>
      <c r="V35" s="78" t="e">
        <f t="shared" si="11"/>
        <v>#NUM!</v>
      </c>
      <c r="W35" s="78" t="e">
        <f t="shared" si="12"/>
        <v>#NUM!</v>
      </c>
      <c r="X35" s="78" t="e">
        <f t="shared" si="13"/>
        <v>#NUM!</v>
      </c>
      <c r="Y35" s="78" t="e">
        <f t="shared" si="14"/>
        <v>#NUM!</v>
      </c>
      <c r="Z35" s="78" t="e">
        <f t="shared" si="15"/>
        <v>#N/A</v>
      </c>
      <c r="AA35" s="78" t="e">
        <f t="shared" si="16"/>
        <v>#NUM!</v>
      </c>
      <c r="AB35" s="78" t="e">
        <f t="shared" si="17"/>
        <v>#NUM!</v>
      </c>
      <c r="AC35" s="78" t="e">
        <f t="shared" si="18"/>
        <v>#NUM!</v>
      </c>
      <c r="AD35" s="78" t="e">
        <f t="shared" si="19"/>
        <v>#NUM!</v>
      </c>
      <c r="AE35" s="78" t="e">
        <f t="shared" si="20"/>
        <v>#NUM!</v>
      </c>
      <c r="AF35" s="78" t="e">
        <f t="shared" si="21"/>
        <v>#N/A</v>
      </c>
      <c r="AG35" s="78" t="e">
        <f t="shared" si="22"/>
        <v>#NUM!</v>
      </c>
      <c r="AH35" s="78" t="e">
        <f t="shared" si="23"/>
        <v>#NUM!</v>
      </c>
      <c r="AI35" s="78" t="e">
        <f t="shared" si="24"/>
        <v>#NUM!</v>
      </c>
      <c r="AJ35" s="78" t="e">
        <f t="shared" si="25"/>
        <v>#N/A</v>
      </c>
    </row>
    <row r="36" spans="1:36" ht="12.95" customHeight="1" x14ac:dyDescent="0.15">
      <c r="A36" s="77"/>
      <c r="B36" s="99"/>
      <c r="C36" s="99"/>
      <c r="D36" s="77"/>
      <c r="E36" s="77"/>
      <c r="F36" s="4" t="str">
        <f t="shared" si="0"/>
        <v/>
      </c>
      <c r="G36" s="77"/>
      <c r="H36" s="77"/>
      <c r="I36" s="77"/>
      <c r="K36" s="78" t="e">
        <f t="shared" si="1"/>
        <v>#NUM!</v>
      </c>
      <c r="L36" s="78" t="e">
        <f t="shared" si="2"/>
        <v>#NUM!</v>
      </c>
      <c r="M36" s="78" t="e">
        <f t="shared" si="3"/>
        <v>#NUM!</v>
      </c>
      <c r="N36" s="78" t="e">
        <f t="shared" si="4"/>
        <v>#NUM!</v>
      </c>
      <c r="O36" s="78" t="e">
        <f t="shared" si="5"/>
        <v>#NUM!</v>
      </c>
      <c r="P36" s="78" t="e">
        <f t="shared" si="26"/>
        <v>#N/A</v>
      </c>
      <c r="Q36" s="78" t="e">
        <f t="shared" si="6"/>
        <v>#NUM!</v>
      </c>
      <c r="R36" s="78" t="e">
        <f t="shared" si="7"/>
        <v>#NUM!</v>
      </c>
      <c r="S36" s="78" t="e">
        <f t="shared" si="8"/>
        <v>#NUM!</v>
      </c>
      <c r="T36" s="78" t="e">
        <f t="shared" si="9"/>
        <v>#NUM!</v>
      </c>
      <c r="U36" s="78" t="e">
        <f t="shared" si="10"/>
        <v>#N/A</v>
      </c>
      <c r="V36" s="78" t="e">
        <f t="shared" si="11"/>
        <v>#NUM!</v>
      </c>
      <c r="W36" s="78" t="e">
        <f t="shared" si="12"/>
        <v>#NUM!</v>
      </c>
      <c r="X36" s="78" t="e">
        <f t="shared" si="13"/>
        <v>#NUM!</v>
      </c>
      <c r="Y36" s="78" t="e">
        <f t="shared" si="14"/>
        <v>#NUM!</v>
      </c>
      <c r="Z36" s="78" t="e">
        <f t="shared" si="15"/>
        <v>#N/A</v>
      </c>
      <c r="AA36" s="78" t="e">
        <f t="shared" si="16"/>
        <v>#NUM!</v>
      </c>
      <c r="AB36" s="78" t="e">
        <f t="shared" si="17"/>
        <v>#NUM!</v>
      </c>
      <c r="AC36" s="78" t="e">
        <f t="shared" si="18"/>
        <v>#NUM!</v>
      </c>
      <c r="AD36" s="78" t="e">
        <f t="shared" si="19"/>
        <v>#NUM!</v>
      </c>
      <c r="AE36" s="78" t="e">
        <f t="shared" si="20"/>
        <v>#NUM!</v>
      </c>
      <c r="AF36" s="78" t="e">
        <f t="shared" si="21"/>
        <v>#N/A</v>
      </c>
      <c r="AG36" s="78" t="e">
        <f t="shared" si="22"/>
        <v>#NUM!</v>
      </c>
      <c r="AH36" s="78" t="e">
        <f t="shared" si="23"/>
        <v>#NUM!</v>
      </c>
      <c r="AI36" s="78" t="e">
        <f t="shared" si="24"/>
        <v>#NUM!</v>
      </c>
      <c r="AJ36" s="78" t="e">
        <f t="shared" si="25"/>
        <v>#N/A</v>
      </c>
    </row>
    <row r="37" spans="1:36" ht="12.95" customHeight="1" x14ac:dyDescent="0.15">
      <c r="A37" s="77"/>
      <c r="B37" s="99"/>
      <c r="C37" s="99"/>
      <c r="D37" s="77"/>
      <c r="E37" s="77"/>
      <c r="F37" s="4" t="str">
        <f t="shared" si="0"/>
        <v/>
      </c>
      <c r="G37" s="77"/>
      <c r="H37" s="77"/>
      <c r="I37" s="77"/>
      <c r="K37" s="78" t="e">
        <f t="shared" si="1"/>
        <v>#NUM!</v>
      </c>
      <c r="L37" s="78" t="e">
        <f t="shared" si="2"/>
        <v>#NUM!</v>
      </c>
      <c r="M37" s="78" t="e">
        <f t="shared" si="3"/>
        <v>#NUM!</v>
      </c>
      <c r="N37" s="78" t="e">
        <f t="shared" si="4"/>
        <v>#NUM!</v>
      </c>
      <c r="O37" s="78" t="e">
        <f t="shared" si="5"/>
        <v>#NUM!</v>
      </c>
      <c r="P37" s="78" t="e">
        <f t="shared" si="26"/>
        <v>#N/A</v>
      </c>
      <c r="Q37" s="78" t="e">
        <f t="shared" si="6"/>
        <v>#NUM!</v>
      </c>
      <c r="R37" s="78" t="e">
        <f t="shared" si="7"/>
        <v>#NUM!</v>
      </c>
      <c r="S37" s="78" t="e">
        <f t="shared" si="8"/>
        <v>#NUM!</v>
      </c>
      <c r="T37" s="78" t="e">
        <f t="shared" si="9"/>
        <v>#NUM!</v>
      </c>
      <c r="U37" s="78" t="e">
        <f t="shared" si="10"/>
        <v>#N/A</v>
      </c>
      <c r="V37" s="78" t="e">
        <f t="shared" si="11"/>
        <v>#NUM!</v>
      </c>
      <c r="W37" s="78" t="e">
        <f t="shared" si="12"/>
        <v>#NUM!</v>
      </c>
      <c r="X37" s="78" t="e">
        <f t="shared" si="13"/>
        <v>#NUM!</v>
      </c>
      <c r="Y37" s="78" t="e">
        <f t="shared" si="14"/>
        <v>#NUM!</v>
      </c>
      <c r="Z37" s="78" t="e">
        <f t="shared" si="15"/>
        <v>#N/A</v>
      </c>
      <c r="AA37" s="78" t="e">
        <f t="shared" si="16"/>
        <v>#NUM!</v>
      </c>
      <c r="AB37" s="78" t="e">
        <f t="shared" si="17"/>
        <v>#NUM!</v>
      </c>
      <c r="AC37" s="78" t="e">
        <f t="shared" si="18"/>
        <v>#NUM!</v>
      </c>
      <c r="AD37" s="78" t="e">
        <f t="shared" si="19"/>
        <v>#NUM!</v>
      </c>
      <c r="AE37" s="78" t="e">
        <f t="shared" si="20"/>
        <v>#NUM!</v>
      </c>
      <c r="AF37" s="78" t="e">
        <f t="shared" si="21"/>
        <v>#N/A</v>
      </c>
      <c r="AG37" s="78" t="e">
        <f t="shared" si="22"/>
        <v>#NUM!</v>
      </c>
      <c r="AH37" s="78" t="e">
        <f t="shared" si="23"/>
        <v>#NUM!</v>
      </c>
      <c r="AI37" s="78" t="e">
        <f t="shared" si="24"/>
        <v>#NUM!</v>
      </c>
      <c r="AJ37" s="78" t="e">
        <f t="shared" si="25"/>
        <v>#N/A</v>
      </c>
    </row>
    <row r="38" spans="1:36" ht="12.95" customHeight="1" x14ac:dyDescent="0.15">
      <c r="A38" s="77"/>
      <c r="B38" s="99"/>
      <c r="C38" s="99"/>
      <c r="D38" s="77"/>
      <c r="E38" s="77"/>
      <c r="F38" s="4" t="str">
        <f t="shared" si="0"/>
        <v/>
      </c>
      <c r="G38" s="77"/>
      <c r="H38" s="77"/>
      <c r="I38" s="77"/>
      <c r="K38" s="78" t="e">
        <f t="shared" si="1"/>
        <v>#NUM!</v>
      </c>
      <c r="L38" s="78" t="e">
        <f t="shared" si="2"/>
        <v>#NUM!</v>
      </c>
      <c r="M38" s="78" t="e">
        <f t="shared" si="3"/>
        <v>#NUM!</v>
      </c>
      <c r="N38" s="78" t="e">
        <f t="shared" si="4"/>
        <v>#NUM!</v>
      </c>
      <c r="O38" s="78" t="e">
        <f t="shared" si="5"/>
        <v>#NUM!</v>
      </c>
      <c r="P38" s="78" t="e">
        <f t="shared" si="26"/>
        <v>#N/A</v>
      </c>
      <c r="Q38" s="78" t="e">
        <f t="shared" si="6"/>
        <v>#NUM!</v>
      </c>
      <c r="R38" s="78" t="e">
        <f t="shared" si="7"/>
        <v>#NUM!</v>
      </c>
      <c r="S38" s="78" t="e">
        <f t="shared" si="8"/>
        <v>#NUM!</v>
      </c>
      <c r="T38" s="78" t="e">
        <f t="shared" si="9"/>
        <v>#NUM!</v>
      </c>
      <c r="U38" s="78" t="e">
        <f t="shared" si="10"/>
        <v>#N/A</v>
      </c>
      <c r="V38" s="78" t="e">
        <f t="shared" si="11"/>
        <v>#NUM!</v>
      </c>
      <c r="W38" s="78" t="e">
        <f t="shared" si="12"/>
        <v>#NUM!</v>
      </c>
      <c r="X38" s="78" t="e">
        <f t="shared" si="13"/>
        <v>#NUM!</v>
      </c>
      <c r="Y38" s="78" t="e">
        <f t="shared" si="14"/>
        <v>#NUM!</v>
      </c>
      <c r="Z38" s="78" t="e">
        <f t="shared" si="15"/>
        <v>#N/A</v>
      </c>
      <c r="AA38" s="78" t="e">
        <f t="shared" si="16"/>
        <v>#NUM!</v>
      </c>
      <c r="AB38" s="78" t="e">
        <f t="shared" si="17"/>
        <v>#NUM!</v>
      </c>
      <c r="AC38" s="78" t="e">
        <f t="shared" si="18"/>
        <v>#NUM!</v>
      </c>
      <c r="AD38" s="78" t="e">
        <f t="shared" si="19"/>
        <v>#NUM!</v>
      </c>
      <c r="AE38" s="78" t="e">
        <f t="shared" si="20"/>
        <v>#NUM!</v>
      </c>
      <c r="AF38" s="78" t="e">
        <f t="shared" si="21"/>
        <v>#N/A</v>
      </c>
      <c r="AG38" s="78" t="e">
        <f t="shared" si="22"/>
        <v>#NUM!</v>
      </c>
      <c r="AH38" s="78" t="e">
        <f t="shared" si="23"/>
        <v>#NUM!</v>
      </c>
      <c r="AI38" s="78" t="e">
        <f t="shared" si="24"/>
        <v>#NUM!</v>
      </c>
      <c r="AJ38" s="78" t="e">
        <f t="shared" si="25"/>
        <v>#N/A</v>
      </c>
    </row>
    <row r="39" spans="1:36" ht="12.95" customHeight="1" x14ac:dyDescent="0.15">
      <c r="A39" s="77"/>
      <c r="B39" s="99"/>
      <c r="C39" s="99"/>
      <c r="D39" s="77"/>
      <c r="E39" s="77"/>
      <c r="F39" s="4" t="str">
        <f t="shared" si="0"/>
        <v/>
      </c>
      <c r="G39" s="77"/>
      <c r="H39" s="77"/>
      <c r="I39" s="77"/>
      <c r="K39" s="78" t="e">
        <f t="shared" si="1"/>
        <v>#NUM!</v>
      </c>
      <c r="L39" s="78" t="e">
        <f t="shared" si="2"/>
        <v>#NUM!</v>
      </c>
      <c r="M39" s="78" t="e">
        <f t="shared" si="3"/>
        <v>#NUM!</v>
      </c>
      <c r="N39" s="78" t="e">
        <f t="shared" si="4"/>
        <v>#NUM!</v>
      </c>
      <c r="O39" s="78" t="e">
        <f t="shared" si="5"/>
        <v>#NUM!</v>
      </c>
      <c r="P39" s="78" t="e">
        <f t="shared" si="26"/>
        <v>#N/A</v>
      </c>
      <c r="Q39" s="78" t="e">
        <f t="shared" si="6"/>
        <v>#NUM!</v>
      </c>
      <c r="R39" s="78" t="e">
        <f t="shared" si="7"/>
        <v>#NUM!</v>
      </c>
      <c r="S39" s="78" t="e">
        <f t="shared" si="8"/>
        <v>#NUM!</v>
      </c>
      <c r="T39" s="78" t="e">
        <f t="shared" si="9"/>
        <v>#NUM!</v>
      </c>
      <c r="U39" s="78" t="e">
        <f t="shared" si="10"/>
        <v>#N/A</v>
      </c>
      <c r="V39" s="78" t="e">
        <f t="shared" si="11"/>
        <v>#NUM!</v>
      </c>
      <c r="W39" s="78" t="e">
        <f t="shared" si="12"/>
        <v>#NUM!</v>
      </c>
      <c r="X39" s="78" t="e">
        <f t="shared" si="13"/>
        <v>#NUM!</v>
      </c>
      <c r="Y39" s="78" t="e">
        <f t="shared" si="14"/>
        <v>#NUM!</v>
      </c>
      <c r="Z39" s="78" t="e">
        <f t="shared" si="15"/>
        <v>#N/A</v>
      </c>
      <c r="AA39" s="78" t="e">
        <f t="shared" si="16"/>
        <v>#NUM!</v>
      </c>
      <c r="AB39" s="78" t="e">
        <f t="shared" si="17"/>
        <v>#NUM!</v>
      </c>
      <c r="AC39" s="78" t="e">
        <f t="shared" si="18"/>
        <v>#NUM!</v>
      </c>
      <c r="AD39" s="78" t="e">
        <f t="shared" si="19"/>
        <v>#NUM!</v>
      </c>
      <c r="AE39" s="78" t="e">
        <f t="shared" si="20"/>
        <v>#NUM!</v>
      </c>
      <c r="AF39" s="78" t="e">
        <f t="shared" si="21"/>
        <v>#N/A</v>
      </c>
      <c r="AG39" s="78" t="e">
        <f t="shared" si="22"/>
        <v>#NUM!</v>
      </c>
      <c r="AH39" s="78" t="e">
        <f t="shared" si="23"/>
        <v>#NUM!</v>
      </c>
      <c r="AI39" s="78" t="e">
        <f t="shared" si="24"/>
        <v>#NUM!</v>
      </c>
      <c r="AJ39" s="78" t="e">
        <f t="shared" si="25"/>
        <v>#N/A</v>
      </c>
    </row>
    <row r="40" spans="1:36" ht="12.95" customHeight="1" x14ac:dyDescent="0.15">
      <c r="A40" s="77"/>
      <c r="B40" s="99"/>
      <c r="C40" s="99"/>
      <c r="D40" s="77"/>
      <c r="E40" s="77"/>
      <c r="F40" s="4" t="str">
        <f t="shared" si="0"/>
        <v/>
      </c>
      <c r="G40" s="77"/>
      <c r="H40" s="77"/>
      <c r="I40" s="77"/>
      <c r="K40" s="78" t="e">
        <f t="shared" si="1"/>
        <v>#NUM!</v>
      </c>
      <c r="L40" s="78" t="e">
        <f t="shared" si="2"/>
        <v>#NUM!</v>
      </c>
      <c r="M40" s="78" t="e">
        <f t="shared" si="3"/>
        <v>#NUM!</v>
      </c>
      <c r="N40" s="78" t="e">
        <f t="shared" si="4"/>
        <v>#NUM!</v>
      </c>
      <c r="O40" s="78" t="e">
        <f t="shared" si="5"/>
        <v>#NUM!</v>
      </c>
      <c r="P40" s="78" t="e">
        <f t="shared" si="26"/>
        <v>#N/A</v>
      </c>
      <c r="Q40" s="78" t="e">
        <f t="shared" si="6"/>
        <v>#NUM!</v>
      </c>
      <c r="R40" s="78" t="e">
        <f t="shared" si="7"/>
        <v>#NUM!</v>
      </c>
      <c r="S40" s="78" t="e">
        <f t="shared" si="8"/>
        <v>#NUM!</v>
      </c>
      <c r="T40" s="78" t="e">
        <f t="shared" si="9"/>
        <v>#NUM!</v>
      </c>
      <c r="U40" s="78" t="e">
        <f t="shared" si="10"/>
        <v>#N/A</v>
      </c>
      <c r="V40" s="78" t="e">
        <f t="shared" si="11"/>
        <v>#NUM!</v>
      </c>
      <c r="W40" s="78" t="e">
        <f t="shared" si="12"/>
        <v>#NUM!</v>
      </c>
      <c r="X40" s="78" t="e">
        <f t="shared" si="13"/>
        <v>#NUM!</v>
      </c>
      <c r="Y40" s="78" t="e">
        <f t="shared" si="14"/>
        <v>#NUM!</v>
      </c>
      <c r="Z40" s="78" t="e">
        <f t="shared" si="15"/>
        <v>#N/A</v>
      </c>
      <c r="AA40" s="78" t="e">
        <f t="shared" si="16"/>
        <v>#NUM!</v>
      </c>
      <c r="AB40" s="78" t="e">
        <f t="shared" si="17"/>
        <v>#NUM!</v>
      </c>
      <c r="AC40" s="78" t="e">
        <f t="shared" si="18"/>
        <v>#NUM!</v>
      </c>
      <c r="AD40" s="78" t="e">
        <f t="shared" si="19"/>
        <v>#NUM!</v>
      </c>
      <c r="AE40" s="78" t="e">
        <f t="shared" si="20"/>
        <v>#NUM!</v>
      </c>
      <c r="AF40" s="78" t="e">
        <f t="shared" si="21"/>
        <v>#N/A</v>
      </c>
      <c r="AG40" s="78" t="e">
        <f t="shared" si="22"/>
        <v>#NUM!</v>
      </c>
      <c r="AH40" s="78" t="e">
        <f t="shared" si="23"/>
        <v>#NUM!</v>
      </c>
      <c r="AI40" s="78" t="e">
        <f t="shared" si="24"/>
        <v>#NUM!</v>
      </c>
      <c r="AJ40" s="78" t="e">
        <f t="shared" si="25"/>
        <v>#N/A</v>
      </c>
    </row>
    <row r="41" spans="1:36" ht="12.95" customHeight="1" x14ac:dyDescent="0.15">
      <c r="A41" s="77"/>
      <c r="B41" s="99"/>
      <c r="C41" s="99"/>
      <c r="D41" s="77"/>
      <c r="E41" s="77"/>
      <c r="F41" s="4" t="str">
        <f t="shared" si="0"/>
        <v/>
      </c>
      <c r="G41" s="77"/>
      <c r="H41" s="77"/>
      <c r="I41" s="77"/>
      <c r="K41" s="78" t="e">
        <f t="shared" si="1"/>
        <v>#NUM!</v>
      </c>
      <c r="L41" s="78" t="e">
        <f t="shared" si="2"/>
        <v>#NUM!</v>
      </c>
      <c r="M41" s="78" t="e">
        <f t="shared" si="3"/>
        <v>#NUM!</v>
      </c>
      <c r="N41" s="78" t="e">
        <f t="shared" si="4"/>
        <v>#NUM!</v>
      </c>
      <c r="O41" s="78" t="e">
        <f t="shared" si="5"/>
        <v>#NUM!</v>
      </c>
      <c r="P41" s="78" t="e">
        <f t="shared" si="26"/>
        <v>#N/A</v>
      </c>
      <c r="Q41" s="78" t="e">
        <f t="shared" si="6"/>
        <v>#NUM!</v>
      </c>
      <c r="R41" s="78" t="e">
        <f t="shared" si="7"/>
        <v>#NUM!</v>
      </c>
      <c r="S41" s="78" t="e">
        <f t="shared" si="8"/>
        <v>#NUM!</v>
      </c>
      <c r="T41" s="78" t="e">
        <f t="shared" si="9"/>
        <v>#NUM!</v>
      </c>
      <c r="U41" s="78" t="e">
        <f t="shared" si="10"/>
        <v>#N/A</v>
      </c>
      <c r="V41" s="78" t="e">
        <f t="shared" si="11"/>
        <v>#NUM!</v>
      </c>
      <c r="W41" s="78" t="e">
        <f t="shared" si="12"/>
        <v>#NUM!</v>
      </c>
      <c r="X41" s="78" t="e">
        <f t="shared" si="13"/>
        <v>#NUM!</v>
      </c>
      <c r="Y41" s="78" t="e">
        <f t="shared" si="14"/>
        <v>#NUM!</v>
      </c>
      <c r="Z41" s="78" t="e">
        <f t="shared" si="15"/>
        <v>#N/A</v>
      </c>
      <c r="AA41" s="78" t="e">
        <f t="shared" si="16"/>
        <v>#NUM!</v>
      </c>
      <c r="AB41" s="78" t="e">
        <f t="shared" si="17"/>
        <v>#NUM!</v>
      </c>
      <c r="AC41" s="78" t="e">
        <f t="shared" si="18"/>
        <v>#NUM!</v>
      </c>
      <c r="AD41" s="78" t="e">
        <f t="shared" si="19"/>
        <v>#NUM!</v>
      </c>
      <c r="AE41" s="78" t="e">
        <f t="shared" si="20"/>
        <v>#NUM!</v>
      </c>
      <c r="AF41" s="78" t="e">
        <f t="shared" si="21"/>
        <v>#N/A</v>
      </c>
      <c r="AG41" s="78" t="e">
        <f t="shared" si="22"/>
        <v>#NUM!</v>
      </c>
      <c r="AH41" s="78" t="e">
        <f t="shared" si="23"/>
        <v>#NUM!</v>
      </c>
      <c r="AI41" s="78" t="e">
        <f t="shared" si="24"/>
        <v>#NUM!</v>
      </c>
      <c r="AJ41" s="78" t="e">
        <f t="shared" si="25"/>
        <v>#N/A</v>
      </c>
    </row>
    <row r="42" spans="1:36" ht="12.95" customHeight="1" x14ac:dyDescent="0.15">
      <c r="A42" s="77"/>
      <c r="B42" s="99"/>
      <c r="C42" s="99"/>
      <c r="D42" s="77"/>
      <c r="E42" s="77"/>
      <c r="F42" s="4" t="str">
        <f t="shared" si="0"/>
        <v/>
      </c>
      <c r="G42" s="77"/>
      <c r="H42" s="77"/>
      <c r="I42" s="77"/>
      <c r="K42" s="78" t="e">
        <f t="shared" si="1"/>
        <v>#NUM!</v>
      </c>
      <c r="L42" s="78" t="e">
        <f t="shared" si="2"/>
        <v>#NUM!</v>
      </c>
      <c r="M42" s="78" t="e">
        <f t="shared" si="3"/>
        <v>#NUM!</v>
      </c>
      <c r="N42" s="78" t="e">
        <f t="shared" si="4"/>
        <v>#NUM!</v>
      </c>
      <c r="O42" s="78" t="e">
        <f t="shared" si="5"/>
        <v>#NUM!</v>
      </c>
      <c r="P42" s="78" t="e">
        <f t="shared" si="26"/>
        <v>#N/A</v>
      </c>
      <c r="Q42" s="78" t="e">
        <f t="shared" si="6"/>
        <v>#NUM!</v>
      </c>
      <c r="R42" s="78" t="e">
        <f t="shared" si="7"/>
        <v>#NUM!</v>
      </c>
      <c r="S42" s="78" t="e">
        <f t="shared" si="8"/>
        <v>#NUM!</v>
      </c>
      <c r="T42" s="78" t="e">
        <f t="shared" si="9"/>
        <v>#NUM!</v>
      </c>
      <c r="U42" s="78" t="e">
        <f t="shared" si="10"/>
        <v>#N/A</v>
      </c>
      <c r="V42" s="78" t="e">
        <f t="shared" si="11"/>
        <v>#NUM!</v>
      </c>
      <c r="W42" s="78" t="e">
        <f t="shared" si="12"/>
        <v>#NUM!</v>
      </c>
      <c r="X42" s="78" t="e">
        <f t="shared" si="13"/>
        <v>#NUM!</v>
      </c>
      <c r="Y42" s="78" t="e">
        <f t="shared" si="14"/>
        <v>#NUM!</v>
      </c>
      <c r="Z42" s="78" t="e">
        <f t="shared" si="15"/>
        <v>#N/A</v>
      </c>
      <c r="AA42" s="78" t="e">
        <f t="shared" si="16"/>
        <v>#NUM!</v>
      </c>
      <c r="AB42" s="78" t="e">
        <f t="shared" si="17"/>
        <v>#NUM!</v>
      </c>
      <c r="AC42" s="78" t="e">
        <f t="shared" si="18"/>
        <v>#NUM!</v>
      </c>
      <c r="AD42" s="78" t="e">
        <f t="shared" si="19"/>
        <v>#NUM!</v>
      </c>
      <c r="AE42" s="78" t="e">
        <f t="shared" si="20"/>
        <v>#NUM!</v>
      </c>
      <c r="AF42" s="78" t="e">
        <f t="shared" si="21"/>
        <v>#N/A</v>
      </c>
      <c r="AG42" s="78" t="e">
        <f t="shared" si="22"/>
        <v>#NUM!</v>
      </c>
      <c r="AH42" s="78" t="e">
        <f t="shared" si="23"/>
        <v>#NUM!</v>
      </c>
      <c r="AI42" s="78" t="e">
        <f t="shared" si="24"/>
        <v>#NUM!</v>
      </c>
      <c r="AJ42" s="78" t="e">
        <f t="shared" si="25"/>
        <v>#N/A</v>
      </c>
    </row>
    <row r="43" spans="1:36" ht="12.95" customHeight="1" x14ac:dyDescent="0.15">
      <c r="A43" s="77"/>
      <c r="B43" s="99"/>
      <c r="C43" s="99"/>
      <c r="D43" s="77"/>
      <c r="E43" s="77"/>
      <c r="F43" s="4" t="str">
        <f t="shared" si="0"/>
        <v/>
      </c>
      <c r="G43" s="77"/>
      <c r="H43" s="77"/>
      <c r="I43" s="77"/>
      <c r="K43" s="78" t="e">
        <f t="shared" si="1"/>
        <v>#NUM!</v>
      </c>
      <c r="L43" s="78" t="e">
        <f t="shared" si="2"/>
        <v>#NUM!</v>
      </c>
      <c r="M43" s="78" t="e">
        <f t="shared" si="3"/>
        <v>#NUM!</v>
      </c>
      <c r="N43" s="78" t="e">
        <f t="shared" si="4"/>
        <v>#NUM!</v>
      </c>
      <c r="O43" s="78" t="e">
        <f t="shared" si="5"/>
        <v>#NUM!</v>
      </c>
      <c r="P43" s="78" t="e">
        <f t="shared" si="26"/>
        <v>#N/A</v>
      </c>
      <c r="Q43" s="78" t="e">
        <f t="shared" si="6"/>
        <v>#NUM!</v>
      </c>
      <c r="R43" s="78" t="e">
        <f t="shared" si="7"/>
        <v>#NUM!</v>
      </c>
      <c r="S43" s="78" t="e">
        <f t="shared" si="8"/>
        <v>#NUM!</v>
      </c>
      <c r="T43" s="78" t="e">
        <f t="shared" si="9"/>
        <v>#NUM!</v>
      </c>
      <c r="U43" s="78" t="e">
        <f t="shared" si="10"/>
        <v>#N/A</v>
      </c>
      <c r="V43" s="78" t="e">
        <f t="shared" si="11"/>
        <v>#NUM!</v>
      </c>
      <c r="W43" s="78" t="e">
        <f t="shared" si="12"/>
        <v>#NUM!</v>
      </c>
      <c r="X43" s="78" t="e">
        <f t="shared" si="13"/>
        <v>#NUM!</v>
      </c>
      <c r="Y43" s="78" t="e">
        <f t="shared" si="14"/>
        <v>#NUM!</v>
      </c>
      <c r="Z43" s="78" t="e">
        <f t="shared" si="15"/>
        <v>#N/A</v>
      </c>
      <c r="AA43" s="78" t="e">
        <f t="shared" si="16"/>
        <v>#NUM!</v>
      </c>
      <c r="AB43" s="78" t="e">
        <f t="shared" si="17"/>
        <v>#NUM!</v>
      </c>
      <c r="AC43" s="78" t="e">
        <f t="shared" si="18"/>
        <v>#NUM!</v>
      </c>
      <c r="AD43" s="78" t="e">
        <f t="shared" si="19"/>
        <v>#NUM!</v>
      </c>
      <c r="AE43" s="78" t="e">
        <f t="shared" si="20"/>
        <v>#NUM!</v>
      </c>
      <c r="AF43" s="78" t="e">
        <f t="shared" si="21"/>
        <v>#N/A</v>
      </c>
      <c r="AG43" s="78" t="e">
        <f t="shared" si="22"/>
        <v>#NUM!</v>
      </c>
      <c r="AH43" s="78" t="e">
        <f t="shared" si="23"/>
        <v>#NUM!</v>
      </c>
      <c r="AI43" s="78" t="e">
        <f t="shared" si="24"/>
        <v>#NUM!</v>
      </c>
      <c r="AJ43" s="78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77" t="s">
        <v>18</v>
      </c>
      <c r="D46" s="77" t="s">
        <v>19</v>
      </c>
      <c r="E46" s="77" t="s">
        <v>20</v>
      </c>
      <c r="F46" s="11"/>
      <c r="G46" s="5" t="s">
        <v>21</v>
      </c>
      <c r="H46" s="13"/>
      <c r="I46" s="111" t="s">
        <v>485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17</v>
      </c>
      <c r="D47" s="15">
        <f>COUNTIF(G4:G43,"*下層*")</f>
        <v>0</v>
      </c>
      <c r="E47" s="15">
        <f>COUNTA(A4:A43)</f>
        <v>17</v>
      </c>
      <c r="F47" s="11"/>
      <c r="G47" s="16">
        <f>C47*100</f>
        <v>1700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22</v>
      </c>
      <c r="D48" s="15" t="str">
        <f>IF(D47&gt;0,ROUND(SUMIF(G4:G43,"*下層*",E4:E43)/D47,0),"")</f>
        <v/>
      </c>
      <c r="E48" s="15">
        <f>ROUND(SUM(E4:E43)/E47,0)</f>
        <v>22</v>
      </c>
      <c r="F48" s="14"/>
      <c r="G48" s="16">
        <f>C48</f>
        <v>22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27</v>
      </c>
      <c r="D49" s="15" t="str">
        <f>IF(D47&gt;0,ROUND(SUMIF(G4:G43,"*下層*",D4:D43)/D47,0),"")</f>
        <v/>
      </c>
      <c r="E49" s="15">
        <f>ROUND(SUM(D4:D43)/E47,0)</f>
        <v>27</v>
      </c>
      <c r="F49" s="14"/>
      <c r="G49" s="16">
        <f>C49</f>
        <v>27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11.77</v>
      </c>
      <c r="D50" s="17">
        <f>SUMIF(G4:G43,"*下層*",F4:F43)</f>
        <v>0</v>
      </c>
      <c r="E50" s="4">
        <f>SUM(F4:F43)</f>
        <v>11.77</v>
      </c>
      <c r="F50" s="14"/>
      <c r="G50" s="18">
        <f>C50*100</f>
        <v>1177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形状比＝81、Sr＝11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77" t="s">
        <v>18</v>
      </c>
      <c r="D53" s="77" t="s">
        <v>19</v>
      </c>
      <c r="E53" s="77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5</v>
      </c>
      <c r="D54" s="15">
        <f>COUNTIF(H4:H43,"▲")</f>
        <v>0</v>
      </c>
      <c r="E54" s="15">
        <f>COUNTA(H4:H43)</f>
        <v>5</v>
      </c>
      <c r="F54" s="11"/>
      <c r="G54" s="16">
        <f>C54*100</f>
        <v>500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18</v>
      </c>
      <c r="D55" s="15" t="str">
        <f>IF(D54&gt;0,ROUND(SUMIF(H4:H43,"▲",E4:E43)/D54,0),"")</f>
        <v/>
      </c>
      <c r="E55" s="15">
        <f>ROUND(SUMIF(H4:H43,"*",E4:E43)/E54,0)</f>
        <v>18</v>
      </c>
      <c r="F55" s="14"/>
      <c r="G55" s="16">
        <f>C55</f>
        <v>18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20</v>
      </c>
      <c r="D56" s="15" t="str">
        <f>IF(D54&gt;0,ROUND(SUMIF(H4:H43,"▲",D4:D43)/D54,0),"")</f>
        <v/>
      </c>
      <c r="E56" s="15">
        <f>ROUND(SUMIF(H4:H43,"*",D4:D43)/E54,0)</f>
        <v>20</v>
      </c>
      <c r="F56" s="14"/>
      <c r="G56" s="16">
        <f>C56</f>
        <v>20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1.48</v>
      </c>
      <c r="D57" s="17">
        <f>SUMIF(H4:H43,"▲",F4:F43)</f>
        <v>0</v>
      </c>
      <c r="E57" s="17">
        <f>SUM(C57:D57)</f>
        <v>1.48</v>
      </c>
      <c r="F57" s="14"/>
      <c r="G57" s="20">
        <f>C57*100</f>
        <v>148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77" t="s">
        <v>18</v>
      </c>
      <c r="D60" s="77" t="s">
        <v>19</v>
      </c>
      <c r="E60" s="77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29.4</v>
      </c>
      <c r="D61" s="21" t="str">
        <f>IF(D47&gt;0,ROUND(D54/D47*100,1),"")</f>
        <v/>
      </c>
      <c r="E61" s="21">
        <f>ROUND(E54/E47*100,1)</f>
        <v>29.4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12.6</v>
      </c>
      <c r="D62" s="21" t="str">
        <f>IF(D47&gt;0,ROUND(D57/D50*100,1),"")</f>
        <v/>
      </c>
      <c r="E62" s="21">
        <f>ROUND(E57/E50*100,1)</f>
        <v>12.6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77" t="s">
        <v>18</v>
      </c>
      <c r="D65" s="77" t="s">
        <v>19</v>
      </c>
      <c r="E65" s="77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12</v>
      </c>
      <c r="D66" s="15">
        <f>D47-D54</f>
        <v>0</v>
      </c>
      <c r="E66" s="15">
        <f>SUM(C66:D66)</f>
        <v>12</v>
      </c>
      <c r="F66" s="11"/>
      <c r="G66" s="16">
        <f>C66*100</f>
        <v>1200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24</v>
      </c>
      <c r="D67" s="15" t="str">
        <f>IF(D66&gt;0,ROUND(SUMIFS(E4:E43,G7:G43,"*下層*",H4:H43,"")/D66,0),"")</f>
        <v/>
      </c>
      <c r="E67" s="15">
        <f>IF(E66&gt;0,ROUND(SUMIF(H4:H43,"",E4:E43)/E66,0),"")</f>
        <v>24</v>
      </c>
      <c r="F67" s="14"/>
      <c r="G67" s="16">
        <f>C67</f>
        <v>24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30</v>
      </c>
      <c r="D68" s="15" t="str">
        <f>IF(D66&gt;0,ROUND(SUMIFS(D4:D43,G7:G43,"*下層*",H4:H43,"")/D66,0),"")</f>
        <v/>
      </c>
      <c r="E68" s="15">
        <f>IF(E66&gt;0,ROUND(SUMIF(H4:H43,"",D4:D43)/E66,0),"")</f>
        <v>30</v>
      </c>
      <c r="F68" s="14"/>
      <c r="G68" s="16">
        <f>C68</f>
        <v>30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10.29</v>
      </c>
      <c r="D69" s="17" t="str">
        <f>IF(D66&gt;0,D50-D57,"")</f>
        <v/>
      </c>
      <c r="E69" s="4">
        <f>SUM(C69:D69)</f>
        <v>10.29</v>
      </c>
      <c r="F69" s="14"/>
      <c r="G69" s="18">
        <f>C69*100</f>
        <v>1029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形状比＝80、Sr＝12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4B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143" priority="16" stopIfTrue="1">
      <formula>AND(($H4="スギ"),(#REF!&lt;12))</formula>
    </cfRule>
  </conditionalFormatting>
  <conditionalFormatting sqref="L4:L43">
    <cfRule type="expression" dxfId="142" priority="15" stopIfTrue="1">
      <formula>AND(($H4="スギ"),(#REF!&lt;22),(#REF!&gt;=12))</formula>
    </cfRule>
  </conditionalFormatting>
  <conditionalFormatting sqref="M4:M43">
    <cfRule type="expression" dxfId="141" priority="14" stopIfTrue="1">
      <formula>AND(($H4="スギ"),(#REF!&lt;32),(#REF!&gt;=22))</formula>
    </cfRule>
  </conditionalFormatting>
  <conditionalFormatting sqref="N4:N43">
    <cfRule type="expression" dxfId="140" priority="13" stopIfTrue="1">
      <formula>AND(($H4="スギ"),(#REF!&lt;42),(#REF!&gt;=32))</formula>
    </cfRule>
  </conditionalFormatting>
  <conditionalFormatting sqref="U4:U43 Z4:AF43 AJ4:AJ43 O4:P43">
    <cfRule type="expression" dxfId="139" priority="12" stopIfTrue="1">
      <formula>AND(($H4="スギ"),(#REF!&gt;=42))</formula>
    </cfRule>
  </conditionalFormatting>
  <conditionalFormatting sqref="Q4:Q43 AA4:AA43">
    <cfRule type="expression" dxfId="138" priority="11" stopIfTrue="1">
      <formula>AND(($H4="ヒノキ"),(#REF!&lt;12))</formula>
    </cfRule>
  </conditionalFormatting>
  <conditionalFormatting sqref="R4:R43 AB4:AE43">
    <cfRule type="expression" dxfId="137" priority="10" stopIfTrue="1">
      <formula>AND(($H4="ヒノキ"),(#REF!&lt;22),(#REF!&gt;=12))</formula>
    </cfRule>
  </conditionalFormatting>
  <conditionalFormatting sqref="S4:S43">
    <cfRule type="expression" dxfId="136" priority="9" stopIfTrue="1">
      <formula>AND(($H4="ヒノキ"),(#REF!&lt;32),(#REF!&gt;=22))</formula>
    </cfRule>
  </conditionalFormatting>
  <conditionalFormatting sqref="T4:U43 Z4:AF43 AJ4:AJ43">
    <cfRule type="expression" dxfId="135" priority="8" stopIfTrue="1">
      <formula>AND(($H4="ヒノキ"),(#REF!&gt;=32))</formula>
    </cfRule>
  </conditionalFormatting>
  <conditionalFormatting sqref="V4:V43 AA4:AA43">
    <cfRule type="expression" dxfId="134" priority="7" stopIfTrue="1">
      <formula>AND(($H4="アカマツ"),(#REF!&lt;12))</formula>
    </cfRule>
  </conditionalFormatting>
  <conditionalFormatting sqref="W4:W43 AB4:AB43">
    <cfRule type="expression" dxfId="133" priority="6" stopIfTrue="1">
      <formula>AND(($H4="アカマツ"),(#REF!&lt;22),(#REF!&gt;=12))</formula>
    </cfRule>
  </conditionalFormatting>
  <conditionalFormatting sqref="X4:X43 AC4:AC43">
    <cfRule type="expression" dxfId="132" priority="5" stopIfTrue="1">
      <formula>AND(($H4="アカマツ"),(#REF!&lt;42),(#REF!&gt;=22))</formula>
    </cfRule>
  </conditionalFormatting>
  <conditionalFormatting sqref="Y4:AF43 AJ4:AJ43">
    <cfRule type="expression" dxfId="131" priority="4" stopIfTrue="1">
      <formula>AND(($H4="アカマツ"),(#REF!&gt;=42))</formula>
    </cfRule>
  </conditionalFormatting>
  <conditionalFormatting sqref="AG4:AG43">
    <cfRule type="expression" dxfId="130" priority="3" stopIfTrue="1">
      <formula>AND(($H4&lt;&gt;"スギ"),($H4&lt;&gt;"ヒノキ"),($H4&lt;&gt;"アカマツ"),(#REF!&lt;12))</formula>
    </cfRule>
  </conditionalFormatting>
  <conditionalFormatting sqref="AH4:AH43">
    <cfRule type="expression" dxfId="129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128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theme="9" tint="-0.249977111117893"/>
  </sheetPr>
  <dimension ref="A1:AJ120"/>
  <sheetViews>
    <sheetView view="pageBreakPreview" topLeftCell="A19" zoomScaleNormal="100" zoomScaleSheetLayoutView="100" workbookViewId="0">
      <selection activeCell="I59" sqref="I59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256" width="8.125" style="1"/>
    <col min="257" max="259" width="7.875" style="1" customWidth="1"/>
    <col min="260" max="260" width="8.125" style="1" customWidth="1"/>
    <col min="261" max="262" width="8" style="1" customWidth="1"/>
    <col min="263" max="263" width="11.75" style="1" customWidth="1"/>
    <col min="264" max="264" width="7.75" style="1" customWidth="1"/>
    <col min="265" max="265" width="24.75" style="1" customWidth="1"/>
    <col min="266" max="512" width="8.125" style="1"/>
    <col min="513" max="515" width="7.875" style="1" customWidth="1"/>
    <col min="516" max="516" width="8.125" style="1" customWidth="1"/>
    <col min="517" max="518" width="8" style="1" customWidth="1"/>
    <col min="519" max="519" width="11.75" style="1" customWidth="1"/>
    <col min="520" max="520" width="7.75" style="1" customWidth="1"/>
    <col min="521" max="521" width="24.75" style="1" customWidth="1"/>
    <col min="522" max="768" width="8.125" style="1"/>
    <col min="769" max="771" width="7.875" style="1" customWidth="1"/>
    <col min="772" max="772" width="8.125" style="1" customWidth="1"/>
    <col min="773" max="774" width="8" style="1" customWidth="1"/>
    <col min="775" max="775" width="11.75" style="1" customWidth="1"/>
    <col min="776" max="776" width="7.75" style="1" customWidth="1"/>
    <col min="777" max="777" width="24.75" style="1" customWidth="1"/>
    <col min="778" max="1024" width="8.125" style="1"/>
    <col min="1025" max="1027" width="7.875" style="1" customWidth="1"/>
    <col min="1028" max="1028" width="8.125" style="1" customWidth="1"/>
    <col min="1029" max="1030" width="8" style="1" customWidth="1"/>
    <col min="1031" max="1031" width="11.75" style="1" customWidth="1"/>
    <col min="1032" max="1032" width="7.75" style="1" customWidth="1"/>
    <col min="1033" max="1033" width="24.75" style="1" customWidth="1"/>
    <col min="1034" max="1280" width="8.125" style="1"/>
    <col min="1281" max="1283" width="7.875" style="1" customWidth="1"/>
    <col min="1284" max="1284" width="8.125" style="1" customWidth="1"/>
    <col min="1285" max="1286" width="8" style="1" customWidth="1"/>
    <col min="1287" max="1287" width="11.75" style="1" customWidth="1"/>
    <col min="1288" max="1288" width="7.75" style="1" customWidth="1"/>
    <col min="1289" max="1289" width="24.75" style="1" customWidth="1"/>
    <col min="1290" max="1536" width="8.125" style="1"/>
    <col min="1537" max="1539" width="7.875" style="1" customWidth="1"/>
    <col min="1540" max="1540" width="8.125" style="1" customWidth="1"/>
    <col min="1541" max="1542" width="8" style="1" customWidth="1"/>
    <col min="1543" max="1543" width="11.75" style="1" customWidth="1"/>
    <col min="1544" max="1544" width="7.75" style="1" customWidth="1"/>
    <col min="1545" max="1545" width="24.75" style="1" customWidth="1"/>
    <col min="1546" max="1792" width="8.125" style="1"/>
    <col min="1793" max="1795" width="7.875" style="1" customWidth="1"/>
    <col min="1796" max="1796" width="8.125" style="1" customWidth="1"/>
    <col min="1797" max="1798" width="8" style="1" customWidth="1"/>
    <col min="1799" max="1799" width="11.75" style="1" customWidth="1"/>
    <col min="1800" max="1800" width="7.75" style="1" customWidth="1"/>
    <col min="1801" max="1801" width="24.75" style="1" customWidth="1"/>
    <col min="1802" max="2048" width="8.125" style="1"/>
    <col min="2049" max="2051" width="7.875" style="1" customWidth="1"/>
    <col min="2052" max="2052" width="8.125" style="1" customWidth="1"/>
    <col min="2053" max="2054" width="8" style="1" customWidth="1"/>
    <col min="2055" max="2055" width="11.75" style="1" customWidth="1"/>
    <col min="2056" max="2056" width="7.75" style="1" customWidth="1"/>
    <col min="2057" max="2057" width="24.75" style="1" customWidth="1"/>
    <col min="2058" max="2304" width="8.125" style="1"/>
    <col min="2305" max="2307" width="7.875" style="1" customWidth="1"/>
    <col min="2308" max="2308" width="8.125" style="1" customWidth="1"/>
    <col min="2309" max="2310" width="8" style="1" customWidth="1"/>
    <col min="2311" max="2311" width="11.75" style="1" customWidth="1"/>
    <col min="2312" max="2312" width="7.75" style="1" customWidth="1"/>
    <col min="2313" max="2313" width="24.75" style="1" customWidth="1"/>
    <col min="2314" max="2560" width="8.125" style="1"/>
    <col min="2561" max="2563" width="7.875" style="1" customWidth="1"/>
    <col min="2564" max="2564" width="8.125" style="1" customWidth="1"/>
    <col min="2565" max="2566" width="8" style="1" customWidth="1"/>
    <col min="2567" max="2567" width="11.75" style="1" customWidth="1"/>
    <col min="2568" max="2568" width="7.75" style="1" customWidth="1"/>
    <col min="2569" max="2569" width="24.75" style="1" customWidth="1"/>
    <col min="2570" max="2816" width="8.125" style="1"/>
    <col min="2817" max="2819" width="7.875" style="1" customWidth="1"/>
    <col min="2820" max="2820" width="8.125" style="1" customWidth="1"/>
    <col min="2821" max="2822" width="8" style="1" customWidth="1"/>
    <col min="2823" max="2823" width="11.75" style="1" customWidth="1"/>
    <col min="2824" max="2824" width="7.75" style="1" customWidth="1"/>
    <col min="2825" max="2825" width="24.75" style="1" customWidth="1"/>
    <col min="2826" max="3072" width="8.125" style="1"/>
    <col min="3073" max="3075" width="7.875" style="1" customWidth="1"/>
    <col min="3076" max="3076" width="8.125" style="1" customWidth="1"/>
    <col min="3077" max="3078" width="8" style="1" customWidth="1"/>
    <col min="3079" max="3079" width="11.75" style="1" customWidth="1"/>
    <col min="3080" max="3080" width="7.75" style="1" customWidth="1"/>
    <col min="3081" max="3081" width="24.75" style="1" customWidth="1"/>
    <col min="3082" max="3328" width="8.125" style="1"/>
    <col min="3329" max="3331" width="7.875" style="1" customWidth="1"/>
    <col min="3332" max="3332" width="8.125" style="1" customWidth="1"/>
    <col min="3333" max="3334" width="8" style="1" customWidth="1"/>
    <col min="3335" max="3335" width="11.75" style="1" customWidth="1"/>
    <col min="3336" max="3336" width="7.75" style="1" customWidth="1"/>
    <col min="3337" max="3337" width="24.75" style="1" customWidth="1"/>
    <col min="3338" max="3584" width="8.125" style="1"/>
    <col min="3585" max="3587" width="7.875" style="1" customWidth="1"/>
    <col min="3588" max="3588" width="8.125" style="1" customWidth="1"/>
    <col min="3589" max="3590" width="8" style="1" customWidth="1"/>
    <col min="3591" max="3591" width="11.75" style="1" customWidth="1"/>
    <col min="3592" max="3592" width="7.75" style="1" customWidth="1"/>
    <col min="3593" max="3593" width="24.75" style="1" customWidth="1"/>
    <col min="3594" max="3840" width="8.125" style="1"/>
    <col min="3841" max="3843" width="7.875" style="1" customWidth="1"/>
    <col min="3844" max="3844" width="8.125" style="1" customWidth="1"/>
    <col min="3845" max="3846" width="8" style="1" customWidth="1"/>
    <col min="3847" max="3847" width="11.75" style="1" customWidth="1"/>
    <col min="3848" max="3848" width="7.75" style="1" customWidth="1"/>
    <col min="3849" max="3849" width="24.75" style="1" customWidth="1"/>
    <col min="3850" max="4096" width="8.125" style="1"/>
    <col min="4097" max="4099" width="7.875" style="1" customWidth="1"/>
    <col min="4100" max="4100" width="8.125" style="1" customWidth="1"/>
    <col min="4101" max="4102" width="8" style="1" customWidth="1"/>
    <col min="4103" max="4103" width="11.75" style="1" customWidth="1"/>
    <col min="4104" max="4104" width="7.75" style="1" customWidth="1"/>
    <col min="4105" max="4105" width="24.75" style="1" customWidth="1"/>
    <col min="4106" max="4352" width="8.125" style="1"/>
    <col min="4353" max="4355" width="7.875" style="1" customWidth="1"/>
    <col min="4356" max="4356" width="8.125" style="1" customWidth="1"/>
    <col min="4357" max="4358" width="8" style="1" customWidth="1"/>
    <col min="4359" max="4359" width="11.75" style="1" customWidth="1"/>
    <col min="4360" max="4360" width="7.75" style="1" customWidth="1"/>
    <col min="4361" max="4361" width="24.75" style="1" customWidth="1"/>
    <col min="4362" max="4608" width="8.125" style="1"/>
    <col min="4609" max="4611" width="7.875" style="1" customWidth="1"/>
    <col min="4612" max="4612" width="8.125" style="1" customWidth="1"/>
    <col min="4613" max="4614" width="8" style="1" customWidth="1"/>
    <col min="4615" max="4615" width="11.75" style="1" customWidth="1"/>
    <col min="4616" max="4616" width="7.75" style="1" customWidth="1"/>
    <col min="4617" max="4617" width="24.75" style="1" customWidth="1"/>
    <col min="4618" max="4864" width="8.125" style="1"/>
    <col min="4865" max="4867" width="7.875" style="1" customWidth="1"/>
    <col min="4868" max="4868" width="8.125" style="1" customWidth="1"/>
    <col min="4869" max="4870" width="8" style="1" customWidth="1"/>
    <col min="4871" max="4871" width="11.75" style="1" customWidth="1"/>
    <col min="4872" max="4872" width="7.75" style="1" customWidth="1"/>
    <col min="4873" max="4873" width="24.75" style="1" customWidth="1"/>
    <col min="4874" max="5120" width="8.125" style="1"/>
    <col min="5121" max="5123" width="7.875" style="1" customWidth="1"/>
    <col min="5124" max="5124" width="8.125" style="1" customWidth="1"/>
    <col min="5125" max="5126" width="8" style="1" customWidth="1"/>
    <col min="5127" max="5127" width="11.75" style="1" customWidth="1"/>
    <col min="5128" max="5128" width="7.75" style="1" customWidth="1"/>
    <col min="5129" max="5129" width="24.75" style="1" customWidth="1"/>
    <col min="5130" max="5376" width="8.125" style="1"/>
    <col min="5377" max="5379" width="7.875" style="1" customWidth="1"/>
    <col min="5380" max="5380" width="8.125" style="1" customWidth="1"/>
    <col min="5381" max="5382" width="8" style="1" customWidth="1"/>
    <col min="5383" max="5383" width="11.75" style="1" customWidth="1"/>
    <col min="5384" max="5384" width="7.75" style="1" customWidth="1"/>
    <col min="5385" max="5385" width="24.75" style="1" customWidth="1"/>
    <col min="5386" max="5632" width="8.125" style="1"/>
    <col min="5633" max="5635" width="7.875" style="1" customWidth="1"/>
    <col min="5636" max="5636" width="8.125" style="1" customWidth="1"/>
    <col min="5637" max="5638" width="8" style="1" customWidth="1"/>
    <col min="5639" max="5639" width="11.75" style="1" customWidth="1"/>
    <col min="5640" max="5640" width="7.75" style="1" customWidth="1"/>
    <col min="5641" max="5641" width="24.75" style="1" customWidth="1"/>
    <col min="5642" max="5888" width="8.125" style="1"/>
    <col min="5889" max="5891" width="7.875" style="1" customWidth="1"/>
    <col min="5892" max="5892" width="8.125" style="1" customWidth="1"/>
    <col min="5893" max="5894" width="8" style="1" customWidth="1"/>
    <col min="5895" max="5895" width="11.75" style="1" customWidth="1"/>
    <col min="5896" max="5896" width="7.75" style="1" customWidth="1"/>
    <col min="5897" max="5897" width="24.75" style="1" customWidth="1"/>
    <col min="5898" max="6144" width="8.125" style="1"/>
    <col min="6145" max="6147" width="7.875" style="1" customWidth="1"/>
    <col min="6148" max="6148" width="8.125" style="1" customWidth="1"/>
    <col min="6149" max="6150" width="8" style="1" customWidth="1"/>
    <col min="6151" max="6151" width="11.75" style="1" customWidth="1"/>
    <col min="6152" max="6152" width="7.75" style="1" customWidth="1"/>
    <col min="6153" max="6153" width="24.75" style="1" customWidth="1"/>
    <col min="6154" max="6400" width="8.125" style="1"/>
    <col min="6401" max="6403" width="7.875" style="1" customWidth="1"/>
    <col min="6404" max="6404" width="8.125" style="1" customWidth="1"/>
    <col min="6405" max="6406" width="8" style="1" customWidth="1"/>
    <col min="6407" max="6407" width="11.75" style="1" customWidth="1"/>
    <col min="6408" max="6408" width="7.75" style="1" customWidth="1"/>
    <col min="6409" max="6409" width="24.75" style="1" customWidth="1"/>
    <col min="6410" max="6656" width="8.125" style="1"/>
    <col min="6657" max="6659" width="7.875" style="1" customWidth="1"/>
    <col min="6660" max="6660" width="8.125" style="1" customWidth="1"/>
    <col min="6661" max="6662" width="8" style="1" customWidth="1"/>
    <col min="6663" max="6663" width="11.75" style="1" customWidth="1"/>
    <col min="6664" max="6664" width="7.75" style="1" customWidth="1"/>
    <col min="6665" max="6665" width="24.75" style="1" customWidth="1"/>
    <col min="6666" max="6912" width="8.125" style="1"/>
    <col min="6913" max="6915" width="7.875" style="1" customWidth="1"/>
    <col min="6916" max="6916" width="8.125" style="1" customWidth="1"/>
    <col min="6917" max="6918" width="8" style="1" customWidth="1"/>
    <col min="6919" max="6919" width="11.75" style="1" customWidth="1"/>
    <col min="6920" max="6920" width="7.75" style="1" customWidth="1"/>
    <col min="6921" max="6921" width="24.75" style="1" customWidth="1"/>
    <col min="6922" max="7168" width="8.125" style="1"/>
    <col min="7169" max="7171" width="7.875" style="1" customWidth="1"/>
    <col min="7172" max="7172" width="8.125" style="1" customWidth="1"/>
    <col min="7173" max="7174" width="8" style="1" customWidth="1"/>
    <col min="7175" max="7175" width="11.75" style="1" customWidth="1"/>
    <col min="7176" max="7176" width="7.75" style="1" customWidth="1"/>
    <col min="7177" max="7177" width="24.75" style="1" customWidth="1"/>
    <col min="7178" max="7424" width="8.125" style="1"/>
    <col min="7425" max="7427" width="7.875" style="1" customWidth="1"/>
    <col min="7428" max="7428" width="8.125" style="1" customWidth="1"/>
    <col min="7429" max="7430" width="8" style="1" customWidth="1"/>
    <col min="7431" max="7431" width="11.75" style="1" customWidth="1"/>
    <col min="7432" max="7432" width="7.75" style="1" customWidth="1"/>
    <col min="7433" max="7433" width="24.75" style="1" customWidth="1"/>
    <col min="7434" max="7680" width="8.125" style="1"/>
    <col min="7681" max="7683" width="7.875" style="1" customWidth="1"/>
    <col min="7684" max="7684" width="8.125" style="1" customWidth="1"/>
    <col min="7685" max="7686" width="8" style="1" customWidth="1"/>
    <col min="7687" max="7687" width="11.75" style="1" customWidth="1"/>
    <col min="7688" max="7688" width="7.75" style="1" customWidth="1"/>
    <col min="7689" max="7689" width="24.75" style="1" customWidth="1"/>
    <col min="7690" max="7936" width="8.125" style="1"/>
    <col min="7937" max="7939" width="7.875" style="1" customWidth="1"/>
    <col min="7940" max="7940" width="8.125" style="1" customWidth="1"/>
    <col min="7941" max="7942" width="8" style="1" customWidth="1"/>
    <col min="7943" max="7943" width="11.75" style="1" customWidth="1"/>
    <col min="7944" max="7944" width="7.75" style="1" customWidth="1"/>
    <col min="7945" max="7945" width="24.75" style="1" customWidth="1"/>
    <col min="7946" max="8192" width="8.125" style="1"/>
    <col min="8193" max="8195" width="7.875" style="1" customWidth="1"/>
    <col min="8196" max="8196" width="8.125" style="1" customWidth="1"/>
    <col min="8197" max="8198" width="8" style="1" customWidth="1"/>
    <col min="8199" max="8199" width="11.75" style="1" customWidth="1"/>
    <col min="8200" max="8200" width="7.75" style="1" customWidth="1"/>
    <col min="8201" max="8201" width="24.75" style="1" customWidth="1"/>
    <col min="8202" max="8448" width="8.125" style="1"/>
    <col min="8449" max="8451" width="7.875" style="1" customWidth="1"/>
    <col min="8452" max="8452" width="8.125" style="1" customWidth="1"/>
    <col min="8453" max="8454" width="8" style="1" customWidth="1"/>
    <col min="8455" max="8455" width="11.75" style="1" customWidth="1"/>
    <col min="8456" max="8456" width="7.75" style="1" customWidth="1"/>
    <col min="8457" max="8457" width="24.75" style="1" customWidth="1"/>
    <col min="8458" max="8704" width="8.125" style="1"/>
    <col min="8705" max="8707" width="7.875" style="1" customWidth="1"/>
    <col min="8708" max="8708" width="8.125" style="1" customWidth="1"/>
    <col min="8709" max="8710" width="8" style="1" customWidth="1"/>
    <col min="8711" max="8711" width="11.75" style="1" customWidth="1"/>
    <col min="8712" max="8712" width="7.75" style="1" customWidth="1"/>
    <col min="8713" max="8713" width="24.75" style="1" customWidth="1"/>
    <col min="8714" max="8960" width="8.125" style="1"/>
    <col min="8961" max="8963" width="7.875" style="1" customWidth="1"/>
    <col min="8964" max="8964" width="8.125" style="1" customWidth="1"/>
    <col min="8965" max="8966" width="8" style="1" customWidth="1"/>
    <col min="8967" max="8967" width="11.75" style="1" customWidth="1"/>
    <col min="8968" max="8968" width="7.75" style="1" customWidth="1"/>
    <col min="8969" max="8969" width="24.75" style="1" customWidth="1"/>
    <col min="8970" max="9216" width="8.125" style="1"/>
    <col min="9217" max="9219" width="7.875" style="1" customWidth="1"/>
    <col min="9220" max="9220" width="8.125" style="1" customWidth="1"/>
    <col min="9221" max="9222" width="8" style="1" customWidth="1"/>
    <col min="9223" max="9223" width="11.75" style="1" customWidth="1"/>
    <col min="9224" max="9224" width="7.75" style="1" customWidth="1"/>
    <col min="9225" max="9225" width="24.75" style="1" customWidth="1"/>
    <col min="9226" max="9472" width="8.125" style="1"/>
    <col min="9473" max="9475" width="7.875" style="1" customWidth="1"/>
    <col min="9476" max="9476" width="8.125" style="1" customWidth="1"/>
    <col min="9477" max="9478" width="8" style="1" customWidth="1"/>
    <col min="9479" max="9479" width="11.75" style="1" customWidth="1"/>
    <col min="9480" max="9480" width="7.75" style="1" customWidth="1"/>
    <col min="9481" max="9481" width="24.75" style="1" customWidth="1"/>
    <col min="9482" max="9728" width="8.125" style="1"/>
    <col min="9729" max="9731" width="7.875" style="1" customWidth="1"/>
    <col min="9732" max="9732" width="8.125" style="1" customWidth="1"/>
    <col min="9733" max="9734" width="8" style="1" customWidth="1"/>
    <col min="9735" max="9735" width="11.75" style="1" customWidth="1"/>
    <col min="9736" max="9736" width="7.75" style="1" customWidth="1"/>
    <col min="9737" max="9737" width="24.75" style="1" customWidth="1"/>
    <col min="9738" max="9984" width="8.125" style="1"/>
    <col min="9985" max="9987" width="7.875" style="1" customWidth="1"/>
    <col min="9988" max="9988" width="8.125" style="1" customWidth="1"/>
    <col min="9989" max="9990" width="8" style="1" customWidth="1"/>
    <col min="9991" max="9991" width="11.75" style="1" customWidth="1"/>
    <col min="9992" max="9992" width="7.75" style="1" customWidth="1"/>
    <col min="9993" max="9993" width="24.75" style="1" customWidth="1"/>
    <col min="9994" max="10240" width="8.125" style="1"/>
    <col min="10241" max="10243" width="7.875" style="1" customWidth="1"/>
    <col min="10244" max="10244" width="8.125" style="1" customWidth="1"/>
    <col min="10245" max="10246" width="8" style="1" customWidth="1"/>
    <col min="10247" max="10247" width="11.75" style="1" customWidth="1"/>
    <col min="10248" max="10248" width="7.75" style="1" customWidth="1"/>
    <col min="10249" max="10249" width="24.75" style="1" customWidth="1"/>
    <col min="10250" max="10496" width="8.125" style="1"/>
    <col min="10497" max="10499" width="7.875" style="1" customWidth="1"/>
    <col min="10500" max="10500" width="8.125" style="1" customWidth="1"/>
    <col min="10501" max="10502" width="8" style="1" customWidth="1"/>
    <col min="10503" max="10503" width="11.75" style="1" customWidth="1"/>
    <col min="10504" max="10504" width="7.75" style="1" customWidth="1"/>
    <col min="10505" max="10505" width="24.75" style="1" customWidth="1"/>
    <col min="10506" max="10752" width="8.125" style="1"/>
    <col min="10753" max="10755" width="7.875" style="1" customWidth="1"/>
    <col min="10756" max="10756" width="8.125" style="1" customWidth="1"/>
    <col min="10757" max="10758" width="8" style="1" customWidth="1"/>
    <col min="10759" max="10759" width="11.75" style="1" customWidth="1"/>
    <col min="10760" max="10760" width="7.75" style="1" customWidth="1"/>
    <col min="10761" max="10761" width="24.75" style="1" customWidth="1"/>
    <col min="10762" max="11008" width="8.125" style="1"/>
    <col min="11009" max="11011" width="7.875" style="1" customWidth="1"/>
    <col min="11012" max="11012" width="8.125" style="1" customWidth="1"/>
    <col min="11013" max="11014" width="8" style="1" customWidth="1"/>
    <col min="11015" max="11015" width="11.75" style="1" customWidth="1"/>
    <col min="11016" max="11016" width="7.75" style="1" customWidth="1"/>
    <col min="11017" max="11017" width="24.75" style="1" customWidth="1"/>
    <col min="11018" max="11264" width="8.125" style="1"/>
    <col min="11265" max="11267" width="7.875" style="1" customWidth="1"/>
    <col min="11268" max="11268" width="8.125" style="1" customWidth="1"/>
    <col min="11269" max="11270" width="8" style="1" customWidth="1"/>
    <col min="11271" max="11271" width="11.75" style="1" customWidth="1"/>
    <col min="11272" max="11272" width="7.75" style="1" customWidth="1"/>
    <col min="11273" max="11273" width="24.75" style="1" customWidth="1"/>
    <col min="11274" max="11520" width="8.125" style="1"/>
    <col min="11521" max="11523" width="7.875" style="1" customWidth="1"/>
    <col min="11524" max="11524" width="8.125" style="1" customWidth="1"/>
    <col min="11525" max="11526" width="8" style="1" customWidth="1"/>
    <col min="11527" max="11527" width="11.75" style="1" customWidth="1"/>
    <col min="11528" max="11528" width="7.75" style="1" customWidth="1"/>
    <col min="11529" max="11529" width="24.75" style="1" customWidth="1"/>
    <col min="11530" max="11776" width="8.125" style="1"/>
    <col min="11777" max="11779" width="7.875" style="1" customWidth="1"/>
    <col min="11780" max="11780" width="8.125" style="1" customWidth="1"/>
    <col min="11781" max="11782" width="8" style="1" customWidth="1"/>
    <col min="11783" max="11783" width="11.75" style="1" customWidth="1"/>
    <col min="11784" max="11784" width="7.75" style="1" customWidth="1"/>
    <col min="11785" max="11785" width="24.75" style="1" customWidth="1"/>
    <col min="11786" max="12032" width="8.125" style="1"/>
    <col min="12033" max="12035" width="7.875" style="1" customWidth="1"/>
    <col min="12036" max="12036" width="8.125" style="1" customWidth="1"/>
    <col min="12037" max="12038" width="8" style="1" customWidth="1"/>
    <col min="12039" max="12039" width="11.75" style="1" customWidth="1"/>
    <col min="12040" max="12040" width="7.75" style="1" customWidth="1"/>
    <col min="12041" max="12041" width="24.75" style="1" customWidth="1"/>
    <col min="12042" max="12288" width="8.125" style="1"/>
    <col min="12289" max="12291" width="7.875" style="1" customWidth="1"/>
    <col min="12292" max="12292" width="8.125" style="1" customWidth="1"/>
    <col min="12293" max="12294" width="8" style="1" customWidth="1"/>
    <col min="12295" max="12295" width="11.75" style="1" customWidth="1"/>
    <col min="12296" max="12296" width="7.75" style="1" customWidth="1"/>
    <col min="12297" max="12297" width="24.75" style="1" customWidth="1"/>
    <col min="12298" max="12544" width="8.125" style="1"/>
    <col min="12545" max="12547" width="7.875" style="1" customWidth="1"/>
    <col min="12548" max="12548" width="8.125" style="1" customWidth="1"/>
    <col min="12549" max="12550" width="8" style="1" customWidth="1"/>
    <col min="12551" max="12551" width="11.75" style="1" customWidth="1"/>
    <col min="12552" max="12552" width="7.75" style="1" customWidth="1"/>
    <col min="12553" max="12553" width="24.75" style="1" customWidth="1"/>
    <col min="12554" max="12800" width="8.125" style="1"/>
    <col min="12801" max="12803" width="7.875" style="1" customWidth="1"/>
    <col min="12804" max="12804" width="8.125" style="1" customWidth="1"/>
    <col min="12805" max="12806" width="8" style="1" customWidth="1"/>
    <col min="12807" max="12807" width="11.75" style="1" customWidth="1"/>
    <col min="12808" max="12808" width="7.75" style="1" customWidth="1"/>
    <col min="12809" max="12809" width="24.75" style="1" customWidth="1"/>
    <col min="12810" max="13056" width="8.125" style="1"/>
    <col min="13057" max="13059" width="7.875" style="1" customWidth="1"/>
    <col min="13060" max="13060" width="8.125" style="1" customWidth="1"/>
    <col min="13061" max="13062" width="8" style="1" customWidth="1"/>
    <col min="13063" max="13063" width="11.75" style="1" customWidth="1"/>
    <col min="13064" max="13064" width="7.75" style="1" customWidth="1"/>
    <col min="13065" max="13065" width="24.75" style="1" customWidth="1"/>
    <col min="13066" max="13312" width="8.125" style="1"/>
    <col min="13313" max="13315" width="7.875" style="1" customWidth="1"/>
    <col min="13316" max="13316" width="8.125" style="1" customWidth="1"/>
    <col min="13317" max="13318" width="8" style="1" customWidth="1"/>
    <col min="13319" max="13319" width="11.75" style="1" customWidth="1"/>
    <col min="13320" max="13320" width="7.75" style="1" customWidth="1"/>
    <col min="13321" max="13321" width="24.75" style="1" customWidth="1"/>
    <col min="13322" max="13568" width="8.125" style="1"/>
    <col min="13569" max="13571" width="7.875" style="1" customWidth="1"/>
    <col min="13572" max="13572" width="8.125" style="1" customWidth="1"/>
    <col min="13573" max="13574" width="8" style="1" customWidth="1"/>
    <col min="13575" max="13575" width="11.75" style="1" customWidth="1"/>
    <col min="13576" max="13576" width="7.75" style="1" customWidth="1"/>
    <col min="13577" max="13577" width="24.75" style="1" customWidth="1"/>
    <col min="13578" max="13824" width="8.125" style="1"/>
    <col min="13825" max="13827" width="7.875" style="1" customWidth="1"/>
    <col min="13828" max="13828" width="8.125" style="1" customWidth="1"/>
    <col min="13829" max="13830" width="8" style="1" customWidth="1"/>
    <col min="13831" max="13831" width="11.75" style="1" customWidth="1"/>
    <col min="13832" max="13832" width="7.75" style="1" customWidth="1"/>
    <col min="13833" max="13833" width="24.75" style="1" customWidth="1"/>
    <col min="13834" max="14080" width="8.125" style="1"/>
    <col min="14081" max="14083" width="7.875" style="1" customWidth="1"/>
    <col min="14084" max="14084" width="8.125" style="1" customWidth="1"/>
    <col min="14085" max="14086" width="8" style="1" customWidth="1"/>
    <col min="14087" max="14087" width="11.75" style="1" customWidth="1"/>
    <col min="14088" max="14088" width="7.75" style="1" customWidth="1"/>
    <col min="14089" max="14089" width="24.75" style="1" customWidth="1"/>
    <col min="14090" max="14336" width="8.125" style="1"/>
    <col min="14337" max="14339" width="7.875" style="1" customWidth="1"/>
    <col min="14340" max="14340" width="8.125" style="1" customWidth="1"/>
    <col min="14341" max="14342" width="8" style="1" customWidth="1"/>
    <col min="14343" max="14343" width="11.75" style="1" customWidth="1"/>
    <col min="14344" max="14344" width="7.75" style="1" customWidth="1"/>
    <col min="14345" max="14345" width="24.75" style="1" customWidth="1"/>
    <col min="14346" max="14592" width="8.125" style="1"/>
    <col min="14593" max="14595" width="7.875" style="1" customWidth="1"/>
    <col min="14596" max="14596" width="8.125" style="1" customWidth="1"/>
    <col min="14597" max="14598" width="8" style="1" customWidth="1"/>
    <col min="14599" max="14599" width="11.75" style="1" customWidth="1"/>
    <col min="14600" max="14600" width="7.75" style="1" customWidth="1"/>
    <col min="14601" max="14601" width="24.75" style="1" customWidth="1"/>
    <col min="14602" max="14848" width="8.125" style="1"/>
    <col min="14849" max="14851" width="7.875" style="1" customWidth="1"/>
    <col min="14852" max="14852" width="8.125" style="1" customWidth="1"/>
    <col min="14853" max="14854" width="8" style="1" customWidth="1"/>
    <col min="14855" max="14855" width="11.75" style="1" customWidth="1"/>
    <col min="14856" max="14856" width="7.75" style="1" customWidth="1"/>
    <col min="14857" max="14857" width="24.75" style="1" customWidth="1"/>
    <col min="14858" max="15104" width="8.125" style="1"/>
    <col min="15105" max="15107" width="7.875" style="1" customWidth="1"/>
    <col min="15108" max="15108" width="8.125" style="1" customWidth="1"/>
    <col min="15109" max="15110" width="8" style="1" customWidth="1"/>
    <col min="15111" max="15111" width="11.75" style="1" customWidth="1"/>
    <col min="15112" max="15112" width="7.75" style="1" customWidth="1"/>
    <col min="15113" max="15113" width="24.75" style="1" customWidth="1"/>
    <col min="15114" max="15360" width="8.125" style="1"/>
    <col min="15361" max="15363" width="7.875" style="1" customWidth="1"/>
    <col min="15364" max="15364" width="8.125" style="1" customWidth="1"/>
    <col min="15365" max="15366" width="8" style="1" customWidth="1"/>
    <col min="15367" max="15367" width="11.75" style="1" customWidth="1"/>
    <col min="15368" max="15368" width="7.75" style="1" customWidth="1"/>
    <col min="15369" max="15369" width="24.75" style="1" customWidth="1"/>
    <col min="15370" max="15616" width="8.125" style="1"/>
    <col min="15617" max="15619" width="7.875" style="1" customWidth="1"/>
    <col min="15620" max="15620" width="8.125" style="1" customWidth="1"/>
    <col min="15621" max="15622" width="8" style="1" customWidth="1"/>
    <col min="15623" max="15623" width="11.75" style="1" customWidth="1"/>
    <col min="15624" max="15624" width="7.75" style="1" customWidth="1"/>
    <col min="15625" max="15625" width="24.75" style="1" customWidth="1"/>
    <col min="15626" max="15872" width="8.125" style="1"/>
    <col min="15873" max="15875" width="7.875" style="1" customWidth="1"/>
    <col min="15876" max="15876" width="8.125" style="1" customWidth="1"/>
    <col min="15877" max="15878" width="8" style="1" customWidth="1"/>
    <col min="15879" max="15879" width="11.75" style="1" customWidth="1"/>
    <col min="15880" max="15880" width="7.75" style="1" customWidth="1"/>
    <col min="15881" max="15881" width="24.75" style="1" customWidth="1"/>
    <col min="15882" max="16128" width="8.125" style="1"/>
    <col min="16129" max="16131" width="7.875" style="1" customWidth="1"/>
    <col min="16132" max="16132" width="8.125" style="1" customWidth="1"/>
    <col min="16133" max="16134" width="8" style="1" customWidth="1"/>
    <col min="16135" max="16135" width="11.75" style="1" customWidth="1"/>
    <col min="16136" max="16136" width="7.75" style="1" customWidth="1"/>
    <col min="16137" max="16137" width="24.75" style="1" customWidth="1"/>
    <col min="16138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517</v>
      </c>
      <c r="B2" s="100"/>
      <c r="C2" s="100"/>
      <c r="D2" s="100"/>
      <c r="E2" s="100"/>
      <c r="F2" s="100"/>
      <c r="G2" s="100"/>
      <c r="H2" s="101" t="s">
        <v>341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90" t="s">
        <v>56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89">
        <v>0</v>
      </c>
      <c r="L3" s="89">
        <v>12</v>
      </c>
      <c r="M3" s="89">
        <v>22</v>
      </c>
      <c r="N3" s="89">
        <v>32</v>
      </c>
      <c r="O3" s="89">
        <v>42</v>
      </c>
      <c r="P3" s="89" t="s">
        <v>14</v>
      </c>
      <c r="Q3" s="89">
        <v>0</v>
      </c>
      <c r="R3" s="89">
        <v>12</v>
      </c>
      <c r="S3" s="89">
        <v>22</v>
      </c>
      <c r="T3" s="89">
        <v>32</v>
      </c>
      <c r="U3" s="89" t="s">
        <v>14</v>
      </c>
      <c r="V3" s="89">
        <v>0</v>
      </c>
      <c r="W3" s="89">
        <v>12</v>
      </c>
      <c r="X3" s="89">
        <v>22</v>
      </c>
      <c r="Y3" s="89">
        <v>42</v>
      </c>
      <c r="Z3" s="89" t="s">
        <v>14</v>
      </c>
      <c r="AA3" s="89">
        <v>0</v>
      </c>
      <c r="AB3" s="89">
        <v>12</v>
      </c>
      <c r="AC3" s="89">
        <v>22</v>
      </c>
      <c r="AD3" s="89">
        <v>32</v>
      </c>
      <c r="AE3" s="89">
        <v>42</v>
      </c>
      <c r="AF3" s="89" t="s">
        <v>14</v>
      </c>
      <c r="AG3" s="89">
        <v>0</v>
      </c>
      <c r="AH3" s="89">
        <v>12</v>
      </c>
      <c r="AI3" s="89">
        <v>42</v>
      </c>
      <c r="AJ3" s="89" t="s">
        <v>14</v>
      </c>
    </row>
    <row r="4" spans="1:36" ht="12.95" customHeight="1" x14ac:dyDescent="0.15">
      <c r="A4" s="88">
        <v>308</v>
      </c>
      <c r="B4" s="99" t="s">
        <v>516</v>
      </c>
      <c r="C4" s="99"/>
      <c r="D4" s="88">
        <v>14</v>
      </c>
      <c r="E4" s="88">
        <v>13</v>
      </c>
      <c r="F4" s="4">
        <f>IF(D4&gt;0,IF(B4="スギ",P4,IF(B4="ヒノキ",U4,IF(B4="アカマツ",Z4,IF(B4="カラマツ",AF4,AJ4)))),"")</f>
        <v>0.11</v>
      </c>
      <c r="G4" s="88" t="s">
        <v>556</v>
      </c>
      <c r="H4" s="88" t="s">
        <v>32</v>
      </c>
      <c r="I4" s="88"/>
      <c r="J4" s="1" t="s">
        <v>15</v>
      </c>
      <c r="K4" s="89">
        <f>IF(ROUND(10^(-5+0.8769+1.7454*LOG(D4)+1.014*LOG(E4)),2)&gt;=0.01,ROUND(10^(-5+0.8769+1.7454*LOG(D4)+1.014*LOG(E4)),2),ROUND(10^(-5+0.8769+1.7454*LOG(D4)+1.014*LOG(E4)),3))</f>
        <v>0.1</v>
      </c>
      <c r="L4" s="89">
        <f>ROUND(10^(-5+0.73504+1.83346*LOG(D4)+1.06569*LOG(E4)),2)</f>
        <v>0.11</v>
      </c>
      <c r="M4" s="89">
        <f>ROUND(10^(-5+0.71514+1.74357*LOG(D4)+1.17719*LOG(E4)),2)</f>
        <v>0.11</v>
      </c>
      <c r="N4" s="89">
        <f>ROUND(10^(-5+0.82956+1.76381*LOG(D4)+1.06412*LOG(E4)),2)</f>
        <v>0.11</v>
      </c>
      <c r="O4" s="89">
        <f>ROUND(10^(-5+0.88226+1.79204*LOG(D4)+0.99303*LOG(E4)),2)</f>
        <v>0.11</v>
      </c>
      <c r="P4" s="89">
        <f>HLOOKUP($D4,K$3:O$43,MATCH($A4,$A$3:$A$43,0),1)</f>
        <v>0.11</v>
      </c>
      <c r="Q4" s="89">
        <f>IF(ROUND(10^(1.810672*LOG(D4)+0.982833*LOG(E4)-4.173533),2)&gt;=0.01,ROUND(10^(1.810672*LOG(D4)+0.982833*LOG(E4)-4.173533),2),ROUND(10^(1.810672*LOG(D4)+0.982833*LOG(E4)-4.173533),3))</f>
        <v>0.1</v>
      </c>
      <c r="R4" s="89">
        <f>ROUND(10^(1.905709*LOG(D4)+1.011385*LOG(E4)-4.293729),2)</f>
        <v>0.1</v>
      </c>
      <c r="S4" s="89">
        <f>ROUND(10^(1.771888*LOG(D4)+1.138415*LOG(E4)-4.271259),2)</f>
        <v>0.11</v>
      </c>
      <c r="T4" s="89">
        <f>ROUND(10^(1.671519*LOG(D4)+1.363617*LOG(E4)-4.404407),2)</f>
        <v>0.11</v>
      </c>
      <c r="U4" s="89">
        <f>HLOOKUP($D4,Q$3:T$43,MATCH($A4,$A$3:$A$43,0),1)</f>
        <v>0.1</v>
      </c>
      <c r="V4" s="89">
        <f>IF(ROUND(10^(-4.249503+1.946501*LOG(D4)+0.942682*LOG(E4)),2)&gt;=0.01,ROUND(10^(-4.249503+1.946501*LOG(D4)+0.942682*LOG(E4)),2),ROUND(10^(-4.249503+1.946501*LOG(D4)+0.942682*LOG(E4)),3))</f>
        <v>0.11</v>
      </c>
      <c r="W4" s="89">
        <f>ROUND(10^(-4.155639+1.847898*LOG(D4)+0.951955*LOG(E4)),2)</f>
        <v>0.11</v>
      </c>
      <c r="X4" s="89">
        <f>ROUND(10^(-4.194535+1.804172*LOG(D4)+1.034248*LOG(E4)),2)</f>
        <v>0.11</v>
      </c>
      <c r="Y4" s="89">
        <f>ROUND(10^(-4.42347+2.006485*LOG(D4)+0.967757*LOG(E4)),2)</f>
        <v>0.09</v>
      </c>
      <c r="Z4" s="89">
        <f>HLOOKUP($D4,V$3:Y$43,MATCH($A4,$A$3:$A$43,0),1)</f>
        <v>0.11</v>
      </c>
      <c r="AA4" s="89">
        <f>IF(ROUND(10^(1.80389*LOG(D4)+0.962587*LOG(E4)-4.155099),2)&gt;=0.01,ROUND(10^(1.80389*LOG(D4)+0.962587*LOG(E4)-4.155099),2),ROUND(10^(1.80389*LOG(D4)+0.962587*LOG(E4)-4.155099),3))</f>
        <v>0.1</v>
      </c>
      <c r="AB4" s="89">
        <f>ROUND(10^(1.979213*LOG(D4)+0.998347*LOG(E4)-4.369281),2)</f>
        <v>0.1</v>
      </c>
      <c r="AC4" s="89">
        <f>ROUND(10^(1.904401*LOG(D4)+1.062478*LOG(E4)-4.348104),2)</f>
        <v>0.1</v>
      </c>
      <c r="AD4" s="89">
        <f>ROUND(10^(1.640825*LOG(D4)+1.080387*LOG(E4)-3.976731),2)</f>
        <v>0.13</v>
      </c>
      <c r="AE4" s="89">
        <f>ROUND(10^(1.90887*LOG(D4)+1.088002*LOG(E4)-4.431495),2)</f>
        <v>0.09</v>
      </c>
      <c r="AF4" s="89">
        <f>HLOOKUP($D4,AA$3:AE$43,MATCH($A4,$A$3:$A$43,0),1)</f>
        <v>0.1</v>
      </c>
      <c r="AG4" s="89">
        <f>IF(ROUND(10^(1.94019664*LOG(D4)+0.84689666*LOG(E4)-4.20067295),2)&gt;=0.01,ROUND(10^(1.94019664*LOG(D4)+0.84689666*LOG(E4)-4.20067295),2),ROUND(10^(1.94019664*LOG(D4)+0.84689666*LOG(E4)-4.20067295),3))</f>
        <v>0.09</v>
      </c>
      <c r="AH4" s="89">
        <f>ROUND(10^(1.93813902*LOG(D4)+0.96697002*LOG(E4)-4.32216295),2)</f>
        <v>0.09</v>
      </c>
      <c r="AI4" s="89">
        <f>ROUND(10^(1.82464098*LOG(D4)+0.97625989*LOG(E4)-4.15096808),2)</f>
        <v>0.11</v>
      </c>
      <c r="AJ4" s="89">
        <f>HLOOKUP($D4,AG$3:AI$43,MATCH($A4,$A$3:$A$43,0),1)</f>
        <v>0.09</v>
      </c>
    </row>
    <row r="5" spans="1:36" ht="12.95" customHeight="1" x14ac:dyDescent="0.15">
      <c r="A5" s="88">
        <v>309</v>
      </c>
      <c r="B5" s="99" t="s">
        <v>516</v>
      </c>
      <c r="C5" s="99"/>
      <c r="D5" s="88">
        <v>12</v>
      </c>
      <c r="E5" s="88">
        <v>14</v>
      </c>
      <c r="F5" s="4">
        <f>IF(D5&gt;0,IF(B5="スギ",P5,IF(B5="ヒノキ",U5,IF(B5="アカマツ",Z5,IF(B5="カラマツ",AF5,AJ5)))),"")</f>
        <v>0.09</v>
      </c>
      <c r="G5" s="91" t="s">
        <v>556</v>
      </c>
      <c r="H5" s="88" t="s">
        <v>32</v>
      </c>
      <c r="I5" s="88"/>
      <c r="J5" s="1" t="s">
        <v>15</v>
      </c>
      <c r="K5" s="89">
        <f t="shared" ref="K5:K43" si="0">IF(ROUND(10^(-5+0.8769+1.7454*LOG(D5)+1.014*LOG(E5)),2)&gt;=0.01,ROUND(10^(-5+0.8769+1.7454*LOG(D5)+1.014*LOG(E5)),2),ROUND(10^(-5+0.8769+1.7454*LOG(D5)+1.014*LOG(E5)),3))</f>
        <v>0.08</v>
      </c>
      <c r="L5" s="89">
        <f t="shared" ref="L5:L43" si="1">ROUND(10^(-5+0.73504+1.83346*LOG(D5)+1.06569*LOG(E5)),2)</f>
        <v>0.09</v>
      </c>
      <c r="M5" s="89">
        <f t="shared" ref="M5:M43" si="2">ROUND(10^(-5+0.71514+1.74357*LOG(D5)+1.17719*LOG(E5)),2)</f>
        <v>0.09</v>
      </c>
      <c r="N5" s="89">
        <f t="shared" ref="N5:N43" si="3">ROUND(10^(-5+0.82956+1.76381*LOG(D5)+1.06412*LOG(E5)),2)</f>
        <v>0.09</v>
      </c>
      <c r="O5" s="89">
        <f t="shared" ref="O5:O43" si="4">ROUND(10^(-5+0.88226+1.79204*LOG(D5)+0.99303*LOG(E5)),2)</f>
        <v>0.09</v>
      </c>
      <c r="P5" s="89">
        <f t="shared" ref="P5:P43" si="5">HLOOKUP($D5,K$3:O$43,MATCH(A5,$A$3:$A$43,0),1)</f>
        <v>0.09</v>
      </c>
      <c r="Q5" s="89">
        <f t="shared" ref="Q5:Q43" si="6">IF(ROUND(10^(1.810672*LOG(D5)+0.982833*LOG(E5)-4.173533),2)&gt;=0.01,ROUND(10^(1.810672*LOG(D5)+0.982833*LOG(E5)-4.173533),2),ROUND(10^(1.810672*LOG(D5)+0.982833*LOG(E5)-4.173533),3))</f>
        <v>0.08</v>
      </c>
      <c r="R5" s="89">
        <f t="shared" ref="R5:R43" si="7">ROUND(10^(1.905709*LOG(D5)+1.011385*LOG(E5)-4.293729),2)</f>
        <v>0.08</v>
      </c>
      <c r="S5" s="89">
        <f t="shared" ref="S5:S43" si="8">ROUND(10^(1.771888*LOG(D5)+1.138415*LOG(E5)-4.271259),2)</f>
        <v>0.09</v>
      </c>
      <c r="T5" s="89">
        <f t="shared" ref="T5:T43" si="9">ROUND(10^(1.671519*LOG(D5)+1.363617*LOG(E5)-4.404407),2)</f>
        <v>0.09</v>
      </c>
      <c r="U5" s="89">
        <f t="shared" ref="U5:U43" si="10">HLOOKUP($D5,Q$3:T$43,MATCH($A5,$A$3:$A$43,0),1)</f>
        <v>0.08</v>
      </c>
      <c r="V5" s="89">
        <f t="shared" ref="V5:V43" si="11">IF(ROUND(10^(-4.249503+1.946501*LOG(D5)+0.942682*LOG(E5)),2)&gt;=0.01,ROUND(10^(-4.249503+1.946501*LOG(D5)+0.942682*LOG(E5)),2),ROUND(10^(-4.249503+1.946501*LOG(D5)+0.942682*LOG(E5)),3))</f>
        <v>0.09</v>
      </c>
      <c r="W5" s="89">
        <f t="shared" ref="W5:W43" si="12">ROUND(10^(-4.155639+1.847898*LOG(D5)+0.951955*LOG(E5)),2)</f>
        <v>0.09</v>
      </c>
      <c r="X5" s="89">
        <f t="shared" ref="X5:X43" si="13">ROUND(10^(-4.194535+1.804172*LOG(D5)+1.034248*LOG(E5)),2)</f>
        <v>0.09</v>
      </c>
      <c r="Y5" s="89">
        <f t="shared" ref="Y5:Y43" si="14">ROUND(10^(-4.42347+2.006485*LOG(D5)+0.967757*LOG(E5)),2)</f>
        <v>7.0000000000000007E-2</v>
      </c>
      <c r="Z5" s="89">
        <f t="shared" ref="Z5:Z43" si="15">HLOOKUP($D5,V$3:Y$43,MATCH($A5,$A$3:$A$43,0),1)</f>
        <v>0.09</v>
      </c>
      <c r="AA5" s="89">
        <f t="shared" ref="AA5:AA43" si="16">IF(ROUND(10^(1.80389*LOG(D5)+0.962587*LOG(E5)-4.155099),2)&gt;=0.01,ROUND(10^(1.80389*LOG(D5)+0.962587*LOG(E5)-4.155099),2),ROUND(10^(1.80389*LOG(D5)+0.962587*LOG(E5)-4.155099),3))</f>
        <v>0.08</v>
      </c>
      <c r="AB5" s="89">
        <f t="shared" ref="AB5:AB43" si="17">ROUND(10^(1.979213*LOG(D5)+0.998347*LOG(E5)-4.369281),2)</f>
        <v>0.08</v>
      </c>
      <c r="AC5" s="89">
        <f t="shared" ref="AC5:AC43" si="18">ROUND(10^(1.904401*LOG(D5)+1.062478*LOG(E5)-4.348104),2)</f>
        <v>0.08</v>
      </c>
      <c r="AD5" s="89">
        <f t="shared" ref="AD5:AD43" si="19">ROUND(10^(1.640825*LOG(D5)+1.080387*LOG(E5)-3.976731),2)</f>
        <v>0.11</v>
      </c>
      <c r="AE5" s="89">
        <f t="shared" ref="AE5:AE43" si="20">ROUND(10^(1.90887*LOG(D5)+1.088002*LOG(E5)-4.431495),2)</f>
        <v>0.08</v>
      </c>
      <c r="AF5" s="89">
        <f t="shared" ref="AF5:AF43" si="21">HLOOKUP($D5,AA$3:AE$43,MATCH($A5,$A$3:$A$43,0),1)</f>
        <v>0.08</v>
      </c>
      <c r="AG5" s="89">
        <f t="shared" ref="AG5:AG43" si="22">IF(ROUND(10^(1.94019664*LOG(D5)+0.84689666*LOG(E5)-4.20067295),2)&gt;=0.01,ROUND(10^(1.94019664*LOG(D5)+0.84689666*LOG(E5)-4.20067295),2),ROUND(10^(1.94019664*LOG(D5)+0.84689666*LOG(E5)-4.20067295),3))</f>
        <v>7.0000000000000007E-2</v>
      </c>
      <c r="AH5" s="89">
        <f t="shared" ref="AH5:AH43" si="23">ROUND(10^(1.93813902*LOG(D5)+0.96697002*LOG(E5)-4.32216295),2)</f>
        <v>0.08</v>
      </c>
      <c r="AI5" s="89">
        <f t="shared" ref="AI5:AI43" si="24">ROUND(10^(1.82464098*LOG(D5)+0.97625989*LOG(E5)-4.15096808),2)</f>
        <v>0.09</v>
      </c>
      <c r="AJ5" s="89">
        <f t="shared" ref="AJ5:AJ43" si="25">HLOOKUP($D5,AG$3:AI$43,MATCH($A5,$A$3:$A$43,0),1)</f>
        <v>0.08</v>
      </c>
    </row>
    <row r="6" spans="1:36" ht="12.95" customHeight="1" x14ac:dyDescent="0.15">
      <c r="A6" s="88">
        <v>310</v>
      </c>
      <c r="B6" s="99" t="s">
        <v>516</v>
      </c>
      <c r="C6" s="99"/>
      <c r="D6" s="88">
        <v>12</v>
      </c>
      <c r="E6" s="88">
        <v>12</v>
      </c>
      <c r="F6" s="4">
        <f t="shared" ref="F6:F43" si="26">IF(D6&gt;0,IF(B6="スギ",P6,IF(B6="ヒノキ",U6,IF(B6="アカマツ",Z6,IF(B6="カラマツ",AF6,AJ6)))),"")</f>
        <v>7.0000000000000007E-2</v>
      </c>
      <c r="G6" s="91" t="s">
        <v>556</v>
      </c>
      <c r="H6" s="88" t="s">
        <v>32</v>
      </c>
      <c r="I6" s="88"/>
      <c r="J6" s="1" t="s">
        <v>15</v>
      </c>
      <c r="K6" s="89">
        <f t="shared" si="0"/>
        <v>7.0000000000000007E-2</v>
      </c>
      <c r="L6" s="89">
        <f t="shared" si="1"/>
        <v>7.0000000000000007E-2</v>
      </c>
      <c r="M6" s="89">
        <f t="shared" si="2"/>
        <v>7.0000000000000007E-2</v>
      </c>
      <c r="N6" s="89">
        <f t="shared" si="3"/>
        <v>0.08</v>
      </c>
      <c r="O6" s="89">
        <f t="shared" si="4"/>
        <v>0.08</v>
      </c>
      <c r="P6" s="89">
        <f t="shared" si="5"/>
        <v>7.0000000000000007E-2</v>
      </c>
      <c r="Q6" s="89">
        <f t="shared" si="6"/>
        <v>7.0000000000000007E-2</v>
      </c>
      <c r="R6" s="89">
        <f t="shared" si="7"/>
        <v>7.0000000000000007E-2</v>
      </c>
      <c r="S6" s="89">
        <f t="shared" si="8"/>
        <v>7.0000000000000007E-2</v>
      </c>
      <c r="T6" s="89">
        <f t="shared" si="9"/>
        <v>7.0000000000000007E-2</v>
      </c>
      <c r="U6" s="89">
        <f t="shared" si="10"/>
        <v>7.0000000000000007E-2</v>
      </c>
      <c r="V6" s="89">
        <f t="shared" si="11"/>
        <v>7.0000000000000007E-2</v>
      </c>
      <c r="W6" s="89">
        <f t="shared" si="12"/>
        <v>7.0000000000000007E-2</v>
      </c>
      <c r="X6" s="89">
        <f t="shared" si="13"/>
        <v>7.0000000000000007E-2</v>
      </c>
      <c r="Y6" s="89">
        <f t="shared" si="14"/>
        <v>0.06</v>
      </c>
      <c r="Z6" s="89">
        <f t="shared" si="15"/>
        <v>7.0000000000000007E-2</v>
      </c>
      <c r="AA6" s="89">
        <f t="shared" si="16"/>
        <v>7.0000000000000007E-2</v>
      </c>
      <c r="AB6" s="89">
        <f t="shared" si="17"/>
        <v>7.0000000000000007E-2</v>
      </c>
      <c r="AC6" s="89">
        <f t="shared" si="18"/>
        <v>7.0000000000000007E-2</v>
      </c>
      <c r="AD6" s="89">
        <f t="shared" si="19"/>
        <v>0.09</v>
      </c>
      <c r="AE6" s="89">
        <f t="shared" si="20"/>
        <v>0.06</v>
      </c>
      <c r="AF6" s="89">
        <f t="shared" si="21"/>
        <v>7.0000000000000007E-2</v>
      </c>
      <c r="AG6" s="89">
        <f t="shared" si="22"/>
        <v>0.06</v>
      </c>
      <c r="AH6" s="89">
        <f t="shared" si="23"/>
        <v>7.0000000000000007E-2</v>
      </c>
      <c r="AI6" s="89">
        <f t="shared" si="24"/>
        <v>7.0000000000000007E-2</v>
      </c>
      <c r="AJ6" s="89">
        <f t="shared" si="25"/>
        <v>7.0000000000000007E-2</v>
      </c>
    </row>
    <row r="7" spans="1:36" ht="12.95" customHeight="1" x14ac:dyDescent="0.15">
      <c r="A7" s="88">
        <v>311</v>
      </c>
      <c r="B7" s="99" t="s">
        <v>516</v>
      </c>
      <c r="C7" s="99"/>
      <c r="D7" s="88">
        <v>24</v>
      </c>
      <c r="E7" s="88">
        <v>17</v>
      </c>
      <c r="F7" s="4">
        <f t="shared" si="26"/>
        <v>0.37</v>
      </c>
      <c r="G7" s="91" t="s">
        <v>556</v>
      </c>
      <c r="H7" s="88" t="s">
        <v>32</v>
      </c>
      <c r="I7" s="88"/>
      <c r="J7" s="1" t="s">
        <v>15</v>
      </c>
      <c r="K7" s="89">
        <f t="shared" si="0"/>
        <v>0.34</v>
      </c>
      <c r="L7" s="89">
        <f t="shared" si="1"/>
        <v>0.38</v>
      </c>
      <c r="M7" s="89">
        <f t="shared" si="2"/>
        <v>0.37</v>
      </c>
      <c r="N7" s="89">
        <f t="shared" si="3"/>
        <v>0.37</v>
      </c>
      <c r="O7" s="89">
        <f t="shared" si="4"/>
        <v>0.38</v>
      </c>
      <c r="P7" s="89">
        <f t="shared" si="5"/>
        <v>0.37</v>
      </c>
      <c r="Q7" s="89">
        <f t="shared" si="6"/>
        <v>0.34</v>
      </c>
      <c r="R7" s="89">
        <f t="shared" si="7"/>
        <v>0.38</v>
      </c>
      <c r="S7" s="89">
        <f t="shared" si="8"/>
        <v>0.38</v>
      </c>
      <c r="T7" s="89">
        <f t="shared" si="9"/>
        <v>0.38</v>
      </c>
      <c r="U7" s="89">
        <f t="shared" si="10"/>
        <v>0.38</v>
      </c>
      <c r="V7" s="89">
        <f t="shared" si="11"/>
        <v>0.4</v>
      </c>
      <c r="W7" s="89">
        <f t="shared" si="12"/>
        <v>0.37</v>
      </c>
      <c r="X7" s="89">
        <f t="shared" si="13"/>
        <v>0.37</v>
      </c>
      <c r="Y7" s="89">
        <f t="shared" si="14"/>
        <v>0.34</v>
      </c>
      <c r="Z7" s="89">
        <f t="shared" si="15"/>
        <v>0.37</v>
      </c>
      <c r="AA7" s="89">
        <f t="shared" si="16"/>
        <v>0.33</v>
      </c>
      <c r="AB7" s="89">
        <f t="shared" si="17"/>
        <v>0.39</v>
      </c>
      <c r="AC7" s="89">
        <f t="shared" si="18"/>
        <v>0.39</v>
      </c>
      <c r="AD7" s="89">
        <f t="shared" si="19"/>
        <v>0.41</v>
      </c>
      <c r="AE7" s="89">
        <f t="shared" si="20"/>
        <v>0.35</v>
      </c>
      <c r="AF7" s="89">
        <f t="shared" si="21"/>
        <v>0.39</v>
      </c>
      <c r="AG7" s="89">
        <f t="shared" si="22"/>
        <v>0.33</v>
      </c>
      <c r="AH7" s="89">
        <f t="shared" si="23"/>
        <v>0.35</v>
      </c>
      <c r="AI7" s="89">
        <f t="shared" si="24"/>
        <v>0.37</v>
      </c>
      <c r="AJ7" s="89">
        <f t="shared" si="25"/>
        <v>0.35</v>
      </c>
    </row>
    <row r="8" spans="1:36" ht="12.95" customHeight="1" x14ac:dyDescent="0.15">
      <c r="A8" s="88">
        <v>312</v>
      </c>
      <c r="B8" s="99" t="s">
        <v>516</v>
      </c>
      <c r="C8" s="99"/>
      <c r="D8" s="88">
        <v>10</v>
      </c>
      <c r="E8" s="88">
        <v>10</v>
      </c>
      <c r="F8" s="4">
        <f t="shared" si="26"/>
        <v>0.04</v>
      </c>
      <c r="G8" s="91" t="s">
        <v>556</v>
      </c>
      <c r="H8" s="88" t="s">
        <v>32</v>
      </c>
      <c r="I8" s="88"/>
      <c r="J8" s="1" t="s">
        <v>15</v>
      </c>
      <c r="K8" s="89">
        <f t="shared" si="0"/>
        <v>0.04</v>
      </c>
      <c r="L8" s="89">
        <f t="shared" si="1"/>
        <v>0.04</v>
      </c>
      <c r="M8" s="89">
        <f t="shared" si="2"/>
        <v>0.04</v>
      </c>
      <c r="N8" s="89">
        <f t="shared" si="3"/>
        <v>0.05</v>
      </c>
      <c r="O8" s="89">
        <f t="shared" si="4"/>
        <v>0.05</v>
      </c>
      <c r="P8" s="89">
        <f t="shared" si="5"/>
        <v>0.04</v>
      </c>
      <c r="Q8" s="89">
        <f t="shared" si="6"/>
        <v>0.04</v>
      </c>
      <c r="R8" s="89">
        <f t="shared" si="7"/>
        <v>0.04</v>
      </c>
      <c r="S8" s="89">
        <f t="shared" si="8"/>
        <v>0.04</v>
      </c>
      <c r="T8" s="89">
        <f t="shared" si="9"/>
        <v>0.04</v>
      </c>
      <c r="U8" s="89">
        <f t="shared" si="10"/>
        <v>0.04</v>
      </c>
      <c r="V8" s="89">
        <f t="shared" si="11"/>
        <v>0.04</v>
      </c>
      <c r="W8" s="89">
        <f t="shared" si="12"/>
        <v>0.04</v>
      </c>
      <c r="X8" s="89">
        <f t="shared" si="13"/>
        <v>0.04</v>
      </c>
      <c r="Y8" s="89">
        <f t="shared" si="14"/>
        <v>0.04</v>
      </c>
      <c r="Z8" s="89">
        <f t="shared" si="15"/>
        <v>0.04</v>
      </c>
      <c r="AA8" s="89">
        <f t="shared" si="16"/>
        <v>0.04</v>
      </c>
      <c r="AB8" s="89">
        <f t="shared" si="17"/>
        <v>0.04</v>
      </c>
      <c r="AC8" s="89">
        <f t="shared" si="18"/>
        <v>0.04</v>
      </c>
      <c r="AD8" s="89">
        <f t="shared" si="19"/>
        <v>0.06</v>
      </c>
      <c r="AE8" s="89">
        <f t="shared" si="20"/>
        <v>0.04</v>
      </c>
      <c r="AF8" s="89">
        <f t="shared" si="21"/>
        <v>0.04</v>
      </c>
      <c r="AG8" s="89">
        <f t="shared" si="22"/>
        <v>0.04</v>
      </c>
      <c r="AH8" s="89">
        <f t="shared" si="23"/>
        <v>0.04</v>
      </c>
      <c r="AI8" s="89">
        <f t="shared" si="24"/>
        <v>0.04</v>
      </c>
      <c r="AJ8" s="89">
        <f t="shared" si="25"/>
        <v>0.04</v>
      </c>
    </row>
    <row r="9" spans="1:36" ht="12.95" customHeight="1" x14ac:dyDescent="0.15">
      <c r="A9" s="88"/>
      <c r="B9" s="134"/>
      <c r="C9" s="135"/>
      <c r="D9" s="88"/>
      <c r="E9" s="88"/>
      <c r="F9" s="4" t="str">
        <f>IF(D9&gt;0,IF(B9="スギ",P9,IF(B9="ヒノキ",U9,IF(B9="アカマツ",Z9,IF(B9="カラマツ",AF9,AJ9)))),"")</f>
        <v/>
      </c>
      <c r="G9" s="88"/>
      <c r="H9" s="88"/>
      <c r="I9" s="88"/>
      <c r="J9" s="1" t="s">
        <v>15</v>
      </c>
      <c r="K9" s="89" t="e">
        <f t="shared" si="0"/>
        <v>#NUM!</v>
      </c>
      <c r="L9" s="89" t="e">
        <f t="shared" si="1"/>
        <v>#NUM!</v>
      </c>
      <c r="M9" s="89" t="e">
        <f t="shared" si="2"/>
        <v>#NUM!</v>
      </c>
      <c r="N9" s="89" t="e">
        <f t="shared" si="3"/>
        <v>#NUM!</v>
      </c>
      <c r="O9" s="89" t="e">
        <f t="shared" si="4"/>
        <v>#NUM!</v>
      </c>
      <c r="P9" s="89" t="e">
        <f t="shared" si="5"/>
        <v>#N/A</v>
      </c>
      <c r="Q9" s="89" t="e">
        <f t="shared" si="6"/>
        <v>#NUM!</v>
      </c>
      <c r="R9" s="89" t="e">
        <f t="shared" si="7"/>
        <v>#NUM!</v>
      </c>
      <c r="S9" s="89" t="e">
        <f t="shared" si="8"/>
        <v>#NUM!</v>
      </c>
      <c r="T9" s="89" t="e">
        <f t="shared" si="9"/>
        <v>#NUM!</v>
      </c>
      <c r="U9" s="89" t="e">
        <f t="shared" si="10"/>
        <v>#N/A</v>
      </c>
      <c r="V9" s="89" t="e">
        <f t="shared" si="11"/>
        <v>#NUM!</v>
      </c>
      <c r="W9" s="89" t="e">
        <f t="shared" si="12"/>
        <v>#NUM!</v>
      </c>
      <c r="X9" s="89" t="e">
        <f t="shared" si="13"/>
        <v>#NUM!</v>
      </c>
      <c r="Y9" s="89" t="e">
        <f t="shared" si="14"/>
        <v>#NUM!</v>
      </c>
      <c r="Z9" s="89" t="e">
        <f t="shared" si="15"/>
        <v>#N/A</v>
      </c>
      <c r="AA9" s="89" t="e">
        <f t="shared" si="16"/>
        <v>#NUM!</v>
      </c>
      <c r="AB9" s="89" t="e">
        <f t="shared" si="17"/>
        <v>#NUM!</v>
      </c>
      <c r="AC9" s="89" t="e">
        <f t="shared" si="18"/>
        <v>#NUM!</v>
      </c>
      <c r="AD9" s="89" t="e">
        <f t="shared" si="19"/>
        <v>#NUM!</v>
      </c>
      <c r="AE9" s="89" t="e">
        <f t="shared" si="20"/>
        <v>#NUM!</v>
      </c>
      <c r="AF9" s="89" t="e">
        <f t="shared" si="21"/>
        <v>#N/A</v>
      </c>
      <c r="AG9" s="89" t="e">
        <f t="shared" si="22"/>
        <v>#NUM!</v>
      </c>
      <c r="AH9" s="89" t="e">
        <f t="shared" si="23"/>
        <v>#NUM!</v>
      </c>
      <c r="AI9" s="89" t="e">
        <f t="shared" si="24"/>
        <v>#NUM!</v>
      </c>
      <c r="AJ9" s="89" t="e">
        <f t="shared" si="25"/>
        <v>#N/A</v>
      </c>
    </row>
    <row r="10" spans="1:36" ht="12.95" customHeight="1" x14ac:dyDescent="0.15">
      <c r="A10" s="88"/>
      <c r="B10" s="134"/>
      <c r="C10" s="135"/>
      <c r="D10" s="88"/>
      <c r="E10" s="88"/>
      <c r="F10" s="4" t="str">
        <f>IF(D10&gt;0,IF(B10="スギ",P10,IF(B10="ヒノキ",U10,IF(B10="アカマツ",Z10,IF(B10="カラマツ",AF10,AJ10)))),"")</f>
        <v/>
      </c>
      <c r="G10" s="88"/>
      <c r="H10" s="88"/>
      <c r="I10" s="88"/>
      <c r="J10" s="1" t="s">
        <v>15</v>
      </c>
      <c r="K10" s="89" t="e">
        <f t="shared" si="0"/>
        <v>#NUM!</v>
      </c>
      <c r="L10" s="89" t="e">
        <f t="shared" si="1"/>
        <v>#NUM!</v>
      </c>
      <c r="M10" s="89" t="e">
        <f t="shared" si="2"/>
        <v>#NUM!</v>
      </c>
      <c r="N10" s="89" t="e">
        <f t="shared" si="3"/>
        <v>#NUM!</v>
      </c>
      <c r="O10" s="89" t="e">
        <f t="shared" si="4"/>
        <v>#NUM!</v>
      </c>
      <c r="P10" s="89" t="e">
        <f t="shared" si="5"/>
        <v>#N/A</v>
      </c>
      <c r="Q10" s="89" t="e">
        <f t="shared" si="6"/>
        <v>#NUM!</v>
      </c>
      <c r="R10" s="89" t="e">
        <f t="shared" si="7"/>
        <v>#NUM!</v>
      </c>
      <c r="S10" s="89" t="e">
        <f t="shared" si="8"/>
        <v>#NUM!</v>
      </c>
      <c r="T10" s="89" t="e">
        <f t="shared" si="9"/>
        <v>#NUM!</v>
      </c>
      <c r="U10" s="89" t="e">
        <f t="shared" si="10"/>
        <v>#N/A</v>
      </c>
      <c r="V10" s="89" t="e">
        <f t="shared" si="11"/>
        <v>#NUM!</v>
      </c>
      <c r="W10" s="89" t="e">
        <f t="shared" si="12"/>
        <v>#NUM!</v>
      </c>
      <c r="X10" s="89" t="e">
        <f t="shared" si="13"/>
        <v>#NUM!</v>
      </c>
      <c r="Y10" s="89" t="e">
        <f t="shared" si="14"/>
        <v>#NUM!</v>
      </c>
      <c r="Z10" s="89" t="e">
        <f t="shared" si="15"/>
        <v>#N/A</v>
      </c>
      <c r="AA10" s="89" t="e">
        <f t="shared" si="16"/>
        <v>#NUM!</v>
      </c>
      <c r="AB10" s="89" t="e">
        <f t="shared" si="17"/>
        <v>#NUM!</v>
      </c>
      <c r="AC10" s="89" t="e">
        <f t="shared" si="18"/>
        <v>#NUM!</v>
      </c>
      <c r="AD10" s="89" t="e">
        <f t="shared" si="19"/>
        <v>#NUM!</v>
      </c>
      <c r="AE10" s="89" t="e">
        <f t="shared" si="20"/>
        <v>#NUM!</v>
      </c>
      <c r="AF10" s="89" t="e">
        <f t="shared" si="21"/>
        <v>#N/A</v>
      </c>
      <c r="AG10" s="89" t="e">
        <f t="shared" si="22"/>
        <v>#NUM!</v>
      </c>
      <c r="AH10" s="89" t="e">
        <f t="shared" si="23"/>
        <v>#NUM!</v>
      </c>
      <c r="AI10" s="89" t="e">
        <f t="shared" si="24"/>
        <v>#NUM!</v>
      </c>
      <c r="AJ10" s="89" t="e">
        <f t="shared" si="25"/>
        <v>#N/A</v>
      </c>
    </row>
    <row r="11" spans="1:36" ht="12.95" customHeight="1" x14ac:dyDescent="0.15">
      <c r="A11" s="88"/>
      <c r="B11" s="134"/>
      <c r="C11" s="135"/>
      <c r="D11" s="88"/>
      <c r="E11" s="88"/>
      <c r="F11" s="4" t="str">
        <f t="shared" ref="F11:F12" si="27">IF(D11&gt;0,IF(B11="スギ",P11,IF(B11="ヒノキ",U11,IF(B11="アカマツ",Z11,IF(B11="カラマツ",AF11,AJ11)))),"")</f>
        <v/>
      </c>
      <c r="G11" s="88"/>
      <c r="H11" s="88"/>
      <c r="I11" s="88"/>
      <c r="J11" s="1" t="s">
        <v>15</v>
      </c>
      <c r="K11" s="89" t="e">
        <f t="shared" si="0"/>
        <v>#NUM!</v>
      </c>
      <c r="L11" s="89" t="e">
        <f t="shared" si="1"/>
        <v>#NUM!</v>
      </c>
      <c r="M11" s="89" t="e">
        <f t="shared" si="2"/>
        <v>#NUM!</v>
      </c>
      <c r="N11" s="89" t="e">
        <f t="shared" si="3"/>
        <v>#NUM!</v>
      </c>
      <c r="O11" s="89" t="e">
        <f t="shared" si="4"/>
        <v>#NUM!</v>
      </c>
      <c r="P11" s="89" t="e">
        <f t="shared" si="5"/>
        <v>#N/A</v>
      </c>
      <c r="Q11" s="89" t="e">
        <f t="shared" si="6"/>
        <v>#NUM!</v>
      </c>
      <c r="R11" s="89" t="e">
        <f t="shared" si="7"/>
        <v>#NUM!</v>
      </c>
      <c r="S11" s="89" t="e">
        <f t="shared" si="8"/>
        <v>#NUM!</v>
      </c>
      <c r="T11" s="89" t="e">
        <f t="shared" si="9"/>
        <v>#NUM!</v>
      </c>
      <c r="U11" s="89" t="e">
        <f t="shared" si="10"/>
        <v>#N/A</v>
      </c>
      <c r="V11" s="89" t="e">
        <f t="shared" si="11"/>
        <v>#NUM!</v>
      </c>
      <c r="W11" s="89" t="e">
        <f t="shared" si="12"/>
        <v>#NUM!</v>
      </c>
      <c r="X11" s="89" t="e">
        <f t="shared" si="13"/>
        <v>#NUM!</v>
      </c>
      <c r="Y11" s="89" t="e">
        <f t="shared" si="14"/>
        <v>#NUM!</v>
      </c>
      <c r="Z11" s="89" t="e">
        <f t="shared" si="15"/>
        <v>#N/A</v>
      </c>
      <c r="AA11" s="89" t="e">
        <f t="shared" si="16"/>
        <v>#NUM!</v>
      </c>
      <c r="AB11" s="89" t="e">
        <f t="shared" si="17"/>
        <v>#NUM!</v>
      </c>
      <c r="AC11" s="89" t="e">
        <f t="shared" si="18"/>
        <v>#NUM!</v>
      </c>
      <c r="AD11" s="89" t="e">
        <f t="shared" si="19"/>
        <v>#NUM!</v>
      </c>
      <c r="AE11" s="89" t="e">
        <f t="shared" si="20"/>
        <v>#NUM!</v>
      </c>
      <c r="AF11" s="89" t="e">
        <f t="shared" si="21"/>
        <v>#N/A</v>
      </c>
      <c r="AG11" s="89" t="e">
        <f t="shared" si="22"/>
        <v>#NUM!</v>
      </c>
      <c r="AH11" s="89" t="e">
        <f t="shared" si="23"/>
        <v>#NUM!</v>
      </c>
      <c r="AI11" s="89" t="e">
        <f t="shared" si="24"/>
        <v>#NUM!</v>
      </c>
      <c r="AJ11" s="89" t="e">
        <f t="shared" si="25"/>
        <v>#N/A</v>
      </c>
    </row>
    <row r="12" spans="1:36" ht="12.95" customHeight="1" x14ac:dyDescent="0.15">
      <c r="A12" s="88"/>
      <c r="B12" s="134"/>
      <c r="C12" s="135"/>
      <c r="D12" s="88"/>
      <c r="E12" s="88"/>
      <c r="F12" s="4" t="str">
        <f t="shared" si="27"/>
        <v/>
      </c>
      <c r="G12" s="88"/>
      <c r="H12" s="88"/>
      <c r="I12" s="88"/>
      <c r="J12" s="1" t="s">
        <v>15</v>
      </c>
      <c r="K12" s="89" t="e">
        <f t="shared" si="0"/>
        <v>#NUM!</v>
      </c>
      <c r="L12" s="89" t="e">
        <f t="shared" si="1"/>
        <v>#NUM!</v>
      </c>
      <c r="M12" s="89" t="e">
        <f t="shared" si="2"/>
        <v>#NUM!</v>
      </c>
      <c r="N12" s="89" t="e">
        <f t="shared" si="3"/>
        <v>#NUM!</v>
      </c>
      <c r="O12" s="89" t="e">
        <f t="shared" si="4"/>
        <v>#NUM!</v>
      </c>
      <c r="P12" s="89" t="e">
        <f t="shared" si="5"/>
        <v>#N/A</v>
      </c>
      <c r="Q12" s="89" t="e">
        <f t="shared" si="6"/>
        <v>#NUM!</v>
      </c>
      <c r="R12" s="89" t="e">
        <f t="shared" si="7"/>
        <v>#NUM!</v>
      </c>
      <c r="S12" s="89" t="e">
        <f t="shared" si="8"/>
        <v>#NUM!</v>
      </c>
      <c r="T12" s="89" t="e">
        <f t="shared" si="9"/>
        <v>#NUM!</v>
      </c>
      <c r="U12" s="89" t="e">
        <f t="shared" si="10"/>
        <v>#N/A</v>
      </c>
      <c r="V12" s="89" t="e">
        <f t="shared" si="11"/>
        <v>#NUM!</v>
      </c>
      <c r="W12" s="89" t="e">
        <f t="shared" si="12"/>
        <v>#NUM!</v>
      </c>
      <c r="X12" s="89" t="e">
        <f t="shared" si="13"/>
        <v>#NUM!</v>
      </c>
      <c r="Y12" s="89" t="e">
        <f t="shared" si="14"/>
        <v>#NUM!</v>
      </c>
      <c r="Z12" s="89" t="e">
        <f t="shared" si="15"/>
        <v>#N/A</v>
      </c>
      <c r="AA12" s="89" t="e">
        <f t="shared" si="16"/>
        <v>#NUM!</v>
      </c>
      <c r="AB12" s="89" t="e">
        <f t="shared" si="17"/>
        <v>#NUM!</v>
      </c>
      <c r="AC12" s="89" t="e">
        <f t="shared" si="18"/>
        <v>#NUM!</v>
      </c>
      <c r="AD12" s="89" t="e">
        <f t="shared" si="19"/>
        <v>#NUM!</v>
      </c>
      <c r="AE12" s="89" t="e">
        <f t="shared" si="20"/>
        <v>#NUM!</v>
      </c>
      <c r="AF12" s="89" t="e">
        <f t="shared" si="21"/>
        <v>#N/A</v>
      </c>
      <c r="AG12" s="89" t="e">
        <f t="shared" si="22"/>
        <v>#NUM!</v>
      </c>
      <c r="AH12" s="89" t="e">
        <f t="shared" si="23"/>
        <v>#NUM!</v>
      </c>
      <c r="AI12" s="89" t="e">
        <f t="shared" si="24"/>
        <v>#NUM!</v>
      </c>
      <c r="AJ12" s="89" t="e">
        <f t="shared" si="25"/>
        <v>#N/A</v>
      </c>
    </row>
    <row r="13" spans="1:36" ht="12.95" customHeight="1" x14ac:dyDescent="0.15">
      <c r="A13" s="88"/>
      <c r="B13" s="99"/>
      <c r="C13" s="99"/>
      <c r="D13" s="88"/>
      <c r="E13" s="88"/>
      <c r="F13" s="4" t="str">
        <f t="shared" si="26"/>
        <v/>
      </c>
      <c r="G13" s="5"/>
      <c r="H13" s="88"/>
      <c r="I13" s="88"/>
      <c r="J13" s="1" t="s">
        <v>15</v>
      </c>
      <c r="K13" s="89" t="e">
        <f t="shared" si="0"/>
        <v>#NUM!</v>
      </c>
      <c r="L13" s="89" t="e">
        <f t="shared" si="1"/>
        <v>#NUM!</v>
      </c>
      <c r="M13" s="89" t="e">
        <f t="shared" si="2"/>
        <v>#NUM!</v>
      </c>
      <c r="N13" s="89" t="e">
        <f t="shared" si="3"/>
        <v>#NUM!</v>
      </c>
      <c r="O13" s="89" t="e">
        <f t="shared" si="4"/>
        <v>#NUM!</v>
      </c>
      <c r="P13" s="89" t="e">
        <f t="shared" si="5"/>
        <v>#N/A</v>
      </c>
      <c r="Q13" s="89" t="e">
        <f t="shared" si="6"/>
        <v>#NUM!</v>
      </c>
      <c r="R13" s="89" t="e">
        <f t="shared" si="7"/>
        <v>#NUM!</v>
      </c>
      <c r="S13" s="89" t="e">
        <f t="shared" si="8"/>
        <v>#NUM!</v>
      </c>
      <c r="T13" s="89" t="e">
        <f t="shared" si="9"/>
        <v>#NUM!</v>
      </c>
      <c r="U13" s="89" t="e">
        <f t="shared" si="10"/>
        <v>#N/A</v>
      </c>
      <c r="V13" s="89" t="e">
        <f t="shared" si="11"/>
        <v>#NUM!</v>
      </c>
      <c r="W13" s="89" t="e">
        <f t="shared" si="12"/>
        <v>#NUM!</v>
      </c>
      <c r="X13" s="89" t="e">
        <f t="shared" si="13"/>
        <v>#NUM!</v>
      </c>
      <c r="Y13" s="89" t="e">
        <f t="shared" si="14"/>
        <v>#NUM!</v>
      </c>
      <c r="Z13" s="89" t="e">
        <f t="shared" si="15"/>
        <v>#N/A</v>
      </c>
      <c r="AA13" s="89" t="e">
        <f t="shared" si="16"/>
        <v>#NUM!</v>
      </c>
      <c r="AB13" s="89" t="e">
        <f t="shared" si="17"/>
        <v>#NUM!</v>
      </c>
      <c r="AC13" s="89" t="e">
        <f t="shared" si="18"/>
        <v>#NUM!</v>
      </c>
      <c r="AD13" s="89" t="e">
        <f t="shared" si="19"/>
        <v>#NUM!</v>
      </c>
      <c r="AE13" s="89" t="e">
        <f t="shared" si="20"/>
        <v>#NUM!</v>
      </c>
      <c r="AF13" s="89" t="e">
        <f t="shared" si="21"/>
        <v>#N/A</v>
      </c>
      <c r="AG13" s="89" t="e">
        <f t="shared" si="22"/>
        <v>#NUM!</v>
      </c>
      <c r="AH13" s="89" t="e">
        <f t="shared" si="23"/>
        <v>#NUM!</v>
      </c>
      <c r="AI13" s="89" t="e">
        <f t="shared" si="24"/>
        <v>#NUM!</v>
      </c>
      <c r="AJ13" s="89" t="e">
        <f t="shared" si="25"/>
        <v>#N/A</v>
      </c>
    </row>
    <row r="14" spans="1:36" ht="12.95" customHeight="1" x14ac:dyDescent="0.15">
      <c r="A14" s="88"/>
      <c r="B14" s="99"/>
      <c r="C14" s="99"/>
      <c r="D14" s="88"/>
      <c r="E14" s="88"/>
      <c r="F14" s="4" t="str">
        <f>IF(D14&gt;0,IF(B14="スギ",P14,IF(B14="ヒノキ",U14,IF(B14="アカマツ",Z14,IF(B14="カラマツ",AF14,AJ14)))),"")</f>
        <v/>
      </c>
      <c r="G14" s="88"/>
      <c r="H14" s="88"/>
      <c r="I14" s="88"/>
      <c r="J14" s="1" t="s">
        <v>15</v>
      </c>
      <c r="K14" s="89" t="e">
        <f>IF(ROUND(10^(-5+0.8769+1.7454*LOG(D14)+1.014*LOG(E14)),2)&gt;=0.01,ROUND(10^(-5+0.8769+1.7454*LOG(D14)+1.014*LOG(E14)),2),ROUND(10^(-5+0.8769+1.7454*LOG(D14)+1.014*LOG(E14)),3))</f>
        <v>#NUM!</v>
      </c>
      <c r="L14" s="89" t="e">
        <f>ROUND(10^(-5+0.73504+1.83346*LOG(D14)+1.06569*LOG(E14)),2)</f>
        <v>#NUM!</v>
      </c>
      <c r="M14" s="89" t="e">
        <f>ROUND(10^(-5+0.71514+1.74357*LOG(D14)+1.17719*LOG(E14)),2)</f>
        <v>#NUM!</v>
      </c>
      <c r="N14" s="89" t="e">
        <f>ROUND(10^(-5+0.82956+1.76381*LOG(D14)+1.06412*LOG(E14)),2)</f>
        <v>#NUM!</v>
      </c>
      <c r="O14" s="89" t="e">
        <f>ROUND(10^(-5+0.88226+1.79204*LOG(D14)+0.99303*LOG(E14)),2)</f>
        <v>#NUM!</v>
      </c>
      <c r="P14" s="89" t="e">
        <f>HLOOKUP($D14,K$3:O$43,MATCH(A14,$A$3:$A$43,0),1)</f>
        <v>#N/A</v>
      </c>
      <c r="Q14" s="89" t="e">
        <f>IF(ROUND(10^(1.810672*LOG(D14)+0.982833*LOG(E14)-4.173533),2)&gt;=0.01,ROUND(10^(1.810672*LOG(D14)+0.982833*LOG(E14)-4.173533),2),ROUND(10^(1.810672*LOG(D14)+0.982833*LOG(E14)-4.173533),3))</f>
        <v>#NUM!</v>
      </c>
      <c r="R14" s="89" t="e">
        <f>ROUND(10^(1.905709*LOG(D14)+1.011385*LOG(E14)-4.293729),2)</f>
        <v>#NUM!</v>
      </c>
      <c r="S14" s="89" t="e">
        <f>ROUND(10^(1.771888*LOG(D14)+1.138415*LOG(E14)-4.271259),2)</f>
        <v>#NUM!</v>
      </c>
      <c r="T14" s="89" t="e">
        <f>ROUND(10^(1.671519*LOG(D14)+1.363617*LOG(E14)-4.404407),2)</f>
        <v>#NUM!</v>
      </c>
      <c r="U14" s="89" t="e">
        <f>HLOOKUP($D14,Q$3:T$43,MATCH($A14,$A$3:$A$43,0),1)</f>
        <v>#N/A</v>
      </c>
      <c r="V14" s="89" t="e">
        <f>IF(ROUND(10^(-4.249503+1.946501*LOG(D14)+0.942682*LOG(E14)),2)&gt;=0.01,ROUND(10^(-4.249503+1.946501*LOG(D14)+0.942682*LOG(E14)),2),ROUND(10^(-4.249503+1.946501*LOG(D14)+0.942682*LOG(E14)),3))</f>
        <v>#NUM!</v>
      </c>
      <c r="W14" s="89" t="e">
        <f>ROUND(10^(-4.155639+1.847898*LOG(D14)+0.951955*LOG(E14)),2)</f>
        <v>#NUM!</v>
      </c>
      <c r="X14" s="89" t="e">
        <f>ROUND(10^(-4.194535+1.804172*LOG(D14)+1.034248*LOG(E14)),2)</f>
        <v>#NUM!</v>
      </c>
      <c r="Y14" s="89" t="e">
        <f>ROUND(10^(-4.42347+2.006485*LOG(D14)+0.967757*LOG(E14)),2)</f>
        <v>#NUM!</v>
      </c>
      <c r="Z14" s="89" t="e">
        <f>HLOOKUP($D14,V$3:Y$43,MATCH($A14,$A$3:$A$43,0),1)</f>
        <v>#N/A</v>
      </c>
      <c r="AA14" s="89" t="e">
        <f>IF(ROUND(10^(1.80389*LOG(D14)+0.962587*LOG(E14)-4.155099),2)&gt;=0.01,ROUND(10^(1.80389*LOG(D14)+0.962587*LOG(E14)-4.155099),2),ROUND(10^(1.80389*LOG(D14)+0.962587*LOG(E14)-4.155099),3))</f>
        <v>#NUM!</v>
      </c>
      <c r="AB14" s="89" t="e">
        <f>ROUND(10^(1.979213*LOG(D14)+0.998347*LOG(E14)-4.369281),2)</f>
        <v>#NUM!</v>
      </c>
      <c r="AC14" s="89" t="e">
        <f>ROUND(10^(1.904401*LOG(D14)+1.062478*LOG(E14)-4.348104),2)</f>
        <v>#NUM!</v>
      </c>
      <c r="AD14" s="89" t="e">
        <f>ROUND(10^(1.640825*LOG(D14)+1.080387*LOG(E14)-3.976731),2)</f>
        <v>#NUM!</v>
      </c>
      <c r="AE14" s="89" t="e">
        <f>ROUND(10^(1.90887*LOG(D14)+1.088002*LOG(E14)-4.431495),2)</f>
        <v>#NUM!</v>
      </c>
      <c r="AF14" s="89" t="e">
        <f>HLOOKUP($D14,AA$3:AE$43,MATCH($A14,$A$3:$A$43,0),1)</f>
        <v>#N/A</v>
      </c>
      <c r="AG14" s="89" t="e">
        <f>IF(ROUND(10^(1.94019664*LOG(D14)+0.84689666*LOG(E14)-4.20067295),2)&gt;=0.01,ROUND(10^(1.94019664*LOG(D14)+0.84689666*LOG(E14)-4.20067295),2),ROUND(10^(1.94019664*LOG(D14)+0.84689666*LOG(E14)-4.20067295),3))</f>
        <v>#NUM!</v>
      </c>
      <c r="AH14" s="89" t="e">
        <f>ROUND(10^(1.93813902*LOG(D14)+0.96697002*LOG(E14)-4.32216295),2)</f>
        <v>#NUM!</v>
      </c>
      <c r="AI14" s="89" t="e">
        <f>ROUND(10^(1.82464098*LOG(D14)+0.97625989*LOG(E14)-4.15096808),2)</f>
        <v>#NUM!</v>
      </c>
      <c r="AJ14" s="89" t="e">
        <f>HLOOKUP($D14,AG$3:AI$43,MATCH($A14,$A$3:$A$43,0),1)</f>
        <v>#N/A</v>
      </c>
    </row>
    <row r="15" spans="1:36" ht="12.95" customHeight="1" x14ac:dyDescent="0.15">
      <c r="A15" s="88"/>
      <c r="B15" s="99"/>
      <c r="C15" s="99"/>
      <c r="D15" s="88"/>
      <c r="E15" s="88"/>
      <c r="F15" s="4" t="str">
        <f t="shared" si="26"/>
        <v/>
      </c>
      <c r="G15" s="88"/>
      <c r="H15" s="88"/>
      <c r="I15" s="88"/>
      <c r="J15" s="1" t="s">
        <v>15</v>
      </c>
      <c r="K15" s="89" t="e">
        <f t="shared" si="0"/>
        <v>#NUM!</v>
      </c>
      <c r="L15" s="89" t="e">
        <f t="shared" si="1"/>
        <v>#NUM!</v>
      </c>
      <c r="M15" s="89" t="e">
        <f t="shared" si="2"/>
        <v>#NUM!</v>
      </c>
      <c r="N15" s="89" t="e">
        <f t="shared" si="3"/>
        <v>#NUM!</v>
      </c>
      <c r="O15" s="89" t="e">
        <f t="shared" si="4"/>
        <v>#NUM!</v>
      </c>
      <c r="P15" s="89" t="e">
        <f t="shared" si="5"/>
        <v>#N/A</v>
      </c>
      <c r="Q15" s="89" t="e">
        <f t="shared" si="6"/>
        <v>#NUM!</v>
      </c>
      <c r="R15" s="89" t="e">
        <f t="shared" si="7"/>
        <v>#NUM!</v>
      </c>
      <c r="S15" s="89" t="e">
        <f t="shared" si="8"/>
        <v>#NUM!</v>
      </c>
      <c r="T15" s="89" t="e">
        <f t="shared" si="9"/>
        <v>#NUM!</v>
      </c>
      <c r="U15" s="89" t="e">
        <f t="shared" si="10"/>
        <v>#N/A</v>
      </c>
      <c r="V15" s="89" t="e">
        <f t="shared" si="11"/>
        <v>#NUM!</v>
      </c>
      <c r="W15" s="89" t="e">
        <f t="shared" si="12"/>
        <v>#NUM!</v>
      </c>
      <c r="X15" s="89" t="e">
        <f t="shared" si="13"/>
        <v>#NUM!</v>
      </c>
      <c r="Y15" s="89" t="e">
        <f t="shared" si="14"/>
        <v>#NUM!</v>
      </c>
      <c r="Z15" s="89" t="e">
        <f t="shared" si="15"/>
        <v>#N/A</v>
      </c>
      <c r="AA15" s="89" t="e">
        <f t="shared" si="16"/>
        <v>#NUM!</v>
      </c>
      <c r="AB15" s="89" t="e">
        <f t="shared" si="17"/>
        <v>#NUM!</v>
      </c>
      <c r="AC15" s="89" t="e">
        <f t="shared" si="18"/>
        <v>#NUM!</v>
      </c>
      <c r="AD15" s="89" t="e">
        <f t="shared" si="19"/>
        <v>#NUM!</v>
      </c>
      <c r="AE15" s="89" t="e">
        <f t="shared" si="20"/>
        <v>#NUM!</v>
      </c>
      <c r="AF15" s="89" t="e">
        <f t="shared" si="21"/>
        <v>#N/A</v>
      </c>
      <c r="AG15" s="89" t="e">
        <f t="shared" si="22"/>
        <v>#NUM!</v>
      </c>
      <c r="AH15" s="89" t="e">
        <f t="shared" si="23"/>
        <v>#NUM!</v>
      </c>
      <c r="AI15" s="89" t="e">
        <f t="shared" si="24"/>
        <v>#NUM!</v>
      </c>
      <c r="AJ15" s="89" t="e">
        <f t="shared" si="25"/>
        <v>#N/A</v>
      </c>
    </row>
    <row r="16" spans="1:36" ht="12.95" customHeight="1" x14ac:dyDescent="0.15">
      <c r="A16" s="88"/>
      <c r="B16" s="99"/>
      <c r="C16" s="99"/>
      <c r="D16" s="88"/>
      <c r="E16" s="88"/>
      <c r="F16" s="4" t="str">
        <f t="shared" si="26"/>
        <v/>
      </c>
      <c r="G16" s="88"/>
      <c r="H16" s="88"/>
      <c r="I16" s="88"/>
      <c r="J16" s="1" t="s">
        <v>15</v>
      </c>
      <c r="K16" s="89" t="e">
        <f t="shared" si="0"/>
        <v>#NUM!</v>
      </c>
      <c r="L16" s="89" t="e">
        <f t="shared" si="1"/>
        <v>#NUM!</v>
      </c>
      <c r="M16" s="89" t="e">
        <f t="shared" si="2"/>
        <v>#NUM!</v>
      </c>
      <c r="N16" s="89" t="e">
        <f t="shared" si="3"/>
        <v>#NUM!</v>
      </c>
      <c r="O16" s="89" t="e">
        <f t="shared" si="4"/>
        <v>#NUM!</v>
      </c>
      <c r="P16" s="89" t="e">
        <f t="shared" si="5"/>
        <v>#N/A</v>
      </c>
      <c r="Q16" s="89" t="e">
        <f t="shared" si="6"/>
        <v>#NUM!</v>
      </c>
      <c r="R16" s="89" t="e">
        <f t="shared" si="7"/>
        <v>#NUM!</v>
      </c>
      <c r="S16" s="89" t="e">
        <f t="shared" si="8"/>
        <v>#NUM!</v>
      </c>
      <c r="T16" s="89" t="e">
        <f t="shared" si="9"/>
        <v>#NUM!</v>
      </c>
      <c r="U16" s="89" t="e">
        <f t="shared" si="10"/>
        <v>#N/A</v>
      </c>
      <c r="V16" s="89" t="e">
        <f t="shared" si="11"/>
        <v>#NUM!</v>
      </c>
      <c r="W16" s="89" t="e">
        <f t="shared" si="12"/>
        <v>#NUM!</v>
      </c>
      <c r="X16" s="89" t="e">
        <f t="shared" si="13"/>
        <v>#NUM!</v>
      </c>
      <c r="Y16" s="89" t="e">
        <f t="shared" si="14"/>
        <v>#NUM!</v>
      </c>
      <c r="Z16" s="89" t="e">
        <f t="shared" si="15"/>
        <v>#N/A</v>
      </c>
      <c r="AA16" s="89" t="e">
        <f t="shared" si="16"/>
        <v>#NUM!</v>
      </c>
      <c r="AB16" s="89" t="e">
        <f t="shared" si="17"/>
        <v>#NUM!</v>
      </c>
      <c r="AC16" s="89" t="e">
        <f t="shared" si="18"/>
        <v>#NUM!</v>
      </c>
      <c r="AD16" s="89" t="e">
        <f t="shared" si="19"/>
        <v>#NUM!</v>
      </c>
      <c r="AE16" s="89" t="e">
        <f t="shared" si="20"/>
        <v>#NUM!</v>
      </c>
      <c r="AF16" s="89" t="e">
        <f t="shared" si="21"/>
        <v>#N/A</v>
      </c>
      <c r="AG16" s="89" t="e">
        <f t="shared" si="22"/>
        <v>#NUM!</v>
      </c>
      <c r="AH16" s="89" t="e">
        <f t="shared" si="23"/>
        <v>#NUM!</v>
      </c>
      <c r="AI16" s="89" t="e">
        <f t="shared" si="24"/>
        <v>#NUM!</v>
      </c>
      <c r="AJ16" s="89" t="e">
        <f t="shared" si="25"/>
        <v>#N/A</v>
      </c>
    </row>
    <row r="17" spans="1:36" ht="12.95" customHeight="1" x14ac:dyDescent="0.15">
      <c r="A17" s="88"/>
      <c r="B17" s="99"/>
      <c r="C17" s="99"/>
      <c r="D17" s="88"/>
      <c r="E17" s="88"/>
      <c r="F17" s="4" t="str">
        <f t="shared" si="26"/>
        <v/>
      </c>
      <c r="G17" s="88"/>
      <c r="H17" s="88"/>
      <c r="I17" s="88"/>
      <c r="J17" s="1" t="s">
        <v>15</v>
      </c>
      <c r="K17" s="89" t="e">
        <f t="shared" si="0"/>
        <v>#NUM!</v>
      </c>
      <c r="L17" s="89" t="e">
        <f t="shared" si="1"/>
        <v>#NUM!</v>
      </c>
      <c r="M17" s="89" t="e">
        <f t="shared" si="2"/>
        <v>#NUM!</v>
      </c>
      <c r="N17" s="89" t="e">
        <f t="shared" si="3"/>
        <v>#NUM!</v>
      </c>
      <c r="O17" s="89" t="e">
        <f t="shared" si="4"/>
        <v>#NUM!</v>
      </c>
      <c r="P17" s="89" t="e">
        <f t="shared" si="5"/>
        <v>#N/A</v>
      </c>
      <c r="Q17" s="89" t="e">
        <f t="shared" si="6"/>
        <v>#NUM!</v>
      </c>
      <c r="R17" s="89" t="e">
        <f t="shared" si="7"/>
        <v>#NUM!</v>
      </c>
      <c r="S17" s="89" t="e">
        <f t="shared" si="8"/>
        <v>#NUM!</v>
      </c>
      <c r="T17" s="89" t="e">
        <f t="shared" si="9"/>
        <v>#NUM!</v>
      </c>
      <c r="U17" s="89" t="e">
        <f t="shared" si="10"/>
        <v>#N/A</v>
      </c>
      <c r="V17" s="89" t="e">
        <f t="shared" si="11"/>
        <v>#NUM!</v>
      </c>
      <c r="W17" s="89" t="e">
        <f t="shared" si="12"/>
        <v>#NUM!</v>
      </c>
      <c r="X17" s="89" t="e">
        <f t="shared" si="13"/>
        <v>#NUM!</v>
      </c>
      <c r="Y17" s="89" t="e">
        <f t="shared" si="14"/>
        <v>#NUM!</v>
      </c>
      <c r="Z17" s="89" t="e">
        <f t="shared" si="15"/>
        <v>#N/A</v>
      </c>
      <c r="AA17" s="89" t="e">
        <f t="shared" si="16"/>
        <v>#NUM!</v>
      </c>
      <c r="AB17" s="89" t="e">
        <f t="shared" si="17"/>
        <v>#NUM!</v>
      </c>
      <c r="AC17" s="89" t="e">
        <f t="shared" si="18"/>
        <v>#NUM!</v>
      </c>
      <c r="AD17" s="89" t="e">
        <f t="shared" si="19"/>
        <v>#NUM!</v>
      </c>
      <c r="AE17" s="89" t="e">
        <f t="shared" si="20"/>
        <v>#NUM!</v>
      </c>
      <c r="AF17" s="89" t="e">
        <f t="shared" si="21"/>
        <v>#N/A</v>
      </c>
      <c r="AG17" s="89" t="e">
        <f t="shared" si="22"/>
        <v>#NUM!</v>
      </c>
      <c r="AH17" s="89" t="e">
        <f t="shared" si="23"/>
        <v>#NUM!</v>
      </c>
      <c r="AI17" s="89" t="e">
        <f t="shared" si="24"/>
        <v>#NUM!</v>
      </c>
      <c r="AJ17" s="89" t="e">
        <f t="shared" si="25"/>
        <v>#N/A</v>
      </c>
    </row>
    <row r="18" spans="1:36" ht="12.95" customHeight="1" x14ac:dyDescent="0.15">
      <c r="A18" s="88"/>
      <c r="B18" s="99"/>
      <c r="C18" s="99"/>
      <c r="D18" s="88"/>
      <c r="E18" s="88"/>
      <c r="F18" s="4" t="str">
        <f t="shared" si="26"/>
        <v/>
      </c>
      <c r="G18" s="88"/>
      <c r="H18" s="88"/>
      <c r="I18" s="88"/>
      <c r="J18" s="1" t="s">
        <v>15</v>
      </c>
      <c r="K18" s="89" t="e">
        <f t="shared" si="0"/>
        <v>#NUM!</v>
      </c>
      <c r="L18" s="89" t="e">
        <f t="shared" si="1"/>
        <v>#NUM!</v>
      </c>
      <c r="M18" s="89" t="e">
        <f t="shared" si="2"/>
        <v>#NUM!</v>
      </c>
      <c r="N18" s="89" t="e">
        <f t="shared" si="3"/>
        <v>#NUM!</v>
      </c>
      <c r="O18" s="89" t="e">
        <f t="shared" si="4"/>
        <v>#NUM!</v>
      </c>
      <c r="P18" s="89" t="e">
        <f t="shared" si="5"/>
        <v>#N/A</v>
      </c>
      <c r="Q18" s="89" t="e">
        <f t="shared" si="6"/>
        <v>#NUM!</v>
      </c>
      <c r="R18" s="89" t="e">
        <f t="shared" si="7"/>
        <v>#NUM!</v>
      </c>
      <c r="S18" s="89" t="e">
        <f t="shared" si="8"/>
        <v>#NUM!</v>
      </c>
      <c r="T18" s="89" t="e">
        <f t="shared" si="9"/>
        <v>#NUM!</v>
      </c>
      <c r="U18" s="89" t="e">
        <f t="shared" si="10"/>
        <v>#N/A</v>
      </c>
      <c r="V18" s="89" t="e">
        <f t="shared" si="11"/>
        <v>#NUM!</v>
      </c>
      <c r="W18" s="89" t="e">
        <f t="shared" si="12"/>
        <v>#NUM!</v>
      </c>
      <c r="X18" s="89" t="e">
        <f t="shared" si="13"/>
        <v>#NUM!</v>
      </c>
      <c r="Y18" s="89" t="e">
        <f t="shared" si="14"/>
        <v>#NUM!</v>
      </c>
      <c r="Z18" s="89" t="e">
        <f t="shared" si="15"/>
        <v>#N/A</v>
      </c>
      <c r="AA18" s="89" t="e">
        <f t="shared" si="16"/>
        <v>#NUM!</v>
      </c>
      <c r="AB18" s="89" t="e">
        <f t="shared" si="17"/>
        <v>#NUM!</v>
      </c>
      <c r="AC18" s="89" t="e">
        <f t="shared" si="18"/>
        <v>#NUM!</v>
      </c>
      <c r="AD18" s="89" t="e">
        <f t="shared" si="19"/>
        <v>#NUM!</v>
      </c>
      <c r="AE18" s="89" t="e">
        <f t="shared" si="20"/>
        <v>#NUM!</v>
      </c>
      <c r="AF18" s="89" t="e">
        <f t="shared" si="21"/>
        <v>#N/A</v>
      </c>
      <c r="AG18" s="89" t="e">
        <f t="shared" si="22"/>
        <v>#NUM!</v>
      </c>
      <c r="AH18" s="89" t="e">
        <f t="shared" si="23"/>
        <v>#NUM!</v>
      </c>
      <c r="AI18" s="89" t="e">
        <f t="shared" si="24"/>
        <v>#NUM!</v>
      </c>
      <c r="AJ18" s="89" t="e">
        <f t="shared" si="25"/>
        <v>#N/A</v>
      </c>
    </row>
    <row r="19" spans="1:36" ht="12.95" customHeight="1" x14ac:dyDescent="0.15">
      <c r="A19" s="88"/>
      <c r="B19" s="99"/>
      <c r="C19" s="99"/>
      <c r="D19" s="88"/>
      <c r="E19" s="88"/>
      <c r="F19" s="4" t="str">
        <f t="shared" si="26"/>
        <v/>
      </c>
      <c r="G19" s="88"/>
      <c r="H19" s="88"/>
      <c r="I19" s="88"/>
      <c r="J19" s="1" t="s">
        <v>15</v>
      </c>
      <c r="K19" s="89" t="e">
        <f t="shared" si="0"/>
        <v>#NUM!</v>
      </c>
      <c r="L19" s="89" t="e">
        <f t="shared" si="1"/>
        <v>#NUM!</v>
      </c>
      <c r="M19" s="89" t="e">
        <f t="shared" si="2"/>
        <v>#NUM!</v>
      </c>
      <c r="N19" s="89" t="e">
        <f t="shared" si="3"/>
        <v>#NUM!</v>
      </c>
      <c r="O19" s="89" t="e">
        <f t="shared" si="4"/>
        <v>#NUM!</v>
      </c>
      <c r="P19" s="89" t="e">
        <f t="shared" si="5"/>
        <v>#N/A</v>
      </c>
      <c r="Q19" s="89" t="e">
        <f t="shared" si="6"/>
        <v>#NUM!</v>
      </c>
      <c r="R19" s="89" t="e">
        <f t="shared" si="7"/>
        <v>#NUM!</v>
      </c>
      <c r="S19" s="89" t="e">
        <f t="shared" si="8"/>
        <v>#NUM!</v>
      </c>
      <c r="T19" s="89" t="e">
        <f t="shared" si="9"/>
        <v>#NUM!</v>
      </c>
      <c r="U19" s="89" t="e">
        <f t="shared" si="10"/>
        <v>#N/A</v>
      </c>
      <c r="V19" s="89" t="e">
        <f t="shared" si="11"/>
        <v>#NUM!</v>
      </c>
      <c r="W19" s="89" t="e">
        <f t="shared" si="12"/>
        <v>#NUM!</v>
      </c>
      <c r="X19" s="89" t="e">
        <f t="shared" si="13"/>
        <v>#NUM!</v>
      </c>
      <c r="Y19" s="89" t="e">
        <f t="shared" si="14"/>
        <v>#NUM!</v>
      </c>
      <c r="Z19" s="89" t="e">
        <f t="shared" si="15"/>
        <v>#N/A</v>
      </c>
      <c r="AA19" s="89" t="e">
        <f t="shared" si="16"/>
        <v>#NUM!</v>
      </c>
      <c r="AB19" s="89" t="e">
        <f t="shared" si="17"/>
        <v>#NUM!</v>
      </c>
      <c r="AC19" s="89" t="e">
        <f t="shared" si="18"/>
        <v>#NUM!</v>
      </c>
      <c r="AD19" s="89" t="e">
        <f t="shared" si="19"/>
        <v>#NUM!</v>
      </c>
      <c r="AE19" s="89" t="e">
        <f t="shared" si="20"/>
        <v>#NUM!</v>
      </c>
      <c r="AF19" s="89" t="e">
        <f t="shared" si="21"/>
        <v>#N/A</v>
      </c>
      <c r="AG19" s="89" t="e">
        <f t="shared" si="22"/>
        <v>#NUM!</v>
      </c>
      <c r="AH19" s="89" t="e">
        <f t="shared" si="23"/>
        <v>#NUM!</v>
      </c>
      <c r="AI19" s="89" t="e">
        <f t="shared" si="24"/>
        <v>#NUM!</v>
      </c>
      <c r="AJ19" s="89" t="e">
        <f t="shared" si="25"/>
        <v>#N/A</v>
      </c>
    </row>
    <row r="20" spans="1:36" ht="12.95" customHeight="1" x14ac:dyDescent="0.15">
      <c r="A20" s="88"/>
      <c r="B20" s="99"/>
      <c r="C20" s="99"/>
      <c r="D20" s="88"/>
      <c r="E20" s="88"/>
      <c r="F20" s="4" t="str">
        <f t="shared" si="26"/>
        <v/>
      </c>
      <c r="G20" s="88"/>
      <c r="H20" s="88"/>
      <c r="I20" s="88"/>
      <c r="J20" s="1" t="s">
        <v>15</v>
      </c>
      <c r="K20" s="89" t="e">
        <f t="shared" si="0"/>
        <v>#NUM!</v>
      </c>
      <c r="L20" s="89" t="e">
        <f t="shared" si="1"/>
        <v>#NUM!</v>
      </c>
      <c r="M20" s="89" t="e">
        <f t="shared" si="2"/>
        <v>#NUM!</v>
      </c>
      <c r="N20" s="89" t="e">
        <f t="shared" si="3"/>
        <v>#NUM!</v>
      </c>
      <c r="O20" s="89" t="e">
        <f t="shared" si="4"/>
        <v>#NUM!</v>
      </c>
      <c r="P20" s="89" t="e">
        <f t="shared" si="5"/>
        <v>#N/A</v>
      </c>
      <c r="Q20" s="89" t="e">
        <f t="shared" si="6"/>
        <v>#NUM!</v>
      </c>
      <c r="R20" s="89"/>
      <c r="S20" s="89" t="e">
        <f t="shared" si="8"/>
        <v>#NUM!</v>
      </c>
      <c r="T20" s="89" t="e">
        <f t="shared" si="9"/>
        <v>#NUM!</v>
      </c>
      <c r="U20" s="89" t="e">
        <f t="shared" si="10"/>
        <v>#N/A</v>
      </c>
      <c r="V20" s="89" t="e">
        <f t="shared" si="11"/>
        <v>#NUM!</v>
      </c>
      <c r="W20" s="89" t="e">
        <f t="shared" si="12"/>
        <v>#NUM!</v>
      </c>
      <c r="X20" s="89" t="e">
        <f t="shared" si="13"/>
        <v>#NUM!</v>
      </c>
      <c r="Y20" s="89" t="e">
        <f t="shared" si="14"/>
        <v>#NUM!</v>
      </c>
      <c r="Z20" s="89" t="e">
        <f t="shared" si="15"/>
        <v>#N/A</v>
      </c>
      <c r="AA20" s="89" t="e">
        <f t="shared" si="16"/>
        <v>#NUM!</v>
      </c>
      <c r="AB20" s="89" t="e">
        <f t="shared" si="17"/>
        <v>#NUM!</v>
      </c>
      <c r="AC20" s="89" t="e">
        <f t="shared" si="18"/>
        <v>#NUM!</v>
      </c>
      <c r="AD20" s="89" t="e">
        <f t="shared" si="19"/>
        <v>#NUM!</v>
      </c>
      <c r="AE20" s="89" t="e">
        <f t="shared" si="20"/>
        <v>#NUM!</v>
      </c>
      <c r="AF20" s="89" t="e">
        <f t="shared" si="21"/>
        <v>#N/A</v>
      </c>
      <c r="AG20" s="89" t="e">
        <f t="shared" si="22"/>
        <v>#NUM!</v>
      </c>
      <c r="AH20" s="89" t="e">
        <f t="shared" si="23"/>
        <v>#NUM!</v>
      </c>
      <c r="AI20" s="89" t="e">
        <f t="shared" si="24"/>
        <v>#NUM!</v>
      </c>
      <c r="AJ20" s="89" t="e">
        <f t="shared" si="25"/>
        <v>#N/A</v>
      </c>
    </row>
    <row r="21" spans="1:36" ht="12.95" customHeight="1" x14ac:dyDescent="0.15">
      <c r="A21" s="88"/>
      <c r="B21" s="99"/>
      <c r="C21" s="99"/>
      <c r="D21" s="88"/>
      <c r="E21" s="88"/>
      <c r="F21" s="4" t="str">
        <f t="shared" si="26"/>
        <v/>
      </c>
      <c r="G21" s="88"/>
      <c r="H21" s="88"/>
      <c r="I21" s="88"/>
      <c r="J21" s="1" t="s">
        <v>15</v>
      </c>
      <c r="K21" s="89" t="e">
        <f t="shared" si="0"/>
        <v>#NUM!</v>
      </c>
      <c r="L21" s="89" t="e">
        <f t="shared" si="1"/>
        <v>#NUM!</v>
      </c>
      <c r="M21" s="89" t="e">
        <f t="shared" si="2"/>
        <v>#NUM!</v>
      </c>
      <c r="N21" s="89" t="e">
        <f t="shared" si="3"/>
        <v>#NUM!</v>
      </c>
      <c r="O21" s="89" t="e">
        <f t="shared" si="4"/>
        <v>#NUM!</v>
      </c>
      <c r="P21" s="89" t="e">
        <f t="shared" si="5"/>
        <v>#N/A</v>
      </c>
      <c r="Q21" s="89" t="e">
        <f t="shared" si="6"/>
        <v>#NUM!</v>
      </c>
      <c r="R21" s="89" t="e">
        <f t="shared" si="7"/>
        <v>#NUM!</v>
      </c>
      <c r="S21" s="89" t="e">
        <f t="shared" si="8"/>
        <v>#NUM!</v>
      </c>
      <c r="T21" s="89" t="e">
        <f t="shared" si="9"/>
        <v>#NUM!</v>
      </c>
      <c r="U21" s="89" t="e">
        <f t="shared" si="10"/>
        <v>#N/A</v>
      </c>
      <c r="V21" s="89" t="e">
        <f t="shared" si="11"/>
        <v>#NUM!</v>
      </c>
      <c r="W21" s="89" t="e">
        <f t="shared" si="12"/>
        <v>#NUM!</v>
      </c>
      <c r="X21" s="89" t="e">
        <f t="shared" si="13"/>
        <v>#NUM!</v>
      </c>
      <c r="Y21" s="89" t="e">
        <f t="shared" si="14"/>
        <v>#NUM!</v>
      </c>
      <c r="Z21" s="89" t="e">
        <f t="shared" si="15"/>
        <v>#N/A</v>
      </c>
      <c r="AA21" s="89" t="e">
        <f t="shared" si="16"/>
        <v>#NUM!</v>
      </c>
      <c r="AB21" s="89" t="e">
        <f t="shared" si="17"/>
        <v>#NUM!</v>
      </c>
      <c r="AC21" s="89" t="e">
        <f t="shared" si="18"/>
        <v>#NUM!</v>
      </c>
      <c r="AD21" s="89" t="e">
        <f t="shared" si="19"/>
        <v>#NUM!</v>
      </c>
      <c r="AE21" s="89" t="e">
        <f t="shared" si="20"/>
        <v>#NUM!</v>
      </c>
      <c r="AF21" s="89" t="e">
        <f t="shared" si="21"/>
        <v>#N/A</v>
      </c>
      <c r="AG21" s="89" t="e">
        <f t="shared" si="22"/>
        <v>#NUM!</v>
      </c>
      <c r="AH21" s="89" t="e">
        <f t="shared" si="23"/>
        <v>#NUM!</v>
      </c>
      <c r="AI21" s="89" t="e">
        <f t="shared" si="24"/>
        <v>#NUM!</v>
      </c>
      <c r="AJ21" s="89" t="e">
        <f t="shared" si="25"/>
        <v>#N/A</v>
      </c>
    </row>
    <row r="22" spans="1:36" ht="12.95" customHeight="1" x14ac:dyDescent="0.15">
      <c r="A22" s="88"/>
      <c r="B22" s="134"/>
      <c r="C22" s="135"/>
      <c r="D22" s="88"/>
      <c r="E22" s="88"/>
      <c r="F22" s="4" t="str">
        <f t="shared" si="26"/>
        <v/>
      </c>
      <c r="G22" s="88"/>
      <c r="H22" s="88"/>
      <c r="I22" s="88"/>
      <c r="J22" s="1" t="s">
        <v>15</v>
      </c>
      <c r="K22" s="89" t="e">
        <f t="shared" si="0"/>
        <v>#NUM!</v>
      </c>
      <c r="L22" s="89" t="e">
        <f t="shared" si="1"/>
        <v>#NUM!</v>
      </c>
      <c r="M22" s="89" t="e">
        <f t="shared" si="2"/>
        <v>#NUM!</v>
      </c>
      <c r="N22" s="89" t="e">
        <f t="shared" si="3"/>
        <v>#NUM!</v>
      </c>
      <c r="O22" s="89" t="e">
        <f t="shared" si="4"/>
        <v>#NUM!</v>
      </c>
      <c r="P22" s="89" t="e">
        <f t="shared" si="5"/>
        <v>#N/A</v>
      </c>
      <c r="Q22" s="89" t="e">
        <f t="shared" si="6"/>
        <v>#NUM!</v>
      </c>
      <c r="R22" s="89" t="e">
        <f t="shared" si="7"/>
        <v>#NUM!</v>
      </c>
      <c r="S22" s="89" t="e">
        <f t="shared" si="8"/>
        <v>#NUM!</v>
      </c>
      <c r="T22" s="89" t="e">
        <f t="shared" si="9"/>
        <v>#NUM!</v>
      </c>
      <c r="U22" s="89" t="e">
        <f t="shared" si="10"/>
        <v>#N/A</v>
      </c>
      <c r="V22" s="89" t="e">
        <f t="shared" si="11"/>
        <v>#NUM!</v>
      </c>
      <c r="W22" s="89" t="e">
        <f t="shared" si="12"/>
        <v>#NUM!</v>
      </c>
      <c r="X22" s="89" t="e">
        <f t="shared" si="13"/>
        <v>#NUM!</v>
      </c>
      <c r="Y22" s="89" t="e">
        <f t="shared" si="14"/>
        <v>#NUM!</v>
      </c>
      <c r="Z22" s="89" t="e">
        <f t="shared" si="15"/>
        <v>#N/A</v>
      </c>
      <c r="AA22" s="89" t="e">
        <f t="shared" si="16"/>
        <v>#NUM!</v>
      </c>
      <c r="AB22" s="89" t="e">
        <f t="shared" si="17"/>
        <v>#NUM!</v>
      </c>
      <c r="AC22" s="89" t="e">
        <f t="shared" si="18"/>
        <v>#NUM!</v>
      </c>
      <c r="AD22" s="89" t="e">
        <f t="shared" si="19"/>
        <v>#NUM!</v>
      </c>
      <c r="AE22" s="89" t="e">
        <f t="shared" si="20"/>
        <v>#NUM!</v>
      </c>
      <c r="AF22" s="89" t="e">
        <f t="shared" si="21"/>
        <v>#N/A</v>
      </c>
      <c r="AG22" s="89" t="e">
        <f t="shared" si="22"/>
        <v>#NUM!</v>
      </c>
      <c r="AH22" s="89" t="e">
        <f t="shared" si="23"/>
        <v>#NUM!</v>
      </c>
      <c r="AI22" s="89" t="e">
        <f t="shared" si="24"/>
        <v>#NUM!</v>
      </c>
      <c r="AJ22" s="89" t="e">
        <f t="shared" si="25"/>
        <v>#N/A</v>
      </c>
    </row>
    <row r="23" spans="1:36" ht="12.95" customHeight="1" x14ac:dyDescent="0.15">
      <c r="A23" s="88"/>
      <c r="B23" s="99"/>
      <c r="C23" s="99"/>
      <c r="D23" s="88"/>
      <c r="E23" s="88"/>
      <c r="F23" s="4" t="str">
        <f t="shared" si="26"/>
        <v/>
      </c>
      <c r="G23" s="88"/>
      <c r="H23" s="88"/>
      <c r="I23" s="88"/>
      <c r="J23" s="1" t="s">
        <v>15</v>
      </c>
      <c r="K23" s="89" t="e">
        <f t="shared" si="0"/>
        <v>#NUM!</v>
      </c>
      <c r="L23" s="89" t="e">
        <f t="shared" si="1"/>
        <v>#NUM!</v>
      </c>
      <c r="M23" s="89" t="e">
        <f t="shared" si="2"/>
        <v>#NUM!</v>
      </c>
      <c r="N23" s="89" t="e">
        <f t="shared" si="3"/>
        <v>#NUM!</v>
      </c>
      <c r="O23" s="89" t="e">
        <f t="shared" si="4"/>
        <v>#NUM!</v>
      </c>
      <c r="P23" s="89" t="e">
        <f t="shared" si="5"/>
        <v>#N/A</v>
      </c>
      <c r="Q23" s="89" t="e">
        <f t="shared" si="6"/>
        <v>#NUM!</v>
      </c>
      <c r="R23" s="89" t="e">
        <f t="shared" si="7"/>
        <v>#NUM!</v>
      </c>
      <c r="S23" s="89" t="e">
        <f t="shared" si="8"/>
        <v>#NUM!</v>
      </c>
      <c r="T23" s="89" t="e">
        <f t="shared" si="9"/>
        <v>#NUM!</v>
      </c>
      <c r="U23" s="89" t="e">
        <f t="shared" si="10"/>
        <v>#N/A</v>
      </c>
      <c r="V23" s="89" t="e">
        <f t="shared" si="11"/>
        <v>#NUM!</v>
      </c>
      <c r="W23" s="89" t="e">
        <f t="shared" si="12"/>
        <v>#NUM!</v>
      </c>
      <c r="X23" s="89" t="e">
        <f t="shared" si="13"/>
        <v>#NUM!</v>
      </c>
      <c r="Y23" s="89" t="e">
        <f t="shared" si="14"/>
        <v>#NUM!</v>
      </c>
      <c r="Z23" s="89" t="e">
        <f t="shared" si="15"/>
        <v>#N/A</v>
      </c>
      <c r="AA23" s="89" t="e">
        <f t="shared" si="16"/>
        <v>#NUM!</v>
      </c>
      <c r="AB23" s="89" t="e">
        <f t="shared" si="17"/>
        <v>#NUM!</v>
      </c>
      <c r="AC23" s="89" t="e">
        <f t="shared" si="18"/>
        <v>#NUM!</v>
      </c>
      <c r="AD23" s="89" t="e">
        <f t="shared" si="19"/>
        <v>#NUM!</v>
      </c>
      <c r="AE23" s="89" t="e">
        <f t="shared" si="20"/>
        <v>#NUM!</v>
      </c>
      <c r="AF23" s="89" t="e">
        <f t="shared" si="21"/>
        <v>#N/A</v>
      </c>
      <c r="AG23" s="89" t="e">
        <f t="shared" si="22"/>
        <v>#NUM!</v>
      </c>
      <c r="AH23" s="89" t="e">
        <f t="shared" si="23"/>
        <v>#NUM!</v>
      </c>
      <c r="AI23" s="89" t="e">
        <f t="shared" si="24"/>
        <v>#NUM!</v>
      </c>
      <c r="AJ23" s="89" t="e">
        <f t="shared" si="25"/>
        <v>#N/A</v>
      </c>
    </row>
    <row r="24" spans="1:36" ht="12.95" customHeight="1" x14ac:dyDescent="0.15">
      <c r="A24" s="88"/>
      <c r="B24" s="99"/>
      <c r="C24" s="99"/>
      <c r="D24" s="88"/>
      <c r="E24" s="88"/>
      <c r="F24" s="4" t="str">
        <f t="shared" si="26"/>
        <v/>
      </c>
      <c r="G24" s="88"/>
      <c r="H24" s="88"/>
      <c r="I24" s="88"/>
      <c r="J24" s="1" t="s">
        <v>15</v>
      </c>
      <c r="K24" s="89" t="e">
        <f t="shared" si="0"/>
        <v>#NUM!</v>
      </c>
      <c r="L24" s="89" t="e">
        <f t="shared" si="1"/>
        <v>#NUM!</v>
      </c>
      <c r="M24" s="89" t="e">
        <f t="shared" si="2"/>
        <v>#NUM!</v>
      </c>
      <c r="N24" s="89" t="e">
        <f t="shared" si="3"/>
        <v>#NUM!</v>
      </c>
      <c r="O24" s="89" t="e">
        <f t="shared" si="4"/>
        <v>#NUM!</v>
      </c>
      <c r="P24" s="89" t="e">
        <f t="shared" si="5"/>
        <v>#N/A</v>
      </c>
      <c r="Q24" s="89" t="e">
        <f t="shared" si="6"/>
        <v>#NUM!</v>
      </c>
      <c r="R24" s="89" t="e">
        <f t="shared" si="7"/>
        <v>#NUM!</v>
      </c>
      <c r="S24" s="89" t="e">
        <f t="shared" si="8"/>
        <v>#NUM!</v>
      </c>
      <c r="T24" s="89" t="e">
        <f t="shared" si="9"/>
        <v>#NUM!</v>
      </c>
      <c r="U24" s="89" t="e">
        <f t="shared" si="10"/>
        <v>#N/A</v>
      </c>
      <c r="V24" s="89" t="e">
        <f t="shared" si="11"/>
        <v>#NUM!</v>
      </c>
      <c r="W24" s="89" t="e">
        <f t="shared" si="12"/>
        <v>#NUM!</v>
      </c>
      <c r="X24" s="89" t="e">
        <f t="shared" si="13"/>
        <v>#NUM!</v>
      </c>
      <c r="Y24" s="89" t="e">
        <f t="shared" si="14"/>
        <v>#NUM!</v>
      </c>
      <c r="Z24" s="89" t="e">
        <f t="shared" si="15"/>
        <v>#N/A</v>
      </c>
      <c r="AA24" s="89" t="e">
        <f t="shared" si="16"/>
        <v>#NUM!</v>
      </c>
      <c r="AB24" s="89" t="e">
        <f t="shared" si="17"/>
        <v>#NUM!</v>
      </c>
      <c r="AC24" s="89" t="e">
        <f t="shared" si="18"/>
        <v>#NUM!</v>
      </c>
      <c r="AD24" s="89" t="e">
        <f t="shared" si="19"/>
        <v>#NUM!</v>
      </c>
      <c r="AE24" s="89" t="e">
        <f t="shared" si="20"/>
        <v>#NUM!</v>
      </c>
      <c r="AF24" s="89" t="e">
        <f t="shared" si="21"/>
        <v>#N/A</v>
      </c>
      <c r="AG24" s="89" t="e">
        <f t="shared" si="22"/>
        <v>#NUM!</v>
      </c>
      <c r="AH24" s="89" t="e">
        <f t="shared" si="23"/>
        <v>#NUM!</v>
      </c>
      <c r="AI24" s="89" t="e">
        <f t="shared" si="24"/>
        <v>#NUM!</v>
      </c>
      <c r="AJ24" s="89" t="e">
        <f t="shared" si="25"/>
        <v>#N/A</v>
      </c>
    </row>
    <row r="25" spans="1:36" ht="12.95" customHeight="1" x14ac:dyDescent="0.15">
      <c r="A25" s="88"/>
      <c r="B25" s="99"/>
      <c r="C25" s="99"/>
      <c r="D25" s="88"/>
      <c r="E25" s="88"/>
      <c r="F25" s="4" t="str">
        <f t="shared" si="26"/>
        <v/>
      </c>
      <c r="G25" s="88"/>
      <c r="H25" s="88"/>
      <c r="I25" s="88"/>
      <c r="J25" s="1" t="s">
        <v>15</v>
      </c>
      <c r="K25" s="89" t="e">
        <f t="shared" si="0"/>
        <v>#NUM!</v>
      </c>
      <c r="L25" s="89" t="e">
        <f t="shared" si="1"/>
        <v>#NUM!</v>
      </c>
      <c r="M25" s="89" t="e">
        <f t="shared" si="2"/>
        <v>#NUM!</v>
      </c>
      <c r="N25" s="89" t="e">
        <f t="shared" si="3"/>
        <v>#NUM!</v>
      </c>
      <c r="O25" s="89" t="e">
        <f t="shared" si="4"/>
        <v>#NUM!</v>
      </c>
      <c r="P25" s="89" t="e">
        <f t="shared" si="5"/>
        <v>#N/A</v>
      </c>
      <c r="Q25" s="89" t="e">
        <f t="shared" si="6"/>
        <v>#NUM!</v>
      </c>
      <c r="R25" s="89" t="e">
        <f t="shared" si="7"/>
        <v>#NUM!</v>
      </c>
      <c r="S25" s="89" t="e">
        <f t="shared" si="8"/>
        <v>#NUM!</v>
      </c>
      <c r="T25" s="89" t="e">
        <f t="shared" si="9"/>
        <v>#NUM!</v>
      </c>
      <c r="U25" s="89" t="e">
        <f t="shared" si="10"/>
        <v>#N/A</v>
      </c>
      <c r="V25" s="89" t="e">
        <f t="shared" si="11"/>
        <v>#NUM!</v>
      </c>
      <c r="W25" s="89" t="e">
        <f t="shared" si="12"/>
        <v>#NUM!</v>
      </c>
      <c r="X25" s="89" t="e">
        <f t="shared" si="13"/>
        <v>#NUM!</v>
      </c>
      <c r="Y25" s="89" t="e">
        <f t="shared" si="14"/>
        <v>#NUM!</v>
      </c>
      <c r="Z25" s="89" t="e">
        <f t="shared" si="15"/>
        <v>#N/A</v>
      </c>
      <c r="AA25" s="89" t="e">
        <f t="shared" si="16"/>
        <v>#NUM!</v>
      </c>
      <c r="AB25" s="89" t="e">
        <f t="shared" si="17"/>
        <v>#NUM!</v>
      </c>
      <c r="AC25" s="89" t="e">
        <f t="shared" si="18"/>
        <v>#NUM!</v>
      </c>
      <c r="AD25" s="89" t="e">
        <f t="shared" si="19"/>
        <v>#NUM!</v>
      </c>
      <c r="AE25" s="89" t="e">
        <f t="shared" si="20"/>
        <v>#NUM!</v>
      </c>
      <c r="AF25" s="89" t="e">
        <f t="shared" si="21"/>
        <v>#N/A</v>
      </c>
      <c r="AG25" s="89" t="e">
        <f t="shared" si="22"/>
        <v>#NUM!</v>
      </c>
      <c r="AH25" s="89" t="e">
        <f t="shared" si="23"/>
        <v>#NUM!</v>
      </c>
      <c r="AI25" s="89" t="e">
        <f t="shared" si="24"/>
        <v>#NUM!</v>
      </c>
      <c r="AJ25" s="89" t="e">
        <f t="shared" si="25"/>
        <v>#N/A</v>
      </c>
    </row>
    <row r="26" spans="1:36" ht="12.95" customHeight="1" x14ac:dyDescent="0.15">
      <c r="A26" s="88"/>
      <c r="B26" s="134"/>
      <c r="C26" s="135"/>
      <c r="D26" s="88"/>
      <c r="E26" s="88"/>
      <c r="F26" s="4" t="str">
        <f t="shared" si="26"/>
        <v/>
      </c>
      <c r="G26" s="88"/>
      <c r="H26" s="88"/>
      <c r="I26" s="88"/>
      <c r="J26" s="1" t="s">
        <v>15</v>
      </c>
      <c r="K26" s="89" t="e">
        <f t="shared" si="0"/>
        <v>#NUM!</v>
      </c>
      <c r="L26" s="89" t="e">
        <f t="shared" si="1"/>
        <v>#NUM!</v>
      </c>
      <c r="M26" s="89" t="e">
        <f t="shared" si="2"/>
        <v>#NUM!</v>
      </c>
      <c r="N26" s="89" t="e">
        <f t="shared" si="3"/>
        <v>#NUM!</v>
      </c>
      <c r="O26" s="89" t="e">
        <f t="shared" si="4"/>
        <v>#NUM!</v>
      </c>
      <c r="P26" s="89" t="e">
        <f t="shared" si="5"/>
        <v>#N/A</v>
      </c>
      <c r="Q26" s="89" t="e">
        <f t="shared" si="6"/>
        <v>#NUM!</v>
      </c>
      <c r="R26" s="89" t="e">
        <f t="shared" si="7"/>
        <v>#NUM!</v>
      </c>
      <c r="S26" s="89" t="e">
        <f t="shared" si="8"/>
        <v>#NUM!</v>
      </c>
      <c r="T26" s="89" t="e">
        <f t="shared" si="9"/>
        <v>#NUM!</v>
      </c>
      <c r="U26" s="89" t="e">
        <f t="shared" si="10"/>
        <v>#N/A</v>
      </c>
      <c r="V26" s="89" t="e">
        <f t="shared" si="11"/>
        <v>#NUM!</v>
      </c>
      <c r="W26" s="89" t="e">
        <f t="shared" si="12"/>
        <v>#NUM!</v>
      </c>
      <c r="X26" s="89" t="e">
        <f t="shared" si="13"/>
        <v>#NUM!</v>
      </c>
      <c r="Y26" s="89" t="e">
        <f t="shared" si="14"/>
        <v>#NUM!</v>
      </c>
      <c r="Z26" s="89" t="e">
        <f t="shared" si="15"/>
        <v>#N/A</v>
      </c>
      <c r="AA26" s="89" t="e">
        <f t="shared" si="16"/>
        <v>#NUM!</v>
      </c>
      <c r="AB26" s="89" t="e">
        <f t="shared" si="17"/>
        <v>#NUM!</v>
      </c>
      <c r="AC26" s="89" t="e">
        <f t="shared" si="18"/>
        <v>#NUM!</v>
      </c>
      <c r="AD26" s="89" t="e">
        <f t="shared" si="19"/>
        <v>#NUM!</v>
      </c>
      <c r="AE26" s="89" t="e">
        <f t="shared" si="20"/>
        <v>#NUM!</v>
      </c>
      <c r="AF26" s="89" t="e">
        <f t="shared" si="21"/>
        <v>#N/A</v>
      </c>
      <c r="AG26" s="89" t="e">
        <f t="shared" si="22"/>
        <v>#NUM!</v>
      </c>
      <c r="AH26" s="89" t="e">
        <f t="shared" si="23"/>
        <v>#NUM!</v>
      </c>
      <c r="AI26" s="89" t="e">
        <f t="shared" si="24"/>
        <v>#NUM!</v>
      </c>
      <c r="AJ26" s="89" t="e">
        <f t="shared" si="25"/>
        <v>#N/A</v>
      </c>
    </row>
    <row r="27" spans="1:36" ht="12.95" customHeight="1" x14ac:dyDescent="0.15">
      <c r="A27" s="88"/>
      <c r="B27" s="134"/>
      <c r="C27" s="135"/>
      <c r="D27" s="88"/>
      <c r="E27" s="88"/>
      <c r="F27" s="4" t="str">
        <f t="shared" si="26"/>
        <v/>
      </c>
      <c r="G27" s="88"/>
      <c r="H27" s="88"/>
      <c r="I27" s="88"/>
      <c r="J27" s="1" t="s">
        <v>15</v>
      </c>
      <c r="K27" s="89" t="e">
        <f t="shared" si="0"/>
        <v>#NUM!</v>
      </c>
      <c r="L27" s="89" t="e">
        <f t="shared" si="1"/>
        <v>#NUM!</v>
      </c>
      <c r="M27" s="89" t="e">
        <f t="shared" si="2"/>
        <v>#NUM!</v>
      </c>
      <c r="N27" s="89" t="e">
        <f t="shared" si="3"/>
        <v>#NUM!</v>
      </c>
      <c r="O27" s="89" t="e">
        <f t="shared" si="4"/>
        <v>#NUM!</v>
      </c>
      <c r="P27" s="89" t="e">
        <f t="shared" si="5"/>
        <v>#N/A</v>
      </c>
      <c r="Q27" s="89" t="e">
        <f t="shared" si="6"/>
        <v>#NUM!</v>
      </c>
      <c r="R27" s="89" t="e">
        <f t="shared" si="7"/>
        <v>#NUM!</v>
      </c>
      <c r="S27" s="89" t="e">
        <f t="shared" si="8"/>
        <v>#NUM!</v>
      </c>
      <c r="T27" s="89" t="e">
        <f t="shared" si="9"/>
        <v>#NUM!</v>
      </c>
      <c r="U27" s="89" t="e">
        <f t="shared" si="10"/>
        <v>#N/A</v>
      </c>
      <c r="V27" s="89" t="e">
        <f t="shared" si="11"/>
        <v>#NUM!</v>
      </c>
      <c r="W27" s="89" t="e">
        <f t="shared" si="12"/>
        <v>#NUM!</v>
      </c>
      <c r="X27" s="89" t="e">
        <f t="shared" si="13"/>
        <v>#NUM!</v>
      </c>
      <c r="Y27" s="89" t="e">
        <f t="shared" si="14"/>
        <v>#NUM!</v>
      </c>
      <c r="Z27" s="89" t="e">
        <f t="shared" si="15"/>
        <v>#N/A</v>
      </c>
      <c r="AA27" s="89" t="e">
        <f t="shared" si="16"/>
        <v>#NUM!</v>
      </c>
      <c r="AB27" s="89" t="e">
        <f t="shared" si="17"/>
        <v>#NUM!</v>
      </c>
      <c r="AC27" s="89" t="e">
        <f t="shared" si="18"/>
        <v>#NUM!</v>
      </c>
      <c r="AD27" s="89" t="e">
        <f t="shared" si="19"/>
        <v>#NUM!</v>
      </c>
      <c r="AE27" s="89" t="e">
        <f t="shared" si="20"/>
        <v>#NUM!</v>
      </c>
      <c r="AF27" s="89" t="e">
        <f t="shared" si="21"/>
        <v>#N/A</v>
      </c>
      <c r="AG27" s="89" t="e">
        <f t="shared" si="22"/>
        <v>#NUM!</v>
      </c>
      <c r="AH27" s="89" t="e">
        <f t="shared" si="23"/>
        <v>#NUM!</v>
      </c>
      <c r="AI27" s="89" t="e">
        <f t="shared" si="24"/>
        <v>#NUM!</v>
      </c>
      <c r="AJ27" s="89" t="e">
        <f t="shared" si="25"/>
        <v>#N/A</v>
      </c>
    </row>
    <row r="28" spans="1:36" ht="12.95" customHeight="1" x14ac:dyDescent="0.15">
      <c r="A28" s="88"/>
      <c r="B28" s="134"/>
      <c r="C28" s="135"/>
      <c r="D28" s="88"/>
      <c r="E28" s="88"/>
      <c r="F28" s="4" t="str">
        <f t="shared" si="26"/>
        <v/>
      </c>
      <c r="G28" s="88"/>
      <c r="H28" s="88"/>
      <c r="I28" s="88"/>
      <c r="J28" s="1" t="s">
        <v>15</v>
      </c>
      <c r="K28" s="89" t="e">
        <f t="shared" si="0"/>
        <v>#NUM!</v>
      </c>
      <c r="L28" s="89" t="e">
        <f t="shared" si="1"/>
        <v>#NUM!</v>
      </c>
      <c r="M28" s="89" t="e">
        <f t="shared" si="2"/>
        <v>#NUM!</v>
      </c>
      <c r="N28" s="89" t="e">
        <f t="shared" si="3"/>
        <v>#NUM!</v>
      </c>
      <c r="O28" s="89" t="e">
        <f t="shared" si="4"/>
        <v>#NUM!</v>
      </c>
      <c r="P28" s="89" t="e">
        <f t="shared" si="5"/>
        <v>#N/A</v>
      </c>
      <c r="Q28" s="89" t="e">
        <f t="shared" si="6"/>
        <v>#NUM!</v>
      </c>
      <c r="R28" s="89" t="e">
        <f t="shared" si="7"/>
        <v>#NUM!</v>
      </c>
      <c r="S28" s="89" t="e">
        <f t="shared" si="8"/>
        <v>#NUM!</v>
      </c>
      <c r="T28" s="89" t="e">
        <f t="shared" si="9"/>
        <v>#NUM!</v>
      </c>
      <c r="U28" s="89" t="e">
        <f t="shared" si="10"/>
        <v>#N/A</v>
      </c>
      <c r="V28" s="89" t="e">
        <f t="shared" si="11"/>
        <v>#NUM!</v>
      </c>
      <c r="W28" s="89" t="e">
        <f t="shared" si="12"/>
        <v>#NUM!</v>
      </c>
      <c r="X28" s="89" t="e">
        <f t="shared" si="13"/>
        <v>#NUM!</v>
      </c>
      <c r="Y28" s="89" t="e">
        <f t="shared" si="14"/>
        <v>#NUM!</v>
      </c>
      <c r="Z28" s="89" t="e">
        <f t="shared" si="15"/>
        <v>#N/A</v>
      </c>
      <c r="AA28" s="89" t="e">
        <f t="shared" si="16"/>
        <v>#NUM!</v>
      </c>
      <c r="AB28" s="89" t="e">
        <f t="shared" si="17"/>
        <v>#NUM!</v>
      </c>
      <c r="AC28" s="89" t="e">
        <f t="shared" si="18"/>
        <v>#NUM!</v>
      </c>
      <c r="AD28" s="89" t="e">
        <f t="shared" si="19"/>
        <v>#NUM!</v>
      </c>
      <c r="AE28" s="89" t="e">
        <f t="shared" si="20"/>
        <v>#NUM!</v>
      </c>
      <c r="AF28" s="89" t="e">
        <f t="shared" si="21"/>
        <v>#N/A</v>
      </c>
      <c r="AG28" s="89" t="e">
        <f t="shared" si="22"/>
        <v>#NUM!</v>
      </c>
      <c r="AH28" s="89" t="e">
        <f t="shared" si="23"/>
        <v>#NUM!</v>
      </c>
      <c r="AI28" s="89" t="e">
        <f t="shared" si="24"/>
        <v>#NUM!</v>
      </c>
      <c r="AJ28" s="89" t="e">
        <f t="shared" si="25"/>
        <v>#N/A</v>
      </c>
    </row>
    <row r="29" spans="1:36" ht="12.95" customHeight="1" x14ac:dyDescent="0.15">
      <c r="A29" s="88"/>
      <c r="B29" s="134"/>
      <c r="C29" s="135"/>
      <c r="D29" s="88"/>
      <c r="E29" s="88"/>
      <c r="F29" s="4" t="str">
        <f t="shared" si="26"/>
        <v/>
      </c>
      <c r="G29" s="88"/>
      <c r="H29" s="88"/>
      <c r="I29" s="88"/>
      <c r="J29" s="1" t="s">
        <v>15</v>
      </c>
      <c r="K29" s="89" t="e">
        <f t="shared" si="0"/>
        <v>#NUM!</v>
      </c>
      <c r="L29" s="89" t="e">
        <f t="shared" si="1"/>
        <v>#NUM!</v>
      </c>
      <c r="M29" s="89" t="e">
        <f t="shared" si="2"/>
        <v>#NUM!</v>
      </c>
      <c r="N29" s="89" t="e">
        <f t="shared" si="3"/>
        <v>#NUM!</v>
      </c>
      <c r="O29" s="89" t="e">
        <f t="shared" si="4"/>
        <v>#NUM!</v>
      </c>
      <c r="P29" s="89" t="e">
        <f t="shared" si="5"/>
        <v>#N/A</v>
      </c>
      <c r="Q29" s="89" t="e">
        <f t="shared" si="6"/>
        <v>#NUM!</v>
      </c>
      <c r="R29" s="89" t="e">
        <f t="shared" si="7"/>
        <v>#NUM!</v>
      </c>
      <c r="S29" s="89" t="e">
        <f t="shared" si="8"/>
        <v>#NUM!</v>
      </c>
      <c r="T29" s="89" t="e">
        <f t="shared" si="9"/>
        <v>#NUM!</v>
      </c>
      <c r="U29" s="89" t="e">
        <f t="shared" si="10"/>
        <v>#N/A</v>
      </c>
      <c r="V29" s="89" t="e">
        <f t="shared" si="11"/>
        <v>#NUM!</v>
      </c>
      <c r="W29" s="89" t="e">
        <f t="shared" si="12"/>
        <v>#NUM!</v>
      </c>
      <c r="X29" s="89" t="e">
        <f t="shared" si="13"/>
        <v>#NUM!</v>
      </c>
      <c r="Y29" s="89" t="e">
        <f t="shared" si="14"/>
        <v>#NUM!</v>
      </c>
      <c r="Z29" s="89" t="e">
        <f t="shared" si="15"/>
        <v>#N/A</v>
      </c>
      <c r="AA29" s="89" t="e">
        <f t="shared" si="16"/>
        <v>#NUM!</v>
      </c>
      <c r="AB29" s="89" t="e">
        <f t="shared" si="17"/>
        <v>#NUM!</v>
      </c>
      <c r="AC29" s="89" t="e">
        <f t="shared" si="18"/>
        <v>#NUM!</v>
      </c>
      <c r="AD29" s="89" t="e">
        <f t="shared" si="19"/>
        <v>#NUM!</v>
      </c>
      <c r="AE29" s="89" t="e">
        <f t="shared" si="20"/>
        <v>#NUM!</v>
      </c>
      <c r="AF29" s="89" t="e">
        <f t="shared" si="21"/>
        <v>#N/A</v>
      </c>
      <c r="AG29" s="89" t="e">
        <f t="shared" si="22"/>
        <v>#NUM!</v>
      </c>
      <c r="AH29" s="89" t="e">
        <f t="shared" si="23"/>
        <v>#NUM!</v>
      </c>
      <c r="AI29" s="89" t="e">
        <f t="shared" si="24"/>
        <v>#NUM!</v>
      </c>
      <c r="AJ29" s="89" t="e">
        <f t="shared" si="25"/>
        <v>#N/A</v>
      </c>
    </row>
    <row r="30" spans="1:36" ht="12.95" customHeight="1" x14ac:dyDescent="0.15">
      <c r="A30" s="88"/>
      <c r="B30" s="134"/>
      <c r="C30" s="135"/>
      <c r="D30" s="88"/>
      <c r="E30" s="88"/>
      <c r="F30" s="4" t="str">
        <f t="shared" si="26"/>
        <v/>
      </c>
      <c r="G30" s="88"/>
      <c r="H30" s="88"/>
      <c r="I30" s="88"/>
      <c r="J30" s="1" t="s">
        <v>15</v>
      </c>
      <c r="K30" s="89" t="e">
        <f t="shared" si="0"/>
        <v>#NUM!</v>
      </c>
      <c r="L30" s="89" t="e">
        <f t="shared" si="1"/>
        <v>#NUM!</v>
      </c>
      <c r="M30" s="89" t="e">
        <f t="shared" si="2"/>
        <v>#NUM!</v>
      </c>
      <c r="N30" s="89" t="e">
        <f t="shared" si="3"/>
        <v>#NUM!</v>
      </c>
      <c r="O30" s="89" t="e">
        <f t="shared" si="4"/>
        <v>#NUM!</v>
      </c>
      <c r="P30" s="89" t="e">
        <f t="shared" si="5"/>
        <v>#N/A</v>
      </c>
      <c r="Q30" s="89" t="e">
        <f t="shared" si="6"/>
        <v>#NUM!</v>
      </c>
      <c r="R30" s="89" t="e">
        <f t="shared" si="7"/>
        <v>#NUM!</v>
      </c>
      <c r="S30" s="89" t="e">
        <f t="shared" si="8"/>
        <v>#NUM!</v>
      </c>
      <c r="T30" s="89" t="e">
        <f t="shared" si="9"/>
        <v>#NUM!</v>
      </c>
      <c r="U30" s="89" t="e">
        <f t="shared" si="10"/>
        <v>#N/A</v>
      </c>
      <c r="V30" s="89" t="e">
        <f t="shared" si="11"/>
        <v>#NUM!</v>
      </c>
      <c r="W30" s="89" t="e">
        <f t="shared" si="12"/>
        <v>#NUM!</v>
      </c>
      <c r="X30" s="89" t="e">
        <f t="shared" si="13"/>
        <v>#NUM!</v>
      </c>
      <c r="Y30" s="89" t="e">
        <f t="shared" si="14"/>
        <v>#NUM!</v>
      </c>
      <c r="Z30" s="89" t="e">
        <f t="shared" si="15"/>
        <v>#N/A</v>
      </c>
      <c r="AA30" s="89" t="e">
        <f t="shared" si="16"/>
        <v>#NUM!</v>
      </c>
      <c r="AB30" s="89" t="e">
        <f t="shared" si="17"/>
        <v>#NUM!</v>
      </c>
      <c r="AC30" s="89" t="e">
        <f t="shared" si="18"/>
        <v>#NUM!</v>
      </c>
      <c r="AD30" s="89" t="e">
        <f t="shared" si="19"/>
        <v>#NUM!</v>
      </c>
      <c r="AE30" s="89" t="e">
        <f t="shared" si="20"/>
        <v>#NUM!</v>
      </c>
      <c r="AF30" s="89" t="e">
        <f t="shared" si="21"/>
        <v>#N/A</v>
      </c>
      <c r="AG30" s="89" t="e">
        <f t="shared" si="22"/>
        <v>#NUM!</v>
      </c>
      <c r="AH30" s="89" t="e">
        <f t="shared" si="23"/>
        <v>#NUM!</v>
      </c>
      <c r="AI30" s="89" t="e">
        <f t="shared" si="24"/>
        <v>#NUM!</v>
      </c>
      <c r="AJ30" s="89" t="e">
        <f t="shared" si="25"/>
        <v>#N/A</v>
      </c>
    </row>
    <row r="31" spans="1:36" ht="12.95" customHeight="1" x14ac:dyDescent="0.15">
      <c r="A31" s="88"/>
      <c r="B31" s="99"/>
      <c r="C31" s="99"/>
      <c r="D31" s="88"/>
      <c r="E31" s="88"/>
      <c r="F31" s="4" t="str">
        <f t="shared" si="26"/>
        <v/>
      </c>
      <c r="G31" s="88"/>
      <c r="H31" s="88"/>
      <c r="I31" s="88"/>
      <c r="J31" s="1" t="s">
        <v>15</v>
      </c>
      <c r="K31" s="89" t="e">
        <f t="shared" si="0"/>
        <v>#NUM!</v>
      </c>
      <c r="L31" s="89" t="e">
        <f t="shared" si="1"/>
        <v>#NUM!</v>
      </c>
      <c r="M31" s="89" t="e">
        <f t="shared" si="2"/>
        <v>#NUM!</v>
      </c>
      <c r="N31" s="89" t="e">
        <f t="shared" si="3"/>
        <v>#NUM!</v>
      </c>
      <c r="O31" s="89" t="e">
        <f t="shared" si="4"/>
        <v>#NUM!</v>
      </c>
      <c r="P31" s="89" t="e">
        <f t="shared" si="5"/>
        <v>#N/A</v>
      </c>
      <c r="Q31" s="89" t="e">
        <f t="shared" si="6"/>
        <v>#NUM!</v>
      </c>
      <c r="R31" s="89" t="e">
        <f t="shared" si="7"/>
        <v>#NUM!</v>
      </c>
      <c r="S31" s="89" t="e">
        <f t="shared" si="8"/>
        <v>#NUM!</v>
      </c>
      <c r="T31" s="89" t="e">
        <f t="shared" si="9"/>
        <v>#NUM!</v>
      </c>
      <c r="U31" s="89" t="e">
        <f t="shared" si="10"/>
        <v>#N/A</v>
      </c>
      <c r="V31" s="89" t="e">
        <f t="shared" si="11"/>
        <v>#NUM!</v>
      </c>
      <c r="W31" s="89" t="e">
        <f t="shared" si="12"/>
        <v>#NUM!</v>
      </c>
      <c r="X31" s="89" t="e">
        <f t="shared" si="13"/>
        <v>#NUM!</v>
      </c>
      <c r="Y31" s="89" t="e">
        <f t="shared" si="14"/>
        <v>#NUM!</v>
      </c>
      <c r="Z31" s="89" t="e">
        <f t="shared" si="15"/>
        <v>#N/A</v>
      </c>
      <c r="AA31" s="89" t="e">
        <f t="shared" si="16"/>
        <v>#NUM!</v>
      </c>
      <c r="AB31" s="89" t="e">
        <f t="shared" si="17"/>
        <v>#NUM!</v>
      </c>
      <c r="AC31" s="89" t="e">
        <f t="shared" si="18"/>
        <v>#NUM!</v>
      </c>
      <c r="AD31" s="89" t="e">
        <f t="shared" si="19"/>
        <v>#NUM!</v>
      </c>
      <c r="AE31" s="89" t="e">
        <f t="shared" si="20"/>
        <v>#NUM!</v>
      </c>
      <c r="AF31" s="89" t="e">
        <f t="shared" si="21"/>
        <v>#N/A</v>
      </c>
      <c r="AG31" s="89" t="e">
        <f t="shared" si="22"/>
        <v>#NUM!</v>
      </c>
      <c r="AH31" s="89" t="e">
        <f t="shared" si="23"/>
        <v>#NUM!</v>
      </c>
      <c r="AI31" s="89" t="e">
        <f t="shared" si="24"/>
        <v>#NUM!</v>
      </c>
      <c r="AJ31" s="89" t="e">
        <f t="shared" si="25"/>
        <v>#N/A</v>
      </c>
    </row>
    <row r="32" spans="1:36" ht="12.95" customHeight="1" x14ac:dyDescent="0.15">
      <c r="A32" s="88"/>
      <c r="B32" s="99"/>
      <c r="C32" s="99"/>
      <c r="D32" s="88"/>
      <c r="E32" s="88"/>
      <c r="F32" s="4" t="str">
        <f t="shared" si="26"/>
        <v/>
      </c>
      <c r="G32" s="88"/>
      <c r="H32" s="88"/>
      <c r="I32" s="88"/>
      <c r="J32" s="1" t="s">
        <v>15</v>
      </c>
      <c r="K32" s="89" t="e">
        <f t="shared" si="0"/>
        <v>#NUM!</v>
      </c>
      <c r="L32" s="89" t="e">
        <f t="shared" si="1"/>
        <v>#NUM!</v>
      </c>
      <c r="M32" s="89" t="e">
        <f t="shared" si="2"/>
        <v>#NUM!</v>
      </c>
      <c r="N32" s="89" t="e">
        <f t="shared" si="3"/>
        <v>#NUM!</v>
      </c>
      <c r="O32" s="89" t="e">
        <f t="shared" si="4"/>
        <v>#NUM!</v>
      </c>
      <c r="P32" s="89" t="e">
        <f t="shared" si="5"/>
        <v>#N/A</v>
      </c>
      <c r="Q32" s="89" t="e">
        <f t="shared" si="6"/>
        <v>#NUM!</v>
      </c>
      <c r="R32" s="89" t="e">
        <f t="shared" si="7"/>
        <v>#NUM!</v>
      </c>
      <c r="S32" s="89" t="e">
        <f t="shared" si="8"/>
        <v>#NUM!</v>
      </c>
      <c r="T32" s="89" t="e">
        <f t="shared" si="9"/>
        <v>#NUM!</v>
      </c>
      <c r="U32" s="89" t="e">
        <f t="shared" si="10"/>
        <v>#N/A</v>
      </c>
      <c r="V32" s="89" t="e">
        <f t="shared" si="11"/>
        <v>#NUM!</v>
      </c>
      <c r="W32" s="89" t="e">
        <f t="shared" si="12"/>
        <v>#NUM!</v>
      </c>
      <c r="X32" s="89" t="e">
        <f t="shared" si="13"/>
        <v>#NUM!</v>
      </c>
      <c r="Y32" s="89" t="e">
        <f t="shared" si="14"/>
        <v>#NUM!</v>
      </c>
      <c r="Z32" s="89" t="e">
        <f t="shared" si="15"/>
        <v>#N/A</v>
      </c>
      <c r="AA32" s="89" t="e">
        <f t="shared" si="16"/>
        <v>#NUM!</v>
      </c>
      <c r="AB32" s="89" t="e">
        <f t="shared" si="17"/>
        <v>#NUM!</v>
      </c>
      <c r="AC32" s="89" t="e">
        <f t="shared" si="18"/>
        <v>#NUM!</v>
      </c>
      <c r="AD32" s="89" t="e">
        <f t="shared" si="19"/>
        <v>#NUM!</v>
      </c>
      <c r="AE32" s="89" t="e">
        <f t="shared" si="20"/>
        <v>#NUM!</v>
      </c>
      <c r="AF32" s="89" t="e">
        <f t="shared" si="21"/>
        <v>#N/A</v>
      </c>
      <c r="AG32" s="89" t="e">
        <f t="shared" si="22"/>
        <v>#NUM!</v>
      </c>
      <c r="AH32" s="89" t="e">
        <f t="shared" si="23"/>
        <v>#NUM!</v>
      </c>
      <c r="AI32" s="89" t="e">
        <f t="shared" si="24"/>
        <v>#NUM!</v>
      </c>
      <c r="AJ32" s="89" t="e">
        <f t="shared" si="25"/>
        <v>#N/A</v>
      </c>
    </row>
    <row r="33" spans="1:36" ht="12.95" customHeight="1" x14ac:dyDescent="0.15">
      <c r="A33" s="88"/>
      <c r="B33" s="99"/>
      <c r="C33" s="99"/>
      <c r="D33" s="88"/>
      <c r="E33" s="88"/>
      <c r="F33" s="4" t="str">
        <f t="shared" si="26"/>
        <v/>
      </c>
      <c r="G33" s="88"/>
      <c r="H33" s="88"/>
      <c r="I33" s="88"/>
      <c r="J33" s="1" t="s">
        <v>15</v>
      </c>
      <c r="K33" s="89" t="e">
        <f t="shared" si="0"/>
        <v>#NUM!</v>
      </c>
      <c r="L33" s="89" t="e">
        <f t="shared" si="1"/>
        <v>#NUM!</v>
      </c>
      <c r="M33" s="89" t="e">
        <f t="shared" si="2"/>
        <v>#NUM!</v>
      </c>
      <c r="N33" s="89" t="e">
        <f t="shared" si="3"/>
        <v>#NUM!</v>
      </c>
      <c r="O33" s="89" t="e">
        <f t="shared" si="4"/>
        <v>#NUM!</v>
      </c>
      <c r="P33" s="89" t="e">
        <f t="shared" si="5"/>
        <v>#N/A</v>
      </c>
      <c r="Q33" s="89" t="e">
        <f t="shared" si="6"/>
        <v>#NUM!</v>
      </c>
      <c r="R33" s="89" t="e">
        <f t="shared" si="7"/>
        <v>#NUM!</v>
      </c>
      <c r="S33" s="89" t="e">
        <f t="shared" si="8"/>
        <v>#NUM!</v>
      </c>
      <c r="T33" s="89" t="e">
        <f t="shared" si="9"/>
        <v>#NUM!</v>
      </c>
      <c r="U33" s="89" t="e">
        <f t="shared" si="10"/>
        <v>#N/A</v>
      </c>
      <c r="V33" s="89" t="e">
        <f t="shared" si="11"/>
        <v>#NUM!</v>
      </c>
      <c r="W33" s="89" t="e">
        <f t="shared" si="12"/>
        <v>#NUM!</v>
      </c>
      <c r="X33" s="89" t="e">
        <f t="shared" si="13"/>
        <v>#NUM!</v>
      </c>
      <c r="Y33" s="89" t="e">
        <f t="shared" si="14"/>
        <v>#NUM!</v>
      </c>
      <c r="Z33" s="89" t="e">
        <f t="shared" si="15"/>
        <v>#N/A</v>
      </c>
      <c r="AA33" s="89" t="e">
        <f t="shared" si="16"/>
        <v>#NUM!</v>
      </c>
      <c r="AB33" s="89" t="e">
        <f t="shared" si="17"/>
        <v>#NUM!</v>
      </c>
      <c r="AC33" s="89" t="e">
        <f t="shared" si="18"/>
        <v>#NUM!</v>
      </c>
      <c r="AD33" s="89" t="e">
        <f t="shared" si="19"/>
        <v>#NUM!</v>
      </c>
      <c r="AE33" s="89" t="e">
        <f t="shared" si="20"/>
        <v>#NUM!</v>
      </c>
      <c r="AF33" s="89" t="e">
        <f t="shared" si="21"/>
        <v>#N/A</v>
      </c>
      <c r="AG33" s="89" t="e">
        <f t="shared" si="22"/>
        <v>#NUM!</v>
      </c>
      <c r="AH33" s="89" t="e">
        <f t="shared" si="23"/>
        <v>#NUM!</v>
      </c>
      <c r="AI33" s="89" t="e">
        <f t="shared" si="24"/>
        <v>#NUM!</v>
      </c>
      <c r="AJ33" s="89" t="e">
        <f t="shared" si="25"/>
        <v>#N/A</v>
      </c>
    </row>
    <row r="34" spans="1:36" ht="12.95" customHeight="1" x14ac:dyDescent="0.15">
      <c r="A34" s="88"/>
      <c r="B34" s="99"/>
      <c r="C34" s="99"/>
      <c r="D34" s="88"/>
      <c r="E34" s="88"/>
      <c r="F34" s="4" t="str">
        <f t="shared" si="26"/>
        <v/>
      </c>
      <c r="G34" s="88"/>
      <c r="H34" s="88"/>
      <c r="I34" s="88"/>
      <c r="K34" s="89" t="e">
        <f t="shared" si="0"/>
        <v>#NUM!</v>
      </c>
      <c r="L34" s="89" t="e">
        <f t="shared" si="1"/>
        <v>#NUM!</v>
      </c>
      <c r="M34" s="89" t="e">
        <f t="shared" si="2"/>
        <v>#NUM!</v>
      </c>
      <c r="N34" s="89" t="e">
        <f t="shared" si="3"/>
        <v>#NUM!</v>
      </c>
      <c r="O34" s="89" t="e">
        <f t="shared" si="4"/>
        <v>#NUM!</v>
      </c>
      <c r="P34" s="89" t="e">
        <f t="shared" si="5"/>
        <v>#N/A</v>
      </c>
      <c r="Q34" s="89" t="e">
        <f t="shared" si="6"/>
        <v>#NUM!</v>
      </c>
      <c r="R34" s="89" t="e">
        <f t="shared" si="7"/>
        <v>#NUM!</v>
      </c>
      <c r="S34" s="89" t="e">
        <f t="shared" si="8"/>
        <v>#NUM!</v>
      </c>
      <c r="T34" s="89" t="e">
        <f t="shared" si="9"/>
        <v>#NUM!</v>
      </c>
      <c r="U34" s="89" t="e">
        <f t="shared" si="10"/>
        <v>#N/A</v>
      </c>
      <c r="V34" s="89" t="e">
        <f t="shared" si="11"/>
        <v>#NUM!</v>
      </c>
      <c r="W34" s="89" t="e">
        <f t="shared" si="12"/>
        <v>#NUM!</v>
      </c>
      <c r="X34" s="89" t="e">
        <f t="shared" si="13"/>
        <v>#NUM!</v>
      </c>
      <c r="Y34" s="89" t="e">
        <f t="shared" si="14"/>
        <v>#NUM!</v>
      </c>
      <c r="Z34" s="89" t="e">
        <f t="shared" si="15"/>
        <v>#N/A</v>
      </c>
      <c r="AA34" s="89" t="e">
        <f t="shared" si="16"/>
        <v>#NUM!</v>
      </c>
      <c r="AB34" s="89" t="e">
        <f t="shared" si="17"/>
        <v>#NUM!</v>
      </c>
      <c r="AC34" s="89" t="e">
        <f t="shared" si="18"/>
        <v>#NUM!</v>
      </c>
      <c r="AD34" s="89" t="e">
        <f t="shared" si="19"/>
        <v>#NUM!</v>
      </c>
      <c r="AE34" s="89" t="e">
        <f t="shared" si="20"/>
        <v>#NUM!</v>
      </c>
      <c r="AF34" s="89" t="e">
        <f t="shared" si="21"/>
        <v>#N/A</v>
      </c>
      <c r="AG34" s="89" t="e">
        <f t="shared" si="22"/>
        <v>#NUM!</v>
      </c>
      <c r="AH34" s="89" t="e">
        <f t="shared" si="23"/>
        <v>#NUM!</v>
      </c>
      <c r="AI34" s="89" t="e">
        <f t="shared" si="24"/>
        <v>#NUM!</v>
      </c>
      <c r="AJ34" s="89" t="e">
        <f t="shared" si="25"/>
        <v>#N/A</v>
      </c>
    </row>
    <row r="35" spans="1:36" ht="12.95" customHeight="1" x14ac:dyDescent="0.15">
      <c r="A35" s="88"/>
      <c r="B35" s="99"/>
      <c r="C35" s="99"/>
      <c r="D35" s="88"/>
      <c r="E35" s="88"/>
      <c r="F35" s="4" t="str">
        <f t="shared" si="26"/>
        <v/>
      </c>
      <c r="G35" s="88"/>
      <c r="H35" s="88"/>
      <c r="I35" s="88"/>
      <c r="K35" s="89" t="e">
        <f t="shared" si="0"/>
        <v>#NUM!</v>
      </c>
      <c r="L35" s="89" t="e">
        <f t="shared" si="1"/>
        <v>#NUM!</v>
      </c>
      <c r="M35" s="89" t="e">
        <f t="shared" si="2"/>
        <v>#NUM!</v>
      </c>
      <c r="N35" s="89" t="e">
        <f t="shared" si="3"/>
        <v>#NUM!</v>
      </c>
      <c r="O35" s="89" t="e">
        <f t="shared" si="4"/>
        <v>#NUM!</v>
      </c>
      <c r="P35" s="89" t="e">
        <f t="shared" si="5"/>
        <v>#N/A</v>
      </c>
      <c r="Q35" s="89" t="e">
        <f t="shared" si="6"/>
        <v>#NUM!</v>
      </c>
      <c r="R35" s="89" t="e">
        <f t="shared" si="7"/>
        <v>#NUM!</v>
      </c>
      <c r="S35" s="89" t="e">
        <f t="shared" si="8"/>
        <v>#NUM!</v>
      </c>
      <c r="T35" s="89" t="e">
        <f t="shared" si="9"/>
        <v>#NUM!</v>
      </c>
      <c r="U35" s="89" t="e">
        <f t="shared" si="10"/>
        <v>#N/A</v>
      </c>
      <c r="V35" s="89" t="e">
        <f t="shared" si="11"/>
        <v>#NUM!</v>
      </c>
      <c r="W35" s="89" t="e">
        <f t="shared" si="12"/>
        <v>#NUM!</v>
      </c>
      <c r="X35" s="89" t="e">
        <f t="shared" si="13"/>
        <v>#NUM!</v>
      </c>
      <c r="Y35" s="89" t="e">
        <f t="shared" si="14"/>
        <v>#NUM!</v>
      </c>
      <c r="Z35" s="89" t="e">
        <f t="shared" si="15"/>
        <v>#N/A</v>
      </c>
      <c r="AA35" s="89" t="e">
        <f t="shared" si="16"/>
        <v>#NUM!</v>
      </c>
      <c r="AB35" s="89" t="e">
        <f t="shared" si="17"/>
        <v>#NUM!</v>
      </c>
      <c r="AC35" s="89" t="e">
        <f t="shared" si="18"/>
        <v>#NUM!</v>
      </c>
      <c r="AD35" s="89" t="e">
        <f t="shared" si="19"/>
        <v>#NUM!</v>
      </c>
      <c r="AE35" s="89" t="e">
        <f t="shared" si="20"/>
        <v>#NUM!</v>
      </c>
      <c r="AF35" s="89" t="e">
        <f t="shared" si="21"/>
        <v>#N/A</v>
      </c>
      <c r="AG35" s="89" t="e">
        <f t="shared" si="22"/>
        <v>#NUM!</v>
      </c>
      <c r="AH35" s="89" t="e">
        <f t="shared" si="23"/>
        <v>#NUM!</v>
      </c>
      <c r="AI35" s="89" t="e">
        <f t="shared" si="24"/>
        <v>#NUM!</v>
      </c>
      <c r="AJ35" s="89" t="e">
        <f t="shared" si="25"/>
        <v>#N/A</v>
      </c>
    </row>
    <row r="36" spans="1:36" ht="12.95" customHeight="1" x14ac:dyDescent="0.15">
      <c r="A36" s="88"/>
      <c r="B36" s="99"/>
      <c r="C36" s="99"/>
      <c r="D36" s="88"/>
      <c r="E36" s="88"/>
      <c r="F36" s="4" t="str">
        <f t="shared" si="26"/>
        <v/>
      </c>
      <c r="G36" s="88"/>
      <c r="H36" s="88"/>
      <c r="I36" s="88"/>
      <c r="K36" s="89" t="e">
        <f t="shared" si="0"/>
        <v>#NUM!</v>
      </c>
      <c r="L36" s="89" t="e">
        <f t="shared" si="1"/>
        <v>#NUM!</v>
      </c>
      <c r="M36" s="89" t="e">
        <f t="shared" si="2"/>
        <v>#NUM!</v>
      </c>
      <c r="N36" s="89" t="e">
        <f t="shared" si="3"/>
        <v>#NUM!</v>
      </c>
      <c r="O36" s="89" t="e">
        <f t="shared" si="4"/>
        <v>#NUM!</v>
      </c>
      <c r="P36" s="89" t="e">
        <f t="shared" si="5"/>
        <v>#N/A</v>
      </c>
      <c r="Q36" s="89" t="e">
        <f t="shared" si="6"/>
        <v>#NUM!</v>
      </c>
      <c r="R36" s="89" t="e">
        <f t="shared" si="7"/>
        <v>#NUM!</v>
      </c>
      <c r="S36" s="89" t="e">
        <f t="shared" si="8"/>
        <v>#NUM!</v>
      </c>
      <c r="T36" s="89" t="e">
        <f t="shared" si="9"/>
        <v>#NUM!</v>
      </c>
      <c r="U36" s="89" t="e">
        <f t="shared" si="10"/>
        <v>#N/A</v>
      </c>
      <c r="V36" s="89" t="e">
        <f t="shared" si="11"/>
        <v>#NUM!</v>
      </c>
      <c r="W36" s="89" t="e">
        <f t="shared" si="12"/>
        <v>#NUM!</v>
      </c>
      <c r="X36" s="89" t="e">
        <f t="shared" si="13"/>
        <v>#NUM!</v>
      </c>
      <c r="Y36" s="89" t="e">
        <f t="shared" si="14"/>
        <v>#NUM!</v>
      </c>
      <c r="Z36" s="89" t="e">
        <f t="shared" si="15"/>
        <v>#N/A</v>
      </c>
      <c r="AA36" s="89" t="e">
        <f t="shared" si="16"/>
        <v>#NUM!</v>
      </c>
      <c r="AB36" s="89" t="e">
        <f t="shared" si="17"/>
        <v>#NUM!</v>
      </c>
      <c r="AC36" s="89" t="e">
        <f t="shared" si="18"/>
        <v>#NUM!</v>
      </c>
      <c r="AD36" s="89" t="e">
        <f t="shared" si="19"/>
        <v>#NUM!</v>
      </c>
      <c r="AE36" s="89" t="e">
        <f t="shared" si="20"/>
        <v>#NUM!</v>
      </c>
      <c r="AF36" s="89" t="e">
        <f t="shared" si="21"/>
        <v>#N/A</v>
      </c>
      <c r="AG36" s="89" t="e">
        <f t="shared" si="22"/>
        <v>#NUM!</v>
      </c>
      <c r="AH36" s="89" t="e">
        <f t="shared" si="23"/>
        <v>#NUM!</v>
      </c>
      <c r="AI36" s="89" t="e">
        <f t="shared" si="24"/>
        <v>#NUM!</v>
      </c>
      <c r="AJ36" s="89" t="e">
        <f t="shared" si="25"/>
        <v>#N/A</v>
      </c>
    </row>
    <row r="37" spans="1:36" ht="12.95" customHeight="1" x14ac:dyDescent="0.15">
      <c r="A37" s="88"/>
      <c r="B37" s="99"/>
      <c r="C37" s="99"/>
      <c r="D37" s="88"/>
      <c r="E37" s="88"/>
      <c r="F37" s="4" t="str">
        <f t="shared" si="26"/>
        <v/>
      </c>
      <c r="G37" s="88"/>
      <c r="H37" s="88"/>
      <c r="I37" s="88"/>
      <c r="K37" s="89" t="e">
        <f t="shared" si="0"/>
        <v>#NUM!</v>
      </c>
      <c r="L37" s="89" t="e">
        <f t="shared" si="1"/>
        <v>#NUM!</v>
      </c>
      <c r="M37" s="89" t="e">
        <f t="shared" si="2"/>
        <v>#NUM!</v>
      </c>
      <c r="N37" s="89" t="e">
        <f t="shared" si="3"/>
        <v>#NUM!</v>
      </c>
      <c r="O37" s="89" t="e">
        <f t="shared" si="4"/>
        <v>#NUM!</v>
      </c>
      <c r="P37" s="89" t="e">
        <f t="shared" si="5"/>
        <v>#N/A</v>
      </c>
      <c r="Q37" s="89" t="e">
        <f t="shared" si="6"/>
        <v>#NUM!</v>
      </c>
      <c r="R37" s="89" t="e">
        <f t="shared" si="7"/>
        <v>#NUM!</v>
      </c>
      <c r="S37" s="89" t="e">
        <f t="shared" si="8"/>
        <v>#NUM!</v>
      </c>
      <c r="T37" s="89" t="e">
        <f t="shared" si="9"/>
        <v>#NUM!</v>
      </c>
      <c r="U37" s="89" t="e">
        <f t="shared" si="10"/>
        <v>#N/A</v>
      </c>
      <c r="V37" s="89" t="e">
        <f t="shared" si="11"/>
        <v>#NUM!</v>
      </c>
      <c r="W37" s="89" t="e">
        <f t="shared" si="12"/>
        <v>#NUM!</v>
      </c>
      <c r="X37" s="89" t="e">
        <f t="shared" si="13"/>
        <v>#NUM!</v>
      </c>
      <c r="Y37" s="89" t="e">
        <f t="shared" si="14"/>
        <v>#NUM!</v>
      </c>
      <c r="Z37" s="89" t="e">
        <f t="shared" si="15"/>
        <v>#N/A</v>
      </c>
      <c r="AA37" s="89" t="e">
        <f t="shared" si="16"/>
        <v>#NUM!</v>
      </c>
      <c r="AB37" s="89" t="e">
        <f t="shared" si="17"/>
        <v>#NUM!</v>
      </c>
      <c r="AC37" s="89" t="e">
        <f t="shared" si="18"/>
        <v>#NUM!</v>
      </c>
      <c r="AD37" s="89" t="e">
        <f t="shared" si="19"/>
        <v>#NUM!</v>
      </c>
      <c r="AE37" s="89" t="e">
        <f t="shared" si="20"/>
        <v>#NUM!</v>
      </c>
      <c r="AF37" s="89" t="e">
        <f t="shared" si="21"/>
        <v>#N/A</v>
      </c>
      <c r="AG37" s="89" t="e">
        <f t="shared" si="22"/>
        <v>#NUM!</v>
      </c>
      <c r="AH37" s="89" t="e">
        <f t="shared" si="23"/>
        <v>#NUM!</v>
      </c>
      <c r="AI37" s="89" t="e">
        <f t="shared" si="24"/>
        <v>#NUM!</v>
      </c>
      <c r="AJ37" s="89" t="e">
        <f t="shared" si="25"/>
        <v>#N/A</v>
      </c>
    </row>
    <row r="38" spans="1:36" ht="12.95" customHeight="1" x14ac:dyDescent="0.15">
      <c r="A38" s="88"/>
      <c r="B38" s="99"/>
      <c r="C38" s="99"/>
      <c r="D38" s="88"/>
      <c r="E38" s="88"/>
      <c r="F38" s="4" t="str">
        <f t="shared" si="26"/>
        <v/>
      </c>
      <c r="G38" s="88"/>
      <c r="H38" s="88"/>
      <c r="I38" s="88"/>
      <c r="K38" s="89" t="e">
        <f t="shared" si="0"/>
        <v>#NUM!</v>
      </c>
      <c r="L38" s="89" t="e">
        <f t="shared" si="1"/>
        <v>#NUM!</v>
      </c>
      <c r="M38" s="89" t="e">
        <f t="shared" si="2"/>
        <v>#NUM!</v>
      </c>
      <c r="N38" s="89" t="e">
        <f t="shared" si="3"/>
        <v>#NUM!</v>
      </c>
      <c r="O38" s="89" t="e">
        <f t="shared" si="4"/>
        <v>#NUM!</v>
      </c>
      <c r="P38" s="89" t="e">
        <f t="shared" si="5"/>
        <v>#N/A</v>
      </c>
      <c r="Q38" s="89" t="e">
        <f t="shared" si="6"/>
        <v>#NUM!</v>
      </c>
      <c r="R38" s="89" t="e">
        <f t="shared" si="7"/>
        <v>#NUM!</v>
      </c>
      <c r="S38" s="89" t="e">
        <f t="shared" si="8"/>
        <v>#NUM!</v>
      </c>
      <c r="T38" s="89" t="e">
        <f t="shared" si="9"/>
        <v>#NUM!</v>
      </c>
      <c r="U38" s="89" t="e">
        <f t="shared" si="10"/>
        <v>#N/A</v>
      </c>
      <c r="V38" s="89" t="e">
        <f t="shared" si="11"/>
        <v>#NUM!</v>
      </c>
      <c r="W38" s="89" t="e">
        <f t="shared" si="12"/>
        <v>#NUM!</v>
      </c>
      <c r="X38" s="89" t="e">
        <f t="shared" si="13"/>
        <v>#NUM!</v>
      </c>
      <c r="Y38" s="89" t="e">
        <f t="shared" si="14"/>
        <v>#NUM!</v>
      </c>
      <c r="Z38" s="89" t="e">
        <f t="shared" si="15"/>
        <v>#N/A</v>
      </c>
      <c r="AA38" s="89" t="e">
        <f t="shared" si="16"/>
        <v>#NUM!</v>
      </c>
      <c r="AB38" s="89" t="e">
        <f t="shared" si="17"/>
        <v>#NUM!</v>
      </c>
      <c r="AC38" s="89" t="e">
        <f t="shared" si="18"/>
        <v>#NUM!</v>
      </c>
      <c r="AD38" s="89" t="e">
        <f t="shared" si="19"/>
        <v>#NUM!</v>
      </c>
      <c r="AE38" s="89" t="e">
        <f t="shared" si="20"/>
        <v>#NUM!</v>
      </c>
      <c r="AF38" s="89" t="e">
        <f t="shared" si="21"/>
        <v>#N/A</v>
      </c>
      <c r="AG38" s="89" t="e">
        <f t="shared" si="22"/>
        <v>#NUM!</v>
      </c>
      <c r="AH38" s="89" t="e">
        <f t="shared" si="23"/>
        <v>#NUM!</v>
      </c>
      <c r="AI38" s="89" t="e">
        <f t="shared" si="24"/>
        <v>#NUM!</v>
      </c>
      <c r="AJ38" s="89" t="e">
        <f t="shared" si="25"/>
        <v>#N/A</v>
      </c>
    </row>
    <row r="39" spans="1:36" ht="12.95" customHeight="1" x14ac:dyDescent="0.15">
      <c r="A39" s="88"/>
      <c r="B39" s="99"/>
      <c r="C39" s="99"/>
      <c r="D39" s="88"/>
      <c r="E39" s="88"/>
      <c r="F39" s="4" t="str">
        <f t="shared" si="26"/>
        <v/>
      </c>
      <c r="G39" s="88"/>
      <c r="H39" s="88"/>
      <c r="I39" s="88"/>
      <c r="K39" s="89" t="e">
        <f t="shared" si="0"/>
        <v>#NUM!</v>
      </c>
      <c r="L39" s="89" t="e">
        <f t="shared" si="1"/>
        <v>#NUM!</v>
      </c>
      <c r="M39" s="89" t="e">
        <f t="shared" si="2"/>
        <v>#NUM!</v>
      </c>
      <c r="N39" s="89" t="e">
        <f t="shared" si="3"/>
        <v>#NUM!</v>
      </c>
      <c r="O39" s="89" t="e">
        <f t="shared" si="4"/>
        <v>#NUM!</v>
      </c>
      <c r="P39" s="89" t="e">
        <f t="shared" si="5"/>
        <v>#N/A</v>
      </c>
      <c r="Q39" s="89" t="e">
        <f t="shared" si="6"/>
        <v>#NUM!</v>
      </c>
      <c r="R39" s="89" t="e">
        <f t="shared" si="7"/>
        <v>#NUM!</v>
      </c>
      <c r="S39" s="89" t="e">
        <f t="shared" si="8"/>
        <v>#NUM!</v>
      </c>
      <c r="T39" s="89" t="e">
        <f t="shared" si="9"/>
        <v>#NUM!</v>
      </c>
      <c r="U39" s="89" t="e">
        <f t="shared" si="10"/>
        <v>#N/A</v>
      </c>
      <c r="V39" s="89" t="e">
        <f t="shared" si="11"/>
        <v>#NUM!</v>
      </c>
      <c r="W39" s="89" t="e">
        <f t="shared" si="12"/>
        <v>#NUM!</v>
      </c>
      <c r="X39" s="89" t="e">
        <f t="shared" si="13"/>
        <v>#NUM!</v>
      </c>
      <c r="Y39" s="89" t="e">
        <f t="shared" si="14"/>
        <v>#NUM!</v>
      </c>
      <c r="Z39" s="89" t="e">
        <f t="shared" si="15"/>
        <v>#N/A</v>
      </c>
      <c r="AA39" s="89" t="e">
        <f t="shared" si="16"/>
        <v>#NUM!</v>
      </c>
      <c r="AB39" s="89" t="e">
        <f t="shared" si="17"/>
        <v>#NUM!</v>
      </c>
      <c r="AC39" s="89" t="e">
        <f t="shared" si="18"/>
        <v>#NUM!</v>
      </c>
      <c r="AD39" s="89" t="e">
        <f t="shared" si="19"/>
        <v>#NUM!</v>
      </c>
      <c r="AE39" s="89" t="e">
        <f t="shared" si="20"/>
        <v>#NUM!</v>
      </c>
      <c r="AF39" s="89" t="e">
        <f t="shared" si="21"/>
        <v>#N/A</v>
      </c>
      <c r="AG39" s="89" t="e">
        <f t="shared" si="22"/>
        <v>#NUM!</v>
      </c>
      <c r="AH39" s="89" t="e">
        <f t="shared" si="23"/>
        <v>#NUM!</v>
      </c>
      <c r="AI39" s="89" t="e">
        <f t="shared" si="24"/>
        <v>#NUM!</v>
      </c>
      <c r="AJ39" s="89" t="e">
        <f t="shared" si="25"/>
        <v>#N/A</v>
      </c>
    </row>
    <row r="40" spans="1:36" ht="12.95" customHeight="1" x14ac:dyDescent="0.15">
      <c r="A40" s="88"/>
      <c r="B40" s="99"/>
      <c r="C40" s="99"/>
      <c r="D40" s="88"/>
      <c r="E40" s="88"/>
      <c r="F40" s="4" t="str">
        <f t="shared" si="26"/>
        <v/>
      </c>
      <c r="G40" s="88"/>
      <c r="H40" s="88"/>
      <c r="I40" s="88"/>
      <c r="K40" s="89" t="e">
        <f t="shared" si="0"/>
        <v>#NUM!</v>
      </c>
      <c r="L40" s="89" t="e">
        <f t="shared" si="1"/>
        <v>#NUM!</v>
      </c>
      <c r="M40" s="89" t="e">
        <f t="shared" si="2"/>
        <v>#NUM!</v>
      </c>
      <c r="N40" s="89" t="e">
        <f t="shared" si="3"/>
        <v>#NUM!</v>
      </c>
      <c r="O40" s="89" t="e">
        <f t="shared" si="4"/>
        <v>#NUM!</v>
      </c>
      <c r="P40" s="89" t="e">
        <f t="shared" si="5"/>
        <v>#N/A</v>
      </c>
      <c r="Q40" s="89" t="e">
        <f t="shared" si="6"/>
        <v>#NUM!</v>
      </c>
      <c r="R40" s="89" t="e">
        <f t="shared" si="7"/>
        <v>#NUM!</v>
      </c>
      <c r="S40" s="89" t="e">
        <f t="shared" si="8"/>
        <v>#NUM!</v>
      </c>
      <c r="T40" s="89" t="e">
        <f t="shared" si="9"/>
        <v>#NUM!</v>
      </c>
      <c r="U40" s="89" t="e">
        <f t="shared" si="10"/>
        <v>#N/A</v>
      </c>
      <c r="V40" s="89" t="e">
        <f t="shared" si="11"/>
        <v>#NUM!</v>
      </c>
      <c r="W40" s="89" t="e">
        <f t="shared" si="12"/>
        <v>#NUM!</v>
      </c>
      <c r="X40" s="89" t="e">
        <f t="shared" si="13"/>
        <v>#NUM!</v>
      </c>
      <c r="Y40" s="89" t="e">
        <f t="shared" si="14"/>
        <v>#NUM!</v>
      </c>
      <c r="Z40" s="89" t="e">
        <f t="shared" si="15"/>
        <v>#N/A</v>
      </c>
      <c r="AA40" s="89" t="e">
        <f t="shared" si="16"/>
        <v>#NUM!</v>
      </c>
      <c r="AB40" s="89" t="e">
        <f t="shared" si="17"/>
        <v>#NUM!</v>
      </c>
      <c r="AC40" s="89" t="e">
        <f t="shared" si="18"/>
        <v>#NUM!</v>
      </c>
      <c r="AD40" s="89" t="e">
        <f t="shared" si="19"/>
        <v>#NUM!</v>
      </c>
      <c r="AE40" s="89" t="e">
        <f t="shared" si="20"/>
        <v>#NUM!</v>
      </c>
      <c r="AF40" s="89" t="e">
        <f t="shared" si="21"/>
        <v>#N/A</v>
      </c>
      <c r="AG40" s="89" t="e">
        <f t="shared" si="22"/>
        <v>#NUM!</v>
      </c>
      <c r="AH40" s="89" t="e">
        <f t="shared" si="23"/>
        <v>#NUM!</v>
      </c>
      <c r="AI40" s="89" t="e">
        <f t="shared" si="24"/>
        <v>#NUM!</v>
      </c>
      <c r="AJ40" s="89" t="e">
        <f t="shared" si="25"/>
        <v>#N/A</v>
      </c>
    </row>
    <row r="41" spans="1:36" ht="12.95" customHeight="1" x14ac:dyDescent="0.15">
      <c r="A41" s="88"/>
      <c r="B41" s="99"/>
      <c r="C41" s="99"/>
      <c r="D41" s="41"/>
      <c r="E41" s="41"/>
      <c r="F41" s="4" t="str">
        <f t="shared" si="26"/>
        <v/>
      </c>
      <c r="G41" s="88"/>
      <c r="H41" s="88"/>
      <c r="I41" s="88"/>
      <c r="K41" s="89" t="e">
        <f t="shared" si="0"/>
        <v>#NUM!</v>
      </c>
      <c r="L41" s="89" t="e">
        <f t="shared" si="1"/>
        <v>#NUM!</v>
      </c>
      <c r="M41" s="89" t="e">
        <f t="shared" si="2"/>
        <v>#NUM!</v>
      </c>
      <c r="N41" s="89" t="e">
        <f t="shared" si="3"/>
        <v>#NUM!</v>
      </c>
      <c r="O41" s="89" t="e">
        <f t="shared" si="4"/>
        <v>#NUM!</v>
      </c>
      <c r="P41" s="89" t="e">
        <f t="shared" si="5"/>
        <v>#N/A</v>
      </c>
      <c r="Q41" s="89" t="e">
        <f t="shared" si="6"/>
        <v>#NUM!</v>
      </c>
      <c r="R41" s="89" t="e">
        <f t="shared" si="7"/>
        <v>#NUM!</v>
      </c>
      <c r="S41" s="89" t="e">
        <f t="shared" si="8"/>
        <v>#NUM!</v>
      </c>
      <c r="T41" s="89" t="e">
        <f t="shared" si="9"/>
        <v>#NUM!</v>
      </c>
      <c r="U41" s="89" t="e">
        <f t="shared" si="10"/>
        <v>#N/A</v>
      </c>
      <c r="V41" s="89" t="e">
        <f t="shared" si="11"/>
        <v>#NUM!</v>
      </c>
      <c r="W41" s="89" t="e">
        <f t="shared" si="12"/>
        <v>#NUM!</v>
      </c>
      <c r="X41" s="89" t="e">
        <f t="shared" si="13"/>
        <v>#NUM!</v>
      </c>
      <c r="Y41" s="89" t="e">
        <f t="shared" si="14"/>
        <v>#NUM!</v>
      </c>
      <c r="Z41" s="89" t="e">
        <f t="shared" si="15"/>
        <v>#N/A</v>
      </c>
      <c r="AA41" s="89" t="e">
        <f t="shared" si="16"/>
        <v>#NUM!</v>
      </c>
      <c r="AB41" s="89" t="e">
        <f t="shared" si="17"/>
        <v>#NUM!</v>
      </c>
      <c r="AC41" s="89" t="e">
        <f t="shared" si="18"/>
        <v>#NUM!</v>
      </c>
      <c r="AD41" s="89" t="e">
        <f t="shared" si="19"/>
        <v>#NUM!</v>
      </c>
      <c r="AE41" s="89" t="e">
        <f t="shared" si="20"/>
        <v>#NUM!</v>
      </c>
      <c r="AF41" s="89" t="e">
        <f t="shared" si="21"/>
        <v>#N/A</v>
      </c>
      <c r="AG41" s="89" t="e">
        <f t="shared" si="22"/>
        <v>#NUM!</v>
      </c>
      <c r="AH41" s="89" t="e">
        <f t="shared" si="23"/>
        <v>#NUM!</v>
      </c>
      <c r="AI41" s="89" t="e">
        <f t="shared" si="24"/>
        <v>#NUM!</v>
      </c>
      <c r="AJ41" s="89" t="e">
        <f t="shared" si="25"/>
        <v>#N/A</v>
      </c>
    </row>
    <row r="42" spans="1:36" ht="12.95" customHeight="1" x14ac:dyDescent="0.15">
      <c r="A42" s="88"/>
      <c r="B42" s="99"/>
      <c r="C42" s="99"/>
      <c r="D42" s="41"/>
      <c r="E42" s="41"/>
      <c r="F42" s="4" t="str">
        <f t="shared" si="26"/>
        <v/>
      </c>
      <c r="G42" s="88"/>
      <c r="H42" s="88"/>
      <c r="I42" s="88"/>
      <c r="K42" s="89" t="e">
        <f t="shared" si="0"/>
        <v>#NUM!</v>
      </c>
      <c r="L42" s="89" t="e">
        <f t="shared" si="1"/>
        <v>#NUM!</v>
      </c>
      <c r="M42" s="89" t="e">
        <f t="shared" si="2"/>
        <v>#NUM!</v>
      </c>
      <c r="N42" s="89" t="e">
        <f t="shared" si="3"/>
        <v>#NUM!</v>
      </c>
      <c r="O42" s="89" t="e">
        <f t="shared" si="4"/>
        <v>#NUM!</v>
      </c>
      <c r="P42" s="89" t="e">
        <f t="shared" si="5"/>
        <v>#N/A</v>
      </c>
      <c r="Q42" s="89" t="e">
        <f t="shared" si="6"/>
        <v>#NUM!</v>
      </c>
      <c r="R42" s="89" t="e">
        <f t="shared" si="7"/>
        <v>#NUM!</v>
      </c>
      <c r="S42" s="89" t="e">
        <f t="shared" si="8"/>
        <v>#NUM!</v>
      </c>
      <c r="T42" s="89" t="e">
        <f t="shared" si="9"/>
        <v>#NUM!</v>
      </c>
      <c r="U42" s="89" t="e">
        <f t="shared" si="10"/>
        <v>#N/A</v>
      </c>
      <c r="V42" s="89" t="e">
        <f t="shared" si="11"/>
        <v>#NUM!</v>
      </c>
      <c r="W42" s="89" t="e">
        <f t="shared" si="12"/>
        <v>#NUM!</v>
      </c>
      <c r="X42" s="89" t="e">
        <f t="shared" si="13"/>
        <v>#NUM!</v>
      </c>
      <c r="Y42" s="89" t="e">
        <f t="shared" si="14"/>
        <v>#NUM!</v>
      </c>
      <c r="Z42" s="89" t="e">
        <f t="shared" si="15"/>
        <v>#N/A</v>
      </c>
      <c r="AA42" s="89" t="e">
        <f t="shared" si="16"/>
        <v>#NUM!</v>
      </c>
      <c r="AB42" s="89" t="e">
        <f t="shared" si="17"/>
        <v>#NUM!</v>
      </c>
      <c r="AC42" s="89" t="e">
        <f t="shared" si="18"/>
        <v>#NUM!</v>
      </c>
      <c r="AD42" s="89" t="e">
        <f t="shared" si="19"/>
        <v>#NUM!</v>
      </c>
      <c r="AE42" s="89" t="e">
        <f t="shared" si="20"/>
        <v>#NUM!</v>
      </c>
      <c r="AF42" s="89" t="e">
        <f t="shared" si="21"/>
        <v>#N/A</v>
      </c>
      <c r="AG42" s="89" t="e">
        <f t="shared" si="22"/>
        <v>#NUM!</v>
      </c>
      <c r="AH42" s="89" t="e">
        <f t="shared" si="23"/>
        <v>#NUM!</v>
      </c>
      <c r="AI42" s="89" t="e">
        <f t="shared" si="24"/>
        <v>#NUM!</v>
      </c>
      <c r="AJ42" s="89" t="e">
        <f t="shared" si="25"/>
        <v>#N/A</v>
      </c>
    </row>
    <row r="43" spans="1:36" ht="12.95" customHeight="1" x14ac:dyDescent="0.15">
      <c r="A43" s="88"/>
      <c r="B43" s="99"/>
      <c r="C43" s="99"/>
      <c r="D43" s="41"/>
      <c r="E43" s="41"/>
      <c r="F43" s="4" t="str">
        <f t="shared" si="26"/>
        <v/>
      </c>
      <c r="G43" s="88"/>
      <c r="H43" s="88"/>
      <c r="I43" s="88"/>
      <c r="K43" s="89" t="e">
        <f t="shared" si="0"/>
        <v>#NUM!</v>
      </c>
      <c r="L43" s="89" t="e">
        <f t="shared" si="1"/>
        <v>#NUM!</v>
      </c>
      <c r="M43" s="89" t="e">
        <f t="shared" si="2"/>
        <v>#NUM!</v>
      </c>
      <c r="N43" s="89" t="e">
        <f t="shared" si="3"/>
        <v>#NUM!</v>
      </c>
      <c r="O43" s="89" t="e">
        <f t="shared" si="4"/>
        <v>#NUM!</v>
      </c>
      <c r="P43" s="89" t="e">
        <f t="shared" si="5"/>
        <v>#N/A</v>
      </c>
      <c r="Q43" s="89" t="e">
        <f t="shared" si="6"/>
        <v>#NUM!</v>
      </c>
      <c r="R43" s="89" t="e">
        <f t="shared" si="7"/>
        <v>#NUM!</v>
      </c>
      <c r="S43" s="89" t="e">
        <f t="shared" si="8"/>
        <v>#NUM!</v>
      </c>
      <c r="T43" s="89" t="e">
        <f t="shared" si="9"/>
        <v>#NUM!</v>
      </c>
      <c r="U43" s="89" t="e">
        <f t="shared" si="10"/>
        <v>#N/A</v>
      </c>
      <c r="V43" s="89" t="e">
        <f t="shared" si="11"/>
        <v>#NUM!</v>
      </c>
      <c r="W43" s="89" t="e">
        <f t="shared" si="12"/>
        <v>#NUM!</v>
      </c>
      <c r="X43" s="89" t="e">
        <f t="shared" si="13"/>
        <v>#NUM!</v>
      </c>
      <c r="Y43" s="89" t="e">
        <f t="shared" si="14"/>
        <v>#NUM!</v>
      </c>
      <c r="Z43" s="89" t="e">
        <f t="shared" si="15"/>
        <v>#N/A</v>
      </c>
      <c r="AA43" s="89" t="e">
        <f t="shared" si="16"/>
        <v>#NUM!</v>
      </c>
      <c r="AB43" s="89" t="e">
        <f t="shared" si="17"/>
        <v>#NUM!</v>
      </c>
      <c r="AC43" s="89" t="e">
        <f t="shared" si="18"/>
        <v>#NUM!</v>
      </c>
      <c r="AD43" s="89" t="e">
        <f t="shared" si="19"/>
        <v>#NUM!</v>
      </c>
      <c r="AE43" s="89" t="e">
        <f t="shared" si="20"/>
        <v>#NUM!</v>
      </c>
      <c r="AF43" s="89" t="e">
        <f t="shared" si="21"/>
        <v>#N/A</v>
      </c>
      <c r="AG43" s="89" t="e">
        <f t="shared" si="22"/>
        <v>#NUM!</v>
      </c>
      <c r="AH43" s="89" t="e">
        <f t="shared" si="23"/>
        <v>#NUM!</v>
      </c>
      <c r="AI43" s="89" t="e">
        <f t="shared" si="24"/>
        <v>#NUM!</v>
      </c>
      <c r="AJ43" s="89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88" t="s">
        <v>18</v>
      </c>
      <c r="D46" s="88" t="s">
        <v>19</v>
      </c>
      <c r="E46" s="88" t="s">
        <v>20</v>
      </c>
      <c r="F46" s="11"/>
      <c r="G46" s="5" t="s">
        <v>21</v>
      </c>
      <c r="H46" s="13"/>
      <c r="I46" s="111" t="str">
        <f>"調査対象地内でプロットは1箇所設置しているため、合計材積は100m2(0.01ha)での値である。そのため、haあたりのスギ立枯木材積合計(推定値)は、"&amp;G50&amp;"m3として取り扱う。"</f>
        <v>調査対象地内でプロットは1箇所設置しているため、合計材積は100m2(0.01ha)での値である。そのため、haあたりのスギ立枯木材積合計(推定値)は、68m3として取り扱う。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5</v>
      </c>
      <c r="D47" s="15">
        <f>COUNTIF(G4:G43,"*下層*")</f>
        <v>0</v>
      </c>
      <c r="E47" s="15">
        <f>COUNTA(A4:A43)</f>
        <v>5</v>
      </c>
      <c r="F47" s="11"/>
      <c r="G47" s="16">
        <f>ROUND(C47*100,0)</f>
        <v>500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ROUND(SUMIF(G4:G43,"&lt;&gt;*下層*",E4:E43)/C47,0)</f>
        <v>13</v>
      </c>
      <c r="D48" s="15" t="str">
        <f>IF(D47&gt;0,ROUND(SUMIF(G4:G43,"*下層*",E4:E43)/D47,0),"")</f>
        <v/>
      </c>
      <c r="E48" s="15">
        <f>ROUND(SUM(E4:E43)/E47,0)</f>
        <v>13</v>
      </c>
      <c r="F48" s="14"/>
      <c r="G48" s="16">
        <f>C48</f>
        <v>13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ROUND(SUMIF(G4:G43,"&lt;&gt;*下層*",D4:D43)/C47,0)</f>
        <v>14</v>
      </c>
      <c r="D49" s="15" t="str">
        <f>IF(D47&gt;0,ROUND(SUMIF(G4:G43,"*下層*",D4:D43)/D47,0),"")</f>
        <v/>
      </c>
      <c r="E49" s="15">
        <f>ROUND(SUM(D4:D43)/E47,0)</f>
        <v>14</v>
      </c>
      <c r="F49" s="14"/>
      <c r="G49" s="16">
        <f>C49</f>
        <v>14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0.68</v>
      </c>
      <c r="D50" s="17">
        <f>SUMIF(G4:G43,"*下層*",F4:F43)</f>
        <v>0</v>
      </c>
      <c r="E50" s="4">
        <f>SUM(F4:F43)</f>
        <v>0.68</v>
      </c>
      <c r="F50" s="14"/>
      <c r="G50" s="18">
        <f>ROUND(C50*100,1)</f>
        <v>68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形状比＝93、Sr＝34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88" t="s">
        <v>18</v>
      </c>
      <c r="D53" s="88" t="s">
        <v>19</v>
      </c>
      <c r="E53" s="88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5</v>
      </c>
      <c r="D54" s="15">
        <f>COUNTIF(H4:H43,"▲")</f>
        <v>0</v>
      </c>
      <c r="E54" s="15">
        <f>COUNTA(H4:H43)</f>
        <v>5</v>
      </c>
      <c r="F54" s="11"/>
      <c r="G54" s="16">
        <f>ROUND(C54*100,0)</f>
        <v>500</v>
      </c>
      <c r="H54" s="13"/>
      <c r="I54" s="112"/>
      <c r="K54" s="42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IF(C54&gt;0,ROUND(SUMIF(H18:H43,"○",E18:E43)/C54,0),"")</f>
        <v>0</v>
      </c>
      <c r="D55" s="15" t="str">
        <f>IF(D54&gt;0,ROUND(SUMIF(H18:H43,"▲",E18:E43)/D54,0),"")</f>
        <v/>
      </c>
      <c r="E55" s="15">
        <f>ROUND(SUMIF(H4:H43,"*",E4:E43)/E54,0)</f>
        <v>13</v>
      </c>
      <c r="F55" s="14"/>
      <c r="G55" s="16">
        <f>C55</f>
        <v>0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IF(C54&gt;0,ROUND(SUMIF(H18:H43,"○",D18:D43)/C54,0),"")</f>
        <v>0</v>
      </c>
      <c r="D56" s="15" t="str">
        <f>IF(D54&gt;0,ROUND(SUMIF(H18:H43,"▲",D18:D43)/D54,0),"")</f>
        <v/>
      </c>
      <c r="E56" s="15">
        <f>ROUND(SUMIF(H4:H43,"*",D4:D43)/E54,0)</f>
        <v>14</v>
      </c>
      <c r="F56" s="14"/>
      <c r="G56" s="16">
        <f>C56</f>
        <v>0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0.68</v>
      </c>
      <c r="D57" s="17">
        <f>SUMIF(H18:H43,"▲",F18:F43)</f>
        <v>0</v>
      </c>
      <c r="E57" s="17">
        <f>SUM(C57:D57)</f>
        <v>0.68</v>
      </c>
      <c r="F57" s="14"/>
      <c r="G57" s="20">
        <f>ROUND(C57*100,1)</f>
        <v>68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3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88" t="s">
        <v>18</v>
      </c>
      <c r="D60" s="88" t="s">
        <v>19</v>
      </c>
      <c r="E60" s="88" t="s">
        <v>20</v>
      </c>
      <c r="F60" s="11"/>
      <c r="G60" s="14"/>
      <c r="H60" s="11"/>
      <c r="I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100</v>
      </c>
      <c r="D61" s="21" t="str">
        <f>IF(D47&gt;0,ROUND(D54/D47*100,1),"")</f>
        <v/>
      </c>
      <c r="E61" s="21">
        <f>ROUND(E54/E47*100,1)</f>
        <v>100</v>
      </c>
      <c r="F61" s="11"/>
      <c r="G61" s="14"/>
      <c r="H61" s="11"/>
      <c r="I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100</v>
      </c>
      <c r="D62" s="21" t="str">
        <f>IF(D47&gt;0,ROUND(D57/D50*100,1),"")</f>
        <v/>
      </c>
      <c r="E62" s="21">
        <f>ROUND(E57/E50*100,1)</f>
        <v>100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88" t="s">
        <v>18</v>
      </c>
      <c r="D65" s="88" t="s">
        <v>19</v>
      </c>
      <c r="E65" s="88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0</v>
      </c>
      <c r="D66" s="15">
        <f>D47-D54</f>
        <v>0</v>
      </c>
      <c r="E66" s="15">
        <f>SUM(C66:D66)</f>
        <v>0</v>
      </c>
      <c r="F66" s="11"/>
      <c r="G66" s="16">
        <f>C66*100</f>
        <v>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 t="str">
        <f>IF(C66&gt;0,ROUND(SUMIFS(E18:E43,G18:G43,"&lt;&gt;*下層*",H18:H43,"")/C66,0),"")</f>
        <v/>
      </c>
      <c r="D67" s="15" t="str">
        <f>IF(D66&gt;0,ROUND(SUMIFS(E18:E43,G18:G43,"*下層*",H18:H43,"")/D66,0),"")</f>
        <v/>
      </c>
      <c r="E67" s="15" t="str">
        <f>IF(E66&gt;0,ROUND(SUMIF(H18:H43,"",E18:E43)/E66,0),"")</f>
        <v/>
      </c>
      <c r="F67" s="14"/>
      <c r="G67" s="16" t="str">
        <f>C67</f>
        <v/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 t="str">
        <f>IF(C66&gt;0,ROUND(SUMIFS(D18:D43,G18:G43,"&lt;&gt;*下層*",H18:H43,"")/C66,0),"")</f>
        <v/>
      </c>
      <c r="D68" s="15" t="str">
        <f>IF(D66&gt;0,ROUND(SUMIFS(D18:D43,G18:G43,"*下層*",H18:H43,"")/D66,0),"")</f>
        <v/>
      </c>
      <c r="E68" s="15" t="str">
        <f>IF(E66&gt;0,ROUND(SUMIF(H18:H43,"",D18:D43)/E66,0),"")</f>
        <v/>
      </c>
      <c r="F68" s="14"/>
      <c r="G68" s="16" t="str">
        <f>C68</f>
        <v/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0</v>
      </c>
      <c r="D69" s="17" t="str">
        <f>IF(D66&gt;0,D50-D57,"")</f>
        <v/>
      </c>
      <c r="E69" s="4">
        <f>SUM(C69:D69)</f>
        <v>0</v>
      </c>
      <c r="F69" s="14"/>
      <c r="G69" s="18">
        <f>C69*100</f>
        <v>0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8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127" priority="16" stopIfTrue="1">
      <formula>AND(($H4="スギ"),(#REF!&lt;12))</formula>
    </cfRule>
  </conditionalFormatting>
  <conditionalFormatting sqref="L4:L43">
    <cfRule type="expression" dxfId="126" priority="15" stopIfTrue="1">
      <formula>AND(($H4="スギ"),(#REF!&lt;22),(#REF!&gt;=12))</formula>
    </cfRule>
  </conditionalFormatting>
  <conditionalFormatting sqref="M4:M43">
    <cfRule type="expression" dxfId="125" priority="14" stopIfTrue="1">
      <formula>AND(($H4="スギ"),(#REF!&lt;32),(#REF!&gt;=22))</formula>
    </cfRule>
  </conditionalFormatting>
  <conditionalFormatting sqref="N4:N43">
    <cfRule type="expression" dxfId="124" priority="13" stopIfTrue="1">
      <formula>AND(($H4="スギ"),(#REF!&lt;42),(#REF!&gt;=32))</formula>
    </cfRule>
  </conditionalFormatting>
  <conditionalFormatting sqref="U4:U43 Z4:AF43 AJ4:AJ43 O4:P43">
    <cfRule type="expression" dxfId="123" priority="12" stopIfTrue="1">
      <formula>AND(($H4="スギ"),(#REF!&gt;=42))</formula>
    </cfRule>
  </conditionalFormatting>
  <conditionalFormatting sqref="Q4:Q43 AA4:AA43">
    <cfRule type="expression" dxfId="122" priority="11" stopIfTrue="1">
      <formula>AND(($H4="ヒノキ"),(#REF!&lt;12))</formula>
    </cfRule>
  </conditionalFormatting>
  <conditionalFormatting sqref="R4:R43 AB4:AE43">
    <cfRule type="expression" dxfId="121" priority="10" stopIfTrue="1">
      <formula>AND(($H4="ヒノキ"),(#REF!&lt;22),(#REF!&gt;=12))</formula>
    </cfRule>
  </conditionalFormatting>
  <conditionalFormatting sqref="S4:S43">
    <cfRule type="expression" dxfId="120" priority="9" stopIfTrue="1">
      <formula>AND(($H4="ヒノキ"),(#REF!&lt;32),(#REF!&gt;=22))</formula>
    </cfRule>
  </conditionalFormatting>
  <conditionalFormatting sqref="T4:U43 Z4:AF43 AJ4:AJ43">
    <cfRule type="expression" dxfId="119" priority="8" stopIfTrue="1">
      <formula>AND(($H4="ヒノキ"),(#REF!&gt;=32))</formula>
    </cfRule>
  </conditionalFormatting>
  <conditionalFormatting sqref="V4:V43 AA4:AA43">
    <cfRule type="expression" dxfId="118" priority="7" stopIfTrue="1">
      <formula>AND(($H4="アカマツ"),(#REF!&lt;12))</formula>
    </cfRule>
  </conditionalFormatting>
  <conditionalFormatting sqref="W4:W43 AB4:AB43">
    <cfRule type="expression" dxfId="117" priority="6" stopIfTrue="1">
      <formula>AND(($H4="アカマツ"),(#REF!&lt;22),(#REF!&gt;=12))</formula>
    </cfRule>
  </conditionalFormatting>
  <conditionalFormatting sqref="X4:X43 AC4:AC43">
    <cfRule type="expression" dxfId="116" priority="5" stopIfTrue="1">
      <formula>AND(($H4="アカマツ"),(#REF!&lt;42),(#REF!&gt;=22))</formula>
    </cfRule>
  </conditionalFormatting>
  <conditionalFormatting sqref="Y4:AF43 AJ4:AJ43">
    <cfRule type="expression" dxfId="115" priority="4" stopIfTrue="1">
      <formula>AND(($H4="アカマツ"),(#REF!&gt;=42))</formula>
    </cfRule>
  </conditionalFormatting>
  <conditionalFormatting sqref="AG4:AG43">
    <cfRule type="expression" dxfId="114" priority="3" stopIfTrue="1">
      <formula>AND(($H4&lt;&gt;"スギ"),($H4&lt;&gt;"ヒノキ"),($H4&lt;&gt;"アカマツ"),(#REF!&lt;12))</formula>
    </cfRule>
  </conditionalFormatting>
  <conditionalFormatting sqref="AH4:AH43">
    <cfRule type="expression" dxfId="113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112" priority="1" stopIfTrue="1">
      <formula>AND(($H4&lt;&gt;"スギ"),($H4&lt;&gt;"ヒノキ"),($H4&lt;&gt;"アカマツ"),(#REF!&gt;=42))</formula>
    </cfRule>
  </conditionalFormatting>
  <printOptions horizontalCentered="1" verticalCentered="1"/>
  <pageMargins left="0.78740157480314965" right="0.51181102362204722" top="0.74803149606299213" bottom="0.74803149606299213" header="0.31496062992125984" footer="0.31496062992125984"/>
  <pageSetup paperSize="9" scale="80" orientation="portrait" blackAndWhite="1" r:id="rId1"/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rgb="FFFFFF00"/>
  </sheetPr>
  <dimension ref="A1:AJ120"/>
  <sheetViews>
    <sheetView showGridLines="0" view="pageBreakPreview" topLeftCell="A19" zoomScaleNormal="85" zoomScaleSheetLayoutView="100" workbookViewId="0">
      <selection activeCell="I46" sqref="I46:I61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529</v>
      </c>
      <c r="B2" s="100"/>
      <c r="C2" s="100"/>
      <c r="D2" s="100"/>
      <c r="E2" s="100"/>
      <c r="F2" s="100"/>
      <c r="G2" s="100"/>
      <c r="H2" s="101" t="s">
        <v>341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79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8">
        <v>0</v>
      </c>
      <c r="L3" s="78">
        <v>12</v>
      </c>
      <c r="M3" s="78">
        <v>22</v>
      </c>
      <c r="N3" s="78">
        <v>32</v>
      </c>
      <c r="O3" s="78">
        <v>42</v>
      </c>
      <c r="P3" s="78" t="s">
        <v>14</v>
      </c>
      <c r="Q3" s="78">
        <v>0</v>
      </c>
      <c r="R3" s="78">
        <v>12</v>
      </c>
      <c r="S3" s="78">
        <v>22</v>
      </c>
      <c r="T3" s="78">
        <v>32</v>
      </c>
      <c r="U3" s="78" t="s">
        <v>14</v>
      </c>
      <c r="V3" s="78">
        <v>0</v>
      </c>
      <c r="W3" s="78">
        <v>12</v>
      </c>
      <c r="X3" s="78">
        <v>22</v>
      </c>
      <c r="Y3" s="78">
        <v>42</v>
      </c>
      <c r="Z3" s="78" t="s">
        <v>14</v>
      </c>
      <c r="AA3" s="78">
        <v>0</v>
      </c>
      <c r="AB3" s="78">
        <v>12</v>
      </c>
      <c r="AC3" s="78">
        <v>22</v>
      </c>
      <c r="AD3" s="78">
        <v>32</v>
      </c>
      <c r="AE3" s="78">
        <v>42</v>
      </c>
      <c r="AF3" s="78" t="s">
        <v>14</v>
      </c>
      <c r="AG3" s="78">
        <v>0</v>
      </c>
      <c r="AH3" s="78">
        <v>12</v>
      </c>
      <c r="AI3" s="78">
        <v>42</v>
      </c>
      <c r="AJ3" s="78" t="s">
        <v>14</v>
      </c>
    </row>
    <row r="4" spans="1:36" ht="12.95" customHeight="1" x14ac:dyDescent="0.15">
      <c r="A4" s="77">
        <v>321</v>
      </c>
      <c r="B4" s="99" t="s">
        <v>40</v>
      </c>
      <c r="C4" s="99"/>
      <c r="D4" s="77">
        <v>26</v>
      </c>
      <c r="E4" s="77">
        <v>15</v>
      </c>
      <c r="F4" s="4">
        <f t="shared" ref="F4:F43" si="0">IF(D4&gt;0,IF(B4="スギ",P4,IF(B4="ヒノキ",U4,IF(B4="アカマツ",Z4,IF(B4="カラマツ",AF4,AJ4)))),"")</f>
        <v>0.36</v>
      </c>
      <c r="G4" s="5"/>
      <c r="H4" s="77"/>
      <c r="I4" s="77" t="s">
        <v>38</v>
      </c>
      <c r="J4" s="1" t="s">
        <v>15</v>
      </c>
      <c r="K4" s="78">
        <f t="shared" ref="K4:K43" si="1">IF(ROUND(10^(-5+0.8769+1.7454*LOG(D4)+1.014*LOG(E4)),2)&gt;=0.01,ROUND(10^(-5+0.8769+1.7454*LOG(D4)+1.014*LOG(E4)),2),ROUND(10^(-5+0.8769+1.7454*LOG(D4)+1.014*LOG(E4)),3))</f>
        <v>0.35</v>
      </c>
      <c r="L4" s="78">
        <f t="shared" ref="L4:L43" si="2">ROUND(10^(-5+0.73504+1.83346*LOG(D4)+1.06569*LOG(E4)),2)</f>
        <v>0.38</v>
      </c>
      <c r="M4" s="78">
        <f t="shared" ref="M4:M43" si="3">ROUND(10^(-5+0.71514+1.74357*LOG(D4)+1.17719*LOG(E4)),2)</f>
        <v>0.37</v>
      </c>
      <c r="N4" s="78">
        <f t="shared" ref="N4:N43" si="4">ROUND(10^(-5+0.82956+1.76381*LOG(D4)+1.06412*LOG(E4)),2)</f>
        <v>0.38</v>
      </c>
      <c r="O4" s="78">
        <f t="shared" ref="O4:O43" si="5">ROUND(10^(-5+0.88226+1.79204*LOG(D4)+0.99303*LOG(E4)),2)</f>
        <v>0.39</v>
      </c>
      <c r="P4" s="78">
        <f>HLOOKUP($D4,K$3:O$43,MATCH($A4,$A$3:$A$43,0),1)</f>
        <v>0.37</v>
      </c>
      <c r="Q4" s="78">
        <f t="shared" ref="Q4:Q43" si="6">IF(ROUND(10^(1.810672*LOG(D4)+0.982833*LOG(E4)-4.173533),2)&gt;=0.01,ROUND(10^(1.810672*LOG(D4)+0.982833*LOG(E4)-4.173533),2),ROUND(10^(1.810672*LOG(D4)+0.982833*LOG(E4)-4.173533),3))</f>
        <v>0.35</v>
      </c>
      <c r="R4" s="78">
        <f t="shared" ref="R4:R43" si="7">ROUND(10^(1.905709*LOG(D4)+1.011385*LOG(E4)-4.293729),2)</f>
        <v>0.39</v>
      </c>
      <c r="S4" s="78">
        <f t="shared" ref="S4:S43" si="8">ROUND(10^(1.771888*LOG(D4)+1.138415*LOG(E4)-4.271259),2)</f>
        <v>0.38</v>
      </c>
      <c r="T4" s="78">
        <f t="shared" ref="T4:T43" si="9">ROUND(10^(1.671519*LOG(D4)+1.363617*LOG(E4)-4.404407),2)</f>
        <v>0.37</v>
      </c>
      <c r="U4" s="78">
        <f t="shared" ref="U4:U43" si="10">HLOOKUP($D4,Q$3:T$43,MATCH($A4,$A$3:$A$43,0),1)</f>
        <v>0.38</v>
      </c>
      <c r="V4" s="78">
        <f t="shared" ref="V4:V43" si="11">IF(ROUND(10^(-4.249503+1.946501*LOG(D4)+0.942682*LOG(E4)),2)&gt;=0.01,ROUND(10^(-4.249503+1.946501*LOG(D4)+0.942682*LOG(E4)),2),ROUND(10^(-4.249503+1.946501*LOG(D4)+0.942682*LOG(E4)),3))</f>
        <v>0.41</v>
      </c>
      <c r="W4" s="78">
        <f t="shared" ref="W4:W43" si="12">ROUND(10^(-4.155639+1.847898*LOG(D4)+0.951955*LOG(E4)),2)</f>
        <v>0.38</v>
      </c>
      <c r="X4" s="78">
        <f t="shared" ref="X4:X43" si="13">ROUND(10^(-4.194535+1.804172*LOG(D4)+1.034248*LOG(E4)),2)</f>
        <v>0.38</v>
      </c>
      <c r="Y4" s="78">
        <f t="shared" ref="Y4:Y43" si="14">ROUND(10^(-4.42347+2.006485*LOG(D4)+0.967757*LOG(E4)),2)</f>
        <v>0.36</v>
      </c>
      <c r="Z4" s="78">
        <f t="shared" ref="Z4:Z43" si="15">HLOOKUP($D4,V$3:Y$43,MATCH($A4,$A$3:$A$43,0),1)</f>
        <v>0.38</v>
      </c>
      <c r="AA4" s="78">
        <f t="shared" ref="AA4:AA43" si="16">IF(ROUND(10^(1.80389*LOG(D4)+0.962587*LOG(E4)-4.155099),2)&gt;=0.01,ROUND(10^(1.80389*LOG(D4)+0.962587*LOG(E4)-4.155099),2),ROUND(10^(1.80389*LOG(D4)+0.962587*LOG(E4)-4.155099),3))</f>
        <v>0.34</v>
      </c>
      <c r="AB4" s="78">
        <f t="shared" ref="AB4:AB43" si="17">ROUND(10^(1.979213*LOG(D4)+0.998347*LOG(E4)-4.369281),2)</f>
        <v>0.4</v>
      </c>
      <c r="AC4" s="78">
        <f t="shared" ref="AC4:AC43" si="18">ROUND(10^(1.904401*LOG(D4)+1.062478*LOG(E4)-4.348104),2)</f>
        <v>0.39</v>
      </c>
      <c r="AD4" s="78">
        <f t="shared" ref="AD4:AD43" si="19">ROUND(10^(1.640825*LOG(D4)+1.080387*LOG(E4)-3.976731),2)</f>
        <v>0.41</v>
      </c>
      <c r="AE4" s="78">
        <f t="shared" ref="AE4:AE43" si="20">ROUND(10^(1.90887*LOG(D4)+1.088002*LOG(E4)-4.431495),2)</f>
        <v>0.35</v>
      </c>
      <c r="AF4" s="78">
        <f t="shared" ref="AF4:AF43" si="21">HLOOKUP($D4,AA$3:AE$43,MATCH($A4,$A$3:$A$43,0),1)</f>
        <v>0.39</v>
      </c>
      <c r="AG4" s="78">
        <f t="shared" ref="AG4:AG43" si="22">IF(ROUND(10^(1.94019664*LOG(D4)+0.84689666*LOG(E4)-4.20067295),2)&gt;=0.01,ROUND(10^(1.94019664*LOG(D4)+0.84689666*LOG(E4)-4.20067295),2),ROUND(10^(1.94019664*LOG(D4)+0.84689666*LOG(E4)-4.20067295),3))</f>
        <v>0.35</v>
      </c>
      <c r="AH4" s="78">
        <f t="shared" ref="AH4:AH43" si="23">ROUND(10^(1.93813902*LOG(D4)+0.96697002*LOG(E4)-4.32216295),2)</f>
        <v>0.36</v>
      </c>
      <c r="AI4" s="78">
        <f t="shared" ref="AI4:AI43" si="24">ROUND(10^(1.82464098*LOG(D4)+0.97625989*LOG(E4)-4.15096808),2)</f>
        <v>0.38</v>
      </c>
      <c r="AJ4" s="78">
        <f t="shared" ref="AJ4:AJ43" si="25">HLOOKUP($D4,AG$3:AI$43,MATCH($A4,$A$3:$A$43,0),1)</f>
        <v>0.36</v>
      </c>
    </row>
    <row r="5" spans="1:36" ht="12.95" customHeight="1" x14ac:dyDescent="0.15">
      <c r="A5" s="77">
        <v>322</v>
      </c>
      <c r="B5" s="99" t="s">
        <v>40</v>
      </c>
      <c r="C5" s="99"/>
      <c r="D5" s="77">
        <v>11</v>
      </c>
      <c r="E5" s="77">
        <v>12</v>
      </c>
      <c r="F5" s="4">
        <f t="shared" si="0"/>
        <v>0.05</v>
      </c>
      <c r="G5" s="5"/>
      <c r="H5" s="77" t="s">
        <v>32</v>
      </c>
      <c r="I5" s="77"/>
      <c r="J5" s="1" t="s">
        <v>15</v>
      </c>
      <c r="K5" s="78">
        <f t="shared" si="1"/>
        <v>0.06</v>
      </c>
      <c r="L5" s="78">
        <f t="shared" si="2"/>
        <v>0.06</v>
      </c>
      <c r="M5" s="78">
        <f t="shared" si="3"/>
        <v>0.06</v>
      </c>
      <c r="N5" s="78">
        <f t="shared" si="4"/>
        <v>7.0000000000000007E-2</v>
      </c>
      <c r="O5" s="78">
        <f t="shared" si="5"/>
        <v>7.0000000000000007E-2</v>
      </c>
      <c r="P5" s="78">
        <f t="shared" ref="P5:P43" si="26">HLOOKUP($D5,K$3:O$43,MATCH(A5,$A$3:$A$43,0),1)</f>
        <v>0.06</v>
      </c>
      <c r="Q5" s="78">
        <f t="shared" si="6"/>
        <v>0.06</v>
      </c>
      <c r="R5" s="78">
        <f t="shared" si="7"/>
        <v>0.06</v>
      </c>
      <c r="S5" s="78">
        <f t="shared" si="8"/>
        <v>0.06</v>
      </c>
      <c r="T5" s="78">
        <f t="shared" si="9"/>
        <v>0.06</v>
      </c>
      <c r="U5" s="78">
        <f t="shared" si="10"/>
        <v>0.06</v>
      </c>
      <c r="V5" s="78">
        <f t="shared" si="11"/>
        <v>0.06</v>
      </c>
      <c r="W5" s="78">
        <f t="shared" si="12"/>
        <v>0.06</v>
      </c>
      <c r="X5" s="78">
        <f t="shared" si="13"/>
        <v>0.06</v>
      </c>
      <c r="Y5" s="78">
        <f t="shared" si="14"/>
        <v>0.05</v>
      </c>
      <c r="Z5" s="78">
        <f t="shared" si="15"/>
        <v>0.06</v>
      </c>
      <c r="AA5" s="78">
        <f t="shared" si="16"/>
        <v>0.06</v>
      </c>
      <c r="AB5" s="78">
        <f t="shared" si="17"/>
        <v>0.06</v>
      </c>
      <c r="AC5" s="78">
        <f t="shared" si="18"/>
        <v>0.06</v>
      </c>
      <c r="AD5" s="78">
        <f t="shared" si="19"/>
        <v>0.08</v>
      </c>
      <c r="AE5" s="78">
        <f t="shared" si="20"/>
        <v>0.05</v>
      </c>
      <c r="AF5" s="78">
        <f t="shared" si="21"/>
        <v>0.06</v>
      </c>
      <c r="AG5" s="78">
        <f t="shared" si="22"/>
        <v>0.05</v>
      </c>
      <c r="AH5" s="78">
        <f t="shared" si="23"/>
        <v>0.05</v>
      </c>
      <c r="AI5" s="78">
        <f t="shared" si="24"/>
        <v>0.06</v>
      </c>
      <c r="AJ5" s="78">
        <f t="shared" si="25"/>
        <v>0.05</v>
      </c>
    </row>
    <row r="6" spans="1:36" ht="12.95" customHeight="1" x14ac:dyDescent="0.15">
      <c r="A6" s="86">
        <v>323</v>
      </c>
      <c r="B6" s="99" t="s">
        <v>40</v>
      </c>
      <c r="C6" s="99"/>
      <c r="D6" s="77">
        <v>8</v>
      </c>
      <c r="E6" s="77">
        <v>7</v>
      </c>
      <c r="F6" s="4">
        <f t="shared" si="0"/>
        <v>0.02</v>
      </c>
      <c r="G6" s="5"/>
      <c r="H6" s="77" t="s">
        <v>32</v>
      </c>
      <c r="I6" s="5"/>
      <c r="J6" s="1" t="s">
        <v>15</v>
      </c>
      <c r="K6" s="78">
        <f t="shared" si="1"/>
        <v>0.02</v>
      </c>
      <c r="L6" s="78">
        <f t="shared" si="2"/>
        <v>0.02</v>
      </c>
      <c r="M6" s="78">
        <f t="shared" si="3"/>
        <v>0.02</v>
      </c>
      <c r="N6" s="78">
        <f t="shared" si="4"/>
        <v>0.02</v>
      </c>
      <c r="O6" s="78">
        <f t="shared" si="5"/>
        <v>0.02</v>
      </c>
      <c r="P6" s="78">
        <f t="shared" si="26"/>
        <v>0.02</v>
      </c>
      <c r="Q6" s="78">
        <f t="shared" si="6"/>
        <v>0.02</v>
      </c>
      <c r="R6" s="78">
        <f t="shared" si="7"/>
        <v>0.02</v>
      </c>
      <c r="S6" s="78">
        <f t="shared" si="8"/>
        <v>0.02</v>
      </c>
      <c r="T6" s="78">
        <f t="shared" si="9"/>
        <v>0.02</v>
      </c>
      <c r="U6" s="78">
        <f t="shared" si="10"/>
        <v>0.02</v>
      </c>
      <c r="V6" s="78">
        <f t="shared" si="11"/>
        <v>0.02</v>
      </c>
      <c r="W6" s="78">
        <f t="shared" si="12"/>
        <v>0.02</v>
      </c>
      <c r="X6" s="78">
        <f t="shared" si="13"/>
        <v>0.02</v>
      </c>
      <c r="Y6" s="78">
        <f t="shared" si="14"/>
        <v>0.02</v>
      </c>
      <c r="Z6" s="78">
        <f t="shared" si="15"/>
        <v>0.02</v>
      </c>
      <c r="AA6" s="78">
        <f t="shared" si="16"/>
        <v>0.02</v>
      </c>
      <c r="AB6" s="78">
        <f t="shared" si="17"/>
        <v>0.02</v>
      </c>
      <c r="AC6" s="78">
        <f t="shared" si="18"/>
        <v>0.02</v>
      </c>
      <c r="AD6" s="78">
        <f t="shared" si="19"/>
        <v>0.03</v>
      </c>
      <c r="AE6" s="78">
        <f t="shared" si="20"/>
        <v>0.02</v>
      </c>
      <c r="AF6" s="78">
        <f t="shared" si="21"/>
        <v>0.02</v>
      </c>
      <c r="AG6" s="78">
        <f t="shared" si="22"/>
        <v>0.02</v>
      </c>
      <c r="AH6" s="78">
        <f t="shared" si="23"/>
        <v>0.02</v>
      </c>
      <c r="AI6" s="78">
        <f t="shared" si="24"/>
        <v>0.02</v>
      </c>
      <c r="AJ6" s="78">
        <f t="shared" si="25"/>
        <v>0.02</v>
      </c>
    </row>
    <row r="7" spans="1:36" ht="12.95" customHeight="1" x14ac:dyDescent="0.15">
      <c r="A7" s="86">
        <v>324</v>
      </c>
      <c r="B7" s="99" t="s">
        <v>486</v>
      </c>
      <c r="C7" s="99"/>
      <c r="D7" s="77">
        <v>10</v>
      </c>
      <c r="E7" s="77">
        <v>8</v>
      </c>
      <c r="F7" s="4">
        <f t="shared" si="0"/>
        <v>0.03</v>
      </c>
      <c r="G7" s="5" t="s">
        <v>42</v>
      </c>
      <c r="H7" s="77" t="s">
        <v>32</v>
      </c>
      <c r="I7" s="5"/>
      <c r="J7" s="1" t="s">
        <v>15</v>
      </c>
      <c r="K7" s="78">
        <f t="shared" si="1"/>
        <v>0.03</v>
      </c>
      <c r="L7" s="78">
        <f t="shared" si="2"/>
        <v>0.03</v>
      </c>
      <c r="M7" s="78">
        <f t="shared" si="3"/>
        <v>0.03</v>
      </c>
      <c r="N7" s="78">
        <f t="shared" si="4"/>
        <v>0.04</v>
      </c>
      <c r="O7" s="78">
        <f t="shared" si="5"/>
        <v>0.04</v>
      </c>
      <c r="P7" s="78">
        <f t="shared" si="26"/>
        <v>0.03</v>
      </c>
      <c r="Q7" s="78">
        <f t="shared" si="6"/>
        <v>0.03</v>
      </c>
      <c r="R7" s="78">
        <f t="shared" si="7"/>
        <v>0.03</v>
      </c>
      <c r="S7" s="78">
        <f t="shared" si="8"/>
        <v>0.03</v>
      </c>
      <c r="T7" s="78">
        <f t="shared" si="9"/>
        <v>0.03</v>
      </c>
      <c r="U7" s="78">
        <f t="shared" si="10"/>
        <v>0.03</v>
      </c>
      <c r="V7" s="78">
        <f t="shared" si="11"/>
        <v>0.04</v>
      </c>
      <c r="W7" s="78">
        <f t="shared" si="12"/>
        <v>0.04</v>
      </c>
      <c r="X7" s="78">
        <f t="shared" si="13"/>
        <v>0.03</v>
      </c>
      <c r="Y7" s="78">
        <f t="shared" si="14"/>
        <v>0.03</v>
      </c>
      <c r="Z7" s="78">
        <f t="shared" si="15"/>
        <v>0.04</v>
      </c>
      <c r="AA7" s="78">
        <f t="shared" si="16"/>
        <v>0.03</v>
      </c>
      <c r="AB7" s="78">
        <f t="shared" si="17"/>
        <v>0.03</v>
      </c>
      <c r="AC7" s="78">
        <f t="shared" si="18"/>
        <v>0.03</v>
      </c>
      <c r="AD7" s="78">
        <f t="shared" si="19"/>
        <v>0.04</v>
      </c>
      <c r="AE7" s="78">
        <f t="shared" si="20"/>
        <v>0.03</v>
      </c>
      <c r="AF7" s="78">
        <f t="shared" si="21"/>
        <v>0.03</v>
      </c>
      <c r="AG7" s="78">
        <f t="shared" si="22"/>
        <v>0.03</v>
      </c>
      <c r="AH7" s="78">
        <f t="shared" si="23"/>
        <v>0.03</v>
      </c>
      <c r="AI7" s="78">
        <f t="shared" si="24"/>
        <v>0.04</v>
      </c>
      <c r="AJ7" s="78">
        <f t="shared" si="25"/>
        <v>0.03</v>
      </c>
    </row>
    <row r="8" spans="1:36" ht="12.95" customHeight="1" x14ac:dyDescent="0.15">
      <c r="A8" s="86">
        <v>325</v>
      </c>
      <c r="B8" s="99" t="s">
        <v>486</v>
      </c>
      <c r="C8" s="99"/>
      <c r="D8" s="77">
        <v>8</v>
      </c>
      <c r="E8" s="77">
        <v>7</v>
      </c>
      <c r="F8" s="4">
        <f t="shared" si="0"/>
        <v>0.02</v>
      </c>
      <c r="G8" s="5" t="s">
        <v>42</v>
      </c>
      <c r="H8" s="77" t="s">
        <v>32</v>
      </c>
      <c r="I8" s="77"/>
      <c r="J8" s="1" t="s">
        <v>15</v>
      </c>
      <c r="K8" s="78">
        <f t="shared" si="1"/>
        <v>0.02</v>
      </c>
      <c r="L8" s="78">
        <f t="shared" si="2"/>
        <v>0.02</v>
      </c>
      <c r="M8" s="78">
        <f t="shared" si="3"/>
        <v>0.02</v>
      </c>
      <c r="N8" s="78">
        <f t="shared" si="4"/>
        <v>0.02</v>
      </c>
      <c r="O8" s="78">
        <f t="shared" si="5"/>
        <v>0.02</v>
      </c>
      <c r="P8" s="78">
        <f t="shared" si="26"/>
        <v>0.02</v>
      </c>
      <c r="Q8" s="78">
        <f t="shared" si="6"/>
        <v>0.02</v>
      </c>
      <c r="R8" s="78">
        <f t="shared" si="7"/>
        <v>0.02</v>
      </c>
      <c r="S8" s="78">
        <f t="shared" si="8"/>
        <v>0.02</v>
      </c>
      <c r="T8" s="78">
        <f t="shared" si="9"/>
        <v>0.02</v>
      </c>
      <c r="U8" s="78">
        <f t="shared" si="10"/>
        <v>0.02</v>
      </c>
      <c r="V8" s="78">
        <f t="shared" si="11"/>
        <v>0.02</v>
      </c>
      <c r="W8" s="78">
        <f t="shared" si="12"/>
        <v>0.02</v>
      </c>
      <c r="X8" s="78">
        <f t="shared" si="13"/>
        <v>0.02</v>
      </c>
      <c r="Y8" s="78">
        <f t="shared" si="14"/>
        <v>0.02</v>
      </c>
      <c r="Z8" s="78">
        <f t="shared" si="15"/>
        <v>0.02</v>
      </c>
      <c r="AA8" s="78">
        <f t="shared" si="16"/>
        <v>0.02</v>
      </c>
      <c r="AB8" s="78">
        <f t="shared" si="17"/>
        <v>0.02</v>
      </c>
      <c r="AC8" s="78">
        <f t="shared" si="18"/>
        <v>0.02</v>
      </c>
      <c r="AD8" s="78">
        <f t="shared" si="19"/>
        <v>0.03</v>
      </c>
      <c r="AE8" s="78">
        <f t="shared" si="20"/>
        <v>0.02</v>
      </c>
      <c r="AF8" s="78">
        <f t="shared" si="21"/>
        <v>0.02</v>
      </c>
      <c r="AG8" s="78">
        <f t="shared" si="22"/>
        <v>0.02</v>
      </c>
      <c r="AH8" s="78">
        <f t="shared" si="23"/>
        <v>0.02</v>
      </c>
      <c r="AI8" s="78">
        <f t="shared" si="24"/>
        <v>0.02</v>
      </c>
      <c r="AJ8" s="78">
        <f t="shared" si="25"/>
        <v>0.02</v>
      </c>
    </row>
    <row r="9" spans="1:36" ht="12.95" customHeight="1" x14ac:dyDescent="0.15">
      <c r="A9" s="86">
        <v>326</v>
      </c>
      <c r="B9" s="99" t="s">
        <v>487</v>
      </c>
      <c r="C9" s="99"/>
      <c r="D9" s="77">
        <v>10</v>
      </c>
      <c r="E9" s="77">
        <v>9</v>
      </c>
      <c r="F9" s="4">
        <f t="shared" si="0"/>
        <v>0.04</v>
      </c>
      <c r="G9" s="5"/>
      <c r="H9" s="77" t="s">
        <v>32</v>
      </c>
      <c r="I9" s="5"/>
      <c r="J9" s="1" t="s">
        <v>15</v>
      </c>
      <c r="K9" s="78">
        <f t="shared" si="1"/>
        <v>0.04</v>
      </c>
      <c r="L9" s="78">
        <f t="shared" si="2"/>
        <v>0.04</v>
      </c>
      <c r="M9" s="78">
        <f t="shared" si="3"/>
        <v>0.04</v>
      </c>
      <c r="N9" s="78">
        <f t="shared" si="4"/>
        <v>0.04</v>
      </c>
      <c r="O9" s="78">
        <f t="shared" si="5"/>
        <v>0.04</v>
      </c>
      <c r="P9" s="78">
        <f t="shared" si="26"/>
        <v>0.04</v>
      </c>
      <c r="Q9" s="78">
        <f t="shared" si="6"/>
        <v>0.04</v>
      </c>
      <c r="R9" s="78">
        <f t="shared" si="7"/>
        <v>0.04</v>
      </c>
      <c r="S9" s="78">
        <f t="shared" si="8"/>
        <v>0.04</v>
      </c>
      <c r="T9" s="78">
        <f t="shared" si="9"/>
        <v>0.04</v>
      </c>
      <c r="U9" s="78">
        <f t="shared" si="10"/>
        <v>0.04</v>
      </c>
      <c r="V9" s="78">
        <f t="shared" si="11"/>
        <v>0.04</v>
      </c>
      <c r="W9" s="78">
        <f t="shared" si="12"/>
        <v>0.04</v>
      </c>
      <c r="X9" s="78">
        <f t="shared" si="13"/>
        <v>0.04</v>
      </c>
      <c r="Y9" s="78">
        <f t="shared" si="14"/>
        <v>0.03</v>
      </c>
      <c r="Z9" s="78">
        <f t="shared" si="15"/>
        <v>0.04</v>
      </c>
      <c r="AA9" s="78">
        <f t="shared" si="16"/>
        <v>0.04</v>
      </c>
      <c r="AB9" s="78">
        <f t="shared" si="17"/>
        <v>0.04</v>
      </c>
      <c r="AC9" s="78">
        <f t="shared" si="18"/>
        <v>0.04</v>
      </c>
      <c r="AD9" s="78">
        <f t="shared" si="19"/>
        <v>0.05</v>
      </c>
      <c r="AE9" s="78">
        <f t="shared" si="20"/>
        <v>0.03</v>
      </c>
      <c r="AF9" s="78">
        <f t="shared" si="21"/>
        <v>0.04</v>
      </c>
      <c r="AG9" s="78">
        <f t="shared" si="22"/>
        <v>0.04</v>
      </c>
      <c r="AH9" s="78">
        <f t="shared" si="23"/>
        <v>0.03</v>
      </c>
      <c r="AI9" s="78">
        <f t="shared" si="24"/>
        <v>0.04</v>
      </c>
      <c r="AJ9" s="78">
        <f t="shared" si="25"/>
        <v>0.04</v>
      </c>
    </row>
    <row r="10" spans="1:36" ht="12.95" customHeight="1" x14ac:dyDescent="0.15">
      <c r="A10" s="86">
        <v>327</v>
      </c>
      <c r="B10" s="99" t="s">
        <v>40</v>
      </c>
      <c r="C10" s="99"/>
      <c r="D10" s="77">
        <v>12</v>
      </c>
      <c r="E10" s="77">
        <v>8</v>
      </c>
      <c r="F10" s="4">
        <f t="shared" si="0"/>
        <v>0.04</v>
      </c>
      <c r="G10" s="5"/>
      <c r="H10" s="77" t="s">
        <v>32</v>
      </c>
      <c r="I10" s="5"/>
      <c r="J10" s="1" t="s">
        <v>15</v>
      </c>
      <c r="K10" s="78">
        <f t="shared" si="1"/>
        <v>0.05</v>
      </c>
      <c r="L10" s="78">
        <f t="shared" si="2"/>
        <v>0.05</v>
      </c>
      <c r="M10" s="78">
        <f t="shared" si="3"/>
        <v>0.05</v>
      </c>
      <c r="N10" s="78">
        <f t="shared" si="4"/>
        <v>0.05</v>
      </c>
      <c r="O10" s="78">
        <f t="shared" si="5"/>
        <v>0.05</v>
      </c>
      <c r="P10" s="78">
        <f t="shared" si="26"/>
        <v>0.05</v>
      </c>
      <c r="Q10" s="78">
        <f t="shared" si="6"/>
        <v>0.05</v>
      </c>
      <c r="R10" s="78">
        <f t="shared" si="7"/>
        <v>0.05</v>
      </c>
      <c r="S10" s="78">
        <f t="shared" si="8"/>
        <v>0.05</v>
      </c>
      <c r="T10" s="78">
        <f t="shared" si="9"/>
        <v>0.04</v>
      </c>
      <c r="U10" s="78">
        <f t="shared" si="10"/>
        <v>0.05</v>
      </c>
      <c r="V10" s="78">
        <f t="shared" si="11"/>
        <v>0.05</v>
      </c>
      <c r="W10" s="78">
        <f t="shared" si="12"/>
        <v>0.05</v>
      </c>
      <c r="X10" s="78">
        <f t="shared" si="13"/>
        <v>0.05</v>
      </c>
      <c r="Y10" s="78">
        <f t="shared" si="14"/>
        <v>0.04</v>
      </c>
      <c r="Z10" s="78">
        <f t="shared" si="15"/>
        <v>0.05</v>
      </c>
      <c r="AA10" s="78">
        <f t="shared" si="16"/>
        <v>0.05</v>
      </c>
      <c r="AB10" s="78">
        <f t="shared" si="17"/>
        <v>0.05</v>
      </c>
      <c r="AC10" s="78">
        <f t="shared" si="18"/>
        <v>0.05</v>
      </c>
      <c r="AD10" s="78">
        <f t="shared" si="19"/>
        <v>0.06</v>
      </c>
      <c r="AE10" s="78">
        <f t="shared" si="20"/>
        <v>0.04</v>
      </c>
      <c r="AF10" s="78">
        <f t="shared" si="21"/>
        <v>0.05</v>
      </c>
      <c r="AG10" s="78">
        <f t="shared" si="22"/>
        <v>0.05</v>
      </c>
      <c r="AH10" s="78">
        <f t="shared" si="23"/>
        <v>0.04</v>
      </c>
      <c r="AI10" s="78">
        <f t="shared" si="24"/>
        <v>0.05</v>
      </c>
      <c r="AJ10" s="78">
        <f t="shared" si="25"/>
        <v>0.04</v>
      </c>
    </row>
    <row r="11" spans="1:36" ht="12.95" customHeight="1" x14ac:dyDescent="0.15">
      <c r="A11" s="86">
        <v>328</v>
      </c>
      <c r="B11" s="99" t="s">
        <v>486</v>
      </c>
      <c r="C11" s="99"/>
      <c r="D11" s="77">
        <v>8</v>
      </c>
      <c r="E11" s="77">
        <v>6</v>
      </c>
      <c r="F11" s="4">
        <f t="shared" si="0"/>
        <v>0.02</v>
      </c>
      <c r="G11" s="5" t="s">
        <v>42</v>
      </c>
      <c r="H11" s="77"/>
      <c r="I11" s="77"/>
      <c r="J11" s="1" t="s">
        <v>15</v>
      </c>
      <c r="K11" s="78">
        <f t="shared" si="1"/>
        <v>0.02</v>
      </c>
      <c r="L11" s="78">
        <f t="shared" si="2"/>
        <v>0.02</v>
      </c>
      <c r="M11" s="78">
        <f t="shared" si="3"/>
        <v>0.02</v>
      </c>
      <c r="N11" s="78">
        <f t="shared" si="4"/>
        <v>0.02</v>
      </c>
      <c r="O11" s="78">
        <f t="shared" si="5"/>
        <v>0.02</v>
      </c>
      <c r="P11" s="78">
        <f t="shared" si="26"/>
        <v>0.02</v>
      </c>
      <c r="Q11" s="78">
        <f t="shared" si="6"/>
        <v>0.02</v>
      </c>
      <c r="R11" s="78">
        <f t="shared" si="7"/>
        <v>0.02</v>
      </c>
      <c r="S11" s="78">
        <f t="shared" si="8"/>
        <v>0.02</v>
      </c>
      <c r="T11" s="78">
        <f t="shared" si="9"/>
        <v>0.01</v>
      </c>
      <c r="U11" s="78">
        <f t="shared" si="10"/>
        <v>0.02</v>
      </c>
      <c r="V11" s="78">
        <f t="shared" si="11"/>
        <v>0.02</v>
      </c>
      <c r="W11" s="78">
        <f t="shared" si="12"/>
        <v>0.02</v>
      </c>
      <c r="X11" s="78">
        <f t="shared" si="13"/>
        <v>0.02</v>
      </c>
      <c r="Y11" s="78">
        <f t="shared" si="14"/>
        <v>0.01</v>
      </c>
      <c r="Z11" s="78">
        <f t="shared" si="15"/>
        <v>0.02</v>
      </c>
      <c r="AA11" s="78">
        <f t="shared" si="16"/>
        <v>0.02</v>
      </c>
      <c r="AB11" s="78">
        <f t="shared" si="17"/>
        <v>0.02</v>
      </c>
      <c r="AC11" s="78">
        <f t="shared" si="18"/>
        <v>0.02</v>
      </c>
      <c r="AD11" s="78">
        <f t="shared" si="19"/>
        <v>0.02</v>
      </c>
      <c r="AE11" s="78">
        <f t="shared" si="20"/>
        <v>0.01</v>
      </c>
      <c r="AF11" s="78">
        <f t="shared" si="21"/>
        <v>0.02</v>
      </c>
      <c r="AG11" s="78">
        <f t="shared" si="22"/>
        <v>0.02</v>
      </c>
      <c r="AH11" s="78">
        <f t="shared" si="23"/>
        <v>0.02</v>
      </c>
      <c r="AI11" s="78">
        <f t="shared" si="24"/>
        <v>0.02</v>
      </c>
      <c r="AJ11" s="78">
        <f t="shared" si="25"/>
        <v>0.02</v>
      </c>
    </row>
    <row r="12" spans="1:36" ht="12.95" customHeight="1" x14ac:dyDescent="0.15">
      <c r="A12" s="86">
        <v>329</v>
      </c>
      <c r="B12" s="99" t="s">
        <v>486</v>
      </c>
      <c r="C12" s="99"/>
      <c r="D12" s="77">
        <v>8</v>
      </c>
      <c r="E12" s="77">
        <v>7</v>
      </c>
      <c r="F12" s="4">
        <f t="shared" si="0"/>
        <v>0.02</v>
      </c>
      <c r="G12" s="5" t="s">
        <v>42</v>
      </c>
      <c r="H12" s="77" t="s">
        <v>32</v>
      </c>
      <c r="I12" s="5"/>
      <c r="J12" s="1" t="s">
        <v>15</v>
      </c>
      <c r="K12" s="78">
        <f t="shared" si="1"/>
        <v>0.02</v>
      </c>
      <c r="L12" s="78">
        <f t="shared" si="2"/>
        <v>0.02</v>
      </c>
      <c r="M12" s="78">
        <f t="shared" si="3"/>
        <v>0.02</v>
      </c>
      <c r="N12" s="78">
        <f t="shared" si="4"/>
        <v>0.02</v>
      </c>
      <c r="O12" s="78">
        <f t="shared" si="5"/>
        <v>0.02</v>
      </c>
      <c r="P12" s="78">
        <f t="shared" si="26"/>
        <v>0.02</v>
      </c>
      <c r="Q12" s="78">
        <f t="shared" si="6"/>
        <v>0.02</v>
      </c>
      <c r="R12" s="78">
        <f t="shared" si="7"/>
        <v>0.02</v>
      </c>
      <c r="S12" s="78">
        <f t="shared" si="8"/>
        <v>0.02</v>
      </c>
      <c r="T12" s="78">
        <f t="shared" si="9"/>
        <v>0.02</v>
      </c>
      <c r="U12" s="78">
        <f t="shared" si="10"/>
        <v>0.02</v>
      </c>
      <c r="V12" s="78">
        <f t="shared" si="11"/>
        <v>0.02</v>
      </c>
      <c r="W12" s="78">
        <f t="shared" si="12"/>
        <v>0.02</v>
      </c>
      <c r="X12" s="78">
        <f t="shared" si="13"/>
        <v>0.02</v>
      </c>
      <c r="Y12" s="78">
        <f t="shared" si="14"/>
        <v>0.02</v>
      </c>
      <c r="Z12" s="78">
        <f t="shared" si="15"/>
        <v>0.02</v>
      </c>
      <c r="AA12" s="78">
        <f t="shared" si="16"/>
        <v>0.02</v>
      </c>
      <c r="AB12" s="78">
        <f t="shared" si="17"/>
        <v>0.02</v>
      </c>
      <c r="AC12" s="78">
        <f t="shared" si="18"/>
        <v>0.02</v>
      </c>
      <c r="AD12" s="78">
        <f t="shared" si="19"/>
        <v>0.03</v>
      </c>
      <c r="AE12" s="78">
        <f t="shared" si="20"/>
        <v>0.02</v>
      </c>
      <c r="AF12" s="78">
        <f t="shared" si="21"/>
        <v>0.02</v>
      </c>
      <c r="AG12" s="78">
        <f t="shared" si="22"/>
        <v>0.02</v>
      </c>
      <c r="AH12" s="78">
        <f t="shared" si="23"/>
        <v>0.02</v>
      </c>
      <c r="AI12" s="78">
        <f t="shared" si="24"/>
        <v>0.02</v>
      </c>
      <c r="AJ12" s="78">
        <f t="shared" si="25"/>
        <v>0.02</v>
      </c>
    </row>
    <row r="13" spans="1:36" ht="12.95" customHeight="1" x14ac:dyDescent="0.15">
      <c r="A13" s="86">
        <v>330</v>
      </c>
      <c r="B13" s="99" t="s">
        <v>486</v>
      </c>
      <c r="C13" s="99"/>
      <c r="D13" s="77">
        <v>10</v>
      </c>
      <c r="E13" s="77">
        <v>8</v>
      </c>
      <c r="F13" s="4">
        <f t="shared" si="0"/>
        <v>0.03</v>
      </c>
      <c r="G13" s="5" t="s">
        <v>42</v>
      </c>
      <c r="H13" s="77" t="s">
        <v>32</v>
      </c>
      <c r="I13" s="5"/>
      <c r="J13" s="1" t="s">
        <v>15</v>
      </c>
      <c r="K13" s="78">
        <f t="shared" si="1"/>
        <v>0.03</v>
      </c>
      <c r="L13" s="78">
        <f t="shared" si="2"/>
        <v>0.03</v>
      </c>
      <c r="M13" s="78">
        <f t="shared" si="3"/>
        <v>0.03</v>
      </c>
      <c r="N13" s="78">
        <f t="shared" si="4"/>
        <v>0.04</v>
      </c>
      <c r="O13" s="78">
        <f t="shared" si="5"/>
        <v>0.04</v>
      </c>
      <c r="P13" s="78">
        <f t="shared" si="26"/>
        <v>0.03</v>
      </c>
      <c r="Q13" s="78">
        <f t="shared" si="6"/>
        <v>0.03</v>
      </c>
      <c r="R13" s="78">
        <f t="shared" si="7"/>
        <v>0.03</v>
      </c>
      <c r="S13" s="78">
        <f t="shared" si="8"/>
        <v>0.03</v>
      </c>
      <c r="T13" s="78">
        <f t="shared" si="9"/>
        <v>0.03</v>
      </c>
      <c r="U13" s="78">
        <f t="shared" si="10"/>
        <v>0.03</v>
      </c>
      <c r="V13" s="78">
        <f t="shared" si="11"/>
        <v>0.04</v>
      </c>
      <c r="W13" s="78">
        <f t="shared" si="12"/>
        <v>0.04</v>
      </c>
      <c r="X13" s="78">
        <f t="shared" si="13"/>
        <v>0.03</v>
      </c>
      <c r="Y13" s="78">
        <f t="shared" si="14"/>
        <v>0.03</v>
      </c>
      <c r="Z13" s="78">
        <f t="shared" si="15"/>
        <v>0.04</v>
      </c>
      <c r="AA13" s="78">
        <f t="shared" si="16"/>
        <v>0.03</v>
      </c>
      <c r="AB13" s="78">
        <f t="shared" si="17"/>
        <v>0.03</v>
      </c>
      <c r="AC13" s="78">
        <f t="shared" si="18"/>
        <v>0.03</v>
      </c>
      <c r="AD13" s="78">
        <f t="shared" si="19"/>
        <v>0.04</v>
      </c>
      <c r="AE13" s="78">
        <f t="shared" si="20"/>
        <v>0.03</v>
      </c>
      <c r="AF13" s="78">
        <f t="shared" si="21"/>
        <v>0.03</v>
      </c>
      <c r="AG13" s="78">
        <f t="shared" si="22"/>
        <v>0.03</v>
      </c>
      <c r="AH13" s="78">
        <f t="shared" si="23"/>
        <v>0.03</v>
      </c>
      <c r="AI13" s="78">
        <f t="shared" si="24"/>
        <v>0.04</v>
      </c>
      <c r="AJ13" s="78">
        <f t="shared" si="25"/>
        <v>0.03</v>
      </c>
    </row>
    <row r="14" spans="1:36" ht="12.95" customHeight="1" x14ac:dyDescent="0.15">
      <c r="A14" s="86">
        <v>331</v>
      </c>
      <c r="B14" s="99" t="s">
        <v>486</v>
      </c>
      <c r="C14" s="99"/>
      <c r="D14" s="77">
        <v>10</v>
      </c>
      <c r="E14" s="77">
        <v>7</v>
      </c>
      <c r="F14" s="4">
        <f t="shared" si="0"/>
        <v>0.03</v>
      </c>
      <c r="G14" s="5" t="s">
        <v>42</v>
      </c>
      <c r="H14" s="77" t="s">
        <v>32</v>
      </c>
      <c r="I14" s="77"/>
      <c r="J14" s="1" t="s">
        <v>15</v>
      </c>
      <c r="K14" s="78">
        <f t="shared" si="1"/>
        <v>0.03</v>
      </c>
      <c r="L14" s="78">
        <f t="shared" si="2"/>
        <v>0.03</v>
      </c>
      <c r="M14" s="78">
        <f t="shared" si="3"/>
        <v>0.03</v>
      </c>
      <c r="N14" s="78">
        <f t="shared" si="4"/>
        <v>0.03</v>
      </c>
      <c r="O14" s="78">
        <f t="shared" si="5"/>
        <v>0.03</v>
      </c>
      <c r="P14" s="78">
        <f t="shared" si="26"/>
        <v>0.03</v>
      </c>
      <c r="Q14" s="78">
        <f t="shared" si="6"/>
        <v>0.03</v>
      </c>
      <c r="R14" s="78">
        <f t="shared" si="7"/>
        <v>0.03</v>
      </c>
      <c r="S14" s="78">
        <f t="shared" si="8"/>
        <v>0.03</v>
      </c>
      <c r="T14" s="78">
        <f t="shared" si="9"/>
        <v>0.03</v>
      </c>
      <c r="U14" s="78">
        <f t="shared" si="10"/>
        <v>0.03</v>
      </c>
      <c r="V14" s="78">
        <f t="shared" si="11"/>
        <v>0.03</v>
      </c>
      <c r="W14" s="78">
        <f t="shared" si="12"/>
        <v>0.03</v>
      </c>
      <c r="X14" s="78">
        <f t="shared" si="13"/>
        <v>0.03</v>
      </c>
      <c r="Y14" s="78">
        <f t="shared" si="14"/>
        <v>0.03</v>
      </c>
      <c r="Z14" s="78">
        <f t="shared" si="15"/>
        <v>0.03</v>
      </c>
      <c r="AA14" s="78">
        <f t="shared" si="16"/>
        <v>0.03</v>
      </c>
      <c r="AB14" s="78">
        <f t="shared" si="17"/>
        <v>0.03</v>
      </c>
      <c r="AC14" s="78">
        <f t="shared" si="18"/>
        <v>0.03</v>
      </c>
      <c r="AD14" s="78">
        <f t="shared" si="19"/>
        <v>0.04</v>
      </c>
      <c r="AE14" s="78">
        <f t="shared" si="20"/>
        <v>0.02</v>
      </c>
      <c r="AF14" s="78">
        <f t="shared" si="21"/>
        <v>0.03</v>
      </c>
      <c r="AG14" s="78">
        <f t="shared" si="22"/>
        <v>0.03</v>
      </c>
      <c r="AH14" s="78">
        <f t="shared" si="23"/>
        <v>0.03</v>
      </c>
      <c r="AI14" s="78">
        <f t="shared" si="24"/>
        <v>0.03</v>
      </c>
      <c r="AJ14" s="78">
        <f t="shared" si="25"/>
        <v>0.03</v>
      </c>
    </row>
    <row r="15" spans="1:36" ht="12.95" customHeight="1" x14ac:dyDescent="0.15">
      <c r="A15" s="86">
        <v>332</v>
      </c>
      <c r="B15" s="99" t="s">
        <v>486</v>
      </c>
      <c r="C15" s="99"/>
      <c r="D15" s="77">
        <v>14</v>
      </c>
      <c r="E15" s="77">
        <v>9</v>
      </c>
      <c r="F15" s="4">
        <f t="shared" si="0"/>
        <v>7.0000000000000007E-2</v>
      </c>
      <c r="G15" s="5" t="s">
        <v>42</v>
      </c>
      <c r="H15" s="77"/>
      <c r="I15" s="77"/>
      <c r="J15" s="1" t="s">
        <v>15</v>
      </c>
      <c r="K15" s="78">
        <f t="shared" si="1"/>
        <v>7.0000000000000007E-2</v>
      </c>
      <c r="L15" s="78">
        <f t="shared" si="2"/>
        <v>7.0000000000000007E-2</v>
      </c>
      <c r="M15" s="78">
        <f t="shared" si="3"/>
        <v>7.0000000000000007E-2</v>
      </c>
      <c r="N15" s="78">
        <f t="shared" si="4"/>
        <v>7.0000000000000007E-2</v>
      </c>
      <c r="O15" s="78">
        <f t="shared" si="5"/>
        <v>0.08</v>
      </c>
      <c r="P15" s="78">
        <f t="shared" si="26"/>
        <v>7.0000000000000007E-2</v>
      </c>
      <c r="Q15" s="78">
        <f t="shared" si="6"/>
        <v>7.0000000000000007E-2</v>
      </c>
      <c r="R15" s="78">
        <f t="shared" si="7"/>
        <v>7.0000000000000007E-2</v>
      </c>
      <c r="S15" s="78">
        <f t="shared" si="8"/>
        <v>7.0000000000000007E-2</v>
      </c>
      <c r="T15" s="78">
        <f t="shared" si="9"/>
        <v>0.06</v>
      </c>
      <c r="U15" s="78">
        <f t="shared" si="10"/>
        <v>7.0000000000000007E-2</v>
      </c>
      <c r="V15" s="78">
        <f t="shared" si="11"/>
        <v>0.08</v>
      </c>
      <c r="W15" s="78">
        <f t="shared" si="12"/>
        <v>7.0000000000000007E-2</v>
      </c>
      <c r="X15" s="78">
        <f t="shared" si="13"/>
        <v>7.0000000000000007E-2</v>
      </c>
      <c r="Y15" s="78">
        <f t="shared" si="14"/>
        <v>0.06</v>
      </c>
      <c r="Z15" s="78">
        <f t="shared" si="15"/>
        <v>7.0000000000000007E-2</v>
      </c>
      <c r="AA15" s="78">
        <f t="shared" si="16"/>
        <v>7.0000000000000007E-2</v>
      </c>
      <c r="AB15" s="78">
        <f t="shared" si="17"/>
        <v>7.0000000000000007E-2</v>
      </c>
      <c r="AC15" s="78">
        <f t="shared" si="18"/>
        <v>7.0000000000000007E-2</v>
      </c>
      <c r="AD15" s="78">
        <f t="shared" si="19"/>
        <v>0.09</v>
      </c>
      <c r="AE15" s="78">
        <f t="shared" si="20"/>
        <v>0.06</v>
      </c>
      <c r="AF15" s="78">
        <f t="shared" si="21"/>
        <v>7.0000000000000007E-2</v>
      </c>
      <c r="AG15" s="78">
        <f t="shared" si="22"/>
        <v>7.0000000000000007E-2</v>
      </c>
      <c r="AH15" s="78">
        <f t="shared" si="23"/>
        <v>7.0000000000000007E-2</v>
      </c>
      <c r="AI15" s="78">
        <f t="shared" si="24"/>
        <v>7.0000000000000007E-2</v>
      </c>
      <c r="AJ15" s="78">
        <f t="shared" si="25"/>
        <v>7.0000000000000007E-2</v>
      </c>
    </row>
    <row r="16" spans="1:36" ht="12.95" customHeight="1" x14ac:dyDescent="0.15">
      <c r="A16" s="86">
        <v>333</v>
      </c>
      <c r="B16" s="99" t="s">
        <v>40</v>
      </c>
      <c r="C16" s="99"/>
      <c r="D16" s="77">
        <v>28</v>
      </c>
      <c r="E16" s="77">
        <v>15</v>
      </c>
      <c r="F16" s="4">
        <f t="shared" si="0"/>
        <v>0.42</v>
      </c>
      <c r="G16" s="5" t="s">
        <v>42</v>
      </c>
      <c r="H16" s="77" t="s">
        <v>32</v>
      </c>
      <c r="I16" s="77"/>
      <c r="J16" s="1" t="s">
        <v>15</v>
      </c>
      <c r="K16" s="78">
        <f t="shared" si="1"/>
        <v>0.39</v>
      </c>
      <c r="L16" s="78">
        <f t="shared" si="2"/>
        <v>0.44</v>
      </c>
      <c r="M16" s="78">
        <f t="shared" si="3"/>
        <v>0.42</v>
      </c>
      <c r="N16" s="78">
        <f t="shared" si="4"/>
        <v>0.43</v>
      </c>
      <c r="O16" s="78">
        <f t="shared" si="5"/>
        <v>0.44</v>
      </c>
      <c r="P16" s="78">
        <f t="shared" si="26"/>
        <v>0.42</v>
      </c>
      <c r="Q16" s="78">
        <f t="shared" si="6"/>
        <v>0.4</v>
      </c>
      <c r="R16" s="78">
        <f t="shared" si="7"/>
        <v>0.45</v>
      </c>
      <c r="S16" s="78">
        <f t="shared" si="8"/>
        <v>0.43</v>
      </c>
      <c r="T16" s="78">
        <f t="shared" si="9"/>
        <v>0.42</v>
      </c>
      <c r="U16" s="78">
        <f t="shared" si="10"/>
        <v>0.43</v>
      </c>
      <c r="V16" s="78">
        <f t="shared" si="11"/>
        <v>0.47</v>
      </c>
      <c r="W16" s="78">
        <f t="shared" si="12"/>
        <v>0.43</v>
      </c>
      <c r="X16" s="78">
        <f t="shared" si="13"/>
        <v>0.43</v>
      </c>
      <c r="Y16" s="78">
        <f t="shared" si="14"/>
        <v>0.42</v>
      </c>
      <c r="Z16" s="78">
        <f t="shared" si="15"/>
        <v>0.43</v>
      </c>
      <c r="AA16" s="78">
        <f t="shared" si="16"/>
        <v>0.39</v>
      </c>
      <c r="AB16" s="78">
        <f t="shared" si="17"/>
        <v>0.47</v>
      </c>
      <c r="AC16" s="78">
        <f t="shared" si="18"/>
        <v>0.45</v>
      </c>
      <c r="AD16" s="78">
        <f t="shared" si="19"/>
        <v>0.47</v>
      </c>
      <c r="AE16" s="78">
        <f t="shared" si="20"/>
        <v>0.41</v>
      </c>
      <c r="AF16" s="78">
        <f t="shared" si="21"/>
        <v>0.45</v>
      </c>
      <c r="AG16" s="78">
        <f t="shared" si="22"/>
        <v>0.4</v>
      </c>
      <c r="AH16" s="78">
        <f t="shared" si="23"/>
        <v>0.42</v>
      </c>
      <c r="AI16" s="78">
        <f t="shared" si="24"/>
        <v>0.43</v>
      </c>
      <c r="AJ16" s="78">
        <f t="shared" si="25"/>
        <v>0.42</v>
      </c>
    </row>
    <row r="17" spans="1:36" ht="12.95" customHeight="1" x14ac:dyDescent="0.15">
      <c r="A17" s="86">
        <v>334</v>
      </c>
      <c r="B17" s="99" t="s">
        <v>488</v>
      </c>
      <c r="C17" s="99"/>
      <c r="D17" s="77">
        <v>18</v>
      </c>
      <c r="E17" s="77">
        <v>13</v>
      </c>
      <c r="F17" s="4">
        <f t="shared" si="0"/>
        <v>0.15</v>
      </c>
      <c r="G17" s="5"/>
      <c r="H17" s="77"/>
      <c r="I17" s="77"/>
      <c r="J17" s="1" t="s">
        <v>15</v>
      </c>
      <c r="K17" s="78">
        <f t="shared" si="1"/>
        <v>0.16</v>
      </c>
      <c r="L17" s="78">
        <f t="shared" si="2"/>
        <v>0.17</v>
      </c>
      <c r="M17" s="78">
        <f t="shared" si="3"/>
        <v>0.16</v>
      </c>
      <c r="N17" s="78">
        <f t="shared" si="4"/>
        <v>0.17</v>
      </c>
      <c r="O17" s="78">
        <f t="shared" si="5"/>
        <v>0.17</v>
      </c>
      <c r="P17" s="78">
        <f t="shared" si="26"/>
        <v>0.17</v>
      </c>
      <c r="Q17" s="78">
        <f t="shared" si="6"/>
        <v>0.16</v>
      </c>
      <c r="R17" s="78">
        <f t="shared" si="7"/>
        <v>0.17</v>
      </c>
      <c r="S17" s="78">
        <f t="shared" si="8"/>
        <v>0.17</v>
      </c>
      <c r="T17" s="78">
        <f t="shared" si="9"/>
        <v>0.16</v>
      </c>
      <c r="U17" s="78">
        <f t="shared" si="10"/>
        <v>0.17</v>
      </c>
      <c r="V17" s="78">
        <f t="shared" si="11"/>
        <v>0.18</v>
      </c>
      <c r="W17" s="78">
        <f t="shared" si="12"/>
        <v>0.17</v>
      </c>
      <c r="X17" s="78">
        <f t="shared" si="13"/>
        <v>0.17</v>
      </c>
      <c r="Y17" s="78">
        <f t="shared" si="14"/>
        <v>0.15</v>
      </c>
      <c r="Z17" s="78">
        <f t="shared" si="15"/>
        <v>0.17</v>
      </c>
      <c r="AA17" s="78">
        <f t="shared" si="16"/>
        <v>0.15</v>
      </c>
      <c r="AB17" s="78">
        <f t="shared" si="17"/>
        <v>0.17</v>
      </c>
      <c r="AC17" s="78">
        <f t="shared" si="18"/>
        <v>0.17</v>
      </c>
      <c r="AD17" s="78">
        <f t="shared" si="19"/>
        <v>0.19</v>
      </c>
      <c r="AE17" s="78">
        <f t="shared" si="20"/>
        <v>0.15</v>
      </c>
      <c r="AF17" s="78">
        <f t="shared" si="21"/>
        <v>0.17</v>
      </c>
      <c r="AG17" s="78">
        <f t="shared" si="22"/>
        <v>0.15</v>
      </c>
      <c r="AH17" s="78">
        <f t="shared" si="23"/>
        <v>0.15</v>
      </c>
      <c r="AI17" s="78">
        <f t="shared" si="24"/>
        <v>0.17</v>
      </c>
      <c r="AJ17" s="78">
        <f t="shared" si="25"/>
        <v>0.15</v>
      </c>
    </row>
    <row r="18" spans="1:36" ht="12.95" customHeight="1" x14ac:dyDescent="0.15">
      <c r="A18" s="86">
        <v>335</v>
      </c>
      <c r="B18" s="99" t="s">
        <v>43</v>
      </c>
      <c r="C18" s="99"/>
      <c r="D18" s="77">
        <v>22</v>
      </c>
      <c r="E18" s="77">
        <v>14</v>
      </c>
      <c r="F18" s="4">
        <f t="shared" si="0"/>
        <v>0.24</v>
      </c>
      <c r="G18" s="5"/>
      <c r="H18" s="77" t="s">
        <v>32</v>
      </c>
      <c r="I18" s="77"/>
      <c r="J18" s="1" t="s">
        <v>15</v>
      </c>
      <c r="K18" s="78">
        <f t="shared" si="1"/>
        <v>0.24</v>
      </c>
      <c r="L18" s="78">
        <f t="shared" si="2"/>
        <v>0.26</v>
      </c>
      <c r="M18" s="78">
        <f t="shared" si="3"/>
        <v>0.25</v>
      </c>
      <c r="N18" s="78">
        <f t="shared" si="4"/>
        <v>0.26</v>
      </c>
      <c r="O18" s="78">
        <f t="shared" si="5"/>
        <v>0.27</v>
      </c>
      <c r="P18" s="78">
        <f t="shared" si="26"/>
        <v>0.25</v>
      </c>
      <c r="Q18" s="78">
        <f t="shared" si="6"/>
        <v>0.24</v>
      </c>
      <c r="R18" s="78">
        <f t="shared" si="7"/>
        <v>0.27</v>
      </c>
      <c r="S18" s="78">
        <f t="shared" si="8"/>
        <v>0.26</v>
      </c>
      <c r="T18" s="78">
        <f t="shared" si="9"/>
        <v>0.25</v>
      </c>
      <c r="U18" s="78">
        <f t="shared" si="10"/>
        <v>0.26</v>
      </c>
      <c r="V18" s="78">
        <f t="shared" si="11"/>
        <v>0.28000000000000003</v>
      </c>
      <c r="W18" s="78">
        <f t="shared" si="12"/>
        <v>0.26</v>
      </c>
      <c r="X18" s="78">
        <f t="shared" si="13"/>
        <v>0.26</v>
      </c>
      <c r="Y18" s="78">
        <f t="shared" si="14"/>
        <v>0.24</v>
      </c>
      <c r="Z18" s="78">
        <f t="shared" si="15"/>
        <v>0.26</v>
      </c>
      <c r="AA18" s="78">
        <f t="shared" si="16"/>
        <v>0.23</v>
      </c>
      <c r="AB18" s="78">
        <f t="shared" si="17"/>
        <v>0.27</v>
      </c>
      <c r="AC18" s="78">
        <f t="shared" si="18"/>
        <v>0.27</v>
      </c>
      <c r="AD18" s="78">
        <f t="shared" si="19"/>
        <v>0.28999999999999998</v>
      </c>
      <c r="AE18" s="78">
        <f t="shared" si="20"/>
        <v>0.24</v>
      </c>
      <c r="AF18" s="78">
        <f t="shared" si="21"/>
        <v>0.27</v>
      </c>
      <c r="AG18" s="78">
        <f t="shared" si="22"/>
        <v>0.24</v>
      </c>
      <c r="AH18" s="78">
        <f t="shared" si="23"/>
        <v>0.24</v>
      </c>
      <c r="AI18" s="78">
        <f t="shared" si="24"/>
        <v>0.26</v>
      </c>
      <c r="AJ18" s="78">
        <f t="shared" si="25"/>
        <v>0.24</v>
      </c>
    </row>
    <row r="19" spans="1:36" ht="12.95" customHeight="1" x14ac:dyDescent="0.15">
      <c r="A19" s="86">
        <v>336</v>
      </c>
      <c r="B19" s="99" t="s">
        <v>489</v>
      </c>
      <c r="C19" s="99"/>
      <c r="D19" s="77">
        <v>10</v>
      </c>
      <c r="E19" s="77">
        <v>7</v>
      </c>
      <c r="F19" s="4">
        <f t="shared" si="0"/>
        <v>0.03</v>
      </c>
      <c r="G19" s="5" t="s">
        <v>42</v>
      </c>
      <c r="H19" s="77"/>
      <c r="I19" s="77"/>
      <c r="J19" s="1" t="s">
        <v>15</v>
      </c>
      <c r="K19" s="78">
        <f t="shared" si="1"/>
        <v>0.03</v>
      </c>
      <c r="L19" s="78">
        <f t="shared" si="2"/>
        <v>0.03</v>
      </c>
      <c r="M19" s="78">
        <f t="shared" si="3"/>
        <v>0.03</v>
      </c>
      <c r="N19" s="78">
        <f t="shared" si="4"/>
        <v>0.03</v>
      </c>
      <c r="O19" s="78">
        <f t="shared" si="5"/>
        <v>0.03</v>
      </c>
      <c r="P19" s="78">
        <f t="shared" si="26"/>
        <v>0.03</v>
      </c>
      <c r="Q19" s="78">
        <f t="shared" si="6"/>
        <v>0.03</v>
      </c>
      <c r="R19" s="78">
        <f t="shared" si="7"/>
        <v>0.03</v>
      </c>
      <c r="S19" s="78">
        <f t="shared" si="8"/>
        <v>0.03</v>
      </c>
      <c r="T19" s="78">
        <f t="shared" si="9"/>
        <v>0.03</v>
      </c>
      <c r="U19" s="78">
        <f t="shared" si="10"/>
        <v>0.03</v>
      </c>
      <c r="V19" s="78">
        <f t="shared" si="11"/>
        <v>0.03</v>
      </c>
      <c r="W19" s="78">
        <f t="shared" si="12"/>
        <v>0.03</v>
      </c>
      <c r="X19" s="78">
        <f t="shared" si="13"/>
        <v>0.03</v>
      </c>
      <c r="Y19" s="78">
        <f t="shared" si="14"/>
        <v>0.03</v>
      </c>
      <c r="Z19" s="78">
        <f t="shared" si="15"/>
        <v>0.03</v>
      </c>
      <c r="AA19" s="78">
        <f t="shared" si="16"/>
        <v>0.03</v>
      </c>
      <c r="AB19" s="78">
        <f t="shared" si="17"/>
        <v>0.03</v>
      </c>
      <c r="AC19" s="78">
        <f t="shared" si="18"/>
        <v>0.03</v>
      </c>
      <c r="AD19" s="78">
        <f t="shared" si="19"/>
        <v>0.04</v>
      </c>
      <c r="AE19" s="78">
        <f t="shared" si="20"/>
        <v>0.02</v>
      </c>
      <c r="AF19" s="78">
        <f t="shared" si="21"/>
        <v>0.03</v>
      </c>
      <c r="AG19" s="78">
        <f t="shared" si="22"/>
        <v>0.03</v>
      </c>
      <c r="AH19" s="78">
        <f t="shared" si="23"/>
        <v>0.03</v>
      </c>
      <c r="AI19" s="78">
        <f t="shared" si="24"/>
        <v>0.03</v>
      </c>
      <c r="AJ19" s="78">
        <f t="shared" si="25"/>
        <v>0.03</v>
      </c>
    </row>
    <row r="20" spans="1:36" ht="12.95" customHeight="1" x14ac:dyDescent="0.15">
      <c r="A20" s="86">
        <v>337</v>
      </c>
      <c r="B20" s="99" t="s">
        <v>43</v>
      </c>
      <c r="C20" s="99"/>
      <c r="D20" s="77">
        <v>12</v>
      </c>
      <c r="E20" s="77">
        <v>9</v>
      </c>
      <c r="F20" s="4">
        <f t="shared" si="0"/>
        <v>0.05</v>
      </c>
      <c r="G20" s="5" t="s">
        <v>42</v>
      </c>
      <c r="H20" s="77" t="s">
        <v>32</v>
      </c>
      <c r="I20" s="77"/>
      <c r="J20" s="1" t="s">
        <v>15</v>
      </c>
      <c r="K20" s="78">
        <f t="shared" si="1"/>
        <v>0.05</v>
      </c>
      <c r="L20" s="78">
        <f t="shared" si="2"/>
        <v>0.05</v>
      </c>
      <c r="M20" s="78">
        <f t="shared" si="3"/>
        <v>0.05</v>
      </c>
      <c r="N20" s="78">
        <f t="shared" si="4"/>
        <v>0.06</v>
      </c>
      <c r="O20" s="78">
        <f t="shared" si="5"/>
        <v>0.06</v>
      </c>
      <c r="P20" s="78">
        <f t="shared" si="26"/>
        <v>0.05</v>
      </c>
      <c r="Q20" s="78">
        <f t="shared" si="6"/>
        <v>0.05</v>
      </c>
      <c r="R20" s="78">
        <f t="shared" si="7"/>
        <v>0.05</v>
      </c>
      <c r="S20" s="78">
        <f t="shared" si="8"/>
        <v>0.05</v>
      </c>
      <c r="T20" s="78">
        <f t="shared" si="9"/>
        <v>0.05</v>
      </c>
      <c r="U20" s="78">
        <f t="shared" si="10"/>
        <v>0.05</v>
      </c>
      <c r="V20" s="78">
        <f t="shared" si="11"/>
        <v>0.06</v>
      </c>
      <c r="W20" s="78">
        <f t="shared" si="12"/>
        <v>0.06</v>
      </c>
      <c r="X20" s="78">
        <f t="shared" si="13"/>
        <v>0.05</v>
      </c>
      <c r="Y20" s="78">
        <f t="shared" si="14"/>
        <v>0.05</v>
      </c>
      <c r="Z20" s="78">
        <f t="shared" si="15"/>
        <v>0.06</v>
      </c>
      <c r="AA20" s="78">
        <f t="shared" si="16"/>
        <v>0.05</v>
      </c>
      <c r="AB20" s="78">
        <f t="shared" si="17"/>
        <v>0.05</v>
      </c>
      <c r="AC20" s="78">
        <f t="shared" si="18"/>
        <v>0.05</v>
      </c>
      <c r="AD20" s="78">
        <f t="shared" si="19"/>
        <v>7.0000000000000007E-2</v>
      </c>
      <c r="AE20" s="78">
        <f t="shared" si="20"/>
        <v>0.05</v>
      </c>
      <c r="AF20" s="78">
        <f t="shared" si="21"/>
        <v>0.05</v>
      </c>
      <c r="AG20" s="78">
        <f t="shared" si="22"/>
        <v>0.05</v>
      </c>
      <c r="AH20" s="78">
        <f t="shared" si="23"/>
        <v>0.05</v>
      </c>
      <c r="AI20" s="78">
        <f t="shared" si="24"/>
        <v>0.06</v>
      </c>
      <c r="AJ20" s="78">
        <f t="shared" si="25"/>
        <v>0.05</v>
      </c>
    </row>
    <row r="21" spans="1:36" ht="12.95" customHeight="1" x14ac:dyDescent="0.15">
      <c r="A21" s="86">
        <v>338</v>
      </c>
      <c r="B21" s="99" t="s">
        <v>43</v>
      </c>
      <c r="C21" s="99"/>
      <c r="D21" s="77">
        <v>28</v>
      </c>
      <c r="E21" s="77">
        <v>15</v>
      </c>
      <c r="F21" s="4">
        <f t="shared" si="0"/>
        <v>0.42</v>
      </c>
      <c r="G21" s="5"/>
      <c r="H21" s="77" t="s">
        <v>32</v>
      </c>
      <c r="I21" s="77"/>
      <c r="J21" s="1" t="s">
        <v>15</v>
      </c>
      <c r="K21" s="78">
        <f t="shared" si="1"/>
        <v>0.39</v>
      </c>
      <c r="L21" s="78">
        <f t="shared" si="2"/>
        <v>0.44</v>
      </c>
      <c r="M21" s="78">
        <f t="shared" si="3"/>
        <v>0.42</v>
      </c>
      <c r="N21" s="78">
        <f t="shared" si="4"/>
        <v>0.43</v>
      </c>
      <c r="O21" s="78">
        <f t="shared" si="5"/>
        <v>0.44</v>
      </c>
      <c r="P21" s="78">
        <f t="shared" si="26"/>
        <v>0.42</v>
      </c>
      <c r="Q21" s="78">
        <f t="shared" si="6"/>
        <v>0.4</v>
      </c>
      <c r="R21" s="78">
        <f t="shared" si="7"/>
        <v>0.45</v>
      </c>
      <c r="S21" s="78">
        <f t="shared" si="8"/>
        <v>0.43</v>
      </c>
      <c r="T21" s="78">
        <f t="shared" si="9"/>
        <v>0.42</v>
      </c>
      <c r="U21" s="78">
        <f t="shared" si="10"/>
        <v>0.43</v>
      </c>
      <c r="V21" s="78">
        <f t="shared" si="11"/>
        <v>0.47</v>
      </c>
      <c r="W21" s="78">
        <f t="shared" si="12"/>
        <v>0.43</v>
      </c>
      <c r="X21" s="78">
        <f t="shared" si="13"/>
        <v>0.43</v>
      </c>
      <c r="Y21" s="78">
        <f t="shared" si="14"/>
        <v>0.42</v>
      </c>
      <c r="Z21" s="78">
        <f t="shared" si="15"/>
        <v>0.43</v>
      </c>
      <c r="AA21" s="78">
        <f t="shared" si="16"/>
        <v>0.39</v>
      </c>
      <c r="AB21" s="78">
        <f t="shared" si="17"/>
        <v>0.47</v>
      </c>
      <c r="AC21" s="78">
        <f t="shared" si="18"/>
        <v>0.45</v>
      </c>
      <c r="AD21" s="78">
        <f t="shared" si="19"/>
        <v>0.47</v>
      </c>
      <c r="AE21" s="78">
        <f t="shared" si="20"/>
        <v>0.41</v>
      </c>
      <c r="AF21" s="78">
        <f t="shared" si="21"/>
        <v>0.45</v>
      </c>
      <c r="AG21" s="78">
        <f t="shared" si="22"/>
        <v>0.4</v>
      </c>
      <c r="AH21" s="78">
        <f t="shared" si="23"/>
        <v>0.42</v>
      </c>
      <c r="AI21" s="78">
        <f t="shared" si="24"/>
        <v>0.43</v>
      </c>
      <c r="AJ21" s="78">
        <f t="shared" si="25"/>
        <v>0.42</v>
      </c>
    </row>
    <row r="22" spans="1:36" ht="12.95" customHeight="1" x14ac:dyDescent="0.15">
      <c r="A22" s="86">
        <v>339</v>
      </c>
      <c r="B22" s="99" t="s">
        <v>490</v>
      </c>
      <c r="C22" s="99"/>
      <c r="D22" s="77">
        <v>8</v>
      </c>
      <c r="E22" s="77">
        <v>7</v>
      </c>
      <c r="F22" s="4">
        <f t="shared" si="0"/>
        <v>0.02</v>
      </c>
      <c r="G22" s="5"/>
      <c r="H22" s="77" t="s">
        <v>32</v>
      </c>
      <c r="I22" s="77"/>
      <c r="J22" s="1" t="s">
        <v>15</v>
      </c>
      <c r="K22" s="78">
        <f t="shared" si="1"/>
        <v>0.02</v>
      </c>
      <c r="L22" s="78">
        <f t="shared" si="2"/>
        <v>0.02</v>
      </c>
      <c r="M22" s="78">
        <f t="shared" si="3"/>
        <v>0.02</v>
      </c>
      <c r="N22" s="78">
        <f t="shared" si="4"/>
        <v>0.02</v>
      </c>
      <c r="O22" s="78">
        <f t="shared" si="5"/>
        <v>0.02</v>
      </c>
      <c r="P22" s="78">
        <f t="shared" si="26"/>
        <v>0.02</v>
      </c>
      <c r="Q22" s="78">
        <f t="shared" si="6"/>
        <v>0.02</v>
      </c>
      <c r="R22" s="78">
        <f t="shared" si="7"/>
        <v>0.02</v>
      </c>
      <c r="S22" s="78">
        <f t="shared" si="8"/>
        <v>0.02</v>
      </c>
      <c r="T22" s="78">
        <f t="shared" si="9"/>
        <v>0.02</v>
      </c>
      <c r="U22" s="78">
        <f t="shared" si="10"/>
        <v>0.02</v>
      </c>
      <c r="V22" s="78">
        <f t="shared" si="11"/>
        <v>0.02</v>
      </c>
      <c r="W22" s="78">
        <f t="shared" si="12"/>
        <v>0.02</v>
      </c>
      <c r="X22" s="78">
        <f t="shared" si="13"/>
        <v>0.02</v>
      </c>
      <c r="Y22" s="78">
        <f t="shared" si="14"/>
        <v>0.02</v>
      </c>
      <c r="Z22" s="78">
        <f t="shared" si="15"/>
        <v>0.02</v>
      </c>
      <c r="AA22" s="78">
        <f t="shared" si="16"/>
        <v>0.02</v>
      </c>
      <c r="AB22" s="78">
        <f t="shared" si="17"/>
        <v>0.02</v>
      </c>
      <c r="AC22" s="78">
        <f t="shared" si="18"/>
        <v>0.02</v>
      </c>
      <c r="AD22" s="78">
        <f t="shared" si="19"/>
        <v>0.03</v>
      </c>
      <c r="AE22" s="78">
        <f t="shared" si="20"/>
        <v>0.02</v>
      </c>
      <c r="AF22" s="78">
        <f t="shared" si="21"/>
        <v>0.02</v>
      </c>
      <c r="AG22" s="78">
        <f t="shared" si="22"/>
        <v>0.02</v>
      </c>
      <c r="AH22" s="78">
        <f t="shared" si="23"/>
        <v>0.02</v>
      </c>
      <c r="AI22" s="78">
        <f t="shared" si="24"/>
        <v>0.02</v>
      </c>
      <c r="AJ22" s="78">
        <f t="shared" si="25"/>
        <v>0.02</v>
      </c>
    </row>
    <row r="23" spans="1:36" ht="12.95" customHeight="1" x14ac:dyDescent="0.15">
      <c r="A23" s="86">
        <v>340</v>
      </c>
      <c r="B23" s="99" t="s">
        <v>43</v>
      </c>
      <c r="C23" s="99"/>
      <c r="D23" s="77">
        <v>16</v>
      </c>
      <c r="E23" s="77">
        <v>14</v>
      </c>
      <c r="F23" s="4">
        <f t="shared" si="0"/>
        <v>0.13</v>
      </c>
      <c r="G23" s="5"/>
      <c r="H23" s="77" t="s">
        <v>32</v>
      </c>
      <c r="I23" s="77"/>
      <c r="J23" s="1" t="s">
        <v>15</v>
      </c>
      <c r="K23" s="78">
        <f t="shared" si="1"/>
        <v>0.14000000000000001</v>
      </c>
      <c r="L23" s="78">
        <f t="shared" si="2"/>
        <v>0.15</v>
      </c>
      <c r="M23" s="78">
        <f t="shared" si="3"/>
        <v>0.15</v>
      </c>
      <c r="N23" s="78">
        <f t="shared" si="4"/>
        <v>0.15</v>
      </c>
      <c r="O23" s="78">
        <f t="shared" si="5"/>
        <v>0.15</v>
      </c>
      <c r="P23" s="78">
        <f t="shared" si="26"/>
        <v>0.15</v>
      </c>
      <c r="Q23" s="78">
        <f t="shared" si="6"/>
        <v>0.14000000000000001</v>
      </c>
      <c r="R23" s="78">
        <f t="shared" si="7"/>
        <v>0.14000000000000001</v>
      </c>
      <c r="S23" s="78">
        <f t="shared" si="8"/>
        <v>0.15</v>
      </c>
      <c r="T23" s="78">
        <f t="shared" si="9"/>
        <v>0.15</v>
      </c>
      <c r="U23" s="78">
        <f t="shared" si="10"/>
        <v>0.14000000000000001</v>
      </c>
      <c r="V23" s="78">
        <f t="shared" si="11"/>
        <v>0.15</v>
      </c>
      <c r="W23" s="78">
        <f t="shared" si="12"/>
        <v>0.14000000000000001</v>
      </c>
      <c r="X23" s="78">
        <f t="shared" si="13"/>
        <v>0.15</v>
      </c>
      <c r="Y23" s="78">
        <f t="shared" si="14"/>
        <v>0.13</v>
      </c>
      <c r="Z23" s="78">
        <f t="shared" si="15"/>
        <v>0.14000000000000001</v>
      </c>
      <c r="AA23" s="78">
        <f t="shared" si="16"/>
        <v>0.13</v>
      </c>
      <c r="AB23" s="78">
        <f t="shared" si="17"/>
        <v>0.14000000000000001</v>
      </c>
      <c r="AC23" s="78">
        <f t="shared" si="18"/>
        <v>0.15</v>
      </c>
      <c r="AD23" s="78">
        <f t="shared" si="19"/>
        <v>0.17</v>
      </c>
      <c r="AE23" s="78">
        <f t="shared" si="20"/>
        <v>0.13</v>
      </c>
      <c r="AF23" s="78">
        <f t="shared" si="21"/>
        <v>0.14000000000000001</v>
      </c>
      <c r="AG23" s="78">
        <f t="shared" si="22"/>
        <v>0.13</v>
      </c>
      <c r="AH23" s="78">
        <f t="shared" si="23"/>
        <v>0.13</v>
      </c>
      <c r="AI23" s="78">
        <f t="shared" si="24"/>
        <v>0.15</v>
      </c>
      <c r="AJ23" s="78">
        <f t="shared" si="25"/>
        <v>0.13</v>
      </c>
    </row>
    <row r="24" spans="1:36" ht="12.95" customHeight="1" x14ac:dyDescent="0.15">
      <c r="A24" s="77"/>
      <c r="B24" s="99"/>
      <c r="C24" s="99"/>
      <c r="D24" s="77"/>
      <c r="E24" s="77"/>
      <c r="F24" s="4" t="str">
        <f t="shared" si="0"/>
        <v/>
      </c>
      <c r="G24" s="5"/>
      <c r="H24" s="77"/>
      <c r="I24" s="5"/>
      <c r="J24" s="1" t="s">
        <v>15</v>
      </c>
      <c r="K24" s="78" t="e">
        <f t="shared" si="1"/>
        <v>#NUM!</v>
      </c>
      <c r="L24" s="78" t="e">
        <f t="shared" si="2"/>
        <v>#NUM!</v>
      </c>
      <c r="M24" s="78" t="e">
        <f t="shared" si="3"/>
        <v>#NUM!</v>
      </c>
      <c r="N24" s="78" t="e">
        <f t="shared" si="4"/>
        <v>#NUM!</v>
      </c>
      <c r="O24" s="78" t="e">
        <f t="shared" si="5"/>
        <v>#NUM!</v>
      </c>
      <c r="P24" s="78" t="e">
        <f t="shared" si="26"/>
        <v>#N/A</v>
      </c>
      <c r="Q24" s="78" t="e">
        <f t="shared" si="6"/>
        <v>#NUM!</v>
      </c>
      <c r="R24" s="78" t="e">
        <f t="shared" si="7"/>
        <v>#NUM!</v>
      </c>
      <c r="S24" s="78" t="e">
        <f t="shared" si="8"/>
        <v>#NUM!</v>
      </c>
      <c r="T24" s="78" t="e">
        <f t="shared" si="9"/>
        <v>#NUM!</v>
      </c>
      <c r="U24" s="78" t="e">
        <f t="shared" si="10"/>
        <v>#N/A</v>
      </c>
      <c r="V24" s="78" t="e">
        <f t="shared" si="11"/>
        <v>#NUM!</v>
      </c>
      <c r="W24" s="78" t="e">
        <f t="shared" si="12"/>
        <v>#NUM!</v>
      </c>
      <c r="X24" s="78" t="e">
        <f t="shared" si="13"/>
        <v>#NUM!</v>
      </c>
      <c r="Y24" s="78" t="e">
        <f t="shared" si="14"/>
        <v>#NUM!</v>
      </c>
      <c r="Z24" s="78" t="e">
        <f t="shared" si="15"/>
        <v>#N/A</v>
      </c>
      <c r="AA24" s="78" t="e">
        <f t="shared" si="16"/>
        <v>#NUM!</v>
      </c>
      <c r="AB24" s="78" t="e">
        <f t="shared" si="17"/>
        <v>#NUM!</v>
      </c>
      <c r="AC24" s="78" t="e">
        <f t="shared" si="18"/>
        <v>#NUM!</v>
      </c>
      <c r="AD24" s="78" t="e">
        <f t="shared" si="19"/>
        <v>#NUM!</v>
      </c>
      <c r="AE24" s="78" t="e">
        <f t="shared" si="20"/>
        <v>#NUM!</v>
      </c>
      <c r="AF24" s="78" t="e">
        <f t="shared" si="21"/>
        <v>#N/A</v>
      </c>
      <c r="AG24" s="78" t="e">
        <f t="shared" si="22"/>
        <v>#NUM!</v>
      </c>
      <c r="AH24" s="78" t="e">
        <f t="shared" si="23"/>
        <v>#NUM!</v>
      </c>
      <c r="AI24" s="78" t="e">
        <f t="shared" si="24"/>
        <v>#NUM!</v>
      </c>
      <c r="AJ24" s="78" t="e">
        <f t="shared" si="25"/>
        <v>#N/A</v>
      </c>
    </row>
    <row r="25" spans="1:36" ht="12.95" customHeight="1" x14ac:dyDescent="0.15">
      <c r="A25" s="77"/>
      <c r="B25" s="99"/>
      <c r="C25" s="99"/>
      <c r="D25" s="77"/>
      <c r="E25" s="77"/>
      <c r="F25" s="4" t="str">
        <f t="shared" si="0"/>
        <v/>
      </c>
      <c r="G25" s="5"/>
      <c r="H25" s="77"/>
      <c r="I25" s="5"/>
      <c r="J25" s="1" t="s">
        <v>15</v>
      </c>
      <c r="K25" s="78" t="e">
        <f t="shared" si="1"/>
        <v>#NUM!</v>
      </c>
      <c r="L25" s="78" t="e">
        <f t="shared" si="2"/>
        <v>#NUM!</v>
      </c>
      <c r="M25" s="78" t="e">
        <f t="shared" si="3"/>
        <v>#NUM!</v>
      </c>
      <c r="N25" s="78" t="e">
        <f t="shared" si="4"/>
        <v>#NUM!</v>
      </c>
      <c r="O25" s="78" t="e">
        <f t="shared" si="5"/>
        <v>#NUM!</v>
      </c>
      <c r="P25" s="78" t="e">
        <f t="shared" si="26"/>
        <v>#N/A</v>
      </c>
      <c r="Q25" s="78" t="e">
        <f t="shared" si="6"/>
        <v>#NUM!</v>
      </c>
      <c r="R25" s="78" t="e">
        <f t="shared" si="7"/>
        <v>#NUM!</v>
      </c>
      <c r="S25" s="78" t="e">
        <f t="shared" si="8"/>
        <v>#NUM!</v>
      </c>
      <c r="T25" s="78" t="e">
        <f t="shared" si="9"/>
        <v>#NUM!</v>
      </c>
      <c r="U25" s="78" t="e">
        <f t="shared" si="10"/>
        <v>#N/A</v>
      </c>
      <c r="V25" s="78" t="e">
        <f t="shared" si="11"/>
        <v>#NUM!</v>
      </c>
      <c r="W25" s="78" t="e">
        <f t="shared" si="12"/>
        <v>#NUM!</v>
      </c>
      <c r="X25" s="78" t="e">
        <f t="shared" si="13"/>
        <v>#NUM!</v>
      </c>
      <c r="Y25" s="78" t="e">
        <f t="shared" si="14"/>
        <v>#NUM!</v>
      </c>
      <c r="Z25" s="78" t="e">
        <f t="shared" si="15"/>
        <v>#N/A</v>
      </c>
      <c r="AA25" s="78" t="e">
        <f t="shared" si="16"/>
        <v>#NUM!</v>
      </c>
      <c r="AB25" s="78" t="e">
        <f t="shared" si="17"/>
        <v>#NUM!</v>
      </c>
      <c r="AC25" s="78" t="e">
        <f t="shared" si="18"/>
        <v>#NUM!</v>
      </c>
      <c r="AD25" s="78" t="e">
        <f t="shared" si="19"/>
        <v>#NUM!</v>
      </c>
      <c r="AE25" s="78" t="e">
        <f t="shared" si="20"/>
        <v>#NUM!</v>
      </c>
      <c r="AF25" s="78" t="e">
        <f t="shared" si="21"/>
        <v>#N/A</v>
      </c>
      <c r="AG25" s="78" t="e">
        <f t="shared" si="22"/>
        <v>#NUM!</v>
      </c>
      <c r="AH25" s="78" t="e">
        <f t="shared" si="23"/>
        <v>#NUM!</v>
      </c>
      <c r="AI25" s="78" t="e">
        <f t="shared" si="24"/>
        <v>#NUM!</v>
      </c>
      <c r="AJ25" s="78" t="e">
        <f t="shared" si="25"/>
        <v>#N/A</v>
      </c>
    </row>
    <row r="26" spans="1:36" ht="12.95" customHeight="1" x14ac:dyDescent="0.15">
      <c r="A26" s="77"/>
      <c r="B26" s="99"/>
      <c r="C26" s="99"/>
      <c r="D26" s="77"/>
      <c r="E26" s="77"/>
      <c r="F26" s="4" t="str">
        <f t="shared" si="0"/>
        <v/>
      </c>
      <c r="G26" s="5"/>
      <c r="H26" s="77"/>
      <c r="I26" s="5"/>
      <c r="J26" s="1" t="s">
        <v>15</v>
      </c>
      <c r="K26" s="78" t="e">
        <f t="shared" si="1"/>
        <v>#NUM!</v>
      </c>
      <c r="L26" s="78" t="e">
        <f t="shared" si="2"/>
        <v>#NUM!</v>
      </c>
      <c r="M26" s="78" t="e">
        <f t="shared" si="3"/>
        <v>#NUM!</v>
      </c>
      <c r="N26" s="78" t="e">
        <f t="shared" si="4"/>
        <v>#NUM!</v>
      </c>
      <c r="O26" s="78" t="e">
        <f t="shared" si="5"/>
        <v>#NUM!</v>
      </c>
      <c r="P26" s="78" t="e">
        <f t="shared" si="26"/>
        <v>#N/A</v>
      </c>
      <c r="Q26" s="78" t="e">
        <f t="shared" si="6"/>
        <v>#NUM!</v>
      </c>
      <c r="R26" s="78" t="e">
        <f t="shared" si="7"/>
        <v>#NUM!</v>
      </c>
      <c r="S26" s="78" t="e">
        <f t="shared" si="8"/>
        <v>#NUM!</v>
      </c>
      <c r="T26" s="78" t="e">
        <f t="shared" si="9"/>
        <v>#NUM!</v>
      </c>
      <c r="U26" s="78" t="e">
        <f t="shared" si="10"/>
        <v>#N/A</v>
      </c>
      <c r="V26" s="78" t="e">
        <f t="shared" si="11"/>
        <v>#NUM!</v>
      </c>
      <c r="W26" s="78" t="e">
        <f t="shared" si="12"/>
        <v>#NUM!</v>
      </c>
      <c r="X26" s="78" t="e">
        <f t="shared" si="13"/>
        <v>#NUM!</v>
      </c>
      <c r="Y26" s="78" t="e">
        <f t="shared" si="14"/>
        <v>#NUM!</v>
      </c>
      <c r="Z26" s="78" t="e">
        <f t="shared" si="15"/>
        <v>#N/A</v>
      </c>
      <c r="AA26" s="78" t="e">
        <f t="shared" si="16"/>
        <v>#NUM!</v>
      </c>
      <c r="AB26" s="78" t="e">
        <f t="shared" si="17"/>
        <v>#NUM!</v>
      </c>
      <c r="AC26" s="78" t="e">
        <f t="shared" si="18"/>
        <v>#NUM!</v>
      </c>
      <c r="AD26" s="78" t="e">
        <f t="shared" si="19"/>
        <v>#NUM!</v>
      </c>
      <c r="AE26" s="78" t="e">
        <f t="shared" si="20"/>
        <v>#NUM!</v>
      </c>
      <c r="AF26" s="78" t="e">
        <f t="shared" si="21"/>
        <v>#N/A</v>
      </c>
      <c r="AG26" s="78" t="e">
        <f t="shared" si="22"/>
        <v>#NUM!</v>
      </c>
      <c r="AH26" s="78" t="e">
        <f t="shared" si="23"/>
        <v>#NUM!</v>
      </c>
      <c r="AI26" s="78" t="e">
        <f t="shared" si="24"/>
        <v>#NUM!</v>
      </c>
      <c r="AJ26" s="78" t="e">
        <f t="shared" si="25"/>
        <v>#N/A</v>
      </c>
    </row>
    <row r="27" spans="1:36" ht="12.95" customHeight="1" x14ac:dyDescent="0.15">
      <c r="A27" s="77"/>
      <c r="B27" s="99"/>
      <c r="C27" s="99"/>
      <c r="D27" s="77"/>
      <c r="E27" s="77"/>
      <c r="F27" s="4" t="str">
        <f t="shared" si="0"/>
        <v/>
      </c>
      <c r="G27" s="5"/>
      <c r="H27" s="77"/>
      <c r="I27" s="5"/>
      <c r="J27" s="1" t="s">
        <v>15</v>
      </c>
      <c r="K27" s="78" t="e">
        <f t="shared" si="1"/>
        <v>#NUM!</v>
      </c>
      <c r="L27" s="78" t="e">
        <f t="shared" si="2"/>
        <v>#NUM!</v>
      </c>
      <c r="M27" s="78" t="e">
        <f t="shared" si="3"/>
        <v>#NUM!</v>
      </c>
      <c r="N27" s="78" t="e">
        <f t="shared" si="4"/>
        <v>#NUM!</v>
      </c>
      <c r="O27" s="78" t="e">
        <f t="shared" si="5"/>
        <v>#NUM!</v>
      </c>
      <c r="P27" s="78" t="e">
        <f t="shared" si="26"/>
        <v>#N/A</v>
      </c>
      <c r="Q27" s="78" t="e">
        <f t="shared" si="6"/>
        <v>#NUM!</v>
      </c>
      <c r="R27" s="78" t="e">
        <f t="shared" si="7"/>
        <v>#NUM!</v>
      </c>
      <c r="S27" s="78" t="e">
        <f t="shared" si="8"/>
        <v>#NUM!</v>
      </c>
      <c r="T27" s="78" t="e">
        <f t="shared" si="9"/>
        <v>#NUM!</v>
      </c>
      <c r="U27" s="78" t="e">
        <f t="shared" si="10"/>
        <v>#N/A</v>
      </c>
      <c r="V27" s="78" t="e">
        <f t="shared" si="11"/>
        <v>#NUM!</v>
      </c>
      <c r="W27" s="78" t="e">
        <f t="shared" si="12"/>
        <v>#NUM!</v>
      </c>
      <c r="X27" s="78" t="e">
        <f t="shared" si="13"/>
        <v>#NUM!</v>
      </c>
      <c r="Y27" s="78" t="e">
        <f t="shared" si="14"/>
        <v>#NUM!</v>
      </c>
      <c r="Z27" s="78" t="e">
        <f t="shared" si="15"/>
        <v>#N/A</v>
      </c>
      <c r="AA27" s="78" t="e">
        <f t="shared" si="16"/>
        <v>#NUM!</v>
      </c>
      <c r="AB27" s="78" t="e">
        <f t="shared" si="17"/>
        <v>#NUM!</v>
      </c>
      <c r="AC27" s="78" t="e">
        <f t="shared" si="18"/>
        <v>#NUM!</v>
      </c>
      <c r="AD27" s="78" t="e">
        <f t="shared" si="19"/>
        <v>#NUM!</v>
      </c>
      <c r="AE27" s="78" t="e">
        <f t="shared" si="20"/>
        <v>#NUM!</v>
      </c>
      <c r="AF27" s="78" t="e">
        <f t="shared" si="21"/>
        <v>#N/A</v>
      </c>
      <c r="AG27" s="78" t="e">
        <f t="shared" si="22"/>
        <v>#NUM!</v>
      </c>
      <c r="AH27" s="78" t="e">
        <f t="shared" si="23"/>
        <v>#NUM!</v>
      </c>
      <c r="AI27" s="78" t="e">
        <f t="shared" si="24"/>
        <v>#NUM!</v>
      </c>
      <c r="AJ27" s="78" t="e">
        <f t="shared" si="25"/>
        <v>#N/A</v>
      </c>
    </row>
    <row r="28" spans="1:36" ht="12.95" customHeight="1" x14ac:dyDescent="0.15">
      <c r="A28" s="77"/>
      <c r="B28" s="99"/>
      <c r="C28" s="99"/>
      <c r="D28" s="77"/>
      <c r="E28" s="77"/>
      <c r="F28" s="4" t="str">
        <f t="shared" si="0"/>
        <v/>
      </c>
      <c r="G28" s="5"/>
      <c r="H28" s="77"/>
      <c r="I28" s="5"/>
      <c r="J28" s="1" t="s">
        <v>15</v>
      </c>
      <c r="K28" s="78" t="e">
        <f t="shared" si="1"/>
        <v>#NUM!</v>
      </c>
      <c r="L28" s="78" t="e">
        <f t="shared" si="2"/>
        <v>#NUM!</v>
      </c>
      <c r="M28" s="78" t="e">
        <f t="shared" si="3"/>
        <v>#NUM!</v>
      </c>
      <c r="N28" s="8" t="e">
        <f t="shared" si="4"/>
        <v>#NUM!</v>
      </c>
      <c r="O28" s="78" t="e">
        <f t="shared" si="5"/>
        <v>#NUM!</v>
      </c>
      <c r="P28" s="78" t="e">
        <f t="shared" si="26"/>
        <v>#N/A</v>
      </c>
      <c r="Q28" s="78" t="e">
        <f t="shared" si="6"/>
        <v>#NUM!</v>
      </c>
      <c r="R28" s="78" t="e">
        <f t="shared" si="7"/>
        <v>#NUM!</v>
      </c>
      <c r="S28" s="78" t="e">
        <f t="shared" si="8"/>
        <v>#NUM!</v>
      </c>
      <c r="T28" s="78" t="e">
        <f t="shared" si="9"/>
        <v>#NUM!</v>
      </c>
      <c r="U28" s="78" t="e">
        <f t="shared" si="10"/>
        <v>#N/A</v>
      </c>
      <c r="V28" s="78" t="e">
        <f t="shared" si="11"/>
        <v>#NUM!</v>
      </c>
      <c r="W28" s="78" t="e">
        <f t="shared" si="12"/>
        <v>#NUM!</v>
      </c>
      <c r="X28" s="78" t="e">
        <f t="shared" si="13"/>
        <v>#NUM!</v>
      </c>
      <c r="Y28" s="78" t="e">
        <f t="shared" si="14"/>
        <v>#NUM!</v>
      </c>
      <c r="Z28" s="78" t="e">
        <f t="shared" si="15"/>
        <v>#N/A</v>
      </c>
      <c r="AA28" s="78" t="e">
        <f t="shared" si="16"/>
        <v>#NUM!</v>
      </c>
      <c r="AB28" s="78" t="e">
        <f t="shared" si="17"/>
        <v>#NUM!</v>
      </c>
      <c r="AC28" s="78" t="e">
        <f t="shared" si="18"/>
        <v>#NUM!</v>
      </c>
      <c r="AD28" s="78" t="e">
        <f t="shared" si="19"/>
        <v>#NUM!</v>
      </c>
      <c r="AE28" s="78" t="e">
        <f t="shared" si="20"/>
        <v>#NUM!</v>
      </c>
      <c r="AF28" s="78" t="e">
        <f t="shared" si="21"/>
        <v>#N/A</v>
      </c>
      <c r="AG28" s="78" t="e">
        <f t="shared" si="22"/>
        <v>#NUM!</v>
      </c>
      <c r="AH28" s="78" t="e">
        <f t="shared" si="23"/>
        <v>#NUM!</v>
      </c>
      <c r="AI28" s="78" t="e">
        <f t="shared" si="24"/>
        <v>#NUM!</v>
      </c>
      <c r="AJ28" s="78" t="e">
        <f t="shared" si="25"/>
        <v>#N/A</v>
      </c>
    </row>
    <row r="29" spans="1:36" ht="12.95" customHeight="1" x14ac:dyDescent="0.15">
      <c r="A29" s="77"/>
      <c r="B29" s="99"/>
      <c r="C29" s="99"/>
      <c r="D29" s="77"/>
      <c r="E29" s="77"/>
      <c r="F29" s="4" t="str">
        <f t="shared" si="0"/>
        <v/>
      </c>
      <c r="G29" s="5"/>
      <c r="H29" s="77"/>
      <c r="I29" s="5"/>
      <c r="J29" s="1" t="s">
        <v>15</v>
      </c>
      <c r="K29" s="78" t="e">
        <f t="shared" si="1"/>
        <v>#NUM!</v>
      </c>
      <c r="L29" s="78" t="e">
        <f t="shared" si="2"/>
        <v>#NUM!</v>
      </c>
      <c r="M29" s="78" t="e">
        <f t="shared" si="3"/>
        <v>#NUM!</v>
      </c>
      <c r="N29" s="78" t="e">
        <f t="shared" si="4"/>
        <v>#NUM!</v>
      </c>
      <c r="O29" s="78" t="e">
        <f t="shared" si="5"/>
        <v>#NUM!</v>
      </c>
      <c r="P29" s="78" t="e">
        <f t="shared" si="26"/>
        <v>#N/A</v>
      </c>
      <c r="Q29" s="78" t="e">
        <f t="shared" si="6"/>
        <v>#NUM!</v>
      </c>
      <c r="R29" s="78" t="e">
        <f t="shared" si="7"/>
        <v>#NUM!</v>
      </c>
      <c r="S29" s="78" t="e">
        <f t="shared" si="8"/>
        <v>#NUM!</v>
      </c>
      <c r="T29" s="78" t="e">
        <f t="shared" si="9"/>
        <v>#NUM!</v>
      </c>
      <c r="U29" s="78" t="e">
        <f t="shared" si="10"/>
        <v>#N/A</v>
      </c>
      <c r="V29" s="78" t="e">
        <f t="shared" si="11"/>
        <v>#NUM!</v>
      </c>
      <c r="W29" s="78" t="e">
        <f t="shared" si="12"/>
        <v>#NUM!</v>
      </c>
      <c r="X29" s="78" t="e">
        <f t="shared" si="13"/>
        <v>#NUM!</v>
      </c>
      <c r="Y29" s="78" t="e">
        <f t="shared" si="14"/>
        <v>#NUM!</v>
      </c>
      <c r="Z29" s="78" t="e">
        <f t="shared" si="15"/>
        <v>#N/A</v>
      </c>
      <c r="AA29" s="78" t="e">
        <f t="shared" si="16"/>
        <v>#NUM!</v>
      </c>
      <c r="AB29" s="78" t="e">
        <f t="shared" si="17"/>
        <v>#NUM!</v>
      </c>
      <c r="AC29" s="78" t="e">
        <f t="shared" si="18"/>
        <v>#NUM!</v>
      </c>
      <c r="AD29" s="78" t="e">
        <f t="shared" si="19"/>
        <v>#NUM!</v>
      </c>
      <c r="AE29" s="78" t="e">
        <f t="shared" si="20"/>
        <v>#NUM!</v>
      </c>
      <c r="AF29" s="78" t="e">
        <f t="shared" si="21"/>
        <v>#N/A</v>
      </c>
      <c r="AG29" s="78" t="e">
        <f t="shared" si="22"/>
        <v>#NUM!</v>
      </c>
      <c r="AH29" s="78" t="e">
        <f t="shared" si="23"/>
        <v>#NUM!</v>
      </c>
      <c r="AI29" s="78" t="e">
        <f t="shared" si="24"/>
        <v>#NUM!</v>
      </c>
      <c r="AJ29" s="78" t="e">
        <f t="shared" si="25"/>
        <v>#N/A</v>
      </c>
    </row>
    <row r="30" spans="1:36" ht="12.95" customHeight="1" x14ac:dyDescent="0.15">
      <c r="A30" s="77"/>
      <c r="B30" s="99"/>
      <c r="C30" s="99"/>
      <c r="D30" s="77"/>
      <c r="E30" s="77"/>
      <c r="F30" s="4" t="str">
        <f t="shared" si="0"/>
        <v/>
      </c>
      <c r="G30" s="5"/>
      <c r="H30" s="77"/>
      <c r="I30" s="5"/>
      <c r="J30" s="1" t="s">
        <v>15</v>
      </c>
      <c r="K30" s="78" t="e">
        <f t="shared" si="1"/>
        <v>#NUM!</v>
      </c>
      <c r="L30" s="78" t="e">
        <f t="shared" si="2"/>
        <v>#NUM!</v>
      </c>
      <c r="M30" s="78" t="e">
        <f t="shared" si="3"/>
        <v>#NUM!</v>
      </c>
      <c r="N30" s="78" t="e">
        <f t="shared" si="4"/>
        <v>#NUM!</v>
      </c>
      <c r="O30" s="78" t="e">
        <f t="shared" si="5"/>
        <v>#NUM!</v>
      </c>
      <c r="P30" s="78" t="e">
        <f t="shared" si="26"/>
        <v>#N/A</v>
      </c>
      <c r="Q30" s="78" t="e">
        <f t="shared" si="6"/>
        <v>#NUM!</v>
      </c>
      <c r="R30" s="78" t="e">
        <f t="shared" si="7"/>
        <v>#NUM!</v>
      </c>
      <c r="S30" s="78" t="e">
        <f t="shared" si="8"/>
        <v>#NUM!</v>
      </c>
      <c r="T30" s="78" t="e">
        <f t="shared" si="9"/>
        <v>#NUM!</v>
      </c>
      <c r="U30" s="78" t="e">
        <f t="shared" si="10"/>
        <v>#N/A</v>
      </c>
      <c r="V30" s="78" t="e">
        <f t="shared" si="11"/>
        <v>#NUM!</v>
      </c>
      <c r="W30" s="78" t="e">
        <f t="shared" si="12"/>
        <v>#NUM!</v>
      </c>
      <c r="X30" s="78" t="e">
        <f t="shared" si="13"/>
        <v>#NUM!</v>
      </c>
      <c r="Y30" s="78" t="e">
        <f t="shared" si="14"/>
        <v>#NUM!</v>
      </c>
      <c r="Z30" s="78" t="e">
        <f t="shared" si="15"/>
        <v>#N/A</v>
      </c>
      <c r="AA30" s="78" t="e">
        <f t="shared" si="16"/>
        <v>#NUM!</v>
      </c>
      <c r="AB30" s="78" t="e">
        <f t="shared" si="17"/>
        <v>#NUM!</v>
      </c>
      <c r="AC30" s="78" t="e">
        <f t="shared" si="18"/>
        <v>#NUM!</v>
      </c>
      <c r="AD30" s="78" t="e">
        <f t="shared" si="19"/>
        <v>#NUM!</v>
      </c>
      <c r="AE30" s="78" t="e">
        <f t="shared" si="20"/>
        <v>#NUM!</v>
      </c>
      <c r="AF30" s="78" t="e">
        <f t="shared" si="21"/>
        <v>#N/A</v>
      </c>
      <c r="AG30" s="78" t="e">
        <f t="shared" si="22"/>
        <v>#NUM!</v>
      </c>
      <c r="AH30" s="78" t="e">
        <f t="shared" si="23"/>
        <v>#NUM!</v>
      </c>
      <c r="AI30" s="78" t="e">
        <f t="shared" si="24"/>
        <v>#NUM!</v>
      </c>
      <c r="AJ30" s="78" t="e">
        <f t="shared" si="25"/>
        <v>#N/A</v>
      </c>
    </row>
    <row r="31" spans="1:36" ht="12.95" customHeight="1" x14ac:dyDescent="0.15">
      <c r="A31" s="77"/>
      <c r="B31" s="99"/>
      <c r="C31" s="99"/>
      <c r="D31" s="77"/>
      <c r="E31" s="77"/>
      <c r="F31" s="4" t="str">
        <f t="shared" si="0"/>
        <v/>
      </c>
      <c r="G31" s="5"/>
      <c r="H31" s="77"/>
      <c r="I31" s="5"/>
      <c r="J31" s="1" t="s">
        <v>15</v>
      </c>
      <c r="K31" s="78" t="e">
        <f t="shared" si="1"/>
        <v>#NUM!</v>
      </c>
      <c r="L31" s="78" t="e">
        <f t="shared" si="2"/>
        <v>#NUM!</v>
      </c>
      <c r="M31" s="78" t="e">
        <f t="shared" si="3"/>
        <v>#NUM!</v>
      </c>
      <c r="N31" s="78" t="e">
        <f t="shared" si="4"/>
        <v>#NUM!</v>
      </c>
      <c r="O31" s="78" t="e">
        <f t="shared" si="5"/>
        <v>#NUM!</v>
      </c>
      <c r="P31" s="78" t="e">
        <f t="shared" si="26"/>
        <v>#N/A</v>
      </c>
      <c r="Q31" s="78" t="e">
        <f t="shared" si="6"/>
        <v>#NUM!</v>
      </c>
      <c r="R31" s="78" t="e">
        <f t="shared" si="7"/>
        <v>#NUM!</v>
      </c>
      <c r="S31" s="78" t="e">
        <f t="shared" si="8"/>
        <v>#NUM!</v>
      </c>
      <c r="T31" s="78" t="e">
        <f t="shared" si="9"/>
        <v>#NUM!</v>
      </c>
      <c r="U31" s="78" t="e">
        <f t="shared" si="10"/>
        <v>#N/A</v>
      </c>
      <c r="V31" s="78" t="e">
        <f t="shared" si="11"/>
        <v>#NUM!</v>
      </c>
      <c r="W31" s="78" t="e">
        <f t="shared" si="12"/>
        <v>#NUM!</v>
      </c>
      <c r="X31" s="78" t="e">
        <f t="shared" si="13"/>
        <v>#NUM!</v>
      </c>
      <c r="Y31" s="78" t="e">
        <f t="shared" si="14"/>
        <v>#NUM!</v>
      </c>
      <c r="Z31" s="78" t="e">
        <f t="shared" si="15"/>
        <v>#N/A</v>
      </c>
      <c r="AA31" s="78" t="e">
        <f t="shared" si="16"/>
        <v>#NUM!</v>
      </c>
      <c r="AB31" s="78" t="e">
        <f t="shared" si="17"/>
        <v>#NUM!</v>
      </c>
      <c r="AC31" s="78" t="e">
        <f t="shared" si="18"/>
        <v>#NUM!</v>
      </c>
      <c r="AD31" s="78" t="e">
        <f t="shared" si="19"/>
        <v>#NUM!</v>
      </c>
      <c r="AE31" s="78" t="e">
        <f t="shared" si="20"/>
        <v>#NUM!</v>
      </c>
      <c r="AF31" s="78" t="e">
        <f t="shared" si="21"/>
        <v>#N/A</v>
      </c>
      <c r="AG31" s="78" t="e">
        <f t="shared" si="22"/>
        <v>#NUM!</v>
      </c>
      <c r="AH31" s="78" t="e">
        <f t="shared" si="23"/>
        <v>#NUM!</v>
      </c>
      <c r="AI31" s="78" t="e">
        <f t="shared" si="24"/>
        <v>#NUM!</v>
      </c>
      <c r="AJ31" s="78" t="e">
        <f t="shared" si="25"/>
        <v>#N/A</v>
      </c>
    </row>
    <row r="32" spans="1:36" ht="12.95" customHeight="1" x14ac:dyDescent="0.15">
      <c r="A32" s="77"/>
      <c r="B32" s="99"/>
      <c r="C32" s="99"/>
      <c r="D32" s="77"/>
      <c r="E32" s="77"/>
      <c r="F32" s="4" t="str">
        <f t="shared" si="0"/>
        <v/>
      </c>
      <c r="G32" s="5"/>
      <c r="H32" s="77"/>
      <c r="I32" s="5"/>
      <c r="J32" s="1" t="s">
        <v>15</v>
      </c>
      <c r="K32" s="78" t="e">
        <f t="shared" si="1"/>
        <v>#NUM!</v>
      </c>
      <c r="L32" s="78" t="e">
        <f t="shared" si="2"/>
        <v>#NUM!</v>
      </c>
      <c r="M32" s="78" t="e">
        <f t="shared" si="3"/>
        <v>#NUM!</v>
      </c>
      <c r="N32" s="78" t="e">
        <f t="shared" si="4"/>
        <v>#NUM!</v>
      </c>
      <c r="O32" s="78" t="e">
        <f t="shared" si="5"/>
        <v>#NUM!</v>
      </c>
      <c r="P32" s="78" t="e">
        <f t="shared" si="26"/>
        <v>#N/A</v>
      </c>
      <c r="Q32" s="78" t="e">
        <f t="shared" si="6"/>
        <v>#NUM!</v>
      </c>
      <c r="R32" s="78" t="e">
        <f t="shared" si="7"/>
        <v>#NUM!</v>
      </c>
      <c r="S32" s="78" t="e">
        <f t="shared" si="8"/>
        <v>#NUM!</v>
      </c>
      <c r="T32" s="78" t="e">
        <f t="shared" si="9"/>
        <v>#NUM!</v>
      </c>
      <c r="U32" s="78" t="e">
        <f t="shared" si="10"/>
        <v>#N/A</v>
      </c>
      <c r="V32" s="78" t="e">
        <f t="shared" si="11"/>
        <v>#NUM!</v>
      </c>
      <c r="W32" s="78" t="e">
        <f t="shared" si="12"/>
        <v>#NUM!</v>
      </c>
      <c r="X32" s="78" t="e">
        <f t="shared" si="13"/>
        <v>#NUM!</v>
      </c>
      <c r="Y32" s="78" t="e">
        <f t="shared" si="14"/>
        <v>#NUM!</v>
      </c>
      <c r="Z32" s="78" t="e">
        <f t="shared" si="15"/>
        <v>#N/A</v>
      </c>
      <c r="AA32" s="78" t="e">
        <f t="shared" si="16"/>
        <v>#NUM!</v>
      </c>
      <c r="AB32" s="78" t="e">
        <f t="shared" si="17"/>
        <v>#NUM!</v>
      </c>
      <c r="AC32" s="78" t="e">
        <f t="shared" si="18"/>
        <v>#NUM!</v>
      </c>
      <c r="AD32" s="78" t="e">
        <f t="shared" si="19"/>
        <v>#NUM!</v>
      </c>
      <c r="AE32" s="78" t="e">
        <f t="shared" si="20"/>
        <v>#NUM!</v>
      </c>
      <c r="AF32" s="78" t="e">
        <f t="shared" si="21"/>
        <v>#N/A</v>
      </c>
      <c r="AG32" s="78" t="e">
        <f t="shared" si="22"/>
        <v>#NUM!</v>
      </c>
      <c r="AH32" s="78" t="e">
        <f t="shared" si="23"/>
        <v>#NUM!</v>
      </c>
      <c r="AI32" s="78" t="e">
        <f t="shared" si="24"/>
        <v>#NUM!</v>
      </c>
      <c r="AJ32" s="78" t="e">
        <f t="shared" si="25"/>
        <v>#N/A</v>
      </c>
    </row>
    <row r="33" spans="1:36" ht="12.95" customHeight="1" x14ac:dyDescent="0.15">
      <c r="A33" s="77"/>
      <c r="B33" s="99"/>
      <c r="C33" s="99"/>
      <c r="D33" s="77"/>
      <c r="E33" s="77"/>
      <c r="F33" s="4" t="str">
        <f t="shared" si="0"/>
        <v/>
      </c>
      <c r="G33" s="77"/>
      <c r="H33" s="77"/>
      <c r="I33" s="5"/>
      <c r="J33" s="1" t="s">
        <v>15</v>
      </c>
      <c r="K33" s="78" t="e">
        <f t="shared" si="1"/>
        <v>#NUM!</v>
      </c>
      <c r="L33" s="78" t="e">
        <f t="shared" si="2"/>
        <v>#NUM!</v>
      </c>
      <c r="M33" s="78" t="e">
        <f t="shared" si="3"/>
        <v>#NUM!</v>
      </c>
      <c r="N33" s="78" t="e">
        <f t="shared" si="4"/>
        <v>#NUM!</v>
      </c>
      <c r="O33" s="78" t="e">
        <f t="shared" si="5"/>
        <v>#NUM!</v>
      </c>
      <c r="P33" s="78" t="e">
        <f t="shared" si="26"/>
        <v>#N/A</v>
      </c>
      <c r="Q33" s="78" t="e">
        <f t="shared" si="6"/>
        <v>#NUM!</v>
      </c>
      <c r="R33" s="78" t="e">
        <f t="shared" si="7"/>
        <v>#NUM!</v>
      </c>
      <c r="S33" s="78" t="e">
        <f t="shared" si="8"/>
        <v>#NUM!</v>
      </c>
      <c r="T33" s="78" t="e">
        <f t="shared" si="9"/>
        <v>#NUM!</v>
      </c>
      <c r="U33" s="78" t="e">
        <f t="shared" si="10"/>
        <v>#N/A</v>
      </c>
      <c r="V33" s="78" t="e">
        <f t="shared" si="11"/>
        <v>#NUM!</v>
      </c>
      <c r="W33" s="78" t="e">
        <f t="shared" si="12"/>
        <v>#NUM!</v>
      </c>
      <c r="X33" s="78" t="e">
        <f t="shared" si="13"/>
        <v>#NUM!</v>
      </c>
      <c r="Y33" s="78" t="e">
        <f t="shared" si="14"/>
        <v>#NUM!</v>
      </c>
      <c r="Z33" s="78" t="e">
        <f t="shared" si="15"/>
        <v>#N/A</v>
      </c>
      <c r="AA33" s="78" t="e">
        <f t="shared" si="16"/>
        <v>#NUM!</v>
      </c>
      <c r="AB33" s="78" t="e">
        <f t="shared" si="17"/>
        <v>#NUM!</v>
      </c>
      <c r="AC33" s="78" t="e">
        <f t="shared" si="18"/>
        <v>#NUM!</v>
      </c>
      <c r="AD33" s="78" t="e">
        <f t="shared" si="19"/>
        <v>#NUM!</v>
      </c>
      <c r="AE33" s="78" t="e">
        <f t="shared" si="20"/>
        <v>#NUM!</v>
      </c>
      <c r="AF33" s="78" t="e">
        <f t="shared" si="21"/>
        <v>#N/A</v>
      </c>
      <c r="AG33" s="78" t="e">
        <f t="shared" si="22"/>
        <v>#NUM!</v>
      </c>
      <c r="AH33" s="78" t="e">
        <f t="shared" si="23"/>
        <v>#NUM!</v>
      </c>
      <c r="AI33" s="78" t="e">
        <f t="shared" si="24"/>
        <v>#NUM!</v>
      </c>
      <c r="AJ33" s="78" t="e">
        <f t="shared" si="25"/>
        <v>#N/A</v>
      </c>
    </row>
    <row r="34" spans="1:36" ht="12.95" customHeight="1" x14ac:dyDescent="0.15">
      <c r="A34" s="77"/>
      <c r="B34" s="99"/>
      <c r="C34" s="99"/>
      <c r="D34" s="77"/>
      <c r="E34" s="77"/>
      <c r="F34" s="4" t="str">
        <f t="shared" si="0"/>
        <v/>
      </c>
      <c r="G34" s="77"/>
      <c r="H34" s="77"/>
      <c r="I34" s="5"/>
      <c r="K34" s="78" t="e">
        <f t="shared" si="1"/>
        <v>#NUM!</v>
      </c>
      <c r="L34" s="78" t="e">
        <f t="shared" si="2"/>
        <v>#NUM!</v>
      </c>
      <c r="M34" s="78" t="e">
        <f t="shared" si="3"/>
        <v>#NUM!</v>
      </c>
      <c r="N34" s="78" t="e">
        <f t="shared" si="4"/>
        <v>#NUM!</v>
      </c>
      <c r="O34" s="78" t="e">
        <f t="shared" si="5"/>
        <v>#NUM!</v>
      </c>
      <c r="P34" s="78" t="e">
        <f t="shared" si="26"/>
        <v>#N/A</v>
      </c>
      <c r="Q34" s="78" t="e">
        <f t="shared" si="6"/>
        <v>#NUM!</v>
      </c>
      <c r="R34" s="78" t="e">
        <f t="shared" si="7"/>
        <v>#NUM!</v>
      </c>
      <c r="S34" s="78" t="e">
        <f t="shared" si="8"/>
        <v>#NUM!</v>
      </c>
      <c r="T34" s="78" t="e">
        <f t="shared" si="9"/>
        <v>#NUM!</v>
      </c>
      <c r="U34" s="78" t="e">
        <f t="shared" si="10"/>
        <v>#N/A</v>
      </c>
      <c r="V34" s="78" t="e">
        <f t="shared" si="11"/>
        <v>#NUM!</v>
      </c>
      <c r="W34" s="78" t="e">
        <f t="shared" si="12"/>
        <v>#NUM!</v>
      </c>
      <c r="X34" s="78" t="e">
        <f t="shared" si="13"/>
        <v>#NUM!</v>
      </c>
      <c r="Y34" s="78" t="e">
        <f t="shared" si="14"/>
        <v>#NUM!</v>
      </c>
      <c r="Z34" s="78" t="e">
        <f t="shared" si="15"/>
        <v>#N/A</v>
      </c>
      <c r="AA34" s="78" t="e">
        <f t="shared" si="16"/>
        <v>#NUM!</v>
      </c>
      <c r="AB34" s="78" t="e">
        <f t="shared" si="17"/>
        <v>#NUM!</v>
      </c>
      <c r="AC34" s="78" t="e">
        <f t="shared" si="18"/>
        <v>#NUM!</v>
      </c>
      <c r="AD34" s="78" t="e">
        <f t="shared" si="19"/>
        <v>#NUM!</v>
      </c>
      <c r="AE34" s="78" t="e">
        <f t="shared" si="20"/>
        <v>#NUM!</v>
      </c>
      <c r="AF34" s="78" t="e">
        <f t="shared" si="21"/>
        <v>#N/A</v>
      </c>
      <c r="AG34" s="78" t="e">
        <f t="shared" si="22"/>
        <v>#NUM!</v>
      </c>
      <c r="AH34" s="78" t="e">
        <f t="shared" si="23"/>
        <v>#NUM!</v>
      </c>
      <c r="AI34" s="78" t="e">
        <f t="shared" si="24"/>
        <v>#NUM!</v>
      </c>
      <c r="AJ34" s="78" t="e">
        <f t="shared" si="25"/>
        <v>#N/A</v>
      </c>
    </row>
    <row r="35" spans="1:36" ht="12.95" customHeight="1" x14ac:dyDescent="0.15">
      <c r="A35" s="77"/>
      <c r="B35" s="99"/>
      <c r="C35" s="99"/>
      <c r="D35" s="77"/>
      <c r="E35" s="77"/>
      <c r="F35" s="4" t="str">
        <f t="shared" si="0"/>
        <v/>
      </c>
      <c r="G35" s="77"/>
      <c r="H35" s="77"/>
      <c r="I35" s="5"/>
      <c r="K35" s="78" t="e">
        <f t="shared" si="1"/>
        <v>#NUM!</v>
      </c>
      <c r="L35" s="78" t="e">
        <f t="shared" si="2"/>
        <v>#NUM!</v>
      </c>
      <c r="M35" s="78" t="e">
        <f t="shared" si="3"/>
        <v>#NUM!</v>
      </c>
      <c r="N35" s="78" t="e">
        <f t="shared" si="4"/>
        <v>#NUM!</v>
      </c>
      <c r="O35" s="78" t="e">
        <f t="shared" si="5"/>
        <v>#NUM!</v>
      </c>
      <c r="P35" s="78" t="e">
        <f t="shared" si="26"/>
        <v>#N/A</v>
      </c>
      <c r="Q35" s="78" t="e">
        <f t="shared" si="6"/>
        <v>#NUM!</v>
      </c>
      <c r="R35" s="78" t="e">
        <f t="shared" si="7"/>
        <v>#NUM!</v>
      </c>
      <c r="S35" s="78" t="e">
        <f t="shared" si="8"/>
        <v>#NUM!</v>
      </c>
      <c r="T35" s="78" t="e">
        <f t="shared" si="9"/>
        <v>#NUM!</v>
      </c>
      <c r="U35" s="78" t="e">
        <f t="shared" si="10"/>
        <v>#N/A</v>
      </c>
      <c r="V35" s="78" t="e">
        <f t="shared" si="11"/>
        <v>#NUM!</v>
      </c>
      <c r="W35" s="78" t="e">
        <f t="shared" si="12"/>
        <v>#NUM!</v>
      </c>
      <c r="X35" s="78" t="e">
        <f t="shared" si="13"/>
        <v>#NUM!</v>
      </c>
      <c r="Y35" s="78" t="e">
        <f t="shared" si="14"/>
        <v>#NUM!</v>
      </c>
      <c r="Z35" s="78" t="e">
        <f t="shared" si="15"/>
        <v>#N/A</v>
      </c>
      <c r="AA35" s="78" t="e">
        <f t="shared" si="16"/>
        <v>#NUM!</v>
      </c>
      <c r="AB35" s="78" t="e">
        <f t="shared" si="17"/>
        <v>#NUM!</v>
      </c>
      <c r="AC35" s="78" t="e">
        <f t="shared" si="18"/>
        <v>#NUM!</v>
      </c>
      <c r="AD35" s="78" t="e">
        <f t="shared" si="19"/>
        <v>#NUM!</v>
      </c>
      <c r="AE35" s="78" t="e">
        <f t="shared" si="20"/>
        <v>#NUM!</v>
      </c>
      <c r="AF35" s="78" t="e">
        <f t="shared" si="21"/>
        <v>#N/A</v>
      </c>
      <c r="AG35" s="78" t="e">
        <f t="shared" si="22"/>
        <v>#NUM!</v>
      </c>
      <c r="AH35" s="78" t="e">
        <f t="shared" si="23"/>
        <v>#NUM!</v>
      </c>
      <c r="AI35" s="78" t="e">
        <f t="shared" si="24"/>
        <v>#NUM!</v>
      </c>
      <c r="AJ35" s="78" t="e">
        <f t="shared" si="25"/>
        <v>#N/A</v>
      </c>
    </row>
    <row r="36" spans="1:36" ht="12.95" customHeight="1" x14ac:dyDescent="0.15">
      <c r="A36" s="77"/>
      <c r="B36" s="99"/>
      <c r="C36" s="99"/>
      <c r="D36" s="77"/>
      <c r="E36" s="77"/>
      <c r="F36" s="4" t="str">
        <f t="shared" si="0"/>
        <v/>
      </c>
      <c r="G36" s="77"/>
      <c r="H36" s="77"/>
      <c r="I36" s="5"/>
      <c r="K36" s="78" t="e">
        <f t="shared" si="1"/>
        <v>#NUM!</v>
      </c>
      <c r="L36" s="78" t="e">
        <f t="shared" si="2"/>
        <v>#NUM!</v>
      </c>
      <c r="M36" s="78" t="e">
        <f t="shared" si="3"/>
        <v>#NUM!</v>
      </c>
      <c r="N36" s="78" t="e">
        <f t="shared" si="4"/>
        <v>#NUM!</v>
      </c>
      <c r="O36" s="78" t="e">
        <f t="shared" si="5"/>
        <v>#NUM!</v>
      </c>
      <c r="P36" s="78" t="e">
        <f t="shared" si="26"/>
        <v>#N/A</v>
      </c>
      <c r="Q36" s="78" t="e">
        <f t="shared" si="6"/>
        <v>#NUM!</v>
      </c>
      <c r="R36" s="78" t="e">
        <f t="shared" si="7"/>
        <v>#NUM!</v>
      </c>
      <c r="S36" s="78" t="e">
        <f t="shared" si="8"/>
        <v>#NUM!</v>
      </c>
      <c r="T36" s="78" t="e">
        <f t="shared" si="9"/>
        <v>#NUM!</v>
      </c>
      <c r="U36" s="78" t="e">
        <f t="shared" si="10"/>
        <v>#N/A</v>
      </c>
      <c r="V36" s="78" t="e">
        <f t="shared" si="11"/>
        <v>#NUM!</v>
      </c>
      <c r="W36" s="78" t="e">
        <f t="shared" si="12"/>
        <v>#NUM!</v>
      </c>
      <c r="X36" s="78" t="e">
        <f t="shared" si="13"/>
        <v>#NUM!</v>
      </c>
      <c r="Y36" s="78" t="e">
        <f t="shared" si="14"/>
        <v>#NUM!</v>
      </c>
      <c r="Z36" s="78" t="e">
        <f t="shared" si="15"/>
        <v>#N/A</v>
      </c>
      <c r="AA36" s="78" t="e">
        <f t="shared" si="16"/>
        <v>#NUM!</v>
      </c>
      <c r="AB36" s="78" t="e">
        <f t="shared" si="17"/>
        <v>#NUM!</v>
      </c>
      <c r="AC36" s="78" t="e">
        <f t="shared" si="18"/>
        <v>#NUM!</v>
      </c>
      <c r="AD36" s="78" t="e">
        <f t="shared" si="19"/>
        <v>#NUM!</v>
      </c>
      <c r="AE36" s="78" t="e">
        <f t="shared" si="20"/>
        <v>#NUM!</v>
      </c>
      <c r="AF36" s="78" t="e">
        <f t="shared" si="21"/>
        <v>#N/A</v>
      </c>
      <c r="AG36" s="78" t="e">
        <f t="shared" si="22"/>
        <v>#NUM!</v>
      </c>
      <c r="AH36" s="78" t="e">
        <f t="shared" si="23"/>
        <v>#NUM!</v>
      </c>
      <c r="AI36" s="78" t="e">
        <f t="shared" si="24"/>
        <v>#NUM!</v>
      </c>
      <c r="AJ36" s="78" t="e">
        <f t="shared" si="25"/>
        <v>#N/A</v>
      </c>
    </row>
    <row r="37" spans="1:36" ht="12.95" customHeight="1" x14ac:dyDescent="0.15">
      <c r="A37" s="77"/>
      <c r="B37" s="99"/>
      <c r="C37" s="99"/>
      <c r="D37" s="77"/>
      <c r="E37" s="77"/>
      <c r="F37" s="4" t="str">
        <f t="shared" si="0"/>
        <v/>
      </c>
      <c r="G37" s="77"/>
      <c r="H37" s="77"/>
      <c r="I37" s="5"/>
      <c r="K37" s="78" t="e">
        <f t="shared" si="1"/>
        <v>#NUM!</v>
      </c>
      <c r="L37" s="78" t="e">
        <f t="shared" si="2"/>
        <v>#NUM!</v>
      </c>
      <c r="M37" s="78" t="e">
        <f t="shared" si="3"/>
        <v>#NUM!</v>
      </c>
      <c r="N37" s="78" t="e">
        <f t="shared" si="4"/>
        <v>#NUM!</v>
      </c>
      <c r="O37" s="78" t="e">
        <f t="shared" si="5"/>
        <v>#NUM!</v>
      </c>
      <c r="P37" s="78" t="e">
        <f t="shared" si="26"/>
        <v>#N/A</v>
      </c>
      <c r="Q37" s="78" t="e">
        <f t="shared" si="6"/>
        <v>#NUM!</v>
      </c>
      <c r="R37" s="78" t="e">
        <f t="shared" si="7"/>
        <v>#NUM!</v>
      </c>
      <c r="S37" s="78" t="e">
        <f t="shared" si="8"/>
        <v>#NUM!</v>
      </c>
      <c r="T37" s="78" t="e">
        <f t="shared" si="9"/>
        <v>#NUM!</v>
      </c>
      <c r="U37" s="78" t="e">
        <f t="shared" si="10"/>
        <v>#N/A</v>
      </c>
      <c r="V37" s="78" t="e">
        <f t="shared" si="11"/>
        <v>#NUM!</v>
      </c>
      <c r="W37" s="78" t="e">
        <f t="shared" si="12"/>
        <v>#NUM!</v>
      </c>
      <c r="X37" s="78" t="e">
        <f t="shared" si="13"/>
        <v>#NUM!</v>
      </c>
      <c r="Y37" s="78" t="e">
        <f t="shared" si="14"/>
        <v>#NUM!</v>
      </c>
      <c r="Z37" s="78" t="e">
        <f t="shared" si="15"/>
        <v>#N/A</v>
      </c>
      <c r="AA37" s="78" t="e">
        <f t="shared" si="16"/>
        <v>#NUM!</v>
      </c>
      <c r="AB37" s="78" t="e">
        <f t="shared" si="17"/>
        <v>#NUM!</v>
      </c>
      <c r="AC37" s="78" t="e">
        <f t="shared" si="18"/>
        <v>#NUM!</v>
      </c>
      <c r="AD37" s="78" t="e">
        <f t="shared" si="19"/>
        <v>#NUM!</v>
      </c>
      <c r="AE37" s="78" t="e">
        <f t="shared" si="20"/>
        <v>#NUM!</v>
      </c>
      <c r="AF37" s="78" t="e">
        <f t="shared" si="21"/>
        <v>#N/A</v>
      </c>
      <c r="AG37" s="78" t="e">
        <f t="shared" si="22"/>
        <v>#NUM!</v>
      </c>
      <c r="AH37" s="78" t="e">
        <f t="shared" si="23"/>
        <v>#NUM!</v>
      </c>
      <c r="AI37" s="78" t="e">
        <f t="shared" si="24"/>
        <v>#NUM!</v>
      </c>
      <c r="AJ37" s="78" t="e">
        <f t="shared" si="25"/>
        <v>#N/A</v>
      </c>
    </row>
    <row r="38" spans="1:36" ht="12.95" customHeight="1" x14ac:dyDescent="0.15">
      <c r="A38" s="77"/>
      <c r="B38" s="99"/>
      <c r="C38" s="99"/>
      <c r="D38" s="77"/>
      <c r="E38" s="77"/>
      <c r="F38" s="4" t="str">
        <f t="shared" si="0"/>
        <v/>
      </c>
      <c r="G38" s="77"/>
      <c r="H38" s="77"/>
      <c r="I38" s="5"/>
      <c r="K38" s="78" t="e">
        <f t="shared" si="1"/>
        <v>#NUM!</v>
      </c>
      <c r="L38" s="78" t="e">
        <f t="shared" si="2"/>
        <v>#NUM!</v>
      </c>
      <c r="M38" s="78" t="e">
        <f t="shared" si="3"/>
        <v>#NUM!</v>
      </c>
      <c r="N38" s="78" t="e">
        <f t="shared" si="4"/>
        <v>#NUM!</v>
      </c>
      <c r="O38" s="78" t="e">
        <f t="shared" si="5"/>
        <v>#NUM!</v>
      </c>
      <c r="P38" s="78" t="e">
        <f t="shared" si="26"/>
        <v>#N/A</v>
      </c>
      <c r="Q38" s="78" t="e">
        <f t="shared" si="6"/>
        <v>#NUM!</v>
      </c>
      <c r="R38" s="78" t="e">
        <f t="shared" si="7"/>
        <v>#NUM!</v>
      </c>
      <c r="S38" s="78" t="e">
        <f t="shared" si="8"/>
        <v>#NUM!</v>
      </c>
      <c r="T38" s="78" t="e">
        <f t="shared" si="9"/>
        <v>#NUM!</v>
      </c>
      <c r="U38" s="78" t="e">
        <f t="shared" si="10"/>
        <v>#N/A</v>
      </c>
      <c r="V38" s="78" t="e">
        <f t="shared" si="11"/>
        <v>#NUM!</v>
      </c>
      <c r="W38" s="78" t="e">
        <f t="shared" si="12"/>
        <v>#NUM!</v>
      </c>
      <c r="X38" s="78" t="e">
        <f t="shared" si="13"/>
        <v>#NUM!</v>
      </c>
      <c r="Y38" s="78" t="e">
        <f t="shared" si="14"/>
        <v>#NUM!</v>
      </c>
      <c r="Z38" s="78" t="e">
        <f t="shared" si="15"/>
        <v>#N/A</v>
      </c>
      <c r="AA38" s="78" t="e">
        <f t="shared" si="16"/>
        <v>#NUM!</v>
      </c>
      <c r="AB38" s="78" t="e">
        <f t="shared" si="17"/>
        <v>#NUM!</v>
      </c>
      <c r="AC38" s="78" t="e">
        <f t="shared" si="18"/>
        <v>#NUM!</v>
      </c>
      <c r="AD38" s="78" t="e">
        <f t="shared" si="19"/>
        <v>#NUM!</v>
      </c>
      <c r="AE38" s="78" t="e">
        <f t="shared" si="20"/>
        <v>#NUM!</v>
      </c>
      <c r="AF38" s="78" t="e">
        <f t="shared" si="21"/>
        <v>#N/A</v>
      </c>
      <c r="AG38" s="78" t="e">
        <f t="shared" si="22"/>
        <v>#NUM!</v>
      </c>
      <c r="AH38" s="78" t="e">
        <f t="shared" si="23"/>
        <v>#NUM!</v>
      </c>
      <c r="AI38" s="78" t="e">
        <f t="shared" si="24"/>
        <v>#NUM!</v>
      </c>
      <c r="AJ38" s="78" t="e">
        <f t="shared" si="25"/>
        <v>#N/A</v>
      </c>
    </row>
    <row r="39" spans="1:36" ht="12.95" customHeight="1" x14ac:dyDescent="0.15">
      <c r="A39" s="77"/>
      <c r="B39" s="99"/>
      <c r="C39" s="99"/>
      <c r="D39" s="77"/>
      <c r="E39" s="77"/>
      <c r="F39" s="4" t="str">
        <f t="shared" si="0"/>
        <v/>
      </c>
      <c r="G39" s="77"/>
      <c r="H39" s="77"/>
      <c r="I39" s="5"/>
      <c r="K39" s="78" t="e">
        <f t="shared" si="1"/>
        <v>#NUM!</v>
      </c>
      <c r="L39" s="78" t="e">
        <f t="shared" si="2"/>
        <v>#NUM!</v>
      </c>
      <c r="M39" s="78" t="e">
        <f t="shared" si="3"/>
        <v>#NUM!</v>
      </c>
      <c r="N39" s="78" t="e">
        <f t="shared" si="4"/>
        <v>#NUM!</v>
      </c>
      <c r="O39" s="78" t="e">
        <f t="shared" si="5"/>
        <v>#NUM!</v>
      </c>
      <c r="P39" s="78" t="e">
        <f t="shared" si="26"/>
        <v>#N/A</v>
      </c>
      <c r="Q39" s="78" t="e">
        <f t="shared" si="6"/>
        <v>#NUM!</v>
      </c>
      <c r="R39" s="78" t="e">
        <f t="shared" si="7"/>
        <v>#NUM!</v>
      </c>
      <c r="S39" s="78" t="e">
        <f t="shared" si="8"/>
        <v>#NUM!</v>
      </c>
      <c r="T39" s="78" t="e">
        <f t="shared" si="9"/>
        <v>#NUM!</v>
      </c>
      <c r="U39" s="78" t="e">
        <f t="shared" si="10"/>
        <v>#N/A</v>
      </c>
      <c r="V39" s="78" t="e">
        <f t="shared" si="11"/>
        <v>#NUM!</v>
      </c>
      <c r="W39" s="78" t="e">
        <f t="shared" si="12"/>
        <v>#NUM!</v>
      </c>
      <c r="X39" s="78" t="e">
        <f t="shared" si="13"/>
        <v>#NUM!</v>
      </c>
      <c r="Y39" s="78" t="e">
        <f t="shared" si="14"/>
        <v>#NUM!</v>
      </c>
      <c r="Z39" s="78" t="e">
        <f t="shared" si="15"/>
        <v>#N/A</v>
      </c>
      <c r="AA39" s="78" t="e">
        <f t="shared" si="16"/>
        <v>#NUM!</v>
      </c>
      <c r="AB39" s="78" t="e">
        <f t="shared" si="17"/>
        <v>#NUM!</v>
      </c>
      <c r="AC39" s="78" t="e">
        <f t="shared" si="18"/>
        <v>#NUM!</v>
      </c>
      <c r="AD39" s="78" t="e">
        <f t="shared" si="19"/>
        <v>#NUM!</v>
      </c>
      <c r="AE39" s="78" t="e">
        <f t="shared" si="20"/>
        <v>#NUM!</v>
      </c>
      <c r="AF39" s="78" t="e">
        <f t="shared" si="21"/>
        <v>#N/A</v>
      </c>
      <c r="AG39" s="78" t="e">
        <f t="shared" si="22"/>
        <v>#NUM!</v>
      </c>
      <c r="AH39" s="78" t="e">
        <f t="shared" si="23"/>
        <v>#NUM!</v>
      </c>
      <c r="AI39" s="78" t="e">
        <f t="shared" si="24"/>
        <v>#NUM!</v>
      </c>
      <c r="AJ39" s="78" t="e">
        <f t="shared" si="25"/>
        <v>#N/A</v>
      </c>
    </row>
    <row r="40" spans="1:36" ht="12.95" customHeight="1" x14ac:dyDescent="0.15">
      <c r="A40" s="77"/>
      <c r="B40" s="99"/>
      <c r="C40" s="99"/>
      <c r="D40" s="77"/>
      <c r="E40" s="77"/>
      <c r="F40" s="4" t="str">
        <f t="shared" si="0"/>
        <v/>
      </c>
      <c r="G40" s="77"/>
      <c r="H40" s="77"/>
      <c r="I40" s="5"/>
      <c r="K40" s="78" t="e">
        <f t="shared" si="1"/>
        <v>#NUM!</v>
      </c>
      <c r="L40" s="78" t="e">
        <f t="shared" si="2"/>
        <v>#NUM!</v>
      </c>
      <c r="M40" s="78" t="e">
        <f t="shared" si="3"/>
        <v>#NUM!</v>
      </c>
      <c r="N40" s="78" t="e">
        <f t="shared" si="4"/>
        <v>#NUM!</v>
      </c>
      <c r="O40" s="78" t="e">
        <f t="shared" si="5"/>
        <v>#NUM!</v>
      </c>
      <c r="P40" s="78" t="e">
        <f t="shared" si="26"/>
        <v>#N/A</v>
      </c>
      <c r="Q40" s="78" t="e">
        <f t="shared" si="6"/>
        <v>#NUM!</v>
      </c>
      <c r="R40" s="78" t="e">
        <f t="shared" si="7"/>
        <v>#NUM!</v>
      </c>
      <c r="S40" s="78" t="e">
        <f t="shared" si="8"/>
        <v>#NUM!</v>
      </c>
      <c r="T40" s="78" t="e">
        <f t="shared" si="9"/>
        <v>#NUM!</v>
      </c>
      <c r="U40" s="78" t="e">
        <f t="shared" si="10"/>
        <v>#N/A</v>
      </c>
      <c r="V40" s="78" t="e">
        <f t="shared" si="11"/>
        <v>#NUM!</v>
      </c>
      <c r="W40" s="78" t="e">
        <f t="shared" si="12"/>
        <v>#NUM!</v>
      </c>
      <c r="X40" s="78" t="e">
        <f t="shared" si="13"/>
        <v>#NUM!</v>
      </c>
      <c r="Y40" s="78" t="e">
        <f t="shared" si="14"/>
        <v>#NUM!</v>
      </c>
      <c r="Z40" s="78" t="e">
        <f t="shared" si="15"/>
        <v>#N/A</v>
      </c>
      <c r="AA40" s="78" t="e">
        <f t="shared" si="16"/>
        <v>#NUM!</v>
      </c>
      <c r="AB40" s="78" t="e">
        <f t="shared" si="17"/>
        <v>#NUM!</v>
      </c>
      <c r="AC40" s="78" t="e">
        <f t="shared" si="18"/>
        <v>#NUM!</v>
      </c>
      <c r="AD40" s="78" t="e">
        <f t="shared" si="19"/>
        <v>#NUM!</v>
      </c>
      <c r="AE40" s="78" t="e">
        <f t="shared" si="20"/>
        <v>#NUM!</v>
      </c>
      <c r="AF40" s="78" t="e">
        <f t="shared" si="21"/>
        <v>#N/A</v>
      </c>
      <c r="AG40" s="78" t="e">
        <f t="shared" si="22"/>
        <v>#NUM!</v>
      </c>
      <c r="AH40" s="78" t="e">
        <f t="shared" si="23"/>
        <v>#NUM!</v>
      </c>
      <c r="AI40" s="78" t="e">
        <f t="shared" si="24"/>
        <v>#NUM!</v>
      </c>
      <c r="AJ40" s="78" t="e">
        <f t="shared" si="25"/>
        <v>#N/A</v>
      </c>
    </row>
    <row r="41" spans="1:36" ht="12.95" customHeight="1" x14ac:dyDescent="0.15">
      <c r="A41" s="77"/>
      <c r="B41" s="99"/>
      <c r="C41" s="99"/>
      <c r="D41" s="77"/>
      <c r="E41" s="77"/>
      <c r="F41" s="4" t="str">
        <f t="shared" si="0"/>
        <v/>
      </c>
      <c r="G41" s="77"/>
      <c r="H41" s="77"/>
      <c r="I41" s="5"/>
      <c r="K41" s="78" t="e">
        <f t="shared" si="1"/>
        <v>#NUM!</v>
      </c>
      <c r="L41" s="78" t="e">
        <f t="shared" si="2"/>
        <v>#NUM!</v>
      </c>
      <c r="M41" s="78" t="e">
        <f t="shared" si="3"/>
        <v>#NUM!</v>
      </c>
      <c r="N41" s="78" t="e">
        <f t="shared" si="4"/>
        <v>#NUM!</v>
      </c>
      <c r="O41" s="78" t="e">
        <f t="shared" si="5"/>
        <v>#NUM!</v>
      </c>
      <c r="P41" s="78" t="e">
        <f t="shared" si="26"/>
        <v>#N/A</v>
      </c>
      <c r="Q41" s="78" t="e">
        <f t="shared" si="6"/>
        <v>#NUM!</v>
      </c>
      <c r="R41" s="78" t="e">
        <f t="shared" si="7"/>
        <v>#NUM!</v>
      </c>
      <c r="S41" s="78" t="e">
        <f t="shared" si="8"/>
        <v>#NUM!</v>
      </c>
      <c r="T41" s="78" t="e">
        <f t="shared" si="9"/>
        <v>#NUM!</v>
      </c>
      <c r="U41" s="78" t="e">
        <f t="shared" si="10"/>
        <v>#N/A</v>
      </c>
      <c r="V41" s="78" t="e">
        <f t="shared" si="11"/>
        <v>#NUM!</v>
      </c>
      <c r="W41" s="78" t="e">
        <f t="shared" si="12"/>
        <v>#NUM!</v>
      </c>
      <c r="X41" s="78" t="e">
        <f t="shared" si="13"/>
        <v>#NUM!</v>
      </c>
      <c r="Y41" s="78" t="e">
        <f t="shared" si="14"/>
        <v>#NUM!</v>
      </c>
      <c r="Z41" s="78" t="e">
        <f t="shared" si="15"/>
        <v>#N/A</v>
      </c>
      <c r="AA41" s="78" t="e">
        <f t="shared" si="16"/>
        <v>#NUM!</v>
      </c>
      <c r="AB41" s="78" t="e">
        <f t="shared" si="17"/>
        <v>#NUM!</v>
      </c>
      <c r="AC41" s="78" t="e">
        <f t="shared" si="18"/>
        <v>#NUM!</v>
      </c>
      <c r="AD41" s="78" t="e">
        <f t="shared" si="19"/>
        <v>#NUM!</v>
      </c>
      <c r="AE41" s="78" t="e">
        <f t="shared" si="20"/>
        <v>#NUM!</v>
      </c>
      <c r="AF41" s="78" t="e">
        <f t="shared" si="21"/>
        <v>#N/A</v>
      </c>
      <c r="AG41" s="78" t="e">
        <f t="shared" si="22"/>
        <v>#NUM!</v>
      </c>
      <c r="AH41" s="78" t="e">
        <f t="shared" si="23"/>
        <v>#NUM!</v>
      </c>
      <c r="AI41" s="78" t="e">
        <f t="shared" si="24"/>
        <v>#NUM!</v>
      </c>
      <c r="AJ41" s="78" t="e">
        <f t="shared" si="25"/>
        <v>#N/A</v>
      </c>
    </row>
    <row r="42" spans="1:36" ht="12.95" customHeight="1" x14ac:dyDescent="0.15">
      <c r="A42" s="77"/>
      <c r="B42" s="99"/>
      <c r="C42" s="99"/>
      <c r="D42" s="77"/>
      <c r="E42" s="77"/>
      <c r="F42" s="4" t="str">
        <f t="shared" si="0"/>
        <v/>
      </c>
      <c r="G42" s="77"/>
      <c r="H42" s="77"/>
      <c r="I42" s="77"/>
      <c r="K42" s="78" t="e">
        <f t="shared" si="1"/>
        <v>#NUM!</v>
      </c>
      <c r="L42" s="78" t="e">
        <f t="shared" si="2"/>
        <v>#NUM!</v>
      </c>
      <c r="M42" s="78" t="e">
        <f t="shared" si="3"/>
        <v>#NUM!</v>
      </c>
      <c r="N42" s="78" t="e">
        <f t="shared" si="4"/>
        <v>#NUM!</v>
      </c>
      <c r="O42" s="78" t="e">
        <f t="shared" si="5"/>
        <v>#NUM!</v>
      </c>
      <c r="P42" s="78" t="e">
        <f t="shared" si="26"/>
        <v>#N/A</v>
      </c>
      <c r="Q42" s="78" t="e">
        <f t="shared" si="6"/>
        <v>#NUM!</v>
      </c>
      <c r="R42" s="78" t="e">
        <f t="shared" si="7"/>
        <v>#NUM!</v>
      </c>
      <c r="S42" s="78" t="e">
        <f t="shared" si="8"/>
        <v>#NUM!</v>
      </c>
      <c r="T42" s="78" t="e">
        <f t="shared" si="9"/>
        <v>#NUM!</v>
      </c>
      <c r="U42" s="78" t="e">
        <f t="shared" si="10"/>
        <v>#N/A</v>
      </c>
      <c r="V42" s="78" t="e">
        <f t="shared" si="11"/>
        <v>#NUM!</v>
      </c>
      <c r="W42" s="78" t="e">
        <f t="shared" si="12"/>
        <v>#NUM!</v>
      </c>
      <c r="X42" s="78" t="e">
        <f t="shared" si="13"/>
        <v>#NUM!</v>
      </c>
      <c r="Y42" s="78" t="e">
        <f t="shared" si="14"/>
        <v>#NUM!</v>
      </c>
      <c r="Z42" s="78" t="e">
        <f t="shared" si="15"/>
        <v>#N/A</v>
      </c>
      <c r="AA42" s="78" t="e">
        <f t="shared" si="16"/>
        <v>#NUM!</v>
      </c>
      <c r="AB42" s="78" t="e">
        <f t="shared" si="17"/>
        <v>#NUM!</v>
      </c>
      <c r="AC42" s="78" t="e">
        <f t="shared" si="18"/>
        <v>#NUM!</v>
      </c>
      <c r="AD42" s="78" t="e">
        <f t="shared" si="19"/>
        <v>#NUM!</v>
      </c>
      <c r="AE42" s="78" t="e">
        <f t="shared" si="20"/>
        <v>#NUM!</v>
      </c>
      <c r="AF42" s="78" t="e">
        <f t="shared" si="21"/>
        <v>#N/A</v>
      </c>
      <c r="AG42" s="78" t="e">
        <f t="shared" si="22"/>
        <v>#NUM!</v>
      </c>
      <c r="AH42" s="78" t="e">
        <f t="shared" si="23"/>
        <v>#NUM!</v>
      </c>
      <c r="AI42" s="78" t="e">
        <f t="shared" si="24"/>
        <v>#NUM!</v>
      </c>
      <c r="AJ42" s="78" t="e">
        <f t="shared" si="25"/>
        <v>#N/A</v>
      </c>
    </row>
    <row r="43" spans="1:36" ht="12.95" customHeight="1" x14ac:dyDescent="0.15">
      <c r="A43" s="77"/>
      <c r="B43" s="99"/>
      <c r="C43" s="99"/>
      <c r="D43" s="77"/>
      <c r="E43" s="77"/>
      <c r="F43" s="4" t="str">
        <f t="shared" si="0"/>
        <v/>
      </c>
      <c r="G43" s="77"/>
      <c r="H43" s="77"/>
      <c r="I43" s="77"/>
      <c r="K43" s="78" t="e">
        <f t="shared" si="1"/>
        <v>#NUM!</v>
      </c>
      <c r="L43" s="78" t="e">
        <f t="shared" si="2"/>
        <v>#NUM!</v>
      </c>
      <c r="M43" s="78" t="e">
        <f t="shared" si="3"/>
        <v>#NUM!</v>
      </c>
      <c r="N43" s="78" t="e">
        <f t="shared" si="4"/>
        <v>#NUM!</v>
      </c>
      <c r="O43" s="78" t="e">
        <f t="shared" si="5"/>
        <v>#NUM!</v>
      </c>
      <c r="P43" s="78" t="e">
        <f t="shared" si="26"/>
        <v>#N/A</v>
      </c>
      <c r="Q43" s="78" t="e">
        <f t="shared" si="6"/>
        <v>#NUM!</v>
      </c>
      <c r="R43" s="78" t="e">
        <f t="shared" si="7"/>
        <v>#NUM!</v>
      </c>
      <c r="S43" s="78" t="e">
        <f t="shared" si="8"/>
        <v>#NUM!</v>
      </c>
      <c r="T43" s="78" t="e">
        <f t="shared" si="9"/>
        <v>#NUM!</v>
      </c>
      <c r="U43" s="78" t="e">
        <f t="shared" si="10"/>
        <v>#N/A</v>
      </c>
      <c r="V43" s="78" t="e">
        <f t="shared" si="11"/>
        <v>#NUM!</v>
      </c>
      <c r="W43" s="78" t="e">
        <f t="shared" si="12"/>
        <v>#NUM!</v>
      </c>
      <c r="X43" s="78" t="e">
        <f t="shared" si="13"/>
        <v>#NUM!</v>
      </c>
      <c r="Y43" s="78" t="e">
        <f t="shared" si="14"/>
        <v>#NUM!</v>
      </c>
      <c r="Z43" s="78" t="e">
        <f t="shared" si="15"/>
        <v>#N/A</v>
      </c>
      <c r="AA43" s="78" t="e">
        <f t="shared" si="16"/>
        <v>#NUM!</v>
      </c>
      <c r="AB43" s="78" t="e">
        <f t="shared" si="17"/>
        <v>#NUM!</v>
      </c>
      <c r="AC43" s="78" t="e">
        <f t="shared" si="18"/>
        <v>#NUM!</v>
      </c>
      <c r="AD43" s="78" t="e">
        <f t="shared" si="19"/>
        <v>#NUM!</v>
      </c>
      <c r="AE43" s="78" t="e">
        <f t="shared" si="20"/>
        <v>#NUM!</v>
      </c>
      <c r="AF43" s="78" t="e">
        <f t="shared" si="21"/>
        <v>#N/A</v>
      </c>
      <c r="AG43" s="78" t="e">
        <f t="shared" si="22"/>
        <v>#NUM!</v>
      </c>
      <c r="AH43" s="78" t="e">
        <f t="shared" si="23"/>
        <v>#NUM!</v>
      </c>
      <c r="AI43" s="78" t="e">
        <f t="shared" si="24"/>
        <v>#NUM!</v>
      </c>
      <c r="AJ43" s="78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77" t="s">
        <v>18</v>
      </c>
      <c r="D46" s="77" t="s">
        <v>19</v>
      </c>
      <c r="E46" s="77" t="s">
        <v>20</v>
      </c>
      <c r="F46" s="11"/>
      <c r="G46" s="5" t="s">
        <v>21</v>
      </c>
      <c r="H46" s="13"/>
      <c r="I46" s="111" t="s">
        <v>491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20</v>
      </c>
      <c r="D47" s="15">
        <f>COUNTIF(G4:G43,"*下層*")</f>
        <v>0</v>
      </c>
      <c r="E47" s="15">
        <f>COUNTA(A4:A43)</f>
        <v>20</v>
      </c>
      <c r="F47" s="11"/>
      <c r="G47" s="16">
        <f>C47*100</f>
        <v>2000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10</v>
      </c>
      <c r="D48" s="15" t="str">
        <f>IF(D47&gt;0,ROUND(SUMIF(G4:G43,"*下層*",E4:E43)/D47,0),"")</f>
        <v/>
      </c>
      <c r="E48" s="15">
        <f>ROUND(SUM(E4:E43)/E47,0)</f>
        <v>10</v>
      </c>
      <c r="F48" s="14"/>
      <c r="G48" s="16">
        <f>C48</f>
        <v>10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14</v>
      </c>
      <c r="D49" s="15" t="str">
        <f>IF(D47&gt;0,ROUND(SUMIF(G4:G43,"*下層*",D4:D43)/D47,0),"")</f>
        <v/>
      </c>
      <c r="E49" s="15">
        <f>ROUND(SUM(D4:D43)/E47,0)</f>
        <v>14</v>
      </c>
      <c r="F49" s="14"/>
      <c r="G49" s="16">
        <f>C49</f>
        <v>14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2.19</v>
      </c>
      <c r="D50" s="17">
        <f>SUMIF(G4:G43,"*下層*",F4:F43)</f>
        <v>0</v>
      </c>
      <c r="E50" s="4">
        <f>SUM(F4:F43)</f>
        <v>2.19</v>
      </c>
      <c r="F50" s="14"/>
      <c r="G50" s="18">
        <f>C50*100</f>
        <v>219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形状比＝71、Sr＝22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77" t="s">
        <v>18</v>
      </c>
      <c r="D53" s="77" t="s">
        <v>19</v>
      </c>
      <c r="E53" s="77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15</v>
      </c>
      <c r="D54" s="15">
        <f>COUNTIF(H4:H43,"▲")</f>
        <v>0</v>
      </c>
      <c r="E54" s="15">
        <f>COUNTA(H4:H43)</f>
        <v>15</v>
      </c>
      <c r="F54" s="11"/>
      <c r="G54" s="16">
        <f>C54*100</f>
        <v>1500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10</v>
      </c>
      <c r="D55" s="15" t="str">
        <f>IF(D54&gt;0,ROUND(SUMIF(H4:H43,"▲",E4:E43)/D54,0),"")</f>
        <v/>
      </c>
      <c r="E55" s="15">
        <f>ROUND(SUMIF(H4:H43,"*",E4:E43)/E54,0)</f>
        <v>10</v>
      </c>
      <c r="F55" s="14"/>
      <c r="G55" s="16">
        <f>C55</f>
        <v>10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13</v>
      </c>
      <c r="D56" s="15" t="str">
        <f>IF(D54&gt;0,ROUND(SUMIF(H4:H43,"▲",D4:D43)/D54,0),"")</f>
        <v/>
      </c>
      <c r="E56" s="15">
        <f>ROUND(SUMIF(H4:H43,"*",D4:D43)/E54,0)</f>
        <v>13</v>
      </c>
      <c r="F56" s="14"/>
      <c r="G56" s="16">
        <f>C56</f>
        <v>13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1.56</v>
      </c>
      <c r="D57" s="17">
        <f>SUMIF(H4:H43,"▲",F4:F43)</f>
        <v>0</v>
      </c>
      <c r="E57" s="17">
        <f>SUM(C57:D57)</f>
        <v>1.56</v>
      </c>
      <c r="F57" s="14"/>
      <c r="G57" s="20">
        <f>C57*100</f>
        <v>156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77" t="s">
        <v>18</v>
      </c>
      <c r="D60" s="77" t="s">
        <v>19</v>
      </c>
      <c r="E60" s="77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75</v>
      </c>
      <c r="D61" s="21" t="str">
        <f>IF(D47&gt;0,ROUND(D54/D47*100,1),"")</f>
        <v/>
      </c>
      <c r="E61" s="21">
        <f>ROUND(E54/E47*100,1)</f>
        <v>75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71.2</v>
      </c>
      <c r="D62" s="21" t="str">
        <f>IF(D47&gt;0,ROUND(D57/D50*100,1),"")</f>
        <v/>
      </c>
      <c r="E62" s="21">
        <f>ROUND(E57/E50*100,1)</f>
        <v>71.2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77" t="s">
        <v>18</v>
      </c>
      <c r="D65" s="77" t="s">
        <v>19</v>
      </c>
      <c r="E65" s="77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5</v>
      </c>
      <c r="D66" s="15">
        <f>D47-D54</f>
        <v>0</v>
      </c>
      <c r="E66" s="15">
        <f>SUM(C66:D66)</f>
        <v>5</v>
      </c>
      <c r="F66" s="11"/>
      <c r="G66" s="16">
        <f>C66*100</f>
        <v>500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10</v>
      </c>
      <c r="D67" s="15" t="str">
        <f>IF(D66&gt;0,ROUND(SUMIFS(E4:E43,G7:G43,"*下層*",H4:H43,"")/D66,0),"")</f>
        <v/>
      </c>
      <c r="E67" s="15">
        <f>IF(E66&gt;0,ROUND(SUMIF(H4:H43,"",E4:E43)/E66,0),"")</f>
        <v>10</v>
      </c>
      <c r="F67" s="14"/>
      <c r="G67" s="16">
        <f>C67</f>
        <v>10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15</v>
      </c>
      <c r="D68" s="15" t="str">
        <f>IF(D66&gt;0,ROUND(SUMIFS(D4:D43,G7:G43,"*下層*",H4:H43,"")/D66,0),"")</f>
        <v/>
      </c>
      <c r="E68" s="15">
        <f>IF(E66&gt;0,ROUND(SUMIF(H4:H43,"",D4:D43)/E66,0),"")</f>
        <v>15</v>
      </c>
      <c r="F68" s="14"/>
      <c r="G68" s="16">
        <f>C68</f>
        <v>15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0.62999999999999989</v>
      </c>
      <c r="D69" s="17" t="str">
        <f>IF(D66&gt;0,D50-D57,"")</f>
        <v/>
      </c>
      <c r="E69" s="4">
        <f>SUM(C69:D69)</f>
        <v>0.62999999999999989</v>
      </c>
      <c r="F69" s="14"/>
      <c r="G69" s="18">
        <f>C69*100</f>
        <v>62.999999999999986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形状比＝67、Sr＝45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4D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111" priority="16" stopIfTrue="1">
      <formula>AND(($H4="スギ"),(#REF!&lt;12))</formula>
    </cfRule>
  </conditionalFormatting>
  <conditionalFormatting sqref="L4:L43">
    <cfRule type="expression" dxfId="110" priority="15" stopIfTrue="1">
      <formula>AND(($H4="スギ"),(#REF!&lt;22),(#REF!&gt;=12))</formula>
    </cfRule>
  </conditionalFormatting>
  <conditionalFormatting sqref="M4:M43">
    <cfRule type="expression" dxfId="109" priority="14" stopIfTrue="1">
      <formula>AND(($H4="スギ"),(#REF!&lt;32),(#REF!&gt;=22))</formula>
    </cfRule>
  </conditionalFormatting>
  <conditionalFormatting sqref="N4:N43">
    <cfRule type="expression" dxfId="108" priority="13" stopIfTrue="1">
      <formula>AND(($H4="スギ"),(#REF!&lt;42),(#REF!&gt;=32))</formula>
    </cfRule>
  </conditionalFormatting>
  <conditionalFormatting sqref="U4:U43 Z4:AF43 AJ4:AJ43 O4:P43">
    <cfRule type="expression" dxfId="107" priority="12" stopIfTrue="1">
      <formula>AND(($H4="スギ"),(#REF!&gt;=42))</formula>
    </cfRule>
  </conditionalFormatting>
  <conditionalFormatting sqref="Q4:Q43 AA4:AA43">
    <cfRule type="expression" dxfId="106" priority="11" stopIfTrue="1">
      <formula>AND(($H4="ヒノキ"),(#REF!&lt;12))</formula>
    </cfRule>
  </conditionalFormatting>
  <conditionalFormatting sqref="R4:R43 AB4:AE43">
    <cfRule type="expression" dxfId="105" priority="10" stopIfTrue="1">
      <formula>AND(($H4="ヒノキ"),(#REF!&lt;22),(#REF!&gt;=12))</formula>
    </cfRule>
  </conditionalFormatting>
  <conditionalFormatting sqref="S4:S43">
    <cfRule type="expression" dxfId="104" priority="9" stopIfTrue="1">
      <formula>AND(($H4="ヒノキ"),(#REF!&lt;32),(#REF!&gt;=22))</formula>
    </cfRule>
  </conditionalFormatting>
  <conditionalFormatting sqref="T4:U43 Z4:AF43 AJ4:AJ43">
    <cfRule type="expression" dxfId="103" priority="8" stopIfTrue="1">
      <formula>AND(($H4="ヒノキ"),(#REF!&gt;=32))</formula>
    </cfRule>
  </conditionalFormatting>
  <conditionalFormatting sqref="V4:V43 AA4:AA43">
    <cfRule type="expression" dxfId="102" priority="7" stopIfTrue="1">
      <formula>AND(($H4="アカマツ"),(#REF!&lt;12))</formula>
    </cfRule>
  </conditionalFormatting>
  <conditionalFormatting sqref="W4:W43 AB4:AB43">
    <cfRule type="expression" dxfId="101" priority="6" stopIfTrue="1">
      <formula>AND(($H4="アカマツ"),(#REF!&lt;22),(#REF!&gt;=12))</formula>
    </cfRule>
  </conditionalFormatting>
  <conditionalFormatting sqref="X4:X43 AC4:AC43">
    <cfRule type="expression" dxfId="100" priority="5" stopIfTrue="1">
      <formula>AND(($H4="アカマツ"),(#REF!&lt;42),(#REF!&gt;=22))</formula>
    </cfRule>
  </conditionalFormatting>
  <conditionalFormatting sqref="Y4:AF43 AJ4:AJ43">
    <cfRule type="expression" dxfId="99" priority="4" stopIfTrue="1">
      <formula>AND(($H4="アカマツ"),(#REF!&gt;=42))</formula>
    </cfRule>
  </conditionalFormatting>
  <conditionalFormatting sqref="AG4:AG43">
    <cfRule type="expression" dxfId="98" priority="3" stopIfTrue="1">
      <formula>AND(($H4&lt;&gt;"スギ"),($H4&lt;&gt;"ヒノキ"),($H4&lt;&gt;"アカマツ"),(#REF!&lt;12))</formula>
    </cfRule>
  </conditionalFormatting>
  <conditionalFormatting sqref="AH4:AH43">
    <cfRule type="expression" dxfId="97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96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92D050"/>
  </sheetPr>
  <dimension ref="A1:AJ120"/>
  <sheetViews>
    <sheetView showGridLines="0" view="pageBreakPreview" topLeftCell="A22" zoomScaleNormal="85" zoomScaleSheetLayoutView="100" workbookViewId="0">
      <selection activeCell="I46" sqref="I46:I61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528</v>
      </c>
      <c r="B2" s="100"/>
      <c r="C2" s="100"/>
      <c r="D2" s="100"/>
      <c r="E2" s="100"/>
      <c r="F2" s="100"/>
      <c r="G2" s="100"/>
      <c r="H2" s="101" t="s">
        <v>341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79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8">
        <v>0</v>
      </c>
      <c r="L3" s="78">
        <v>12</v>
      </c>
      <c r="M3" s="78">
        <v>22</v>
      </c>
      <c r="N3" s="78">
        <v>32</v>
      </c>
      <c r="O3" s="78">
        <v>42</v>
      </c>
      <c r="P3" s="78" t="s">
        <v>14</v>
      </c>
      <c r="Q3" s="78">
        <v>0</v>
      </c>
      <c r="R3" s="78">
        <v>12</v>
      </c>
      <c r="S3" s="78">
        <v>22</v>
      </c>
      <c r="T3" s="78">
        <v>32</v>
      </c>
      <c r="U3" s="78" t="s">
        <v>14</v>
      </c>
      <c r="V3" s="78">
        <v>0</v>
      </c>
      <c r="W3" s="78">
        <v>12</v>
      </c>
      <c r="X3" s="78">
        <v>22</v>
      </c>
      <c r="Y3" s="78">
        <v>42</v>
      </c>
      <c r="Z3" s="78" t="s">
        <v>14</v>
      </c>
      <c r="AA3" s="78">
        <v>0</v>
      </c>
      <c r="AB3" s="78">
        <v>12</v>
      </c>
      <c r="AC3" s="78">
        <v>22</v>
      </c>
      <c r="AD3" s="78">
        <v>32</v>
      </c>
      <c r="AE3" s="78">
        <v>42</v>
      </c>
      <c r="AF3" s="78" t="s">
        <v>14</v>
      </c>
      <c r="AG3" s="78">
        <v>0</v>
      </c>
      <c r="AH3" s="78">
        <v>12</v>
      </c>
      <c r="AI3" s="78">
        <v>42</v>
      </c>
      <c r="AJ3" s="78" t="s">
        <v>14</v>
      </c>
    </row>
    <row r="4" spans="1:36" ht="12.95" customHeight="1" x14ac:dyDescent="0.15">
      <c r="A4" s="77">
        <v>261</v>
      </c>
      <c r="B4" s="99" t="s">
        <v>136</v>
      </c>
      <c r="C4" s="99"/>
      <c r="D4" s="77">
        <v>26</v>
      </c>
      <c r="E4" s="77">
        <v>21</v>
      </c>
      <c r="F4" s="4">
        <f t="shared" ref="F4:F43" si="0">IF(D4&gt;0,IF(B4="スギ",P4,IF(B4="ヒノキ",U4,IF(B4="アカマツ",Z4,IF(B4="カラマツ",AF4,AJ4)))),"")</f>
        <v>0.55000000000000004</v>
      </c>
      <c r="G4" s="5"/>
      <c r="H4" s="77"/>
      <c r="I4" s="77" t="s">
        <v>38</v>
      </c>
      <c r="J4" s="1" t="s">
        <v>15</v>
      </c>
      <c r="K4" s="78">
        <f t="shared" ref="K4:K43" si="1">IF(ROUND(10^(-5+0.8769+1.7454*LOG(D4)+1.014*LOG(E4)),2)&gt;=0.01,ROUND(10^(-5+0.8769+1.7454*LOG(D4)+1.014*LOG(E4)),2),ROUND(10^(-5+0.8769+1.7454*LOG(D4)+1.014*LOG(E4)),3))</f>
        <v>0.49</v>
      </c>
      <c r="L4" s="78">
        <f t="shared" ref="L4:L43" si="2">ROUND(10^(-5+0.73504+1.83346*LOG(D4)+1.06569*LOG(E4)),2)</f>
        <v>0.55000000000000004</v>
      </c>
      <c r="M4" s="78">
        <f t="shared" ref="M4:M43" si="3">ROUND(10^(-5+0.71514+1.74357*LOG(D4)+1.17719*LOG(E4)),2)</f>
        <v>0.55000000000000004</v>
      </c>
      <c r="N4" s="78">
        <f t="shared" ref="N4:N43" si="4">ROUND(10^(-5+0.82956+1.76381*LOG(D4)+1.06412*LOG(E4)),2)</f>
        <v>0.54</v>
      </c>
      <c r="O4" s="78">
        <f t="shared" ref="O4:O43" si="5">ROUND(10^(-5+0.88226+1.79204*LOG(D4)+0.99303*LOG(E4)),2)</f>
        <v>0.54</v>
      </c>
      <c r="P4" s="78">
        <f>HLOOKUP($D4,K$3:O$43,MATCH($A4,$A$3:$A$43,0),1)</f>
        <v>0.55000000000000004</v>
      </c>
      <c r="Q4" s="78">
        <f t="shared" ref="Q4:Q43" si="6">IF(ROUND(10^(1.810672*LOG(D4)+0.982833*LOG(E4)-4.173533),2)&gt;=0.01,ROUND(10^(1.810672*LOG(D4)+0.982833*LOG(E4)-4.173533),2),ROUND(10^(1.810672*LOG(D4)+0.982833*LOG(E4)-4.173533),3))</f>
        <v>0.49</v>
      </c>
      <c r="R4" s="78">
        <f t="shared" ref="R4:R43" si="7">ROUND(10^(1.905709*LOG(D4)+1.011385*LOG(E4)-4.293729),2)</f>
        <v>0.55000000000000004</v>
      </c>
      <c r="S4" s="78">
        <f t="shared" ref="S4:S43" si="8">ROUND(10^(1.771888*LOG(D4)+1.138415*LOG(E4)-4.271259),2)</f>
        <v>0.55000000000000004</v>
      </c>
      <c r="T4" s="78">
        <f t="shared" ref="T4:T43" si="9">ROUND(10^(1.671519*LOG(D4)+1.363617*LOG(E4)-4.404407),2)</f>
        <v>0.57999999999999996</v>
      </c>
      <c r="U4" s="78">
        <f t="shared" ref="U4:U43" si="10">HLOOKUP($D4,Q$3:T$43,MATCH($A4,$A$3:$A$43,0),1)</f>
        <v>0.55000000000000004</v>
      </c>
      <c r="V4" s="78">
        <f t="shared" ref="V4:V43" si="11">IF(ROUND(10^(-4.249503+1.946501*LOG(D4)+0.942682*LOG(E4)),2)&gt;=0.01,ROUND(10^(-4.249503+1.946501*LOG(D4)+0.942682*LOG(E4)),2),ROUND(10^(-4.249503+1.946501*LOG(D4)+0.942682*LOG(E4)),3))</f>
        <v>0.56000000000000005</v>
      </c>
      <c r="W4" s="78">
        <f t="shared" ref="W4:W43" si="12">ROUND(10^(-4.155639+1.847898*LOG(D4)+0.951955*LOG(E4)),2)</f>
        <v>0.52</v>
      </c>
      <c r="X4" s="78">
        <f t="shared" ref="X4:X43" si="13">ROUND(10^(-4.194535+1.804172*LOG(D4)+1.034248*LOG(E4)),2)</f>
        <v>0.53</v>
      </c>
      <c r="Y4" s="78">
        <f t="shared" ref="Y4:Y43" si="14">ROUND(10^(-4.42347+2.006485*LOG(D4)+0.967757*LOG(E4)),2)</f>
        <v>0.5</v>
      </c>
      <c r="Z4" s="78">
        <f t="shared" ref="Z4:Z43" si="15">HLOOKUP($D4,V$3:Y$43,MATCH($A4,$A$3:$A$43,0),1)</f>
        <v>0.53</v>
      </c>
      <c r="AA4" s="78">
        <f t="shared" ref="AA4:AA43" si="16">IF(ROUND(10^(1.80389*LOG(D4)+0.962587*LOG(E4)-4.155099),2)&gt;=0.01,ROUND(10^(1.80389*LOG(D4)+0.962587*LOG(E4)-4.155099),2),ROUND(10^(1.80389*LOG(D4)+0.962587*LOG(E4)-4.155099),3))</f>
        <v>0.47</v>
      </c>
      <c r="AB4" s="78">
        <f t="shared" ref="AB4:AB43" si="17">ROUND(10^(1.979213*LOG(D4)+0.998347*LOG(E4)-4.369281),2)</f>
        <v>0.56000000000000005</v>
      </c>
      <c r="AC4" s="78">
        <f t="shared" ref="AC4:AC43" si="18">ROUND(10^(1.904401*LOG(D4)+1.062478*LOG(E4)-4.348104),2)</f>
        <v>0.56000000000000005</v>
      </c>
      <c r="AD4" s="78">
        <f t="shared" ref="AD4:AD43" si="19">ROUND(10^(1.640825*LOG(D4)+1.080387*LOG(E4)-3.976731),2)</f>
        <v>0.59</v>
      </c>
      <c r="AE4" s="78">
        <f t="shared" ref="AE4:AE43" si="20">ROUND(10^(1.90887*LOG(D4)+1.088002*LOG(E4)-4.431495),2)</f>
        <v>0.51</v>
      </c>
      <c r="AF4" s="78">
        <f t="shared" ref="AF4:AF43" si="21">HLOOKUP($D4,AA$3:AE$43,MATCH($A4,$A$3:$A$43,0),1)</f>
        <v>0.56000000000000005</v>
      </c>
      <c r="AG4" s="78">
        <f t="shared" ref="AG4:AG43" si="22">IF(ROUND(10^(1.94019664*LOG(D4)+0.84689666*LOG(E4)-4.20067295),2)&gt;=0.01,ROUND(10^(1.94019664*LOG(D4)+0.84689666*LOG(E4)-4.20067295),2),ROUND(10^(1.94019664*LOG(D4)+0.84689666*LOG(E4)-4.20067295),3))</f>
        <v>0.46</v>
      </c>
      <c r="AH4" s="78">
        <f t="shared" ref="AH4:AH43" si="23">ROUND(10^(1.93813902*LOG(D4)+0.96697002*LOG(E4)-4.32216295),2)</f>
        <v>0.5</v>
      </c>
      <c r="AI4" s="78">
        <f t="shared" ref="AI4:AI43" si="24">ROUND(10^(1.82464098*LOG(D4)+0.97625989*LOG(E4)-4.15096808),2)</f>
        <v>0.53</v>
      </c>
      <c r="AJ4" s="78">
        <f t="shared" ref="AJ4:AJ43" si="25">HLOOKUP($D4,AG$3:AI$43,MATCH($A4,$A$3:$A$43,0),1)</f>
        <v>0.5</v>
      </c>
    </row>
    <row r="5" spans="1:36" ht="12.95" customHeight="1" x14ac:dyDescent="0.15">
      <c r="A5" s="77">
        <v>262</v>
      </c>
      <c r="B5" s="99" t="s">
        <v>136</v>
      </c>
      <c r="C5" s="99"/>
      <c r="D5" s="77">
        <v>22</v>
      </c>
      <c r="E5" s="77">
        <v>21</v>
      </c>
      <c r="F5" s="4">
        <f t="shared" si="0"/>
        <v>0.41</v>
      </c>
      <c r="G5" s="5"/>
      <c r="H5" s="77"/>
      <c r="I5" s="77"/>
      <c r="J5" s="1" t="s">
        <v>15</v>
      </c>
      <c r="K5" s="78">
        <f t="shared" si="1"/>
        <v>0.36</v>
      </c>
      <c r="L5" s="78">
        <f t="shared" si="2"/>
        <v>0.4</v>
      </c>
      <c r="M5" s="78">
        <f t="shared" si="3"/>
        <v>0.41</v>
      </c>
      <c r="N5" s="78">
        <f t="shared" si="4"/>
        <v>0.4</v>
      </c>
      <c r="O5" s="78">
        <f t="shared" si="5"/>
        <v>0.4</v>
      </c>
      <c r="P5" s="78">
        <f t="shared" ref="P5:P43" si="26">HLOOKUP($D5,K$3:O$43,MATCH(A5,$A$3:$A$43,0),1)</f>
        <v>0.41</v>
      </c>
      <c r="Q5" s="78">
        <f t="shared" si="6"/>
        <v>0.36</v>
      </c>
      <c r="R5" s="78">
        <f t="shared" si="7"/>
        <v>0.4</v>
      </c>
      <c r="S5" s="78">
        <f t="shared" si="8"/>
        <v>0.41</v>
      </c>
      <c r="T5" s="78">
        <f t="shared" si="9"/>
        <v>0.44</v>
      </c>
      <c r="U5" s="78">
        <f t="shared" si="10"/>
        <v>0.41</v>
      </c>
      <c r="V5" s="78">
        <f t="shared" si="11"/>
        <v>0.41</v>
      </c>
      <c r="W5" s="78">
        <f t="shared" si="12"/>
        <v>0.38</v>
      </c>
      <c r="X5" s="78">
        <f t="shared" si="13"/>
        <v>0.39</v>
      </c>
      <c r="Y5" s="78">
        <f t="shared" si="14"/>
        <v>0.35</v>
      </c>
      <c r="Z5" s="78">
        <f t="shared" si="15"/>
        <v>0.39</v>
      </c>
      <c r="AA5" s="78">
        <f t="shared" si="16"/>
        <v>0.35</v>
      </c>
      <c r="AB5" s="78">
        <f t="shared" si="17"/>
        <v>0.41</v>
      </c>
      <c r="AC5" s="78">
        <f t="shared" si="18"/>
        <v>0.41</v>
      </c>
      <c r="AD5" s="78">
        <f t="shared" si="19"/>
        <v>0.45</v>
      </c>
      <c r="AE5" s="78">
        <f t="shared" si="20"/>
        <v>0.37</v>
      </c>
      <c r="AF5" s="78">
        <f t="shared" si="21"/>
        <v>0.41</v>
      </c>
      <c r="AG5" s="78">
        <f t="shared" si="22"/>
        <v>0.33</v>
      </c>
      <c r="AH5" s="78">
        <f t="shared" si="23"/>
        <v>0.36</v>
      </c>
      <c r="AI5" s="78">
        <f t="shared" si="24"/>
        <v>0.39</v>
      </c>
      <c r="AJ5" s="78">
        <f t="shared" si="25"/>
        <v>0.36</v>
      </c>
    </row>
    <row r="6" spans="1:36" ht="12.95" customHeight="1" x14ac:dyDescent="0.15">
      <c r="A6" s="87">
        <v>263</v>
      </c>
      <c r="B6" s="99" t="s">
        <v>136</v>
      </c>
      <c r="C6" s="99"/>
      <c r="D6" s="77">
        <v>16</v>
      </c>
      <c r="E6" s="77">
        <v>15</v>
      </c>
      <c r="F6" s="4">
        <f t="shared" si="0"/>
        <v>0.16</v>
      </c>
      <c r="G6" s="5" t="s">
        <v>492</v>
      </c>
      <c r="H6" s="77" t="s">
        <v>493</v>
      </c>
      <c r="I6" s="5" t="s">
        <v>492</v>
      </c>
      <c r="J6" s="1" t="s">
        <v>15</v>
      </c>
      <c r="K6" s="78">
        <f t="shared" si="1"/>
        <v>0.15</v>
      </c>
      <c r="L6" s="78">
        <f t="shared" si="2"/>
        <v>0.16</v>
      </c>
      <c r="M6" s="78">
        <f t="shared" si="3"/>
        <v>0.16</v>
      </c>
      <c r="N6" s="78">
        <f t="shared" si="4"/>
        <v>0.16</v>
      </c>
      <c r="O6" s="78">
        <f t="shared" si="5"/>
        <v>0.16</v>
      </c>
      <c r="P6" s="78">
        <f t="shared" si="26"/>
        <v>0.16</v>
      </c>
      <c r="Q6" s="78">
        <f t="shared" si="6"/>
        <v>0.15</v>
      </c>
      <c r="R6" s="78">
        <f t="shared" si="7"/>
        <v>0.16</v>
      </c>
      <c r="S6" s="78">
        <f t="shared" si="8"/>
        <v>0.16</v>
      </c>
      <c r="T6" s="78">
        <f t="shared" si="9"/>
        <v>0.16</v>
      </c>
      <c r="U6" s="78">
        <f t="shared" si="10"/>
        <v>0.16</v>
      </c>
      <c r="V6" s="78">
        <f t="shared" si="11"/>
        <v>0.16</v>
      </c>
      <c r="W6" s="78">
        <f t="shared" si="12"/>
        <v>0.15</v>
      </c>
      <c r="X6" s="78">
        <f t="shared" si="13"/>
        <v>0.16</v>
      </c>
      <c r="Y6" s="78">
        <f t="shared" si="14"/>
        <v>0.14000000000000001</v>
      </c>
      <c r="Z6" s="78">
        <f t="shared" si="15"/>
        <v>0.15</v>
      </c>
      <c r="AA6" s="78">
        <f t="shared" si="16"/>
        <v>0.14000000000000001</v>
      </c>
      <c r="AB6" s="78">
        <f t="shared" si="17"/>
        <v>0.15</v>
      </c>
      <c r="AC6" s="78">
        <f t="shared" si="18"/>
        <v>0.16</v>
      </c>
      <c r="AD6" s="78">
        <f t="shared" si="19"/>
        <v>0.19</v>
      </c>
      <c r="AE6" s="78">
        <f t="shared" si="20"/>
        <v>0.14000000000000001</v>
      </c>
      <c r="AF6" s="78">
        <f t="shared" si="21"/>
        <v>0.15</v>
      </c>
      <c r="AG6" s="78">
        <f t="shared" si="22"/>
        <v>0.14000000000000001</v>
      </c>
      <c r="AH6" s="78">
        <f t="shared" si="23"/>
        <v>0.14000000000000001</v>
      </c>
      <c r="AI6" s="78">
        <f t="shared" si="24"/>
        <v>0.16</v>
      </c>
      <c r="AJ6" s="78">
        <f t="shared" si="25"/>
        <v>0.14000000000000001</v>
      </c>
    </row>
    <row r="7" spans="1:36" ht="12.95" customHeight="1" x14ac:dyDescent="0.15">
      <c r="A7" s="87">
        <v>264</v>
      </c>
      <c r="B7" s="99" t="s">
        <v>136</v>
      </c>
      <c r="C7" s="99"/>
      <c r="D7" s="77">
        <v>18</v>
      </c>
      <c r="E7" s="77">
        <v>17</v>
      </c>
      <c r="F7" s="4">
        <f t="shared" si="0"/>
        <v>0.22</v>
      </c>
      <c r="G7" s="5"/>
      <c r="H7" s="77"/>
      <c r="I7" s="5"/>
      <c r="J7" s="1" t="s">
        <v>15</v>
      </c>
      <c r="K7" s="78">
        <f t="shared" si="1"/>
        <v>0.21</v>
      </c>
      <c r="L7" s="78">
        <f t="shared" si="2"/>
        <v>0.22</v>
      </c>
      <c r="M7" s="78">
        <f t="shared" si="3"/>
        <v>0.23</v>
      </c>
      <c r="N7" s="78">
        <f t="shared" si="4"/>
        <v>0.23</v>
      </c>
      <c r="O7" s="78">
        <f t="shared" si="5"/>
        <v>0.23</v>
      </c>
      <c r="P7" s="78">
        <f t="shared" si="26"/>
        <v>0.22</v>
      </c>
      <c r="Q7" s="78">
        <f t="shared" si="6"/>
        <v>0.2</v>
      </c>
      <c r="R7" s="78">
        <f t="shared" si="7"/>
        <v>0.22</v>
      </c>
      <c r="S7" s="78">
        <f t="shared" si="8"/>
        <v>0.23</v>
      </c>
      <c r="T7" s="78">
        <f t="shared" si="9"/>
        <v>0.24</v>
      </c>
      <c r="U7" s="78">
        <f t="shared" si="10"/>
        <v>0.22</v>
      </c>
      <c r="V7" s="78">
        <f t="shared" si="11"/>
        <v>0.23</v>
      </c>
      <c r="W7" s="78">
        <f t="shared" si="12"/>
        <v>0.22</v>
      </c>
      <c r="X7" s="78">
        <f t="shared" si="13"/>
        <v>0.22</v>
      </c>
      <c r="Y7" s="78">
        <f t="shared" si="14"/>
        <v>0.19</v>
      </c>
      <c r="Z7" s="78">
        <f t="shared" si="15"/>
        <v>0.22</v>
      </c>
      <c r="AA7" s="78">
        <f t="shared" si="16"/>
        <v>0.2</v>
      </c>
      <c r="AB7" s="78">
        <f t="shared" si="17"/>
        <v>0.22</v>
      </c>
      <c r="AC7" s="78">
        <f t="shared" si="18"/>
        <v>0.22</v>
      </c>
      <c r="AD7" s="78">
        <f t="shared" si="19"/>
        <v>0.26</v>
      </c>
      <c r="AE7" s="78">
        <f t="shared" si="20"/>
        <v>0.2</v>
      </c>
      <c r="AF7" s="78">
        <f t="shared" si="21"/>
        <v>0.22</v>
      </c>
      <c r="AG7" s="78">
        <f t="shared" si="22"/>
        <v>0.19</v>
      </c>
      <c r="AH7" s="78">
        <f t="shared" si="23"/>
        <v>0.2</v>
      </c>
      <c r="AI7" s="78">
        <f t="shared" si="24"/>
        <v>0.22</v>
      </c>
      <c r="AJ7" s="78">
        <f t="shared" si="25"/>
        <v>0.2</v>
      </c>
    </row>
    <row r="8" spans="1:36" ht="12.95" customHeight="1" x14ac:dyDescent="0.15">
      <c r="A8" s="87">
        <v>265</v>
      </c>
      <c r="B8" s="99" t="s">
        <v>136</v>
      </c>
      <c r="C8" s="99"/>
      <c r="D8" s="77">
        <v>20</v>
      </c>
      <c r="E8" s="77">
        <v>19</v>
      </c>
      <c r="F8" s="4">
        <f t="shared" si="0"/>
        <v>0.3</v>
      </c>
      <c r="G8" s="5"/>
      <c r="H8" s="77"/>
      <c r="I8" s="77"/>
      <c r="J8" s="1" t="s">
        <v>15</v>
      </c>
      <c r="K8" s="78">
        <f t="shared" si="1"/>
        <v>0.28000000000000003</v>
      </c>
      <c r="L8" s="78">
        <f t="shared" si="2"/>
        <v>0.3</v>
      </c>
      <c r="M8" s="78">
        <f t="shared" si="3"/>
        <v>0.31</v>
      </c>
      <c r="N8" s="78">
        <f t="shared" si="4"/>
        <v>0.31</v>
      </c>
      <c r="O8" s="78">
        <f t="shared" si="5"/>
        <v>0.3</v>
      </c>
      <c r="P8" s="78">
        <f t="shared" si="26"/>
        <v>0.3</v>
      </c>
      <c r="Q8" s="78">
        <f t="shared" si="6"/>
        <v>0.27</v>
      </c>
      <c r="R8" s="78">
        <f t="shared" si="7"/>
        <v>0.3</v>
      </c>
      <c r="S8" s="78">
        <f t="shared" si="8"/>
        <v>0.31</v>
      </c>
      <c r="T8" s="78">
        <f t="shared" si="9"/>
        <v>0.33</v>
      </c>
      <c r="U8" s="78">
        <f t="shared" si="10"/>
        <v>0.3</v>
      </c>
      <c r="V8" s="78">
        <f t="shared" si="11"/>
        <v>0.31</v>
      </c>
      <c r="W8" s="78">
        <f t="shared" si="12"/>
        <v>0.28999999999999998</v>
      </c>
      <c r="X8" s="78">
        <f t="shared" si="13"/>
        <v>0.3</v>
      </c>
      <c r="Y8" s="78">
        <f t="shared" si="14"/>
        <v>0.27</v>
      </c>
      <c r="Z8" s="78">
        <f t="shared" si="15"/>
        <v>0.28999999999999998</v>
      </c>
      <c r="AA8" s="78">
        <f t="shared" si="16"/>
        <v>0.26</v>
      </c>
      <c r="AB8" s="78">
        <f t="shared" si="17"/>
        <v>0.3</v>
      </c>
      <c r="AC8" s="78">
        <f t="shared" si="18"/>
        <v>0.31</v>
      </c>
      <c r="AD8" s="78">
        <f t="shared" si="19"/>
        <v>0.35</v>
      </c>
      <c r="AE8" s="78">
        <f t="shared" si="20"/>
        <v>0.28000000000000003</v>
      </c>
      <c r="AF8" s="78">
        <f t="shared" si="21"/>
        <v>0.3</v>
      </c>
      <c r="AG8" s="78">
        <f t="shared" si="22"/>
        <v>0.26</v>
      </c>
      <c r="AH8" s="78">
        <f t="shared" si="23"/>
        <v>0.27</v>
      </c>
      <c r="AI8" s="78">
        <f t="shared" si="24"/>
        <v>0.3</v>
      </c>
      <c r="AJ8" s="78">
        <f t="shared" si="25"/>
        <v>0.27</v>
      </c>
    </row>
    <row r="9" spans="1:36" ht="12.95" customHeight="1" x14ac:dyDescent="0.15">
      <c r="A9" s="87">
        <v>266</v>
      </c>
      <c r="B9" s="99" t="s">
        <v>136</v>
      </c>
      <c r="C9" s="99"/>
      <c r="D9" s="77">
        <v>18</v>
      </c>
      <c r="E9" s="77">
        <v>17</v>
      </c>
      <c r="F9" s="4">
        <f t="shared" si="0"/>
        <v>0.22</v>
      </c>
      <c r="G9" s="5"/>
      <c r="H9" s="77"/>
      <c r="I9" s="5"/>
      <c r="J9" s="1" t="s">
        <v>15</v>
      </c>
      <c r="K9" s="78">
        <f t="shared" si="1"/>
        <v>0.21</v>
      </c>
      <c r="L9" s="78">
        <f t="shared" si="2"/>
        <v>0.22</v>
      </c>
      <c r="M9" s="78">
        <f t="shared" si="3"/>
        <v>0.23</v>
      </c>
      <c r="N9" s="78">
        <f t="shared" si="4"/>
        <v>0.23</v>
      </c>
      <c r="O9" s="78">
        <f t="shared" si="5"/>
        <v>0.23</v>
      </c>
      <c r="P9" s="78">
        <f t="shared" si="26"/>
        <v>0.22</v>
      </c>
      <c r="Q9" s="78">
        <f t="shared" si="6"/>
        <v>0.2</v>
      </c>
      <c r="R9" s="78">
        <f t="shared" si="7"/>
        <v>0.22</v>
      </c>
      <c r="S9" s="78">
        <f t="shared" si="8"/>
        <v>0.23</v>
      </c>
      <c r="T9" s="78">
        <f t="shared" si="9"/>
        <v>0.24</v>
      </c>
      <c r="U9" s="78">
        <f t="shared" si="10"/>
        <v>0.22</v>
      </c>
      <c r="V9" s="78">
        <f t="shared" si="11"/>
        <v>0.23</v>
      </c>
      <c r="W9" s="78">
        <f t="shared" si="12"/>
        <v>0.22</v>
      </c>
      <c r="X9" s="78">
        <f t="shared" si="13"/>
        <v>0.22</v>
      </c>
      <c r="Y9" s="78">
        <f t="shared" si="14"/>
        <v>0.19</v>
      </c>
      <c r="Z9" s="78">
        <f t="shared" si="15"/>
        <v>0.22</v>
      </c>
      <c r="AA9" s="78">
        <f t="shared" si="16"/>
        <v>0.2</v>
      </c>
      <c r="AB9" s="78">
        <f t="shared" si="17"/>
        <v>0.22</v>
      </c>
      <c r="AC9" s="78">
        <f t="shared" si="18"/>
        <v>0.22</v>
      </c>
      <c r="AD9" s="78">
        <f t="shared" si="19"/>
        <v>0.26</v>
      </c>
      <c r="AE9" s="78">
        <f t="shared" si="20"/>
        <v>0.2</v>
      </c>
      <c r="AF9" s="78">
        <f t="shared" si="21"/>
        <v>0.22</v>
      </c>
      <c r="AG9" s="78">
        <f t="shared" si="22"/>
        <v>0.19</v>
      </c>
      <c r="AH9" s="78">
        <f t="shared" si="23"/>
        <v>0.2</v>
      </c>
      <c r="AI9" s="78">
        <f t="shared" si="24"/>
        <v>0.22</v>
      </c>
      <c r="AJ9" s="78">
        <f t="shared" si="25"/>
        <v>0.2</v>
      </c>
    </row>
    <row r="10" spans="1:36" ht="12.95" customHeight="1" x14ac:dyDescent="0.15">
      <c r="A10" s="87">
        <v>267</v>
      </c>
      <c r="B10" s="99" t="s">
        <v>136</v>
      </c>
      <c r="C10" s="99"/>
      <c r="D10" s="77">
        <v>30</v>
      </c>
      <c r="E10" s="77">
        <v>20</v>
      </c>
      <c r="F10" s="4">
        <f t="shared" si="0"/>
        <v>0.66</v>
      </c>
      <c r="G10" s="5"/>
      <c r="H10" s="77"/>
      <c r="I10" s="5"/>
      <c r="J10" s="1" t="s">
        <v>15</v>
      </c>
      <c r="K10" s="78">
        <f t="shared" si="1"/>
        <v>0.59</v>
      </c>
      <c r="L10" s="78">
        <f t="shared" si="2"/>
        <v>0.68</v>
      </c>
      <c r="M10" s="78">
        <f t="shared" si="3"/>
        <v>0.66</v>
      </c>
      <c r="N10" s="78">
        <f t="shared" si="4"/>
        <v>0.66</v>
      </c>
      <c r="O10" s="78">
        <f t="shared" si="5"/>
        <v>0.66</v>
      </c>
      <c r="P10" s="78">
        <f t="shared" si="26"/>
        <v>0.66</v>
      </c>
      <c r="Q10" s="78">
        <f t="shared" si="6"/>
        <v>0.6</v>
      </c>
      <c r="R10" s="78">
        <f t="shared" si="7"/>
        <v>0.69</v>
      </c>
      <c r="S10" s="78">
        <f t="shared" si="8"/>
        <v>0.67</v>
      </c>
      <c r="T10" s="78">
        <f t="shared" si="9"/>
        <v>0.69</v>
      </c>
      <c r="U10" s="78">
        <f t="shared" si="10"/>
        <v>0.67</v>
      </c>
      <c r="V10" s="78">
        <f t="shared" si="11"/>
        <v>0.71</v>
      </c>
      <c r="W10" s="78">
        <f t="shared" si="12"/>
        <v>0.65</v>
      </c>
      <c r="X10" s="78">
        <f t="shared" si="13"/>
        <v>0.65</v>
      </c>
      <c r="Y10" s="78">
        <f t="shared" si="14"/>
        <v>0.63</v>
      </c>
      <c r="Z10" s="78">
        <f t="shared" si="15"/>
        <v>0.65</v>
      </c>
      <c r="AA10" s="78">
        <f t="shared" si="16"/>
        <v>0.57999999999999996</v>
      </c>
      <c r="AB10" s="78">
        <f t="shared" si="17"/>
        <v>0.71</v>
      </c>
      <c r="AC10" s="78">
        <f t="shared" si="18"/>
        <v>0.7</v>
      </c>
      <c r="AD10" s="78">
        <f t="shared" si="19"/>
        <v>0.71</v>
      </c>
      <c r="AE10" s="78">
        <f t="shared" si="20"/>
        <v>0.64</v>
      </c>
      <c r="AF10" s="78">
        <f t="shared" si="21"/>
        <v>0.7</v>
      </c>
      <c r="AG10" s="78">
        <f t="shared" si="22"/>
        <v>0.57999999999999996</v>
      </c>
      <c r="AH10" s="78">
        <f t="shared" si="23"/>
        <v>0.63</v>
      </c>
      <c r="AI10" s="78">
        <f t="shared" si="24"/>
        <v>0.65</v>
      </c>
      <c r="AJ10" s="78">
        <f t="shared" si="25"/>
        <v>0.63</v>
      </c>
    </row>
    <row r="11" spans="1:36" ht="12.95" customHeight="1" x14ac:dyDescent="0.15">
      <c r="A11" s="87">
        <v>268</v>
      </c>
      <c r="B11" s="99" t="s">
        <v>136</v>
      </c>
      <c r="C11" s="99"/>
      <c r="D11" s="77">
        <v>12</v>
      </c>
      <c r="E11" s="77">
        <v>13</v>
      </c>
      <c r="F11" s="4">
        <f t="shared" si="0"/>
        <v>0.08</v>
      </c>
      <c r="G11" s="5"/>
      <c r="H11" s="77" t="s">
        <v>494</v>
      </c>
      <c r="I11" s="5" t="s">
        <v>161</v>
      </c>
      <c r="J11" s="1" t="s">
        <v>15</v>
      </c>
      <c r="K11" s="78">
        <f t="shared" si="1"/>
        <v>0.08</v>
      </c>
      <c r="L11" s="78">
        <f t="shared" si="2"/>
        <v>0.08</v>
      </c>
      <c r="M11" s="78">
        <f t="shared" si="3"/>
        <v>0.08</v>
      </c>
      <c r="N11" s="78">
        <f t="shared" si="4"/>
        <v>0.08</v>
      </c>
      <c r="O11" s="78">
        <f t="shared" si="5"/>
        <v>0.08</v>
      </c>
      <c r="P11" s="78">
        <f t="shared" si="26"/>
        <v>0.08</v>
      </c>
      <c r="Q11" s="78">
        <f t="shared" si="6"/>
        <v>0.08</v>
      </c>
      <c r="R11" s="78">
        <f t="shared" si="7"/>
        <v>0.08</v>
      </c>
      <c r="S11" s="78">
        <f t="shared" si="8"/>
        <v>0.08</v>
      </c>
      <c r="T11" s="78">
        <f t="shared" si="9"/>
        <v>0.08</v>
      </c>
      <c r="U11" s="78">
        <f t="shared" si="10"/>
        <v>0.08</v>
      </c>
      <c r="V11" s="78">
        <f t="shared" si="11"/>
        <v>0.08</v>
      </c>
      <c r="W11" s="78">
        <f t="shared" si="12"/>
        <v>0.08</v>
      </c>
      <c r="X11" s="78">
        <f t="shared" si="13"/>
        <v>0.08</v>
      </c>
      <c r="Y11" s="78">
        <f t="shared" si="14"/>
        <v>7.0000000000000007E-2</v>
      </c>
      <c r="Z11" s="78">
        <f t="shared" si="15"/>
        <v>0.08</v>
      </c>
      <c r="AA11" s="78">
        <f t="shared" si="16"/>
        <v>7.0000000000000007E-2</v>
      </c>
      <c r="AB11" s="78">
        <f t="shared" si="17"/>
        <v>0.08</v>
      </c>
      <c r="AC11" s="78">
        <f t="shared" si="18"/>
        <v>0.08</v>
      </c>
      <c r="AD11" s="78">
        <f t="shared" si="19"/>
        <v>0.1</v>
      </c>
      <c r="AE11" s="78">
        <f t="shared" si="20"/>
        <v>7.0000000000000007E-2</v>
      </c>
      <c r="AF11" s="78">
        <f t="shared" si="21"/>
        <v>0.08</v>
      </c>
      <c r="AG11" s="78">
        <f t="shared" si="22"/>
        <v>7.0000000000000007E-2</v>
      </c>
      <c r="AH11" s="78">
        <f t="shared" si="23"/>
        <v>7.0000000000000007E-2</v>
      </c>
      <c r="AI11" s="78">
        <f t="shared" si="24"/>
        <v>0.08</v>
      </c>
      <c r="AJ11" s="78">
        <f t="shared" si="25"/>
        <v>7.0000000000000007E-2</v>
      </c>
    </row>
    <row r="12" spans="1:36" ht="12.95" customHeight="1" x14ac:dyDescent="0.15">
      <c r="A12" s="87">
        <v>269</v>
      </c>
      <c r="B12" s="99" t="s">
        <v>136</v>
      </c>
      <c r="C12" s="99"/>
      <c r="D12" s="77">
        <v>12</v>
      </c>
      <c r="E12" s="77">
        <v>12</v>
      </c>
      <c r="F12" s="4">
        <f t="shared" si="0"/>
        <v>7.0000000000000007E-2</v>
      </c>
      <c r="G12" s="5"/>
      <c r="H12" s="77" t="s">
        <v>494</v>
      </c>
      <c r="I12" s="5" t="s">
        <v>499</v>
      </c>
      <c r="J12" s="1" t="s">
        <v>15</v>
      </c>
      <c r="K12" s="78">
        <f t="shared" si="1"/>
        <v>7.0000000000000007E-2</v>
      </c>
      <c r="L12" s="78">
        <f t="shared" si="2"/>
        <v>7.0000000000000007E-2</v>
      </c>
      <c r="M12" s="78">
        <f t="shared" si="3"/>
        <v>7.0000000000000007E-2</v>
      </c>
      <c r="N12" s="78">
        <f t="shared" si="4"/>
        <v>0.08</v>
      </c>
      <c r="O12" s="78">
        <f t="shared" si="5"/>
        <v>0.08</v>
      </c>
      <c r="P12" s="78">
        <f t="shared" si="26"/>
        <v>7.0000000000000007E-2</v>
      </c>
      <c r="Q12" s="78">
        <f t="shared" si="6"/>
        <v>7.0000000000000007E-2</v>
      </c>
      <c r="R12" s="78">
        <f t="shared" si="7"/>
        <v>7.0000000000000007E-2</v>
      </c>
      <c r="S12" s="78">
        <f t="shared" si="8"/>
        <v>7.0000000000000007E-2</v>
      </c>
      <c r="T12" s="78">
        <f t="shared" si="9"/>
        <v>7.0000000000000007E-2</v>
      </c>
      <c r="U12" s="78">
        <f t="shared" si="10"/>
        <v>7.0000000000000007E-2</v>
      </c>
      <c r="V12" s="78">
        <f t="shared" si="11"/>
        <v>7.0000000000000007E-2</v>
      </c>
      <c r="W12" s="78">
        <f t="shared" si="12"/>
        <v>7.0000000000000007E-2</v>
      </c>
      <c r="X12" s="78">
        <f t="shared" si="13"/>
        <v>7.0000000000000007E-2</v>
      </c>
      <c r="Y12" s="78">
        <f t="shared" si="14"/>
        <v>0.06</v>
      </c>
      <c r="Z12" s="78">
        <f t="shared" si="15"/>
        <v>7.0000000000000007E-2</v>
      </c>
      <c r="AA12" s="78">
        <f t="shared" si="16"/>
        <v>7.0000000000000007E-2</v>
      </c>
      <c r="AB12" s="78">
        <f t="shared" si="17"/>
        <v>7.0000000000000007E-2</v>
      </c>
      <c r="AC12" s="78">
        <f t="shared" si="18"/>
        <v>7.0000000000000007E-2</v>
      </c>
      <c r="AD12" s="78">
        <f t="shared" si="19"/>
        <v>0.09</v>
      </c>
      <c r="AE12" s="78">
        <f t="shared" si="20"/>
        <v>0.06</v>
      </c>
      <c r="AF12" s="78">
        <f t="shared" si="21"/>
        <v>7.0000000000000007E-2</v>
      </c>
      <c r="AG12" s="78">
        <f t="shared" si="22"/>
        <v>0.06</v>
      </c>
      <c r="AH12" s="78">
        <f t="shared" si="23"/>
        <v>7.0000000000000007E-2</v>
      </c>
      <c r="AI12" s="78">
        <f t="shared" si="24"/>
        <v>7.0000000000000007E-2</v>
      </c>
      <c r="AJ12" s="78">
        <f t="shared" si="25"/>
        <v>7.0000000000000007E-2</v>
      </c>
    </row>
    <row r="13" spans="1:36" ht="12.95" customHeight="1" x14ac:dyDescent="0.15">
      <c r="A13" s="87">
        <v>270</v>
      </c>
      <c r="B13" s="99" t="s">
        <v>136</v>
      </c>
      <c r="C13" s="99"/>
      <c r="D13" s="77">
        <v>16</v>
      </c>
      <c r="E13" s="77">
        <v>15</v>
      </c>
      <c r="F13" s="4">
        <f t="shared" si="0"/>
        <v>0.16</v>
      </c>
      <c r="G13" s="5" t="s">
        <v>492</v>
      </c>
      <c r="H13" s="77" t="s">
        <v>494</v>
      </c>
      <c r="I13" s="5" t="s">
        <v>492</v>
      </c>
      <c r="J13" s="1" t="s">
        <v>15</v>
      </c>
      <c r="K13" s="78">
        <f t="shared" si="1"/>
        <v>0.15</v>
      </c>
      <c r="L13" s="78">
        <f t="shared" si="2"/>
        <v>0.16</v>
      </c>
      <c r="M13" s="78">
        <f t="shared" si="3"/>
        <v>0.16</v>
      </c>
      <c r="N13" s="78">
        <f t="shared" si="4"/>
        <v>0.16</v>
      </c>
      <c r="O13" s="78">
        <f t="shared" si="5"/>
        <v>0.16</v>
      </c>
      <c r="P13" s="78">
        <f t="shared" si="26"/>
        <v>0.16</v>
      </c>
      <c r="Q13" s="78">
        <f t="shared" si="6"/>
        <v>0.15</v>
      </c>
      <c r="R13" s="78">
        <f t="shared" si="7"/>
        <v>0.16</v>
      </c>
      <c r="S13" s="78">
        <f t="shared" si="8"/>
        <v>0.16</v>
      </c>
      <c r="T13" s="78">
        <f t="shared" si="9"/>
        <v>0.16</v>
      </c>
      <c r="U13" s="78">
        <f t="shared" si="10"/>
        <v>0.16</v>
      </c>
      <c r="V13" s="78">
        <f t="shared" si="11"/>
        <v>0.16</v>
      </c>
      <c r="W13" s="78">
        <f t="shared" si="12"/>
        <v>0.15</v>
      </c>
      <c r="X13" s="78">
        <f t="shared" si="13"/>
        <v>0.16</v>
      </c>
      <c r="Y13" s="78">
        <f t="shared" si="14"/>
        <v>0.14000000000000001</v>
      </c>
      <c r="Z13" s="78">
        <f t="shared" si="15"/>
        <v>0.15</v>
      </c>
      <c r="AA13" s="78">
        <f t="shared" si="16"/>
        <v>0.14000000000000001</v>
      </c>
      <c r="AB13" s="78">
        <f t="shared" si="17"/>
        <v>0.15</v>
      </c>
      <c r="AC13" s="78">
        <f t="shared" si="18"/>
        <v>0.16</v>
      </c>
      <c r="AD13" s="78">
        <f t="shared" si="19"/>
        <v>0.19</v>
      </c>
      <c r="AE13" s="78">
        <f t="shared" si="20"/>
        <v>0.14000000000000001</v>
      </c>
      <c r="AF13" s="78">
        <f t="shared" si="21"/>
        <v>0.15</v>
      </c>
      <c r="AG13" s="78">
        <f t="shared" si="22"/>
        <v>0.14000000000000001</v>
      </c>
      <c r="AH13" s="78">
        <f t="shared" si="23"/>
        <v>0.14000000000000001</v>
      </c>
      <c r="AI13" s="78">
        <f t="shared" si="24"/>
        <v>0.16</v>
      </c>
      <c r="AJ13" s="78">
        <f t="shared" si="25"/>
        <v>0.14000000000000001</v>
      </c>
    </row>
    <row r="14" spans="1:36" ht="12.95" customHeight="1" x14ac:dyDescent="0.15">
      <c r="A14" s="87">
        <v>271</v>
      </c>
      <c r="B14" s="99" t="s">
        <v>136</v>
      </c>
      <c r="C14" s="99"/>
      <c r="D14" s="77">
        <v>12</v>
      </c>
      <c r="E14" s="77">
        <v>9</v>
      </c>
      <c r="F14" s="4">
        <f t="shared" si="0"/>
        <v>0.05</v>
      </c>
      <c r="G14" s="5" t="s">
        <v>255</v>
      </c>
      <c r="H14" s="77" t="s">
        <v>495</v>
      </c>
      <c r="I14" s="77" t="s">
        <v>498</v>
      </c>
      <c r="J14" s="1" t="s">
        <v>15</v>
      </c>
      <c r="K14" s="78">
        <f t="shared" si="1"/>
        <v>0.05</v>
      </c>
      <c r="L14" s="78">
        <f t="shared" si="2"/>
        <v>0.05</v>
      </c>
      <c r="M14" s="78">
        <f t="shared" si="3"/>
        <v>0.05</v>
      </c>
      <c r="N14" s="78">
        <f t="shared" si="4"/>
        <v>0.06</v>
      </c>
      <c r="O14" s="78">
        <f t="shared" si="5"/>
        <v>0.06</v>
      </c>
      <c r="P14" s="78">
        <f t="shared" si="26"/>
        <v>0.05</v>
      </c>
      <c r="Q14" s="78">
        <f t="shared" si="6"/>
        <v>0.05</v>
      </c>
      <c r="R14" s="78">
        <f t="shared" si="7"/>
        <v>0.05</v>
      </c>
      <c r="S14" s="78">
        <f t="shared" si="8"/>
        <v>0.05</v>
      </c>
      <c r="T14" s="78">
        <f t="shared" si="9"/>
        <v>0.05</v>
      </c>
      <c r="U14" s="78">
        <f t="shared" si="10"/>
        <v>0.05</v>
      </c>
      <c r="V14" s="78">
        <f t="shared" si="11"/>
        <v>0.06</v>
      </c>
      <c r="W14" s="78">
        <f t="shared" si="12"/>
        <v>0.06</v>
      </c>
      <c r="X14" s="78">
        <f t="shared" si="13"/>
        <v>0.05</v>
      </c>
      <c r="Y14" s="78">
        <f t="shared" si="14"/>
        <v>0.05</v>
      </c>
      <c r="Z14" s="78">
        <f t="shared" si="15"/>
        <v>0.06</v>
      </c>
      <c r="AA14" s="78">
        <f t="shared" si="16"/>
        <v>0.05</v>
      </c>
      <c r="AB14" s="78">
        <f t="shared" si="17"/>
        <v>0.05</v>
      </c>
      <c r="AC14" s="78">
        <f t="shared" si="18"/>
        <v>0.05</v>
      </c>
      <c r="AD14" s="78">
        <f t="shared" si="19"/>
        <v>7.0000000000000007E-2</v>
      </c>
      <c r="AE14" s="78">
        <f t="shared" si="20"/>
        <v>0.05</v>
      </c>
      <c r="AF14" s="78">
        <f t="shared" si="21"/>
        <v>0.05</v>
      </c>
      <c r="AG14" s="78">
        <f t="shared" si="22"/>
        <v>0.05</v>
      </c>
      <c r="AH14" s="78">
        <f t="shared" si="23"/>
        <v>0.05</v>
      </c>
      <c r="AI14" s="78">
        <f t="shared" si="24"/>
        <v>0.06</v>
      </c>
      <c r="AJ14" s="78">
        <f t="shared" si="25"/>
        <v>0.05</v>
      </c>
    </row>
    <row r="15" spans="1:36" ht="12.95" customHeight="1" x14ac:dyDescent="0.15">
      <c r="A15" s="87">
        <v>272</v>
      </c>
      <c r="B15" s="99" t="s">
        <v>136</v>
      </c>
      <c r="C15" s="99"/>
      <c r="D15" s="77">
        <v>16</v>
      </c>
      <c r="E15" s="77">
        <v>15</v>
      </c>
      <c r="F15" s="4">
        <f t="shared" si="0"/>
        <v>0.16</v>
      </c>
      <c r="G15" s="5"/>
      <c r="H15" s="77"/>
      <c r="I15" s="77"/>
      <c r="J15" s="1" t="s">
        <v>15</v>
      </c>
      <c r="K15" s="78">
        <f t="shared" si="1"/>
        <v>0.15</v>
      </c>
      <c r="L15" s="78">
        <f t="shared" si="2"/>
        <v>0.16</v>
      </c>
      <c r="M15" s="78">
        <f t="shared" si="3"/>
        <v>0.16</v>
      </c>
      <c r="N15" s="78">
        <f t="shared" si="4"/>
        <v>0.16</v>
      </c>
      <c r="O15" s="78">
        <f t="shared" si="5"/>
        <v>0.16</v>
      </c>
      <c r="P15" s="78">
        <f t="shared" si="26"/>
        <v>0.16</v>
      </c>
      <c r="Q15" s="78">
        <f t="shared" si="6"/>
        <v>0.15</v>
      </c>
      <c r="R15" s="78">
        <f t="shared" si="7"/>
        <v>0.16</v>
      </c>
      <c r="S15" s="78">
        <f t="shared" si="8"/>
        <v>0.16</v>
      </c>
      <c r="T15" s="78">
        <f t="shared" si="9"/>
        <v>0.16</v>
      </c>
      <c r="U15" s="78">
        <f t="shared" si="10"/>
        <v>0.16</v>
      </c>
      <c r="V15" s="78">
        <f t="shared" si="11"/>
        <v>0.16</v>
      </c>
      <c r="W15" s="78">
        <f t="shared" si="12"/>
        <v>0.15</v>
      </c>
      <c r="X15" s="78">
        <f t="shared" si="13"/>
        <v>0.16</v>
      </c>
      <c r="Y15" s="78">
        <f t="shared" si="14"/>
        <v>0.14000000000000001</v>
      </c>
      <c r="Z15" s="78">
        <f t="shared" si="15"/>
        <v>0.15</v>
      </c>
      <c r="AA15" s="78">
        <f t="shared" si="16"/>
        <v>0.14000000000000001</v>
      </c>
      <c r="AB15" s="78">
        <f t="shared" si="17"/>
        <v>0.15</v>
      </c>
      <c r="AC15" s="78">
        <f t="shared" si="18"/>
        <v>0.16</v>
      </c>
      <c r="AD15" s="78">
        <f t="shared" si="19"/>
        <v>0.19</v>
      </c>
      <c r="AE15" s="78">
        <f t="shared" si="20"/>
        <v>0.14000000000000001</v>
      </c>
      <c r="AF15" s="78">
        <f t="shared" si="21"/>
        <v>0.15</v>
      </c>
      <c r="AG15" s="78">
        <f t="shared" si="22"/>
        <v>0.14000000000000001</v>
      </c>
      <c r="AH15" s="78">
        <f t="shared" si="23"/>
        <v>0.14000000000000001</v>
      </c>
      <c r="AI15" s="78">
        <f t="shared" si="24"/>
        <v>0.16</v>
      </c>
      <c r="AJ15" s="78">
        <f t="shared" si="25"/>
        <v>0.14000000000000001</v>
      </c>
    </row>
    <row r="16" spans="1:36" ht="12.95" customHeight="1" x14ac:dyDescent="0.15">
      <c r="A16" s="87">
        <v>273</v>
      </c>
      <c r="B16" s="99" t="s">
        <v>136</v>
      </c>
      <c r="C16" s="99"/>
      <c r="D16" s="77">
        <v>16</v>
      </c>
      <c r="E16" s="77">
        <v>16</v>
      </c>
      <c r="F16" s="4">
        <f t="shared" si="0"/>
        <v>0.17</v>
      </c>
      <c r="G16" s="5"/>
      <c r="H16" s="77"/>
      <c r="I16" s="77"/>
      <c r="J16" s="1" t="s">
        <v>15</v>
      </c>
      <c r="K16" s="78">
        <f t="shared" si="1"/>
        <v>0.16</v>
      </c>
      <c r="L16" s="78">
        <f t="shared" si="2"/>
        <v>0.17</v>
      </c>
      <c r="M16" s="78">
        <f t="shared" si="3"/>
        <v>0.17</v>
      </c>
      <c r="N16" s="78">
        <f t="shared" si="4"/>
        <v>0.17</v>
      </c>
      <c r="O16" s="78">
        <f t="shared" si="5"/>
        <v>0.17</v>
      </c>
      <c r="P16" s="78">
        <f t="shared" si="26"/>
        <v>0.17</v>
      </c>
      <c r="Q16" s="78">
        <f t="shared" si="6"/>
        <v>0.15</v>
      </c>
      <c r="R16" s="78">
        <f t="shared" si="7"/>
        <v>0.17</v>
      </c>
      <c r="S16" s="78">
        <f t="shared" si="8"/>
        <v>0.17</v>
      </c>
      <c r="T16" s="78">
        <f t="shared" si="9"/>
        <v>0.18</v>
      </c>
      <c r="U16" s="78">
        <f t="shared" si="10"/>
        <v>0.17</v>
      </c>
      <c r="V16" s="78">
        <f t="shared" si="11"/>
        <v>0.17</v>
      </c>
      <c r="W16" s="78">
        <f t="shared" si="12"/>
        <v>0.16</v>
      </c>
      <c r="X16" s="78">
        <f t="shared" si="13"/>
        <v>0.17</v>
      </c>
      <c r="Y16" s="78">
        <f t="shared" si="14"/>
        <v>0.14000000000000001</v>
      </c>
      <c r="Z16" s="78">
        <f t="shared" si="15"/>
        <v>0.16</v>
      </c>
      <c r="AA16" s="78">
        <f t="shared" si="16"/>
        <v>0.15</v>
      </c>
      <c r="AB16" s="78">
        <f t="shared" si="17"/>
        <v>0.16</v>
      </c>
      <c r="AC16" s="78">
        <f t="shared" si="18"/>
        <v>0.17</v>
      </c>
      <c r="AD16" s="78">
        <f t="shared" si="19"/>
        <v>0.2</v>
      </c>
      <c r="AE16" s="78">
        <f t="shared" si="20"/>
        <v>0.15</v>
      </c>
      <c r="AF16" s="78">
        <f t="shared" si="21"/>
        <v>0.16</v>
      </c>
      <c r="AG16" s="78">
        <f t="shared" si="22"/>
        <v>0.14000000000000001</v>
      </c>
      <c r="AH16" s="78">
        <f t="shared" si="23"/>
        <v>0.15</v>
      </c>
      <c r="AI16" s="78">
        <f t="shared" si="24"/>
        <v>0.17</v>
      </c>
      <c r="AJ16" s="78">
        <f t="shared" si="25"/>
        <v>0.15</v>
      </c>
    </row>
    <row r="17" spans="1:36" ht="12.95" customHeight="1" x14ac:dyDescent="0.15">
      <c r="A17" s="87">
        <v>274</v>
      </c>
      <c r="B17" s="99" t="s">
        <v>136</v>
      </c>
      <c r="C17" s="99"/>
      <c r="D17" s="77">
        <v>8</v>
      </c>
      <c r="E17" s="77">
        <v>9</v>
      </c>
      <c r="F17" s="4">
        <f t="shared" si="0"/>
        <v>0.03</v>
      </c>
      <c r="G17" s="5" t="s">
        <v>255</v>
      </c>
      <c r="H17" s="77" t="s">
        <v>495</v>
      </c>
      <c r="I17" s="77" t="s">
        <v>498</v>
      </c>
      <c r="J17" s="1" t="s">
        <v>15</v>
      </c>
      <c r="K17" s="78">
        <f t="shared" si="1"/>
        <v>0.03</v>
      </c>
      <c r="L17" s="78">
        <f t="shared" si="2"/>
        <v>0.03</v>
      </c>
      <c r="M17" s="78">
        <f t="shared" si="3"/>
        <v>0.03</v>
      </c>
      <c r="N17" s="78">
        <f t="shared" si="4"/>
        <v>0.03</v>
      </c>
      <c r="O17" s="78">
        <f t="shared" si="5"/>
        <v>0.03</v>
      </c>
      <c r="P17" s="78">
        <f t="shared" si="26"/>
        <v>0.03</v>
      </c>
      <c r="Q17" s="78">
        <f t="shared" si="6"/>
        <v>0.03</v>
      </c>
      <c r="R17" s="78">
        <f t="shared" si="7"/>
        <v>0.02</v>
      </c>
      <c r="S17" s="78">
        <f t="shared" si="8"/>
        <v>0.03</v>
      </c>
      <c r="T17" s="78">
        <f t="shared" si="9"/>
        <v>0.03</v>
      </c>
      <c r="U17" s="78">
        <f t="shared" si="10"/>
        <v>0.03</v>
      </c>
      <c r="V17" s="78">
        <f t="shared" si="11"/>
        <v>0.03</v>
      </c>
      <c r="W17" s="78">
        <f t="shared" si="12"/>
        <v>0.03</v>
      </c>
      <c r="X17" s="78">
        <f t="shared" si="13"/>
        <v>0.03</v>
      </c>
      <c r="Y17" s="78">
        <f t="shared" si="14"/>
        <v>0.02</v>
      </c>
      <c r="Z17" s="78">
        <f t="shared" si="15"/>
        <v>0.03</v>
      </c>
      <c r="AA17" s="78">
        <f t="shared" si="16"/>
        <v>0.02</v>
      </c>
      <c r="AB17" s="78">
        <f t="shared" si="17"/>
        <v>0.02</v>
      </c>
      <c r="AC17" s="78">
        <f t="shared" si="18"/>
        <v>0.02</v>
      </c>
      <c r="AD17" s="78">
        <f t="shared" si="19"/>
        <v>0.03</v>
      </c>
      <c r="AE17" s="78">
        <f t="shared" si="20"/>
        <v>0.02</v>
      </c>
      <c r="AF17" s="78">
        <f t="shared" si="21"/>
        <v>0.02</v>
      </c>
      <c r="AG17" s="78">
        <f t="shared" si="22"/>
        <v>0.02</v>
      </c>
      <c r="AH17" s="78">
        <f t="shared" si="23"/>
        <v>0.02</v>
      </c>
      <c r="AI17" s="78">
        <f t="shared" si="24"/>
        <v>0.03</v>
      </c>
      <c r="AJ17" s="78">
        <f t="shared" si="25"/>
        <v>0.02</v>
      </c>
    </row>
    <row r="18" spans="1:36" ht="12.95" customHeight="1" x14ac:dyDescent="0.15">
      <c r="A18" s="87">
        <v>275</v>
      </c>
      <c r="B18" s="99" t="s">
        <v>136</v>
      </c>
      <c r="C18" s="99"/>
      <c r="D18" s="77">
        <v>8</v>
      </c>
      <c r="E18" s="77">
        <v>8</v>
      </c>
      <c r="F18" s="4">
        <f t="shared" si="0"/>
        <v>0.02</v>
      </c>
      <c r="G18" s="5" t="s">
        <v>255</v>
      </c>
      <c r="H18" s="77" t="s">
        <v>496</v>
      </c>
      <c r="I18" s="77" t="s">
        <v>498</v>
      </c>
      <c r="J18" s="1" t="s">
        <v>15</v>
      </c>
      <c r="K18" s="78">
        <f t="shared" si="1"/>
        <v>0.02</v>
      </c>
      <c r="L18" s="78">
        <f t="shared" si="2"/>
        <v>0.02</v>
      </c>
      <c r="M18" s="78">
        <f t="shared" si="3"/>
        <v>0.02</v>
      </c>
      <c r="N18" s="78">
        <f t="shared" si="4"/>
        <v>0.02</v>
      </c>
      <c r="O18" s="78">
        <f t="shared" si="5"/>
        <v>0.02</v>
      </c>
      <c r="P18" s="78">
        <f t="shared" si="26"/>
        <v>0.02</v>
      </c>
      <c r="Q18" s="78">
        <f t="shared" si="6"/>
        <v>0.02</v>
      </c>
      <c r="R18" s="78">
        <f t="shared" si="7"/>
        <v>0.02</v>
      </c>
      <c r="S18" s="78">
        <f t="shared" si="8"/>
        <v>0.02</v>
      </c>
      <c r="T18" s="78">
        <f t="shared" si="9"/>
        <v>0.02</v>
      </c>
      <c r="U18" s="78">
        <f t="shared" si="10"/>
        <v>0.02</v>
      </c>
      <c r="V18" s="78">
        <f t="shared" si="11"/>
        <v>0.02</v>
      </c>
      <c r="W18" s="78">
        <f t="shared" si="12"/>
        <v>0.02</v>
      </c>
      <c r="X18" s="78">
        <f t="shared" si="13"/>
        <v>0.02</v>
      </c>
      <c r="Y18" s="78">
        <f t="shared" si="14"/>
        <v>0.02</v>
      </c>
      <c r="Z18" s="78">
        <f t="shared" si="15"/>
        <v>0.02</v>
      </c>
      <c r="AA18" s="78">
        <f t="shared" si="16"/>
        <v>0.02</v>
      </c>
      <c r="AB18" s="78">
        <f t="shared" si="17"/>
        <v>0.02</v>
      </c>
      <c r="AC18" s="78">
        <f t="shared" si="18"/>
        <v>0.02</v>
      </c>
      <c r="AD18" s="78">
        <f t="shared" si="19"/>
        <v>0.03</v>
      </c>
      <c r="AE18" s="78">
        <f t="shared" si="20"/>
        <v>0.02</v>
      </c>
      <c r="AF18" s="78">
        <f t="shared" si="21"/>
        <v>0.02</v>
      </c>
      <c r="AG18" s="78">
        <f t="shared" si="22"/>
        <v>0.02</v>
      </c>
      <c r="AH18" s="78">
        <f t="shared" si="23"/>
        <v>0.02</v>
      </c>
      <c r="AI18" s="78">
        <f t="shared" si="24"/>
        <v>0.02</v>
      </c>
      <c r="AJ18" s="78">
        <f t="shared" si="25"/>
        <v>0.02</v>
      </c>
    </row>
    <row r="19" spans="1:36" ht="12.95" customHeight="1" x14ac:dyDescent="0.15">
      <c r="A19" s="87">
        <v>276</v>
      </c>
      <c r="B19" s="99" t="s">
        <v>136</v>
      </c>
      <c r="C19" s="99"/>
      <c r="D19" s="77">
        <v>24</v>
      </c>
      <c r="E19" s="77">
        <v>18</v>
      </c>
      <c r="F19" s="4">
        <f t="shared" si="0"/>
        <v>0.4</v>
      </c>
      <c r="G19" s="5"/>
      <c r="H19" s="77"/>
      <c r="I19" s="77"/>
      <c r="J19" s="1" t="s">
        <v>15</v>
      </c>
      <c r="K19" s="78">
        <f t="shared" si="1"/>
        <v>0.36</v>
      </c>
      <c r="L19" s="78">
        <f t="shared" si="2"/>
        <v>0.4</v>
      </c>
      <c r="M19" s="78">
        <f t="shared" si="3"/>
        <v>0.4</v>
      </c>
      <c r="N19" s="78">
        <f t="shared" si="4"/>
        <v>0.4</v>
      </c>
      <c r="O19" s="78">
        <f t="shared" si="5"/>
        <v>0.4</v>
      </c>
      <c r="P19" s="78">
        <f t="shared" si="26"/>
        <v>0.4</v>
      </c>
      <c r="Q19" s="78">
        <f t="shared" si="6"/>
        <v>0.36</v>
      </c>
      <c r="R19" s="78">
        <f t="shared" si="7"/>
        <v>0.4</v>
      </c>
      <c r="S19" s="78">
        <f t="shared" si="8"/>
        <v>0.4</v>
      </c>
      <c r="T19" s="78">
        <f t="shared" si="9"/>
        <v>0.41</v>
      </c>
      <c r="U19" s="78">
        <f t="shared" si="10"/>
        <v>0.4</v>
      </c>
      <c r="V19" s="78">
        <f t="shared" si="11"/>
        <v>0.42</v>
      </c>
      <c r="W19" s="78">
        <f t="shared" si="12"/>
        <v>0.39</v>
      </c>
      <c r="X19" s="78">
        <f t="shared" si="13"/>
        <v>0.39</v>
      </c>
      <c r="Y19" s="78">
        <f t="shared" si="14"/>
        <v>0.36</v>
      </c>
      <c r="Z19" s="78">
        <f t="shared" si="15"/>
        <v>0.39</v>
      </c>
      <c r="AA19" s="78">
        <f t="shared" si="16"/>
        <v>0.35</v>
      </c>
      <c r="AB19" s="78">
        <f t="shared" si="17"/>
        <v>0.41</v>
      </c>
      <c r="AC19" s="78">
        <f t="shared" si="18"/>
        <v>0.41</v>
      </c>
      <c r="AD19" s="78">
        <f t="shared" si="19"/>
        <v>0.44</v>
      </c>
      <c r="AE19" s="78">
        <f t="shared" si="20"/>
        <v>0.37</v>
      </c>
      <c r="AF19" s="78">
        <f t="shared" si="21"/>
        <v>0.41</v>
      </c>
      <c r="AG19" s="78">
        <f t="shared" si="22"/>
        <v>0.35</v>
      </c>
      <c r="AH19" s="78">
        <f t="shared" si="23"/>
        <v>0.37</v>
      </c>
      <c r="AI19" s="78">
        <f t="shared" si="24"/>
        <v>0.39</v>
      </c>
      <c r="AJ19" s="78">
        <f t="shared" si="25"/>
        <v>0.37</v>
      </c>
    </row>
    <row r="20" spans="1:36" ht="12.95" customHeight="1" x14ac:dyDescent="0.15">
      <c r="A20" s="87">
        <v>277</v>
      </c>
      <c r="B20" s="99" t="s">
        <v>136</v>
      </c>
      <c r="C20" s="99"/>
      <c r="D20" s="77">
        <v>8</v>
      </c>
      <c r="E20" s="77">
        <v>7</v>
      </c>
      <c r="F20" s="4">
        <f t="shared" si="0"/>
        <v>0.02</v>
      </c>
      <c r="G20" s="5" t="s">
        <v>255</v>
      </c>
      <c r="H20" s="77" t="s">
        <v>495</v>
      </c>
      <c r="I20" s="77" t="s">
        <v>498</v>
      </c>
      <c r="J20" s="1" t="s">
        <v>15</v>
      </c>
      <c r="K20" s="78">
        <f t="shared" si="1"/>
        <v>0.02</v>
      </c>
      <c r="L20" s="78">
        <f t="shared" si="2"/>
        <v>0.02</v>
      </c>
      <c r="M20" s="78">
        <f t="shared" si="3"/>
        <v>0.02</v>
      </c>
      <c r="N20" s="78">
        <f t="shared" si="4"/>
        <v>0.02</v>
      </c>
      <c r="O20" s="78">
        <f t="shared" si="5"/>
        <v>0.02</v>
      </c>
      <c r="P20" s="78">
        <f t="shared" si="26"/>
        <v>0.02</v>
      </c>
      <c r="Q20" s="78">
        <f t="shared" si="6"/>
        <v>0.02</v>
      </c>
      <c r="R20" s="78">
        <f t="shared" si="7"/>
        <v>0.02</v>
      </c>
      <c r="S20" s="78">
        <f t="shared" si="8"/>
        <v>0.02</v>
      </c>
      <c r="T20" s="78">
        <f t="shared" si="9"/>
        <v>0.02</v>
      </c>
      <c r="U20" s="78">
        <f t="shared" si="10"/>
        <v>0.02</v>
      </c>
      <c r="V20" s="78">
        <f t="shared" si="11"/>
        <v>0.02</v>
      </c>
      <c r="W20" s="78">
        <f t="shared" si="12"/>
        <v>0.02</v>
      </c>
      <c r="X20" s="78">
        <f t="shared" si="13"/>
        <v>0.02</v>
      </c>
      <c r="Y20" s="78">
        <f t="shared" si="14"/>
        <v>0.02</v>
      </c>
      <c r="Z20" s="78">
        <f t="shared" si="15"/>
        <v>0.02</v>
      </c>
      <c r="AA20" s="78">
        <f t="shared" si="16"/>
        <v>0.02</v>
      </c>
      <c r="AB20" s="78">
        <f t="shared" si="17"/>
        <v>0.02</v>
      </c>
      <c r="AC20" s="78">
        <f t="shared" si="18"/>
        <v>0.02</v>
      </c>
      <c r="AD20" s="78">
        <f t="shared" si="19"/>
        <v>0.03</v>
      </c>
      <c r="AE20" s="78">
        <f t="shared" si="20"/>
        <v>0.02</v>
      </c>
      <c r="AF20" s="78">
        <f t="shared" si="21"/>
        <v>0.02</v>
      </c>
      <c r="AG20" s="78">
        <f t="shared" si="22"/>
        <v>0.02</v>
      </c>
      <c r="AH20" s="78">
        <f t="shared" si="23"/>
        <v>0.02</v>
      </c>
      <c r="AI20" s="78">
        <f t="shared" si="24"/>
        <v>0.02</v>
      </c>
      <c r="AJ20" s="78">
        <f t="shared" si="25"/>
        <v>0.02</v>
      </c>
    </row>
    <row r="21" spans="1:36" ht="12.95" customHeight="1" x14ac:dyDescent="0.15">
      <c r="A21" s="87">
        <v>278</v>
      </c>
      <c r="B21" s="99" t="s">
        <v>37</v>
      </c>
      <c r="C21" s="99"/>
      <c r="D21" s="77">
        <v>26</v>
      </c>
      <c r="E21" s="77">
        <v>18</v>
      </c>
      <c r="F21" s="4">
        <f t="shared" si="0"/>
        <v>0.46</v>
      </c>
      <c r="G21" s="5"/>
      <c r="H21" s="77"/>
      <c r="I21" s="77"/>
      <c r="J21" s="1" t="s">
        <v>15</v>
      </c>
      <c r="K21" s="78">
        <f t="shared" si="1"/>
        <v>0.42</v>
      </c>
      <c r="L21" s="78">
        <f t="shared" si="2"/>
        <v>0.46</v>
      </c>
      <c r="M21" s="78">
        <f t="shared" si="3"/>
        <v>0.46</v>
      </c>
      <c r="N21" s="78">
        <f t="shared" si="4"/>
        <v>0.46</v>
      </c>
      <c r="O21" s="78">
        <f t="shared" si="5"/>
        <v>0.46</v>
      </c>
      <c r="P21" s="78">
        <f t="shared" si="26"/>
        <v>0.46</v>
      </c>
      <c r="Q21" s="78">
        <f t="shared" si="6"/>
        <v>0.42</v>
      </c>
      <c r="R21" s="78">
        <f t="shared" si="7"/>
        <v>0.47</v>
      </c>
      <c r="S21" s="78">
        <f t="shared" si="8"/>
        <v>0.46</v>
      </c>
      <c r="T21" s="78">
        <f t="shared" si="9"/>
        <v>0.47</v>
      </c>
      <c r="U21" s="78">
        <f t="shared" si="10"/>
        <v>0.46</v>
      </c>
      <c r="V21" s="78">
        <f t="shared" si="11"/>
        <v>0.49</v>
      </c>
      <c r="W21" s="78">
        <f t="shared" si="12"/>
        <v>0.45</v>
      </c>
      <c r="X21" s="78">
        <f t="shared" si="13"/>
        <v>0.45</v>
      </c>
      <c r="Y21" s="78">
        <f t="shared" si="14"/>
        <v>0.43</v>
      </c>
      <c r="Z21" s="78">
        <f t="shared" si="15"/>
        <v>0.45</v>
      </c>
      <c r="AA21" s="78">
        <f t="shared" si="16"/>
        <v>0.4</v>
      </c>
      <c r="AB21" s="78">
        <f t="shared" si="17"/>
        <v>0.48</v>
      </c>
      <c r="AC21" s="78">
        <f t="shared" si="18"/>
        <v>0.48</v>
      </c>
      <c r="AD21" s="78">
        <f t="shared" si="19"/>
        <v>0.5</v>
      </c>
      <c r="AE21" s="78">
        <f t="shared" si="20"/>
        <v>0.43</v>
      </c>
      <c r="AF21" s="78">
        <f t="shared" si="21"/>
        <v>0.48</v>
      </c>
      <c r="AG21" s="78">
        <f t="shared" si="22"/>
        <v>0.41</v>
      </c>
      <c r="AH21" s="78">
        <f t="shared" si="23"/>
        <v>0.43</v>
      </c>
      <c r="AI21" s="78">
        <f t="shared" si="24"/>
        <v>0.45</v>
      </c>
      <c r="AJ21" s="78">
        <f t="shared" si="25"/>
        <v>0.43</v>
      </c>
    </row>
    <row r="22" spans="1:36" ht="12.95" customHeight="1" x14ac:dyDescent="0.15">
      <c r="A22" s="87">
        <v>279</v>
      </c>
      <c r="B22" s="99" t="s">
        <v>37</v>
      </c>
      <c r="C22" s="99"/>
      <c r="D22" s="77">
        <v>12</v>
      </c>
      <c r="E22" s="77">
        <v>13</v>
      </c>
      <c r="F22" s="4">
        <f t="shared" si="0"/>
        <v>0.08</v>
      </c>
      <c r="G22" s="26"/>
      <c r="H22" s="77" t="s">
        <v>497</v>
      </c>
      <c r="I22" s="77" t="s">
        <v>499</v>
      </c>
      <c r="J22" s="1" t="s">
        <v>15</v>
      </c>
      <c r="K22" s="78">
        <f t="shared" si="1"/>
        <v>0.08</v>
      </c>
      <c r="L22" s="78">
        <f t="shared" si="2"/>
        <v>0.08</v>
      </c>
      <c r="M22" s="78">
        <f t="shared" si="3"/>
        <v>0.08</v>
      </c>
      <c r="N22" s="78">
        <f t="shared" si="4"/>
        <v>0.08</v>
      </c>
      <c r="O22" s="78">
        <f t="shared" si="5"/>
        <v>0.08</v>
      </c>
      <c r="P22" s="78">
        <f t="shared" si="26"/>
        <v>0.08</v>
      </c>
      <c r="Q22" s="78">
        <f t="shared" si="6"/>
        <v>0.08</v>
      </c>
      <c r="R22" s="78">
        <f t="shared" si="7"/>
        <v>0.08</v>
      </c>
      <c r="S22" s="78">
        <f t="shared" si="8"/>
        <v>0.08</v>
      </c>
      <c r="T22" s="78">
        <f t="shared" si="9"/>
        <v>0.08</v>
      </c>
      <c r="U22" s="78">
        <f t="shared" si="10"/>
        <v>0.08</v>
      </c>
      <c r="V22" s="78">
        <f t="shared" si="11"/>
        <v>0.08</v>
      </c>
      <c r="W22" s="78">
        <f t="shared" si="12"/>
        <v>0.08</v>
      </c>
      <c r="X22" s="78">
        <f t="shared" si="13"/>
        <v>0.08</v>
      </c>
      <c r="Y22" s="78">
        <f t="shared" si="14"/>
        <v>7.0000000000000007E-2</v>
      </c>
      <c r="Z22" s="78">
        <f t="shared" si="15"/>
        <v>0.08</v>
      </c>
      <c r="AA22" s="78">
        <f t="shared" si="16"/>
        <v>7.0000000000000007E-2</v>
      </c>
      <c r="AB22" s="78">
        <f t="shared" si="17"/>
        <v>0.08</v>
      </c>
      <c r="AC22" s="78">
        <f t="shared" si="18"/>
        <v>0.08</v>
      </c>
      <c r="AD22" s="78">
        <f t="shared" si="19"/>
        <v>0.1</v>
      </c>
      <c r="AE22" s="78">
        <f t="shared" si="20"/>
        <v>7.0000000000000007E-2</v>
      </c>
      <c r="AF22" s="78">
        <f t="shared" si="21"/>
        <v>0.08</v>
      </c>
      <c r="AG22" s="78">
        <f t="shared" si="22"/>
        <v>7.0000000000000007E-2</v>
      </c>
      <c r="AH22" s="78">
        <f t="shared" si="23"/>
        <v>7.0000000000000007E-2</v>
      </c>
      <c r="AI22" s="78">
        <f t="shared" si="24"/>
        <v>0.08</v>
      </c>
      <c r="AJ22" s="78">
        <f t="shared" si="25"/>
        <v>7.0000000000000007E-2</v>
      </c>
    </row>
    <row r="23" spans="1:36" ht="12.95" customHeight="1" x14ac:dyDescent="0.15">
      <c r="A23" s="87">
        <v>280</v>
      </c>
      <c r="B23" s="99" t="s">
        <v>37</v>
      </c>
      <c r="C23" s="99"/>
      <c r="D23" s="77">
        <v>14</v>
      </c>
      <c r="E23" s="77">
        <v>15</v>
      </c>
      <c r="F23" s="4">
        <f t="shared" si="0"/>
        <v>0.12</v>
      </c>
      <c r="G23" s="26"/>
      <c r="H23" s="77"/>
      <c r="I23" s="77"/>
      <c r="J23" s="1" t="s">
        <v>15</v>
      </c>
      <c r="K23" s="78">
        <f t="shared" si="1"/>
        <v>0.12</v>
      </c>
      <c r="L23" s="78">
        <f t="shared" si="2"/>
        <v>0.12</v>
      </c>
      <c r="M23" s="78">
        <f t="shared" si="3"/>
        <v>0.13</v>
      </c>
      <c r="N23" s="78">
        <f t="shared" si="4"/>
        <v>0.13</v>
      </c>
      <c r="O23" s="78">
        <f t="shared" si="5"/>
        <v>0.13</v>
      </c>
      <c r="P23" s="78">
        <f t="shared" si="26"/>
        <v>0.12</v>
      </c>
      <c r="Q23" s="78">
        <f t="shared" si="6"/>
        <v>0.11</v>
      </c>
      <c r="R23" s="78">
        <f t="shared" si="7"/>
        <v>0.12</v>
      </c>
      <c r="S23" s="78">
        <f t="shared" si="8"/>
        <v>0.13</v>
      </c>
      <c r="T23" s="78">
        <f t="shared" si="9"/>
        <v>0.13</v>
      </c>
      <c r="U23" s="78">
        <f t="shared" si="10"/>
        <v>0.12</v>
      </c>
      <c r="V23" s="78">
        <f t="shared" si="11"/>
        <v>0.12</v>
      </c>
      <c r="W23" s="78">
        <f t="shared" si="12"/>
        <v>0.12</v>
      </c>
      <c r="X23" s="78">
        <f t="shared" si="13"/>
        <v>0.12</v>
      </c>
      <c r="Y23" s="78">
        <f t="shared" si="14"/>
        <v>0.1</v>
      </c>
      <c r="Z23" s="78">
        <f t="shared" si="15"/>
        <v>0.12</v>
      </c>
      <c r="AA23" s="78">
        <f t="shared" si="16"/>
        <v>0.11</v>
      </c>
      <c r="AB23" s="78">
        <f t="shared" si="17"/>
        <v>0.12</v>
      </c>
      <c r="AC23" s="78">
        <f t="shared" si="18"/>
        <v>0.12</v>
      </c>
      <c r="AD23" s="78">
        <f t="shared" si="19"/>
        <v>0.15</v>
      </c>
      <c r="AE23" s="78">
        <f t="shared" si="20"/>
        <v>0.11</v>
      </c>
      <c r="AF23" s="78">
        <f t="shared" si="21"/>
        <v>0.12</v>
      </c>
      <c r="AG23" s="78">
        <f t="shared" si="22"/>
        <v>0.1</v>
      </c>
      <c r="AH23" s="78">
        <f t="shared" si="23"/>
        <v>0.11</v>
      </c>
      <c r="AI23" s="78">
        <f t="shared" si="24"/>
        <v>0.12</v>
      </c>
      <c r="AJ23" s="78">
        <f t="shared" si="25"/>
        <v>0.11</v>
      </c>
    </row>
    <row r="24" spans="1:36" ht="12.95" customHeight="1" x14ac:dyDescent="0.15">
      <c r="A24" s="87">
        <v>281</v>
      </c>
      <c r="B24" s="99" t="s">
        <v>37</v>
      </c>
      <c r="C24" s="99"/>
      <c r="D24" s="77">
        <v>22</v>
      </c>
      <c r="E24" s="77">
        <v>18</v>
      </c>
      <c r="F24" s="4">
        <f t="shared" si="0"/>
        <v>0.34</v>
      </c>
      <c r="G24" s="5"/>
      <c r="H24" s="77"/>
      <c r="I24" s="77"/>
      <c r="J24" s="1" t="s">
        <v>15</v>
      </c>
      <c r="K24" s="78">
        <f t="shared" si="1"/>
        <v>0.31</v>
      </c>
      <c r="L24" s="78">
        <f t="shared" si="2"/>
        <v>0.34</v>
      </c>
      <c r="M24" s="78">
        <f t="shared" si="3"/>
        <v>0.34</v>
      </c>
      <c r="N24" s="78">
        <f t="shared" si="4"/>
        <v>0.34</v>
      </c>
      <c r="O24" s="78">
        <f t="shared" si="5"/>
        <v>0.34</v>
      </c>
      <c r="P24" s="78">
        <f t="shared" si="26"/>
        <v>0.34</v>
      </c>
      <c r="Q24" s="78">
        <f t="shared" si="6"/>
        <v>0.31</v>
      </c>
      <c r="R24" s="78">
        <f t="shared" si="7"/>
        <v>0.34</v>
      </c>
      <c r="S24" s="78">
        <f t="shared" si="8"/>
        <v>0.34</v>
      </c>
      <c r="T24" s="78">
        <f t="shared" si="9"/>
        <v>0.36</v>
      </c>
      <c r="U24" s="78">
        <f t="shared" si="10"/>
        <v>0.34</v>
      </c>
      <c r="V24" s="78">
        <f t="shared" si="11"/>
        <v>0.35</v>
      </c>
      <c r="W24" s="78">
        <f t="shared" si="12"/>
        <v>0.33</v>
      </c>
      <c r="X24" s="78">
        <f t="shared" si="13"/>
        <v>0.34</v>
      </c>
      <c r="Y24" s="78">
        <f t="shared" si="14"/>
        <v>0.31</v>
      </c>
      <c r="Z24" s="78">
        <f t="shared" si="15"/>
        <v>0.34</v>
      </c>
      <c r="AA24" s="78">
        <f t="shared" si="16"/>
        <v>0.3</v>
      </c>
      <c r="AB24" s="78">
        <f t="shared" si="17"/>
        <v>0.35</v>
      </c>
      <c r="AC24" s="78">
        <f t="shared" si="18"/>
        <v>0.35</v>
      </c>
      <c r="AD24" s="78">
        <f t="shared" si="19"/>
        <v>0.38</v>
      </c>
      <c r="AE24" s="78">
        <f t="shared" si="20"/>
        <v>0.31</v>
      </c>
      <c r="AF24" s="78">
        <f t="shared" si="21"/>
        <v>0.35</v>
      </c>
      <c r="AG24" s="78">
        <f t="shared" si="22"/>
        <v>0.28999999999999998</v>
      </c>
      <c r="AH24" s="78">
        <f t="shared" si="23"/>
        <v>0.31</v>
      </c>
      <c r="AI24" s="78">
        <f t="shared" si="24"/>
        <v>0.33</v>
      </c>
      <c r="AJ24" s="78">
        <f t="shared" si="25"/>
        <v>0.31</v>
      </c>
    </row>
    <row r="25" spans="1:36" ht="12.95" customHeight="1" x14ac:dyDescent="0.15">
      <c r="A25" s="87">
        <v>282</v>
      </c>
      <c r="B25" s="99" t="s">
        <v>37</v>
      </c>
      <c r="C25" s="99"/>
      <c r="D25" s="77">
        <v>18</v>
      </c>
      <c r="E25" s="77">
        <v>16</v>
      </c>
      <c r="F25" s="4">
        <f t="shared" si="0"/>
        <v>0.21</v>
      </c>
      <c r="G25" s="5"/>
      <c r="H25" s="77"/>
      <c r="I25" s="77"/>
      <c r="J25" s="1" t="s">
        <v>15</v>
      </c>
      <c r="K25" s="78">
        <f t="shared" si="1"/>
        <v>0.19</v>
      </c>
      <c r="L25" s="78">
        <f t="shared" si="2"/>
        <v>0.21</v>
      </c>
      <c r="M25" s="78">
        <f t="shared" si="3"/>
        <v>0.21</v>
      </c>
      <c r="N25" s="78">
        <f t="shared" si="4"/>
        <v>0.21</v>
      </c>
      <c r="O25" s="78">
        <f t="shared" si="5"/>
        <v>0.21</v>
      </c>
      <c r="P25" s="78">
        <f t="shared" si="26"/>
        <v>0.21</v>
      </c>
      <c r="Q25" s="78">
        <f t="shared" si="6"/>
        <v>0.19</v>
      </c>
      <c r="R25" s="78">
        <f t="shared" si="7"/>
        <v>0.21</v>
      </c>
      <c r="S25" s="78">
        <f t="shared" si="8"/>
        <v>0.21</v>
      </c>
      <c r="T25" s="78">
        <f t="shared" si="9"/>
        <v>0.22</v>
      </c>
      <c r="U25" s="78">
        <f t="shared" si="10"/>
        <v>0.21</v>
      </c>
      <c r="V25" s="78">
        <f t="shared" si="11"/>
        <v>0.21</v>
      </c>
      <c r="W25" s="78">
        <f t="shared" si="12"/>
        <v>0.2</v>
      </c>
      <c r="X25" s="78">
        <f t="shared" si="13"/>
        <v>0.21</v>
      </c>
      <c r="Y25" s="78">
        <f t="shared" si="14"/>
        <v>0.18</v>
      </c>
      <c r="Z25" s="78">
        <f t="shared" si="15"/>
        <v>0.2</v>
      </c>
      <c r="AA25" s="78">
        <f t="shared" si="16"/>
        <v>0.19</v>
      </c>
      <c r="AB25" s="78">
        <f t="shared" si="17"/>
        <v>0.21</v>
      </c>
      <c r="AC25" s="78">
        <f t="shared" si="18"/>
        <v>0.21</v>
      </c>
      <c r="AD25" s="78">
        <f t="shared" si="19"/>
        <v>0.24</v>
      </c>
      <c r="AE25" s="78">
        <f t="shared" si="20"/>
        <v>0.19</v>
      </c>
      <c r="AF25" s="78">
        <f t="shared" si="21"/>
        <v>0.21</v>
      </c>
      <c r="AG25" s="78">
        <f t="shared" si="22"/>
        <v>0.18</v>
      </c>
      <c r="AH25" s="78">
        <f t="shared" si="23"/>
        <v>0.19</v>
      </c>
      <c r="AI25" s="78">
        <f t="shared" si="24"/>
        <v>0.21</v>
      </c>
      <c r="AJ25" s="78">
        <f t="shared" si="25"/>
        <v>0.19</v>
      </c>
    </row>
    <row r="26" spans="1:36" ht="12.95" customHeight="1" x14ac:dyDescent="0.15">
      <c r="A26" s="87">
        <v>283</v>
      </c>
      <c r="B26" s="99" t="s">
        <v>37</v>
      </c>
      <c r="C26" s="99"/>
      <c r="D26" s="77">
        <v>14</v>
      </c>
      <c r="E26" s="77">
        <v>14</v>
      </c>
      <c r="F26" s="4">
        <f t="shared" si="0"/>
        <v>0.11</v>
      </c>
      <c r="G26" s="5"/>
      <c r="H26" s="77" t="s">
        <v>494</v>
      </c>
      <c r="I26" s="77" t="s">
        <v>499</v>
      </c>
      <c r="J26" s="1" t="s">
        <v>15</v>
      </c>
      <c r="K26" s="78">
        <f t="shared" si="1"/>
        <v>0.11</v>
      </c>
      <c r="L26" s="78">
        <f t="shared" si="2"/>
        <v>0.11</v>
      </c>
      <c r="M26" s="78">
        <f t="shared" si="3"/>
        <v>0.12</v>
      </c>
      <c r="N26" s="78">
        <f t="shared" si="4"/>
        <v>0.12</v>
      </c>
      <c r="O26" s="78">
        <f t="shared" si="5"/>
        <v>0.12</v>
      </c>
      <c r="P26" s="78">
        <f t="shared" si="26"/>
        <v>0.11</v>
      </c>
      <c r="Q26" s="78">
        <f t="shared" si="6"/>
        <v>0.11</v>
      </c>
      <c r="R26" s="78">
        <f t="shared" si="7"/>
        <v>0.11</v>
      </c>
      <c r="S26" s="78">
        <f t="shared" si="8"/>
        <v>0.12</v>
      </c>
      <c r="T26" s="78">
        <f t="shared" si="9"/>
        <v>0.12</v>
      </c>
      <c r="U26" s="78">
        <f t="shared" si="10"/>
        <v>0.11</v>
      </c>
      <c r="V26" s="78">
        <f t="shared" si="11"/>
        <v>0.12</v>
      </c>
      <c r="W26" s="78">
        <f t="shared" si="12"/>
        <v>0.11</v>
      </c>
      <c r="X26" s="78">
        <f t="shared" si="13"/>
        <v>0.11</v>
      </c>
      <c r="Y26" s="78">
        <f t="shared" si="14"/>
        <v>0.1</v>
      </c>
      <c r="Z26" s="78">
        <f t="shared" si="15"/>
        <v>0.11</v>
      </c>
      <c r="AA26" s="78">
        <f t="shared" si="16"/>
        <v>0.1</v>
      </c>
      <c r="AB26" s="78">
        <f t="shared" si="17"/>
        <v>0.11</v>
      </c>
      <c r="AC26" s="78">
        <f t="shared" si="18"/>
        <v>0.11</v>
      </c>
      <c r="AD26" s="78">
        <f t="shared" si="19"/>
        <v>0.14000000000000001</v>
      </c>
      <c r="AE26" s="78">
        <f t="shared" si="20"/>
        <v>0.1</v>
      </c>
      <c r="AF26" s="78">
        <f t="shared" si="21"/>
        <v>0.11</v>
      </c>
      <c r="AG26" s="78">
        <f t="shared" si="22"/>
        <v>0.1</v>
      </c>
      <c r="AH26" s="78">
        <f t="shared" si="23"/>
        <v>0.1</v>
      </c>
      <c r="AI26" s="78">
        <f t="shared" si="24"/>
        <v>0.11</v>
      </c>
      <c r="AJ26" s="78">
        <f t="shared" si="25"/>
        <v>0.1</v>
      </c>
    </row>
    <row r="27" spans="1:36" ht="12.95" customHeight="1" x14ac:dyDescent="0.15">
      <c r="A27" s="87">
        <v>284</v>
      </c>
      <c r="B27" s="99" t="s">
        <v>37</v>
      </c>
      <c r="C27" s="99"/>
      <c r="D27" s="77">
        <v>8</v>
      </c>
      <c r="E27" s="77">
        <v>8</v>
      </c>
      <c r="F27" s="4">
        <f t="shared" si="0"/>
        <v>0.02</v>
      </c>
      <c r="G27" s="5" t="s">
        <v>255</v>
      </c>
      <c r="H27" s="77" t="s">
        <v>495</v>
      </c>
      <c r="I27" s="77" t="s">
        <v>498</v>
      </c>
      <c r="J27" s="1" t="s">
        <v>15</v>
      </c>
      <c r="K27" s="78">
        <f t="shared" si="1"/>
        <v>0.02</v>
      </c>
      <c r="L27" s="78">
        <f t="shared" si="2"/>
        <v>0.02</v>
      </c>
      <c r="M27" s="78">
        <f t="shared" si="3"/>
        <v>0.02</v>
      </c>
      <c r="N27" s="78">
        <f t="shared" si="4"/>
        <v>0.02</v>
      </c>
      <c r="O27" s="78">
        <f t="shared" si="5"/>
        <v>0.02</v>
      </c>
      <c r="P27" s="78">
        <f t="shared" si="26"/>
        <v>0.02</v>
      </c>
      <c r="Q27" s="78">
        <f t="shared" si="6"/>
        <v>0.02</v>
      </c>
      <c r="R27" s="78">
        <f t="shared" si="7"/>
        <v>0.02</v>
      </c>
      <c r="S27" s="78">
        <f t="shared" si="8"/>
        <v>0.02</v>
      </c>
      <c r="T27" s="78">
        <f t="shared" si="9"/>
        <v>0.02</v>
      </c>
      <c r="U27" s="78">
        <f t="shared" si="10"/>
        <v>0.02</v>
      </c>
      <c r="V27" s="78">
        <f t="shared" si="11"/>
        <v>0.02</v>
      </c>
      <c r="W27" s="78">
        <f t="shared" si="12"/>
        <v>0.02</v>
      </c>
      <c r="X27" s="78">
        <f t="shared" si="13"/>
        <v>0.02</v>
      </c>
      <c r="Y27" s="78">
        <f t="shared" si="14"/>
        <v>0.02</v>
      </c>
      <c r="Z27" s="78">
        <f t="shared" si="15"/>
        <v>0.02</v>
      </c>
      <c r="AA27" s="78">
        <f t="shared" si="16"/>
        <v>0.02</v>
      </c>
      <c r="AB27" s="78">
        <f t="shared" si="17"/>
        <v>0.02</v>
      </c>
      <c r="AC27" s="78">
        <f t="shared" si="18"/>
        <v>0.02</v>
      </c>
      <c r="AD27" s="78">
        <f t="shared" si="19"/>
        <v>0.03</v>
      </c>
      <c r="AE27" s="78">
        <f t="shared" si="20"/>
        <v>0.02</v>
      </c>
      <c r="AF27" s="78">
        <f t="shared" si="21"/>
        <v>0.02</v>
      </c>
      <c r="AG27" s="78">
        <f t="shared" si="22"/>
        <v>0.02</v>
      </c>
      <c r="AH27" s="78">
        <f t="shared" si="23"/>
        <v>0.02</v>
      </c>
      <c r="AI27" s="78">
        <f t="shared" si="24"/>
        <v>0.02</v>
      </c>
      <c r="AJ27" s="78">
        <f t="shared" si="25"/>
        <v>0.02</v>
      </c>
    </row>
    <row r="28" spans="1:36" ht="12.95" customHeight="1" x14ac:dyDescent="0.15">
      <c r="A28" s="87">
        <v>285</v>
      </c>
      <c r="B28" s="99" t="s">
        <v>37</v>
      </c>
      <c r="C28" s="99"/>
      <c r="D28" s="77">
        <v>24</v>
      </c>
      <c r="E28" s="77">
        <v>20</v>
      </c>
      <c r="F28" s="4">
        <f t="shared" si="0"/>
        <v>0.45</v>
      </c>
      <c r="G28" s="5"/>
      <c r="H28" s="77"/>
      <c r="I28" s="77"/>
      <c r="J28" s="1" t="s">
        <v>15</v>
      </c>
      <c r="K28" s="78">
        <f t="shared" si="1"/>
        <v>0.4</v>
      </c>
      <c r="L28" s="78">
        <f t="shared" si="2"/>
        <v>0.45</v>
      </c>
      <c r="M28" s="78">
        <f t="shared" si="3"/>
        <v>0.45</v>
      </c>
      <c r="N28" s="8">
        <f t="shared" si="4"/>
        <v>0.45</v>
      </c>
      <c r="O28" s="78">
        <f t="shared" si="5"/>
        <v>0.44</v>
      </c>
      <c r="P28" s="78">
        <f t="shared" si="26"/>
        <v>0.45</v>
      </c>
      <c r="Q28" s="78">
        <f t="shared" si="6"/>
        <v>0.4</v>
      </c>
      <c r="R28" s="78">
        <f t="shared" si="7"/>
        <v>0.45</v>
      </c>
      <c r="S28" s="78">
        <f t="shared" si="8"/>
        <v>0.45</v>
      </c>
      <c r="T28" s="78">
        <f t="shared" si="9"/>
        <v>0.48</v>
      </c>
      <c r="U28" s="78">
        <f t="shared" si="10"/>
        <v>0.45</v>
      </c>
      <c r="V28" s="78">
        <f t="shared" si="11"/>
        <v>0.46</v>
      </c>
      <c r="W28" s="78">
        <f t="shared" si="12"/>
        <v>0.43</v>
      </c>
      <c r="X28" s="78">
        <f t="shared" si="13"/>
        <v>0.44</v>
      </c>
      <c r="Y28" s="78">
        <f t="shared" si="14"/>
        <v>0.4</v>
      </c>
      <c r="Z28" s="78">
        <f t="shared" si="15"/>
        <v>0.44</v>
      </c>
      <c r="AA28" s="78">
        <f t="shared" si="16"/>
        <v>0.39</v>
      </c>
      <c r="AB28" s="78">
        <f t="shared" si="17"/>
        <v>0.46</v>
      </c>
      <c r="AC28" s="78">
        <f t="shared" si="18"/>
        <v>0.46</v>
      </c>
      <c r="AD28" s="78">
        <f t="shared" si="19"/>
        <v>0.49</v>
      </c>
      <c r="AE28" s="78">
        <f t="shared" si="20"/>
        <v>0.42</v>
      </c>
      <c r="AF28" s="78">
        <f t="shared" si="21"/>
        <v>0.46</v>
      </c>
      <c r="AG28" s="78">
        <f t="shared" si="22"/>
        <v>0.38</v>
      </c>
      <c r="AH28" s="78">
        <f t="shared" si="23"/>
        <v>0.41</v>
      </c>
      <c r="AI28" s="78">
        <f t="shared" si="24"/>
        <v>0.43</v>
      </c>
      <c r="AJ28" s="78">
        <f t="shared" si="25"/>
        <v>0.41</v>
      </c>
    </row>
    <row r="29" spans="1:36" ht="12.95" customHeight="1" x14ac:dyDescent="0.15">
      <c r="A29" s="77"/>
      <c r="B29" s="99"/>
      <c r="C29" s="99"/>
      <c r="D29" s="77"/>
      <c r="E29" s="77"/>
      <c r="F29" s="4" t="str">
        <f t="shared" si="0"/>
        <v/>
      </c>
      <c r="G29" s="5"/>
      <c r="H29" s="77"/>
      <c r="I29" s="77"/>
      <c r="J29" s="1" t="s">
        <v>15</v>
      </c>
      <c r="K29" s="78" t="e">
        <f t="shared" si="1"/>
        <v>#NUM!</v>
      </c>
      <c r="L29" s="78" t="e">
        <f t="shared" si="2"/>
        <v>#NUM!</v>
      </c>
      <c r="M29" s="78" t="e">
        <f t="shared" si="3"/>
        <v>#NUM!</v>
      </c>
      <c r="N29" s="78" t="e">
        <f t="shared" si="4"/>
        <v>#NUM!</v>
      </c>
      <c r="O29" s="78" t="e">
        <f t="shared" si="5"/>
        <v>#NUM!</v>
      </c>
      <c r="P29" s="78" t="e">
        <f t="shared" si="26"/>
        <v>#N/A</v>
      </c>
      <c r="Q29" s="78" t="e">
        <f t="shared" si="6"/>
        <v>#NUM!</v>
      </c>
      <c r="R29" s="78" t="e">
        <f t="shared" si="7"/>
        <v>#NUM!</v>
      </c>
      <c r="S29" s="78" t="e">
        <f t="shared" si="8"/>
        <v>#NUM!</v>
      </c>
      <c r="T29" s="78" t="e">
        <f t="shared" si="9"/>
        <v>#NUM!</v>
      </c>
      <c r="U29" s="78" t="e">
        <f t="shared" si="10"/>
        <v>#N/A</v>
      </c>
      <c r="V29" s="78" t="e">
        <f t="shared" si="11"/>
        <v>#NUM!</v>
      </c>
      <c r="W29" s="78" t="e">
        <f t="shared" si="12"/>
        <v>#NUM!</v>
      </c>
      <c r="X29" s="78" t="e">
        <f t="shared" si="13"/>
        <v>#NUM!</v>
      </c>
      <c r="Y29" s="78" t="e">
        <f t="shared" si="14"/>
        <v>#NUM!</v>
      </c>
      <c r="Z29" s="78" t="e">
        <f t="shared" si="15"/>
        <v>#N/A</v>
      </c>
      <c r="AA29" s="78" t="e">
        <f t="shared" si="16"/>
        <v>#NUM!</v>
      </c>
      <c r="AB29" s="78" t="e">
        <f t="shared" si="17"/>
        <v>#NUM!</v>
      </c>
      <c r="AC29" s="78" t="e">
        <f t="shared" si="18"/>
        <v>#NUM!</v>
      </c>
      <c r="AD29" s="78" t="e">
        <f t="shared" si="19"/>
        <v>#NUM!</v>
      </c>
      <c r="AE29" s="78" t="e">
        <f t="shared" si="20"/>
        <v>#NUM!</v>
      </c>
      <c r="AF29" s="78" t="e">
        <f t="shared" si="21"/>
        <v>#N/A</v>
      </c>
      <c r="AG29" s="78" t="e">
        <f t="shared" si="22"/>
        <v>#NUM!</v>
      </c>
      <c r="AH29" s="78" t="e">
        <f t="shared" si="23"/>
        <v>#NUM!</v>
      </c>
      <c r="AI29" s="78" t="e">
        <f t="shared" si="24"/>
        <v>#NUM!</v>
      </c>
      <c r="AJ29" s="78" t="e">
        <f t="shared" si="25"/>
        <v>#N/A</v>
      </c>
    </row>
    <row r="30" spans="1:36" ht="12.95" customHeight="1" x14ac:dyDescent="0.15">
      <c r="A30" s="77"/>
      <c r="B30" s="99"/>
      <c r="C30" s="99"/>
      <c r="D30" s="77"/>
      <c r="E30" s="77"/>
      <c r="F30" s="4" t="str">
        <f t="shared" si="0"/>
        <v/>
      </c>
      <c r="G30" s="5"/>
      <c r="H30" s="77"/>
      <c r="I30" s="77"/>
      <c r="J30" s="1" t="s">
        <v>15</v>
      </c>
      <c r="K30" s="78" t="e">
        <f t="shared" si="1"/>
        <v>#NUM!</v>
      </c>
      <c r="L30" s="78" t="e">
        <f t="shared" si="2"/>
        <v>#NUM!</v>
      </c>
      <c r="M30" s="78" t="e">
        <f t="shared" si="3"/>
        <v>#NUM!</v>
      </c>
      <c r="N30" s="78" t="e">
        <f t="shared" si="4"/>
        <v>#NUM!</v>
      </c>
      <c r="O30" s="78" t="e">
        <f t="shared" si="5"/>
        <v>#NUM!</v>
      </c>
      <c r="P30" s="78" t="e">
        <f t="shared" si="26"/>
        <v>#N/A</v>
      </c>
      <c r="Q30" s="78" t="e">
        <f t="shared" si="6"/>
        <v>#NUM!</v>
      </c>
      <c r="R30" s="78" t="e">
        <f t="shared" si="7"/>
        <v>#NUM!</v>
      </c>
      <c r="S30" s="78" t="e">
        <f t="shared" si="8"/>
        <v>#NUM!</v>
      </c>
      <c r="T30" s="78" t="e">
        <f t="shared" si="9"/>
        <v>#NUM!</v>
      </c>
      <c r="U30" s="78" t="e">
        <f t="shared" si="10"/>
        <v>#N/A</v>
      </c>
      <c r="V30" s="78" t="e">
        <f t="shared" si="11"/>
        <v>#NUM!</v>
      </c>
      <c r="W30" s="78" t="e">
        <f t="shared" si="12"/>
        <v>#NUM!</v>
      </c>
      <c r="X30" s="78" t="e">
        <f t="shared" si="13"/>
        <v>#NUM!</v>
      </c>
      <c r="Y30" s="78" t="e">
        <f t="shared" si="14"/>
        <v>#NUM!</v>
      </c>
      <c r="Z30" s="78" t="e">
        <f t="shared" si="15"/>
        <v>#N/A</v>
      </c>
      <c r="AA30" s="78" t="e">
        <f t="shared" si="16"/>
        <v>#NUM!</v>
      </c>
      <c r="AB30" s="78" t="e">
        <f t="shared" si="17"/>
        <v>#NUM!</v>
      </c>
      <c r="AC30" s="78" t="e">
        <f t="shared" si="18"/>
        <v>#NUM!</v>
      </c>
      <c r="AD30" s="78" t="e">
        <f t="shared" si="19"/>
        <v>#NUM!</v>
      </c>
      <c r="AE30" s="78" t="e">
        <f t="shared" si="20"/>
        <v>#NUM!</v>
      </c>
      <c r="AF30" s="78" t="e">
        <f t="shared" si="21"/>
        <v>#N/A</v>
      </c>
      <c r="AG30" s="78" t="e">
        <f t="shared" si="22"/>
        <v>#NUM!</v>
      </c>
      <c r="AH30" s="78" t="e">
        <f t="shared" si="23"/>
        <v>#NUM!</v>
      </c>
      <c r="AI30" s="78" t="e">
        <f t="shared" si="24"/>
        <v>#NUM!</v>
      </c>
      <c r="AJ30" s="78" t="e">
        <f t="shared" si="25"/>
        <v>#N/A</v>
      </c>
    </row>
    <row r="31" spans="1:36" ht="12.95" customHeight="1" x14ac:dyDescent="0.15">
      <c r="A31" s="77"/>
      <c r="B31" s="99"/>
      <c r="C31" s="99"/>
      <c r="D31" s="77"/>
      <c r="E31" s="77"/>
      <c r="F31" s="4" t="str">
        <f t="shared" si="0"/>
        <v/>
      </c>
      <c r="G31" s="5"/>
      <c r="H31" s="77"/>
      <c r="I31" s="77"/>
      <c r="J31" s="1" t="s">
        <v>15</v>
      </c>
      <c r="K31" s="78" t="e">
        <f t="shared" si="1"/>
        <v>#NUM!</v>
      </c>
      <c r="L31" s="78" t="e">
        <f t="shared" si="2"/>
        <v>#NUM!</v>
      </c>
      <c r="M31" s="78" t="e">
        <f t="shared" si="3"/>
        <v>#NUM!</v>
      </c>
      <c r="N31" s="78" t="e">
        <f t="shared" si="4"/>
        <v>#NUM!</v>
      </c>
      <c r="O31" s="78" t="e">
        <f t="shared" si="5"/>
        <v>#NUM!</v>
      </c>
      <c r="P31" s="78" t="e">
        <f t="shared" si="26"/>
        <v>#N/A</v>
      </c>
      <c r="Q31" s="78" t="e">
        <f t="shared" si="6"/>
        <v>#NUM!</v>
      </c>
      <c r="R31" s="78" t="e">
        <f t="shared" si="7"/>
        <v>#NUM!</v>
      </c>
      <c r="S31" s="78" t="e">
        <f t="shared" si="8"/>
        <v>#NUM!</v>
      </c>
      <c r="T31" s="78" t="e">
        <f t="shared" si="9"/>
        <v>#NUM!</v>
      </c>
      <c r="U31" s="78" t="e">
        <f t="shared" si="10"/>
        <v>#N/A</v>
      </c>
      <c r="V31" s="78" t="e">
        <f t="shared" si="11"/>
        <v>#NUM!</v>
      </c>
      <c r="W31" s="78" t="e">
        <f t="shared" si="12"/>
        <v>#NUM!</v>
      </c>
      <c r="X31" s="78" t="e">
        <f t="shared" si="13"/>
        <v>#NUM!</v>
      </c>
      <c r="Y31" s="78" t="e">
        <f t="shared" si="14"/>
        <v>#NUM!</v>
      </c>
      <c r="Z31" s="78" t="e">
        <f t="shared" si="15"/>
        <v>#N/A</v>
      </c>
      <c r="AA31" s="78" t="e">
        <f t="shared" si="16"/>
        <v>#NUM!</v>
      </c>
      <c r="AB31" s="78" t="e">
        <f t="shared" si="17"/>
        <v>#NUM!</v>
      </c>
      <c r="AC31" s="78" t="e">
        <f t="shared" si="18"/>
        <v>#NUM!</v>
      </c>
      <c r="AD31" s="78" t="e">
        <f t="shared" si="19"/>
        <v>#NUM!</v>
      </c>
      <c r="AE31" s="78" t="e">
        <f t="shared" si="20"/>
        <v>#NUM!</v>
      </c>
      <c r="AF31" s="78" t="e">
        <f t="shared" si="21"/>
        <v>#N/A</v>
      </c>
      <c r="AG31" s="78" t="e">
        <f t="shared" si="22"/>
        <v>#NUM!</v>
      </c>
      <c r="AH31" s="78" t="e">
        <f t="shared" si="23"/>
        <v>#NUM!</v>
      </c>
      <c r="AI31" s="78" t="e">
        <f t="shared" si="24"/>
        <v>#NUM!</v>
      </c>
      <c r="AJ31" s="78" t="e">
        <f t="shared" si="25"/>
        <v>#N/A</v>
      </c>
    </row>
    <row r="32" spans="1:36" ht="12.95" customHeight="1" x14ac:dyDescent="0.15">
      <c r="A32" s="77"/>
      <c r="B32" s="99"/>
      <c r="C32" s="99"/>
      <c r="D32" s="77"/>
      <c r="E32" s="77"/>
      <c r="F32" s="4" t="str">
        <f t="shared" si="0"/>
        <v/>
      </c>
      <c r="G32" s="5"/>
      <c r="H32" s="77"/>
      <c r="I32" s="77"/>
      <c r="J32" s="1" t="s">
        <v>15</v>
      </c>
      <c r="K32" s="78" t="e">
        <f t="shared" si="1"/>
        <v>#NUM!</v>
      </c>
      <c r="L32" s="78" t="e">
        <f t="shared" si="2"/>
        <v>#NUM!</v>
      </c>
      <c r="M32" s="78" t="e">
        <f t="shared" si="3"/>
        <v>#NUM!</v>
      </c>
      <c r="N32" s="78" t="e">
        <f t="shared" si="4"/>
        <v>#NUM!</v>
      </c>
      <c r="O32" s="78" t="e">
        <f t="shared" si="5"/>
        <v>#NUM!</v>
      </c>
      <c r="P32" s="78" t="e">
        <f t="shared" si="26"/>
        <v>#N/A</v>
      </c>
      <c r="Q32" s="78" t="e">
        <f t="shared" si="6"/>
        <v>#NUM!</v>
      </c>
      <c r="R32" s="78" t="e">
        <f t="shared" si="7"/>
        <v>#NUM!</v>
      </c>
      <c r="S32" s="78" t="e">
        <f t="shared" si="8"/>
        <v>#NUM!</v>
      </c>
      <c r="T32" s="78" t="e">
        <f t="shared" si="9"/>
        <v>#NUM!</v>
      </c>
      <c r="U32" s="78" t="e">
        <f t="shared" si="10"/>
        <v>#N/A</v>
      </c>
      <c r="V32" s="78" t="e">
        <f t="shared" si="11"/>
        <v>#NUM!</v>
      </c>
      <c r="W32" s="78" t="e">
        <f t="shared" si="12"/>
        <v>#NUM!</v>
      </c>
      <c r="X32" s="78" t="e">
        <f t="shared" si="13"/>
        <v>#NUM!</v>
      </c>
      <c r="Y32" s="78" t="e">
        <f t="shared" si="14"/>
        <v>#NUM!</v>
      </c>
      <c r="Z32" s="78" t="e">
        <f t="shared" si="15"/>
        <v>#N/A</v>
      </c>
      <c r="AA32" s="78" t="e">
        <f t="shared" si="16"/>
        <v>#NUM!</v>
      </c>
      <c r="AB32" s="78" t="e">
        <f t="shared" si="17"/>
        <v>#NUM!</v>
      </c>
      <c r="AC32" s="78" t="e">
        <f t="shared" si="18"/>
        <v>#NUM!</v>
      </c>
      <c r="AD32" s="78" t="e">
        <f t="shared" si="19"/>
        <v>#NUM!</v>
      </c>
      <c r="AE32" s="78" t="e">
        <f t="shared" si="20"/>
        <v>#NUM!</v>
      </c>
      <c r="AF32" s="78" t="e">
        <f t="shared" si="21"/>
        <v>#N/A</v>
      </c>
      <c r="AG32" s="78" t="e">
        <f t="shared" si="22"/>
        <v>#NUM!</v>
      </c>
      <c r="AH32" s="78" t="e">
        <f t="shared" si="23"/>
        <v>#NUM!</v>
      </c>
      <c r="AI32" s="78" t="e">
        <f t="shared" si="24"/>
        <v>#NUM!</v>
      </c>
      <c r="AJ32" s="78" t="e">
        <f t="shared" si="25"/>
        <v>#N/A</v>
      </c>
    </row>
    <row r="33" spans="1:36" ht="12.95" customHeight="1" x14ac:dyDescent="0.15">
      <c r="A33" s="77"/>
      <c r="B33" s="99"/>
      <c r="C33" s="99"/>
      <c r="D33" s="77"/>
      <c r="E33" s="77"/>
      <c r="F33" s="4" t="str">
        <f t="shared" si="0"/>
        <v/>
      </c>
      <c r="G33" s="77"/>
      <c r="H33" s="77"/>
      <c r="I33" s="77"/>
      <c r="J33" s="1" t="s">
        <v>15</v>
      </c>
      <c r="K33" s="78" t="e">
        <f t="shared" si="1"/>
        <v>#NUM!</v>
      </c>
      <c r="L33" s="78" t="e">
        <f t="shared" si="2"/>
        <v>#NUM!</v>
      </c>
      <c r="M33" s="78" t="e">
        <f t="shared" si="3"/>
        <v>#NUM!</v>
      </c>
      <c r="N33" s="78" t="e">
        <f t="shared" si="4"/>
        <v>#NUM!</v>
      </c>
      <c r="O33" s="78" t="e">
        <f t="shared" si="5"/>
        <v>#NUM!</v>
      </c>
      <c r="P33" s="78" t="e">
        <f t="shared" si="26"/>
        <v>#N/A</v>
      </c>
      <c r="Q33" s="78" t="e">
        <f t="shared" si="6"/>
        <v>#NUM!</v>
      </c>
      <c r="R33" s="78" t="e">
        <f t="shared" si="7"/>
        <v>#NUM!</v>
      </c>
      <c r="S33" s="78" t="e">
        <f t="shared" si="8"/>
        <v>#NUM!</v>
      </c>
      <c r="T33" s="78" t="e">
        <f t="shared" si="9"/>
        <v>#NUM!</v>
      </c>
      <c r="U33" s="78" t="e">
        <f t="shared" si="10"/>
        <v>#N/A</v>
      </c>
      <c r="V33" s="78" t="e">
        <f t="shared" si="11"/>
        <v>#NUM!</v>
      </c>
      <c r="W33" s="78" t="e">
        <f t="shared" si="12"/>
        <v>#NUM!</v>
      </c>
      <c r="X33" s="78" t="e">
        <f t="shared" si="13"/>
        <v>#NUM!</v>
      </c>
      <c r="Y33" s="78" t="e">
        <f t="shared" si="14"/>
        <v>#NUM!</v>
      </c>
      <c r="Z33" s="78" t="e">
        <f t="shared" si="15"/>
        <v>#N/A</v>
      </c>
      <c r="AA33" s="78" t="e">
        <f t="shared" si="16"/>
        <v>#NUM!</v>
      </c>
      <c r="AB33" s="78" t="e">
        <f t="shared" si="17"/>
        <v>#NUM!</v>
      </c>
      <c r="AC33" s="78" t="e">
        <f t="shared" si="18"/>
        <v>#NUM!</v>
      </c>
      <c r="AD33" s="78" t="e">
        <f t="shared" si="19"/>
        <v>#NUM!</v>
      </c>
      <c r="AE33" s="78" t="e">
        <f t="shared" si="20"/>
        <v>#NUM!</v>
      </c>
      <c r="AF33" s="78" t="e">
        <f t="shared" si="21"/>
        <v>#N/A</v>
      </c>
      <c r="AG33" s="78" t="e">
        <f t="shared" si="22"/>
        <v>#NUM!</v>
      </c>
      <c r="AH33" s="78" t="e">
        <f t="shared" si="23"/>
        <v>#NUM!</v>
      </c>
      <c r="AI33" s="78" t="e">
        <f t="shared" si="24"/>
        <v>#NUM!</v>
      </c>
      <c r="AJ33" s="78" t="e">
        <f t="shared" si="25"/>
        <v>#N/A</v>
      </c>
    </row>
    <row r="34" spans="1:36" ht="12.95" customHeight="1" x14ac:dyDescent="0.15">
      <c r="A34" s="77"/>
      <c r="B34" s="99"/>
      <c r="C34" s="99"/>
      <c r="D34" s="77"/>
      <c r="E34" s="77"/>
      <c r="F34" s="4" t="str">
        <f t="shared" si="0"/>
        <v/>
      </c>
      <c r="G34" s="77"/>
      <c r="H34" s="77"/>
      <c r="I34" s="77"/>
      <c r="K34" s="78" t="e">
        <f t="shared" si="1"/>
        <v>#NUM!</v>
      </c>
      <c r="L34" s="78" t="e">
        <f t="shared" si="2"/>
        <v>#NUM!</v>
      </c>
      <c r="M34" s="78" t="e">
        <f t="shared" si="3"/>
        <v>#NUM!</v>
      </c>
      <c r="N34" s="78" t="e">
        <f t="shared" si="4"/>
        <v>#NUM!</v>
      </c>
      <c r="O34" s="78" t="e">
        <f t="shared" si="5"/>
        <v>#NUM!</v>
      </c>
      <c r="P34" s="78" t="e">
        <f t="shared" si="26"/>
        <v>#N/A</v>
      </c>
      <c r="Q34" s="78" t="e">
        <f t="shared" si="6"/>
        <v>#NUM!</v>
      </c>
      <c r="R34" s="78" t="e">
        <f t="shared" si="7"/>
        <v>#NUM!</v>
      </c>
      <c r="S34" s="78" t="e">
        <f t="shared" si="8"/>
        <v>#NUM!</v>
      </c>
      <c r="T34" s="78" t="e">
        <f t="shared" si="9"/>
        <v>#NUM!</v>
      </c>
      <c r="U34" s="78" t="e">
        <f t="shared" si="10"/>
        <v>#N/A</v>
      </c>
      <c r="V34" s="78" t="e">
        <f t="shared" si="11"/>
        <v>#NUM!</v>
      </c>
      <c r="W34" s="78" t="e">
        <f t="shared" si="12"/>
        <v>#NUM!</v>
      </c>
      <c r="X34" s="78" t="e">
        <f t="shared" si="13"/>
        <v>#NUM!</v>
      </c>
      <c r="Y34" s="78" t="e">
        <f t="shared" si="14"/>
        <v>#NUM!</v>
      </c>
      <c r="Z34" s="78" t="e">
        <f t="shared" si="15"/>
        <v>#N/A</v>
      </c>
      <c r="AA34" s="78" t="e">
        <f t="shared" si="16"/>
        <v>#NUM!</v>
      </c>
      <c r="AB34" s="78" t="e">
        <f t="shared" si="17"/>
        <v>#NUM!</v>
      </c>
      <c r="AC34" s="78" t="e">
        <f t="shared" si="18"/>
        <v>#NUM!</v>
      </c>
      <c r="AD34" s="78" t="e">
        <f t="shared" si="19"/>
        <v>#NUM!</v>
      </c>
      <c r="AE34" s="78" t="e">
        <f t="shared" si="20"/>
        <v>#NUM!</v>
      </c>
      <c r="AF34" s="78" t="e">
        <f t="shared" si="21"/>
        <v>#N/A</v>
      </c>
      <c r="AG34" s="78" t="e">
        <f t="shared" si="22"/>
        <v>#NUM!</v>
      </c>
      <c r="AH34" s="78" t="e">
        <f t="shared" si="23"/>
        <v>#NUM!</v>
      </c>
      <c r="AI34" s="78" t="e">
        <f t="shared" si="24"/>
        <v>#NUM!</v>
      </c>
      <c r="AJ34" s="78" t="e">
        <f t="shared" si="25"/>
        <v>#N/A</v>
      </c>
    </row>
    <row r="35" spans="1:36" ht="12.95" customHeight="1" x14ac:dyDescent="0.15">
      <c r="A35" s="77"/>
      <c r="B35" s="99"/>
      <c r="C35" s="99"/>
      <c r="D35" s="77"/>
      <c r="E35" s="77"/>
      <c r="F35" s="4" t="str">
        <f t="shared" si="0"/>
        <v/>
      </c>
      <c r="G35" s="77"/>
      <c r="H35" s="77"/>
      <c r="I35" s="77"/>
      <c r="K35" s="78" t="e">
        <f t="shared" si="1"/>
        <v>#NUM!</v>
      </c>
      <c r="L35" s="78" t="e">
        <f t="shared" si="2"/>
        <v>#NUM!</v>
      </c>
      <c r="M35" s="78" t="e">
        <f t="shared" si="3"/>
        <v>#NUM!</v>
      </c>
      <c r="N35" s="78" t="e">
        <f t="shared" si="4"/>
        <v>#NUM!</v>
      </c>
      <c r="O35" s="78" t="e">
        <f t="shared" si="5"/>
        <v>#NUM!</v>
      </c>
      <c r="P35" s="78" t="e">
        <f t="shared" si="26"/>
        <v>#N/A</v>
      </c>
      <c r="Q35" s="78" t="e">
        <f t="shared" si="6"/>
        <v>#NUM!</v>
      </c>
      <c r="R35" s="78" t="e">
        <f t="shared" si="7"/>
        <v>#NUM!</v>
      </c>
      <c r="S35" s="78" t="e">
        <f t="shared" si="8"/>
        <v>#NUM!</v>
      </c>
      <c r="T35" s="78" t="e">
        <f t="shared" si="9"/>
        <v>#NUM!</v>
      </c>
      <c r="U35" s="78" t="e">
        <f t="shared" si="10"/>
        <v>#N/A</v>
      </c>
      <c r="V35" s="78" t="e">
        <f t="shared" si="11"/>
        <v>#NUM!</v>
      </c>
      <c r="W35" s="78" t="e">
        <f t="shared" si="12"/>
        <v>#NUM!</v>
      </c>
      <c r="X35" s="78" t="e">
        <f t="shared" si="13"/>
        <v>#NUM!</v>
      </c>
      <c r="Y35" s="78" t="e">
        <f t="shared" si="14"/>
        <v>#NUM!</v>
      </c>
      <c r="Z35" s="78" t="e">
        <f t="shared" si="15"/>
        <v>#N/A</v>
      </c>
      <c r="AA35" s="78" t="e">
        <f t="shared" si="16"/>
        <v>#NUM!</v>
      </c>
      <c r="AB35" s="78" t="e">
        <f t="shared" si="17"/>
        <v>#NUM!</v>
      </c>
      <c r="AC35" s="78" t="e">
        <f t="shared" si="18"/>
        <v>#NUM!</v>
      </c>
      <c r="AD35" s="78" t="e">
        <f t="shared" si="19"/>
        <v>#NUM!</v>
      </c>
      <c r="AE35" s="78" t="e">
        <f t="shared" si="20"/>
        <v>#NUM!</v>
      </c>
      <c r="AF35" s="78" t="e">
        <f t="shared" si="21"/>
        <v>#N/A</v>
      </c>
      <c r="AG35" s="78" t="e">
        <f t="shared" si="22"/>
        <v>#NUM!</v>
      </c>
      <c r="AH35" s="78" t="e">
        <f t="shared" si="23"/>
        <v>#NUM!</v>
      </c>
      <c r="AI35" s="78" t="e">
        <f t="shared" si="24"/>
        <v>#NUM!</v>
      </c>
      <c r="AJ35" s="78" t="e">
        <f t="shared" si="25"/>
        <v>#N/A</v>
      </c>
    </row>
    <row r="36" spans="1:36" ht="12.95" customHeight="1" x14ac:dyDescent="0.15">
      <c r="A36" s="77"/>
      <c r="B36" s="99"/>
      <c r="C36" s="99"/>
      <c r="D36" s="77"/>
      <c r="E36" s="77"/>
      <c r="F36" s="4" t="str">
        <f t="shared" si="0"/>
        <v/>
      </c>
      <c r="G36" s="77"/>
      <c r="H36" s="77"/>
      <c r="I36" s="77"/>
      <c r="K36" s="78" t="e">
        <f t="shared" si="1"/>
        <v>#NUM!</v>
      </c>
      <c r="L36" s="78" t="e">
        <f t="shared" si="2"/>
        <v>#NUM!</v>
      </c>
      <c r="M36" s="78" t="e">
        <f t="shared" si="3"/>
        <v>#NUM!</v>
      </c>
      <c r="N36" s="78" t="e">
        <f t="shared" si="4"/>
        <v>#NUM!</v>
      </c>
      <c r="O36" s="78" t="e">
        <f t="shared" si="5"/>
        <v>#NUM!</v>
      </c>
      <c r="P36" s="78" t="e">
        <f t="shared" si="26"/>
        <v>#N/A</v>
      </c>
      <c r="Q36" s="78" t="e">
        <f t="shared" si="6"/>
        <v>#NUM!</v>
      </c>
      <c r="R36" s="78" t="e">
        <f t="shared" si="7"/>
        <v>#NUM!</v>
      </c>
      <c r="S36" s="78" t="e">
        <f t="shared" si="8"/>
        <v>#NUM!</v>
      </c>
      <c r="T36" s="78" t="e">
        <f t="shared" si="9"/>
        <v>#NUM!</v>
      </c>
      <c r="U36" s="78" t="e">
        <f t="shared" si="10"/>
        <v>#N/A</v>
      </c>
      <c r="V36" s="78" t="e">
        <f t="shared" si="11"/>
        <v>#NUM!</v>
      </c>
      <c r="W36" s="78" t="e">
        <f t="shared" si="12"/>
        <v>#NUM!</v>
      </c>
      <c r="X36" s="78" t="e">
        <f t="shared" si="13"/>
        <v>#NUM!</v>
      </c>
      <c r="Y36" s="78" t="e">
        <f t="shared" si="14"/>
        <v>#NUM!</v>
      </c>
      <c r="Z36" s="78" t="e">
        <f t="shared" si="15"/>
        <v>#N/A</v>
      </c>
      <c r="AA36" s="78" t="e">
        <f t="shared" si="16"/>
        <v>#NUM!</v>
      </c>
      <c r="AB36" s="78" t="e">
        <f t="shared" si="17"/>
        <v>#NUM!</v>
      </c>
      <c r="AC36" s="78" t="e">
        <f t="shared" si="18"/>
        <v>#NUM!</v>
      </c>
      <c r="AD36" s="78" t="e">
        <f t="shared" si="19"/>
        <v>#NUM!</v>
      </c>
      <c r="AE36" s="78" t="e">
        <f t="shared" si="20"/>
        <v>#NUM!</v>
      </c>
      <c r="AF36" s="78" t="e">
        <f t="shared" si="21"/>
        <v>#N/A</v>
      </c>
      <c r="AG36" s="78" t="e">
        <f t="shared" si="22"/>
        <v>#NUM!</v>
      </c>
      <c r="AH36" s="78" t="e">
        <f t="shared" si="23"/>
        <v>#NUM!</v>
      </c>
      <c r="AI36" s="78" t="e">
        <f t="shared" si="24"/>
        <v>#NUM!</v>
      </c>
      <c r="AJ36" s="78" t="e">
        <f t="shared" si="25"/>
        <v>#N/A</v>
      </c>
    </row>
    <row r="37" spans="1:36" ht="12.95" customHeight="1" x14ac:dyDescent="0.15">
      <c r="A37" s="77"/>
      <c r="B37" s="99"/>
      <c r="C37" s="99"/>
      <c r="D37" s="77"/>
      <c r="E37" s="77"/>
      <c r="F37" s="4" t="str">
        <f t="shared" si="0"/>
        <v/>
      </c>
      <c r="G37" s="77"/>
      <c r="H37" s="77"/>
      <c r="I37" s="77"/>
      <c r="K37" s="78" t="e">
        <f t="shared" si="1"/>
        <v>#NUM!</v>
      </c>
      <c r="L37" s="78" t="e">
        <f t="shared" si="2"/>
        <v>#NUM!</v>
      </c>
      <c r="M37" s="78" t="e">
        <f t="shared" si="3"/>
        <v>#NUM!</v>
      </c>
      <c r="N37" s="78" t="e">
        <f t="shared" si="4"/>
        <v>#NUM!</v>
      </c>
      <c r="O37" s="78" t="e">
        <f t="shared" si="5"/>
        <v>#NUM!</v>
      </c>
      <c r="P37" s="78" t="e">
        <f t="shared" si="26"/>
        <v>#N/A</v>
      </c>
      <c r="Q37" s="78" t="e">
        <f t="shared" si="6"/>
        <v>#NUM!</v>
      </c>
      <c r="R37" s="78" t="e">
        <f t="shared" si="7"/>
        <v>#NUM!</v>
      </c>
      <c r="S37" s="78" t="e">
        <f t="shared" si="8"/>
        <v>#NUM!</v>
      </c>
      <c r="T37" s="78" t="e">
        <f t="shared" si="9"/>
        <v>#NUM!</v>
      </c>
      <c r="U37" s="78" t="e">
        <f t="shared" si="10"/>
        <v>#N/A</v>
      </c>
      <c r="V37" s="78" t="e">
        <f t="shared" si="11"/>
        <v>#NUM!</v>
      </c>
      <c r="W37" s="78" t="e">
        <f t="shared" si="12"/>
        <v>#NUM!</v>
      </c>
      <c r="X37" s="78" t="e">
        <f t="shared" si="13"/>
        <v>#NUM!</v>
      </c>
      <c r="Y37" s="78" t="e">
        <f t="shared" si="14"/>
        <v>#NUM!</v>
      </c>
      <c r="Z37" s="78" t="e">
        <f t="shared" si="15"/>
        <v>#N/A</v>
      </c>
      <c r="AA37" s="78" t="e">
        <f t="shared" si="16"/>
        <v>#NUM!</v>
      </c>
      <c r="AB37" s="78" t="e">
        <f t="shared" si="17"/>
        <v>#NUM!</v>
      </c>
      <c r="AC37" s="78" t="e">
        <f t="shared" si="18"/>
        <v>#NUM!</v>
      </c>
      <c r="AD37" s="78" t="e">
        <f t="shared" si="19"/>
        <v>#NUM!</v>
      </c>
      <c r="AE37" s="78" t="e">
        <f t="shared" si="20"/>
        <v>#NUM!</v>
      </c>
      <c r="AF37" s="78" t="e">
        <f t="shared" si="21"/>
        <v>#N/A</v>
      </c>
      <c r="AG37" s="78" t="e">
        <f t="shared" si="22"/>
        <v>#NUM!</v>
      </c>
      <c r="AH37" s="78" t="e">
        <f t="shared" si="23"/>
        <v>#NUM!</v>
      </c>
      <c r="AI37" s="78" t="e">
        <f t="shared" si="24"/>
        <v>#NUM!</v>
      </c>
      <c r="AJ37" s="78" t="e">
        <f t="shared" si="25"/>
        <v>#N/A</v>
      </c>
    </row>
    <row r="38" spans="1:36" ht="12.95" customHeight="1" x14ac:dyDescent="0.15">
      <c r="A38" s="77"/>
      <c r="B38" s="99"/>
      <c r="C38" s="99"/>
      <c r="D38" s="77"/>
      <c r="E38" s="77"/>
      <c r="F38" s="4" t="str">
        <f t="shared" si="0"/>
        <v/>
      </c>
      <c r="G38" s="77"/>
      <c r="H38" s="77"/>
      <c r="I38" s="77"/>
      <c r="K38" s="78" t="e">
        <f t="shared" si="1"/>
        <v>#NUM!</v>
      </c>
      <c r="L38" s="78" t="e">
        <f t="shared" si="2"/>
        <v>#NUM!</v>
      </c>
      <c r="M38" s="78" t="e">
        <f t="shared" si="3"/>
        <v>#NUM!</v>
      </c>
      <c r="N38" s="78" t="e">
        <f t="shared" si="4"/>
        <v>#NUM!</v>
      </c>
      <c r="O38" s="78" t="e">
        <f t="shared" si="5"/>
        <v>#NUM!</v>
      </c>
      <c r="P38" s="78" t="e">
        <f t="shared" si="26"/>
        <v>#N/A</v>
      </c>
      <c r="Q38" s="78" t="e">
        <f t="shared" si="6"/>
        <v>#NUM!</v>
      </c>
      <c r="R38" s="78" t="e">
        <f t="shared" si="7"/>
        <v>#NUM!</v>
      </c>
      <c r="S38" s="78" t="e">
        <f t="shared" si="8"/>
        <v>#NUM!</v>
      </c>
      <c r="T38" s="78" t="e">
        <f t="shared" si="9"/>
        <v>#NUM!</v>
      </c>
      <c r="U38" s="78" t="e">
        <f t="shared" si="10"/>
        <v>#N/A</v>
      </c>
      <c r="V38" s="78" t="e">
        <f t="shared" si="11"/>
        <v>#NUM!</v>
      </c>
      <c r="W38" s="78" t="e">
        <f t="shared" si="12"/>
        <v>#NUM!</v>
      </c>
      <c r="X38" s="78" t="e">
        <f t="shared" si="13"/>
        <v>#NUM!</v>
      </c>
      <c r="Y38" s="78" t="e">
        <f t="shared" si="14"/>
        <v>#NUM!</v>
      </c>
      <c r="Z38" s="78" t="e">
        <f t="shared" si="15"/>
        <v>#N/A</v>
      </c>
      <c r="AA38" s="78" t="e">
        <f t="shared" si="16"/>
        <v>#NUM!</v>
      </c>
      <c r="AB38" s="78" t="e">
        <f t="shared" si="17"/>
        <v>#NUM!</v>
      </c>
      <c r="AC38" s="78" t="e">
        <f t="shared" si="18"/>
        <v>#NUM!</v>
      </c>
      <c r="AD38" s="78" t="e">
        <f t="shared" si="19"/>
        <v>#NUM!</v>
      </c>
      <c r="AE38" s="78" t="e">
        <f t="shared" si="20"/>
        <v>#NUM!</v>
      </c>
      <c r="AF38" s="78" t="e">
        <f t="shared" si="21"/>
        <v>#N/A</v>
      </c>
      <c r="AG38" s="78" t="e">
        <f t="shared" si="22"/>
        <v>#NUM!</v>
      </c>
      <c r="AH38" s="78" t="e">
        <f t="shared" si="23"/>
        <v>#NUM!</v>
      </c>
      <c r="AI38" s="78" t="e">
        <f t="shared" si="24"/>
        <v>#NUM!</v>
      </c>
      <c r="AJ38" s="78" t="e">
        <f t="shared" si="25"/>
        <v>#N/A</v>
      </c>
    </row>
    <row r="39" spans="1:36" ht="12.95" customHeight="1" x14ac:dyDescent="0.15">
      <c r="A39" s="77"/>
      <c r="B39" s="99"/>
      <c r="C39" s="99"/>
      <c r="D39" s="77"/>
      <c r="E39" s="77"/>
      <c r="F39" s="4" t="str">
        <f t="shared" si="0"/>
        <v/>
      </c>
      <c r="G39" s="77"/>
      <c r="H39" s="77"/>
      <c r="I39" s="77"/>
      <c r="K39" s="78" t="e">
        <f t="shared" si="1"/>
        <v>#NUM!</v>
      </c>
      <c r="L39" s="78" t="e">
        <f t="shared" si="2"/>
        <v>#NUM!</v>
      </c>
      <c r="M39" s="78" t="e">
        <f t="shared" si="3"/>
        <v>#NUM!</v>
      </c>
      <c r="N39" s="78" t="e">
        <f t="shared" si="4"/>
        <v>#NUM!</v>
      </c>
      <c r="O39" s="78" t="e">
        <f t="shared" si="5"/>
        <v>#NUM!</v>
      </c>
      <c r="P39" s="78" t="e">
        <f t="shared" si="26"/>
        <v>#N/A</v>
      </c>
      <c r="Q39" s="78" t="e">
        <f t="shared" si="6"/>
        <v>#NUM!</v>
      </c>
      <c r="R39" s="78" t="e">
        <f t="shared" si="7"/>
        <v>#NUM!</v>
      </c>
      <c r="S39" s="78" t="e">
        <f t="shared" si="8"/>
        <v>#NUM!</v>
      </c>
      <c r="T39" s="78" t="e">
        <f t="shared" si="9"/>
        <v>#NUM!</v>
      </c>
      <c r="U39" s="78" t="e">
        <f t="shared" si="10"/>
        <v>#N/A</v>
      </c>
      <c r="V39" s="78" t="e">
        <f t="shared" si="11"/>
        <v>#NUM!</v>
      </c>
      <c r="W39" s="78" t="e">
        <f t="shared" si="12"/>
        <v>#NUM!</v>
      </c>
      <c r="X39" s="78" t="e">
        <f t="shared" si="13"/>
        <v>#NUM!</v>
      </c>
      <c r="Y39" s="78" t="e">
        <f t="shared" si="14"/>
        <v>#NUM!</v>
      </c>
      <c r="Z39" s="78" t="e">
        <f t="shared" si="15"/>
        <v>#N/A</v>
      </c>
      <c r="AA39" s="78" t="e">
        <f t="shared" si="16"/>
        <v>#NUM!</v>
      </c>
      <c r="AB39" s="78" t="e">
        <f t="shared" si="17"/>
        <v>#NUM!</v>
      </c>
      <c r="AC39" s="78" t="e">
        <f t="shared" si="18"/>
        <v>#NUM!</v>
      </c>
      <c r="AD39" s="78" t="e">
        <f t="shared" si="19"/>
        <v>#NUM!</v>
      </c>
      <c r="AE39" s="78" t="e">
        <f t="shared" si="20"/>
        <v>#NUM!</v>
      </c>
      <c r="AF39" s="78" t="e">
        <f t="shared" si="21"/>
        <v>#N/A</v>
      </c>
      <c r="AG39" s="78" t="e">
        <f t="shared" si="22"/>
        <v>#NUM!</v>
      </c>
      <c r="AH39" s="78" t="e">
        <f t="shared" si="23"/>
        <v>#NUM!</v>
      </c>
      <c r="AI39" s="78" t="e">
        <f t="shared" si="24"/>
        <v>#NUM!</v>
      </c>
      <c r="AJ39" s="78" t="e">
        <f t="shared" si="25"/>
        <v>#N/A</v>
      </c>
    </row>
    <row r="40" spans="1:36" ht="12.95" customHeight="1" x14ac:dyDescent="0.15">
      <c r="A40" s="77"/>
      <c r="B40" s="99"/>
      <c r="C40" s="99"/>
      <c r="D40" s="77"/>
      <c r="E40" s="77"/>
      <c r="F40" s="4" t="str">
        <f t="shared" si="0"/>
        <v/>
      </c>
      <c r="G40" s="77"/>
      <c r="H40" s="77"/>
      <c r="I40" s="77"/>
      <c r="K40" s="78" t="e">
        <f t="shared" si="1"/>
        <v>#NUM!</v>
      </c>
      <c r="L40" s="78" t="e">
        <f t="shared" si="2"/>
        <v>#NUM!</v>
      </c>
      <c r="M40" s="78" t="e">
        <f t="shared" si="3"/>
        <v>#NUM!</v>
      </c>
      <c r="N40" s="78" t="e">
        <f t="shared" si="4"/>
        <v>#NUM!</v>
      </c>
      <c r="O40" s="78" t="e">
        <f t="shared" si="5"/>
        <v>#NUM!</v>
      </c>
      <c r="P40" s="78" t="e">
        <f t="shared" si="26"/>
        <v>#N/A</v>
      </c>
      <c r="Q40" s="78" t="e">
        <f t="shared" si="6"/>
        <v>#NUM!</v>
      </c>
      <c r="R40" s="78" t="e">
        <f t="shared" si="7"/>
        <v>#NUM!</v>
      </c>
      <c r="S40" s="78" t="e">
        <f t="shared" si="8"/>
        <v>#NUM!</v>
      </c>
      <c r="T40" s="78" t="e">
        <f t="shared" si="9"/>
        <v>#NUM!</v>
      </c>
      <c r="U40" s="78" t="e">
        <f t="shared" si="10"/>
        <v>#N/A</v>
      </c>
      <c r="V40" s="78" t="e">
        <f t="shared" si="11"/>
        <v>#NUM!</v>
      </c>
      <c r="W40" s="78" t="e">
        <f t="shared" si="12"/>
        <v>#NUM!</v>
      </c>
      <c r="X40" s="78" t="e">
        <f t="shared" si="13"/>
        <v>#NUM!</v>
      </c>
      <c r="Y40" s="78" t="e">
        <f t="shared" si="14"/>
        <v>#NUM!</v>
      </c>
      <c r="Z40" s="78" t="e">
        <f t="shared" si="15"/>
        <v>#N/A</v>
      </c>
      <c r="AA40" s="78" t="e">
        <f t="shared" si="16"/>
        <v>#NUM!</v>
      </c>
      <c r="AB40" s="78" t="e">
        <f t="shared" si="17"/>
        <v>#NUM!</v>
      </c>
      <c r="AC40" s="78" t="e">
        <f t="shared" si="18"/>
        <v>#NUM!</v>
      </c>
      <c r="AD40" s="78" t="e">
        <f t="shared" si="19"/>
        <v>#NUM!</v>
      </c>
      <c r="AE40" s="78" t="e">
        <f t="shared" si="20"/>
        <v>#NUM!</v>
      </c>
      <c r="AF40" s="78" t="e">
        <f t="shared" si="21"/>
        <v>#N/A</v>
      </c>
      <c r="AG40" s="78" t="e">
        <f t="shared" si="22"/>
        <v>#NUM!</v>
      </c>
      <c r="AH40" s="78" t="e">
        <f t="shared" si="23"/>
        <v>#NUM!</v>
      </c>
      <c r="AI40" s="78" t="e">
        <f t="shared" si="24"/>
        <v>#NUM!</v>
      </c>
      <c r="AJ40" s="78" t="e">
        <f t="shared" si="25"/>
        <v>#N/A</v>
      </c>
    </row>
    <row r="41" spans="1:36" ht="12.95" customHeight="1" x14ac:dyDescent="0.15">
      <c r="A41" s="77"/>
      <c r="B41" s="99"/>
      <c r="C41" s="99"/>
      <c r="D41" s="77"/>
      <c r="E41" s="77"/>
      <c r="F41" s="4" t="str">
        <f t="shared" si="0"/>
        <v/>
      </c>
      <c r="G41" s="77"/>
      <c r="H41" s="77"/>
      <c r="I41" s="77"/>
      <c r="K41" s="78" t="e">
        <f t="shared" si="1"/>
        <v>#NUM!</v>
      </c>
      <c r="L41" s="78" t="e">
        <f t="shared" si="2"/>
        <v>#NUM!</v>
      </c>
      <c r="M41" s="78" t="e">
        <f t="shared" si="3"/>
        <v>#NUM!</v>
      </c>
      <c r="N41" s="78" t="e">
        <f t="shared" si="4"/>
        <v>#NUM!</v>
      </c>
      <c r="O41" s="78" t="e">
        <f t="shared" si="5"/>
        <v>#NUM!</v>
      </c>
      <c r="P41" s="78" t="e">
        <f t="shared" si="26"/>
        <v>#N/A</v>
      </c>
      <c r="Q41" s="78" t="e">
        <f t="shared" si="6"/>
        <v>#NUM!</v>
      </c>
      <c r="R41" s="78" t="e">
        <f t="shared" si="7"/>
        <v>#NUM!</v>
      </c>
      <c r="S41" s="78" t="e">
        <f t="shared" si="8"/>
        <v>#NUM!</v>
      </c>
      <c r="T41" s="78" t="e">
        <f t="shared" si="9"/>
        <v>#NUM!</v>
      </c>
      <c r="U41" s="78" t="e">
        <f t="shared" si="10"/>
        <v>#N/A</v>
      </c>
      <c r="V41" s="78" t="e">
        <f t="shared" si="11"/>
        <v>#NUM!</v>
      </c>
      <c r="W41" s="78" t="e">
        <f t="shared" si="12"/>
        <v>#NUM!</v>
      </c>
      <c r="X41" s="78" t="e">
        <f t="shared" si="13"/>
        <v>#NUM!</v>
      </c>
      <c r="Y41" s="78" t="e">
        <f t="shared" si="14"/>
        <v>#NUM!</v>
      </c>
      <c r="Z41" s="78" t="e">
        <f t="shared" si="15"/>
        <v>#N/A</v>
      </c>
      <c r="AA41" s="78" t="e">
        <f t="shared" si="16"/>
        <v>#NUM!</v>
      </c>
      <c r="AB41" s="78" t="e">
        <f t="shared" si="17"/>
        <v>#NUM!</v>
      </c>
      <c r="AC41" s="78" t="e">
        <f t="shared" si="18"/>
        <v>#NUM!</v>
      </c>
      <c r="AD41" s="78" t="e">
        <f t="shared" si="19"/>
        <v>#NUM!</v>
      </c>
      <c r="AE41" s="78" t="e">
        <f t="shared" si="20"/>
        <v>#NUM!</v>
      </c>
      <c r="AF41" s="78" t="e">
        <f t="shared" si="21"/>
        <v>#N/A</v>
      </c>
      <c r="AG41" s="78" t="e">
        <f t="shared" si="22"/>
        <v>#NUM!</v>
      </c>
      <c r="AH41" s="78" t="e">
        <f t="shared" si="23"/>
        <v>#NUM!</v>
      </c>
      <c r="AI41" s="78" t="e">
        <f t="shared" si="24"/>
        <v>#NUM!</v>
      </c>
      <c r="AJ41" s="78" t="e">
        <f t="shared" si="25"/>
        <v>#N/A</v>
      </c>
    </row>
    <row r="42" spans="1:36" ht="12.95" customHeight="1" x14ac:dyDescent="0.15">
      <c r="A42" s="77"/>
      <c r="B42" s="99"/>
      <c r="C42" s="99"/>
      <c r="D42" s="77"/>
      <c r="E42" s="77"/>
      <c r="F42" s="4" t="str">
        <f t="shared" si="0"/>
        <v/>
      </c>
      <c r="G42" s="77"/>
      <c r="H42" s="77"/>
      <c r="I42" s="77"/>
      <c r="K42" s="78" t="e">
        <f t="shared" si="1"/>
        <v>#NUM!</v>
      </c>
      <c r="L42" s="78" t="e">
        <f t="shared" si="2"/>
        <v>#NUM!</v>
      </c>
      <c r="M42" s="78" t="e">
        <f t="shared" si="3"/>
        <v>#NUM!</v>
      </c>
      <c r="N42" s="78" t="e">
        <f t="shared" si="4"/>
        <v>#NUM!</v>
      </c>
      <c r="O42" s="78" t="e">
        <f t="shared" si="5"/>
        <v>#NUM!</v>
      </c>
      <c r="P42" s="78" t="e">
        <f t="shared" si="26"/>
        <v>#N/A</v>
      </c>
      <c r="Q42" s="78" t="e">
        <f t="shared" si="6"/>
        <v>#NUM!</v>
      </c>
      <c r="R42" s="78" t="e">
        <f t="shared" si="7"/>
        <v>#NUM!</v>
      </c>
      <c r="S42" s="78" t="e">
        <f t="shared" si="8"/>
        <v>#NUM!</v>
      </c>
      <c r="T42" s="78" t="e">
        <f t="shared" si="9"/>
        <v>#NUM!</v>
      </c>
      <c r="U42" s="78" t="e">
        <f t="shared" si="10"/>
        <v>#N/A</v>
      </c>
      <c r="V42" s="78" t="e">
        <f t="shared" si="11"/>
        <v>#NUM!</v>
      </c>
      <c r="W42" s="78" t="e">
        <f t="shared" si="12"/>
        <v>#NUM!</v>
      </c>
      <c r="X42" s="78" t="e">
        <f t="shared" si="13"/>
        <v>#NUM!</v>
      </c>
      <c r="Y42" s="78" t="e">
        <f t="shared" si="14"/>
        <v>#NUM!</v>
      </c>
      <c r="Z42" s="78" t="e">
        <f t="shared" si="15"/>
        <v>#N/A</v>
      </c>
      <c r="AA42" s="78" t="e">
        <f t="shared" si="16"/>
        <v>#NUM!</v>
      </c>
      <c r="AB42" s="78" t="e">
        <f t="shared" si="17"/>
        <v>#NUM!</v>
      </c>
      <c r="AC42" s="78" t="e">
        <f t="shared" si="18"/>
        <v>#NUM!</v>
      </c>
      <c r="AD42" s="78" t="e">
        <f t="shared" si="19"/>
        <v>#NUM!</v>
      </c>
      <c r="AE42" s="78" t="e">
        <f t="shared" si="20"/>
        <v>#NUM!</v>
      </c>
      <c r="AF42" s="78" t="e">
        <f t="shared" si="21"/>
        <v>#N/A</v>
      </c>
      <c r="AG42" s="78" t="e">
        <f t="shared" si="22"/>
        <v>#NUM!</v>
      </c>
      <c r="AH42" s="78" t="e">
        <f t="shared" si="23"/>
        <v>#NUM!</v>
      </c>
      <c r="AI42" s="78" t="e">
        <f t="shared" si="24"/>
        <v>#NUM!</v>
      </c>
      <c r="AJ42" s="78" t="e">
        <f t="shared" si="25"/>
        <v>#N/A</v>
      </c>
    </row>
    <row r="43" spans="1:36" ht="12.95" customHeight="1" x14ac:dyDescent="0.15">
      <c r="A43" s="77"/>
      <c r="B43" s="99"/>
      <c r="C43" s="99"/>
      <c r="D43" s="77"/>
      <c r="E43" s="77"/>
      <c r="F43" s="4" t="str">
        <f t="shared" si="0"/>
        <v/>
      </c>
      <c r="G43" s="77"/>
      <c r="H43" s="77"/>
      <c r="I43" s="77"/>
      <c r="K43" s="78" t="e">
        <f t="shared" si="1"/>
        <v>#NUM!</v>
      </c>
      <c r="L43" s="78" t="e">
        <f t="shared" si="2"/>
        <v>#NUM!</v>
      </c>
      <c r="M43" s="78" t="e">
        <f t="shared" si="3"/>
        <v>#NUM!</v>
      </c>
      <c r="N43" s="78" t="e">
        <f t="shared" si="4"/>
        <v>#NUM!</v>
      </c>
      <c r="O43" s="78" t="e">
        <f t="shared" si="5"/>
        <v>#NUM!</v>
      </c>
      <c r="P43" s="78" t="e">
        <f t="shared" si="26"/>
        <v>#N/A</v>
      </c>
      <c r="Q43" s="78" t="e">
        <f t="shared" si="6"/>
        <v>#NUM!</v>
      </c>
      <c r="R43" s="78" t="e">
        <f t="shared" si="7"/>
        <v>#NUM!</v>
      </c>
      <c r="S43" s="78" t="e">
        <f t="shared" si="8"/>
        <v>#NUM!</v>
      </c>
      <c r="T43" s="78" t="e">
        <f t="shared" si="9"/>
        <v>#NUM!</v>
      </c>
      <c r="U43" s="78" t="e">
        <f t="shared" si="10"/>
        <v>#N/A</v>
      </c>
      <c r="V43" s="78" t="e">
        <f t="shared" si="11"/>
        <v>#NUM!</v>
      </c>
      <c r="W43" s="78" t="e">
        <f t="shared" si="12"/>
        <v>#NUM!</v>
      </c>
      <c r="X43" s="78" t="e">
        <f t="shared" si="13"/>
        <v>#NUM!</v>
      </c>
      <c r="Y43" s="78" t="e">
        <f t="shared" si="14"/>
        <v>#NUM!</v>
      </c>
      <c r="Z43" s="78" t="e">
        <f t="shared" si="15"/>
        <v>#N/A</v>
      </c>
      <c r="AA43" s="78" t="e">
        <f t="shared" si="16"/>
        <v>#NUM!</v>
      </c>
      <c r="AB43" s="78" t="e">
        <f t="shared" si="17"/>
        <v>#NUM!</v>
      </c>
      <c r="AC43" s="78" t="e">
        <f t="shared" si="18"/>
        <v>#NUM!</v>
      </c>
      <c r="AD43" s="78" t="e">
        <f t="shared" si="19"/>
        <v>#NUM!</v>
      </c>
      <c r="AE43" s="78" t="e">
        <f t="shared" si="20"/>
        <v>#NUM!</v>
      </c>
      <c r="AF43" s="78" t="e">
        <f t="shared" si="21"/>
        <v>#N/A</v>
      </c>
      <c r="AG43" s="78" t="e">
        <f t="shared" si="22"/>
        <v>#NUM!</v>
      </c>
      <c r="AH43" s="78" t="e">
        <f t="shared" si="23"/>
        <v>#NUM!</v>
      </c>
      <c r="AI43" s="78" t="e">
        <f t="shared" si="24"/>
        <v>#NUM!</v>
      </c>
      <c r="AJ43" s="78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77" t="s">
        <v>18</v>
      </c>
      <c r="D46" s="77" t="s">
        <v>19</v>
      </c>
      <c r="E46" s="77" t="s">
        <v>20</v>
      </c>
      <c r="F46" s="11"/>
      <c r="G46" s="5" t="s">
        <v>21</v>
      </c>
      <c r="H46" s="13"/>
      <c r="I46" s="111" t="s">
        <v>500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20</v>
      </c>
      <c r="D47" s="15">
        <f>COUNTIF(G4:G43,"*下層*")</f>
        <v>5</v>
      </c>
      <c r="E47" s="15">
        <f>COUNTA(A4:A43)</f>
        <v>25</v>
      </c>
      <c r="F47" s="11"/>
      <c r="G47" s="16">
        <f>C47*100</f>
        <v>2000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16</v>
      </c>
      <c r="D48" s="15">
        <f>IF(D47&gt;0,ROUND(SUMIF(G4:G43,"*下層*",E4:E43)/D47,0),"")</f>
        <v>8</v>
      </c>
      <c r="E48" s="15">
        <f>ROUND(SUM(E4:E43)/E47,0)</f>
        <v>15</v>
      </c>
      <c r="F48" s="14"/>
      <c r="G48" s="16">
        <f>C48</f>
        <v>16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18</v>
      </c>
      <c r="D49" s="15">
        <f>IF(D47&gt;0,ROUND(SUMIF(G4:G43,"*下層*",D4:D43)/D47,0),"")</f>
        <v>9</v>
      </c>
      <c r="E49" s="15">
        <f>ROUND(SUM(D4:D43)/E47,0)</f>
        <v>17</v>
      </c>
      <c r="F49" s="14"/>
      <c r="G49" s="16">
        <f>C49</f>
        <v>18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5.33</v>
      </c>
      <c r="D50" s="17">
        <f>SUMIF(G4:G43,"*下層*",F4:F43)</f>
        <v>0.14000000000000001</v>
      </c>
      <c r="E50" s="4">
        <f>SUM(F4:F43)</f>
        <v>5.47</v>
      </c>
      <c r="F50" s="14"/>
      <c r="G50" s="18">
        <f>C50*100</f>
        <v>533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形状比＝89、Sr＝14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77" t="s">
        <v>18</v>
      </c>
      <c r="D53" s="77" t="s">
        <v>19</v>
      </c>
      <c r="E53" s="77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6</v>
      </c>
      <c r="D54" s="15">
        <f>COUNTIF(H4:H43,"▲")</f>
        <v>5</v>
      </c>
      <c r="E54" s="15">
        <f>COUNTA(H4:H43)</f>
        <v>11</v>
      </c>
      <c r="F54" s="11"/>
      <c r="G54" s="16">
        <f>C54*100</f>
        <v>600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14</v>
      </c>
      <c r="D55" s="15">
        <f>IF(D54&gt;0,ROUND(SUMIF(H4:H43,"▲",E4:E43)/D54,0),"")</f>
        <v>8</v>
      </c>
      <c r="E55" s="15">
        <f>ROUND(SUMIF(H4:H43,"*",E4:E43)/E54,0)</f>
        <v>11</v>
      </c>
      <c r="F55" s="14"/>
      <c r="G55" s="16">
        <f>C55</f>
        <v>14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14</v>
      </c>
      <c r="D56" s="15">
        <f>IF(D54&gt;0,ROUND(SUMIF(H4:H43,"▲",D4:D43)/D54,0),"")</f>
        <v>9</v>
      </c>
      <c r="E56" s="15">
        <f>ROUND(SUMIF(H4:H43,"*",D4:D43)/E54,0)</f>
        <v>11</v>
      </c>
      <c r="F56" s="14"/>
      <c r="G56" s="16">
        <f>C56</f>
        <v>14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0.65999999999999992</v>
      </c>
      <c r="D57" s="17">
        <f>SUMIF(H4:H43,"▲",F4:F43)</f>
        <v>0.14000000000000001</v>
      </c>
      <c r="E57" s="17">
        <f>SUM(C57:D57)</f>
        <v>0.79999999999999993</v>
      </c>
      <c r="F57" s="14"/>
      <c r="G57" s="20">
        <f>C57*100</f>
        <v>65.999999999999986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77" t="s">
        <v>18</v>
      </c>
      <c r="D60" s="77" t="s">
        <v>19</v>
      </c>
      <c r="E60" s="77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30</v>
      </c>
      <c r="D61" s="21">
        <f>IF(D47&gt;0,ROUND(D54/D47*100,1),"")</f>
        <v>100</v>
      </c>
      <c r="E61" s="21">
        <f>ROUND(E54/E47*100,1)</f>
        <v>44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12.4</v>
      </c>
      <c r="D62" s="21">
        <f>IF(D47&gt;0,ROUND(D57/D50*100,1),"")</f>
        <v>100</v>
      </c>
      <c r="E62" s="21">
        <f>ROUND(E57/E50*100,1)</f>
        <v>14.6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77" t="s">
        <v>18</v>
      </c>
      <c r="D65" s="77" t="s">
        <v>19</v>
      </c>
      <c r="E65" s="77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14</v>
      </c>
      <c r="D66" s="15">
        <f>D47-D54</f>
        <v>0</v>
      </c>
      <c r="E66" s="15">
        <f>SUM(C66:D66)</f>
        <v>14</v>
      </c>
      <c r="F66" s="11"/>
      <c r="G66" s="16">
        <f>C66*100</f>
        <v>1400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18</v>
      </c>
      <c r="D67" s="15" t="str">
        <f>IF(D66&gt;0,ROUND(SUMIFS(E4:E43,G7:G43,"*下層*",H4:H43,"")/D66,0),"")</f>
        <v/>
      </c>
      <c r="E67" s="15">
        <f>IF(E66&gt;0,ROUND(SUMIF(H4:H43,"",E4:E43)/E66,0),"")</f>
        <v>18</v>
      </c>
      <c r="F67" s="14"/>
      <c r="G67" s="16">
        <f>C67</f>
        <v>18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21</v>
      </c>
      <c r="D68" s="15" t="str">
        <f>IF(D66&gt;0,ROUND(SUMIFS(D4:D43,G7:G43,"*下層*",H4:H43,"")/D66,0),"")</f>
        <v/>
      </c>
      <c r="E68" s="15">
        <f>IF(E66&gt;0,ROUND(SUMIF(H4:H43,"",D4:D43)/E66,0),"")</f>
        <v>21</v>
      </c>
      <c r="F68" s="14"/>
      <c r="G68" s="16">
        <f>C68</f>
        <v>21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4.67</v>
      </c>
      <c r="D69" s="17" t="str">
        <f>IF(D66&gt;0,D50-D57,"")</f>
        <v/>
      </c>
      <c r="E69" s="4">
        <f>SUM(C69:D69)</f>
        <v>4.67</v>
      </c>
      <c r="F69" s="14"/>
      <c r="G69" s="18">
        <f>C69*100</f>
        <v>467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形状比＝86、Sr＝15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4E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95" priority="16" stopIfTrue="1">
      <formula>AND(($H4="スギ"),(#REF!&lt;12))</formula>
    </cfRule>
  </conditionalFormatting>
  <conditionalFormatting sqref="L4:L43">
    <cfRule type="expression" dxfId="94" priority="15" stopIfTrue="1">
      <formula>AND(($H4="スギ"),(#REF!&lt;22),(#REF!&gt;=12))</formula>
    </cfRule>
  </conditionalFormatting>
  <conditionalFormatting sqref="M4:M43">
    <cfRule type="expression" dxfId="93" priority="14" stopIfTrue="1">
      <formula>AND(($H4="スギ"),(#REF!&lt;32),(#REF!&gt;=22))</formula>
    </cfRule>
  </conditionalFormatting>
  <conditionalFormatting sqref="N4:N43">
    <cfRule type="expression" dxfId="92" priority="13" stopIfTrue="1">
      <formula>AND(($H4="スギ"),(#REF!&lt;42),(#REF!&gt;=32))</formula>
    </cfRule>
  </conditionalFormatting>
  <conditionalFormatting sqref="U4:U43 Z4:AF43 AJ4:AJ43 O4:P43">
    <cfRule type="expression" dxfId="91" priority="12" stopIfTrue="1">
      <formula>AND(($H4="スギ"),(#REF!&gt;=42))</formula>
    </cfRule>
  </conditionalFormatting>
  <conditionalFormatting sqref="Q4:Q43 AA4:AA43">
    <cfRule type="expression" dxfId="90" priority="11" stopIfTrue="1">
      <formula>AND(($H4="ヒノキ"),(#REF!&lt;12))</formula>
    </cfRule>
  </conditionalFormatting>
  <conditionalFormatting sqref="R4:R43 AB4:AE43">
    <cfRule type="expression" dxfId="89" priority="10" stopIfTrue="1">
      <formula>AND(($H4="ヒノキ"),(#REF!&lt;22),(#REF!&gt;=12))</formula>
    </cfRule>
  </conditionalFormatting>
  <conditionalFormatting sqref="S4:S43">
    <cfRule type="expression" dxfId="88" priority="9" stopIfTrue="1">
      <formula>AND(($H4="ヒノキ"),(#REF!&lt;32),(#REF!&gt;=22))</formula>
    </cfRule>
  </conditionalFormatting>
  <conditionalFormatting sqref="T4:U43 Z4:AF43 AJ4:AJ43">
    <cfRule type="expression" dxfId="87" priority="8" stopIfTrue="1">
      <formula>AND(($H4="ヒノキ"),(#REF!&gt;=32))</formula>
    </cfRule>
  </conditionalFormatting>
  <conditionalFormatting sqref="V4:V43 AA4:AA43">
    <cfRule type="expression" dxfId="86" priority="7" stopIfTrue="1">
      <formula>AND(($H4="アカマツ"),(#REF!&lt;12))</formula>
    </cfRule>
  </conditionalFormatting>
  <conditionalFormatting sqref="W4:W43 AB4:AB43">
    <cfRule type="expression" dxfId="85" priority="6" stopIfTrue="1">
      <formula>AND(($H4="アカマツ"),(#REF!&lt;22),(#REF!&gt;=12))</formula>
    </cfRule>
  </conditionalFormatting>
  <conditionalFormatting sqref="X4:X43 AC4:AC43">
    <cfRule type="expression" dxfId="84" priority="5" stopIfTrue="1">
      <formula>AND(($H4="アカマツ"),(#REF!&lt;42),(#REF!&gt;=22))</formula>
    </cfRule>
  </conditionalFormatting>
  <conditionalFormatting sqref="Y4:AF43 AJ4:AJ43">
    <cfRule type="expression" dxfId="83" priority="4" stopIfTrue="1">
      <formula>AND(($H4="アカマツ"),(#REF!&gt;=42))</formula>
    </cfRule>
  </conditionalFormatting>
  <conditionalFormatting sqref="AG4:AG43">
    <cfRule type="expression" dxfId="82" priority="3" stopIfTrue="1">
      <formula>AND(($H4&lt;&gt;"スギ"),($H4&lt;&gt;"ヒノキ"),($H4&lt;&gt;"アカマツ"),(#REF!&lt;12))</formula>
    </cfRule>
  </conditionalFormatting>
  <conditionalFormatting sqref="AH4:AH43">
    <cfRule type="expression" dxfId="8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80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AJ120"/>
  <sheetViews>
    <sheetView showGridLines="0" view="pageBreakPreview" zoomScaleNormal="85" zoomScaleSheetLayoutView="100" workbookViewId="0">
      <selection activeCell="I1" sqref="I1:I1048576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312</v>
      </c>
      <c r="B2" s="100"/>
      <c r="C2" s="100"/>
      <c r="D2" s="100"/>
      <c r="E2" s="100"/>
      <c r="F2" s="100"/>
      <c r="G2" s="100"/>
      <c r="H2" s="101" t="s">
        <v>61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34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33">
        <v>0</v>
      </c>
      <c r="L3" s="33">
        <v>12</v>
      </c>
      <c r="M3" s="33">
        <v>22</v>
      </c>
      <c r="N3" s="33">
        <v>32</v>
      </c>
      <c r="O3" s="33">
        <v>42</v>
      </c>
      <c r="P3" s="33" t="s">
        <v>14</v>
      </c>
      <c r="Q3" s="33">
        <v>0</v>
      </c>
      <c r="R3" s="33">
        <v>12</v>
      </c>
      <c r="S3" s="33">
        <v>22</v>
      </c>
      <c r="T3" s="33">
        <v>32</v>
      </c>
      <c r="U3" s="33" t="s">
        <v>14</v>
      </c>
      <c r="V3" s="33">
        <v>0</v>
      </c>
      <c r="W3" s="33">
        <v>12</v>
      </c>
      <c r="X3" s="33">
        <v>22</v>
      </c>
      <c r="Y3" s="33">
        <v>42</v>
      </c>
      <c r="Z3" s="33" t="s">
        <v>14</v>
      </c>
      <c r="AA3" s="33">
        <v>0</v>
      </c>
      <c r="AB3" s="33">
        <v>12</v>
      </c>
      <c r="AC3" s="33">
        <v>22</v>
      </c>
      <c r="AD3" s="33">
        <v>32</v>
      </c>
      <c r="AE3" s="33">
        <v>42</v>
      </c>
      <c r="AF3" s="33" t="s">
        <v>14</v>
      </c>
      <c r="AG3" s="33">
        <v>0</v>
      </c>
      <c r="AH3" s="33">
        <v>12</v>
      </c>
      <c r="AI3" s="33">
        <v>42</v>
      </c>
      <c r="AJ3" s="33" t="s">
        <v>14</v>
      </c>
    </row>
    <row r="4" spans="1:36" ht="12.95" customHeight="1" x14ac:dyDescent="0.15">
      <c r="A4" s="32">
        <v>81</v>
      </c>
      <c r="B4" s="99" t="s">
        <v>97</v>
      </c>
      <c r="C4" s="99"/>
      <c r="D4" s="32">
        <v>16</v>
      </c>
      <c r="E4" s="32">
        <v>16</v>
      </c>
      <c r="F4" s="4">
        <f t="shared" ref="F4:F43" si="0">IF(D4&gt;0,IF(B4="スギ",P4,IF(B4="ヒノキ",U4,IF(B4="アカマツ",Z4,IF(B4="カラマツ",AF4,AJ4)))),"")</f>
        <v>0.15</v>
      </c>
      <c r="G4" s="5" t="s">
        <v>42</v>
      </c>
      <c r="H4" s="32"/>
      <c r="I4" s="32" t="s">
        <v>55</v>
      </c>
      <c r="J4" s="1" t="s">
        <v>15</v>
      </c>
      <c r="K4" s="33">
        <f t="shared" ref="K4:K43" si="1">IF(ROUND(10^(-5+0.8769+1.7454*LOG(D4)+1.014*LOG(E4)),2)&gt;=0.01,ROUND(10^(-5+0.8769+1.7454*LOG(D4)+1.014*LOG(E4)),2),ROUND(10^(-5+0.8769+1.7454*LOG(D4)+1.014*LOG(E4)),3))</f>
        <v>0.16</v>
      </c>
      <c r="L4" s="33">
        <f t="shared" ref="L4:L43" si="2">ROUND(10^(-5+0.73504+1.83346*LOG(D4)+1.06569*LOG(E4)),2)</f>
        <v>0.17</v>
      </c>
      <c r="M4" s="33">
        <f t="shared" ref="M4:M43" si="3">ROUND(10^(-5+0.71514+1.74357*LOG(D4)+1.17719*LOG(E4)),2)</f>
        <v>0.17</v>
      </c>
      <c r="N4" s="33">
        <f t="shared" ref="N4:N43" si="4">ROUND(10^(-5+0.82956+1.76381*LOG(D4)+1.06412*LOG(E4)),2)</f>
        <v>0.17</v>
      </c>
      <c r="O4" s="33">
        <f t="shared" ref="O4:O43" si="5">ROUND(10^(-5+0.88226+1.79204*LOG(D4)+0.99303*LOG(E4)),2)</f>
        <v>0.17</v>
      </c>
      <c r="P4" s="33">
        <f>HLOOKUP($D4,K$3:O$43,MATCH($A4,$A$3:$A$43,0),1)</f>
        <v>0.17</v>
      </c>
      <c r="Q4" s="33">
        <f t="shared" ref="Q4:Q43" si="6">IF(ROUND(10^(1.810672*LOG(D4)+0.982833*LOG(E4)-4.173533),2)&gt;=0.01,ROUND(10^(1.810672*LOG(D4)+0.982833*LOG(E4)-4.173533),2),ROUND(10^(1.810672*LOG(D4)+0.982833*LOG(E4)-4.173533),3))</f>
        <v>0.15</v>
      </c>
      <c r="R4" s="33">
        <f t="shared" ref="R4:R43" si="7">ROUND(10^(1.905709*LOG(D4)+1.011385*LOG(E4)-4.293729),2)</f>
        <v>0.17</v>
      </c>
      <c r="S4" s="33">
        <f t="shared" ref="S4:S43" si="8">ROUND(10^(1.771888*LOG(D4)+1.138415*LOG(E4)-4.271259),2)</f>
        <v>0.17</v>
      </c>
      <c r="T4" s="33">
        <f t="shared" ref="T4:T43" si="9">ROUND(10^(1.671519*LOG(D4)+1.363617*LOG(E4)-4.404407),2)</f>
        <v>0.18</v>
      </c>
      <c r="U4" s="33">
        <f t="shared" ref="U4:U43" si="10">HLOOKUP($D4,Q$3:T$43,MATCH($A4,$A$3:$A$43,0),1)</f>
        <v>0.17</v>
      </c>
      <c r="V4" s="33">
        <f t="shared" ref="V4:V43" si="11">IF(ROUND(10^(-4.249503+1.946501*LOG(D4)+0.942682*LOG(E4)),2)&gt;=0.01,ROUND(10^(-4.249503+1.946501*LOG(D4)+0.942682*LOG(E4)),2),ROUND(10^(-4.249503+1.946501*LOG(D4)+0.942682*LOG(E4)),3))</f>
        <v>0.17</v>
      </c>
      <c r="W4" s="33">
        <f t="shared" ref="W4:W43" si="12">ROUND(10^(-4.155639+1.847898*LOG(D4)+0.951955*LOG(E4)),2)</f>
        <v>0.16</v>
      </c>
      <c r="X4" s="33">
        <f t="shared" ref="X4:X43" si="13">ROUND(10^(-4.194535+1.804172*LOG(D4)+1.034248*LOG(E4)),2)</f>
        <v>0.17</v>
      </c>
      <c r="Y4" s="33">
        <f t="shared" ref="Y4:Y43" si="14">ROUND(10^(-4.42347+2.006485*LOG(D4)+0.967757*LOG(E4)),2)</f>
        <v>0.14000000000000001</v>
      </c>
      <c r="Z4" s="33">
        <f t="shared" ref="Z4:Z43" si="15">HLOOKUP($D4,V$3:Y$43,MATCH($A4,$A$3:$A$43,0),1)</f>
        <v>0.16</v>
      </c>
      <c r="AA4" s="33">
        <f t="shared" ref="AA4:AA43" si="16">IF(ROUND(10^(1.80389*LOG(D4)+0.962587*LOG(E4)-4.155099),2)&gt;=0.01,ROUND(10^(1.80389*LOG(D4)+0.962587*LOG(E4)-4.155099),2),ROUND(10^(1.80389*LOG(D4)+0.962587*LOG(E4)-4.155099),3))</f>
        <v>0.15</v>
      </c>
      <c r="AB4" s="33">
        <f t="shared" ref="AB4:AB43" si="17">ROUND(10^(1.979213*LOG(D4)+0.998347*LOG(E4)-4.369281),2)</f>
        <v>0.16</v>
      </c>
      <c r="AC4" s="33">
        <f t="shared" ref="AC4:AC43" si="18">ROUND(10^(1.904401*LOG(D4)+1.062478*LOG(E4)-4.348104),2)</f>
        <v>0.17</v>
      </c>
      <c r="AD4" s="33">
        <f t="shared" ref="AD4:AD43" si="19">ROUND(10^(1.640825*LOG(D4)+1.080387*LOG(E4)-3.976731),2)</f>
        <v>0.2</v>
      </c>
      <c r="AE4" s="33">
        <f t="shared" ref="AE4:AE43" si="20">ROUND(10^(1.90887*LOG(D4)+1.088002*LOG(E4)-4.431495),2)</f>
        <v>0.15</v>
      </c>
      <c r="AF4" s="33">
        <f t="shared" ref="AF4:AF43" si="21">HLOOKUP($D4,AA$3:AE$43,MATCH($A4,$A$3:$A$43,0),1)</f>
        <v>0.16</v>
      </c>
      <c r="AG4" s="33">
        <f t="shared" ref="AG4:AG43" si="22">IF(ROUND(10^(1.94019664*LOG(D4)+0.84689666*LOG(E4)-4.20067295),2)&gt;=0.01,ROUND(10^(1.94019664*LOG(D4)+0.84689666*LOG(E4)-4.20067295),2),ROUND(10^(1.94019664*LOG(D4)+0.84689666*LOG(E4)-4.20067295),3))</f>
        <v>0.14000000000000001</v>
      </c>
      <c r="AH4" s="33">
        <f t="shared" ref="AH4:AH43" si="23">ROUND(10^(1.93813902*LOG(D4)+0.96697002*LOG(E4)-4.32216295),2)</f>
        <v>0.15</v>
      </c>
      <c r="AI4" s="33">
        <f t="shared" ref="AI4:AI43" si="24">ROUND(10^(1.82464098*LOG(D4)+0.97625989*LOG(E4)-4.15096808),2)</f>
        <v>0.17</v>
      </c>
      <c r="AJ4" s="33">
        <f t="shared" ref="AJ4:AJ43" si="25">HLOOKUP($D4,AG$3:AI$43,MATCH($A4,$A$3:$A$43,0),1)</f>
        <v>0.15</v>
      </c>
    </row>
    <row r="5" spans="1:36" ht="12.95" customHeight="1" x14ac:dyDescent="0.15">
      <c r="A5" s="32">
        <v>82</v>
      </c>
      <c r="B5" s="99" t="s">
        <v>97</v>
      </c>
      <c r="C5" s="99"/>
      <c r="D5" s="32">
        <v>14</v>
      </c>
      <c r="E5" s="32">
        <v>16</v>
      </c>
      <c r="F5" s="4">
        <f t="shared" si="0"/>
        <v>0.12</v>
      </c>
      <c r="G5" s="5" t="s">
        <v>42</v>
      </c>
      <c r="H5" s="32"/>
      <c r="I5" s="32"/>
      <c r="J5" s="1" t="s">
        <v>15</v>
      </c>
      <c r="K5" s="33">
        <f t="shared" si="1"/>
        <v>0.13</v>
      </c>
      <c r="L5" s="33">
        <f t="shared" si="2"/>
        <v>0.13</v>
      </c>
      <c r="M5" s="33">
        <f t="shared" si="3"/>
        <v>0.14000000000000001</v>
      </c>
      <c r="N5" s="33">
        <f t="shared" si="4"/>
        <v>0.14000000000000001</v>
      </c>
      <c r="O5" s="33">
        <f t="shared" si="5"/>
        <v>0.14000000000000001</v>
      </c>
      <c r="P5" s="33">
        <f t="shared" ref="P5:P43" si="26">HLOOKUP($D5,K$3:O$43,MATCH(A5,$A$3:$A$43,0),1)</f>
        <v>0.13</v>
      </c>
      <c r="Q5" s="33">
        <f t="shared" si="6"/>
        <v>0.12</v>
      </c>
      <c r="R5" s="33">
        <f t="shared" si="7"/>
        <v>0.13</v>
      </c>
      <c r="S5" s="33">
        <f t="shared" si="8"/>
        <v>0.14000000000000001</v>
      </c>
      <c r="T5" s="33">
        <f t="shared" si="9"/>
        <v>0.14000000000000001</v>
      </c>
      <c r="U5" s="33">
        <f t="shared" si="10"/>
        <v>0.13</v>
      </c>
      <c r="V5" s="33">
        <f t="shared" si="11"/>
        <v>0.13</v>
      </c>
      <c r="W5" s="33">
        <f t="shared" si="12"/>
        <v>0.13</v>
      </c>
      <c r="X5" s="33">
        <f t="shared" si="13"/>
        <v>0.13</v>
      </c>
      <c r="Y5" s="33">
        <f t="shared" si="14"/>
        <v>0.11</v>
      </c>
      <c r="Z5" s="33">
        <f t="shared" si="15"/>
        <v>0.13</v>
      </c>
      <c r="AA5" s="33">
        <f t="shared" si="16"/>
        <v>0.12</v>
      </c>
      <c r="AB5" s="33">
        <f t="shared" si="17"/>
        <v>0.13</v>
      </c>
      <c r="AC5" s="33">
        <f t="shared" si="18"/>
        <v>0.13</v>
      </c>
      <c r="AD5" s="33">
        <f t="shared" si="19"/>
        <v>0.16</v>
      </c>
      <c r="AE5" s="33">
        <f t="shared" si="20"/>
        <v>0.12</v>
      </c>
      <c r="AF5" s="33">
        <f t="shared" si="21"/>
        <v>0.13</v>
      </c>
      <c r="AG5" s="33">
        <f t="shared" si="22"/>
        <v>0.11</v>
      </c>
      <c r="AH5" s="33">
        <f t="shared" si="23"/>
        <v>0.12</v>
      </c>
      <c r="AI5" s="33">
        <f t="shared" si="24"/>
        <v>0.13</v>
      </c>
      <c r="AJ5" s="33">
        <f t="shared" si="25"/>
        <v>0.12</v>
      </c>
    </row>
    <row r="6" spans="1:36" ht="12.95" customHeight="1" x14ac:dyDescent="0.15">
      <c r="A6" s="44">
        <v>83</v>
      </c>
      <c r="B6" s="99" t="s">
        <v>97</v>
      </c>
      <c r="C6" s="99"/>
      <c r="D6" s="32">
        <v>8</v>
      </c>
      <c r="E6" s="32">
        <v>13</v>
      </c>
      <c r="F6" s="4">
        <f t="shared" si="0"/>
        <v>0.03</v>
      </c>
      <c r="G6" s="5" t="s">
        <v>42</v>
      </c>
      <c r="H6" s="44" t="s">
        <v>32</v>
      </c>
      <c r="I6" s="5"/>
      <c r="J6" s="1" t="s">
        <v>15</v>
      </c>
      <c r="K6" s="33">
        <f t="shared" si="1"/>
        <v>0.04</v>
      </c>
      <c r="L6" s="33">
        <f t="shared" si="2"/>
        <v>0.04</v>
      </c>
      <c r="M6" s="33">
        <f t="shared" si="3"/>
        <v>0.04</v>
      </c>
      <c r="N6" s="33">
        <f t="shared" si="4"/>
        <v>0.04</v>
      </c>
      <c r="O6" s="33">
        <f t="shared" si="5"/>
        <v>0.04</v>
      </c>
      <c r="P6" s="33">
        <f t="shared" si="26"/>
        <v>0.04</v>
      </c>
      <c r="Q6" s="33">
        <f t="shared" si="6"/>
        <v>0.04</v>
      </c>
      <c r="R6" s="33">
        <f t="shared" si="7"/>
        <v>0.04</v>
      </c>
      <c r="S6" s="33">
        <f t="shared" si="8"/>
        <v>0.04</v>
      </c>
      <c r="T6" s="33">
        <f t="shared" si="9"/>
        <v>0.04</v>
      </c>
      <c r="U6" s="33">
        <f t="shared" si="10"/>
        <v>0.04</v>
      </c>
      <c r="V6" s="33">
        <f t="shared" si="11"/>
        <v>0.04</v>
      </c>
      <c r="W6" s="33">
        <f t="shared" si="12"/>
        <v>0.04</v>
      </c>
      <c r="X6" s="33">
        <f t="shared" si="13"/>
        <v>0.04</v>
      </c>
      <c r="Y6" s="33">
        <f t="shared" si="14"/>
        <v>0.03</v>
      </c>
      <c r="Z6" s="33">
        <f t="shared" si="15"/>
        <v>0.04</v>
      </c>
      <c r="AA6" s="33">
        <f t="shared" si="16"/>
        <v>0.04</v>
      </c>
      <c r="AB6" s="33">
        <f t="shared" si="17"/>
        <v>0.03</v>
      </c>
      <c r="AC6" s="33">
        <f t="shared" si="18"/>
        <v>0.04</v>
      </c>
      <c r="AD6" s="33">
        <f t="shared" si="19"/>
        <v>0.05</v>
      </c>
      <c r="AE6" s="33">
        <f t="shared" si="20"/>
        <v>0.03</v>
      </c>
      <c r="AF6" s="33">
        <f t="shared" si="21"/>
        <v>0.04</v>
      </c>
      <c r="AG6" s="33">
        <f t="shared" si="22"/>
        <v>0.03</v>
      </c>
      <c r="AH6" s="33">
        <f t="shared" si="23"/>
        <v>0.03</v>
      </c>
      <c r="AI6" s="33">
        <f t="shared" si="24"/>
        <v>0.04</v>
      </c>
      <c r="AJ6" s="33">
        <f t="shared" si="25"/>
        <v>0.03</v>
      </c>
    </row>
    <row r="7" spans="1:36" ht="12.95" customHeight="1" x14ac:dyDescent="0.15">
      <c r="A7" s="44">
        <v>84</v>
      </c>
      <c r="B7" s="99" t="s">
        <v>97</v>
      </c>
      <c r="C7" s="99"/>
      <c r="D7" s="32">
        <v>8</v>
      </c>
      <c r="E7" s="32">
        <v>12</v>
      </c>
      <c r="F7" s="4">
        <f t="shared" si="0"/>
        <v>0.03</v>
      </c>
      <c r="G7" s="5" t="s">
        <v>44</v>
      </c>
      <c r="H7" s="44" t="s">
        <v>32</v>
      </c>
      <c r="I7" s="5"/>
      <c r="J7" s="1" t="s">
        <v>15</v>
      </c>
      <c r="K7" s="33">
        <f t="shared" si="1"/>
        <v>0.04</v>
      </c>
      <c r="L7" s="33">
        <f t="shared" si="2"/>
        <v>0.03</v>
      </c>
      <c r="M7" s="33">
        <f t="shared" si="3"/>
        <v>0.04</v>
      </c>
      <c r="N7" s="33">
        <f t="shared" si="4"/>
        <v>0.04</v>
      </c>
      <c r="O7" s="33">
        <f t="shared" si="5"/>
        <v>0.04</v>
      </c>
      <c r="P7" s="33">
        <f t="shared" si="26"/>
        <v>0.04</v>
      </c>
      <c r="Q7" s="33">
        <f t="shared" si="6"/>
        <v>0.03</v>
      </c>
      <c r="R7" s="33">
        <f t="shared" si="7"/>
        <v>0.03</v>
      </c>
      <c r="S7" s="33">
        <f t="shared" si="8"/>
        <v>0.04</v>
      </c>
      <c r="T7" s="33">
        <f t="shared" si="9"/>
        <v>0.04</v>
      </c>
      <c r="U7" s="33">
        <f t="shared" si="10"/>
        <v>0.03</v>
      </c>
      <c r="V7" s="33">
        <f t="shared" si="11"/>
        <v>0.03</v>
      </c>
      <c r="W7" s="33">
        <f t="shared" si="12"/>
        <v>0.03</v>
      </c>
      <c r="X7" s="33">
        <f t="shared" si="13"/>
        <v>0.04</v>
      </c>
      <c r="Y7" s="33">
        <f t="shared" si="14"/>
        <v>0.03</v>
      </c>
      <c r="Z7" s="33">
        <f t="shared" si="15"/>
        <v>0.03</v>
      </c>
      <c r="AA7" s="33">
        <f t="shared" si="16"/>
        <v>0.03</v>
      </c>
      <c r="AB7" s="33">
        <f t="shared" si="17"/>
        <v>0.03</v>
      </c>
      <c r="AC7" s="33">
        <f t="shared" si="18"/>
        <v>0.03</v>
      </c>
      <c r="AD7" s="33">
        <f t="shared" si="19"/>
        <v>0.05</v>
      </c>
      <c r="AE7" s="33">
        <f t="shared" si="20"/>
        <v>0.03</v>
      </c>
      <c r="AF7" s="33">
        <f t="shared" si="21"/>
        <v>0.03</v>
      </c>
      <c r="AG7" s="33">
        <f t="shared" si="22"/>
        <v>0.03</v>
      </c>
      <c r="AH7" s="33">
        <f t="shared" si="23"/>
        <v>0.03</v>
      </c>
      <c r="AI7" s="33">
        <f t="shared" si="24"/>
        <v>0.04</v>
      </c>
      <c r="AJ7" s="33">
        <f t="shared" si="25"/>
        <v>0.03</v>
      </c>
    </row>
    <row r="8" spans="1:36" ht="12.95" customHeight="1" x14ac:dyDescent="0.15">
      <c r="A8" s="44">
        <v>85</v>
      </c>
      <c r="B8" s="99" t="s">
        <v>97</v>
      </c>
      <c r="C8" s="99"/>
      <c r="D8" s="32">
        <v>6</v>
      </c>
      <c r="E8" s="32">
        <v>10</v>
      </c>
      <c r="F8" s="4">
        <f t="shared" si="0"/>
        <v>0.01</v>
      </c>
      <c r="G8" s="5" t="s">
        <v>44</v>
      </c>
      <c r="H8" s="44" t="s">
        <v>32</v>
      </c>
      <c r="I8" s="5"/>
      <c r="J8" s="1" t="s">
        <v>15</v>
      </c>
      <c r="K8" s="33">
        <f t="shared" si="1"/>
        <v>0.02</v>
      </c>
      <c r="L8" s="33">
        <f t="shared" si="2"/>
        <v>0.02</v>
      </c>
      <c r="M8" s="33">
        <f t="shared" si="3"/>
        <v>0.02</v>
      </c>
      <c r="N8" s="33">
        <f t="shared" si="4"/>
        <v>0.02</v>
      </c>
      <c r="O8" s="33">
        <f t="shared" si="5"/>
        <v>0.02</v>
      </c>
      <c r="P8" s="33">
        <f t="shared" si="26"/>
        <v>0.02</v>
      </c>
      <c r="Q8" s="33">
        <f t="shared" si="6"/>
        <v>0.02</v>
      </c>
      <c r="R8" s="33">
        <f t="shared" si="7"/>
        <v>0.02</v>
      </c>
      <c r="S8" s="33">
        <f t="shared" si="8"/>
        <v>0.02</v>
      </c>
      <c r="T8" s="33">
        <f t="shared" si="9"/>
        <v>0.02</v>
      </c>
      <c r="U8" s="33">
        <f t="shared" si="10"/>
        <v>0.02</v>
      </c>
      <c r="V8" s="33">
        <f t="shared" si="11"/>
        <v>0.02</v>
      </c>
      <c r="W8" s="33">
        <f t="shared" si="12"/>
        <v>0.02</v>
      </c>
      <c r="X8" s="33">
        <f t="shared" si="13"/>
        <v>0.02</v>
      </c>
      <c r="Y8" s="33">
        <f t="shared" si="14"/>
        <v>0.01</v>
      </c>
      <c r="Z8" s="33">
        <f t="shared" si="15"/>
        <v>0.02</v>
      </c>
      <c r="AA8" s="33">
        <f t="shared" si="16"/>
        <v>0.02</v>
      </c>
      <c r="AB8" s="33">
        <f t="shared" si="17"/>
        <v>0.01</v>
      </c>
      <c r="AC8" s="33">
        <f t="shared" si="18"/>
        <v>0.02</v>
      </c>
      <c r="AD8" s="33">
        <f t="shared" si="19"/>
        <v>0.02</v>
      </c>
      <c r="AE8" s="33">
        <f t="shared" si="20"/>
        <v>0.01</v>
      </c>
      <c r="AF8" s="33">
        <f t="shared" si="21"/>
        <v>0.02</v>
      </c>
      <c r="AG8" s="33">
        <f t="shared" si="22"/>
        <v>0.01</v>
      </c>
      <c r="AH8" s="33">
        <f t="shared" si="23"/>
        <v>0.01</v>
      </c>
      <c r="AI8" s="33">
        <f t="shared" si="24"/>
        <v>0.02</v>
      </c>
      <c r="AJ8" s="33">
        <f t="shared" si="25"/>
        <v>0.01</v>
      </c>
    </row>
    <row r="9" spans="1:36" ht="12.95" customHeight="1" x14ac:dyDescent="0.15">
      <c r="A9" s="44">
        <v>86</v>
      </c>
      <c r="B9" s="99" t="s">
        <v>98</v>
      </c>
      <c r="C9" s="99"/>
      <c r="D9" s="32">
        <v>6</v>
      </c>
      <c r="E9" s="32">
        <v>9</v>
      </c>
      <c r="F9" s="4">
        <f t="shared" si="0"/>
        <v>0.01</v>
      </c>
      <c r="G9" s="5"/>
      <c r="H9" s="44" t="s">
        <v>32</v>
      </c>
      <c r="I9" s="5"/>
      <c r="J9" s="1" t="s">
        <v>15</v>
      </c>
      <c r="K9" s="33">
        <f t="shared" si="1"/>
        <v>0.02</v>
      </c>
      <c r="L9" s="33">
        <f t="shared" si="2"/>
        <v>0.02</v>
      </c>
      <c r="M9" s="33">
        <f t="shared" si="3"/>
        <v>0.02</v>
      </c>
      <c r="N9" s="33">
        <f t="shared" si="4"/>
        <v>0.02</v>
      </c>
      <c r="O9" s="33">
        <f t="shared" si="5"/>
        <v>0.02</v>
      </c>
      <c r="P9" s="33">
        <f t="shared" si="26"/>
        <v>0.02</v>
      </c>
      <c r="Q9" s="33">
        <f t="shared" si="6"/>
        <v>0.01</v>
      </c>
      <c r="R9" s="33">
        <f t="shared" si="7"/>
        <v>0.01</v>
      </c>
      <c r="S9" s="33">
        <f t="shared" si="8"/>
        <v>0.02</v>
      </c>
      <c r="T9" s="33">
        <f t="shared" si="9"/>
        <v>0.02</v>
      </c>
      <c r="U9" s="33">
        <f t="shared" si="10"/>
        <v>0.01</v>
      </c>
      <c r="V9" s="33">
        <f t="shared" si="11"/>
        <v>0.01</v>
      </c>
      <c r="W9" s="33">
        <f t="shared" si="12"/>
        <v>0.02</v>
      </c>
      <c r="X9" s="33">
        <f t="shared" si="13"/>
        <v>0.02</v>
      </c>
      <c r="Y9" s="33">
        <f t="shared" si="14"/>
        <v>0.01</v>
      </c>
      <c r="Z9" s="33">
        <f t="shared" si="15"/>
        <v>0.01</v>
      </c>
      <c r="AA9" s="33">
        <f t="shared" si="16"/>
        <v>0.01</v>
      </c>
      <c r="AB9" s="33">
        <f t="shared" si="17"/>
        <v>0.01</v>
      </c>
      <c r="AC9" s="33">
        <f t="shared" si="18"/>
        <v>0.01</v>
      </c>
      <c r="AD9" s="33">
        <f t="shared" si="19"/>
        <v>0.02</v>
      </c>
      <c r="AE9" s="33">
        <f t="shared" si="20"/>
        <v>0.01</v>
      </c>
      <c r="AF9" s="33">
        <f t="shared" si="21"/>
        <v>0.01</v>
      </c>
      <c r="AG9" s="33">
        <f t="shared" si="22"/>
        <v>0.01</v>
      </c>
      <c r="AH9" s="33">
        <f t="shared" si="23"/>
        <v>0.01</v>
      </c>
      <c r="AI9" s="33">
        <f t="shared" si="24"/>
        <v>0.02</v>
      </c>
      <c r="AJ9" s="33">
        <f t="shared" si="25"/>
        <v>0.01</v>
      </c>
    </row>
    <row r="10" spans="1:36" ht="12.95" customHeight="1" x14ac:dyDescent="0.15">
      <c r="A10" s="44">
        <v>87</v>
      </c>
      <c r="B10" s="99" t="s">
        <v>91</v>
      </c>
      <c r="C10" s="99"/>
      <c r="D10" s="32">
        <v>6</v>
      </c>
      <c r="E10" s="32">
        <v>8</v>
      </c>
      <c r="F10" s="4">
        <f t="shared" si="0"/>
        <v>0.01</v>
      </c>
      <c r="G10" s="5"/>
      <c r="H10" s="44" t="s">
        <v>32</v>
      </c>
      <c r="I10" s="5"/>
      <c r="J10" s="1" t="s">
        <v>15</v>
      </c>
      <c r="K10" s="33">
        <f t="shared" si="1"/>
        <v>0.01</v>
      </c>
      <c r="L10" s="33">
        <f t="shared" si="2"/>
        <v>0.01</v>
      </c>
      <c r="M10" s="33">
        <f t="shared" si="3"/>
        <v>0.01</v>
      </c>
      <c r="N10" s="33">
        <f t="shared" si="4"/>
        <v>0.01</v>
      </c>
      <c r="O10" s="33">
        <f t="shared" si="5"/>
        <v>0.01</v>
      </c>
      <c r="P10" s="33">
        <f t="shared" si="26"/>
        <v>0.01</v>
      </c>
      <c r="Q10" s="33">
        <f t="shared" si="6"/>
        <v>0.01</v>
      </c>
      <c r="R10" s="33">
        <f t="shared" si="7"/>
        <v>0.01</v>
      </c>
      <c r="S10" s="33">
        <f t="shared" si="8"/>
        <v>0.01</v>
      </c>
      <c r="T10" s="33">
        <f t="shared" si="9"/>
        <v>0.01</v>
      </c>
      <c r="U10" s="33">
        <f t="shared" si="10"/>
        <v>0.01</v>
      </c>
      <c r="V10" s="33">
        <f t="shared" si="11"/>
        <v>0.01</v>
      </c>
      <c r="W10" s="33">
        <f t="shared" si="12"/>
        <v>0.01</v>
      </c>
      <c r="X10" s="33">
        <f t="shared" si="13"/>
        <v>0.01</v>
      </c>
      <c r="Y10" s="33">
        <f t="shared" si="14"/>
        <v>0.01</v>
      </c>
      <c r="Z10" s="33">
        <f t="shared" si="15"/>
        <v>0.01</v>
      </c>
      <c r="AA10" s="33">
        <f t="shared" si="16"/>
        <v>0.01</v>
      </c>
      <c r="AB10" s="33">
        <f t="shared" si="17"/>
        <v>0.01</v>
      </c>
      <c r="AC10" s="33">
        <f t="shared" si="18"/>
        <v>0.01</v>
      </c>
      <c r="AD10" s="33">
        <f t="shared" si="19"/>
        <v>0.02</v>
      </c>
      <c r="AE10" s="33">
        <f t="shared" si="20"/>
        <v>0.01</v>
      </c>
      <c r="AF10" s="33">
        <f t="shared" si="21"/>
        <v>0.01</v>
      </c>
      <c r="AG10" s="33">
        <f t="shared" si="22"/>
        <v>0.01</v>
      </c>
      <c r="AH10" s="33">
        <f t="shared" si="23"/>
        <v>0.01</v>
      </c>
      <c r="AI10" s="33">
        <f t="shared" si="24"/>
        <v>0.01</v>
      </c>
      <c r="AJ10" s="33">
        <f t="shared" si="25"/>
        <v>0.01</v>
      </c>
    </row>
    <row r="11" spans="1:36" ht="12.95" customHeight="1" x14ac:dyDescent="0.15">
      <c r="A11" s="44">
        <v>88</v>
      </c>
      <c r="B11" s="99" t="s">
        <v>99</v>
      </c>
      <c r="C11" s="99"/>
      <c r="D11" s="32">
        <v>12</v>
      </c>
      <c r="E11" s="32">
        <v>11</v>
      </c>
      <c r="F11" s="4">
        <f t="shared" si="0"/>
        <v>0.06</v>
      </c>
      <c r="G11" s="5" t="s">
        <v>75</v>
      </c>
      <c r="H11" s="44" t="s">
        <v>32</v>
      </c>
      <c r="I11" s="5"/>
      <c r="J11" s="1" t="s">
        <v>15</v>
      </c>
      <c r="K11" s="33">
        <f t="shared" si="1"/>
        <v>7.0000000000000007E-2</v>
      </c>
      <c r="L11" s="33">
        <f t="shared" si="2"/>
        <v>7.0000000000000007E-2</v>
      </c>
      <c r="M11" s="33">
        <f t="shared" si="3"/>
        <v>7.0000000000000007E-2</v>
      </c>
      <c r="N11" s="33">
        <f t="shared" si="4"/>
        <v>7.0000000000000007E-2</v>
      </c>
      <c r="O11" s="33">
        <f t="shared" si="5"/>
        <v>7.0000000000000007E-2</v>
      </c>
      <c r="P11" s="33">
        <f t="shared" si="26"/>
        <v>7.0000000000000007E-2</v>
      </c>
      <c r="Q11" s="33">
        <f t="shared" si="6"/>
        <v>0.06</v>
      </c>
      <c r="R11" s="33">
        <f t="shared" si="7"/>
        <v>7.0000000000000007E-2</v>
      </c>
      <c r="S11" s="33">
        <f t="shared" si="8"/>
        <v>7.0000000000000007E-2</v>
      </c>
      <c r="T11" s="33">
        <f t="shared" si="9"/>
        <v>7.0000000000000007E-2</v>
      </c>
      <c r="U11" s="33">
        <f t="shared" si="10"/>
        <v>7.0000000000000007E-2</v>
      </c>
      <c r="V11" s="33">
        <f t="shared" si="11"/>
        <v>7.0000000000000007E-2</v>
      </c>
      <c r="W11" s="33">
        <f t="shared" si="12"/>
        <v>7.0000000000000007E-2</v>
      </c>
      <c r="X11" s="33">
        <f t="shared" si="13"/>
        <v>7.0000000000000007E-2</v>
      </c>
      <c r="Y11" s="33">
        <f t="shared" si="14"/>
        <v>0.06</v>
      </c>
      <c r="Z11" s="33">
        <f t="shared" si="15"/>
        <v>7.0000000000000007E-2</v>
      </c>
      <c r="AA11" s="33">
        <f t="shared" si="16"/>
        <v>0.06</v>
      </c>
      <c r="AB11" s="33">
        <f t="shared" si="17"/>
        <v>0.06</v>
      </c>
      <c r="AC11" s="33">
        <f t="shared" si="18"/>
        <v>7.0000000000000007E-2</v>
      </c>
      <c r="AD11" s="33">
        <f t="shared" si="19"/>
        <v>0.08</v>
      </c>
      <c r="AE11" s="33">
        <f t="shared" si="20"/>
        <v>0.06</v>
      </c>
      <c r="AF11" s="33">
        <f t="shared" si="21"/>
        <v>0.06</v>
      </c>
      <c r="AG11" s="33">
        <f t="shared" si="22"/>
        <v>0.06</v>
      </c>
      <c r="AH11" s="33">
        <f t="shared" si="23"/>
        <v>0.06</v>
      </c>
      <c r="AI11" s="33">
        <f t="shared" si="24"/>
        <v>7.0000000000000007E-2</v>
      </c>
      <c r="AJ11" s="33">
        <f t="shared" si="25"/>
        <v>0.06</v>
      </c>
    </row>
    <row r="12" spans="1:36" ht="12.95" customHeight="1" x14ac:dyDescent="0.15">
      <c r="A12" s="44">
        <v>89</v>
      </c>
      <c r="B12" s="99" t="s">
        <v>88</v>
      </c>
      <c r="C12" s="99"/>
      <c r="D12" s="32">
        <v>14</v>
      </c>
      <c r="E12" s="32">
        <v>16</v>
      </c>
      <c r="F12" s="4">
        <f t="shared" si="0"/>
        <v>0.12</v>
      </c>
      <c r="G12" s="5" t="s">
        <v>42</v>
      </c>
      <c r="H12" s="44"/>
      <c r="I12" s="5"/>
      <c r="J12" s="1" t="s">
        <v>15</v>
      </c>
      <c r="K12" s="33">
        <f t="shared" si="1"/>
        <v>0.13</v>
      </c>
      <c r="L12" s="33">
        <f t="shared" si="2"/>
        <v>0.13</v>
      </c>
      <c r="M12" s="33">
        <f t="shared" si="3"/>
        <v>0.14000000000000001</v>
      </c>
      <c r="N12" s="33">
        <f t="shared" si="4"/>
        <v>0.14000000000000001</v>
      </c>
      <c r="O12" s="33">
        <f t="shared" si="5"/>
        <v>0.14000000000000001</v>
      </c>
      <c r="P12" s="33">
        <f t="shared" si="26"/>
        <v>0.13</v>
      </c>
      <c r="Q12" s="33">
        <f t="shared" si="6"/>
        <v>0.12</v>
      </c>
      <c r="R12" s="33">
        <f t="shared" si="7"/>
        <v>0.13</v>
      </c>
      <c r="S12" s="33">
        <f t="shared" si="8"/>
        <v>0.14000000000000001</v>
      </c>
      <c r="T12" s="33">
        <f t="shared" si="9"/>
        <v>0.14000000000000001</v>
      </c>
      <c r="U12" s="33">
        <f t="shared" si="10"/>
        <v>0.13</v>
      </c>
      <c r="V12" s="33">
        <f t="shared" si="11"/>
        <v>0.13</v>
      </c>
      <c r="W12" s="33">
        <f t="shared" si="12"/>
        <v>0.13</v>
      </c>
      <c r="X12" s="33">
        <f t="shared" si="13"/>
        <v>0.13</v>
      </c>
      <c r="Y12" s="33">
        <f t="shared" si="14"/>
        <v>0.11</v>
      </c>
      <c r="Z12" s="33">
        <f t="shared" si="15"/>
        <v>0.13</v>
      </c>
      <c r="AA12" s="33">
        <f t="shared" si="16"/>
        <v>0.12</v>
      </c>
      <c r="AB12" s="33">
        <f t="shared" si="17"/>
        <v>0.13</v>
      </c>
      <c r="AC12" s="33">
        <f t="shared" si="18"/>
        <v>0.13</v>
      </c>
      <c r="AD12" s="33">
        <f t="shared" si="19"/>
        <v>0.16</v>
      </c>
      <c r="AE12" s="33">
        <f t="shared" si="20"/>
        <v>0.12</v>
      </c>
      <c r="AF12" s="33">
        <f t="shared" si="21"/>
        <v>0.13</v>
      </c>
      <c r="AG12" s="33">
        <f t="shared" si="22"/>
        <v>0.11</v>
      </c>
      <c r="AH12" s="33">
        <f t="shared" si="23"/>
        <v>0.12</v>
      </c>
      <c r="AI12" s="33">
        <f t="shared" si="24"/>
        <v>0.13</v>
      </c>
      <c r="AJ12" s="33">
        <f t="shared" si="25"/>
        <v>0.12</v>
      </c>
    </row>
    <row r="13" spans="1:36" ht="12.95" customHeight="1" x14ac:dyDescent="0.15">
      <c r="A13" s="44">
        <v>90</v>
      </c>
      <c r="B13" s="99" t="s">
        <v>88</v>
      </c>
      <c r="C13" s="99"/>
      <c r="D13" s="32">
        <v>12</v>
      </c>
      <c r="E13" s="32">
        <v>16</v>
      </c>
      <c r="F13" s="4">
        <f t="shared" si="0"/>
        <v>0.09</v>
      </c>
      <c r="G13" s="5" t="s">
        <v>42</v>
      </c>
      <c r="H13" s="44" t="s">
        <v>32</v>
      </c>
      <c r="I13" s="5"/>
      <c r="J13" s="1" t="s">
        <v>15</v>
      </c>
      <c r="K13" s="33">
        <f t="shared" si="1"/>
        <v>0.1</v>
      </c>
      <c r="L13" s="33">
        <f t="shared" si="2"/>
        <v>0.1</v>
      </c>
      <c r="M13" s="33">
        <f t="shared" si="3"/>
        <v>0.1</v>
      </c>
      <c r="N13" s="33">
        <f t="shared" si="4"/>
        <v>0.1</v>
      </c>
      <c r="O13" s="33">
        <f t="shared" si="5"/>
        <v>0.1</v>
      </c>
      <c r="P13" s="33">
        <f t="shared" si="26"/>
        <v>0.1</v>
      </c>
      <c r="Q13" s="33">
        <f t="shared" si="6"/>
        <v>0.09</v>
      </c>
      <c r="R13" s="33">
        <f t="shared" si="7"/>
        <v>0.1</v>
      </c>
      <c r="S13" s="33">
        <f t="shared" si="8"/>
        <v>0.1</v>
      </c>
      <c r="T13" s="33">
        <f t="shared" si="9"/>
        <v>0.11</v>
      </c>
      <c r="U13" s="33">
        <f t="shared" si="10"/>
        <v>0.1</v>
      </c>
      <c r="V13" s="33">
        <f t="shared" si="11"/>
        <v>0.1</v>
      </c>
      <c r="W13" s="33">
        <f t="shared" si="12"/>
        <v>0.1</v>
      </c>
      <c r="X13" s="33">
        <f t="shared" si="13"/>
        <v>0.1</v>
      </c>
      <c r="Y13" s="33">
        <f t="shared" si="14"/>
        <v>0.08</v>
      </c>
      <c r="Z13" s="33">
        <f t="shared" si="15"/>
        <v>0.1</v>
      </c>
      <c r="AA13" s="33">
        <f t="shared" si="16"/>
        <v>0.09</v>
      </c>
      <c r="AB13" s="33">
        <f t="shared" si="17"/>
        <v>0.09</v>
      </c>
      <c r="AC13" s="33">
        <f t="shared" si="18"/>
        <v>0.1</v>
      </c>
      <c r="AD13" s="33">
        <f t="shared" si="19"/>
        <v>0.12</v>
      </c>
      <c r="AE13" s="33">
        <f t="shared" si="20"/>
        <v>0.09</v>
      </c>
      <c r="AF13" s="33">
        <f t="shared" si="21"/>
        <v>0.09</v>
      </c>
      <c r="AG13" s="33">
        <f t="shared" si="22"/>
        <v>0.08</v>
      </c>
      <c r="AH13" s="33">
        <f t="shared" si="23"/>
        <v>0.09</v>
      </c>
      <c r="AI13" s="33">
        <f t="shared" si="24"/>
        <v>0.1</v>
      </c>
      <c r="AJ13" s="33">
        <f t="shared" si="25"/>
        <v>0.09</v>
      </c>
    </row>
    <row r="14" spans="1:36" ht="12.95" customHeight="1" x14ac:dyDescent="0.15">
      <c r="A14" s="44">
        <v>91</v>
      </c>
      <c r="B14" s="99" t="s">
        <v>100</v>
      </c>
      <c r="C14" s="99"/>
      <c r="D14" s="32">
        <v>6</v>
      </c>
      <c r="E14" s="32">
        <v>10</v>
      </c>
      <c r="F14" s="4">
        <f t="shared" si="0"/>
        <v>0.01</v>
      </c>
      <c r="G14" s="5" t="s">
        <v>42</v>
      </c>
      <c r="H14" s="44" t="s">
        <v>32</v>
      </c>
      <c r="I14" s="5"/>
      <c r="J14" s="1" t="s">
        <v>15</v>
      </c>
      <c r="K14" s="33">
        <f t="shared" si="1"/>
        <v>0.02</v>
      </c>
      <c r="L14" s="33">
        <f t="shared" si="2"/>
        <v>0.02</v>
      </c>
      <c r="M14" s="33">
        <f t="shared" si="3"/>
        <v>0.02</v>
      </c>
      <c r="N14" s="33">
        <f t="shared" si="4"/>
        <v>0.02</v>
      </c>
      <c r="O14" s="33">
        <f t="shared" si="5"/>
        <v>0.02</v>
      </c>
      <c r="P14" s="33">
        <f t="shared" si="26"/>
        <v>0.02</v>
      </c>
      <c r="Q14" s="33">
        <f t="shared" si="6"/>
        <v>0.02</v>
      </c>
      <c r="R14" s="33">
        <f t="shared" si="7"/>
        <v>0.02</v>
      </c>
      <c r="S14" s="33">
        <f t="shared" si="8"/>
        <v>0.02</v>
      </c>
      <c r="T14" s="33">
        <f t="shared" si="9"/>
        <v>0.02</v>
      </c>
      <c r="U14" s="33">
        <f t="shared" si="10"/>
        <v>0.02</v>
      </c>
      <c r="V14" s="33">
        <f t="shared" si="11"/>
        <v>0.02</v>
      </c>
      <c r="W14" s="33">
        <f t="shared" si="12"/>
        <v>0.02</v>
      </c>
      <c r="X14" s="33">
        <f t="shared" si="13"/>
        <v>0.02</v>
      </c>
      <c r="Y14" s="33">
        <f t="shared" si="14"/>
        <v>0.01</v>
      </c>
      <c r="Z14" s="33">
        <f t="shared" si="15"/>
        <v>0.02</v>
      </c>
      <c r="AA14" s="33">
        <f t="shared" si="16"/>
        <v>0.02</v>
      </c>
      <c r="AB14" s="33">
        <f t="shared" si="17"/>
        <v>0.01</v>
      </c>
      <c r="AC14" s="33">
        <f t="shared" si="18"/>
        <v>0.02</v>
      </c>
      <c r="AD14" s="33">
        <f t="shared" si="19"/>
        <v>0.02</v>
      </c>
      <c r="AE14" s="33">
        <f t="shared" si="20"/>
        <v>0.01</v>
      </c>
      <c r="AF14" s="33">
        <f t="shared" si="21"/>
        <v>0.02</v>
      </c>
      <c r="AG14" s="33">
        <f t="shared" si="22"/>
        <v>0.01</v>
      </c>
      <c r="AH14" s="33">
        <f t="shared" si="23"/>
        <v>0.01</v>
      </c>
      <c r="AI14" s="33">
        <f t="shared" si="24"/>
        <v>0.02</v>
      </c>
      <c r="AJ14" s="33">
        <f t="shared" si="25"/>
        <v>0.01</v>
      </c>
    </row>
    <row r="15" spans="1:36" ht="12.95" customHeight="1" x14ac:dyDescent="0.15">
      <c r="A15" s="44">
        <v>92</v>
      </c>
      <c r="B15" s="99" t="s">
        <v>88</v>
      </c>
      <c r="C15" s="99"/>
      <c r="D15" s="32">
        <v>12</v>
      </c>
      <c r="E15" s="32">
        <v>14</v>
      </c>
      <c r="F15" s="4">
        <f t="shared" si="0"/>
        <v>0.08</v>
      </c>
      <c r="G15" s="5"/>
      <c r="H15" s="44" t="s">
        <v>32</v>
      </c>
      <c r="I15" s="32"/>
      <c r="J15" s="1" t="s">
        <v>15</v>
      </c>
      <c r="K15" s="33">
        <f t="shared" si="1"/>
        <v>0.08</v>
      </c>
      <c r="L15" s="33">
        <f t="shared" si="2"/>
        <v>0.09</v>
      </c>
      <c r="M15" s="33">
        <f t="shared" si="3"/>
        <v>0.09</v>
      </c>
      <c r="N15" s="33">
        <f t="shared" si="4"/>
        <v>0.09</v>
      </c>
      <c r="O15" s="33">
        <f t="shared" si="5"/>
        <v>0.09</v>
      </c>
      <c r="P15" s="33">
        <f t="shared" si="26"/>
        <v>0.09</v>
      </c>
      <c r="Q15" s="33">
        <f t="shared" si="6"/>
        <v>0.08</v>
      </c>
      <c r="R15" s="33">
        <f t="shared" si="7"/>
        <v>0.08</v>
      </c>
      <c r="S15" s="33">
        <f t="shared" si="8"/>
        <v>0.09</v>
      </c>
      <c r="T15" s="33">
        <f t="shared" si="9"/>
        <v>0.09</v>
      </c>
      <c r="U15" s="33">
        <f t="shared" si="10"/>
        <v>0.08</v>
      </c>
      <c r="V15" s="33">
        <f t="shared" si="11"/>
        <v>0.09</v>
      </c>
      <c r="W15" s="33">
        <f t="shared" si="12"/>
        <v>0.09</v>
      </c>
      <c r="X15" s="33">
        <f t="shared" si="13"/>
        <v>0.09</v>
      </c>
      <c r="Y15" s="33">
        <f t="shared" si="14"/>
        <v>7.0000000000000007E-2</v>
      </c>
      <c r="Z15" s="33">
        <f t="shared" si="15"/>
        <v>0.09</v>
      </c>
      <c r="AA15" s="33">
        <f t="shared" si="16"/>
        <v>0.08</v>
      </c>
      <c r="AB15" s="33">
        <f t="shared" si="17"/>
        <v>0.08</v>
      </c>
      <c r="AC15" s="33">
        <f t="shared" si="18"/>
        <v>0.08</v>
      </c>
      <c r="AD15" s="33">
        <f t="shared" si="19"/>
        <v>0.11</v>
      </c>
      <c r="AE15" s="33">
        <f t="shared" si="20"/>
        <v>0.08</v>
      </c>
      <c r="AF15" s="33">
        <f t="shared" si="21"/>
        <v>0.08</v>
      </c>
      <c r="AG15" s="33">
        <f t="shared" si="22"/>
        <v>7.0000000000000007E-2</v>
      </c>
      <c r="AH15" s="33">
        <f t="shared" si="23"/>
        <v>0.08</v>
      </c>
      <c r="AI15" s="33">
        <f t="shared" si="24"/>
        <v>0.09</v>
      </c>
      <c r="AJ15" s="33">
        <f t="shared" si="25"/>
        <v>0.08</v>
      </c>
    </row>
    <row r="16" spans="1:36" ht="12.95" customHeight="1" x14ac:dyDescent="0.15">
      <c r="A16" s="44">
        <v>93</v>
      </c>
      <c r="B16" s="99" t="s">
        <v>101</v>
      </c>
      <c r="C16" s="99"/>
      <c r="D16" s="32">
        <v>14</v>
      </c>
      <c r="E16" s="32">
        <v>16</v>
      </c>
      <c r="F16" s="4">
        <f t="shared" si="0"/>
        <v>0.12</v>
      </c>
      <c r="G16" s="5" t="s">
        <v>42</v>
      </c>
      <c r="H16" s="44"/>
      <c r="I16" s="32"/>
      <c r="J16" s="1" t="s">
        <v>15</v>
      </c>
      <c r="K16" s="33">
        <f t="shared" si="1"/>
        <v>0.13</v>
      </c>
      <c r="L16" s="33">
        <f t="shared" si="2"/>
        <v>0.13</v>
      </c>
      <c r="M16" s="33">
        <f t="shared" si="3"/>
        <v>0.14000000000000001</v>
      </c>
      <c r="N16" s="33">
        <f t="shared" si="4"/>
        <v>0.14000000000000001</v>
      </c>
      <c r="O16" s="33">
        <f t="shared" si="5"/>
        <v>0.14000000000000001</v>
      </c>
      <c r="P16" s="33">
        <f t="shared" si="26"/>
        <v>0.13</v>
      </c>
      <c r="Q16" s="33">
        <f t="shared" si="6"/>
        <v>0.12</v>
      </c>
      <c r="R16" s="33">
        <f t="shared" si="7"/>
        <v>0.13</v>
      </c>
      <c r="S16" s="33">
        <f t="shared" si="8"/>
        <v>0.14000000000000001</v>
      </c>
      <c r="T16" s="33">
        <f t="shared" si="9"/>
        <v>0.14000000000000001</v>
      </c>
      <c r="U16" s="33">
        <f t="shared" si="10"/>
        <v>0.13</v>
      </c>
      <c r="V16" s="33">
        <f t="shared" si="11"/>
        <v>0.13</v>
      </c>
      <c r="W16" s="33">
        <f t="shared" si="12"/>
        <v>0.13</v>
      </c>
      <c r="X16" s="33">
        <f t="shared" si="13"/>
        <v>0.13</v>
      </c>
      <c r="Y16" s="33">
        <f t="shared" si="14"/>
        <v>0.11</v>
      </c>
      <c r="Z16" s="33">
        <f t="shared" si="15"/>
        <v>0.13</v>
      </c>
      <c r="AA16" s="33">
        <f t="shared" si="16"/>
        <v>0.12</v>
      </c>
      <c r="AB16" s="33">
        <f t="shared" si="17"/>
        <v>0.13</v>
      </c>
      <c r="AC16" s="33">
        <f t="shared" si="18"/>
        <v>0.13</v>
      </c>
      <c r="AD16" s="33">
        <f t="shared" si="19"/>
        <v>0.16</v>
      </c>
      <c r="AE16" s="33">
        <f t="shared" si="20"/>
        <v>0.12</v>
      </c>
      <c r="AF16" s="33">
        <f t="shared" si="21"/>
        <v>0.13</v>
      </c>
      <c r="AG16" s="33">
        <f t="shared" si="22"/>
        <v>0.11</v>
      </c>
      <c r="AH16" s="33">
        <f t="shared" si="23"/>
        <v>0.12</v>
      </c>
      <c r="AI16" s="33">
        <f t="shared" si="24"/>
        <v>0.13</v>
      </c>
      <c r="AJ16" s="33">
        <f t="shared" si="25"/>
        <v>0.12</v>
      </c>
    </row>
    <row r="17" spans="1:36" ht="12.95" customHeight="1" x14ac:dyDescent="0.15">
      <c r="A17" s="44">
        <v>94</v>
      </c>
      <c r="B17" s="99" t="s">
        <v>102</v>
      </c>
      <c r="C17" s="99"/>
      <c r="D17" s="32">
        <v>12</v>
      </c>
      <c r="E17" s="32">
        <v>14</v>
      </c>
      <c r="F17" s="4">
        <f t="shared" si="0"/>
        <v>0.08</v>
      </c>
      <c r="G17" s="5" t="s">
        <v>42</v>
      </c>
      <c r="H17" s="44" t="s">
        <v>32</v>
      </c>
      <c r="I17" s="5"/>
      <c r="J17" s="1" t="s">
        <v>15</v>
      </c>
      <c r="K17" s="33">
        <f t="shared" si="1"/>
        <v>0.08</v>
      </c>
      <c r="L17" s="33">
        <f t="shared" si="2"/>
        <v>0.09</v>
      </c>
      <c r="M17" s="33">
        <f t="shared" si="3"/>
        <v>0.09</v>
      </c>
      <c r="N17" s="33">
        <f t="shared" si="4"/>
        <v>0.09</v>
      </c>
      <c r="O17" s="33">
        <f t="shared" si="5"/>
        <v>0.09</v>
      </c>
      <c r="P17" s="33">
        <f t="shared" si="26"/>
        <v>0.09</v>
      </c>
      <c r="Q17" s="33">
        <f t="shared" si="6"/>
        <v>0.08</v>
      </c>
      <c r="R17" s="33">
        <f t="shared" si="7"/>
        <v>0.08</v>
      </c>
      <c r="S17" s="33">
        <f t="shared" si="8"/>
        <v>0.09</v>
      </c>
      <c r="T17" s="33">
        <f t="shared" si="9"/>
        <v>0.09</v>
      </c>
      <c r="U17" s="33">
        <f t="shared" si="10"/>
        <v>0.08</v>
      </c>
      <c r="V17" s="33">
        <f t="shared" si="11"/>
        <v>0.09</v>
      </c>
      <c r="W17" s="33">
        <f t="shared" si="12"/>
        <v>0.09</v>
      </c>
      <c r="X17" s="33">
        <f t="shared" si="13"/>
        <v>0.09</v>
      </c>
      <c r="Y17" s="33">
        <f t="shared" si="14"/>
        <v>7.0000000000000007E-2</v>
      </c>
      <c r="Z17" s="33">
        <f t="shared" si="15"/>
        <v>0.09</v>
      </c>
      <c r="AA17" s="33">
        <f t="shared" si="16"/>
        <v>0.08</v>
      </c>
      <c r="AB17" s="33">
        <f t="shared" si="17"/>
        <v>0.08</v>
      </c>
      <c r="AC17" s="33">
        <f t="shared" si="18"/>
        <v>0.08</v>
      </c>
      <c r="AD17" s="33">
        <f t="shared" si="19"/>
        <v>0.11</v>
      </c>
      <c r="AE17" s="33">
        <f t="shared" si="20"/>
        <v>0.08</v>
      </c>
      <c r="AF17" s="33">
        <f t="shared" si="21"/>
        <v>0.08</v>
      </c>
      <c r="AG17" s="33">
        <f t="shared" si="22"/>
        <v>7.0000000000000007E-2</v>
      </c>
      <c r="AH17" s="33">
        <f t="shared" si="23"/>
        <v>0.08</v>
      </c>
      <c r="AI17" s="33">
        <f t="shared" si="24"/>
        <v>0.09</v>
      </c>
      <c r="AJ17" s="33">
        <f t="shared" si="25"/>
        <v>0.08</v>
      </c>
    </row>
    <row r="18" spans="1:36" ht="12.95" customHeight="1" x14ac:dyDescent="0.15">
      <c r="A18" s="44">
        <v>95</v>
      </c>
      <c r="B18" s="99" t="s">
        <v>103</v>
      </c>
      <c r="C18" s="99"/>
      <c r="D18" s="32">
        <v>18</v>
      </c>
      <c r="E18" s="32">
        <v>17</v>
      </c>
      <c r="F18" s="4">
        <f t="shared" si="0"/>
        <v>0.2</v>
      </c>
      <c r="G18" s="5" t="s">
        <v>42</v>
      </c>
      <c r="H18" s="44"/>
      <c r="I18" s="32"/>
      <c r="J18" s="1" t="s">
        <v>15</v>
      </c>
      <c r="K18" s="33">
        <f t="shared" si="1"/>
        <v>0.21</v>
      </c>
      <c r="L18" s="33">
        <f t="shared" si="2"/>
        <v>0.22</v>
      </c>
      <c r="M18" s="33">
        <f t="shared" si="3"/>
        <v>0.23</v>
      </c>
      <c r="N18" s="33">
        <f t="shared" si="4"/>
        <v>0.23</v>
      </c>
      <c r="O18" s="33">
        <f t="shared" si="5"/>
        <v>0.23</v>
      </c>
      <c r="P18" s="33">
        <f t="shared" si="26"/>
        <v>0.22</v>
      </c>
      <c r="Q18" s="33">
        <f t="shared" si="6"/>
        <v>0.2</v>
      </c>
      <c r="R18" s="33">
        <f t="shared" si="7"/>
        <v>0.22</v>
      </c>
      <c r="S18" s="33">
        <f t="shared" si="8"/>
        <v>0.23</v>
      </c>
      <c r="T18" s="33">
        <f t="shared" si="9"/>
        <v>0.24</v>
      </c>
      <c r="U18" s="33">
        <f t="shared" si="10"/>
        <v>0.22</v>
      </c>
      <c r="V18" s="33">
        <f t="shared" si="11"/>
        <v>0.23</v>
      </c>
      <c r="W18" s="33">
        <f t="shared" si="12"/>
        <v>0.22</v>
      </c>
      <c r="X18" s="33">
        <f t="shared" si="13"/>
        <v>0.22</v>
      </c>
      <c r="Y18" s="33">
        <f t="shared" si="14"/>
        <v>0.19</v>
      </c>
      <c r="Z18" s="33">
        <f t="shared" si="15"/>
        <v>0.22</v>
      </c>
      <c r="AA18" s="33">
        <f t="shared" si="16"/>
        <v>0.2</v>
      </c>
      <c r="AB18" s="33">
        <f t="shared" si="17"/>
        <v>0.22</v>
      </c>
      <c r="AC18" s="33">
        <f t="shared" si="18"/>
        <v>0.22</v>
      </c>
      <c r="AD18" s="33">
        <f t="shared" si="19"/>
        <v>0.26</v>
      </c>
      <c r="AE18" s="33">
        <f t="shared" si="20"/>
        <v>0.2</v>
      </c>
      <c r="AF18" s="33">
        <f t="shared" si="21"/>
        <v>0.22</v>
      </c>
      <c r="AG18" s="33">
        <f t="shared" si="22"/>
        <v>0.19</v>
      </c>
      <c r="AH18" s="33">
        <f t="shared" si="23"/>
        <v>0.2</v>
      </c>
      <c r="AI18" s="33">
        <f t="shared" si="24"/>
        <v>0.22</v>
      </c>
      <c r="AJ18" s="33">
        <f t="shared" si="25"/>
        <v>0.2</v>
      </c>
    </row>
    <row r="19" spans="1:36" ht="12.95" customHeight="1" x14ac:dyDescent="0.15">
      <c r="A19" s="44">
        <v>96</v>
      </c>
      <c r="B19" s="99" t="s">
        <v>103</v>
      </c>
      <c r="C19" s="99"/>
      <c r="D19" s="32">
        <v>8</v>
      </c>
      <c r="E19" s="32">
        <v>12</v>
      </c>
      <c r="F19" s="4">
        <f t="shared" si="0"/>
        <v>0.03</v>
      </c>
      <c r="G19" s="5" t="s">
        <v>42</v>
      </c>
      <c r="H19" s="44" t="s">
        <v>32</v>
      </c>
      <c r="I19" s="5"/>
      <c r="J19" s="1" t="s">
        <v>15</v>
      </c>
      <c r="K19" s="33">
        <f t="shared" si="1"/>
        <v>0.04</v>
      </c>
      <c r="L19" s="33">
        <f t="shared" si="2"/>
        <v>0.03</v>
      </c>
      <c r="M19" s="33">
        <f t="shared" si="3"/>
        <v>0.04</v>
      </c>
      <c r="N19" s="33">
        <f t="shared" si="4"/>
        <v>0.04</v>
      </c>
      <c r="O19" s="33">
        <f t="shared" si="5"/>
        <v>0.04</v>
      </c>
      <c r="P19" s="33">
        <f t="shared" si="26"/>
        <v>0.04</v>
      </c>
      <c r="Q19" s="33">
        <f t="shared" si="6"/>
        <v>0.03</v>
      </c>
      <c r="R19" s="33">
        <f t="shared" si="7"/>
        <v>0.03</v>
      </c>
      <c r="S19" s="33">
        <f t="shared" si="8"/>
        <v>0.04</v>
      </c>
      <c r="T19" s="33">
        <f t="shared" si="9"/>
        <v>0.04</v>
      </c>
      <c r="U19" s="33">
        <f t="shared" si="10"/>
        <v>0.03</v>
      </c>
      <c r="V19" s="33">
        <f t="shared" si="11"/>
        <v>0.03</v>
      </c>
      <c r="W19" s="33">
        <f t="shared" si="12"/>
        <v>0.03</v>
      </c>
      <c r="X19" s="33">
        <f t="shared" si="13"/>
        <v>0.04</v>
      </c>
      <c r="Y19" s="33">
        <f t="shared" si="14"/>
        <v>0.03</v>
      </c>
      <c r="Z19" s="33">
        <f t="shared" si="15"/>
        <v>0.03</v>
      </c>
      <c r="AA19" s="33">
        <f t="shared" si="16"/>
        <v>0.03</v>
      </c>
      <c r="AB19" s="33">
        <f t="shared" si="17"/>
        <v>0.03</v>
      </c>
      <c r="AC19" s="33">
        <f t="shared" si="18"/>
        <v>0.03</v>
      </c>
      <c r="AD19" s="33">
        <f t="shared" si="19"/>
        <v>0.05</v>
      </c>
      <c r="AE19" s="33">
        <f t="shared" si="20"/>
        <v>0.03</v>
      </c>
      <c r="AF19" s="33">
        <f t="shared" si="21"/>
        <v>0.03</v>
      </c>
      <c r="AG19" s="33">
        <f t="shared" si="22"/>
        <v>0.03</v>
      </c>
      <c r="AH19" s="33">
        <f t="shared" si="23"/>
        <v>0.03</v>
      </c>
      <c r="AI19" s="33">
        <f t="shared" si="24"/>
        <v>0.04</v>
      </c>
      <c r="AJ19" s="33">
        <f t="shared" si="25"/>
        <v>0.03</v>
      </c>
    </row>
    <row r="20" spans="1:36" ht="12.95" customHeight="1" x14ac:dyDescent="0.15">
      <c r="A20" s="44">
        <v>97</v>
      </c>
      <c r="B20" s="99" t="s">
        <v>88</v>
      </c>
      <c r="C20" s="99"/>
      <c r="D20" s="32">
        <v>12</v>
      </c>
      <c r="E20" s="32">
        <v>14</v>
      </c>
      <c r="F20" s="4">
        <f t="shared" si="0"/>
        <v>0.08</v>
      </c>
      <c r="G20" s="5" t="s">
        <v>42</v>
      </c>
      <c r="H20" s="44" t="s">
        <v>32</v>
      </c>
      <c r="I20" s="5"/>
      <c r="J20" s="1" t="s">
        <v>15</v>
      </c>
      <c r="K20" s="33">
        <f t="shared" si="1"/>
        <v>0.08</v>
      </c>
      <c r="L20" s="33">
        <f t="shared" si="2"/>
        <v>0.09</v>
      </c>
      <c r="M20" s="33">
        <f t="shared" si="3"/>
        <v>0.09</v>
      </c>
      <c r="N20" s="33">
        <f t="shared" si="4"/>
        <v>0.09</v>
      </c>
      <c r="O20" s="33">
        <f t="shared" si="5"/>
        <v>0.09</v>
      </c>
      <c r="P20" s="33">
        <f t="shared" si="26"/>
        <v>0.09</v>
      </c>
      <c r="Q20" s="33">
        <f t="shared" si="6"/>
        <v>0.08</v>
      </c>
      <c r="R20" s="33">
        <f t="shared" si="7"/>
        <v>0.08</v>
      </c>
      <c r="S20" s="33">
        <f t="shared" si="8"/>
        <v>0.09</v>
      </c>
      <c r="T20" s="33">
        <f t="shared" si="9"/>
        <v>0.09</v>
      </c>
      <c r="U20" s="33">
        <f t="shared" si="10"/>
        <v>0.08</v>
      </c>
      <c r="V20" s="33">
        <f t="shared" si="11"/>
        <v>0.09</v>
      </c>
      <c r="W20" s="33">
        <f t="shared" si="12"/>
        <v>0.09</v>
      </c>
      <c r="X20" s="33">
        <f t="shared" si="13"/>
        <v>0.09</v>
      </c>
      <c r="Y20" s="33">
        <f t="shared" si="14"/>
        <v>7.0000000000000007E-2</v>
      </c>
      <c r="Z20" s="33">
        <f t="shared" si="15"/>
        <v>0.09</v>
      </c>
      <c r="AA20" s="33">
        <f t="shared" si="16"/>
        <v>0.08</v>
      </c>
      <c r="AB20" s="33">
        <f t="shared" si="17"/>
        <v>0.08</v>
      </c>
      <c r="AC20" s="33">
        <f t="shared" si="18"/>
        <v>0.08</v>
      </c>
      <c r="AD20" s="33">
        <f t="shared" si="19"/>
        <v>0.11</v>
      </c>
      <c r="AE20" s="33">
        <f t="shared" si="20"/>
        <v>0.08</v>
      </c>
      <c r="AF20" s="33">
        <f t="shared" si="21"/>
        <v>0.08</v>
      </c>
      <c r="AG20" s="33">
        <f t="shared" si="22"/>
        <v>7.0000000000000007E-2</v>
      </c>
      <c r="AH20" s="33">
        <f t="shared" si="23"/>
        <v>0.08</v>
      </c>
      <c r="AI20" s="33">
        <f t="shared" si="24"/>
        <v>0.09</v>
      </c>
      <c r="AJ20" s="33">
        <f t="shared" si="25"/>
        <v>0.08</v>
      </c>
    </row>
    <row r="21" spans="1:36" ht="12.95" customHeight="1" x14ac:dyDescent="0.15">
      <c r="A21" s="44">
        <v>98</v>
      </c>
      <c r="B21" s="99" t="s">
        <v>88</v>
      </c>
      <c r="C21" s="99"/>
      <c r="D21" s="32">
        <v>20</v>
      </c>
      <c r="E21" s="32">
        <v>17</v>
      </c>
      <c r="F21" s="4">
        <f t="shared" si="0"/>
        <v>0.25</v>
      </c>
      <c r="G21" s="5" t="s">
        <v>42</v>
      </c>
      <c r="H21" s="44"/>
      <c r="I21" s="32"/>
      <c r="J21" s="1" t="s">
        <v>15</v>
      </c>
      <c r="K21" s="33">
        <f t="shared" si="1"/>
        <v>0.25</v>
      </c>
      <c r="L21" s="33">
        <f t="shared" si="2"/>
        <v>0.27</v>
      </c>
      <c r="M21" s="33">
        <f t="shared" si="3"/>
        <v>0.27</v>
      </c>
      <c r="N21" s="33">
        <f t="shared" si="4"/>
        <v>0.27</v>
      </c>
      <c r="O21" s="33">
        <f t="shared" si="5"/>
        <v>0.27</v>
      </c>
      <c r="P21" s="33">
        <f t="shared" si="26"/>
        <v>0.27</v>
      </c>
      <c r="Q21" s="33">
        <f t="shared" si="6"/>
        <v>0.25</v>
      </c>
      <c r="R21" s="33">
        <f t="shared" si="7"/>
        <v>0.27</v>
      </c>
      <c r="S21" s="33">
        <f t="shared" si="8"/>
        <v>0.27</v>
      </c>
      <c r="T21" s="33">
        <f t="shared" si="9"/>
        <v>0.28000000000000003</v>
      </c>
      <c r="U21" s="33">
        <f t="shared" si="10"/>
        <v>0.27</v>
      </c>
      <c r="V21" s="33">
        <f t="shared" si="11"/>
        <v>0.28000000000000003</v>
      </c>
      <c r="W21" s="33">
        <f t="shared" si="12"/>
        <v>0.26</v>
      </c>
      <c r="X21" s="33">
        <f t="shared" si="13"/>
        <v>0.27</v>
      </c>
      <c r="Y21" s="33">
        <f t="shared" si="14"/>
        <v>0.24</v>
      </c>
      <c r="Z21" s="33">
        <f t="shared" si="15"/>
        <v>0.26</v>
      </c>
      <c r="AA21" s="33">
        <f t="shared" si="16"/>
        <v>0.24</v>
      </c>
      <c r="AB21" s="33">
        <f t="shared" si="17"/>
        <v>0.27</v>
      </c>
      <c r="AC21" s="33">
        <f t="shared" si="18"/>
        <v>0.27</v>
      </c>
      <c r="AD21" s="33">
        <f t="shared" si="19"/>
        <v>0.31</v>
      </c>
      <c r="AE21" s="33">
        <f t="shared" si="20"/>
        <v>0.25</v>
      </c>
      <c r="AF21" s="33">
        <f t="shared" si="21"/>
        <v>0.27</v>
      </c>
      <c r="AG21" s="33">
        <f t="shared" si="22"/>
        <v>0.23</v>
      </c>
      <c r="AH21" s="33">
        <f t="shared" si="23"/>
        <v>0.25</v>
      </c>
      <c r="AI21" s="33">
        <f t="shared" si="24"/>
        <v>0.27</v>
      </c>
      <c r="AJ21" s="33">
        <f t="shared" si="25"/>
        <v>0.25</v>
      </c>
    </row>
    <row r="22" spans="1:36" ht="12.95" customHeight="1" x14ac:dyDescent="0.15">
      <c r="A22" s="44">
        <v>99</v>
      </c>
      <c r="B22" s="99" t="s">
        <v>104</v>
      </c>
      <c r="C22" s="99"/>
      <c r="D22" s="32">
        <v>8</v>
      </c>
      <c r="E22" s="32">
        <v>8</v>
      </c>
      <c r="F22" s="4">
        <f t="shared" si="0"/>
        <v>0.02</v>
      </c>
      <c r="G22" s="5" t="s">
        <v>42</v>
      </c>
      <c r="H22" s="44" t="s">
        <v>32</v>
      </c>
      <c r="I22" s="5"/>
      <c r="J22" s="1" t="s">
        <v>15</v>
      </c>
      <c r="K22" s="33">
        <f t="shared" si="1"/>
        <v>0.02</v>
      </c>
      <c r="L22" s="33">
        <f t="shared" si="2"/>
        <v>0.02</v>
      </c>
      <c r="M22" s="33">
        <f t="shared" si="3"/>
        <v>0.02</v>
      </c>
      <c r="N22" s="33">
        <f t="shared" si="4"/>
        <v>0.02</v>
      </c>
      <c r="O22" s="33">
        <f t="shared" si="5"/>
        <v>0.02</v>
      </c>
      <c r="P22" s="33">
        <f t="shared" si="26"/>
        <v>0.02</v>
      </c>
      <c r="Q22" s="33">
        <f t="shared" si="6"/>
        <v>0.02</v>
      </c>
      <c r="R22" s="33">
        <f t="shared" si="7"/>
        <v>0.02</v>
      </c>
      <c r="S22" s="33">
        <f t="shared" si="8"/>
        <v>0.02</v>
      </c>
      <c r="T22" s="33">
        <f t="shared" si="9"/>
        <v>0.02</v>
      </c>
      <c r="U22" s="33">
        <f t="shared" si="10"/>
        <v>0.02</v>
      </c>
      <c r="V22" s="33">
        <f t="shared" si="11"/>
        <v>0.02</v>
      </c>
      <c r="W22" s="33">
        <f t="shared" si="12"/>
        <v>0.02</v>
      </c>
      <c r="X22" s="33">
        <f t="shared" si="13"/>
        <v>0.02</v>
      </c>
      <c r="Y22" s="33">
        <f t="shared" si="14"/>
        <v>0.02</v>
      </c>
      <c r="Z22" s="33">
        <f t="shared" si="15"/>
        <v>0.02</v>
      </c>
      <c r="AA22" s="33">
        <f t="shared" si="16"/>
        <v>0.02</v>
      </c>
      <c r="AB22" s="33">
        <f t="shared" si="17"/>
        <v>0.02</v>
      </c>
      <c r="AC22" s="33">
        <f t="shared" si="18"/>
        <v>0.02</v>
      </c>
      <c r="AD22" s="33">
        <f t="shared" si="19"/>
        <v>0.03</v>
      </c>
      <c r="AE22" s="33">
        <f t="shared" si="20"/>
        <v>0.02</v>
      </c>
      <c r="AF22" s="33">
        <f t="shared" si="21"/>
        <v>0.02</v>
      </c>
      <c r="AG22" s="33">
        <f t="shared" si="22"/>
        <v>0.02</v>
      </c>
      <c r="AH22" s="33">
        <f t="shared" si="23"/>
        <v>0.02</v>
      </c>
      <c r="AI22" s="33">
        <f t="shared" si="24"/>
        <v>0.02</v>
      </c>
      <c r="AJ22" s="33">
        <f t="shared" si="25"/>
        <v>0.02</v>
      </c>
    </row>
    <row r="23" spans="1:36" ht="12.95" customHeight="1" x14ac:dyDescent="0.15">
      <c r="A23" s="44">
        <v>100</v>
      </c>
      <c r="B23" s="99" t="s">
        <v>104</v>
      </c>
      <c r="C23" s="99"/>
      <c r="D23" s="32">
        <v>8</v>
      </c>
      <c r="E23" s="32">
        <v>7</v>
      </c>
      <c r="F23" s="4">
        <f t="shared" si="0"/>
        <v>0.02</v>
      </c>
      <c r="G23" s="5" t="s">
        <v>42</v>
      </c>
      <c r="H23" s="44" t="s">
        <v>32</v>
      </c>
      <c r="I23" s="5"/>
      <c r="J23" s="1" t="s">
        <v>15</v>
      </c>
      <c r="K23" s="33">
        <f t="shared" si="1"/>
        <v>0.02</v>
      </c>
      <c r="L23" s="33">
        <f t="shared" si="2"/>
        <v>0.02</v>
      </c>
      <c r="M23" s="33">
        <f t="shared" si="3"/>
        <v>0.02</v>
      </c>
      <c r="N23" s="33">
        <f t="shared" si="4"/>
        <v>0.02</v>
      </c>
      <c r="O23" s="33">
        <f t="shared" si="5"/>
        <v>0.02</v>
      </c>
      <c r="P23" s="33">
        <f t="shared" si="26"/>
        <v>0.02</v>
      </c>
      <c r="Q23" s="33">
        <f t="shared" si="6"/>
        <v>0.02</v>
      </c>
      <c r="R23" s="33">
        <f t="shared" si="7"/>
        <v>0.02</v>
      </c>
      <c r="S23" s="33">
        <f t="shared" si="8"/>
        <v>0.02</v>
      </c>
      <c r="T23" s="33">
        <f t="shared" si="9"/>
        <v>0.02</v>
      </c>
      <c r="U23" s="33">
        <f t="shared" si="10"/>
        <v>0.02</v>
      </c>
      <c r="V23" s="33">
        <f t="shared" si="11"/>
        <v>0.02</v>
      </c>
      <c r="W23" s="33">
        <f t="shared" si="12"/>
        <v>0.02</v>
      </c>
      <c r="X23" s="33">
        <f t="shared" si="13"/>
        <v>0.02</v>
      </c>
      <c r="Y23" s="33">
        <f t="shared" si="14"/>
        <v>0.02</v>
      </c>
      <c r="Z23" s="33">
        <f t="shared" si="15"/>
        <v>0.02</v>
      </c>
      <c r="AA23" s="33">
        <f t="shared" si="16"/>
        <v>0.02</v>
      </c>
      <c r="AB23" s="33">
        <f t="shared" si="17"/>
        <v>0.02</v>
      </c>
      <c r="AC23" s="33">
        <f t="shared" si="18"/>
        <v>0.02</v>
      </c>
      <c r="AD23" s="33">
        <f t="shared" si="19"/>
        <v>0.03</v>
      </c>
      <c r="AE23" s="33">
        <f t="shared" si="20"/>
        <v>0.02</v>
      </c>
      <c r="AF23" s="33">
        <f t="shared" si="21"/>
        <v>0.02</v>
      </c>
      <c r="AG23" s="33">
        <f t="shared" si="22"/>
        <v>0.02</v>
      </c>
      <c r="AH23" s="33">
        <f t="shared" si="23"/>
        <v>0.02</v>
      </c>
      <c r="AI23" s="33">
        <f t="shared" si="24"/>
        <v>0.02</v>
      </c>
      <c r="AJ23" s="33">
        <f t="shared" si="25"/>
        <v>0.02</v>
      </c>
    </row>
    <row r="24" spans="1:36" ht="12.95" customHeight="1" x14ac:dyDescent="0.15">
      <c r="A24" s="44">
        <v>101</v>
      </c>
      <c r="B24" s="99" t="s">
        <v>104</v>
      </c>
      <c r="C24" s="99"/>
      <c r="D24" s="32">
        <v>8</v>
      </c>
      <c r="E24" s="32">
        <v>7</v>
      </c>
      <c r="F24" s="4">
        <f t="shared" si="0"/>
        <v>0.02</v>
      </c>
      <c r="G24" s="5" t="s">
        <v>42</v>
      </c>
      <c r="H24" s="44" t="s">
        <v>32</v>
      </c>
      <c r="I24" s="5"/>
      <c r="J24" s="1" t="s">
        <v>15</v>
      </c>
      <c r="K24" s="33">
        <f t="shared" si="1"/>
        <v>0.02</v>
      </c>
      <c r="L24" s="33">
        <f t="shared" si="2"/>
        <v>0.02</v>
      </c>
      <c r="M24" s="33">
        <f t="shared" si="3"/>
        <v>0.02</v>
      </c>
      <c r="N24" s="33">
        <f t="shared" si="4"/>
        <v>0.02</v>
      </c>
      <c r="O24" s="33">
        <f t="shared" si="5"/>
        <v>0.02</v>
      </c>
      <c r="P24" s="33">
        <f t="shared" si="26"/>
        <v>0.02</v>
      </c>
      <c r="Q24" s="33">
        <f t="shared" si="6"/>
        <v>0.02</v>
      </c>
      <c r="R24" s="33">
        <f t="shared" si="7"/>
        <v>0.02</v>
      </c>
      <c r="S24" s="33">
        <f t="shared" si="8"/>
        <v>0.02</v>
      </c>
      <c r="T24" s="33">
        <f t="shared" si="9"/>
        <v>0.02</v>
      </c>
      <c r="U24" s="33">
        <f t="shared" si="10"/>
        <v>0.02</v>
      </c>
      <c r="V24" s="33">
        <f t="shared" si="11"/>
        <v>0.02</v>
      </c>
      <c r="W24" s="33">
        <f t="shared" si="12"/>
        <v>0.02</v>
      </c>
      <c r="X24" s="33">
        <f t="shared" si="13"/>
        <v>0.02</v>
      </c>
      <c r="Y24" s="33">
        <f t="shared" si="14"/>
        <v>0.02</v>
      </c>
      <c r="Z24" s="33">
        <f t="shared" si="15"/>
        <v>0.02</v>
      </c>
      <c r="AA24" s="33">
        <f t="shared" si="16"/>
        <v>0.02</v>
      </c>
      <c r="AB24" s="33">
        <f t="shared" si="17"/>
        <v>0.02</v>
      </c>
      <c r="AC24" s="33">
        <f t="shared" si="18"/>
        <v>0.02</v>
      </c>
      <c r="AD24" s="33">
        <f t="shared" si="19"/>
        <v>0.03</v>
      </c>
      <c r="AE24" s="33">
        <f t="shared" si="20"/>
        <v>0.02</v>
      </c>
      <c r="AF24" s="33">
        <f t="shared" si="21"/>
        <v>0.02</v>
      </c>
      <c r="AG24" s="33">
        <f t="shared" si="22"/>
        <v>0.02</v>
      </c>
      <c r="AH24" s="33">
        <f t="shared" si="23"/>
        <v>0.02</v>
      </c>
      <c r="AI24" s="33">
        <f t="shared" si="24"/>
        <v>0.02</v>
      </c>
      <c r="AJ24" s="33">
        <f t="shared" si="25"/>
        <v>0.02</v>
      </c>
    </row>
    <row r="25" spans="1:36" ht="12.95" customHeight="1" x14ac:dyDescent="0.15">
      <c r="A25" s="35"/>
      <c r="B25" s="99"/>
      <c r="C25" s="99"/>
      <c r="D25" s="32"/>
      <c r="E25" s="32"/>
      <c r="F25" s="4" t="str">
        <f t="shared" si="0"/>
        <v/>
      </c>
      <c r="G25" s="5"/>
      <c r="H25" s="35"/>
      <c r="I25" s="32"/>
      <c r="J25" s="1" t="s">
        <v>15</v>
      </c>
      <c r="K25" s="33" t="e">
        <f t="shared" si="1"/>
        <v>#NUM!</v>
      </c>
      <c r="L25" s="33" t="e">
        <f t="shared" si="2"/>
        <v>#NUM!</v>
      </c>
      <c r="M25" s="33" t="e">
        <f t="shared" si="3"/>
        <v>#NUM!</v>
      </c>
      <c r="N25" s="33" t="e">
        <f t="shared" si="4"/>
        <v>#NUM!</v>
      </c>
      <c r="O25" s="33" t="e">
        <f t="shared" si="5"/>
        <v>#NUM!</v>
      </c>
      <c r="P25" s="33" t="e">
        <f t="shared" si="26"/>
        <v>#N/A</v>
      </c>
      <c r="Q25" s="33" t="e">
        <f t="shared" si="6"/>
        <v>#NUM!</v>
      </c>
      <c r="R25" s="33" t="e">
        <f t="shared" si="7"/>
        <v>#NUM!</v>
      </c>
      <c r="S25" s="33" t="e">
        <f t="shared" si="8"/>
        <v>#NUM!</v>
      </c>
      <c r="T25" s="33" t="e">
        <f t="shared" si="9"/>
        <v>#NUM!</v>
      </c>
      <c r="U25" s="33" t="e">
        <f t="shared" si="10"/>
        <v>#N/A</v>
      </c>
      <c r="V25" s="33" t="e">
        <f t="shared" si="11"/>
        <v>#NUM!</v>
      </c>
      <c r="W25" s="33" t="e">
        <f t="shared" si="12"/>
        <v>#NUM!</v>
      </c>
      <c r="X25" s="33" t="e">
        <f t="shared" si="13"/>
        <v>#NUM!</v>
      </c>
      <c r="Y25" s="33" t="e">
        <f t="shared" si="14"/>
        <v>#NUM!</v>
      </c>
      <c r="Z25" s="33" t="e">
        <f t="shared" si="15"/>
        <v>#N/A</v>
      </c>
      <c r="AA25" s="33" t="e">
        <f t="shared" si="16"/>
        <v>#NUM!</v>
      </c>
      <c r="AB25" s="33" t="e">
        <f t="shared" si="17"/>
        <v>#NUM!</v>
      </c>
      <c r="AC25" s="33" t="e">
        <f t="shared" si="18"/>
        <v>#NUM!</v>
      </c>
      <c r="AD25" s="33" t="e">
        <f t="shared" si="19"/>
        <v>#NUM!</v>
      </c>
      <c r="AE25" s="33" t="e">
        <f t="shared" si="20"/>
        <v>#NUM!</v>
      </c>
      <c r="AF25" s="33" t="e">
        <f t="shared" si="21"/>
        <v>#N/A</v>
      </c>
      <c r="AG25" s="33" t="e">
        <f t="shared" si="22"/>
        <v>#NUM!</v>
      </c>
      <c r="AH25" s="33" t="e">
        <f t="shared" si="23"/>
        <v>#NUM!</v>
      </c>
      <c r="AI25" s="33" t="e">
        <f t="shared" si="24"/>
        <v>#NUM!</v>
      </c>
      <c r="AJ25" s="33" t="e">
        <f t="shared" si="25"/>
        <v>#N/A</v>
      </c>
    </row>
    <row r="26" spans="1:36" ht="12.95" customHeight="1" x14ac:dyDescent="0.15">
      <c r="A26" s="35"/>
      <c r="B26" s="99"/>
      <c r="C26" s="99"/>
      <c r="D26" s="32"/>
      <c r="E26" s="32"/>
      <c r="F26" s="4" t="str">
        <f t="shared" si="0"/>
        <v/>
      </c>
      <c r="G26" s="26"/>
      <c r="H26" s="35"/>
      <c r="I26" s="32"/>
      <c r="J26" s="1" t="s">
        <v>15</v>
      </c>
      <c r="K26" s="33" t="e">
        <f t="shared" si="1"/>
        <v>#NUM!</v>
      </c>
      <c r="L26" s="33" t="e">
        <f t="shared" si="2"/>
        <v>#NUM!</v>
      </c>
      <c r="M26" s="33" t="e">
        <f t="shared" si="3"/>
        <v>#NUM!</v>
      </c>
      <c r="N26" s="33" t="e">
        <f t="shared" si="4"/>
        <v>#NUM!</v>
      </c>
      <c r="O26" s="33" t="e">
        <f t="shared" si="5"/>
        <v>#NUM!</v>
      </c>
      <c r="P26" s="33" t="e">
        <f t="shared" si="26"/>
        <v>#N/A</v>
      </c>
      <c r="Q26" s="33" t="e">
        <f t="shared" si="6"/>
        <v>#NUM!</v>
      </c>
      <c r="R26" s="33" t="e">
        <f t="shared" si="7"/>
        <v>#NUM!</v>
      </c>
      <c r="S26" s="33" t="e">
        <f t="shared" si="8"/>
        <v>#NUM!</v>
      </c>
      <c r="T26" s="33" t="e">
        <f t="shared" si="9"/>
        <v>#NUM!</v>
      </c>
      <c r="U26" s="33" t="e">
        <f t="shared" si="10"/>
        <v>#N/A</v>
      </c>
      <c r="V26" s="33" t="e">
        <f t="shared" si="11"/>
        <v>#NUM!</v>
      </c>
      <c r="W26" s="33" t="e">
        <f t="shared" si="12"/>
        <v>#NUM!</v>
      </c>
      <c r="X26" s="33" t="e">
        <f t="shared" si="13"/>
        <v>#NUM!</v>
      </c>
      <c r="Y26" s="33" t="e">
        <f t="shared" si="14"/>
        <v>#NUM!</v>
      </c>
      <c r="Z26" s="33" t="e">
        <f t="shared" si="15"/>
        <v>#N/A</v>
      </c>
      <c r="AA26" s="33" t="e">
        <f t="shared" si="16"/>
        <v>#NUM!</v>
      </c>
      <c r="AB26" s="33" t="e">
        <f t="shared" si="17"/>
        <v>#NUM!</v>
      </c>
      <c r="AC26" s="33" t="e">
        <f t="shared" si="18"/>
        <v>#NUM!</v>
      </c>
      <c r="AD26" s="33" t="e">
        <f t="shared" si="19"/>
        <v>#NUM!</v>
      </c>
      <c r="AE26" s="33" t="e">
        <f t="shared" si="20"/>
        <v>#NUM!</v>
      </c>
      <c r="AF26" s="33" t="e">
        <f t="shared" si="21"/>
        <v>#N/A</v>
      </c>
      <c r="AG26" s="33" t="e">
        <f t="shared" si="22"/>
        <v>#NUM!</v>
      </c>
      <c r="AH26" s="33" t="e">
        <f t="shared" si="23"/>
        <v>#NUM!</v>
      </c>
      <c r="AI26" s="33" t="e">
        <f t="shared" si="24"/>
        <v>#NUM!</v>
      </c>
      <c r="AJ26" s="33" t="e">
        <f t="shared" si="25"/>
        <v>#N/A</v>
      </c>
    </row>
    <row r="27" spans="1:36" ht="12.95" customHeight="1" x14ac:dyDescent="0.15">
      <c r="A27" s="35"/>
      <c r="B27" s="99"/>
      <c r="C27" s="99"/>
      <c r="D27" s="32"/>
      <c r="E27" s="32"/>
      <c r="F27" s="4" t="str">
        <f t="shared" si="0"/>
        <v/>
      </c>
      <c r="G27" s="5"/>
      <c r="H27" s="35"/>
      <c r="I27" s="32"/>
      <c r="J27" s="1" t="s">
        <v>15</v>
      </c>
      <c r="K27" s="33" t="e">
        <f t="shared" si="1"/>
        <v>#NUM!</v>
      </c>
      <c r="L27" s="33" t="e">
        <f t="shared" si="2"/>
        <v>#NUM!</v>
      </c>
      <c r="M27" s="33" t="e">
        <f t="shared" si="3"/>
        <v>#NUM!</v>
      </c>
      <c r="N27" s="33" t="e">
        <f t="shared" si="4"/>
        <v>#NUM!</v>
      </c>
      <c r="O27" s="33" t="e">
        <f t="shared" si="5"/>
        <v>#NUM!</v>
      </c>
      <c r="P27" s="33" t="e">
        <f t="shared" si="26"/>
        <v>#N/A</v>
      </c>
      <c r="Q27" s="33" t="e">
        <f t="shared" si="6"/>
        <v>#NUM!</v>
      </c>
      <c r="R27" s="33" t="e">
        <f t="shared" si="7"/>
        <v>#NUM!</v>
      </c>
      <c r="S27" s="33" t="e">
        <f t="shared" si="8"/>
        <v>#NUM!</v>
      </c>
      <c r="T27" s="33" t="e">
        <f t="shared" si="9"/>
        <v>#NUM!</v>
      </c>
      <c r="U27" s="33" t="e">
        <f t="shared" si="10"/>
        <v>#N/A</v>
      </c>
      <c r="V27" s="33" t="e">
        <f t="shared" si="11"/>
        <v>#NUM!</v>
      </c>
      <c r="W27" s="33" t="e">
        <f t="shared" si="12"/>
        <v>#NUM!</v>
      </c>
      <c r="X27" s="33" t="e">
        <f t="shared" si="13"/>
        <v>#NUM!</v>
      </c>
      <c r="Y27" s="33" t="e">
        <f t="shared" si="14"/>
        <v>#NUM!</v>
      </c>
      <c r="Z27" s="33" t="e">
        <f t="shared" si="15"/>
        <v>#N/A</v>
      </c>
      <c r="AA27" s="33" t="e">
        <f t="shared" si="16"/>
        <v>#NUM!</v>
      </c>
      <c r="AB27" s="33" t="e">
        <f t="shared" si="17"/>
        <v>#NUM!</v>
      </c>
      <c r="AC27" s="33" t="e">
        <f t="shared" si="18"/>
        <v>#NUM!</v>
      </c>
      <c r="AD27" s="33" t="e">
        <f t="shared" si="19"/>
        <v>#NUM!</v>
      </c>
      <c r="AE27" s="33" t="e">
        <f t="shared" si="20"/>
        <v>#NUM!</v>
      </c>
      <c r="AF27" s="33" t="e">
        <f t="shared" si="21"/>
        <v>#N/A</v>
      </c>
      <c r="AG27" s="33" t="e">
        <f t="shared" si="22"/>
        <v>#NUM!</v>
      </c>
      <c r="AH27" s="33" t="e">
        <f t="shared" si="23"/>
        <v>#NUM!</v>
      </c>
      <c r="AI27" s="33" t="e">
        <f t="shared" si="24"/>
        <v>#NUM!</v>
      </c>
      <c r="AJ27" s="33" t="e">
        <f t="shared" si="25"/>
        <v>#N/A</v>
      </c>
    </row>
    <row r="28" spans="1:36" ht="12.95" customHeight="1" x14ac:dyDescent="0.15">
      <c r="A28" s="35"/>
      <c r="B28" s="99"/>
      <c r="C28" s="99"/>
      <c r="D28" s="32"/>
      <c r="E28" s="32"/>
      <c r="F28" s="4" t="str">
        <f t="shared" si="0"/>
        <v/>
      </c>
      <c r="G28" s="5"/>
      <c r="H28" s="35"/>
      <c r="I28" s="32"/>
      <c r="J28" s="1" t="s">
        <v>15</v>
      </c>
      <c r="K28" s="33" t="e">
        <f t="shared" si="1"/>
        <v>#NUM!</v>
      </c>
      <c r="L28" s="33" t="e">
        <f t="shared" si="2"/>
        <v>#NUM!</v>
      </c>
      <c r="M28" s="33" t="e">
        <f t="shared" si="3"/>
        <v>#NUM!</v>
      </c>
      <c r="N28" s="8" t="e">
        <f t="shared" si="4"/>
        <v>#NUM!</v>
      </c>
      <c r="O28" s="33" t="e">
        <f t="shared" si="5"/>
        <v>#NUM!</v>
      </c>
      <c r="P28" s="33" t="e">
        <f t="shared" si="26"/>
        <v>#N/A</v>
      </c>
      <c r="Q28" s="33" t="e">
        <f t="shared" si="6"/>
        <v>#NUM!</v>
      </c>
      <c r="R28" s="33" t="e">
        <f t="shared" si="7"/>
        <v>#NUM!</v>
      </c>
      <c r="S28" s="33" t="e">
        <f t="shared" si="8"/>
        <v>#NUM!</v>
      </c>
      <c r="T28" s="33" t="e">
        <f t="shared" si="9"/>
        <v>#NUM!</v>
      </c>
      <c r="U28" s="33" t="e">
        <f t="shared" si="10"/>
        <v>#N/A</v>
      </c>
      <c r="V28" s="33" t="e">
        <f t="shared" si="11"/>
        <v>#NUM!</v>
      </c>
      <c r="W28" s="33" t="e">
        <f t="shared" si="12"/>
        <v>#NUM!</v>
      </c>
      <c r="X28" s="33" t="e">
        <f t="shared" si="13"/>
        <v>#NUM!</v>
      </c>
      <c r="Y28" s="33" t="e">
        <f t="shared" si="14"/>
        <v>#NUM!</v>
      </c>
      <c r="Z28" s="33" t="e">
        <f t="shared" si="15"/>
        <v>#N/A</v>
      </c>
      <c r="AA28" s="33" t="e">
        <f t="shared" si="16"/>
        <v>#NUM!</v>
      </c>
      <c r="AB28" s="33" t="e">
        <f t="shared" si="17"/>
        <v>#NUM!</v>
      </c>
      <c r="AC28" s="33" t="e">
        <f t="shared" si="18"/>
        <v>#NUM!</v>
      </c>
      <c r="AD28" s="33" t="e">
        <f t="shared" si="19"/>
        <v>#NUM!</v>
      </c>
      <c r="AE28" s="33" t="e">
        <f t="shared" si="20"/>
        <v>#NUM!</v>
      </c>
      <c r="AF28" s="33" t="e">
        <f t="shared" si="21"/>
        <v>#N/A</v>
      </c>
      <c r="AG28" s="33" t="e">
        <f t="shared" si="22"/>
        <v>#NUM!</v>
      </c>
      <c r="AH28" s="33" t="e">
        <f t="shared" si="23"/>
        <v>#NUM!</v>
      </c>
      <c r="AI28" s="33" t="e">
        <f t="shared" si="24"/>
        <v>#NUM!</v>
      </c>
      <c r="AJ28" s="33" t="e">
        <f t="shared" si="25"/>
        <v>#N/A</v>
      </c>
    </row>
    <row r="29" spans="1:36" ht="12.95" customHeight="1" x14ac:dyDescent="0.15">
      <c r="A29" s="35"/>
      <c r="B29" s="99"/>
      <c r="C29" s="99"/>
      <c r="D29" s="32"/>
      <c r="E29" s="32"/>
      <c r="F29" s="4" t="str">
        <f t="shared" si="0"/>
        <v/>
      </c>
      <c r="G29" s="5"/>
      <c r="H29" s="35"/>
      <c r="I29" s="32"/>
      <c r="J29" s="1" t="s">
        <v>15</v>
      </c>
      <c r="K29" s="33" t="e">
        <f t="shared" si="1"/>
        <v>#NUM!</v>
      </c>
      <c r="L29" s="33" t="e">
        <f t="shared" si="2"/>
        <v>#NUM!</v>
      </c>
      <c r="M29" s="33" t="e">
        <f t="shared" si="3"/>
        <v>#NUM!</v>
      </c>
      <c r="N29" s="33" t="e">
        <f t="shared" si="4"/>
        <v>#NUM!</v>
      </c>
      <c r="O29" s="33" t="e">
        <f t="shared" si="5"/>
        <v>#NUM!</v>
      </c>
      <c r="P29" s="33" t="e">
        <f t="shared" si="26"/>
        <v>#N/A</v>
      </c>
      <c r="Q29" s="33" t="e">
        <f t="shared" si="6"/>
        <v>#NUM!</v>
      </c>
      <c r="R29" s="33" t="e">
        <f t="shared" si="7"/>
        <v>#NUM!</v>
      </c>
      <c r="S29" s="33" t="e">
        <f t="shared" si="8"/>
        <v>#NUM!</v>
      </c>
      <c r="T29" s="33" t="e">
        <f t="shared" si="9"/>
        <v>#NUM!</v>
      </c>
      <c r="U29" s="33" t="e">
        <f t="shared" si="10"/>
        <v>#N/A</v>
      </c>
      <c r="V29" s="33" t="e">
        <f t="shared" si="11"/>
        <v>#NUM!</v>
      </c>
      <c r="W29" s="33" t="e">
        <f t="shared" si="12"/>
        <v>#NUM!</v>
      </c>
      <c r="X29" s="33" t="e">
        <f t="shared" si="13"/>
        <v>#NUM!</v>
      </c>
      <c r="Y29" s="33" t="e">
        <f t="shared" si="14"/>
        <v>#NUM!</v>
      </c>
      <c r="Z29" s="33" t="e">
        <f t="shared" si="15"/>
        <v>#N/A</v>
      </c>
      <c r="AA29" s="33" t="e">
        <f t="shared" si="16"/>
        <v>#NUM!</v>
      </c>
      <c r="AB29" s="33" t="e">
        <f t="shared" si="17"/>
        <v>#NUM!</v>
      </c>
      <c r="AC29" s="33" t="e">
        <f t="shared" si="18"/>
        <v>#NUM!</v>
      </c>
      <c r="AD29" s="33" t="e">
        <f t="shared" si="19"/>
        <v>#NUM!</v>
      </c>
      <c r="AE29" s="33" t="e">
        <f t="shared" si="20"/>
        <v>#NUM!</v>
      </c>
      <c r="AF29" s="33" t="e">
        <f t="shared" si="21"/>
        <v>#N/A</v>
      </c>
      <c r="AG29" s="33" t="e">
        <f t="shared" si="22"/>
        <v>#NUM!</v>
      </c>
      <c r="AH29" s="33" t="e">
        <f t="shared" si="23"/>
        <v>#NUM!</v>
      </c>
      <c r="AI29" s="33" t="e">
        <f t="shared" si="24"/>
        <v>#NUM!</v>
      </c>
      <c r="AJ29" s="33" t="e">
        <f t="shared" si="25"/>
        <v>#N/A</v>
      </c>
    </row>
    <row r="30" spans="1:36" ht="12.95" customHeight="1" x14ac:dyDescent="0.15">
      <c r="A30" s="35"/>
      <c r="B30" s="99"/>
      <c r="C30" s="99"/>
      <c r="D30" s="32"/>
      <c r="E30" s="32"/>
      <c r="F30" s="4" t="str">
        <f t="shared" si="0"/>
        <v/>
      </c>
      <c r="G30" s="5"/>
      <c r="H30" s="35"/>
      <c r="I30" s="32"/>
      <c r="J30" s="1" t="s">
        <v>15</v>
      </c>
      <c r="K30" s="33" t="e">
        <f t="shared" si="1"/>
        <v>#NUM!</v>
      </c>
      <c r="L30" s="33" t="e">
        <f t="shared" si="2"/>
        <v>#NUM!</v>
      </c>
      <c r="M30" s="33" t="e">
        <f t="shared" si="3"/>
        <v>#NUM!</v>
      </c>
      <c r="N30" s="33" t="e">
        <f t="shared" si="4"/>
        <v>#NUM!</v>
      </c>
      <c r="O30" s="33" t="e">
        <f t="shared" si="5"/>
        <v>#NUM!</v>
      </c>
      <c r="P30" s="33" t="e">
        <f t="shared" si="26"/>
        <v>#N/A</v>
      </c>
      <c r="Q30" s="33" t="e">
        <f t="shared" si="6"/>
        <v>#NUM!</v>
      </c>
      <c r="R30" s="33" t="e">
        <f t="shared" si="7"/>
        <v>#NUM!</v>
      </c>
      <c r="S30" s="33" t="e">
        <f t="shared" si="8"/>
        <v>#NUM!</v>
      </c>
      <c r="T30" s="33" t="e">
        <f t="shared" si="9"/>
        <v>#NUM!</v>
      </c>
      <c r="U30" s="33" t="e">
        <f t="shared" si="10"/>
        <v>#N/A</v>
      </c>
      <c r="V30" s="33" t="e">
        <f t="shared" si="11"/>
        <v>#NUM!</v>
      </c>
      <c r="W30" s="33" t="e">
        <f t="shared" si="12"/>
        <v>#NUM!</v>
      </c>
      <c r="X30" s="33" t="e">
        <f t="shared" si="13"/>
        <v>#NUM!</v>
      </c>
      <c r="Y30" s="33" t="e">
        <f t="shared" si="14"/>
        <v>#NUM!</v>
      </c>
      <c r="Z30" s="33" t="e">
        <f t="shared" si="15"/>
        <v>#N/A</v>
      </c>
      <c r="AA30" s="33" t="e">
        <f t="shared" si="16"/>
        <v>#NUM!</v>
      </c>
      <c r="AB30" s="33" t="e">
        <f t="shared" si="17"/>
        <v>#NUM!</v>
      </c>
      <c r="AC30" s="33" t="e">
        <f t="shared" si="18"/>
        <v>#NUM!</v>
      </c>
      <c r="AD30" s="33" t="e">
        <f t="shared" si="19"/>
        <v>#NUM!</v>
      </c>
      <c r="AE30" s="33" t="e">
        <f t="shared" si="20"/>
        <v>#NUM!</v>
      </c>
      <c r="AF30" s="33" t="e">
        <f t="shared" si="21"/>
        <v>#N/A</v>
      </c>
      <c r="AG30" s="33" t="e">
        <f t="shared" si="22"/>
        <v>#NUM!</v>
      </c>
      <c r="AH30" s="33" t="e">
        <f t="shared" si="23"/>
        <v>#NUM!</v>
      </c>
      <c r="AI30" s="33" t="e">
        <f t="shared" si="24"/>
        <v>#NUM!</v>
      </c>
      <c r="AJ30" s="33" t="e">
        <f t="shared" si="25"/>
        <v>#N/A</v>
      </c>
    </row>
    <row r="31" spans="1:36" ht="12.95" customHeight="1" x14ac:dyDescent="0.15">
      <c r="A31" s="35"/>
      <c r="B31" s="99"/>
      <c r="C31" s="99"/>
      <c r="D31" s="32"/>
      <c r="E31" s="32"/>
      <c r="F31" s="4" t="str">
        <f t="shared" si="0"/>
        <v/>
      </c>
      <c r="G31" s="5"/>
      <c r="H31" s="35"/>
      <c r="I31" s="32"/>
      <c r="J31" s="1" t="s">
        <v>15</v>
      </c>
      <c r="K31" s="33" t="e">
        <f t="shared" si="1"/>
        <v>#NUM!</v>
      </c>
      <c r="L31" s="33" t="e">
        <f t="shared" si="2"/>
        <v>#NUM!</v>
      </c>
      <c r="M31" s="33" t="e">
        <f t="shared" si="3"/>
        <v>#NUM!</v>
      </c>
      <c r="N31" s="33" t="e">
        <f t="shared" si="4"/>
        <v>#NUM!</v>
      </c>
      <c r="O31" s="33" t="e">
        <f t="shared" si="5"/>
        <v>#NUM!</v>
      </c>
      <c r="P31" s="33" t="e">
        <f t="shared" si="26"/>
        <v>#N/A</v>
      </c>
      <c r="Q31" s="33" t="e">
        <f t="shared" si="6"/>
        <v>#NUM!</v>
      </c>
      <c r="R31" s="33" t="e">
        <f t="shared" si="7"/>
        <v>#NUM!</v>
      </c>
      <c r="S31" s="33" t="e">
        <f t="shared" si="8"/>
        <v>#NUM!</v>
      </c>
      <c r="T31" s="33" t="e">
        <f t="shared" si="9"/>
        <v>#NUM!</v>
      </c>
      <c r="U31" s="33" t="e">
        <f t="shared" si="10"/>
        <v>#N/A</v>
      </c>
      <c r="V31" s="33" t="e">
        <f t="shared" si="11"/>
        <v>#NUM!</v>
      </c>
      <c r="W31" s="33" t="e">
        <f t="shared" si="12"/>
        <v>#NUM!</v>
      </c>
      <c r="X31" s="33" t="e">
        <f t="shared" si="13"/>
        <v>#NUM!</v>
      </c>
      <c r="Y31" s="33" t="e">
        <f t="shared" si="14"/>
        <v>#NUM!</v>
      </c>
      <c r="Z31" s="33" t="e">
        <f t="shared" si="15"/>
        <v>#N/A</v>
      </c>
      <c r="AA31" s="33" t="e">
        <f t="shared" si="16"/>
        <v>#NUM!</v>
      </c>
      <c r="AB31" s="33" t="e">
        <f t="shared" si="17"/>
        <v>#NUM!</v>
      </c>
      <c r="AC31" s="33" t="e">
        <f t="shared" si="18"/>
        <v>#NUM!</v>
      </c>
      <c r="AD31" s="33" t="e">
        <f t="shared" si="19"/>
        <v>#NUM!</v>
      </c>
      <c r="AE31" s="33" t="e">
        <f t="shared" si="20"/>
        <v>#NUM!</v>
      </c>
      <c r="AF31" s="33" t="e">
        <f t="shared" si="21"/>
        <v>#N/A</v>
      </c>
      <c r="AG31" s="33" t="e">
        <f t="shared" si="22"/>
        <v>#NUM!</v>
      </c>
      <c r="AH31" s="33" t="e">
        <f t="shared" si="23"/>
        <v>#NUM!</v>
      </c>
      <c r="AI31" s="33" t="e">
        <f t="shared" si="24"/>
        <v>#NUM!</v>
      </c>
      <c r="AJ31" s="33" t="e">
        <f t="shared" si="25"/>
        <v>#N/A</v>
      </c>
    </row>
    <row r="32" spans="1:36" ht="12.95" customHeight="1" x14ac:dyDescent="0.15">
      <c r="A32" s="35"/>
      <c r="B32" s="99"/>
      <c r="C32" s="99"/>
      <c r="D32" s="32"/>
      <c r="E32" s="32"/>
      <c r="F32" s="4" t="str">
        <f t="shared" si="0"/>
        <v/>
      </c>
      <c r="G32" s="5"/>
      <c r="H32" s="35"/>
      <c r="I32" s="32"/>
      <c r="J32" s="1" t="s">
        <v>15</v>
      </c>
      <c r="K32" s="33" t="e">
        <f t="shared" si="1"/>
        <v>#NUM!</v>
      </c>
      <c r="L32" s="33" t="e">
        <f t="shared" si="2"/>
        <v>#NUM!</v>
      </c>
      <c r="M32" s="33" t="e">
        <f t="shared" si="3"/>
        <v>#NUM!</v>
      </c>
      <c r="N32" s="33" t="e">
        <f t="shared" si="4"/>
        <v>#NUM!</v>
      </c>
      <c r="O32" s="33" t="e">
        <f t="shared" si="5"/>
        <v>#NUM!</v>
      </c>
      <c r="P32" s="33" t="e">
        <f t="shared" si="26"/>
        <v>#N/A</v>
      </c>
      <c r="Q32" s="33" t="e">
        <f t="shared" si="6"/>
        <v>#NUM!</v>
      </c>
      <c r="R32" s="33" t="e">
        <f t="shared" si="7"/>
        <v>#NUM!</v>
      </c>
      <c r="S32" s="33" t="e">
        <f t="shared" si="8"/>
        <v>#NUM!</v>
      </c>
      <c r="T32" s="33" t="e">
        <f t="shared" si="9"/>
        <v>#NUM!</v>
      </c>
      <c r="U32" s="33" t="e">
        <f t="shared" si="10"/>
        <v>#N/A</v>
      </c>
      <c r="V32" s="33" t="e">
        <f t="shared" si="11"/>
        <v>#NUM!</v>
      </c>
      <c r="W32" s="33" t="e">
        <f t="shared" si="12"/>
        <v>#NUM!</v>
      </c>
      <c r="X32" s="33" t="e">
        <f t="shared" si="13"/>
        <v>#NUM!</v>
      </c>
      <c r="Y32" s="33" t="e">
        <f t="shared" si="14"/>
        <v>#NUM!</v>
      </c>
      <c r="Z32" s="33" t="e">
        <f t="shared" si="15"/>
        <v>#N/A</v>
      </c>
      <c r="AA32" s="33" t="e">
        <f t="shared" si="16"/>
        <v>#NUM!</v>
      </c>
      <c r="AB32" s="33" t="e">
        <f t="shared" si="17"/>
        <v>#NUM!</v>
      </c>
      <c r="AC32" s="33" t="e">
        <f t="shared" si="18"/>
        <v>#NUM!</v>
      </c>
      <c r="AD32" s="33" t="e">
        <f t="shared" si="19"/>
        <v>#NUM!</v>
      </c>
      <c r="AE32" s="33" t="e">
        <f t="shared" si="20"/>
        <v>#NUM!</v>
      </c>
      <c r="AF32" s="33" t="e">
        <f t="shared" si="21"/>
        <v>#N/A</v>
      </c>
      <c r="AG32" s="33" t="e">
        <f t="shared" si="22"/>
        <v>#NUM!</v>
      </c>
      <c r="AH32" s="33" t="e">
        <f t="shared" si="23"/>
        <v>#NUM!</v>
      </c>
      <c r="AI32" s="33" t="e">
        <f t="shared" si="24"/>
        <v>#NUM!</v>
      </c>
      <c r="AJ32" s="33" t="e">
        <f t="shared" si="25"/>
        <v>#N/A</v>
      </c>
    </row>
    <row r="33" spans="1:36" ht="12.95" customHeight="1" x14ac:dyDescent="0.15">
      <c r="A33" s="32"/>
      <c r="B33" s="99"/>
      <c r="C33" s="99"/>
      <c r="D33" s="32"/>
      <c r="E33" s="32"/>
      <c r="F33" s="4" t="str">
        <f t="shared" si="0"/>
        <v/>
      </c>
      <c r="G33" s="32"/>
      <c r="H33" s="32"/>
      <c r="I33" s="32"/>
      <c r="J33" s="1" t="s">
        <v>15</v>
      </c>
      <c r="K33" s="33" t="e">
        <f t="shared" si="1"/>
        <v>#NUM!</v>
      </c>
      <c r="L33" s="33" t="e">
        <f t="shared" si="2"/>
        <v>#NUM!</v>
      </c>
      <c r="M33" s="33" t="e">
        <f t="shared" si="3"/>
        <v>#NUM!</v>
      </c>
      <c r="N33" s="33" t="e">
        <f t="shared" si="4"/>
        <v>#NUM!</v>
      </c>
      <c r="O33" s="33" t="e">
        <f t="shared" si="5"/>
        <v>#NUM!</v>
      </c>
      <c r="P33" s="33" t="e">
        <f t="shared" si="26"/>
        <v>#N/A</v>
      </c>
      <c r="Q33" s="33" t="e">
        <f t="shared" si="6"/>
        <v>#NUM!</v>
      </c>
      <c r="R33" s="33" t="e">
        <f t="shared" si="7"/>
        <v>#NUM!</v>
      </c>
      <c r="S33" s="33" t="e">
        <f t="shared" si="8"/>
        <v>#NUM!</v>
      </c>
      <c r="T33" s="33" t="e">
        <f t="shared" si="9"/>
        <v>#NUM!</v>
      </c>
      <c r="U33" s="33" t="e">
        <f t="shared" si="10"/>
        <v>#N/A</v>
      </c>
      <c r="V33" s="33" t="e">
        <f t="shared" si="11"/>
        <v>#NUM!</v>
      </c>
      <c r="W33" s="33" t="e">
        <f t="shared" si="12"/>
        <v>#NUM!</v>
      </c>
      <c r="X33" s="33" t="e">
        <f t="shared" si="13"/>
        <v>#NUM!</v>
      </c>
      <c r="Y33" s="33" t="e">
        <f t="shared" si="14"/>
        <v>#NUM!</v>
      </c>
      <c r="Z33" s="33" t="e">
        <f t="shared" si="15"/>
        <v>#N/A</v>
      </c>
      <c r="AA33" s="33" t="e">
        <f t="shared" si="16"/>
        <v>#NUM!</v>
      </c>
      <c r="AB33" s="33" t="e">
        <f t="shared" si="17"/>
        <v>#NUM!</v>
      </c>
      <c r="AC33" s="33" t="e">
        <f t="shared" si="18"/>
        <v>#NUM!</v>
      </c>
      <c r="AD33" s="33" t="e">
        <f t="shared" si="19"/>
        <v>#NUM!</v>
      </c>
      <c r="AE33" s="33" t="e">
        <f t="shared" si="20"/>
        <v>#NUM!</v>
      </c>
      <c r="AF33" s="33" t="e">
        <f t="shared" si="21"/>
        <v>#N/A</v>
      </c>
      <c r="AG33" s="33" t="e">
        <f t="shared" si="22"/>
        <v>#NUM!</v>
      </c>
      <c r="AH33" s="33" t="e">
        <f t="shared" si="23"/>
        <v>#NUM!</v>
      </c>
      <c r="AI33" s="33" t="e">
        <f t="shared" si="24"/>
        <v>#NUM!</v>
      </c>
      <c r="AJ33" s="33" t="e">
        <f t="shared" si="25"/>
        <v>#N/A</v>
      </c>
    </row>
    <row r="34" spans="1:36" ht="12.95" customHeight="1" x14ac:dyDescent="0.15">
      <c r="A34" s="32"/>
      <c r="B34" s="99"/>
      <c r="C34" s="99"/>
      <c r="D34" s="32"/>
      <c r="E34" s="32"/>
      <c r="F34" s="4" t="str">
        <f t="shared" si="0"/>
        <v/>
      </c>
      <c r="G34" s="32"/>
      <c r="H34" s="32"/>
      <c r="I34" s="32"/>
      <c r="K34" s="33" t="e">
        <f t="shared" si="1"/>
        <v>#NUM!</v>
      </c>
      <c r="L34" s="33" t="e">
        <f t="shared" si="2"/>
        <v>#NUM!</v>
      </c>
      <c r="M34" s="33" t="e">
        <f t="shared" si="3"/>
        <v>#NUM!</v>
      </c>
      <c r="N34" s="33" t="e">
        <f t="shared" si="4"/>
        <v>#NUM!</v>
      </c>
      <c r="O34" s="33" t="e">
        <f t="shared" si="5"/>
        <v>#NUM!</v>
      </c>
      <c r="P34" s="33" t="e">
        <f t="shared" si="26"/>
        <v>#N/A</v>
      </c>
      <c r="Q34" s="33" t="e">
        <f t="shared" si="6"/>
        <v>#NUM!</v>
      </c>
      <c r="R34" s="33" t="e">
        <f t="shared" si="7"/>
        <v>#NUM!</v>
      </c>
      <c r="S34" s="33" t="e">
        <f t="shared" si="8"/>
        <v>#NUM!</v>
      </c>
      <c r="T34" s="33" t="e">
        <f t="shared" si="9"/>
        <v>#NUM!</v>
      </c>
      <c r="U34" s="33" t="e">
        <f t="shared" si="10"/>
        <v>#N/A</v>
      </c>
      <c r="V34" s="33" t="e">
        <f t="shared" si="11"/>
        <v>#NUM!</v>
      </c>
      <c r="W34" s="33" t="e">
        <f t="shared" si="12"/>
        <v>#NUM!</v>
      </c>
      <c r="X34" s="33" t="e">
        <f t="shared" si="13"/>
        <v>#NUM!</v>
      </c>
      <c r="Y34" s="33" t="e">
        <f t="shared" si="14"/>
        <v>#NUM!</v>
      </c>
      <c r="Z34" s="33" t="e">
        <f t="shared" si="15"/>
        <v>#N/A</v>
      </c>
      <c r="AA34" s="33" t="e">
        <f t="shared" si="16"/>
        <v>#NUM!</v>
      </c>
      <c r="AB34" s="33" t="e">
        <f t="shared" si="17"/>
        <v>#NUM!</v>
      </c>
      <c r="AC34" s="33" t="e">
        <f t="shared" si="18"/>
        <v>#NUM!</v>
      </c>
      <c r="AD34" s="33" t="e">
        <f t="shared" si="19"/>
        <v>#NUM!</v>
      </c>
      <c r="AE34" s="33" t="e">
        <f t="shared" si="20"/>
        <v>#NUM!</v>
      </c>
      <c r="AF34" s="33" t="e">
        <f t="shared" si="21"/>
        <v>#N/A</v>
      </c>
      <c r="AG34" s="33" t="e">
        <f t="shared" si="22"/>
        <v>#NUM!</v>
      </c>
      <c r="AH34" s="33" t="e">
        <f t="shared" si="23"/>
        <v>#NUM!</v>
      </c>
      <c r="AI34" s="33" t="e">
        <f t="shared" si="24"/>
        <v>#NUM!</v>
      </c>
      <c r="AJ34" s="33" t="e">
        <f t="shared" si="25"/>
        <v>#N/A</v>
      </c>
    </row>
    <row r="35" spans="1:36" ht="12.95" customHeight="1" x14ac:dyDescent="0.15">
      <c r="A35" s="32"/>
      <c r="B35" s="99"/>
      <c r="C35" s="99"/>
      <c r="D35" s="32"/>
      <c r="E35" s="32"/>
      <c r="F35" s="4" t="str">
        <f t="shared" si="0"/>
        <v/>
      </c>
      <c r="G35" s="32"/>
      <c r="H35" s="32"/>
      <c r="I35" s="32"/>
      <c r="K35" s="33" t="e">
        <f t="shared" si="1"/>
        <v>#NUM!</v>
      </c>
      <c r="L35" s="33" t="e">
        <f t="shared" si="2"/>
        <v>#NUM!</v>
      </c>
      <c r="M35" s="33" t="e">
        <f t="shared" si="3"/>
        <v>#NUM!</v>
      </c>
      <c r="N35" s="33" t="e">
        <f t="shared" si="4"/>
        <v>#NUM!</v>
      </c>
      <c r="O35" s="33" t="e">
        <f t="shared" si="5"/>
        <v>#NUM!</v>
      </c>
      <c r="P35" s="33" t="e">
        <f t="shared" si="26"/>
        <v>#N/A</v>
      </c>
      <c r="Q35" s="33" t="e">
        <f t="shared" si="6"/>
        <v>#NUM!</v>
      </c>
      <c r="R35" s="33" t="e">
        <f t="shared" si="7"/>
        <v>#NUM!</v>
      </c>
      <c r="S35" s="33" t="e">
        <f t="shared" si="8"/>
        <v>#NUM!</v>
      </c>
      <c r="T35" s="33" t="e">
        <f t="shared" si="9"/>
        <v>#NUM!</v>
      </c>
      <c r="U35" s="33" t="e">
        <f t="shared" si="10"/>
        <v>#N/A</v>
      </c>
      <c r="V35" s="33" t="e">
        <f t="shared" si="11"/>
        <v>#NUM!</v>
      </c>
      <c r="W35" s="33" t="e">
        <f t="shared" si="12"/>
        <v>#NUM!</v>
      </c>
      <c r="X35" s="33" t="e">
        <f t="shared" si="13"/>
        <v>#NUM!</v>
      </c>
      <c r="Y35" s="33" t="e">
        <f t="shared" si="14"/>
        <v>#NUM!</v>
      </c>
      <c r="Z35" s="33" t="e">
        <f t="shared" si="15"/>
        <v>#N/A</v>
      </c>
      <c r="AA35" s="33" t="e">
        <f t="shared" si="16"/>
        <v>#NUM!</v>
      </c>
      <c r="AB35" s="33" t="e">
        <f t="shared" si="17"/>
        <v>#NUM!</v>
      </c>
      <c r="AC35" s="33" t="e">
        <f t="shared" si="18"/>
        <v>#NUM!</v>
      </c>
      <c r="AD35" s="33" t="e">
        <f t="shared" si="19"/>
        <v>#NUM!</v>
      </c>
      <c r="AE35" s="33" t="e">
        <f t="shared" si="20"/>
        <v>#NUM!</v>
      </c>
      <c r="AF35" s="33" t="e">
        <f t="shared" si="21"/>
        <v>#N/A</v>
      </c>
      <c r="AG35" s="33" t="e">
        <f t="shared" si="22"/>
        <v>#NUM!</v>
      </c>
      <c r="AH35" s="33" t="e">
        <f t="shared" si="23"/>
        <v>#NUM!</v>
      </c>
      <c r="AI35" s="33" t="e">
        <f t="shared" si="24"/>
        <v>#NUM!</v>
      </c>
      <c r="AJ35" s="33" t="e">
        <f t="shared" si="25"/>
        <v>#N/A</v>
      </c>
    </row>
    <row r="36" spans="1:36" ht="12.95" customHeight="1" x14ac:dyDescent="0.15">
      <c r="A36" s="32"/>
      <c r="B36" s="99"/>
      <c r="C36" s="99"/>
      <c r="D36" s="32"/>
      <c r="E36" s="32"/>
      <c r="F36" s="4" t="str">
        <f t="shared" si="0"/>
        <v/>
      </c>
      <c r="G36" s="32"/>
      <c r="H36" s="32"/>
      <c r="I36" s="32"/>
      <c r="K36" s="33" t="e">
        <f t="shared" si="1"/>
        <v>#NUM!</v>
      </c>
      <c r="L36" s="33" t="e">
        <f t="shared" si="2"/>
        <v>#NUM!</v>
      </c>
      <c r="M36" s="33" t="e">
        <f t="shared" si="3"/>
        <v>#NUM!</v>
      </c>
      <c r="N36" s="33" t="e">
        <f t="shared" si="4"/>
        <v>#NUM!</v>
      </c>
      <c r="O36" s="33" t="e">
        <f t="shared" si="5"/>
        <v>#NUM!</v>
      </c>
      <c r="P36" s="33" t="e">
        <f t="shared" si="26"/>
        <v>#N/A</v>
      </c>
      <c r="Q36" s="33" t="e">
        <f t="shared" si="6"/>
        <v>#NUM!</v>
      </c>
      <c r="R36" s="33" t="e">
        <f t="shared" si="7"/>
        <v>#NUM!</v>
      </c>
      <c r="S36" s="33" t="e">
        <f t="shared" si="8"/>
        <v>#NUM!</v>
      </c>
      <c r="T36" s="33" t="e">
        <f t="shared" si="9"/>
        <v>#NUM!</v>
      </c>
      <c r="U36" s="33" t="e">
        <f t="shared" si="10"/>
        <v>#N/A</v>
      </c>
      <c r="V36" s="33" t="e">
        <f t="shared" si="11"/>
        <v>#NUM!</v>
      </c>
      <c r="W36" s="33" t="e">
        <f t="shared" si="12"/>
        <v>#NUM!</v>
      </c>
      <c r="X36" s="33" t="e">
        <f t="shared" si="13"/>
        <v>#NUM!</v>
      </c>
      <c r="Y36" s="33" t="e">
        <f t="shared" si="14"/>
        <v>#NUM!</v>
      </c>
      <c r="Z36" s="33" t="e">
        <f t="shared" si="15"/>
        <v>#N/A</v>
      </c>
      <c r="AA36" s="33" t="e">
        <f t="shared" si="16"/>
        <v>#NUM!</v>
      </c>
      <c r="AB36" s="33" t="e">
        <f t="shared" si="17"/>
        <v>#NUM!</v>
      </c>
      <c r="AC36" s="33" t="e">
        <f t="shared" si="18"/>
        <v>#NUM!</v>
      </c>
      <c r="AD36" s="33" t="e">
        <f t="shared" si="19"/>
        <v>#NUM!</v>
      </c>
      <c r="AE36" s="33" t="e">
        <f t="shared" si="20"/>
        <v>#NUM!</v>
      </c>
      <c r="AF36" s="33" t="e">
        <f t="shared" si="21"/>
        <v>#N/A</v>
      </c>
      <c r="AG36" s="33" t="e">
        <f t="shared" si="22"/>
        <v>#NUM!</v>
      </c>
      <c r="AH36" s="33" t="e">
        <f t="shared" si="23"/>
        <v>#NUM!</v>
      </c>
      <c r="AI36" s="33" t="e">
        <f t="shared" si="24"/>
        <v>#NUM!</v>
      </c>
      <c r="AJ36" s="33" t="e">
        <f t="shared" si="25"/>
        <v>#N/A</v>
      </c>
    </row>
    <row r="37" spans="1:36" ht="12.95" customHeight="1" x14ac:dyDescent="0.15">
      <c r="A37" s="32"/>
      <c r="B37" s="99"/>
      <c r="C37" s="99"/>
      <c r="D37" s="32"/>
      <c r="E37" s="32"/>
      <c r="F37" s="4" t="str">
        <f t="shared" si="0"/>
        <v/>
      </c>
      <c r="G37" s="32"/>
      <c r="H37" s="32"/>
      <c r="I37" s="32"/>
      <c r="K37" s="33" t="e">
        <f t="shared" si="1"/>
        <v>#NUM!</v>
      </c>
      <c r="L37" s="33" t="e">
        <f t="shared" si="2"/>
        <v>#NUM!</v>
      </c>
      <c r="M37" s="33" t="e">
        <f t="shared" si="3"/>
        <v>#NUM!</v>
      </c>
      <c r="N37" s="33" t="e">
        <f t="shared" si="4"/>
        <v>#NUM!</v>
      </c>
      <c r="O37" s="33" t="e">
        <f t="shared" si="5"/>
        <v>#NUM!</v>
      </c>
      <c r="P37" s="33" t="e">
        <f t="shared" si="26"/>
        <v>#N/A</v>
      </c>
      <c r="Q37" s="33" t="e">
        <f t="shared" si="6"/>
        <v>#NUM!</v>
      </c>
      <c r="R37" s="33" t="e">
        <f t="shared" si="7"/>
        <v>#NUM!</v>
      </c>
      <c r="S37" s="33" t="e">
        <f t="shared" si="8"/>
        <v>#NUM!</v>
      </c>
      <c r="T37" s="33" t="e">
        <f t="shared" si="9"/>
        <v>#NUM!</v>
      </c>
      <c r="U37" s="33" t="e">
        <f t="shared" si="10"/>
        <v>#N/A</v>
      </c>
      <c r="V37" s="33" t="e">
        <f t="shared" si="11"/>
        <v>#NUM!</v>
      </c>
      <c r="W37" s="33" t="e">
        <f t="shared" si="12"/>
        <v>#NUM!</v>
      </c>
      <c r="X37" s="33" t="e">
        <f t="shared" si="13"/>
        <v>#NUM!</v>
      </c>
      <c r="Y37" s="33" t="e">
        <f t="shared" si="14"/>
        <v>#NUM!</v>
      </c>
      <c r="Z37" s="33" t="e">
        <f t="shared" si="15"/>
        <v>#N/A</v>
      </c>
      <c r="AA37" s="33" t="e">
        <f t="shared" si="16"/>
        <v>#NUM!</v>
      </c>
      <c r="AB37" s="33" t="e">
        <f t="shared" si="17"/>
        <v>#NUM!</v>
      </c>
      <c r="AC37" s="33" t="e">
        <f t="shared" si="18"/>
        <v>#NUM!</v>
      </c>
      <c r="AD37" s="33" t="e">
        <f t="shared" si="19"/>
        <v>#NUM!</v>
      </c>
      <c r="AE37" s="33" t="e">
        <f t="shared" si="20"/>
        <v>#NUM!</v>
      </c>
      <c r="AF37" s="33" t="e">
        <f t="shared" si="21"/>
        <v>#N/A</v>
      </c>
      <c r="AG37" s="33" t="e">
        <f t="shared" si="22"/>
        <v>#NUM!</v>
      </c>
      <c r="AH37" s="33" t="e">
        <f t="shared" si="23"/>
        <v>#NUM!</v>
      </c>
      <c r="AI37" s="33" t="e">
        <f t="shared" si="24"/>
        <v>#NUM!</v>
      </c>
      <c r="AJ37" s="33" t="e">
        <f t="shared" si="25"/>
        <v>#N/A</v>
      </c>
    </row>
    <row r="38" spans="1:36" ht="12.95" customHeight="1" x14ac:dyDescent="0.15">
      <c r="A38" s="32"/>
      <c r="B38" s="99"/>
      <c r="C38" s="99"/>
      <c r="D38" s="32"/>
      <c r="E38" s="32"/>
      <c r="F38" s="4" t="str">
        <f t="shared" si="0"/>
        <v/>
      </c>
      <c r="G38" s="32"/>
      <c r="H38" s="32"/>
      <c r="I38" s="32"/>
      <c r="K38" s="33" t="e">
        <f t="shared" si="1"/>
        <v>#NUM!</v>
      </c>
      <c r="L38" s="33" t="e">
        <f t="shared" si="2"/>
        <v>#NUM!</v>
      </c>
      <c r="M38" s="33" t="e">
        <f t="shared" si="3"/>
        <v>#NUM!</v>
      </c>
      <c r="N38" s="33" t="e">
        <f t="shared" si="4"/>
        <v>#NUM!</v>
      </c>
      <c r="O38" s="33" t="e">
        <f t="shared" si="5"/>
        <v>#NUM!</v>
      </c>
      <c r="P38" s="33" t="e">
        <f t="shared" si="26"/>
        <v>#N/A</v>
      </c>
      <c r="Q38" s="33" t="e">
        <f t="shared" si="6"/>
        <v>#NUM!</v>
      </c>
      <c r="R38" s="33" t="e">
        <f t="shared" si="7"/>
        <v>#NUM!</v>
      </c>
      <c r="S38" s="33" t="e">
        <f t="shared" si="8"/>
        <v>#NUM!</v>
      </c>
      <c r="T38" s="33" t="e">
        <f t="shared" si="9"/>
        <v>#NUM!</v>
      </c>
      <c r="U38" s="33" t="e">
        <f t="shared" si="10"/>
        <v>#N/A</v>
      </c>
      <c r="V38" s="33" t="e">
        <f t="shared" si="11"/>
        <v>#NUM!</v>
      </c>
      <c r="W38" s="33" t="e">
        <f t="shared" si="12"/>
        <v>#NUM!</v>
      </c>
      <c r="X38" s="33" t="e">
        <f t="shared" si="13"/>
        <v>#NUM!</v>
      </c>
      <c r="Y38" s="33" t="e">
        <f t="shared" si="14"/>
        <v>#NUM!</v>
      </c>
      <c r="Z38" s="33" t="e">
        <f t="shared" si="15"/>
        <v>#N/A</v>
      </c>
      <c r="AA38" s="33" t="e">
        <f t="shared" si="16"/>
        <v>#NUM!</v>
      </c>
      <c r="AB38" s="33" t="e">
        <f t="shared" si="17"/>
        <v>#NUM!</v>
      </c>
      <c r="AC38" s="33" t="e">
        <f t="shared" si="18"/>
        <v>#NUM!</v>
      </c>
      <c r="AD38" s="33" t="e">
        <f t="shared" si="19"/>
        <v>#NUM!</v>
      </c>
      <c r="AE38" s="33" t="e">
        <f t="shared" si="20"/>
        <v>#NUM!</v>
      </c>
      <c r="AF38" s="33" t="e">
        <f t="shared" si="21"/>
        <v>#N/A</v>
      </c>
      <c r="AG38" s="33" t="e">
        <f t="shared" si="22"/>
        <v>#NUM!</v>
      </c>
      <c r="AH38" s="33" t="e">
        <f t="shared" si="23"/>
        <v>#NUM!</v>
      </c>
      <c r="AI38" s="33" t="e">
        <f t="shared" si="24"/>
        <v>#NUM!</v>
      </c>
      <c r="AJ38" s="33" t="e">
        <f t="shared" si="25"/>
        <v>#N/A</v>
      </c>
    </row>
    <row r="39" spans="1:36" ht="12.95" customHeight="1" x14ac:dyDescent="0.15">
      <c r="A39" s="32"/>
      <c r="B39" s="99"/>
      <c r="C39" s="99"/>
      <c r="D39" s="32"/>
      <c r="E39" s="32"/>
      <c r="F39" s="4" t="str">
        <f t="shared" si="0"/>
        <v/>
      </c>
      <c r="G39" s="32"/>
      <c r="H39" s="32"/>
      <c r="I39" s="32"/>
      <c r="K39" s="33" t="e">
        <f t="shared" si="1"/>
        <v>#NUM!</v>
      </c>
      <c r="L39" s="33" t="e">
        <f t="shared" si="2"/>
        <v>#NUM!</v>
      </c>
      <c r="M39" s="33" t="e">
        <f t="shared" si="3"/>
        <v>#NUM!</v>
      </c>
      <c r="N39" s="33" t="e">
        <f t="shared" si="4"/>
        <v>#NUM!</v>
      </c>
      <c r="O39" s="33" t="e">
        <f t="shared" si="5"/>
        <v>#NUM!</v>
      </c>
      <c r="P39" s="33" t="e">
        <f t="shared" si="26"/>
        <v>#N/A</v>
      </c>
      <c r="Q39" s="33" t="e">
        <f t="shared" si="6"/>
        <v>#NUM!</v>
      </c>
      <c r="R39" s="33" t="e">
        <f t="shared" si="7"/>
        <v>#NUM!</v>
      </c>
      <c r="S39" s="33" t="e">
        <f t="shared" si="8"/>
        <v>#NUM!</v>
      </c>
      <c r="T39" s="33" t="e">
        <f t="shared" si="9"/>
        <v>#NUM!</v>
      </c>
      <c r="U39" s="33" t="e">
        <f t="shared" si="10"/>
        <v>#N/A</v>
      </c>
      <c r="V39" s="33" t="e">
        <f t="shared" si="11"/>
        <v>#NUM!</v>
      </c>
      <c r="W39" s="33" t="e">
        <f t="shared" si="12"/>
        <v>#NUM!</v>
      </c>
      <c r="X39" s="33" t="e">
        <f t="shared" si="13"/>
        <v>#NUM!</v>
      </c>
      <c r="Y39" s="33" t="e">
        <f t="shared" si="14"/>
        <v>#NUM!</v>
      </c>
      <c r="Z39" s="33" t="e">
        <f t="shared" si="15"/>
        <v>#N/A</v>
      </c>
      <c r="AA39" s="33" t="e">
        <f t="shared" si="16"/>
        <v>#NUM!</v>
      </c>
      <c r="AB39" s="33" t="e">
        <f t="shared" si="17"/>
        <v>#NUM!</v>
      </c>
      <c r="AC39" s="33" t="e">
        <f t="shared" si="18"/>
        <v>#NUM!</v>
      </c>
      <c r="AD39" s="33" t="e">
        <f t="shared" si="19"/>
        <v>#NUM!</v>
      </c>
      <c r="AE39" s="33" t="e">
        <f t="shared" si="20"/>
        <v>#NUM!</v>
      </c>
      <c r="AF39" s="33" t="e">
        <f t="shared" si="21"/>
        <v>#N/A</v>
      </c>
      <c r="AG39" s="33" t="e">
        <f t="shared" si="22"/>
        <v>#NUM!</v>
      </c>
      <c r="AH39" s="33" t="e">
        <f t="shared" si="23"/>
        <v>#NUM!</v>
      </c>
      <c r="AI39" s="33" t="e">
        <f t="shared" si="24"/>
        <v>#NUM!</v>
      </c>
      <c r="AJ39" s="33" t="e">
        <f t="shared" si="25"/>
        <v>#N/A</v>
      </c>
    </row>
    <row r="40" spans="1:36" ht="12.95" customHeight="1" x14ac:dyDescent="0.15">
      <c r="A40" s="32"/>
      <c r="B40" s="99"/>
      <c r="C40" s="99"/>
      <c r="D40" s="32"/>
      <c r="E40" s="32"/>
      <c r="F40" s="4" t="str">
        <f t="shared" si="0"/>
        <v/>
      </c>
      <c r="G40" s="32"/>
      <c r="H40" s="32"/>
      <c r="I40" s="32"/>
      <c r="K40" s="33" t="e">
        <f t="shared" si="1"/>
        <v>#NUM!</v>
      </c>
      <c r="L40" s="33" t="e">
        <f t="shared" si="2"/>
        <v>#NUM!</v>
      </c>
      <c r="M40" s="33" t="e">
        <f t="shared" si="3"/>
        <v>#NUM!</v>
      </c>
      <c r="N40" s="33" t="e">
        <f t="shared" si="4"/>
        <v>#NUM!</v>
      </c>
      <c r="O40" s="33" t="e">
        <f t="shared" si="5"/>
        <v>#NUM!</v>
      </c>
      <c r="P40" s="33" t="e">
        <f t="shared" si="26"/>
        <v>#N/A</v>
      </c>
      <c r="Q40" s="33" t="e">
        <f t="shared" si="6"/>
        <v>#NUM!</v>
      </c>
      <c r="R40" s="33" t="e">
        <f t="shared" si="7"/>
        <v>#NUM!</v>
      </c>
      <c r="S40" s="33" t="e">
        <f t="shared" si="8"/>
        <v>#NUM!</v>
      </c>
      <c r="T40" s="33" t="e">
        <f t="shared" si="9"/>
        <v>#NUM!</v>
      </c>
      <c r="U40" s="33" t="e">
        <f t="shared" si="10"/>
        <v>#N/A</v>
      </c>
      <c r="V40" s="33" t="e">
        <f t="shared" si="11"/>
        <v>#NUM!</v>
      </c>
      <c r="W40" s="33" t="e">
        <f t="shared" si="12"/>
        <v>#NUM!</v>
      </c>
      <c r="X40" s="33" t="e">
        <f t="shared" si="13"/>
        <v>#NUM!</v>
      </c>
      <c r="Y40" s="33" t="e">
        <f t="shared" si="14"/>
        <v>#NUM!</v>
      </c>
      <c r="Z40" s="33" t="e">
        <f t="shared" si="15"/>
        <v>#N/A</v>
      </c>
      <c r="AA40" s="33" t="e">
        <f t="shared" si="16"/>
        <v>#NUM!</v>
      </c>
      <c r="AB40" s="33" t="e">
        <f t="shared" si="17"/>
        <v>#NUM!</v>
      </c>
      <c r="AC40" s="33" t="e">
        <f t="shared" si="18"/>
        <v>#NUM!</v>
      </c>
      <c r="AD40" s="33" t="e">
        <f t="shared" si="19"/>
        <v>#NUM!</v>
      </c>
      <c r="AE40" s="33" t="e">
        <f t="shared" si="20"/>
        <v>#NUM!</v>
      </c>
      <c r="AF40" s="33" t="e">
        <f t="shared" si="21"/>
        <v>#N/A</v>
      </c>
      <c r="AG40" s="33" t="e">
        <f t="shared" si="22"/>
        <v>#NUM!</v>
      </c>
      <c r="AH40" s="33" t="e">
        <f t="shared" si="23"/>
        <v>#NUM!</v>
      </c>
      <c r="AI40" s="33" t="e">
        <f t="shared" si="24"/>
        <v>#NUM!</v>
      </c>
      <c r="AJ40" s="33" t="e">
        <f t="shared" si="25"/>
        <v>#N/A</v>
      </c>
    </row>
    <row r="41" spans="1:36" ht="12.95" customHeight="1" x14ac:dyDescent="0.15">
      <c r="A41" s="32"/>
      <c r="B41" s="99"/>
      <c r="C41" s="99"/>
      <c r="D41" s="32"/>
      <c r="E41" s="32"/>
      <c r="F41" s="4" t="str">
        <f t="shared" si="0"/>
        <v/>
      </c>
      <c r="G41" s="32"/>
      <c r="H41" s="32"/>
      <c r="I41" s="32"/>
      <c r="K41" s="33" t="e">
        <f t="shared" si="1"/>
        <v>#NUM!</v>
      </c>
      <c r="L41" s="33" t="e">
        <f t="shared" si="2"/>
        <v>#NUM!</v>
      </c>
      <c r="M41" s="33" t="e">
        <f t="shared" si="3"/>
        <v>#NUM!</v>
      </c>
      <c r="N41" s="33" t="e">
        <f t="shared" si="4"/>
        <v>#NUM!</v>
      </c>
      <c r="O41" s="33" t="e">
        <f t="shared" si="5"/>
        <v>#NUM!</v>
      </c>
      <c r="P41" s="33" t="e">
        <f t="shared" si="26"/>
        <v>#N/A</v>
      </c>
      <c r="Q41" s="33" t="e">
        <f t="shared" si="6"/>
        <v>#NUM!</v>
      </c>
      <c r="R41" s="33" t="e">
        <f t="shared" si="7"/>
        <v>#NUM!</v>
      </c>
      <c r="S41" s="33" t="e">
        <f t="shared" si="8"/>
        <v>#NUM!</v>
      </c>
      <c r="T41" s="33" t="e">
        <f t="shared" si="9"/>
        <v>#NUM!</v>
      </c>
      <c r="U41" s="33" t="e">
        <f t="shared" si="10"/>
        <v>#N/A</v>
      </c>
      <c r="V41" s="33" t="e">
        <f t="shared" si="11"/>
        <v>#NUM!</v>
      </c>
      <c r="W41" s="33" t="e">
        <f t="shared" si="12"/>
        <v>#NUM!</v>
      </c>
      <c r="X41" s="33" t="e">
        <f t="shared" si="13"/>
        <v>#NUM!</v>
      </c>
      <c r="Y41" s="33" t="e">
        <f t="shared" si="14"/>
        <v>#NUM!</v>
      </c>
      <c r="Z41" s="33" t="e">
        <f t="shared" si="15"/>
        <v>#N/A</v>
      </c>
      <c r="AA41" s="33" t="e">
        <f t="shared" si="16"/>
        <v>#NUM!</v>
      </c>
      <c r="AB41" s="33" t="e">
        <f t="shared" si="17"/>
        <v>#NUM!</v>
      </c>
      <c r="AC41" s="33" t="e">
        <f t="shared" si="18"/>
        <v>#NUM!</v>
      </c>
      <c r="AD41" s="33" t="e">
        <f t="shared" si="19"/>
        <v>#NUM!</v>
      </c>
      <c r="AE41" s="33" t="e">
        <f t="shared" si="20"/>
        <v>#NUM!</v>
      </c>
      <c r="AF41" s="33" t="e">
        <f t="shared" si="21"/>
        <v>#N/A</v>
      </c>
      <c r="AG41" s="33" t="e">
        <f t="shared" si="22"/>
        <v>#NUM!</v>
      </c>
      <c r="AH41" s="33" t="e">
        <f t="shared" si="23"/>
        <v>#NUM!</v>
      </c>
      <c r="AI41" s="33" t="e">
        <f t="shared" si="24"/>
        <v>#NUM!</v>
      </c>
      <c r="AJ41" s="33" t="e">
        <f t="shared" si="25"/>
        <v>#N/A</v>
      </c>
    </row>
    <row r="42" spans="1:36" ht="12.95" customHeight="1" x14ac:dyDescent="0.15">
      <c r="A42" s="32"/>
      <c r="B42" s="99"/>
      <c r="C42" s="99"/>
      <c r="D42" s="32"/>
      <c r="E42" s="32"/>
      <c r="F42" s="4" t="str">
        <f t="shared" si="0"/>
        <v/>
      </c>
      <c r="G42" s="32"/>
      <c r="H42" s="32"/>
      <c r="I42" s="32"/>
      <c r="K42" s="33" t="e">
        <f t="shared" si="1"/>
        <v>#NUM!</v>
      </c>
      <c r="L42" s="33" t="e">
        <f t="shared" si="2"/>
        <v>#NUM!</v>
      </c>
      <c r="M42" s="33" t="e">
        <f t="shared" si="3"/>
        <v>#NUM!</v>
      </c>
      <c r="N42" s="33" t="e">
        <f t="shared" si="4"/>
        <v>#NUM!</v>
      </c>
      <c r="O42" s="33" t="e">
        <f t="shared" si="5"/>
        <v>#NUM!</v>
      </c>
      <c r="P42" s="33" t="e">
        <f t="shared" si="26"/>
        <v>#N/A</v>
      </c>
      <c r="Q42" s="33" t="e">
        <f t="shared" si="6"/>
        <v>#NUM!</v>
      </c>
      <c r="R42" s="33" t="e">
        <f t="shared" si="7"/>
        <v>#NUM!</v>
      </c>
      <c r="S42" s="33" t="e">
        <f t="shared" si="8"/>
        <v>#NUM!</v>
      </c>
      <c r="T42" s="33" t="e">
        <f t="shared" si="9"/>
        <v>#NUM!</v>
      </c>
      <c r="U42" s="33" t="e">
        <f t="shared" si="10"/>
        <v>#N/A</v>
      </c>
      <c r="V42" s="33" t="e">
        <f t="shared" si="11"/>
        <v>#NUM!</v>
      </c>
      <c r="W42" s="33" t="e">
        <f t="shared" si="12"/>
        <v>#NUM!</v>
      </c>
      <c r="X42" s="33" t="e">
        <f t="shared" si="13"/>
        <v>#NUM!</v>
      </c>
      <c r="Y42" s="33" t="e">
        <f t="shared" si="14"/>
        <v>#NUM!</v>
      </c>
      <c r="Z42" s="33" t="e">
        <f t="shared" si="15"/>
        <v>#N/A</v>
      </c>
      <c r="AA42" s="33" t="e">
        <f t="shared" si="16"/>
        <v>#NUM!</v>
      </c>
      <c r="AB42" s="33" t="e">
        <f t="shared" si="17"/>
        <v>#NUM!</v>
      </c>
      <c r="AC42" s="33" t="e">
        <f t="shared" si="18"/>
        <v>#NUM!</v>
      </c>
      <c r="AD42" s="33" t="e">
        <f t="shared" si="19"/>
        <v>#NUM!</v>
      </c>
      <c r="AE42" s="33" t="e">
        <f t="shared" si="20"/>
        <v>#NUM!</v>
      </c>
      <c r="AF42" s="33" t="e">
        <f t="shared" si="21"/>
        <v>#N/A</v>
      </c>
      <c r="AG42" s="33" t="e">
        <f t="shared" si="22"/>
        <v>#NUM!</v>
      </c>
      <c r="AH42" s="33" t="e">
        <f t="shared" si="23"/>
        <v>#NUM!</v>
      </c>
      <c r="AI42" s="33" t="e">
        <f t="shared" si="24"/>
        <v>#NUM!</v>
      </c>
      <c r="AJ42" s="33" t="e">
        <f t="shared" si="25"/>
        <v>#N/A</v>
      </c>
    </row>
    <row r="43" spans="1:36" ht="12.95" customHeight="1" x14ac:dyDescent="0.15">
      <c r="A43" s="32"/>
      <c r="B43" s="99"/>
      <c r="C43" s="99"/>
      <c r="D43" s="32"/>
      <c r="E43" s="32"/>
      <c r="F43" s="4" t="str">
        <f t="shared" si="0"/>
        <v/>
      </c>
      <c r="G43" s="32"/>
      <c r="H43" s="32"/>
      <c r="I43" s="32"/>
      <c r="K43" s="33" t="e">
        <f t="shared" si="1"/>
        <v>#NUM!</v>
      </c>
      <c r="L43" s="33" t="e">
        <f t="shared" si="2"/>
        <v>#NUM!</v>
      </c>
      <c r="M43" s="33" t="e">
        <f t="shared" si="3"/>
        <v>#NUM!</v>
      </c>
      <c r="N43" s="33" t="e">
        <f t="shared" si="4"/>
        <v>#NUM!</v>
      </c>
      <c r="O43" s="33" t="e">
        <f t="shared" si="5"/>
        <v>#NUM!</v>
      </c>
      <c r="P43" s="33" t="e">
        <f t="shared" si="26"/>
        <v>#N/A</v>
      </c>
      <c r="Q43" s="33" t="e">
        <f t="shared" si="6"/>
        <v>#NUM!</v>
      </c>
      <c r="R43" s="33" t="e">
        <f t="shared" si="7"/>
        <v>#NUM!</v>
      </c>
      <c r="S43" s="33" t="e">
        <f t="shared" si="8"/>
        <v>#NUM!</v>
      </c>
      <c r="T43" s="33" t="e">
        <f t="shared" si="9"/>
        <v>#NUM!</v>
      </c>
      <c r="U43" s="33" t="e">
        <f t="shared" si="10"/>
        <v>#N/A</v>
      </c>
      <c r="V43" s="33" t="e">
        <f t="shared" si="11"/>
        <v>#NUM!</v>
      </c>
      <c r="W43" s="33" t="e">
        <f t="shared" si="12"/>
        <v>#NUM!</v>
      </c>
      <c r="X43" s="33" t="e">
        <f t="shared" si="13"/>
        <v>#NUM!</v>
      </c>
      <c r="Y43" s="33" t="e">
        <f t="shared" si="14"/>
        <v>#NUM!</v>
      </c>
      <c r="Z43" s="33" t="e">
        <f t="shared" si="15"/>
        <v>#N/A</v>
      </c>
      <c r="AA43" s="33" t="e">
        <f t="shared" si="16"/>
        <v>#NUM!</v>
      </c>
      <c r="AB43" s="33" t="e">
        <f t="shared" si="17"/>
        <v>#NUM!</v>
      </c>
      <c r="AC43" s="33" t="e">
        <f t="shared" si="18"/>
        <v>#NUM!</v>
      </c>
      <c r="AD43" s="33" t="e">
        <f t="shared" si="19"/>
        <v>#NUM!</v>
      </c>
      <c r="AE43" s="33" t="e">
        <f t="shared" si="20"/>
        <v>#NUM!</v>
      </c>
      <c r="AF43" s="33" t="e">
        <f t="shared" si="21"/>
        <v>#N/A</v>
      </c>
      <c r="AG43" s="33" t="e">
        <f t="shared" si="22"/>
        <v>#NUM!</v>
      </c>
      <c r="AH43" s="33" t="e">
        <f t="shared" si="23"/>
        <v>#NUM!</v>
      </c>
      <c r="AI43" s="33" t="e">
        <f t="shared" si="24"/>
        <v>#NUM!</v>
      </c>
      <c r="AJ43" s="33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32" t="s">
        <v>18</v>
      </c>
      <c r="D46" s="32" t="s">
        <v>19</v>
      </c>
      <c r="E46" s="32" t="s">
        <v>20</v>
      </c>
      <c r="F46" s="11"/>
      <c r="G46" s="5" t="s">
        <v>21</v>
      </c>
      <c r="H46" s="13"/>
      <c r="I46" s="111" t="s">
        <v>105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21</v>
      </c>
      <c r="D47" s="15">
        <f>COUNTIF(G4:G43,"*下層*")</f>
        <v>0</v>
      </c>
      <c r="E47" s="15">
        <f>COUNTA(A4:A43)</f>
        <v>21</v>
      </c>
      <c r="F47" s="11"/>
      <c r="G47" s="16">
        <f>C47*100</f>
        <v>2100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13</v>
      </c>
      <c r="D48" s="15" t="str">
        <f>IF(D47&gt;0,ROUND(SUMIF(G4:G43,"*下層*",E4:E43)/D47,0),"")</f>
        <v/>
      </c>
      <c r="E48" s="15">
        <f>ROUND(SUM(E4:E43)/E47,0)</f>
        <v>13</v>
      </c>
      <c r="F48" s="14"/>
      <c r="G48" s="16">
        <f>C48</f>
        <v>13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11</v>
      </c>
      <c r="D49" s="15" t="str">
        <f>IF(D47&gt;0,ROUND(SUMIF(G4:G43,"*下層*",D4:D43)/D47,0),"")</f>
        <v/>
      </c>
      <c r="E49" s="15">
        <f>ROUND(SUM(D4:D43)/E47,0)</f>
        <v>11</v>
      </c>
      <c r="F49" s="14"/>
      <c r="G49" s="16">
        <f>C49</f>
        <v>11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1.54</v>
      </c>
      <c r="D50" s="17">
        <f>SUMIF(G4:G43,"*下層*",F4:F43)</f>
        <v>0</v>
      </c>
      <c r="E50" s="4">
        <f>SUM(F4:F43)</f>
        <v>1.54</v>
      </c>
      <c r="F50" s="14"/>
      <c r="G50" s="18">
        <f>C50*100</f>
        <v>154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形状比＝118、Sr＝17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32" t="s">
        <v>18</v>
      </c>
      <c r="D53" s="32" t="s">
        <v>19</v>
      </c>
      <c r="E53" s="32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15</v>
      </c>
      <c r="D54" s="15">
        <f>COUNTIF(H4:H43,"▲")</f>
        <v>0</v>
      </c>
      <c r="E54" s="15">
        <f>COUNTA(H4:H43)</f>
        <v>15</v>
      </c>
      <c r="F54" s="11"/>
      <c r="G54" s="16">
        <f>C54*100</f>
        <v>1500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11</v>
      </c>
      <c r="D55" s="15" t="str">
        <f>IF(D54&gt;0,ROUND(SUMIF(H4:H43,"▲",E4:E43)/D54,0),"")</f>
        <v/>
      </c>
      <c r="E55" s="15">
        <f>ROUND(SUMIF(H4:H43,"*",E4:E43)/E54,0)</f>
        <v>11</v>
      </c>
      <c r="F55" s="14"/>
      <c r="G55" s="16">
        <f>C55</f>
        <v>11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9</v>
      </c>
      <c r="D56" s="15" t="str">
        <f>IF(D54&gt;0,ROUND(SUMIF(H4:H43,"▲",D4:D43)/D54,0),"")</f>
        <v/>
      </c>
      <c r="E56" s="15">
        <f>ROUND(SUMIF(H4:H43,"*",D4:D43)/E54,0)</f>
        <v>9</v>
      </c>
      <c r="F56" s="14"/>
      <c r="G56" s="16">
        <f>C56</f>
        <v>9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0.57999999999999996</v>
      </c>
      <c r="D57" s="17">
        <f>SUMIF(H4:H43,"▲",F4:F43)</f>
        <v>0</v>
      </c>
      <c r="E57" s="17">
        <f>SUM(C57:D57)</f>
        <v>0.57999999999999996</v>
      </c>
      <c r="F57" s="14"/>
      <c r="G57" s="20">
        <f>C57*100</f>
        <v>57.999999999999993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32" t="s">
        <v>18</v>
      </c>
      <c r="D60" s="32" t="s">
        <v>19</v>
      </c>
      <c r="E60" s="32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71.400000000000006</v>
      </c>
      <c r="D61" s="21" t="str">
        <f>IF(D47&gt;0,ROUND(D54/D47*100,1),"")</f>
        <v/>
      </c>
      <c r="E61" s="21">
        <f>ROUND(E54/E47*100,1)</f>
        <v>71.400000000000006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37.700000000000003</v>
      </c>
      <c r="D62" s="21" t="str">
        <f>IF(D47&gt;0,ROUND(D57/D50*100,1),"")</f>
        <v/>
      </c>
      <c r="E62" s="21">
        <f>ROUND(E57/E50*100,1)</f>
        <v>37.700000000000003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32" t="s">
        <v>18</v>
      </c>
      <c r="D65" s="32" t="s">
        <v>19</v>
      </c>
      <c r="E65" s="32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6</v>
      </c>
      <c r="D66" s="15">
        <f>D47-D54</f>
        <v>0</v>
      </c>
      <c r="E66" s="15">
        <f>SUM(C66:D66)</f>
        <v>6</v>
      </c>
      <c r="F66" s="11"/>
      <c r="G66" s="16">
        <f>C66*100</f>
        <v>600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16</v>
      </c>
      <c r="D67" s="15" t="str">
        <f>IF(D66&gt;0,ROUND(SUMIFS(E4:E43,G7:G43,"*下層*",H4:H43,"")/D66,0),"")</f>
        <v/>
      </c>
      <c r="E67" s="15">
        <f>IF(E66&gt;0,ROUND(SUMIF(H4:H43,"",E4:E43)/E66,0),"")</f>
        <v>16</v>
      </c>
      <c r="F67" s="14"/>
      <c r="G67" s="16">
        <f>C67</f>
        <v>16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16</v>
      </c>
      <c r="D68" s="15" t="str">
        <f>IF(D66&gt;0,ROUND(SUMIFS(D4:D43,G7:G43,"*下層*",H4:H43,"")/D66,0),"")</f>
        <v/>
      </c>
      <c r="E68" s="15">
        <f>IF(E66&gt;0,ROUND(SUMIF(H4:H43,"",D4:D43)/E66,0),"")</f>
        <v>16</v>
      </c>
      <c r="F68" s="14"/>
      <c r="G68" s="16">
        <f>C68</f>
        <v>16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0.96000000000000008</v>
      </c>
      <c r="D69" s="17" t="str">
        <f>IF(D66&gt;0,D50-D57,"")</f>
        <v/>
      </c>
      <c r="E69" s="4">
        <f>SUM(C69:D69)</f>
        <v>0.96000000000000008</v>
      </c>
      <c r="F69" s="14"/>
      <c r="G69" s="18">
        <f>C69*100</f>
        <v>96.000000000000014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形状比＝100、Sr＝26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07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1039" priority="16" stopIfTrue="1">
      <formula>AND(($H4="スギ"),(#REF!&lt;12))</formula>
    </cfRule>
  </conditionalFormatting>
  <conditionalFormatting sqref="L4:L43">
    <cfRule type="expression" dxfId="1038" priority="15" stopIfTrue="1">
      <formula>AND(($H4="スギ"),(#REF!&lt;22),(#REF!&gt;=12))</formula>
    </cfRule>
  </conditionalFormatting>
  <conditionalFormatting sqref="M4:M43">
    <cfRule type="expression" dxfId="1037" priority="14" stopIfTrue="1">
      <formula>AND(($H4="スギ"),(#REF!&lt;32),(#REF!&gt;=22))</formula>
    </cfRule>
  </conditionalFormatting>
  <conditionalFormatting sqref="N4:N43">
    <cfRule type="expression" dxfId="1036" priority="13" stopIfTrue="1">
      <formula>AND(($H4="スギ"),(#REF!&lt;42),(#REF!&gt;=32))</formula>
    </cfRule>
  </conditionalFormatting>
  <conditionalFormatting sqref="U4:U43 Z4:AF43 AJ4:AJ43 O4:P43">
    <cfRule type="expression" dxfId="1035" priority="12" stopIfTrue="1">
      <formula>AND(($H4="スギ"),(#REF!&gt;=42))</formula>
    </cfRule>
  </conditionalFormatting>
  <conditionalFormatting sqref="Q4:Q43 AA4:AA43">
    <cfRule type="expression" dxfId="1034" priority="11" stopIfTrue="1">
      <formula>AND(($H4="ヒノキ"),(#REF!&lt;12))</formula>
    </cfRule>
  </conditionalFormatting>
  <conditionalFormatting sqref="R4:R43 AB4:AE43">
    <cfRule type="expression" dxfId="1033" priority="10" stopIfTrue="1">
      <formula>AND(($H4="ヒノキ"),(#REF!&lt;22),(#REF!&gt;=12))</formula>
    </cfRule>
  </conditionalFormatting>
  <conditionalFormatting sqref="S4:S43">
    <cfRule type="expression" dxfId="1032" priority="9" stopIfTrue="1">
      <formula>AND(($H4="ヒノキ"),(#REF!&lt;32),(#REF!&gt;=22))</formula>
    </cfRule>
  </conditionalFormatting>
  <conditionalFormatting sqref="T4:U43 Z4:AF43 AJ4:AJ43">
    <cfRule type="expression" dxfId="1031" priority="8" stopIfTrue="1">
      <formula>AND(($H4="ヒノキ"),(#REF!&gt;=32))</formula>
    </cfRule>
  </conditionalFormatting>
  <conditionalFormatting sqref="V4:V43 AA4:AA43">
    <cfRule type="expression" dxfId="1030" priority="7" stopIfTrue="1">
      <formula>AND(($H4="アカマツ"),(#REF!&lt;12))</formula>
    </cfRule>
  </conditionalFormatting>
  <conditionalFormatting sqref="W4:W43 AB4:AB43">
    <cfRule type="expression" dxfId="1029" priority="6" stopIfTrue="1">
      <formula>AND(($H4="アカマツ"),(#REF!&lt;22),(#REF!&gt;=12))</formula>
    </cfRule>
  </conditionalFormatting>
  <conditionalFormatting sqref="X4:X43 AC4:AC43">
    <cfRule type="expression" dxfId="1028" priority="5" stopIfTrue="1">
      <formula>AND(($H4="アカマツ"),(#REF!&lt;42),(#REF!&gt;=22))</formula>
    </cfRule>
  </conditionalFormatting>
  <conditionalFormatting sqref="Y4:AF43 AJ4:AJ43">
    <cfRule type="expression" dxfId="1027" priority="4" stopIfTrue="1">
      <formula>AND(($H4="アカマツ"),(#REF!&gt;=42))</formula>
    </cfRule>
  </conditionalFormatting>
  <conditionalFormatting sqref="AG4:AG43">
    <cfRule type="expression" dxfId="1026" priority="3" stopIfTrue="1">
      <formula>AND(($H4&lt;&gt;"スギ"),($H4&lt;&gt;"ヒノキ"),($H4&lt;&gt;"アカマツ"),(#REF!&lt;12))</formula>
    </cfRule>
  </conditionalFormatting>
  <conditionalFormatting sqref="AH4:AH43">
    <cfRule type="expression" dxfId="1025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1024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rgb="FF92D050"/>
  </sheetPr>
  <dimension ref="A1:AJ120"/>
  <sheetViews>
    <sheetView showGridLines="0" view="pageBreakPreview" topLeftCell="A25" zoomScaleNormal="85" zoomScaleSheetLayoutView="100" workbookViewId="0">
      <selection activeCell="I46" sqref="I46:I61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527</v>
      </c>
      <c r="B2" s="100"/>
      <c r="C2" s="100"/>
      <c r="D2" s="100"/>
      <c r="E2" s="100"/>
      <c r="F2" s="100"/>
      <c r="G2" s="100"/>
      <c r="H2" s="101" t="s">
        <v>341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79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8">
        <v>0</v>
      </c>
      <c r="L3" s="78">
        <v>12</v>
      </c>
      <c r="M3" s="78">
        <v>22</v>
      </c>
      <c r="N3" s="78">
        <v>32</v>
      </c>
      <c r="O3" s="78">
        <v>42</v>
      </c>
      <c r="P3" s="78" t="s">
        <v>14</v>
      </c>
      <c r="Q3" s="78">
        <v>0</v>
      </c>
      <c r="R3" s="78">
        <v>12</v>
      </c>
      <c r="S3" s="78">
        <v>22</v>
      </c>
      <c r="T3" s="78">
        <v>32</v>
      </c>
      <c r="U3" s="78" t="s">
        <v>14</v>
      </c>
      <c r="V3" s="78">
        <v>0</v>
      </c>
      <c r="W3" s="78">
        <v>12</v>
      </c>
      <c r="X3" s="78">
        <v>22</v>
      </c>
      <c r="Y3" s="78">
        <v>42</v>
      </c>
      <c r="Z3" s="78" t="s">
        <v>14</v>
      </c>
      <c r="AA3" s="78">
        <v>0</v>
      </c>
      <c r="AB3" s="78">
        <v>12</v>
      </c>
      <c r="AC3" s="78">
        <v>22</v>
      </c>
      <c r="AD3" s="78">
        <v>32</v>
      </c>
      <c r="AE3" s="78">
        <v>42</v>
      </c>
      <c r="AF3" s="78" t="s">
        <v>14</v>
      </c>
      <c r="AG3" s="78">
        <v>0</v>
      </c>
      <c r="AH3" s="78">
        <v>12</v>
      </c>
      <c r="AI3" s="78">
        <v>42</v>
      </c>
      <c r="AJ3" s="78" t="s">
        <v>14</v>
      </c>
    </row>
    <row r="4" spans="1:36" ht="12.95" customHeight="1" x14ac:dyDescent="0.15">
      <c r="A4" s="77">
        <v>421</v>
      </c>
      <c r="B4" s="99" t="s">
        <v>136</v>
      </c>
      <c r="C4" s="99"/>
      <c r="D4" s="77">
        <v>30</v>
      </c>
      <c r="E4" s="77">
        <v>21</v>
      </c>
      <c r="F4" s="4">
        <f t="shared" ref="F4:F43" si="0">IF(D4&gt;0,IF(B4="スギ",P4,IF(B4="ヒノキ",U4,IF(B4="アカマツ",Z4,IF(B4="カラマツ",AF4,AJ4)))),"")</f>
        <v>0.7</v>
      </c>
      <c r="G4" s="5"/>
      <c r="H4" s="77"/>
      <c r="I4" s="77" t="s">
        <v>38</v>
      </c>
      <c r="J4" s="1" t="s">
        <v>15</v>
      </c>
      <c r="K4" s="78">
        <f t="shared" ref="K4:K43" si="1">IF(ROUND(10^(-5+0.8769+1.7454*LOG(D4)+1.014*LOG(E4)),2)&gt;=0.01,ROUND(10^(-5+0.8769+1.7454*LOG(D4)+1.014*LOG(E4)),2),ROUND(10^(-5+0.8769+1.7454*LOG(D4)+1.014*LOG(E4)),3))</f>
        <v>0.62</v>
      </c>
      <c r="L4" s="78">
        <f t="shared" ref="L4:L43" si="2">ROUND(10^(-5+0.73504+1.83346*LOG(D4)+1.06569*LOG(E4)),2)</f>
        <v>0.71</v>
      </c>
      <c r="M4" s="78">
        <f t="shared" ref="M4:M43" si="3">ROUND(10^(-5+0.71514+1.74357*LOG(D4)+1.17719*LOG(E4)),2)</f>
        <v>0.7</v>
      </c>
      <c r="N4" s="78">
        <f t="shared" ref="N4:N43" si="4">ROUND(10^(-5+0.82956+1.76381*LOG(D4)+1.06412*LOG(E4)),2)</f>
        <v>0.69</v>
      </c>
      <c r="O4" s="78">
        <f t="shared" ref="O4:O43" si="5">ROUND(10^(-5+0.88226+1.79204*LOG(D4)+0.99303*LOG(E4)),2)</f>
        <v>0.7</v>
      </c>
      <c r="P4" s="78">
        <f>HLOOKUP($D4,K$3:O$43,MATCH($A4,$A$3:$A$43,0),1)</f>
        <v>0.7</v>
      </c>
      <c r="Q4" s="78">
        <f t="shared" ref="Q4:Q43" si="6">IF(ROUND(10^(1.810672*LOG(D4)+0.982833*LOG(E4)-4.173533),2)&gt;=0.01,ROUND(10^(1.810672*LOG(D4)+0.982833*LOG(E4)-4.173533),2),ROUND(10^(1.810672*LOG(D4)+0.982833*LOG(E4)-4.173533),3))</f>
        <v>0.63</v>
      </c>
      <c r="R4" s="78">
        <f t="shared" ref="R4:R43" si="7">ROUND(10^(1.905709*LOG(D4)+1.011385*LOG(E4)-4.293729),2)</f>
        <v>0.72</v>
      </c>
      <c r="S4" s="78">
        <f t="shared" ref="S4:S43" si="8">ROUND(10^(1.771888*LOG(D4)+1.138415*LOG(E4)-4.271259),2)</f>
        <v>0.71</v>
      </c>
      <c r="T4" s="78">
        <f t="shared" ref="T4:T43" si="9">ROUND(10^(1.671519*LOG(D4)+1.363617*LOG(E4)-4.404407),2)</f>
        <v>0.74</v>
      </c>
      <c r="U4" s="78">
        <f t="shared" ref="U4:U43" si="10">HLOOKUP($D4,Q$3:T$43,MATCH($A4,$A$3:$A$43,0),1)</f>
        <v>0.71</v>
      </c>
      <c r="V4" s="78">
        <f t="shared" ref="V4:V43" si="11">IF(ROUND(10^(-4.249503+1.946501*LOG(D4)+0.942682*LOG(E4)),2)&gt;=0.01,ROUND(10^(-4.249503+1.946501*LOG(D4)+0.942682*LOG(E4)),2),ROUND(10^(-4.249503+1.946501*LOG(D4)+0.942682*LOG(E4)),3))</f>
        <v>0.74</v>
      </c>
      <c r="W4" s="78">
        <f t="shared" ref="W4:W43" si="12">ROUND(10^(-4.155639+1.847898*LOG(D4)+0.951955*LOG(E4)),2)</f>
        <v>0.68</v>
      </c>
      <c r="X4" s="78">
        <f t="shared" ref="X4:X43" si="13">ROUND(10^(-4.194535+1.804172*LOG(D4)+1.034248*LOG(E4)),2)</f>
        <v>0.69</v>
      </c>
      <c r="Y4" s="78">
        <f t="shared" ref="Y4:Y43" si="14">ROUND(10^(-4.42347+2.006485*LOG(D4)+0.967757*LOG(E4)),2)</f>
        <v>0.66</v>
      </c>
      <c r="Z4" s="78">
        <f t="shared" ref="Z4:Z43" si="15">HLOOKUP($D4,V$3:Y$43,MATCH($A4,$A$3:$A$43,0),1)</f>
        <v>0.69</v>
      </c>
      <c r="AA4" s="78">
        <f t="shared" ref="AA4:AA43" si="16">IF(ROUND(10^(1.80389*LOG(D4)+0.962587*LOG(E4)-4.155099),2)&gt;=0.01,ROUND(10^(1.80389*LOG(D4)+0.962587*LOG(E4)-4.155099),2),ROUND(10^(1.80389*LOG(D4)+0.962587*LOG(E4)-4.155099),3))</f>
        <v>0.61</v>
      </c>
      <c r="AB4" s="78">
        <f t="shared" ref="AB4:AB43" si="17">ROUND(10^(1.979213*LOG(D4)+0.998347*LOG(E4)-4.369281),2)</f>
        <v>0.75</v>
      </c>
      <c r="AC4" s="78">
        <f t="shared" ref="AC4:AC43" si="18">ROUND(10^(1.904401*LOG(D4)+1.062478*LOG(E4)-4.348104),2)</f>
        <v>0.74</v>
      </c>
      <c r="AD4" s="78">
        <f t="shared" ref="AD4:AD43" si="19">ROUND(10^(1.640825*LOG(D4)+1.080387*LOG(E4)-3.976731),2)</f>
        <v>0.75</v>
      </c>
      <c r="AE4" s="78">
        <f t="shared" ref="AE4:AE43" si="20">ROUND(10^(1.90887*LOG(D4)+1.088002*LOG(E4)-4.431495),2)</f>
        <v>0.67</v>
      </c>
      <c r="AF4" s="78">
        <f t="shared" ref="AF4:AF43" si="21">HLOOKUP($D4,AA$3:AE$43,MATCH($A4,$A$3:$A$43,0),1)</f>
        <v>0.74</v>
      </c>
      <c r="AG4" s="78">
        <f t="shared" ref="AG4:AG43" si="22">IF(ROUND(10^(1.94019664*LOG(D4)+0.84689666*LOG(E4)-4.20067295),2)&gt;=0.01,ROUND(10^(1.94019664*LOG(D4)+0.84689666*LOG(E4)-4.20067295),2),ROUND(10^(1.94019664*LOG(D4)+0.84689666*LOG(E4)-4.20067295),3))</f>
        <v>0.61</v>
      </c>
      <c r="AH4" s="78">
        <f t="shared" ref="AH4:AH43" si="23">ROUND(10^(1.93813902*LOG(D4)+0.96697002*LOG(E4)-4.32216295),2)</f>
        <v>0.66</v>
      </c>
      <c r="AI4" s="78">
        <f t="shared" ref="AI4:AI43" si="24">ROUND(10^(1.82464098*LOG(D4)+0.97625989*LOG(E4)-4.15096808),2)</f>
        <v>0.68</v>
      </c>
      <c r="AJ4" s="78">
        <f t="shared" ref="AJ4:AJ43" si="25">HLOOKUP($D4,AG$3:AI$43,MATCH($A4,$A$3:$A$43,0),1)</f>
        <v>0.66</v>
      </c>
    </row>
    <row r="5" spans="1:36" ht="12.95" customHeight="1" x14ac:dyDescent="0.15">
      <c r="A5" s="77">
        <v>422</v>
      </c>
      <c r="B5" s="99" t="s">
        <v>136</v>
      </c>
      <c r="C5" s="99"/>
      <c r="D5" s="77">
        <v>12</v>
      </c>
      <c r="E5" s="77">
        <v>11</v>
      </c>
      <c r="F5" s="4">
        <f t="shared" si="0"/>
        <v>7.0000000000000007E-2</v>
      </c>
      <c r="G5" s="5" t="s">
        <v>492</v>
      </c>
      <c r="H5" s="77" t="s">
        <v>494</v>
      </c>
      <c r="I5" s="77" t="s">
        <v>492</v>
      </c>
      <c r="J5" s="1" t="s">
        <v>15</v>
      </c>
      <c r="K5" s="78">
        <f t="shared" si="1"/>
        <v>7.0000000000000007E-2</v>
      </c>
      <c r="L5" s="78">
        <f t="shared" si="2"/>
        <v>7.0000000000000007E-2</v>
      </c>
      <c r="M5" s="78">
        <f t="shared" si="3"/>
        <v>7.0000000000000007E-2</v>
      </c>
      <c r="N5" s="78">
        <f t="shared" si="4"/>
        <v>7.0000000000000007E-2</v>
      </c>
      <c r="O5" s="78">
        <f t="shared" si="5"/>
        <v>7.0000000000000007E-2</v>
      </c>
      <c r="P5" s="78">
        <f t="shared" ref="P5:P43" si="26">HLOOKUP($D5,K$3:O$43,MATCH(A5,$A$3:$A$43,0),1)</f>
        <v>7.0000000000000007E-2</v>
      </c>
      <c r="Q5" s="78">
        <f t="shared" si="6"/>
        <v>0.06</v>
      </c>
      <c r="R5" s="78">
        <f t="shared" si="7"/>
        <v>7.0000000000000007E-2</v>
      </c>
      <c r="S5" s="78">
        <f t="shared" si="8"/>
        <v>7.0000000000000007E-2</v>
      </c>
      <c r="T5" s="78">
        <f t="shared" si="9"/>
        <v>7.0000000000000007E-2</v>
      </c>
      <c r="U5" s="78">
        <f t="shared" si="10"/>
        <v>7.0000000000000007E-2</v>
      </c>
      <c r="V5" s="78">
        <f t="shared" si="11"/>
        <v>7.0000000000000007E-2</v>
      </c>
      <c r="W5" s="78">
        <f t="shared" si="12"/>
        <v>7.0000000000000007E-2</v>
      </c>
      <c r="X5" s="78">
        <f t="shared" si="13"/>
        <v>7.0000000000000007E-2</v>
      </c>
      <c r="Y5" s="78">
        <f t="shared" si="14"/>
        <v>0.06</v>
      </c>
      <c r="Z5" s="78">
        <f t="shared" si="15"/>
        <v>7.0000000000000007E-2</v>
      </c>
      <c r="AA5" s="78">
        <f t="shared" si="16"/>
        <v>0.06</v>
      </c>
      <c r="AB5" s="78">
        <f t="shared" si="17"/>
        <v>0.06</v>
      </c>
      <c r="AC5" s="78">
        <f t="shared" si="18"/>
        <v>7.0000000000000007E-2</v>
      </c>
      <c r="AD5" s="78">
        <f t="shared" si="19"/>
        <v>0.08</v>
      </c>
      <c r="AE5" s="78">
        <f t="shared" si="20"/>
        <v>0.06</v>
      </c>
      <c r="AF5" s="78">
        <f t="shared" si="21"/>
        <v>0.06</v>
      </c>
      <c r="AG5" s="78">
        <f t="shared" si="22"/>
        <v>0.06</v>
      </c>
      <c r="AH5" s="78">
        <f t="shared" si="23"/>
        <v>0.06</v>
      </c>
      <c r="AI5" s="78">
        <f t="shared" si="24"/>
        <v>7.0000000000000007E-2</v>
      </c>
      <c r="AJ5" s="78">
        <f t="shared" si="25"/>
        <v>0.06</v>
      </c>
    </row>
    <row r="6" spans="1:36" ht="12.95" customHeight="1" x14ac:dyDescent="0.15">
      <c r="A6" s="87">
        <v>423</v>
      </c>
      <c r="B6" s="99" t="s">
        <v>136</v>
      </c>
      <c r="C6" s="99"/>
      <c r="D6" s="77">
        <v>32</v>
      </c>
      <c r="E6" s="77">
        <v>22</v>
      </c>
      <c r="F6" s="4">
        <f t="shared" si="0"/>
        <v>0.82</v>
      </c>
      <c r="G6" s="5"/>
      <c r="H6" s="77"/>
      <c r="I6" s="5"/>
      <c r="J6" s="1" t="s">
        <v>15</v>
      </c>
      <c r="K6" s="78">
        <f t="shared" si="1"/>
        <v>0.73</v>
      </c>
      <c r="L6" s="78">
        <f t="shared" si="2"/>
        <v>0.84</v>
      </c>
      <c r="M6" s="78">
        <f t="shared" si="3"/>
        <v>0.83</v>
      </c>
      <c r="N6" s="78">
        <f t="shared" si="4"/>
        <v>0.82</v>
      </c>
      <c r="O6" s="78">
        <f t="shared" si="5"/>
        <v>0.82</v>
      </c>
      <c r="P6" s="78">
        <f t="shared" si="26"/>
        <v>0.82</v>
      </c>
      <c r="Q6" s="78">
        <f t="shared" si="6"/>
        <v>0.74</v>
      </c>
      <c r="R6" s="78">
        <f t="shared" si="7"/>
        <v>0.86</v>
      </c>
      <c r="S6" s="78">
        <f t="shared" si="8"/>
        <v>0.84</v>
      </c>
      <c r="T6" s="78">
        <f t="shared" si="9"/>
        <v>0.88</v>
      </c>
      <c r="U6" s="78">
        <f t="shared" si="10"/>
        <v>0.88</v>
      </c>
      <c r="V6" s="78">
        <f t="shared" si="11"/>
        <v>0.88</v>
      </c>
      <c r="W6" s="78">
        <f t="shared" si="12"/>
        <v>0.8</v>
      </c>
      <c r="X6" s="78">
        <f t="shared" si="13"/>
        <v>0.81</v>
      </c>
      <c r="Y6" s="78">
        <f t="shared" si="14"/>
        <v>0.79</v>
      </c>
      <c r="Z6" s="78">
        <f t="shared" si="15"/>
        <v>0.81</v>
      </c>
      <c r="AA6" s="78">
        <f t="shared" si="16"/>
        <v>0.71</v>
      </c>
      <c r="AB6" s="78">
        <f t="shared" si="17"/>
        <v>0.89</v>
      </c>
      <c r="AC6" s="78">
        <f t="shared" si="18"/>
        <v>0.88</v>
      </c>
      <c r="AD6" s="78">
        <f t="shared" si="19"/>
        <v>0.88</v>
      </c>
      <c r="AE6" s="78">
        <f t="shared" si="20"/>
        <v>0.8</v>
      </c>
      <c r="AF6" s="78">
        <f t="shared" si="21"/>
        <v>0.88</v>
      </c>
      <c r="AG6" s="78">
        <f t="shared" si="22"/>
        <v>0.72</v>
      </c>
      <c r="AH6" s="78">
        <f t="shared" si="23"/>
        <v>0.78</v>
      </c>
      <c r="AI6" s="78">
        <f t="shared" si="24"/>
        <v>0.81</v>
      </c>
      <c r="AJ6" s="78">
        <f t="shared" si="25"/>
        <v>0.78</v>
      </c>
    </row>
    <row r="7" spans="1:36" ht="12.95" customHeight="1" x14ac:dyDescent="0.15">
      <c r="A7" s="87">
        <v>424</v>
      </c>
      <c r="B7" s="99" t="s">
        <v>136</v>
      </c>
      <c r="C7" s="99"/>
      <c r="D7" s="77">
        <v>32</v>
      </c>
      <c r="E7" s="77">
        <v>22</v>
      </c>
      <c r="F7" s="4">
        <f t="shared" si="0"/>
        <v>0.82</v>
      </c>
      <c r="G7" s="5"/>
      <c r="H7" s="77"/>
      <c r="I7" s="5"/>
      <c r="J7" s="1" t="s">
        <v>15</v>
      </c>
      <c r="K7" s="78">
        <f t="shared" si="1"/>
        <v>0.73</v>
      </c>
      <c r="L7" s="78">
        <f t="shared" si="2"/>
        <v>0.84</v>
      </c>
      <c r="M7" s="78">
        <f t="shared" si="3"/>
        <v>0.83</v>
      </c>
      <c r="N7" s="78">
        <f t="shared" si="4"/>
        <v>0.82</v>
      </c>
      <c r="O7" s="78">
        <f t="shared" si="5"/>
        <v>0.82</v>
      </c>
      <c r="P7" s="78">
        <f t="shared" si="26"/>
        <v>0.82</v>
      </c>
      <c r="Q7" s="78">
        <f t="shared" si="6"/>
        <v>0.74</v>
      </c>
      <c r="R7" s="78">
        <f t="shared" si="7"/>
        <v>0.86</v>
      </c>
      <c r="S7" s="78">
        <f t="shared" si="8"/>
        <v>0.84</v>
      </c>
      <c r="T7" s="78">
        <f t="shared" si="9"/>
        <v>0.88</v>
      </c>
      <c r="U7" s="78">
        <f t="shared" si="10"/>
        <v>0.88</v>
      </c>
      <c r="V7" s="78">
        <f t="shared" si="11"/>
        <v>0.88</v>
      </c>
      <c r="W7" s="78">
        <f t="shared" si="12"/>
        <v>0.8</v>
      </c>
      <c r="X7" s="78">
        <f t="shared" si="13"/>
        <v>0.81</v>
      </c>
      <c r="Y7" s="78">
        <f t="shared" si="14"/>
        <v>0.79</v>
      </c>
      <c r="Z7" s="78">
        <f t="shared" si="15"/>
        <v>0.81</v>
      </c>
      <c r="AA7" s="78">
        <f t="shared" si="16"/>
        <v>0.71</v>
      </c>
      <c r="AB7" s="78">
        <f t="shared" si="17"/>
        <v>0.89</v>
      </c>
      <c r="AC7" s="78">
        <f t="shared" si="18"/>
        <v>0.88</v>
      </c>
      <c r="AD7" s="78">
        <f t="shared" si="19"/>
        <v>0.88</v>
      </c>
      <c r="AE7" s="78">
        <f t="shared" si="20"/>
        <v>0.8</v>
      </c>
      <c r="AF7" s="78">
        <f t="shared" si="21"/>
        <v>0.88</v>
      </c>
      <c r="AG7" s="78">
        <f t="shared" si="22"/>
        <v>0.72</v>
      </c>
      <c r="AH7" s="78">
        <f t="shared" si="23"/>
        <v>0.78</v>
      </c>
      <c r="AI7" s="78">
        <f t="shared" si="24"/>
        <v>0.81</v>
      </c>
      <c r="AJ7" s="78">
        <f t="shared" si="25"/>
        <v>0.78</v>
      </c>
    </row>
    <row r="8" spans="1:36" ht="12.95" customHeight="1" x14ac:dyDescent="0.15">
      <c r="A8" s="87">
        <v>425</v>
      </c>
      <c r="B8" s="99" t="s">
        <v>136</v>
      </c>
      <c r="C8" s="99"/>
      <c r="D8" s="77">
        <v>18</v>
      </c>
      <c r="E8" s="77">
        <v>19</v>
      </c>
      <c r="F8" s="4">
        <f t="shared" si="0"/>
        <v>0.25</v>
      </c>
      <c r="G8" s="5"/>
      <c r="H8" s="77"/>
      <c r="I8" s="77"/>
      <c r="J8" s="1" t="s">
        <v>15</v>
      </c>
      <c r="K8" s="78">
        <f t="shared" si="1"/>
        <v>0.23</v>
      </c>
      <c r="L8" s="78">
        <f t="shared" si="2"/>
        <v>0.25</v>
      </c>
      <c r="M8" s="78">
        <f t="shared" si="3"/>
        <v>0.26</v>
      </c>
      <c r="N8" s="78">
        <f t="shared" si="4"/>
        <v>0.25</v>
      </c>
      <c r="O8" s="78">
        <f t="shared" si="5"/>
        <v>0.25</v>
      </c>
      <c r="P8" s="78">
        <f t="shared" si="26"/>
        <v>0.25</v>
      </c>
      <c r="Q8" s="78">
        <f t="shared" si="6"/>
        <v>0.23</v>
      </c>
      <c r="R8" s="78">
        <f t="shared" si="7"/>
        <v>0.25</v>
      </c>
      <c r="S8" s="78">
        <f t="shared" si="8"/>
        <v>0.26</v>
      </c>
      <c r="T8" s="78">
        <f t="shared" si="9"/>
        <v>0.27</v>
      </c>
      <c r="U8" s="78">
        <f t="shared" si="10"/>
        <v>0.25</v>
      </c>
      <c r="V8" s="78">
        <f t="shared" si="11"/>
        <v>0.25</v>
      </c>
      <c r="W8" s="78">
        <f t="shared" si="12"/>
        <v>0.24</v>
      </c>
      <c r="X8" s="78">
        <f t="shared" si="13"/>
        <v>0.25</v>
      </c>
      <c r="Y8" s="78">
        <f t="shared" si="14"/>
        <v>0.22</v>
      </c>
      <c r="Z8" s="78">
        <f t="shared" si="15"/>
        <v>0.24</v>
      </c>
      <c r="AA8" s="78">
        <f t="shared" si="16"/>
        <v>0.22</v>
      </c>
      <c r="AB8" s="78">
        <f t="shared" si="17"/>
        <v>0.25</v>
      </c>
      <c r="AC8" s="78">
        <f t="shared" si="18"/>
        <v>0.25</v>
      </c>
      <c r="AD8" s="78">
        <f t="shared" si="19"/>
        <v>0.28999999999999998</v>
      </c>
      <c r="AE8" s="78">
        <f t="shared" si="20"/>
        <v>0.23</v>
      </c>
      <c r="AF8" s="78">
        <f t="shared" si="21"/>
        <v>0.25</v>
      </c>
      <c r="AG8" s="78">
        <f t="shared" si="22"/>
        <v>0.21</v>
      </c>
      <c r="AH8" s="78">
        <f t="shared" si="23"/>
        <v>0.22</v>
      </c>
      <c r="AI8" s="78">
        <f t="shared" si="24"/>
        <v>0.24</v>
      </c>
      <c r="AJ8" s="78">
        <f t="shared" si="25"/>
        <v>0.22</v>
      </c>
    </row>
    <row r="9" spans="1:36" ht="12.95" customHeight="1" x14ac:dyDescent="0.15">
      <c r="A9" s="87">
        <v>426</v>
      </c>
      <c r="B9" s="99" t="s">
        <v>136</v>
      </c>
      <c r="C9" s="99"/>
      <c r="D9" s="77">
        <v>18</v>
      </c>
      <c r="E9" s="77">
        <v>17</v>
      </c>
      <c r="F9" s="4">
        <f t="shared" si="0"/>
        <v>0.22</v>
      </c>
      <c r="G9" s="5" t="s">
        <v>492</v>
      </c>
      <c r="H9" s="77"/>
      <c r="I9" s="5"/>
      <c r="J9" s="1" t="s">
        <v>15</v>
      </c>
      <c r="K9" s="78">
        <f t="shared" si="1"/>
        <v>0.21</v>
      </c>
      <c r="L9" s="78">
        <f t="shared" si="2"/>
        <v>0.22</v>
      </c>
      <c r="M9" s="78">
        <f t="shared" si="3"/>
        <v>0.23</v>
      </c>
      <c r="N9" s="78">
        <f t="shared" si="4"/>
        <v>0.23</v>
      </c>
      <c r="O9" s="78">
        <f t="shared" si="5"/>
        <v>0.23</v>
      </c>
      <c r="P9" s="78">
        <f t="shared" si="26"/>
        <v>0.22</v>
      </c>
      <c r="Q9" s="78">
        <f t="shared" si="6"/>
        <v>0.2</v>
      </c>
      <c r="R9" s="78">
        <f t="shared" si="7"/>
        <v>0.22</v>
      </c>
      <c r="S9" s="78">
        <f t="shared" si="8"/>
        <v>0.23</v>
      </c>
      <c r="T9" s="78">
        <f t="shared" si="9"/>
        <v>0.24</v>
      </c>
      <c r="U9" s="78">
        <f t="shared" si="10"/>
        <v>0.22</v>
      </c>
      <c r="V9" s="78">
        <f t="shared" si="11"/>
        <v>0.23</v>
      </c>
      <c r="W9" s="78">
        <f t="shared" si="12"/>
        <v>0.22</v>
      </c>
      <c r="X9" s="78">
        <f t="shared" si="13"/>
        <v>0.22</v>
      </c>
      <c r="Y9" s="78">
        <f t="shared" si="14"/>
        <v>0.19</v>
      </c>
      <c r="Z9" s="78">
        <f t="shared" si="15"/>
        <v>0.22</v>
      </c>
      <c r="AA9" s="78">
        <f t="shared" si="16"/>
        <v>0.2</v>
      </c>
      <c r="AB9" s="78">
        <f t="shared" si="17"/>
        <v>0.22</v>
      </c>
      <c r="AC9" s="78">
        <f t="shared" si="18"/>
        <v>0.22</v>
      </c>
      <c r="AD9" s="78">
        <f t="shared" si="19"/>
        <v>0.26</v>
      </c>
      <c r="AE9" s="78">
        <f t="shared" si="20"/>
        <v>0.2</v>
      </c>
      <c r="AF9" s="78">
        <f t="shared" si="21"/>
        <v>0.22</v>
      </c>
      <c r="AG9" s="78">
        <f t="shared" si="22"/>
        <v>0.19</v>
      </c>
      <c r="AH9" s="78">
        <f t="shared" si="23"/>
        <v>0.2</v>
      </c>
      <c r="AI9" s="78">
        <f t="shared" si="24"/>
        <v>0.22</v>
      </c>
      <c r="AJ9" s="78">
        <f t="shared" si="25"/>
        <v>0.2</v>
      </c>
    </row>
    <row r="10" spans="1:36" ht="12.95" customHeight="1" x14ac:dyDescent="0.15">
      <c r="A10" s="87">
        <v>427</v>
      </c>
      <c r="B10" s="99" t="s">
        <v>136</v>
      </c>
      <c r="C10" s="99"/>
      <c r="D10" s="77">
        <v>20</v>
      </c>
      <c r="E10" s="77">
        <v>18</v>
      </c>
      <c r="F10" s="4">
        <f t="shared" si="0"/>
        <v>0.28999999999999998</v>
      </c>
      <c r="G10" s="5"/>
      <c r="H10" s="77"/>
      <c r="I10" s="5"/>
      <c r="J10" s="1" t="s">
        <v>15</v>
      </c>
      <c r="K10" s="78">
        <f t="shared" si="1"/>
        <v>0.26</v>
      </c>
      <c r="L10" s="78">
        <f t="shared" si="2"/>
        <v>0.28999999999999998</v>
      </c>
      <c r="M10" s="78">
        <f t="shared" si="3"/>
        <v>0.28999999999999998</v>
      </c>
      <c r="N10" s="78">
        <f t="shared" si="4"/>
        <v>0.28999999999999998</v>
      </c>
      <c r="O10" s="78">
        <f t="shared" si="5"/>
        <v>0.28999999999999998</v>
      </c>
      <c r="P10" s="78">
        <f t="shared" si="26"/>
        <v>0.28999999999999998</v>
      </c>
      <c r="Q10" s="78">
        <f t="shared" si="6"/>
        <v>0.26</v>
      </c>
      <c r="R10" s="78">
        <f t="shared" si="7"/>
        <v>0.28999999999999998</v>
      </c>
      <c r="S10" s="78">
        <f t="shared" si="8"/>
        <v>0.28999999999999998</v>
      </c>
      <c r="T10" s="78">
        <f t="shared" si="9"/>
        <v>0.3</v>
      </c>
      <c r="U10" s="78">
        <f t="shared" si="10"/>
        <v>0.28999999999999998</v>
      </c>
      <c r="V10" s="78">
        <f t="shared" si="11"/>
        <v>0.28999999999999998</v>
      </c>
      <c r="W10" s="78">
        <f t="shared" si="12"/>
        <v>0.28000000000000003</v>
      </c>
      <c r="X10" s="78">
        <f t="shared" si="13"/>
        <v>0.28000000000000003</v>
      </c>
      <c r="Y10" s="78">
        <f t="shared" si="14"/>
        <v>0.25</v>
      </c>
      <c r="Z10" s="78">
        <f t="shared" si="15"/>
        <v>0.28000000000000003</v>
      </c>
      <c r="AA10" s="78">
        <f t="shared" si="16"/>
        <v>0.25</v>
      </c>
      <c r="AB10" s="78">
        <f t="shared" si="17"/>
        <v>0.28999999999999998</v>
      </c>
      <c r="AC10" s="78">
        <f t="shared" si="18"/>
        <v>0.28999999999999998</v>
      </c>
      <c r="AD10" s="78">
        <f t="shared" si="19"/>
        <v>0.33</v>
      </c>
      <c r="AE10" s="78">
        <f t="shared" si="20"/>
        <v>0.26</v>
      </c>
      <c r="AF10" s="78">
        <f t="shared" si="21"/>
        <v>0.28999999999999998</v>
      </c>
      <c r="AG10" s="78">
        <f t="shared" si="22"/>
        <v>0.24</v>
      </c>
      <c r="AH10" s="78">
        <f t="shared" si="23"/>
        <v>0.26</v>
      </c>
      <c r="AI10" s="78">
        <f t="shared" si="24"/>
        <v>0.28000000000000003</v>
      </c>
      <c r="AJ10" s="78">
        <f t="shared" si="25"/>
        <v>0.26</v>
      </c>
    </row>
    <row r="11" spans="1:36" ht="12.95" customHeight="1" x14ac:dyDescent="0.15">
      <c r="A11" s="87">
        <v>428</v>
      </c>
      <c r="B11" s="99" t="s">
        <v>136</v>
      </c>
      <c r="C11" s="99"/>
      <c r="D11" s="77">
        <v>22</v>
      </c>
      <c r="E11" s="77">
        <v>17</v>
      </c>
      <c r="F11" s="4">
        <f t="shared" si="0"/>
        <v>0.32</v>
      </c>
      <c r="G11" s="5" t="s">
        <v>503</v>
      </c>
      <c r="H11" s="77" t="s">
        <v>504</v>
      </c>
      <c r="I11" s="77" t="s">
        <v>503</v>
      </c>
      <c r="J11" s="1" t="s">
        <v>15</v>
      </c>
      <c r="K11" s="78">
        <f t="shared" si="1"/>
        <v>0.28999999999999998</v>
      </c>
      <c r="L11" s="78">
        <f t="shared" si="2"/>
        <v>0.32</v>
      </c>
      <c r="M11" s="78">
        <f t="shared" si="3"/>
        <v>0.32</v>
      </c>
      <c r="N11" s="78">
        <f t="shared" si="4"/>
        <v>0.32</v>
      </c>
      <c r="O11" s="78">
        <f t="shared" si="5"/>
        <v>0.32</v>
      </c>
      <c r="P11" s="78">
        <f t="shared" si="26"/>
        <v>0.32</v>
      </c>
      <c r="Q11" s="78">
        <f t="shared" si="6"/>
        <v>0.28999999999999998</v>
      </c>
      <c r="R11" s="78">
        <f t="shared" si="7"/>
        <v>0.32</v>
      </c>
      <c r="S11" s="78">
        <f t="shared" si="8"/>
        <v>0.32</v>
      </c>
      <c r="T11" s="78">
        <f t="shared" si="9"/>
        <v>0.33</v>
      </c>
      <c r="U11" s="78">
        <f t="shared" si="10"/>
        <v>0.32</v>
      </c>
      <c r="V11" s="78">
        <f t="shared" si="11"/>
        <v>0.33</v>
      </c>
      <c r="W11" s="78">
        <f t="shared" si="12"/>
        <v>0.31</v>
      </c>
      <c r="X11" s="78">
        <f t="shared" si="13"/>
        <v>0.32</v>
      </c>
      <c r="Y11" s="78">
        <f t="shared" si="14"/>
        <v>0.28999999999999998</v>
      </c>
      <c r="Z11" s="78">
        <f t="shared" si="15"/>
        <v>0.32</v>
      </c>
      <c r="AA11" s="78">
        <f t="shared" si="16"/>
        <v>0.28000000000000003</v>
      </c>
      <c r="AB11" s="78">
        <f t="shared" si="17"/>
        <v>0.33</v>
      </c>
      <c r="AC11" s="78">
        <f t="shared" si="18"/>
        <v>0.33</v>
      </c>
      <c r="AD11" s="78">
        <f t="shared" si="19"/>
        <v>0.36</v>
      </c>
      <c r="AE11" s="78">
        <f t="shared" si="20"/>
        <v>0.28999999999999998</v>
      </c>
      <c r="AF11" s="78">
        <f t="shared" si="21"/>
        <v>0.33</v>
      </c>
      <c r="AG11" s="78">
        <f t="shared" si="22"/>
        <v>0.28000000000000003</v>
      </c>
      <c r="AH11" s="78">
        <f t="shared" si="23"/>
        <v>0.28999999999999998</v>
      </c>
      <c r="AI11" s="78">
        <f t="shared" si="24"/>
        <v>0.32</v>
      </c>
      <c r="AJ11" s="78">
        <f t="shared" si="25"/>
        <v>0.28999999999999998</v>
      </c>
    </row>
    <row r="12" spans="1:36" ht="12.95" customHeight="1" x14ac:dyDescent="0.15">
      <c r="A12" s="87">
        <v>429</v>
      </c>
      <c r="B12" s="99" t="s">
        <v>136</v>
      </c>
      <c r="C12" s="99"/>
      <c r="D12" s="77">
        <v>10</v>
      </c>
      <c r="E12" s="77">
        <v>9</v>
      </c>
      <c r="F12" s="4">
        <f t="shared" si="0"/>
        <v>0.04</v>
      </c>
      <c r="G12" s="5" t="s">
        <v>255</v>
      </c>
      <c r="H12" s="77" t="s">
        <v>505</v>
      </c>
      <c r="I12" s="5" t="s">
        <v>498</v>
      </c>
      <c r="J12" s="1" t="s">
        <v>15</v>
      </c>
      <c r="K12" s="78">
        <f t="shared" si="1"/>
        <v>0.04</v>
      </c>
      <c r="L12" s="78">
        <f t="shared" si="2"/>
        <v>0.04</v>
      </c>
      <c r="M12" s="78">
        <f t="shared" si="3"/>
        <v>0.04</v>
      </c>
      <c r="N12" s="78">
        <f t="shared" si="4"/>
        <v>0.04</v>
      </c>
      <c r="O12" s="78">
        <f t="shared" si="5"/>
        <v>0.04</v>
      </c>
      <c r="P12" s="78">
        <f t="shared" si="26"/>
        <v>0.04</v>
      </c>
      <c r="Q12" s="78">
        <f t="shared" si="6"/>
        <v>0.04</v>
      </c>
      <c r="R12" s="78">
        <f t="shared" si="7"/>
        <v>0.04</v>
      </c>
      <c r="S12" s="78">
        <f t="shared" si="8"/>
        <v>0.04</v>
      </c>
      <c r="T12" s="78">
        <f t="shared" si="9"/>
        <v>0.04</v>
      </c>
      <c r="U12" s="78">
        <f t="shared" si="10"/>
        <v>0.04</v>
      </c>
      <c r="V12" s="78">
        <f t="shared" si="11"/>
        <v>0.04</v>
      </c>
      <c r="W12" s="78">
        <f t="shared" si="12"/>
        <v>0.04</v>
      </c>
      <c r="X12" s="78">
        <f t="shared" si="13"/>
        <v>0.04</v>
      </c>
      <c r="Y12" s="78">
        <f t="shared" si="14"/>
        <v>0.03</v>
      </c>
      <c r="Z12" s="78">
        <f t="shared" si="15"/>
        <v>0.04</v>
      </c>
      <c r="AA12" s="78">
        <f t="shared" si="16"/>
        <v>0.04</v>
      </c>
      <c r="AB12" s="78">
        <f t="shared" si="17"/>
        <v>0.04</v>
      </c>
      <c r="AC12" s="78">
        <f t="shared" si="18"/>
        <v>0.04</v>
      </c>
      <c r="AD12" s="78">
        <f t="shared" si="19"/>
        <v>0.05</v>
      </c>
      <c r="AE12" s="78">
        <f t="shared" si="20"/>
        <v>0.03</v>
      </c>
      <c r="AF12" s="78">
        <f t="shared" si="21"/>
        <v>0.04</v>
      </c>
      <c r="AG12" s="78">
        <f t="shared" si="22"/>
        <v>0.04</v>
      </c>
      <c r="AH12" s="78">
        <f t="shared" si="23"/>
        <v>0.03</v>
      </c>
      <c r="AI12" s="78">
        <f t="shared" si="24"/>
        <v>0.04</v>
      </c>
      <c r="AJ12" s="78">
        <f t="shared" si="25"/>
        <v>0.04</v>
      </c>
    </row>
    <row r="13" spans="1:36" ht="12.95" customHeight="1" x14ac:dyDescent="0.15">
      <c r="A13" s="87">
        <v>430</v>
      </c>
      <c r="B13" s="99" t="s">
        <v>136</v>
      </c>
      <c r="C13" s="99"/>
      <c r="D13" s="77">
        <v>20</v>
      </c>
      <c r="E13" s="77">
        <v>18</v>
      </c>
      <c r="F13" s="4">
        <f t="shared" si="0"/>
        <v>0.28999999999999998</v>
      </c>
      <c r="G13" s="5"/>
      <c r="H13" s="77"/>
      <c r="I13" s="5"/>
      <c r="J13" s="1" t="s">
        <v>15</v>
      </c>
      <c r="K13" s="78">
        <f t="shared" si="1"/>
        <v>0.26</v>
      </c>
      <c r="L13" s="78">
        <f t="shared" si="2"/>
        <v>0.28999999999999998</v>
      </c>
      <c r="M13" s="78">
        <f t="shared" si="3"/>
        <v>0.28999999999999998</v>
      </c>
      <c r="N13" s="78">
        <f t="shared" si="4"/>
        <v>0.28999999999999998</v>
      </c>
      <c r="O13" s="78">
        <f t="shared" si="5"/>
        <v>0.28999999999999998</v>
      </c>
      <c r="P13" s="78">
        <f t="shared" si="26"/>
        <v>0.28999999999999998</v>
      </c>
      <c r="Q13" s="78">
        <f t="shared" si="6"/>
        <v>0.26</v>
      </c>
      <c r="R13" s="78">
        <f t="shared" si="7"/>
        <v>0.28999999999999998</v>
      </c>
      <c r="S13" s="78">
        <f t="shared" si="8"/>
        <v>0.28999999999999998</v>
      </c>
      <c r="T13" s="78">
        <f t="shared" si="9"/>
        <v>0.3</v>
      </c>
      <c r="U13" s="78">
        <f t="shared" si="10"/>
        <v>0.28999999999999998</v>
      </c>
      <c r="V13" s="78">
        <f t="shared" si="11"/>
        <v>0.28999999999999998</v>
      </c>
      <c r="W13" s="78">
        <f t="shared" si="12"/>
        <v>0.28000000000000003</v>
      </c>
      <c r="X13" s="78">
        <f t="shared" si="13"/>
        <v>0.28000000000000003</v>
      </c>
      <c r="Y13" s="78">
        <f t="shared" si="14"/>
        <v>0.25</v>
      </c>
      <c r="Z13" s="78">
        <f t="shared" si="15"/>
        <v>0.28000000000000003</v>
      </c>
      <c r="AA13" s="78">
        <f t="shared" si="16"/>
        <v>0.25</v>
      </c>
      <c r="AB13" s="78">
        <f t="shared" si="17"/>
        <v>0.28999999999999998</v>
      </c>
      <c r="AC13" s="78">
        <f t="shared" si="18"/>
        <v>0.28999999999999998</v>
      </c>
      <c r="AD13" s="78">
        <f t="shared" si="19"/>
        <v>0.33</v>
      </c>
      <c r="AE13" s="78">
        <f t="shared" si="20"/>
        <v>0.26</v>
      </c>
      <c r="AF13" s="78">
        <f t="shared" si="21"/>
        <v>0.28999999999999998</v>
      </c>
      <c r="AG13" s="78">
        <f t="shared" si="22"/>
        <v>0.24</v>
      </c>
      <c r="AH13" s="78">
        <f t="shared" si="23"/>
        <v>0.26</v>
      </c>
      <c r="AI13" s="78">
        <f t="shared" si="24"/>
        <v>0.28000000000000003</v>
      </c>
      <c r="AJ13" s="78">
        <f t="shared" si="25"/>
        <v>0.26</v>
      </c>
    </row>
    <row r="14" spans="1:36" ht="12.95" customHeight="1" x14ac:dyDescent="0.15">
      <c r="A14" s="87">
        <v>431</v>
      </c>
      <c r="B14" s="99" t="s">
        <v>136</v>
      </c>
      <c r="C14" s="99"/>
      <c r="D14" s="77">
        <v>12</v>
      </c>
      <c r="E14" s="77">
        <v>13</v>
      </c>
      <c r="F14" s="4">
        <f t="shared" si="0"/>
        <v>0.08</v>
      </c>
      <c r="G14" s="5" t="s">
        <v>492</v>
      </c>
      <c r="H14" s="77" t="s">
        <v>494</v>
      </c>
      <c r="I14" s="77" t="s">
        <v>492</v>
      </c>
      <c r="J14" s="1" t="s">
        <v>15</v>
      </c>
      <c r="K14" s="78">
        <f t="shared" si="1"/>
        <v>0.08</v>
      </c>
      <c r="L14" s="78">
        <f t="shared" si="2"/>
        <v>0.08</v>
      </c>
      <c r="M14" s="78">
        <f t="shared" si="3"/>
        <v>0.08</v>
      </c>
      <c r="N14" s="78">
        <f t="shared" si="4"/>
        <v>0.08</v>
      </c>
      <c r="O14" s="78">
        <f t="shared" si="5"/>
        <v>0.08</v>
      </c>
      <c r="P14" s="78">
        <f t="shared" si="26"/>
        <v>0.08</v>
      </c>
      <c r="Q14" s="78">
        <f t="shared" si="6"/>
        <v>0.08</v>
      </c>
      <c r="R14" s="78">
        <f t="shared" si="7"/>
        <v>0.08</v>
      </c>
      <c r="S14" s="78">
        <f t="shared" si="8"/>
        <v>0.08</v>
      </c>
      <c r="T14" s="78">
        <f t="shared" si="9"/>
        <v>0.08</v>
      </c>
      <c r="U14" s="78">
        <f t="shared" si="10"/>
        <v>0.08</v>
      </c>
      <c r="V14" s="78">
        <f t="shared" si="11"/>
        <v>0.08</v>
      </c>
      <c r="W14" s="78">
        <f t="shared" si="12"/>
        <v>0.08</v>
      </c>
      <c r="X14" s="78">
        <f t="shared" si="13"/>
        <v>0.08</v>
      </c>
      <c r="Y14" s="78">
        <f t="shared" si="14"/>
        <v>7.0000000000000007E-2</v>
      </c>
      <c r="Z14" s="78">
        <f t="shared" si="15"/>
        <v>0.08</v>
      </c>
      <c r="AA14" s="78">
        <f t="shared" si="16"/>
        <v>7.0000000000000007E-2</v>
      </c>
      <c r="AB14" s="78">
        <f t="shared" si="17"/>
        <v>0.08</v>
      </c>
      <c r="AC14" s="78">
        <f t="shared" si="18"/>
        <v>0.08</v>
      </c>
      <c r="AD14" s="78">
        <f t="shared" si="19"/>
        <v>0.1</v>
      </c>
      <c r="AE14" s="78">
        <f t="shared" si="20"/>
        <v>7.0000000000000007E-2</v>
      </c>
      <c r="AF14" s="78">
        <f t="shared" si="21"/>
        <v>0.08</v>
      </c>
      <c r="AG14" s="78">
        <f t="shared" si="22"/>
        <v>7.0000000000000007E-2</v>
      </c>
      <c r="AH14" s="78">
        <f t="shared" si="23"/>
        <v>7.0000000000000007E-2</v>
      </c>
      <c r="AI14" s="78">
        <f t="shared" si="24"/>
        <v>0.08</v>
      </c>
      <c r="AJ14" s="78">
        <f t="shared" si="25"/>
        <v>7.0000000000000007E-2</v>
      </c>
    </row>
    <row r="15" spans="1:36" ht="12.95" customHeight="1" x14ac:dyDescent="0.15">
      <c r="A15" s="87">
        <v>432</v>
      </c>
      <c r="B15" s="99" t="s">
        <v>136</v>
      </c>
      <c r="C15" s="99"/>
      <c r="D15" s="77">
        <v>16</v>
      </c>
      <c r="E15" s="77">
        <v>16</v>
      </c>
      <c r="F15" s="4">
        <f t="shared" si="0"/>
        <v>0.17</v>
      </c>
      <c r="G15" s="5"/>
      <c r="H15" s="77"/>
      <c r="I15" s="77"/>
      <c r="J15" s="1" t="s">
        <v>15</v>
      </c>
      <c r="K15" s="78">
        <f t="shared" si="1"/>
        <v>0.16</v>
      </c>
      <c r="L15" s="78">
        <f t="shared" si="2"/>
        <v>0.17</v>
      </c>
      <c r="M15" s="78">
        <f t="shared" si="3"/>
        <v>0.17</v>
      </c>
      <c r="N15" s="78">
        <f t="shared" si="4"/>
        <v>0.17</v>
      </c>
      <c r="O15" s="78">
        <f t="shared" si="5"/>
        <v>0.17</v>
      </c>
      <c r="P15" s="78">
        <f t="shared" si="26"/>
        <v>0.17</v>
      </c>
      <c r="Q15" s="78">
        <f t="shared" si="6"/>
        <v>0.15</v>
      </c>
      <c r="R15" s="78">
        <f t="shared" si="7"/>
        <v>0.17</v>
      </c>
      <c r="S15" s="78">
        <f t="shared" si="8"/>
        <v>0.17</v>
      </c>
      <c r="T15" s="78">
        <f t="shared" si="9"/>
        <v>0.18</v>
      </c>
      <c r="U15" s="78">
        <f t="shared" si="10"/>
        <v>0.17</v>
      </c>
      <c r="V15" s="78">
        <f t="shared" si="11"/>
        <v>0.17</v>
      </c>
      <c r="W15" s="78">
        <f t="shared" si="12"/>
        <v>0.16</v>
      </c>
      <c r="X15" s="78">
        <f t="shared" si="13"/>
        <v>0.17</v>
      </c>
      <c r="Y15" s="78">
        <f t="shared" si="14"/>
        <v>0.14000000000000001</v>
      </c>
      <c r="Z15" s="78">
        <f t="shared" si="15"/>
        <v>0.16</v>
      </c>
      <c r="AA15" s="78">
        <f t="shared" si="16"/>
        <v>0.15</v>
      </c>
      <c r="AB15" s="78">
        <f t="shared" si="17"/>
        <v>0.16</v>
      </c>
      <c r="AC15" s="78">
        <f t="shared" si="18"/>
        <v>0.17</v>
      </c>
      <c r="AD15" s="78">
        <f t="shared" si="19"/>
        <v>0.2</v>
      </c>
      <c r="AE15" s="78">
        <f t="shared" si="20"/>
        <v>0.15</v>
      </c>
      <c r="AF15" s="78">
        <f t="shared" si="21"/>
        <v>0.16</v>
      </c>
      <c r="AG15" s="78">
        <f t="shared" si="22"/>
        <v>0.14000000000000001</v>
      </c>
      <c r="AH15" s="78">
        <f t="shared" si="23"/>
        <v>0.15</v>
      </c>
      <c r="AI15" s="78">
        <f t="shared" si="24"/>
        <v>0.17</v>
      </c>
      <c r="AJ15" s="78">
        <f t="shared" si="25"/>
        <v>0.15</v>
      </c>
    </row>
    <row r="16" spans="1:36" ht="12.95" customHeight="1" x14ac:dyDescent="0.15">
      <c r="A16" s="87">
        <v>433</v>
      </c>
      <c r="B16" s="99" t="s">
        <v>136</v>
      </c>
      <c r="C16" s="99"/>
      <c r="D16" s="77">
        <v>24</v>
      </c>
      <c r="E16" s="77">
        <v>19</v>
      </c>
      <c r="F16" s="4">
        <f t="shared" si="0"/>
        <v>0.42</v>
      </c>
      <c r="G16" s="5"/>
      <c r="H16" s="77"/>
      <c r="I16" s="77"/>
      <c r="J16" s="1" t="s">
        <v>15</v>
      </c>
      <c r="K16" s="78">
        <f t="shared" si="1"/>
        <v>0.38</v>
      </c>
      <c r="L16" s="78">
        <f t="shared" si="2"/>
        <v>0.42</v>
      </c>
      <c r="M16" s="78">
        <f t="shared" si="3"/>
        <v>0.42</v>
      </c>
      <c r="N16" s="78">
        <f t="shared" si="4"/>
        <v>0.42</v>
      </c>
      <c r="O16" s="78">
        <f t="shared" si="5"/>
        <v>0.42</v>
      </c>
      <c r="P16" s="78">
        <f t="shared" si="26"/>
        <v>0.42</v>
      </c>
      <c r="Q16" s="78">
        <f t="shared" si="6"/>
        <v>0.38</v>
      </c>
      <c r="R16" s="78">
        <f t="shared" si="7"/>
        <v>0.43</v>
      </c>
      <c r="S16" s="78">
        <f t="shared" si="8"/>
        <v>0.43</v>
      </c>
      <c r="T16" s="78">
        <f t="shared" si="9"/>
        <v>0.44</v>
      </c>
      <c r="U16" s="78">
        <f t="shared" si="10"/>
        <v>0.43</v>
      </c>
      <c r="V16" s="78">
        <f t="shared" si="11"/>
        <v>0.44</v>
      </c>
      <c r="W16" s="78">
        <f t="shared" si="12"/>
        <v>0.41</v>
      </c>
      <c r="X16" s="78">
        <f t="shared" si="13"/>
        <v>0.42</v>
      </c>
      <c r="Y16" s="78">
        <f t="shared" si="14"/>
        <v>0.38</v>
      </c>
      <c r="Z16" s="78">
        <f t="shared" si="15"/>
        <v>0.42</v>
      </c>
      <c r="AA16" s="78">
        <f t="shared" si="16"/>
        <v>0.37</v>
      </c>
      <c r="AB16" s="78">
        <f t="shared" si="17"/>
        <v>0.44</v>
      </c>
      <c r="AC16" s="78">
        <f t="shared" si="18"/>
        <v>0.44</v>
      </c>
      <c r="AD16" s="78">
        <f t="shared" si="19"/>
        <v>0.47</v>
      </c>
      <c r="AE16" s="78">
        <f t="shared" si="20"/>
        <v>0.39</v>
      </c>
      <c r="AF16" s="78">
        <f t="shared" si="21"/>
        <v>0.44</v>
      </c>
      <c r="AG16" s="78">
        <f t="shared" si="22"/>
        <v>0.36</v>
      </c>
      <c r="AH16" s="78">
        <f t="shared" si="23"/>
        <v>0.39</v>
      </c>
      <c r="AI16" s="78">
        <f t="shared" si="24"/>
        <v>0.41</v>
      </c>
      <c r="AJ16" s="78">
        <f t="shared" si="25"/>
        <v>0.39</v>
      </c>
    </row>
    <row r="17" spans="1:36" ht="12.95" customHeight="1" x14ac:dyDescent="0.15">
      <c r="A17" s="87">
        <v>434</v>
      </c>
      <c r="B17" s="99" t="s">
        <v>136</v>
      </c>
      <c r="C17" s="99"/>
      <c r="D17" s="77">
        <v>16</v>
      </c>
      <c r="E17" s="77">
        <v>16</v>
      </c>
      <c r="F17" s="4">
        <f t="shared" si="0"/>
        <v>0.17</v>
      </c>
      <c r="G17" s="5"/>
      <c r="H17" s="77" t="s">
        <v>494</v>
      </c>
      <c r="I17" s="77" t="s">
        <v>499</v>
      </c>
      <c r="J17" s="1" t="s">
        <v>15</v>
      </c>
      <c r="K17" s="78">
        <f t="shared" si="1"/>
        <v>0.16</v>
      </c>
      <c r="L17" s="78">
        <f t="shared" si="2"/>
        <v>0.17</v>
      </c>
      <c r="M17" s="78">
        <f t="shared" si="3"/>
        <v>0.17</v>
      </c>
      <c r="N17" s="78">
        <f t="shared" si="4"/>
        <v>0.17</v>
      </c>
      <c r="O17" s="78">
        <f t="shared" si="5"/>
        <v>0.17</v>
      </c>
      <c r="P17" s="78">
        <f t="shared" si="26"/>
        <v>0.17</v>
      </c>
      <c r="Q17" s="78">
        <f t="shared" si="6"/>
        <v>0.15</v>
      </c>
      <c r="R17" s="78">
        <f t="shared" si="7"/>
        <v>0.17</v>
      </c>
      <c r="S17" s="78">
        <f t="shared" si="8"/>
        <v>0.17</v>
      </c>
      <c r="T17" s="78">
        <f t="shared" si="9"/>
        <v>0.18</v>
      </c>
      <c r="U17" s="78">
        <f t="shared" si="10"/>
        <v>0.17</v>
      </c>
      <c r="V17" s="78">
        <f t="shared" si="11"/>
        <v>0.17</v>
      </c>
      <c r="W17" s="78">
        <f t="shared" si="12"/>
        <v>0.16</v>
      </c>
      <c r="X17" s="78">
        <f t="shared" si="13"/>
        <v>0.17</v>
      </c>
      <c r="Y17" s="78">
        <f t="shared" si="14"/>
        <v>0.14000000000000001</v>
      </c>
      <c r="Z17" s="78">
        <f t="shared" si="15"/>
        <v>0.16</v>
      </c>
      <c r="AA17" s="78">
        <f t="shared" si="16"/>
        <v>0.15</v>
      </c>
      <c r="AB17" s="78">
        <f t="shared" si="17"/>
        <v>0.16</v>
      </c>
      <c r="AC17" s="78">
        <f t="shared" si="18"/>
        <v>0.17</v>
      </c>
      <c r="AD17" s="78">
        <f t="shared" si="19"/>
        <v>0.2</v>
      </c>
      <c r="AE17" s="78">
        <f t="shared" si="20"/>
        <v>0.15</v>
      </c>
      <c r="AF17" s="78">
        <f t="shared" si="21"/>
        <v>0.16</v>
      </c>
      <c r="AG17" s="78">
        <f t="shared" si="22"/>
        <v>0.14000000000000001</v>
      </c>
      <c r="AH17" s="78">
        <f t="shared" si="23"/>
        <v>0.15</v>
      </c>
      <c r="AI17" s="78">
        <f t="shared" si="24"/>
        <v>0.17</v>
      </c>
      <c r="AJ17" s="78">
        <f t="shared" si="25"/>
        <v>0.15</v>
      </c>
    </row>
    <row r="18" spans="1:36" ht="12.95" customHeight="1" x14ac:dyDescent="0.15">
      <c r="A18" s="87">
        <v>435</v>
      </c>
      <c r="B18" s="99" t="s">
        <v>136</v>
      </c>
      <c r="C18" s="99"/>
      <c r="D18" s="77">
        <v>24</v>
      </c>
      <c r="E18" s="77">
        <v>18</v>
      </c>
      <c r="F18" s="4">
        <f t="shared" si="0"/>
        <v>0.4</v>
      </c>
      <c r="G18" s="5" t="s">
        <v>492</v>
      </c>
      <c r="H18" s="77"/>
      <c r="I18" s="77"/>
      <c r="J18" s="1" t="s">
        <v>15</v>
      </c>
      <c r="K18" s="78">
        <f t="shared" si="1"/>
        <v>0.36</v>
      </c>
      <c r="L18" s="78">
        <f t="shared" si="2"/>
        <v>0.4</v>
      </c>
      <c r="M18" s="78">
        <f t="shared" si="3"/>
        <v>0.4</v>
      </c>
      <c r="N18" s="78">
        <f t="shared" si="4"/>
        <v>0.4</v>
      </c>
      <c r="O18" s="78">
        <f t="shared" si="5"/>
        <v>0.4</v>
      </c>
      <c r="P18" s="78">
        <f t="shared" si="26"/>
        <v>0.4</v>
      </c>
      <c r="Q18" s="78">
        <f t="shared" si="6"/>
        <v>0.36</v>
      </c>
      <c r="R18" s="78">
        <f t="shared" si="7"/>
        <v>0.4</v>
      </c>
      <c r="S18" s="78">
        <f t="shared" si="8"/>
        <v>0.4</v>
      </c>
      <c r="T18" s="78">
        <f t="shared" si="9"/>
        <v>0.41</v>
      </c>
      <c r="U18" s="78">
        <f t="shared" si="10"/>
        <v>0.4</v>
      </c>
      <c r="V18" s="78">
        <f t="shared" si="11"/>
        <v>0.42</v>
      </c>
      <c r="W18" s="78">
        <f t="shared" si="12"/>
        <v>0.39</v>
      </c>
      <c r="X18" s="78">
        <f t="shared" si="13"/>
        <v>0.39</v>
      </c>
      <c r="Y18" s="78">
        <f t="shared" si="14"/>
        <v>0.36</v>
      </c>
      <c r="Z18" s="78">
        <f t="shared" si="15"/>
        <v>0.39</v>
      </c>
      <c r="AA18" s="78">
        <f t="shared" si="16"/>
        <v>0.35</v>
      </c>
      <c r="AB18" s="78">
        <f t="shared" si="17"/>
        <v>0.41</v>
      </c>
      <c r="AC18" s="78">
        <f t="shared" si="18"/>
        <v>0.41</v>
      </c>
      <c r="AD18" s="78">
        <f t="shared" si="19"/>
        <v>0.44</v>
      </c>
      <c r="AE18" s="78">
        <f t="shared" si="20"/>
        <v>0.37</v>
      </c>
      <c r="AF18" s="78">
        <f t="shared" si="21"/>
        <v>0.41</v>
      </c>
      <c r="AG18" s="78">
        <f t="shared" si="22"/>
        <v>0.35</v>
      </c>
      <c r="AH18" s="78">
        <f t="shared" si="23"/>
        <v>0.37</v>
      </c>
      <c r="AI18" s="78">
        <f t="shared" si="24"/>
        <v>0.39</v>
      </c>
      <c r="AJ18" s="78">
        <f t="shared" si="25"/>
        <v>0.37</v>
      </c>
    </row>
    <row r="19" spans="1:36" ht="12.95" customHeight="1" x14ac:dyDescent="0.15">
      <c r="A19" s="87">
        <v>436</v>
      </c>
      <c r="B19" s="99" t="s">
        <v>136</v>
      </c>
      <c r="C19" s="99"/>
      <c r="D19" s="77">
        <v>18</v>
      </c>
      <c r="E19" s="77">
        <v>16</v>
      </c>
      <c r="F19" s="4">
        <f t="shared" si="0"/>
        <v>0.21</v>
      </c>
      <c r="G19" s="5"/>
      <c r="H19" s="77"/>
      <c r="I19" s="77"/>
      <c r="J19" s="1" t="s">
        <v>15</v>
      </c>
      <c r="K19" s="78">
        <f t="shared" si="1"/>
        <v>0.19</v>
      </c>
      <c r="L19" s="78">
        <f t="shared" si="2"/>
        <v>0.21</v>
      </c>
      <c r="M19" s="78">
        <f t="shared" si="3"/>
        <v>0.21</v>
      </c>
      <c r="N19" s="78">
        <f t="shared" si="4"/>
        <v>0.21</v>
      </c>
      <c r="O19" s="78">
        <f t="shared" si="5"/>
        <v>0.21</v>
      </c>
      <c r="P19" s="78">
        <f t="shared" si="26"/>
        <v>0.21</v>
      </c>
      <c r="Q19" s="78">
        <f t="shared" si="6"/>
        <v>0.19</v>
      </c>
      <c r="R19" s="78">
        <f t="shared" si="7"/>
        <v>0.21</v>
      </c>
      <c r="S19" s="78">
        <f t="shared" si="8"/>
        <v>0.21</v>
      </c>
      <c r="T19" s="78">
        <f t="shared" si="9"/>
        <v>0.22</v>
      </c>
      <c r="U19" s="78">
        <f t="shared" si="10"/>
        <v>0.21</v>
      </c>
      <c r="V19" s="78">
        <f t="shared" si="11"/>
        <v>0.21</v>
      </c>
      <c r="W19" s="78">
        <f t="shared" si="12"/>
        <v>0.2</v>
      </c>
      <c r="X19" s="78">
        <f t="shared" si="13"/>
        <v>0.21</v>
      </c>
      <c r="Y19" s="78">
        <f t="shared" si="14"/>
        <v>0.18</v>
      </c>
      <c r="Z19" s="78">
        <f t="shared" si="15"/>
        <v>0.2</v>
      </c>
      <c r="AA19" s="78">
        <f t="shared" si="16"/>
        <v>0.19</v>
      </c>
      <c r="AB19" s="78">
        <f t="shared" si="17"/>
        <v>0.21</v>
      </c>
      <c r="AC19" s="78">
        <f t="shared" si="18"/>
        <v>0.21</v>
      </c>
      <c r="AD19" s="78">
        <f t="shared" si="19"/>
        <v>0.24</v>
      </c>
      <c r="AE19" s="78">
        <f t="shared" si="20"/>
        <v>0.19</v>
      </c>
      <c r="AF19" s="78">
        <f t="shared" si="21"/>
        <v>0.21</v>
      </c>
      <c r="AG19" s="78">
        <f t="shared" si="22"/>
        <v>0.18</v>
      </c>
      <c r="AH19" s="78">
        <f t="shared" si="23"/>
        <v>0.19</v>
      </c>
      <c r="AI19" s="78">
        <f t="shared" si="24"/>
        <v>0.21</v>
      </c>
      <c r="AJ19" s="78">
        <f t="shared" si="25"/>
        <v>0.19</v>
      </c>
    </row>
    <row r="20" spans="1:36" ht="12.95" customHeight="1" x14ac:dyDescent="0.15">
      <c r="A20" s="87">
        <v>437</v>
      </c>
      <c r="B20" s="99" t="s">
        <v>136</v>
      </c>
      <c r="C20" s="99"/>
      <c r="D20" s="77">
        <v>24</v>
      </c>
      <c r="E20" s="77">
        <v>20</v>
      </c>
      <c r="F20" s="4">
        <f t="shared" si="0"/>
        <v>0.45</v>
      </c>
      <c r="G20" s="5"/>
      <c r="H20" s="77"/>
      <c r="I20" s="77"/>
      <c r="J20" s="1" t="s">
        <v>15</v>
      </c>
      <c r="K20" s="78">
        <f t="shared" si="1"/>
        <v>0.4</v>
      </c>
      <c r="L20" s="78">
        <f t="shared" si="2"/>
        <v>0.45</v>
      </c>
      <c r="M20" s="78">
        <f t="shared" si="3"/>
        <v>0.45</v>
      </c>
      <c r="N20" s="78">
        <f t="shared" si="4"/>
        <v>0.45</v>
      </c>
      <c r="O20" s="78">
        <f t="shared" si="5"/>
        <v>0.44</v>
      </c>
      <c r="P20" s="78">
        <f t="shared" si="26"/>
        <v>0.45</v>
      </c>
      <c r="Q20" s="78">
        <f t="shared" si="6"/>
        <v>0.4</v>
      </c>
      <c r="R20" s="78">
        <f t="shared" si="7"/>
        <v>0.45</v>
      </c>
      <c r="S20" s="78">
        <f t="shared" si="8"/>
        <v>0.45</v>
      </c>
      <c r="T20" s="78">
        <f t="shared" si="9"/>
        <v>0.48</v>
      </c>
      <c r="U20" s="78">
        <f t="shared" si="10"/>
        <v>0.45</v>
      </c>
      <c r="V20" s="78">
        <f t="shared" si="11"/>
        <v>0.46</v>
      </c>
      <c r="W20" s="78">
        <f t="shared" si="12"/>
        <v>0.43</v>
      </c>
      <c r="X20" s="78">
        <f t="shared" si="13"/>
        <v>0.44</v>
      </c>
      <c r="Y20" s="78">
        <f t="shared" si="14"/>
        <v>0.4</v>
      </c>
      <c r="Z20" s="78">
        <f t="shared" si="15"/>
        <v>0.44</v>
      </c>
      <c r="AA20" s="78">
        <f t="shared" si="16"/>
        <v>0.39</v>
      </c>
      <c r="AB20" s="78">
        <f t="shared" si="17"/>
        <v>0.46</v>
      </c>
      <c r="AC20" s="78">
        <f t="shared" si="18"/>
        <v>0.46</v>
      </c>
      <c r="AD20" s="78">
        <f t="shared" si="19"/>
        <v>0.49</v>
      </c>
      <c r="AE20" s="78">
        <f t="shared" si="20"/>
        <v>0.42</v>
      </c>
      <c r="AF20" s="78">
        <f t="shared" si="21"/>
        <v>0.46</v>
      </c>
      <c r="AG20" s="78">
        <f t="shared" si="22"/>
        <v>0.38</v>
      </c>
      <c r="AH20" s="78">
        <f t="shared" si="23"/>
        <v>0.41</v>
      </c>
      <c r="AI20" s="78">
        <f t="shared" si="24"/>
        <v>0.43</v>
      </c>
      <c r="AJ20" s="78">
        <f t="shared" si="25"/>
        <v>0.41</v>
      </c>
    </row>
    <row r="21" spans="1:36" ht="12.95" customHeight="1" x14ac:dyDescent="0.15">
      <c r="A21" s="87">
        <v>438</v>
      </c>
      <c r="B21" s="99" t="s">
        <v>37</v>
      </c>
      <c r="C21" s="99"/>
      <c r="D21" s="77">
        <v>30</v>
      </c>
      <c r="E21" s="77">
        <v>21</v>
      </c>
      <c r="F21" s="4">
        <f t="shared" si="0"/>
        <v>0.7</v>
      </c>
      <c r="G21" s="5"/>
      <c r="H21" s="77"/>
      <c r="I21" s="77"/>
      <c r="J21" s="1" t="s">
        <v>15</v>
      </c>
      <c r="K21" s="78">
        <f t="shared" si="1"/>
        <v>0.62</v>
      </c>
      <c r="L21" s="78">
        <f t="shared" si="2"/>
        <v>0.71</v>
      </c>
      <c r="M21" s="78">
        <f t="shared" si="3"/>
        <v>0.7</v>
      </c>
      <c r="N21" s="78">
        <f t="shared" si="4"/>
        <v>0.69</v>
      </c>
      <c r="O21" s="78">
        <f t="shared" si="5"/>
        <v>0.7</v>
      </c>
      <c r="P21" s="78">
        <f t="shared" si="26"/>
        <v>0.7</v>
      </c>
      <c r="Q21" s="78">
        <f t="shared" si="6"/>
        <v>0.63</v>
      </c>
      <c r="R21" s="78">
        <f t="shared" si="7"/>
        <v>0.72</v>
      </c>
      <c r="S21" s="78">
        <f t="shared" si="8"/>
        <v>0.71</v>
      </c>
      <c r="T21" s="78">
        <f t="shared" si="9"/>
        <v>0.74</v>
      </c>
      <c r="U21" s="78">
        <f t="shared" si="10"/>
        <v>0.71</v>
      </c>
      <c r="V21" s="78">
        <f t="shared" si="11"/>
        <v>0.74</v>
      </c>
      <c r="W21" s="78">
        <f t="shared" si="12"/>
        <v>0.68</v>
      </c>
      <c r="X21" s="78">
        <f t="shared" si="13"/>
        <v>0.69</v>
      </c>
      <c r="Y21" s="78">
        <f t="shared" si="14"/>
        <v>0.66</v>
      </c>
      <c r="Z21" s="78">
        <f t="shared" si="15"/>
        <v>0.69</v>
      </c>
      <c r="AA21" s="78">
        <f t="shared" si="16"/>
        <v>0.61</v>
      </c>
      <c r="AB21" s="78">
        <f t="shared" si="17"/>
        <v>0.75</v>
      </c>
      <c r="AC21" s="78">
        <f t="shared" si="18"/>
        <v>0.74</v>
      </c>
      <c r="AD21" s="78">
        <f t="shared" si="19"/>
        <v>0.75</v>
      </c>
      <c r="AE21" s="78">
        <f t="shared" si="20"/>
        <v>0.67</v>
      </c>
      <c r="AF21" s="78">
        <f t="shared" si="21"/>
        <v>0.74</v>
      </c>
      <c r="AG21" s="78">
        <f t="shared" si="22"/>
        <v>0.61</v>
      </c>
      <c r="AH21" s="78">
        <f t="shared" si="23"/>
        <v>0.66</v>
      </c>
      <c r="AI21" s="78">
        <f t="shared" si="24"/>
        <v>0.68</v>
      </c>
      <c r="AJ21" s="78">
        <f t="shared" si="25"/>
        <v>0.66</v>
      </c>
    </row>
    <row r="22" spans="1:36" ht="12.95" customHeight="1" x14ac:dyDescent="0.15">
      <c r="A22" s="87">
        <v>439</v>
      </c>
      <c r="B22" s="99" t="s">
        <v>37</v>
      </c>
      <c r="C22" s="99"/>
      <c r="D22" s="77">
        <v>20</v>
      </c>
      <c r="E22" s="77">
        <v>18</v>
      </c>
      <c r="F22" s="4">
        <f t="shared" si="0"/>
        <v>0.28999999999999998</v>
      </c>
      <c r="G22" s="5" t="s">
        <v>492</v>
      </c>
      <c r="H22" s="77" t="s">
        <v>494</v>
      </c>
      <c r="I22" s="77" t="s">
        <v>492</v>
      </c>
      <c r="J22" s="1" t="s">
        <v>15</v>
      </c>
      <c r="K22" s="78">
        <f t="shared" si="1"/>
        <v>0.26</v>
      </c>
      <c r="L22" s="78">
        <f t="shared" si="2"/>
        <v>0.28999999999999998</v>
      </c>
      <c r="M22" s="78">
        <f t="shared" si="3"/>
        <v>0.28999999999999998</v>
      </c>
      <c r="N22" s="78">
        <f t="shared" si="4"/>
        <v>0.28999999999999998</v>
      </c>
      <c r="O22" s="78">
        <f t="shared" si="5"/>
        <v>0.28999999999999998</v>
      </c>
      <c r="P22" s="78">
        <f t="shared" si="26"/>
        <v>0.28999999999999998</v>
      </c>
      <c r="Q22" s="78">
        <f t="shared" si="6"/>
        <v>0.26</v>
      </c>
      <c r="R22" s="78">
        <f t="shared" si="7"/>
        <v>0.28999999999999998</v>
      </c>
      <c r="S22" s="78">
        <f t="shared" si="8"/>
        <v>0.28999999999999998</v>
      </c>
      <c r="T22" s="78">
        <f t="shared" si="9"/>
        <v>0.3</v>
      </c>
      <c r="U22" s="78">
        <f t="shared" si="10"/>
        <v>0.28999999999999998</v>
      </c>
      <c r="V22" s="78">
        <f t="shared" si="11"/>
        <v>0.28999999999999998</v>
      </c>
      <c r="W22" s="78">
        <f t="shared" si="12"/>
        <v>0.28000000000000003</v>
      </c>
      <c r="X22" s="78">
        <f t="shared" si="13"/>
        <v>0.28000000000000003</v>
      </c>
      <c r="Y22" s="78">
        <f t="shared" si="14"/>
        <v>0.25</v>
      </c>
      <c r="Z22" s="78">
        <f t="shared" si="15"/>
        <v>0.28000000000000003</v>
      </c>
      <c r="AA22" s="78">
        <f t="shared" si="16"/>
        <v>0.25</v>
      </c>
      <c r="AB22" s="78">
        <f t="shared" si="17"/>
        <v>0.28999999999999998</v>
      </c>
      <c r="AC22" s="78">
        <f t="shared" si="18"/>
        <v>0.28999999999999998</v>
      </c>
      <c r="AD22" s="78">
        <f t="shared" si="19"/>
        <v>0.33</v>
      </c>
      <c r="AE22" s="78">
        <f t="shared" si="20"/>
        <v>0.26</v>
      </c>
      <c r="AF22" s="78">
        <f t="shared" si="21"/>
        <v>0.28999999999999998</v>
      </c>
      <c r="AG22" s="78">
        <f t="shared" si="22"/>
        <v>0.24</v>
      </c>
      <c r="AH22" s="78">
        <f t="shared" si="23"/>
        <v>0.26</v>
      </c>
      <c r="AI22" s="78">
        <f t="shared" si="24"/>
        <v>0.28000000000000003</v>
      </c>
      <c r="AJ22" s="78">
        <f t="shared" si="25"/>
        <v>0.26</v>
      </c>
    </row>
    <row r="23" spans="1:36" ht="12.95" customHeight="1" x14ac:dyDescent="0.15">
      <c r="A23" s="77"/>
      <c r="B23" s="99"/>
      <c r="C23" s="99"/>
      <c r="D23" s="77"/>
      <c r="E23" s="77"/>
      <c r="F23" s="4" t="str">
        <f t="shared" si="0"/>
        <v/>
      </c>
      <c r="G23" s="26"/>
      <c r="H23" s="77"/>
      <c r="I23" s="77"/>
      <c r="J23" s="1" t="s">
        <v>15</v>
      </c>
      <c r="K23" s="78" t="e">
        <f t="shared" si="1"/>
        <v>#NUM!</v>
      </c>
      <c r="L23" s="78" t="e">
        <f t="shared" si="2"/>
        <v>#NUM!</v>
      </c>
      <c r="M23" s="78" t="e">
        <f t="shared" si="3"/>
        <v>#NUM!</v>
      </c>
      <c r="N23" s="78" t="e">
        <f t="shared" si="4"/>
        <v>#NUM!</v>
      </c>
      <c r="O23" s="78" t="e">
        <f t="shared" si="5"/>
        <v>#NUM!</v>
      </c>
      <c r="P23" s="78" t="e">
        <f t="shared" si="26"/>
        <v>#N/A</v>
      </c>
      <c r="Q23" s="78" t="e">
        <f t="shared" si="6"/>
        <v>#NUM!</v>
      </c>
      <c r="R23" s="78" t="e">
        <f t="shared" si="7"/>
        <v>#NUM!</v>
      </c>
      <c r="S23" s="78" t="e">
        <f t="shared" si="8"/>
        <v>#NUM!</v>
      </c>
      <c r="T23" s="78" t="e">
        <f t="shared" si="9"/>
        <v>#NUM!</v>
      </c>
      <c r="U23" s="78" t="e">
        <f t="shared" si="10"/>
        <v>#N/A</v>
      </c>
      <c r="V23" s="78" t="e">
        <f t="shared" si="11"/>
        <v>#NUM!</v>
      </c>
      <c r="W23" s="78" t="e">
        <f t="shared" si="12"/>
        <v>#NUM!</v>
      </c>
      <c r="X23" s="78" t="e">
        <f t="shared" si="13"/>
        <v>#NUM!</v>
      </c>
      <c r="Y23" s="78" t="e">
        <f t="shared" si="14"/>
        <v>#NUM!</v>
      </c>
      <c r="Z23" s="78" t="e">
        <f t="shared" si="15"/>
        <v>#N/A</v>
      </c>
      <c r="AA23" s="78" t="e">
        <f t="shared" si="16"/>
        <v>#NUM!</v>
      </c>
      <c r="AB23" s="78" t="e">
        <f t="shared" si="17"/>
        <v>#NUM!</v>
      </c>
      <c r="AC23" s="78" t="e">
        <f t="shared" si="18"/>
        <v>#NUM!</v>
      </c>
      <c r="AD23" s="78" t="e">
        <f t="shared" si="19"/>
        <v>#NUM!</v>
      </c>
      <c r="AE23" s="78" t="e">
        <f t="shared" si="20"/>
        <v>#NUM!</v>
      </c>
      <c r="AF23" s="78" t="e">
        <f t="shared" si="21"/>
        <v>#N/A</v>
      </c>
      <c r="AG23" s="78" t="e">
        <f t="shared" si="22"/>
        <v>#NUM!</v>
      </c>
      <c r="AH23" s="78" t="e">
        <f t="shared" si="23"/>
        <v>#NUM!</v>
      </c>
      <c r="AI23" s="78" t="e">
        <f t="shared" si="24"/>
        <v>#NUM!</v>
      </c>
      <c r="AJ23" s="78" t="e">
        <f t="shared" si="25"/>
        <v>#N/A</v>
      </c>
    </row>
    <row r="24" spans="1:36" ht="12.95" customHeight="1" x14ac:dyDescent="0.15">
      <c r="A24" s="77"/>
      <c r="B24" s="99"/>
      <c r="C24" s="99"/>
      <c r="D24" s="77"/>
      <c r="E24" s="77"/>
      <c r="F24" s="4" t="str">
        <f t="shared" si="0"/>
        <v/>
      </c>
      <c r="G24" s="5"/>
      <c r="H24" s="77"/>
      <c r="I24" s="77"/>
      <c r="J24" s="1" t="s">
        <v>15</v>
      </c>
      <c r="K24" s="78" t="e">
        <f t="shared" si="1"/>
        <v>#NUM!</v>
      </c>
      <c r="L24" s="78" t="e">
        <f t="shared" si="2"/>
        <v>#NUM!</v>
      </c>
      <c r="M24" s="78" t="e">
        <f t="shared" si="3"/>
        <v>#NUM!</v>
      </c>
      <c r="N24" s="78" t="e">
        <f t="shared" si="4"/>
        <v>#NUM!</v>
      </c>
      <c r="O24" s="78" t="e">
        <f t="shared" si="5"/>
        <v>#NUM!</v>
      </c>
      <c r="P24" s="78" t="e">
        <f t="shared" si="26"/>
        <v>#N/A</v>
      </c>
      <c r="Q24" s="78" t="e">
        <f t="shared" si="6"/>
        <v>#NUM!</v>
      </c>
      <c r="R24" s="78" t="e">
        <f t="shared" si="7"/>
        <v>#NUM!</v>
      </c>
      <c r="S24" s="78" t="e">
        <f t="shared" si="8"/>
        <v>#NUM!</v>
      </c>
      <c r="T24" s="78" t="e">
        <f t="shared" si="9"/>
        <v>#NUM!</v>
      </c>
      <c r="U24" s="78" t="e">
        <f t="shared" si="10"/>
        <v>#N/A</v>
      </c>
      <c r="V24" s="78" t="e">
        <f t="shared" si="11"/>
        <v>#NUM!</v>
      </c>
      <c r="W24" s="78" t="e">
        <f t="shared" si="12"/>
        <v>#NUM!</v>
      </c>
      <c r="X24" s="78" t="e">
        <f t="shared" si="13"/>
        <v>#NUM!</v>
      </c>
      <c r="Y24" s="78" t="e">
        <f t="shared" si="14"/>
        <v>#NUM!</v>
      </c>
      <c r="Z24" s="78" t="e">
        <f t="shared" si="15"/>
        <v>#N/A</v>
      </c>
      <c r="AA24" s="78" t="e">
        <f t="shared" si="16"/>
        <v>#NUM!</v>
      </c>
      <c r="AB24" s="78" t="e">
        <f t="shared" si="17"/>
        <v>#NUM!</v>
      </c>
      <c r="AC24" s="78" t="e">
        <f t="shared" si="18"/>
        <v>#NUM!</v>
      </c>
      <c r="AD24" s="78" t="e">
        <f t="shared" si="19"/>
        <v>#NUM!</v>
      </c>
      <c r="AE24" s="78" t="e">
        <f t="shared" si="20"/>
        <v>#NUM!</v>
      </c>
      <c r="AF24" s="78" t="e">
        <f t="shared" si="21"/>
        <v>#N/A</v>
      </c>
      <c r="AG24" s="78" t="e">
        <f t="shared" si="22"/>
        <v>#NUM!</v>
      </c>
      <c r="AH24" s="78" t="e">
        <f t="shared" si="23"/>
        <v>#NUM!</v>
      </c>
      <c r="AI24" s="78" t="e">
        <f t="shared" si="24"/>
        <v>#NUM!</v>
      </c>
      <c r="AJ24" s="78" t="e">
        <f t="shared" si="25"/>
        <v>#N/A</v>
      </c>
    </row>
    <row r="25" spans="1:36" ht="12.95" customHeight="1" x14ac:dyDescent="0.15">
      <c r="A25" s="77"/>
      <c r="B25" s="99"/>
      <c r="C25" s="99"/>
      <c r="D25" s="77"/>
      <c r="E25" s="77"/>
      <c r="F25" s="4" t="str">
        <f t="shared" si="0"/>
        <v/>
      </c>
      <c r="G25" s="5"/>
      <c r="H25" s="77"/>
      <c r="I25" s="77"/>
      <c r="J25" s="1" t="s">
        <v>15</v>
      </c>
      <c r="K25" s="78" t="e">
        <f t="shared" si="1"/>
        <v>#NUM!</v>
      </c>
      <c r="L25" s="78" t="e">
        <f t="shared" si="2"/>
        <v>#NUM!</v>
      </c>
      <c r="M25" s="78" t="e">
        <f t="shared" si="3"/>
        <v>#NUM!</v>
      </c>
      <c r="N25" s="78" t="e">
        <f t="shared" si="4"/>
        <v>#NUM!</v>
      </c>
      <c r="O25" s="78" t="e">
        <f t="shared" si="5"/>
        <v>#NUM!</v>
      </c>
      <c r="P25" s="78" t="e">
        <f t="shared" si="26"/>
        <v>#N/A</v>
      </c>
      <c r="Q25" s="78" t="e">
        <f t="shared" si="6"/>
        <v>#NUM!</v>
      </c>
      <c r="R25" s="78" t="e">
        <f t="shared" si="7"/>
        <v>#NUM!</v>
      </c>
      <c r="S25" s="78" t="e">
        <f t="shared" si="8"/>
        <v>#NUM!</v>
      </c>
      <c r="T25" s="78" t="e">
        <f t="shared" si="9"/>
        <v>#NUM!</v>
      </c>
      <c r="U25" s="78" t="e">
        <f t="shared" si="10"/>
        <v>#N/A</v>
      </c>
      <c r="V25" s="78" t="e">
        <f t="shared" si="11"/>
        <v>#NUM!</v>
      </c>
      <c r="W25" s="78" t="e">
        <f t="shared" si="12"/>
        <v>#NUM!</v>
      </c>
      <c r="X25" s="78" t="e">
        <f t="shared" si="13"/>
        <v>#NUM!</v>
      </c>
      <c r="Y25" s="78" t="e">
        <f t="shared" si="14"/>
        <v>#NUM!</v>
      </c>
      <c r="Z25" s="78" t="e">
        <f t="shared" si="15"/>
        <v>#N/A</v>
      </c>
      <c r="AA25" s="78" t="e">
        <f t="shared" si="16"/>
        <v>#NUM!</v>
      </c>
      <c r="AB25" s="78" t="e">
        <f t="shared" si="17"/>
        <v>#NUM!</v>
      </c>
      <c r="AC25" s="78" t="e">
        <f t="shared" si="18"/>
        <v>#NUM!</v>
      </c>
      <c r="AD25" s="78" t="e">
        <f t="shared" si="19"/>
        <v>#NUM!</v>
      </c>
      <c r="AE25" s="78" t="e">
        <f t="shared" si="20"/>
        <v>#NUM!</v>
      </c>
      <c r="AF25" s="78" t="e">
        <f t="shared" si="21"/>
        <v>#N/A</v>
      </c>
      <c r="AG25" s="78" t="e">
        <f t="shared" si="22"/>
        <v>#NUM!</v>
      </c>
      <c r="AH25" s="78" t="e">
        <f t="shared" si="23"/>
        <v>#NUM!</v>
      </c>
      <c r="AI25" s="78" t="e">
        <f t="shared" si="24"/>
        <v>#NUM!</v>
      </c>
      <c r="AJ25" s="78" t="e">
        <f t="shared" si="25"/>
        <v>#N/A</v>
      </c>
    </row>
    <row r="26" spans="1:36" ht="12.95" customHeight="1" x14ac:dyDescent="0.15">
      <c r="A26" s="77"/>
      <c r="B26" s="99"/>
      <c r="C26" s="99"/>
      <c r="D26" s="77"/>
      <c r="E26" s="77"/>
      <c r="F26" s="4" t="str">
        <f t="shared" si="0"/>
        <v/>
      </c>
      <c r="G26" s="5"/>
      <c r="H26" s="77"/>
      <c r="I26" s="77"/>
      <c r="J26" s="1" t="s">
        <v>15</v>
      </c>
      <c r="K26" s="78" t="e">
        <f t="shared" si="1"/>
        <v>#NUM!</v>
      </c>
      <c r="L26" s="78" t="e">
        <f t="shared" si="2"/>
        <v>#NUM!</v>
      </c>
      <c r="M26" s="78" t="e">
        <f t="shared" si="3"/>
        <v>#NUM!</v>
      </c>
      <c r="N26" s="78" t="e">
        <f t="shared" si="4"/>
        <v>#NUM!</v>
      </c>
      <c r="O26" s="78" t="e">
        <f t="shared" si="5"/>
        <v>#NUM!</v>
      </c>
      <c r="P26" s="78" t="e">
        <f t="shared" si="26"/>
        <v>#N/A</v>
      </c>
      <c r="Q26" s="78" t="e">
        <f t="shared" si="6"/>
        <v>#NUM!</v>
      </c>
      <c r="R26" s="78" t="e">
        <f t="shared" si="7"/>
        <v>#NUM!</v>
      </c>
      <c r="S26" s="78" t="e">
        <f t="shared" si="8"/>
        <v>#NUM!</v>
      </c>
      <c r="T26" s="78" t="e">
        <f t="shared" si="9"/>
        <v>#NUM!</v>
      </c>
      <c r="U26" s="78" t="e">
        <f t="shared" si="10"/>
        <v>#N/A</v>
      </c>
      <c r="V26" s="78" t="e">
        <f t="shared" si="11"/>
        <v>#NUM!</v>
      </c>
      <c r="W26" s="78" t="e">
        <f t="shared" si="12"/>
        <v>#NUM!</v>
      </c>
      <c r="X26" s="78" t="e">
        <f t="shared" si="13"/>
        <v>#NUM!</v>
      </c>
      <c r="Y26" s="78" t="e">
        <f t="shared" si="14"/>
        <v>#NUM!</v>
      </c>
      <c r="Z26" s="78" t="e">
        <f t="shared" si="15"/>
        <v>#N/A</v>
      </c>
      <c r="AA26" s="78" t="e">
        <f t="shared" si="16"/>
        <v>#NUM!</v>
      </c>
      <c r="AB26" s="78" t="e">
        <f t="shared" si="17"/>
        <v>#NUM!</v>
      </c>
      <c r="AC26" s="78" t="e">
        <f t="shared" si="18"/>
        <v>#NUM!</v>
      </c>
      <c r="AD26" s="78" t="e">
        <f t="shared" si="19"/>
        <v>#NUM!</v>
      </c>
      <c r="AE26" s="78" t="e">
        <f t="shared" si="20"/>
        <v>#NUM!</v>
      </c>
      <c r="AF26" s="78" t="e">
        <f t="shared" si="21"/>
        <v>#N/A</v>
      </c>
      <c r="AG26" s="78" t="e">
        <f t="shared" si="22"/>
        <v>#NUM!</v>
      </c>
      <c r="AH26" s="78" t="e">
        <f t="shared" si="23"/>
        <v>#NUM!</v>
      </c>
      <c r="AI26" s="78" t="e">
        <f t="shared" si="24"/>
        <v>#NUM!</v>
      </c>
      <c r="AJ26" s="78" t="e">
        <f t="shared" si="25"/>
        <v>#N/A</v>
      </c>
    </row>
    <row r="27" spans="1:36" ht="12.95" customHeight="1" x14ac:dyDescent="0.15">
      <c r="A27" s="77"/>
      <c r="B27" s="99"/>
      <c r="C27" s="99"/>
      <c r="D27" s="77"/>
      <c r="E27" s="77"/>
      <c r="F27" s="4" t="str">
        <f t="shared" si="0"/>
        <v/>
      </c>
      <c r="G27" s="5"/>
      <c r="H27" s="77"/>
      <c r="I27" s="77"/>
      <c r="J27" s="1" t="s">
        <v>15</v>
      </c>
      <c r="K27" s="78" t="e">
        <f t="shared" si="1"/>
        <v>#NUM!</v>
      </c>
      <c r="L27" s="78" t="e">
        <f t="shared" si="2"/>
        <v>#NUM!</v>
      </c>
      <c r="M27" s="78" t="e">
        <f t="shared" si="3"/>
        <v>#NUM!</v>
      </c>
      <c r="N27" s="78" t="e">
        <f t="shared" si="4"/>
        <v>#NUM!</v>
      </c>
      <c r="O27" s="78" t="e">
        <f t="shared" si="5"/>
        <v>#NUM!</v>
      </c>
      <c r="P27" s="78" t="e">
        <f t="shared" si="26"/>
        <v>#N/A</v>
      </c>
      <c r="Q27" s="78" t="e">
        <f t="shared" si="6"/>
        <v>#NUM!</v>
      </c>
      <c r="R27" s="78" t="e">
        <f t="shared" si="7"/>
        <v>#NUM!</v>
      </c>
      <c r="S27" s="78" t="e">
        <f t="shared" si="8"/>
        <v>#NUM!</v>
      </c>
      <c r="T27" s="78" t="e">
        <f t="shared" si="9"/>
        <v>#NUM!</v>
      </c>
      <c r="U27" s="78" t="e">
        <f t="shared" si="10"/>
        <v>#N/A</v>
      </c>
      <c r="V27" s="78" t="e">
        <f t="shared" si="11"/>
        <v>#NUM!</v>
      </c>
      <c r="W27" s="78" t="e">
        <f t="shared" si="12"/>
        <v>#NUM!</v>
      </c>
      <c r="X27" s="78" t="e">
        <f t="shared" si="13"/>
        <v>#NUM!</v>
      </c>
      <c r="Y27" s="78" t="e">
        <f t="shared" si="14"/>
        <v>#NUM!</v>
      </c>
      <c r="Z27" s="78" t="e">
        <f t="shared" si="15"/>
        <v>#N/A</v>
      </c>
      <c r="AA27" s="78" t="e">
        <f t="shared" si="16"/>
        <v>#NUM!</v>
      </c>
      <c r="AB27" s="78" t="e">
        <f t="shared" si="17"/>
        <v>#NUM!</v>
      </c>
      <c r="AC27" s="78" t="e">
        <f t="shared" si="18"/>
        <v>#NUM!</v>
      </c>
      <c r="AD27" s="78" t="e">
        <f t="shared" si="19"/>
        <v>#NUM!</v>
      </c>
      <c r="AE27" s="78" t="e">
        <f t="shared" si="20"/>
        <v>#NUM!</v>
      </c>
      <c r="AF27" s="78" t="e">
        <f t="shared" si="21"/>
        <v>#N/A</v>
      </c>
      <c r="AG27" s="78" t="e">
        <f t="shared" si="22"/>
        <v>#NUM!</v>
      </c>
      <c r="AH27" s="78" t="e">
        <f t="shared" si="23"/>
        <v>#NUM!</v>
      </c>
      <c r="AI27" s="78" t="e">
        <f t="shared" si="24"/>
        <v>#NUM!</v>
      </c>
      <c r="AJ27" s="78" t="e">
        <f t="shared" si="25"/>
        <v>#N/A</v>
      </c>
    </row>
    <row r="28" spans="1:36" ht="12.95" customHeight="1" x14ac:dyDescent="0.15">
      <c r="A28" s="77"/>
      <c r="B28" s="99"/>
      <c r="C28" s="99"/>
      <c r="D28" s="77"/>
      <c r="E28" s="77"/>
      <c r="F28" s="4" t="str">
        <f t="shared" si="0"/>
        <v/>
      </c>
      <c r="G28" s="5"/>
      <c r="H28" s="77"/>
      <c r="I28" s="77"/>
      <c r="J28" s="1" t="s">
        <v>15</v>
      </c>
      <c r="K28" s="78" t="e">
        <f t="shared" si="1"/>
        <v>#NUM!</v>
      </c>
      <c r="L28" s="78" t="e">
        <f t="shared" si="2"/>
        <v>#NUM!</v>
      </c>
      <c r="M28" s="78" t="e">
        <f t="shared" si="3"/>
        <v>#NUM!</v>
      </c>
      <c r="N28" s="8" t="e">
        <f t="shared" si="4"/>
        <v>#NUM!</v>
      </c>
      <c r="O28" s="78" t="e">
        <f t="shared" si="5"/>
        <v>#NUM!</v>
      </c>
      <c r="P28" s="78" t="e">
        <f t="shared" si="26"/>
        <v>#N/A</v>
      </c>
      <c r="Q28" s="78" t="e">
        <f t="shared" si="6"/>
        <v>#NUM!</v>
      </c>
      <c r="R28" s="78" t="e">
        <f t="shared" si="7"/>
        <v>#NUM!</v>
      </c>
      <c r="S28" s="78" t="e">
        <f t="shared" si="8"/>
        <v>#NUM!</v>
      </c>
      <c r="T28" s="78" t="e">
        <f t="shared" si="9"/>
        <v>#NUM!</v>
      </c>
      <c r="U28" s="78" t="e">
        <f t="shared" si="10"/>
        <v>#N/A</v>
      </c>
      <c r="V28" s="78" t="e">
        <f t="shared" si="11"/>
        <v>#NUM!</v>
      </c>
      <c r="W28" s="78" t="e">
        <f t="shared" si="12"/>
        <v>#NUM!</v>
      </c>
      <c r="X28" s="78" t="e">
        <f t="shared" si="13"/>
        <v>#NUM!</v>
      </c>
      <c r="Y28" s="78" t="e">
        <f t="shared" si="14"/>
        <v>#NUM!</v>
      </c>
      <c r="Z28" s="78" t="e">
        <f t="shared" si="15"/>
        <v>#N/A</v>
      </c>
      <c r="AA28" s="78" t="e">
        <f t="shared" si="16"/>
        <v>#NUM!</v>
      </c>
      <c r="AB28" s="78" t="e">
        <f t="shared" si="17"/>
        <v>#NUM!</v>
      </c>
      <c r="AC28" s="78" t="e">
        <f t="shared" si="18"/>
        <v>#NUM!</v>
      </c>
      <c r="AD28" s="78" t="e">
        <f t="shared" si="19"/>
        <v>#NUM!</v>
      </c>
      <c r="AE28" s="78" t="e">
        <f t="shared" si="20"/>
        <v>#NUM!</v>
      </c>
      <c r="AF28" s="78" t="e">
        <f t="shared" si="21"/>
        <v>#N/A</v>
      </c>
      <c r="AG28" s="78" t="e">
        <f t="shared" si="22"/>
        <v>#NUM!</v>
      </c>
      <c r="AH28" s="78" t="e">
        <f t="shared" si="23"/>
        <v>#NUM!</v>
      </c>
      <c r="AI28" s="78" t="e">
        <f t="shared" si="24"/>
        <v>#NUM!</v>
      </c>
      <c r="AJ28" s="78" t="e">
        <f t="shared" si="25"/>
        <v>#N/A</v>
      </c>
    </row>
    <row r="29" spans="1:36" ht="12.95" customHeight="1" x14ac:dyDescent="0.15">
      <c r="A29" s="77"/>
      <c r="B29" s="99"/>
      <c r="C29" s="99"/>
      <c r="D29" s="77"/>
      <c r="E29" s="77"/>
      <c r="F29" s="4" t="str">
        <f t="shared" si="0"/>
        <v/>
      </c>
      <c r="G29" s="5"/>
      <c r="H29" s="77"/>
      <c r="I29" s="77"/>
      <c r="J29" s="1" t="s">
        <v>15</v>
      </c>
      <c r="K29" s="78" t="e">
        <f t="shared" si="1"/>
        <v>#NUM!</v>
      </c>
      <c r="L29" s="78" t="e">
        <f t="shared" si="2"/>
        <v>#NUM!</v>
      </c>
      <c r="M29" s="78" t="e">
        <f t="shared" si="3"/>
        <v>#NUM!</v>
      </c>
      <c r="N29" s="78" t="e">
        <f t="shared" si="4"/>
        <v>#NUM!</v>
      </c>
      <c r="O29" s="78" t="e">
        <f t="shared" si="5"/>
        <v>#NUM!</v>
      </c>
      <c r="P29" s="78" t="e">
        <f t="shared" si="26"/>
        <v>#N/A</v>
      </c>
      <c r="Q29" s="78" t="e">
        <f t="shared" si="6"/>
        <v>#NUM!</v>
      </c>
      <c r="R29" s="78" t="e">
        <f t="shared" si="7"/>
        <v>#NUM!</v>
      </c>
      <c r="S29" s="78" t="e">
        <f t="shared" si="8"/>
        <v>#NUM!</v>
      </c>
      <c r="T29" s="78" t="e">
        <f t="shared" si="9"/>
        <v>#NUM!</v>
      </c>
      <c r="U29" s="78" t="e">
        <f t="shared" si="10"/>
        <v>#N/A</v>
      </c>
      <c r="V29" s="78" t="e">
        <f t="shared" si="11"/>
        <v>#NUM!</v>
      </c>
      <c r="W29" s="78" t="e">
        <f t="shared" si="12"/>
        <v>#NUM!</v>
      </c>
      <c r="X29" s="78" t="e">
        <f t="shared" si="13"/>
        <v>#NUM!</v>
      </c>
      <c r="Y29" s="78" t="e">
        <f t="shared" si="14"/>
        <v>#NUM!</v>
      </c>
      <c r="Z29" s="78" t="e">
        <f t="shared" si="15"/>
        <v>#N/A</v>
      </c>
      <c r="AA29" s="78" t="e">
        <f t="shared" si="16"/>
        <v>#NUM!</v>
      </c>
      <c r="AB29" s="78" t="e">
        <f t="shared" si="17"/>
        <v>#NUM!</v>
      </c>
      <c r="AC29" s="78" t="e">
        <f t="shared" si="18"/>
        <v>#NUM!</v>
      </c>
      <c r="AD29" s="78" t="e">
        <f t="shared" si="19"/>
        <v>#NUM!</v>
      </c>
      <c r="AE29" s="78" t="e">
        <f t="shared" si="20"/>
        <v>#NUM!</v>
      </c>
      <c r="AF29" s="78" t="e">
        <f t="shared" si="21"/>
        <v>#N/A</v>
      </c>
      <c r="AG29" s="78" t="e">
        <f t="shared" si="22"/>
        <v>#NUM!</v>
      </c>
      <c r="AH29" s="78" t="e">
        <f t="shared" si="23"/>
        <v>#NUM!</v>
      </c>
      <c r="AI29" s="78" t="e">
        <f t="shared" si="24"/>
        <v>#NUM!</v>
      </c>
      <c r="AJ29" s="78" t="e">
        <f t="shared" si="25"/>
        <v>#N/A</v>
      </c>
    </row>
    <row r="30" spans="1:36" ht="12.95" customHeight="1" x14ac:dyDescent="0.15">
      <c r="A30" s="77"/>
      <c r="B30" s="99"/>
      <c r="C30" s="99"/>
      <c r="D30" s="77"/>
      <c r="E30" s="77"/>
      <c r="F30" s="4" t="str">
        <f t="shared" si="0"/>
        <v/>
      </c>
      <c r="G30" s="5"/>
      <c r="H30" s="77"/>
      <c r="I30" s="77"/>
      <c r="J30" s="1" t="s">
        <v>15</v>
      </c>
      <c r="K30" s="78" t="e">
        <f t="shared" si="1"/>
        <v>#NUM!</v>
      </c>
      <c r="L30" s="78" t="e">
        <f t="shared" si="2"/>
        <v>#NUM!</v>
      </c>
      <c r="M30" s="78" t="e">
        <f t="shared" si="3"/>
        <v>#NUM!</v>
      </c>
      <c r="N30" s="78" t="e">
        <f t="shared" si="4"/>
        <v>#NUM!</v>
      </c>
      <c r="O30" s="78" t="e">
        <f t="shared" si="5"/>
        <v>#NUM!</v>
      </c>
      <c r="P30" s="78" t="e">
        <f t="shared" si="26"/>
        <v>#N/A</v>
      </c>
      <c r="Q30" s="78" t="e">
        <f t="shared" si="6"/>
        <v>#NUM!</v>
      </c>
      <c r="R30" s="78" t="e">
        <f t="shared" si="7"/>
        <v>#NUM!</v>
      </c>
      <c r="S30" s="78" t="e">
        <f t="shared" si="8"/>
        <v>#NUM!</v>
      </c>
      <c r="T30" s="78" t="e">
        <f t="shared" si="9"/>
        <v>#NUM!</v>
      </c>
      <c r="U30" s="78" t="e">
        <f t="shared" si="10"/>
        <v>#N/A</v>
      </c>
      <c r="V30" s="78" t="e">
        <f t="shared" si="11"/>
        <v>#NUM!</v>
      </c>
      <c r="W30" s="78" t="e">
        <f t="shared" si="12"/>
        <v>#NUM!</v>
      </c>
      <c r="X30" s="78" t="e">
        <f t="shared" si="13"/>
        <v>#NUM!</v>
      </c>
      <c r="Y30" s="78" t="e">
        <f t="shared" si="14"/>
        <v>#NUM!</v>
      </c>
      <c r="Z30" s="78" t="e">
        <f t="shared" si="15"/>
        <v>#N/A</v>
      </c>
      <c r="AA30" s="78" t="e">
        <f t="shared" si="16"/>
        <v>#NUM!</v>
      </c>
      <c r="AB30" s="78" t="e">
        <f t="shared" si="17"/>
        <v>#NUM!</v>
      </c>
      <c r="AC30" s="78" t="e">
        <f t="shared" si="18"/>
        <v>#NUM!</v>
      </c>
      <c r="AD30" s="78" t="e">
        <f t="shared" si="19"/>
        <v>#NUM!</v>
      </c>
      <c r="AE30" s="78" t="e">
        <f t="shared" si="20"/>
        <v>#NUM!</v>
      </c>
      <c r="AF30" s="78" t="e">
        <f t="shared" si="21"/>
        <v>#N/A</v>
      </c>
      <c r="AG30" s="78" t="e">
        <f t="shared" si="22"/>
        <v>#NUM!</v>
      </c>
      <c r="AH30" s="78" t="e">
        <f t="shared" si="23"/>
        <v>#NUM!</v>
      </c>
      <c r="AI30" s="78" t="e">
        <f t="shared" si="24"/>
        <v>#NUM!</v>
      </c>
      <c r="AJ30" s="78" t="e">
        <f t="shared" si="25"/>
        <v>#N/A</v>
      </c>
    </row>
    <row r="31" spans="1:36" ht="12.95" customHeight="1" x14ac:dyDescent="0.15">
      <c r="A31" s="77"/>
      <c r="B31" s="99"/>
      <c r="C31" s="99"/>
      <c r="D31" s="77"/>
      <c r="E31" s="77"/>
      <c r="F31" s="4" t="str">
        <f t="shared" si="0"/>
        <v/>
      </c>
      <c r="G31" s="5"/>
      <c r="H31" s="77"/>
      <c r="I31" s="77"/>
      <c r="J31" s="1" t="s">
        <v>15</v>
      </c>
      <c r="K31" s="78" t="e">
        <f t="shared" si="1"/>
        <v>#NUM!</v>
      </c>
      <c r="L31" s="78" t="e">
        <f t="shared" si="2"/>
        <v>#NUM!</v>
      </c>
      <c r="M31" s="78" t="e">
        <f t="shared" si="3"/>
        <v>#NUM!</v>
      </c>
      <c r="N31" s="78" t="e">
        <f t="shared" si="4"/>
        <v>#NUM!</v>
      </c>
      <c r="O31" s="78" t="e">
        <f t="shared" si="5"/>
        <v>#NUM!</v>
      </c>
      <c r="P31" s="78" t="e">
        <f t="shared" si="26"/>
        <v>#N/A</v>
      </c>
      <c r="Q31" s="78" t="e">
        <f t="shared" si="6"/>
        <v>#NUM!</v>
      </c>
      <c r="R31" s="78" t="e">
        <f t="shared" si="7"/>
        <v>#NUM!</v>
      </c>
      <c r="S31" s="78" t="e">
        <f t="shared" si="8"/>
        <v>#NUM!</v>
      </c>
      <c r="T31" s="78" t="e">
        <f t="shared" si="9"/>
        <v>#NUM!</v>
      </c>
      <c r="U31" s="78" t="e">
        <f t="shared" si="10"/>
        <v>#N/A</v>
      </c>
      <c r="V31" s="78" t="e">
        <f t="shared" si="11"/>
        <v>#NUM!</v>
      </c>
      <c r="W31" s="78" t="e">
        <f t="shared" si="12"/>
        <v>#NUM!</v>
      </c>
      <c r="X31" s="78" t="e">
        <f t="shared" si="13"/>
        <v>#NUM!</v>
      </c>
      <c r="Y31" s="78" t="e">
        <f t="shared" si="14"/>
        <v>#NUM!</v>
      </c>
      <c r="Z31" s="78" t="e">
        <f t="shared" si="15"/>
        <v>#N/A</v>
      </c>
      <c r="AA31" s="78" t="e">
        <f t="shared" si="16"/>
        <v>#NUM!</v>
      </c>
      <c r="AB31" s="78" t="e">
        <f t="shared" si="17"/>
        <v>#NUM!</v>
      </c>
      <c r="AC31" s="78" t="e">
        <f t="shared" si="18"/>
        <v>#NUM!</v>
      </c>
      <c r="AD31" s="78" t="e">
        <f t="shared" si="19"/>
        <v>#NUM!</v>
      </c>
      <c r="AE31" s="78" t="e">
        <f t="shared" si="20"/>
        <v>#NUM!</v>
      </c>
      <c r="AF31" s="78" t="e">
        <f t="shared" si="21"/>
        <v>#N/A</v>
      </c>
      <c r="AG31" s="78" t="e">
        <f t="shared" si="22"/>
        <v>#NUM!</v>
      </c>
      <c r="AH31" s="78" t="e">
        <f t="shared" si="23"/>
        <v>#NUM!</v>
      </c>
      <c r="AI31" s="78" t="e">
        <f t="shared" si="24"/>
        <v>#NUM!</v>
      </c>
      <c r="AJ31" s="78" t="e">
        <f t="shared" si="25"/>
        <v>#N/A</v>
      </c>
    </row>
    <row r="32" spans="1:36" ht="12.95" customHeight="1" x14ac:dyDescent="0.15">
      <c r="A32" s="77"/>
      <c r="B32" s="99"/>
      <c r="C32" s="99"/>
      <c r="D32" s="77"/>
      <c r="E32" s="77"/>
      <c r="F32" s="4" t="str">
        <f t="shared" si="0"/>
        <v/>
      </c>
      <c r="G32" s="5"/>
      <c r="H32" s="77"/>
      <c r="I32" s="77"/>
      <c r="J32" s="1" t="s">
        <v>15</v>
      </c>
      <c r="K32" s="78" t="e">
        <f t="shared" si="1"/>
        <v>#NUM!</v>
      </c>
      <c r="L32" s="78" t="e">
        <f t="shared" si="2"/>
        <v>#NUM!</v>
      </c>
      <c r="M32" s="78" t="e">
        <f t="shared" si="3"/>
        <v>#NUM!</v>
      </c>
      <c r="N32" s="78" t="e">
        <f t="shared" si="4"/>
        <v>#NUM!</v>
      </c>
      <c r="O32" s="78" t="e">
        <f t="shared" si="5"/>
        <v>#NUM!</v>
      </c>
      <c r="P32" s="78" t="e">
        <f t="shared" si="26"/>
        <v>#N/A</v>
      </c>
      <c r="Q32" s="78" t="e">
        <f t="shared" si="6"/>
        <v>#NUM!</v>
      </c>
      <c r="R32" s="78" t="e">
        <f t="shared" si="7"/>
        <v>#NUM!</v>
      </c>
      <c r="S32" s="78" t="e">
        <f t="shared" si="8"/>
        <v>#NUM!</v>
      </c>
      <c r="T32" s="78" t="e">
        <f t="shared" si="9"/>
        <v>#NUM!</v>
      </c>
      <c r="U32" s="78" t="e">
        <f t="shared" si="10"/>
        <v>#N/A</v>
      </c>
      <c r="V32" s="78" t="e">
        <f t="shared" si="11"/>
        <v>#NUM!</v>
      </c>
      <c r="W32" s="78" t="e">
        <f t="shared" si="12"/>
        <v>#NUM!</v>
      </c>
      <c r="X32" s="78" t="e">
        <f t="shared" si="13"/>
        <v>#NUM!</v>
      </c>
      <c r="Y32" s="78" t="e">
        <f t="shared" si="14"/>
        <v>#NUM!</v>
      </c>
      <c r="Z32" s="78" t="e">
        <f t="shared" si="15"/>
        <v>#N/A</v>
      </c>
      <c r="AA32" s="78" t="e">
        <f t="shared" si="16"/>
        <v>#NUM!</v>
      </c>
      <c r="AB32" s="78" t="e">
        <f t="shared" si="17"/>
        <v>#NUM!</v>
      </c>
      <c r="AC32" s="78" t="e">
        <f t="shared" si="18"/>
        <v>#NUM!</v>
      </c>
      <c r="AD32" s="78" t="e">
        <f t="shared" si="19"/>
        <v>#NUM!</v>
      </c>
      <c r="AE32" s="78" t="e">
        <f t="shared" si="20"/>
        <v>#NUM!</v>
      </c>
      <c r="AF32" s="78" t="e">
        <f t="shared" si="21"/>
        <v>#N/A</v>
      </c>
      <c r="AG32" s="78" t="e">
        <f t="shared" si="22"/>
        <v>#NUM!</v>
      </c>
      <c r="AH32" s="78" t="e">
        <f t="shared" si="23"/>
        <v>#NUM!</v>
      </c>
      <c r="AI32" s="78" t="e">
        <f t="shared" si="24"/>
        <v>#NUM!</v>
      </c>
      <c r="AJ32" s="78" t="e">
        <f t="shared" si="25"/>
        <v>#N/A</v>
      </c>
    </row>
    <row r="33" spans="1:36" ht="12.95" customHeight="1" x14ac:dyDescent="0.15">
      <c r="A33" s="77"/>
      <c r="B33" s="99"/>
      <c r="C33" s="99"/>
      <c r="D33" s="77"/>
      <c r="E33" s="77"/>
      <c r="F33" s="4" t="str">
        <f t="shared" si="0"/>
        <v/>
      </c>
      <c r="G33" s="77"/>
      <c r="H33" s="77"/>
      <c r="I33" s="77"/>
      <c r="J33" s="1" t="s">
        <v>15</v>
      </c>
      <c r="K33" s="78" t="e">
        <f t="shared" si="1"/>
        <v>#NUM!</v>
      </c>
      <c r="L33" s="78" t="e">
        <f t="shared" si="2"/>
        <v>#NUM!</v>
      </c>
      <c r="M33" s="78" t="e">
        <f t="shared" si="3"/>
        <v>#NUM!</v>
      </c>
      <c r="N33" s="78" t="e">
        <f t="shared" si="4"/>
        <v>#NUM!</v>
      </c>
      <c r="O33" s="78" t="e">
        <f t="shared" si="5"/>
        <v>#NUM!</v>
      </c>
      <c r="P33" s="78" t="e">
        <f t="shared" si="26"/>
        <v>#N/A</v>
      </c>
      <c r="Q33" s="78" t="e">
        <f t="shared" si="6"/>
        <v>#NUM!</v>
      </c>
      <c r="R33" s="78" t="e">
        <f t="shared" si="7"/>
        <v>#NUM!</v>
      </c>
      <c r="S33" s="78" t="e">
        <f t="shared" si="8"/>
        <v>#NUM!</v>
      </c>
      <c r="T33" s="78" t="e">
        <f t="shared" si="9"/>
        <v>#NUM!</v>
      </c>
      <c r="U33" s="78" t="e">
        <f t="shared" si="10"/>
        <v>#N/A</v>
      </c>
      <c r="V33" s="78" t="e">
        <f t="shared" si="11"/>
        <v>#NUM!</v>
      </c>
      <c r="W33" s="78" t="e">
        <f t="shared" si="12"/>
        <v>#NUM!</v>
      </c>
      <c r="X33" s="78" t="e">
        <f t="shared" si="13"/>
        <v>#NUM!</v>
      </c>
      <c r="Y33" s="78" t="e">
        <f t="shared" si="14"/>
        <v>#NUM!</v>
      </c>
      <c r="Z33" s="78" t="e">
        <f t="shared" si="15"/>
        <v>#N/A</v>
      </c>
      <c r="AA33" s="78" t="e">
        <f t="shared" si="16"/>
        <v>#NUM!</v>
      </c>
      <c r="AB33" s="78" t="e">
        <f t="shared" si="17"/>
        <v>#NUM!</v>
      </c>
      <c r="AC33" s="78" t="e">
        <f t="shared" si="18"/>
        <v>#NUM!</v>
      </c>
      <c r="AD33" s="78" t="e">
        <f t="shared" si="19"/>
        <v>#NUM!</v>
      </c>
      <c r="AE33" s="78" t="e">
        <f t="shared" si="20"/>
        <v>#NUM!</v>
      </c>
      <c r="AF33" s="78" t="e">
        <f t="shared" si="21"/>
        <v>#N/A</v>
      </c>
      <c r="AG33" s="78" t="e">
        <f t="shared" si="22"/>
        <v>#NUM!</v>
      </c>
      <c r="AH33" s="78" t="e">
        <f t="shared" si="23"/>
        <v>#NUM!</v>
      </c>
      <c r="AI33" s="78" t="e">
        <f t="shared" si="24"/>
        <v>#NUM!</v>
      </c>
      <c r="AJ33" s="78" t="e">
        <f t="shared" si="25"/>
        <v>#N/A</v>
      </c>
    </row>
    <row r="34" spans="1:36" ht="12.95" customHeight="1" x14ac:dyDescent="0.15">
      <c r="A34" s="77"/>
      <c r="B34" s="99"/>
      <c r="C34" s="99"/>
      <c r="D34" s="77"/>
      <c r="E34" s="77"/>
      <c r="F34" s="4" t="str">
        <f t="shared" si="0"/>
        <v/>
      </c>
      <c r="G34" s="77"/>
      <c r="H34" s="77"/>
      <c r="I34" s="77"/>
      <c r="K34" s="78" t="e">
        <f t="shared" si="1"/>
        <v>#NUM!</v>
      </c>
      <c r="L34" s="78" t="e">
        <f t="shared" si="2"/>
        <v>#NUM!</v>
      </c>
      <c r="M34" s="78" t="e">
        <f t="shared" si="3"/>
        <v>#NUM!</v>
      </c>
      <c r="N34" s="78" t="e">
        <f t="shared" si="4"/>
        <v>#NUM!</v>
      </c>
      <c r="O34" s="78" t="e">
        <f t="shared" si="5"/>
        <v>#NUM!</v>
      </c>
      <c r="P34" s="78" t="e">
        <f t="shared" si="26"/>
        <v>#N/A</v>
      </c>
      <c r="Q34" s="78" t="e">
        <f t="shared" si="6"/>
        <v>#NUM!</v>
      </c>
      <c r="R34" s="78" t="e">
        <f t="shared" si="7"/>
        <v>#NUM!</v>
      </c>
      <c r="S34" s="78" t="e">
        <f t="shared" si="8"/>
        <v>#NUM!</v>
      </c>
      <c r="T34" s="78" t="e">
        <f t="shared" si="9"/>
        <v>#NUM!</v>
      </c>
      <c r="U34" s="78" t="e">
        <f t="shared" si="10"/>
        <v>#N/A</v>
      </c>
      <c r="V34" s="78" t="e">
        <f t="shared" si="11"/>
        <v>#NUM!</v>
      </c>
      <c r="W34" s="78" t="e">
        <f t="shared" si="12"/>
        <v>#NUM!</v>
      </c>
      <c r="X34" s="78" t="e">
        <f t="shared" si="13"/>
        <v>#NUM!</v>
      </c>
      <c r="Y34" s="78" t="e">
        <f t="shared" si="14"/>
        <v>#NUM!</v>
      </c>
      <c r="Z34" s="78" t="e">
        <f t="shared" si="15"/>
        <v>#N/A</v>
      </c>
      <c r="AA34" s="78" t="e">
        <f t="shared" si="16"/>
        <v>#NUM!</v>
      </c>
      <c r="AB34" s="78" t="e">
        <f t="shared" si="17"/>
        <v>#NUM!</v>
      </c>
      <c r="AC34" s="78" t="e">
        <f t="shared" si="18"/>
        <v>#NUM!</v>
      </c>
      <c r="AD34" s="78" t="e">
        <f t="shared" si="19"/>
        <v>#NUM!</v>
      </c>
      <c r="AE34" s="78" t="e">
        <f t="shared" si="20"/>
        <v>#NUM!</v>
      </c>
      <c r="AF34" s="78" t="e">
        <f t="shared" si="21"/>
        <v>#N/A</v>
      </c>
      <c r="AG34" s="78" t="e">
        <f t="shared" si="22"/>
        <v>#NUM!</v>
      </c>
      <c r="AH34" s="78" t="e">
        <f t="shared" si="23"/>
        <v>#NUM!</v>
      </c>
      <c r="AI34" s="78" t="e">
        <f t="shared" si="24"/>
        <v>#NUM!</v>
      </c>
      <c r="AJ34" s="78" t="e">
        <f t="shared" si="25"/>
        <v>#N/A</v>
      </c>
    </row>
    <row r="35" spans="1:36" ht="12.95" customHeight="1" x14ac:dyDescent="0.15">
      <c r="A35" s="77"/>
      <c r="B35" s="99"/>
      <c r="C35" s="99"/>
      <c r="D35" s="77"/>
      <c r="E35" s="77"/>
      <c r="F35" s="4" t="str">
        <f t="shared" si="0"/>
        <v/>
      </c>
      <c r="G35" s="77"/>
      <c r="H35" s="77"/>
      <c r="I35" s="77"/>
      <c r="K35" s="78" t="e">
        <f t="shared" si="1"/>
        <v>#NUM!</v>
      </c>
      <c r="L35" s="78" t="e">
        <f t="shared" si="2"/>
        <v>#NUM!</v>
      </c>
      <c r="M35" s="78" t="e">
        <f t="shared" si="3"/>
        <v>#NUM!</v>
      </c>
      <c r="N35" s="78" t="e">
        <f t="shared" si="4"/>
        <v>#NUM!</v>
      </c>
      <c r="O35" s="78" t="e">
        <f t="shared" si="5"/>
        <v>#NUM!</v>
      </c>
      <c r="P35" s="78" t="e">
        <f t="shared" si="26"/>
        <v>#N/A</v>
      </c>
      <c r="Q35" s="78" t="e">
        <f t="shared" si="6"/>
        <v>#NUM!</v>
      </c>
      <c r="R35" s="78" t="e">
        <f t="shared" si="7"/>
        <v>#NUM!</v>
      </c>
      <c r="S35" s="78" t="e">
        <f t="shared" si="8"/>
        <v>#NUM!</v>
      </c>
      <c r="T35" s="78" t="e">
        <f t="shared" si="9"/>
        <v>#NUM!</v>
      </c>
      <c r="U35" s="78" t="e">
        <f t="shared" si="10"/>
        <v>#N/A</v>
      </c>
      <c r="V35" s="78" t="e">
        <f t="shared" si="11"/>
        <v>#NUM!</v>
      </c>
      <c r="W35" s="78" t="e">
        <f t="shared" si="12"/>
        <v>#NUM!</v>
      </c>
      <c r="X35" s="78" t="e">
        <f t="shared" si="13"/>
        <v>#NUM!</v>
      </c>
      <c r="Y35" s="78" t="e">
        <f t="shared" si="14"/>
        <v>#NUM!</v>
      </c>
      <c r="Z35" s="78" t="e">
        <f t="shared" si="15"/>
        <v>#N/A</v>
      </c>
      <c r="AA35" s="78" t="e">
        <f t="shared" si="16"/>
        <v>#NUM!</v>
      </c>
      <c r="AB35" s="78" t="e">
        <f t="shared" si="17"/>
        <v>#NUM!</v>
      </c>
      <c r="AC35" s="78" t="e">
        <f t="shared" si="18"/>
        <v>#NUM!</v>
      </c>
      <c r="AD35" s="78" t="e">
        <f t="shared" si="19"/>
        <v>#NUM!</v>
      </c>
      <c r="AE35" s="78" t="e">
        <f t="shared" si="20"/>
        <v>#NUM!</v>
      </c>
      <c r="AF35" s="78" t="e">
        <f t="shared" si="21"/>
        <v>#N/A</v>
      </c>
      <c r="AG35" s="78" t="e">
        <f t="shared" si="22"/>
        <v>#NUM!</v>
      </c>
      <c r="AH35" s="78" t="e">
        <f t="shared" si="23"/>
        <v>#NUM!</v>
      </c>
      <c r="AI35" s="78" t="e">
        <f t="shared" si="24"/>
        <v>#NUM!</v>
      </c>
      <c r="AJ35" s="78" t="e">
        <f t="shared" si="25"/>
        <v>#N/A</v>
      </c>
    </row>
    <row r="36" spans="1:36" ht="12.95" customHeight="1" x14ac:dyDescent="0.15">
      <c r="A36" s="77"/>
      <c r="B36" s="99"/>
      <c r="C36" s="99"/>
      <c r="D36" s="77"/>
      <c r="E36" s="77"/>
      <c r="F36" s="4" t="str">
        <f t="shared" si="0"/>
        <v/>
      </c>
      <c r="G36" s="77"/>
      <c r="H36" s="77"/>
      <c r="I36" s="77"/>
      <c r="K36" s="78" t="e">
        <f t="shared" si="1"/>
        <v>#NUM!</v>
      </c>
      <c r="L36" s="78" t="e">
        <f t="shared" si="2"/>
        <v>#NUM!</v>
      </c>
      <c r="M36" s="78" t="e">
        <f t="shared" si="3"/>
        <v>#NUM!</v>
      </c>
      <c r="N36" s="78" t="e">
        <f t="shared" si="4"/>
        <v>#NUM!</v>
      </c>
      <c r="O36" s="78" t="e">
        <f t="shared" si="5"/>
        <v>#NUM!</v>
      </c>
      <c r="P36" s="78" t="e">
        <f t="shared" si="26"/>
        <v>#N/A</v>
      </c>
      <c r="Q36" s="78" t="e">
        <f t="shared" si="6"/>
        <v>#NUM!</v>
      </c>
      <c r="R36" s="78" t="e">
        <f t="shared" si="7"/>
        <v>#NUM!</v>
      </c>
      <c r="S36" s="78" t="e">
        <f t="shared" si="8"/>
        <v>#NUM!</v>
      </c>
      <c r="T36" s="78" t="e">
        <f t="shared" si="9"/>
        <v>#NUM!</v>
      </c>
      <c r="U36" s="78" t="e">
        <f t="shared" si="10"/>
        <v>#N/A</v>
      </c>
      <c r="V36" s="78" t="e">
        <f t="shared" si="11"/>
        <v>#NUM!</v>
      </c>
      <c r="W36" s="78" t="e">
        <f t="shared" si="12"/>
        <v>#NUM!</v>
      </c>
      <c r="X36" s="78" t="e">
        <f t="shared" si="13"/>
        <v>#NUM!</v>
      </c>
      <c r="Y36" s="78" t="e">
        <f t="shared" si="14"/>
        <v>#NUM!</v>
      </c>
      <c r="Z36" s="78" t="e">
        <f t="shared" si="15"/>
        <v>#N/A</v>
      </c>
      <c r="AA36" s="78" t="e">
        <f t="shared" si="16"/>
        <v>#NUM!</v>
      </c>
      <c r="AB36" s="78" t="e">
        <f t="shared" si="17"/>
        <v>#NUM!</v>
      </c>
      <c r="AC36" s="78" t="e">
        <f t="shared" si="18"/>
        <v>#NUM!</v>
      </c>
      <c r="AD36" s="78" t="e">
        <f t="shared" si="19"/>
        <v>#NUM!</v>
      </c>
      <c r="AE36" s="78" t="e">
        <f t="shared" si="20"/>
        <v>#NUM!</v>
      </c>
      <c r="AF36" s="78" t="e">
        <f t="shared" si="21"/>
        <v>#N/A</v>
      </c>
      <c r="AG36" s="78" t="e">
        <f t="shared" si="22"/>
        <v>#NUM!</v>
      </c>
      <c r="AH36" s="78" t="e">
        <f t="shared" si="23"/>
        <v>#NUM!</v>
      </c>
      <c r="AI36" s="78" t="e">
        <f t="shared" si="24"/>
        <v>#NUM!</v>
      </c>
      <c r="AJ36" s="78" t="e">
        <f t="shared" si="25"/>
        <v>#N/A</v>
      </c>
    </row>
    <row r="37" spans="1:36" ht="12.95" customHeight="1" x14ac:dyDescent="0.15">
      <c r="A37" s="77"/>
      <c r="B37" s="99"/>
      <c r="C37" s="99"/>
      <c r="D37" s="77"/>
      <c r="E37" s="77"/>
      <c r="F37" s="4" t="str">
        <f t="shared" si="0"/>
        <v/>
      </c>
      <c r="G37" s="77"/>
      <c r="H37" s="77"/>
      <c r="I37" s="77"/>
      <c r="K37" s="78" t="e">
        <f t="shared" si="1"/>
        <v>#NUM!</v>
      </c>
      <c r="L37" s="78" t="e">
        <f t="shared" si="2"/>
        <v>#NUM!</v>
      </c>
      <c r="M37" s="78" t="e">
        <f t="shared" si="3"/>
        <v>#NUM!</v>
      </c>
      <c r="N37" s="78" t="e">
        <f t="shared" si="4"/>
        <v>#NUM!</v>
      </c>
      <c r="O37" s="78" t="e">
        <f t="shared" si="5"/>
        <v>#NUM!</v>
      </c>
      <c r="P37" s="78" t="e">
        <f t="shared" si="26"/>
        <v>#N/A</v>
      </c>
      <c r="Q37" s="78" t="e">
        <f t="shared" si="6"/>
        <v>#NUM!</v>
      </c>
      <c r="R37" s="78" t="e">
        <f t="shared" si="7"/>
        <v>#NUM!</v>
      </c>
      <c r="S37" s="78" t="e">
        <f t="shared" si="8"/>
        <v>#NUM!</v>
      </c>
      <c r="T37" s="78" t="e">
        <f t="shared" si="9"/>
        <v>#NUM!</v>
      </c>
      <c r="U37" s="78" t="e">
        <f t="shared" si="10"/>
        <v>#N/A</v>
      </c>
      <c r="V37" s="78" t="e">
        <f t="shared" si="11"/>
        <v>#NUM!</v>
      </c>
      <c r="W37" s="78" t="e">
        <f t="shared" si="12"/>
        <v>#NUM!</v>
      </c>
      <c r="X37" s="78" t="e">
        <f t="shared" si="13"/>
        <v>#NUM!</v>
      </c>
      <c r="Y37" s="78" t="e">
        <f t="shared" si="14"/>
        <v>#NUM!</v>
      </c>
      <c r="Z37" s="78" t="e">
        <f t="shared" si="15"/>
        <v>#N/A</v>
      </c>
      <c r="AA37" s="78" t="e">
        <f t="shared" si="16"/>
        <v>#NUM!</v>
      </c>
      <c r="AB37" s="78" t="e">
        <f t="shared" si="17"/>
        <v>#NUM!</v>
      </c>
      <c r="AC37" s="78" t="e">
        <f t="shared" si="18"/>
        <v>#NUM!</v>
      </c>
      <c r="AD37" s="78" t="e">
        <f t="shared" si="19"/>
        <v>#NUM!</v>
      </c>
      <c r="AE37" s="78" t="e">
        <f t="shared" si="20"/>
        <v>#NUM!</v>
      </c>
      <c r="AF37" s="78" t="e">
        <f t="shared" si="21"/>
        <v>#N/A</v>
      </c>
      <c r="AG37" s="78" t="e">
        <f t="shared" si="22"/>
        <v>#NUM!</v>
      </c>
      <c r="AH37" s="78" t="e">
        <f t="shared" si="23"/>
        <v>#NUM!</v>
      </c>
      <c r="AI37" s="78" t="e">
        <f t="shared" si="24"/>
        <v>#NUM!</v>
      </c>
      <c r="AJ37" s="78" t="e">
        <f t="shared" si="25"/>
        <v>#N/A</v>
      </c>
    </row>
    <row r="38" spans="1:36" ht="12.95" customHeight="1" x14ac:dyDescent="0.15">
      <c r="A38" s="77"/>
      <c r="B38" s="99"/>
      <c r="C38" s="99"/>
      <c r="D38" s="77"/>
      <c r="E38" s="77"/>
      <c r="F38" s="4" t="str">
        <f t="shared" si="0"/>
        <v/>
      </c>
      <c r="G38" s="77"/>
      <c r="H38" s="77"/>
      <c r="I38" s="77"/>
      <c r="K38" s="78" t="e">
        <f t="shared" si="1"/>
        <v>#NUM!</v>
      </c>
      <c r="L38" s="78" t="e">
        <f t="shared" si="2"/>
        <v>#NUM!</v>
      </c>
      <c r="M38" s="78" t="e">
        <f t="shared" si="3"/>
        <v>#NUM!</v>
      </c>
      <c r="N38" s="78" t="e">
        <f t="shared" si="4"/>
        <v>#NUM!</v>
      </c>
      <c r="O38" s="78" t="e">
        <f t="shared" si="5"/>
        <v>#NUM!</v>
      </c>
      <c r="P38" s="78" t="e">
        <f t="shared" si="26"/>
        <v>#N/A</v>
      </c>
      <c r="Q38" s="78" t="e">
        <f t="shared" si="6"/>
        <v>#NUM!</v>
      </c>
      <c r="R38" s="78" t="e">
        <f t="shared" si="7"/>
        <v>#NUM!</v>
      </c>
      <c r="S38" s="78" t="e">
        <f t="shared" si="8"/>
        <v>#NUM!</v>
      </c>
      <c r="T38" s="78" t="e">
        <f t="shared" si="9"/>
        <v>#NUM!</v>
      </c>
      <c r="U38" s="78" t="e">
        <f t="shared" si="10"/>
        <v>#N/A</v>
      </c>
      <c r="V38" s="78" t="e">
        <f t="shared" si="11"/>
        <v>#NUM!</v>
      </c>
      <c r="W38" s="78" t="e">
        <f t="shared" si="12"/>
        <v>#NUM!</v>
      </c>
      <c r="X38" s="78" t="e">
        <f t="shared" si="13"/>
        <v>#NUM!</v>
      </c>
      <c r="Y38" s="78" t="e">
        <f t="shared" si="14"/>
        <v>#NUM!</v>
      </c>
      <c r="Z38" s="78" t="e">
        <f t="shared" si="15"/>
        <v>#N/A</v>
      </c>
      <c r="AA38" s="78" t="e">
        <f t="shared" si="16"/>
        <v>#NUM!</v>
      </c>
      <c r="AB38" s="78" t="e">
        <f t="shared" si="17"/>
        <v>#NUM!</v>
      </c>
      <c r="AC38" s="78" t="e">
        <f t="shared" si="18"/>
        <v>#NUM!</v>
      </c>
      <c r="AD38" s="78" t="e">
        <f t="shared" si="19"/>
        <v>#NUM!</v>
      </c>
      <c r="AE38" s="78" t="e">
        <f t="shared" si="20"/>
        <v>#NUM!</v>
      </c>
      <c r="AF38" s="78" t="e">
        <f t="shared" si="21"/>
        <v>#N/A</v>
      </c>
      <c r="AG38" s="78" t="e">
        <f t="shared" si="22"/>
        <v>#NUM!</v>
      </c>
      <c r="AH38" s="78" t="e">
        <f t="shared" si="23"/>
        <v>#NUM!</v>
      </c>
      <c r="AI38" s="78" t="e">
        <f t="shared" si="24"/>
        <v>#NUM!</v>
      </c>
      <c r="AJ38" s="78" t="e">
        <f t="shared" si="25"/>
        <v>#N/A</v>
      </c>
    </row>
    <row r="39" spans="1:36" ht="12.95" customHeight="1" x14ac:dyDescent="0.15">
      <c r="A39" s="77"/>
      <c r="B39" s="99"/>
      <c r="C39" s="99"/>
      <c r="D39" s="77"/>
      <c r="E39" s="77"/>
      <c r="F39" s="4" t="str">
        <f t="shared" si="0"/>
        <v/>
      </c>
      <c r="G39" s="77"/>
      <c r="H39" s="77"/>
      <c r="I39" s="77"/>
      <c r="K39" s="78" t="e">
        <f t="shared" si="1"/>
        <v>#NUM!</v>
      </c>
      <c r="L39" s="78" t="e">
        <f t="shared" si="2"/>
        <v>#NUM!</v>
      </c>
      <c r="M39" s="78" t="e">
        <f t="shared" si="3"/>
        <v>#NUM!</v>
      </c>
      <c r="N39" s="78" t="e">
        <f t="shared" si="4"/>
        <v>#NUM!</v>
      </c>
      <c r="O39" s="78" t="e">
        <f t="shared" si="5"/>
        <v>#NUM!</v>
      </c>
      <c r="P39" s="78" t="e">
        <f t="shared" si="26"/>
        <v>#N/A</v>
      </c>
      <c r="Q39" s="78" t="e">
        <f t="shared" si="6"/>
        <v>#NUM!</v>
      </c>
      <c r="R39" s="78" t="e">
        <f t="shared" si="7"/>
        <v>#NUM!</v>
      </c>
      <c r="S39" s="78" t="e">
        <f t="shared" si="8"/>
        <v>#NUM!</v>
      </c>
      <c r="T39" s="78" t="e">
        <f t="shared" si="9"/>
        <v>#NUM!</v>
      </c>
      <c r="U39" s="78" t="e">
        <f t="shared" si="10"/>
        <v>#N/A</v>
      </c>
      <c r="V39" s="78" t="e">
        <f t="shared" si="11"/>
        <v>#NUM!</v>
      </c>
      <c r="W39" s="78" t="e">
        <f t="shared" si="12"/>
        <v>#NUM!</v>
      </c>
      <c r="X39" s="78" t="e">
        <f t="shared" si="13"/>
        <v>#NUM!</v>
      </c>
      <c r="Y39" s="78" t="e">
        <f t="shared" si="14"/>
        <v>#NUM!</v>
      </c>
      <c r="Z39" s="78" t="e">
        <f t="shared" si="15"/>
        <v>#N/A</v>
      </c>
      <c r="AA39" s="78" t="e">
        <f t="shared" si="16"/>
        <v>#NUM!</v>
      </c>
      <c r="AB39" s="78" t="e">
        <f t="shared" si="17"/>
        <v>#NUM!</v>
      </c>
      <c r="AC39" s="78" t="e">
        <f t="shared" si="18"/>
        <v>#NUM!</v>
      </c>
      <c r="AD39" s="78" t="e">
        <f t="shared" si="19"/>
        <v>#NUM!</v>
      </c>
      <c r="AE39" s="78" t="e">
        <f t="shared" si="20"/>
        <v>#NUM!</v>
      </c>
      <c r="AF39" s="78" t="e">
        <f t="shared" si="21"/>
        <v>#N/A</v>
      </c>
      <c r="AG39" s="78" t="e">
        <f t="shared" si="22"/>
        <v>#NUM!</v>
      </c>
      <c r="AH39" s="78" t="e">
        <f t="shared" si="23"/>
        <v>#NUM!</v>
      </c>
      <c r="AI39" s="78" t="e">
        <f t="shared" si="24"/>
        <v>#NUM!</v>
      </c>
      <c r="AJ39" s="78" t="e">
        <f t="shared" si="25"/>
        <v>#N/A</v>
      </c>
    </row>
    <row r="40" spans="1:36" ht="12.95" customHeight="1" x14ac:dyDescent="0.15">
      <c r="A40" s="77"/>
      <c r="B40" s="99"/>
      <c r="C40" s="99"/>
      <c r="D40" s="77"/>
      <c r="E40" s="77"/>
      <c r="F40" s="4" t="str">
        <f t="shared" si="0"/>
        <v/>
      </c>
      <c r="G40" s="77"/>
      <c r="H40" s="77"/>
      <c r="I40" s="77"/>
      <c r="K40" s="78" t="e">
        <f t="shared" si="1"/>
        <v>#NUM!</v>
      </c>
      <c r="L40" s="78" t="e">
        <f t="shared" si="2"/>
        <v>#NUM!</v>
      </c>
      <c r="M40" s="78" t="e">
        <f t="shared" si="3"/>
        <v>#NUM!</v>
      </c>
      <c r="N40" s="78" t="e">
        <f t="shared" si="4"/>
        <v>#NUM!</v>
      </c>
      <c r="O40" s="78" t="e">
        <f t="shared" si="5"/>
        <v>#NUM!</v>
      </c>
      <c r="P40" s="78" t="e">
        <f t="shared" si="26"/>
        <v>#N/A</v>
      </c>
      <c r="Q40" s="78" t="e">
        <f t="shared" si="6"/>
        <v>#NUM!</v>
      </c>
      <c r="R40" s="78" t="e">
        <f t="shared" si="7"/>
        <v>#NUM!</v>
      </c>
      <c r="S40" s="78" t="e">
        <f t="shared" si="8"/>
        <v>#NUM!</v>
      </c>
      <c r="T40" s="78" t="e">
        <f t="shared" si="9"/>
        <v>#NUM!</v>
      </c>
      <c r="U40" s="78" t="e">
        <f t="shared" si="10"/>
        <v>#N/A</v>
      </c>
      <c r="V40" s="78" t="e">
        <f t="shared" si="11"/>
        <v>#NUM!</v>
      </c>
      <c r="W40" s="78" t="e">
        <f t="shared" si="12"/>
        <v>#NUM!</v>
      </c>
      <c r="X40" s="78" t="e">
        <f t="shared" si="13"/>
        <v>#NUM!</v>
      </c>
      <c r="Y40" s="78" t="e">
        <f t="shared" si="14"/>
        <v>#NUM!</v>
      </c>
      <c r="Z40" s="78" t="e">
        <f t="shared" si="15"/>
        <v>#N/A</v>
      </c>
      <c r="AA40" s="78" t="e">
        <f t="shared" si="16"/>
        <v>#NUM!</v>
      </c>
      <c r="AB40" s="78" t="e">
        <f t="shared" si="17"/>
        <v>#NUM!</v>
      </c>
      <c r="AC40" s="78" t="e">
        <f t="shared" si="18"/>
        <v>#NUM!</v>
      </c>
      <c r="AD40" s="78" t="e">
        <f t="shared" si="19"/>
        <v>#NUM!</v>
      </c>
      <c r="AE40" s="78" t="e">
        <f t="shared" si="20"/>
        <v>#NUM!</v>
      </c>
      <c r="AF40" s="78" t="e">
        <f t="shared" si="21"/>
        <v>#N/A</v>
      </c>
      <c r="AG40" s="78" t="e">
        <f t="shared" si="22"/>
        <v>#NUM!</v>
      </c>
      <c r="AH40" s="78" t="e">
        <f t="shared" si="23"/>
        <v>#NUM!</v>
      </c>
      <c r="AI40" s="78" t="e">
        <f t="shared" si="24"/>
        <v>#NUM!</v>
      </c>
      <c r="AJ40" s="78" t="e">
        <f t="shared" si="25"/>
        <v>#N/A</v>
      </c>
    </row>
    <row r="41" spans="1:36" ht="12.95" customHeight="1" x14ac:dyDescent="0.15">
      <c r="A41" s="77"/>
      <c r="B41" s="99"/>
      <c r="C41" s="99"/>
      <c r="D41" s="77"/>
      <c r="E41" s="77"/>
      <c r="F41" s="4" t="str">
        <f t="shared" si="0"/>
        <v/>
      </c>
      <c r="G41" s="77"/>
      <c r="H41" s="77"/>
      <c r="I41" s="77"/>
      <c r="K41" s="78" t="e">
        <f t="shared" si="1"/>
        <v>#NUM!</v>
      </c>
      <c r="L41" s="78" t="e">
        <f t="shared" si="2"/>
        <v>#NUM!</v>
      </c>
      <c r="M41" s="78" t="e">
        <f t="shared" si="3"/>
        <v>#NUM!</v>
      </c>
      <c r="N41" s="78" t="e">
        <f t="shared" si="4"/>
        <v>#NUM!</v>
      </c>
      <c r="O41" s="78" t="e">
        <f t="shared" si="5"/>
        <v>#NUM!</v>
      </c>
      <c r="P41" s="78" t="e">
        <f t="shared" si="26"/>
        <v>#N/A</v>
      </c>
      <c r="Q41" s="78" t="e">
        <f t="shared" si="6"/>
        <v>#NUM!</v>
      </c>
      <c r="R41" s="78" t="e">
        <f t="shared" si="7"/>
        <v>#NUM!</v>
      </c>
      <c r="S41" s="78" t="e">
        <f t="shared" si="8"/>
        <v>#NUM!</v>
      </c>
      <c r="T41" s="78" t="e">
        <f t="shared" si="9"/>
        <v>#NUM!</v>
      </c>
      <c r="U41" s="78" t="e">
        <f t="shared" si="10"/>
        <v>#N/A</v>
      </c>
      <c r="V41" s="78" t="e">
        <f t="shared" si="11"/>
        <v>#NUM!</v>
      </c>
      <c r="W41" s="78" t="e">
        <f t="shared" si="12"/>
        <v>#NUM!</v>
      </c>
      <c r="X41" s="78" t="e">
        <f t="shared" si="13"/>
        <v>#NUM!</v>
      </c>
      <c r="Y41" s="78" t="e">
        <f t="shared" si="14"/>
        <v>#NUM!</v>
      </c>
      <c r="Z41" s="78" t="e">
        <f t="shared" si="15"/>
        <v>#N/A</v>
      </c>
      <c r="AA41" s="78" t="e">
        <f t="shared" si="16"/>
        <v>#NUM!</v>
      </c>
      <c r="AB41" s="78" t="e">
        <f t="shared" si="17"/>
        <v>#NUM!</v>
      </c>
      <c r="AC41" s="78" t="e">
        <f t="shared" si="18"/>
        <v>#NUM!</v>
      </c>
      <c r="AD41" s="78" t="e">
        <f t="shared" si="19"/>
        <v>#NUM!</v>
      </c>
      <c r="AE41" s="78" t="e">
        <f t="shared" si="20"/>
        <v>#NUM!</v>
      </c>
      <c r="AF41" s="78" t="e">
        <f t="shared" si="21"/>
        <v>#N/A</v>
      </c>
      <c r="AG41" s="78" t="e">
        <f t="shared" si="22"/>
        <v>#NUM!</v>
      </c>
      <c r="AH41" s="78" t="e">
        <f t="shared" si="23"/>
        <v>#NUM!</v>
      </c>
      <c r="AI41" s="78" t="e">
        <f t="shared" si="24"/>
        <v>#NUM!</v>
      </c>
      <c r="AJ41" s="78" t="e">
        <f t="shared" si="25"/>
        <v>#N/A</v>
      </c>
    </row>
    <row r="42" spans="1:36" ht="12.95" customHeight="1" x14ac:dyDescent="0.15">
      <c r="A42" s="77"/>
      <c r="B42" s="99"/>
      <c r="C42" s="99"/>
      <c r="D42" s="77"/>
      <c r="E42" s="77"/>
      <c r="F42" s="4" t="str">
        <f t="shared" si="0"/>
        <v/>
      </c>
      <c r="G42" s="77"/>
      <c r="H42" s="77"/>
      <c r="I42" s="77"/>
      <c r="K42" s="78" t="e">
        <f t="shared" si="1"/>
        <v>#NUM!</v>
      </c>
      <c r="L42" s="78" t="e">
        <f t="shared" si="2"/>
        <v>#NUM!</v>
      </c>
      <c r="M42" s="78" t="e">
        <f t="shared" si="3"/>
        <v>#NUM!</v>
      </c>
      <c r="N42" s="78" t="e">
        <f t="shared" si="4"/>
        <v>#NUM!</v>
      </c>
      <c r="O42" s="78" t="e">
        <f t="shared" si="5"/>
        <v>#NUM!</v>
      </c>
      <c r="P42" s="78" t="e">
        <f t="shared" si="26"/>
        <v>#N/A</v>
      </c>
      <c r="Q42" s="78" t="e">
        <f t="shared" si="6"/>
        <v>#NUM!</v>
      </c>
      <c r="R42" s="78" t="e">
        <f t="shared" si="7"/>
        <v>#NUM!</v>
      </c>
      <c r="S42" s="78" t="e">
        <f t="shared" si="8"/>
        <v>#NUM!</v>
      </c>
      <c r="T42" s="78" t="e">
        <f t="shared" si="9"/>
        <v>#NUM!</v>
      </c>
      <c r="U42" s="78" t="e">
        <f t="shared" si="10"/>
        <v>#N/A</v>
      </c>
      <c r="V42" s="78" t="e">
        <f t="shared" si="11"/>
        <v>#NUM!</v>
      </c>
      <c r="W42" s="78" t="e">
        <f t="shared" si="12"/>
        <v>#NUM!</v>
      </c>
      <c r="X42" s="78" t="e">
        <f t="shared" si="13"/>
        <v>#NUM!</v>
      </c>
      <c r="Y42" s="78" t="e">
        <f t="shared" si="14"/>
        <v>#NUM!</v>
      </c>
      <c r="Z42" s="78" t="e">
        <f t="shared" si="15"/>
        <v>#N/A</v>
      </c>
      <c r="AA42" s="78" t="e">
        <f t="shared" si="16"/>
        <v>#NUM!</v>
      </c>
      <c r="AB42" s="78" t="e">
        <f t="shared" si="17"/>
        <v>#NUM!</v>
      </c>
      <c r="AC42" s="78" t="e">
        <f t="shared" si="18"/>
        <v>#NUM!</v>
      </c>
      <c r="AD42" s="78" t="e">
        <f t="shared" si="19"/>
        <v>#NUM!</v>
      </c>
      <c r="AE42" s="78" t="e">
        <f t="shared" si="20"/>
        <v>#NUM!</v>
      </c>
      <c r="AF42" s="78" t="e">
        <f t="shared" si="21"/>
        <v>#N/A</v>
      </c>
      <c r="AG42" s="78" t="e">
        <f t="shared" si="22"/>
        <v>#NUM!</v>
      </c>
      <c r="AH42" s="78" t="e">
        <f t="shared" si="23"/>
        <v>#NUM!</v>
      </c>
      <c r="AI42" s="78" t="e">
        <f t="shared" si="24"/>
        <v>#NUM!</v>
      </c>
      <c r="AJ42" s="78" t="e">
        <f t="shared" si="25"/>
        <v>#N/A</v>
      </c>
    </row>
    <row r="43" spans="1:36" ht="12.95" customHeight="1" x14ac:dyDescent="0.15">
      <c r="A43" s="77"/>
      <c r="B43" s="99"/>
      <c r="C43" s="99"/>
      <c r="D43" s="77"/>
      <c r="E43" s="77"/>
      <c r="F43" s="4" t="str">
        <f t="shared" si="0"/>
        <v/>
      </c>
      <c r="G43" s="77"/>
      <c r="H43" s="77"/>
      <c r="I43" s="77"/>
      <c r="K43" s="78" t="e">
        <f t="shared" si="1"/>
        <v>#NUM!</v>
      </c>
      <c r="L43" s="78" t="e">
        <f t="shared" si="2"/>
        <v>#NUM!</v>
      </c>
      <c r="M43" s="78" t="e">
        <f t="shared" si="3"/>
        <v>#NUM!</v>
      </c>
      <c r="N43" s="78" t="e">
        <f t="shared" si="4"/>
        <v>#NUM!</v>
      </c>
      <c r="O43" s="78" t="e">
        <f t="shared" si="5"/>
        <v>#NUM!</v>
      </c>
      <c r="P43" s="78" t="e">
        <f t="shared" si="26"/>
        <v>#N/A</v>
      </c>
      <c r="Q43" s="78" t="e">
        <f t="shared" si="6"/>
        <v>#NUM!</v>
      </c>
      <c r="R43" s="78" t="e">
        <f t="shared" si="7"/>
        <v>#NUM!</v>
      </c>
      <c r="S43" s="78" t="e">
        <f t="shared" si="8"/>
        <v>#NUM!</v>
      </c>
      <c r="T43" s="78" t="e">
        <f t="shared" si="9"/>
        <v>#NUM!</v>
      </c>
      <c r="U43" s="78" t="e">
        <f t="shared" si="10"/>
        <v>#N/A</v>
      </c>
      <c r="V43" s="78" t="e">
        <f t="shared" si="11"/>
        <v>#NUM!</v>
      </c>
      <c r="W43" s="78" t="e">
        <f t="shared" si="12"/>
        <v>#NUM!</v>
      </c>
      <c r="X43" s="78" t="e">
        <f t="shared" si="13"/>
        <v>#NUM!</v>
      </c>
      <c r="Y43" s="78" t="e">
        <f t="shared" si="14"/>
        <v>#NUM!</v>
      </c>
      <c r="Z43" s="78" t="e">
        <f t="shared" si="15"/>
        <v>#N/A</v>
      </c>
      <c r="AA43" s="78" t="e">
        <f t="shared" si="16"/>
        <v>#NUM!</v>
      </c>
      <c r="AB43" s="78" t="e">
        <f t="shared" si="17"/>
        <v>#NUM!</v>
      </c>
      <c r="AC43" s="78" t="e">
        <f t="shared" si="18"/>
        <v>#NUM!</v>
      </c>
      <c r="AD43" s="78" t="e">
        <f t="shared" si="19"/>
        <v>#NUM!</v>
      </c>
      <c r="AE43" s="78" t="e">
        <f t="shared" si="20"/>
        <v>#NUM!</v>
      </c>
      <c r="AF43" s="78" t="e">
        <f t="shared" si="21"/>
        <v>#N/A</v>
      </c>
      <c r="AG43" s="78" t="e">
        <f t="shared" si="22"/>
        <v>#NUM!</v>
      </c>
      <c r="AH43" s="78" t="e">
        <f t="shared" si="23"/>
        <v>#NUM!</v>
      </c>
      <c r="AI43" s="78" t="e">
        <f t="shared" si="24"/>
        <v>#NUM!</v>
      </c>
      <c r="AJ43" s="78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77" t="s">
        <v>18</v>
      </c>
      <c r="D46" s="77" t="s">
        <v>19</v>
      </c>
      <c r="E46" s="77" t="s">
        <v>20</v>
      </c>
      <c r="F46" s="11"/>
      <c r="G46" s="5" t="s">
        <v>21</v>
      </c>
      <c r="H46" s="13"/>
      <c r="I46" s="111" t="s">
        <v>506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18</v>
      </c>
      <c r="D47" s="15">
        <f>COUNTIF(G4:G43,"*下層*")</f>
        <v>1</v>
      </c>
      <c r="E47" s="15">
        <f>COUNTA(A4:A43)</f>
        <v>19</v>
      </c>
      <c r="F47" s="11"/>
      <c r="G47" s="16">
        <f>C47*100</f>
        <v>1800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17</v>
      </c>
      <c r="D48" s="15">
        <f>IF(D47&gt;0,ROUND(SUMIF(G4:G43,"*下層*",E4:E43)/D47,0),"")</f>
        <v>9</v>
      </c>
      <c r="E48" s="15">
        <f>ROUND(SUM(E4:E43)/E47,0)</f>
        <v>17</v>
      </c>
      <c r="F48" s="14"/>
      <c r="G48" s="16">
        <f>C48</f>
        <v>17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21</v>
      </c>
      <c r="D49" s="15">
        <f>IF(D47&gt;0,ROUND(SUMIF(G4:G43,"*下層*",D4:D43)/D47,0),"")</f>
        <v>10</v>
      </c>
      <c r="E49" s="15">
        <f>ROUND(SUM(D4:D43)/E47,0)</f>
        <v>21</v>
      </c>
      <c r="F49" s="14"/>
      <c r="G49" s="16">
        <f>C49</f>
        <v>21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6.6700000000000008</v>
      </c>
      <c r="D50" s="17">
        <f>SUMIF(G4:G43,"*下層*",F4:F43)</f>
        <v>0.04</v>
      </c>
      <c r="E50" s="4">
        <f>SUM(F4:F43)</f>
        <v>6.7100000000000009</v>
      </c>
      <c r="F50" s="14"/>
      <c r="G50" s="18">
        <f>C50*100</f>
        <v>667.00000000000011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形状比＝81、Sr＝14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77" t="s">
        <v>18</v>
      </c>
      <c r="D53" s="77" t="s">
        <v>19</v>
      </c>
      <c r="E53" s="77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5</v>
      </c>
      <c r="D54" s="15">
        <f>COUNTIF(H4:H43,"▲")</f>
        <v>1</v>
      </c>
      <c r="E54" s="15">
        <f>COUNTA(H4:H43)</f>
        <v>6</v>
      </c>
      <c r="F54" s="11"/>
      <c r="G54" s="16">
        <f>C54*100</f>
        <v>500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15</v>
      </c>
      <c r="D55" s="15">
        <f>IF(D54&gt;0,ROUND(SUMIF(H4:H43,"▲",E4:E43)/D54,0),"")</f>
        <v>9</v>
      </c>
      <c r="E55" s="15">
        <f>ROUND(SUMIF(H4:H43,"*",E4:E43)/E54,0)</f>
        <v>14</v>
      </c>
      <c r="F55" s="14"/>
      <c r="G55" s="16">
        <f>C55</f>
        <v>15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16</v>
      </c>
      <c r="D56" s="15">
        <f>IF(D54&gt;0,ROUND(SUMIF(H4:H43,"▲",D4:D43)/D54,0),"")</f>
        <v>10</v>
      </c>
      <c r="E56" s="15">
        <f>ROUND(SUMIF(H4:H43,"*",D4:D43)/E54,0)</f>
        <v>15</v>
      </c>
      <c r="F56" s="14"/>
      <c r="G56" s="16">
        <f>C56</f>
        <v>16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0.92999999999999994</v>
      </c>
      <c r="D57" s="17">
        <f>SUMIF(H4:H43,"▲",F4:F43)</f>
        <v>0.04</v>
      </c>
      <c r="E57" s="17">
        <f>SUM(C57:D57)</f>
        <v>0.97</v>
      </c>
      <c r="F57" s="14"/>
      <c r="G57" s="20">
        <f>C57*100</f>
        <v>93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77" t="s">
        <v>18</v>
      </c>
      <c r="D60" s="77" t="s">
        <v>19</v>
      </c>
      <c r="E60" s="77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27.8</v>
      </c>
      <c r="D61" s="21">
        <f>IF(D47&gt;0,ROUND(D54/D47*100,1),"")</f>
        <v>100</v>
      </c>
      <c r="E61" s="21">
        <f>ROUND(E54/E47*100,1)</f>
        <v>31.6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13.9</v>
      </c>
      <c r="D62" s="21">
        <f>IF(D47&gt;0,ROUND(D57/D50*100,1),"")</f>
        <v>100</v>
      </c>
      <c r="E62" s="21">
        <f>ROUND(E57/E50*100,1)</f>
        <v>14.5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77" t="s">
        <v>18</v>
      </c>
      <c r="D65" s="77" t="s">
        <v>19</v>
      </c>
      <c r="E65" s="77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13</v>
      </c>
      <c r="D66" s="15">
        <f>D47-D54</f>
        <v>0</v>
      </c>
      <c r="E66" s="15">
        <f>SUM(C66:D66)</f>
        <v>13</v>
      </c>
      <c r="F66" s="11"/>
      <c r="G66" s="16">
        <f>C66*100</f>
        <v>1300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19</v>
      </c>
      <c r="D67" s="15" t="str">
        <f>IF(D66&gt;0,ROUND(SUMIFS(E4:E43,G7:G43,"*下層*",H4:H43,"")/D66,0),"")</f>
        <v/>
      </c>
      <c r="E67" s="15">
        <f>IF(E66&gt;0,ROUND(SUMIF(H4:H43,"",E4:E43)/E66,0),"")</f>
        <v>19</v>
      </c>
      <c r="F67" s="14"/>
      <c r="G67" s="16">
        <f>C67</f>
        <v>19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24</v>
      </c>
      <c r="D68" s="15" t="str">
        <f>IF(D66&gt;0,ROUND(SUMIFS(D4:D43,G7:G43,"*下層*",H4:H43,"")/D66,0),"")</f>
        <v/>
      </c>
      <c r="E68" s="15">
        <f>IF(E66&gt;0,ROUND(SUMIF(H4:H43,"",D4:D43)/E66,0),"")</f>
        <v>24</v>
      </c>
      <c r="F68" s="14"/>
      <c r="G68" s="16">
        <f>C68</f>
        <v>24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5.7400000000000011</v>
      </c>
      <c r="D69" s="17" t="str">
        <f>IF(D66&gt;0,D50-D57,"")</f>
        <v/>
      </c>
      <c r="E69" s="4">
        <f>SUM(C69:D69)</f>
        <v>5.7400000000000011</v>
      </c>
      <c r="F69" s="14"/>
      <c r="G69" s="18">
        <f>C69*100</f>
        <v>574.00000000000011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形状比＝79、Sr＝15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4F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79" priority="16" stopIfTrue="1">
      <formula>AND(($H4="スギ"),(#REF!&lt;12))</formula>
    </cfRule>
  </conditionalFormatting>
  <conditionalFormatting sqref="L4:L43">
    <cfRule type="expression" dxfId="78" priority="15" stopIfTrue="1">
      <formula>AND(($H4="スギ"),(#REF!&lt;22),(#REF!&gt;=12))</formula>
    </cfRule>
  </conditionalFormatting>
  <conditionalFormatting sqref="M4:M43">
    <cfRule type="expression" dxfId="77" priority="14" stopIfTrue="1">
      <formula>AND(($H4="スギ"),(#REF!&lt;32),(#REF!&gt;=22))</formula>
    </cfRule>
  </conditionalFormatting>
  <conditionalFormatting sqref="N4:N43">
    <cfRule type="expression" dxfId="76" priority="13" stopIfTrue="1">
      <formula>AND(($H4="スギ"),(#REF!&lt;42),(#REF!&gt;=32))</formula>
    </cfRule>
  </conditionalFormatting>
  <conditionalFormatting sqref="U4:U43 Z4:AF43 AJ4:AJ43 O4:P43">
    <cfRule type="expression" dxfId="75" priority="12" stopIfTrue="1">
      <formula>AND(($H4="スギ"),(#REF!&gt;=42))</formula>
    </cfRule>
  </conditionalFormatting>
  <conditionalFormatting sqref="Q4:Q43 AA4:AA43">
    <cfRule type="expression" dxfId="74" priority="11" stopIfTrue="1">
      <formula>AND(($H4="ヒノキ"),(#REF!&lt;12))</formula>
    </cfRule>
  </conditionalFormatting>
  <conditionalFormatting sqref="R4:R43 AB4:AE43">
    <cfRule type="expression" dxfId="73" priority="10" stopIfTrue="1">
      <formula>AND(($H4="ヒノキ"),(#REF!&lt;22),(#REF!&gt;=12))</formula>
    </cfRule>
  </conditionalFormatting>
  <conditionalFormatting sqref="S4:S43">
    <cfRule type="expression" dxfId="72" priority="9" stopIfTrue="1">
      <formula>AND(($H4="ヒノキ"),(#REF!&lt;32),(#REF!&gt;=22))</formula>
    </cfRule>
  </conditionalFormatting>
  <conditionalFormatting sqref="T4:U43 Z4:AF43 AJ4:AJ43">
    <cfRule type="expression" dxfId="71" priority="8" stopIfTrue="1">
      <formula>AND(($H4="ヒノキ"),(#REF!&gt;=32))</formula>
    </cfRule>
  </conditionalFormatting>
  <conditionalFormatting sqref="V4:V43 AA4:AA43">
    <cfRule type="expression" dxfId="70" priority="7" stopIfTrue="1">
      <formula>AND(($H4="アカマツ"),(#REF!&lt;12))</formula>
    </cfRule>
  </conditionalFormatting>
  <conditionalFormatting sqref="W4:W43 AB4:AB43">
    <cfRule type="expression" dxfId="69" priority="6" stopIfTrue="1">
      <formula>AND(($H4="アカマツ"),(#REF!&lt;22),(#REF!&gt;=12))</formula>
    </cfRule>
  </conditionalFormatting>
  <conditionalFormatting sqref="X4:X43 AC4:AC43">
    <cfRule type="expression" dxfId="68" priority="5" stopIfTrue="1">
      <formula>AND(($H4="アカマツ"),(#REF!&lt;42),(#REF!&gt;=22))</formula>
    </cfRule>
  </conditionalFormatting>
  <conditionalFormatting sqref="Y4:AF43 AJ4:AJ43">
    <cfRule type="expression" dxfId="67" priority="4" stopIfTrue="1">
      <formula>AND(($H4="アカマツ"),(#REF!&gt;=42))</formula>
    </cfRule>
  </conditionalFormatting>
  <conditionalFormatting sqref="AG4:AG43">
    <cfRule type="expression" dxfId="66" priority="3" stopIfTrue="1">
      <formula>AND(($H4&lt;&gt;"スギ"),($H4&lt;&gt;"ヒノキ"),($H4&lt;&gt;"アカマツ"),(#REF!&lt;12))</formula>
    </cfRule>
  </conditionalFormatting>
  <conditionalFormatting sqref="AH4:AH43">
    <cfRule type="expression" dxfId="65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64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rgb="FFFF0000"/>
  </sheetPr>
  <dimension ref="A1:AJ120"/>
  <sheetViews>
    <sheetView showGridLines="0" view="pageBreakPreview" topLeftCell="A22" zoomScaleNormal="85" zoomScaleSheetLayoutView="100" workbookViewId="0">
      <selection activeCell="I46" sqref="I46:I61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525</v>
      </c>
      <c r="B2" s="100"/>
      <c r="C2" s="100"/>
      <c r="D2" s="100"/>
      <c r="E2" s="100"/>
      <c r="F2" s="100"/>
      <c r="G2" s="100"/>
      <c r="H2" s="101" t="s">
        <v>341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79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8">
        <v>0</v>
      </c>
      <c r="L3" s="78">
        <v>12</v>
      </c>
      <c r="M3" s="78">
        <v>22</v>
      </c>
      <c r="N3" s="78">
        <v>32</v>
      </c>
      <c r="O3" s="78">
        <v>42</v>
      </c>
      <c r="P3" s="78" t="s">
        <v>14</v>
      </c>
      <c r="Q3" s="78">
        <v>0</v>
      </c>
      <c r="R3" s="78">
        <v>12</v>
      </c>
      <c r="S3" s="78">
        <v>22</v>
      </c>
      <c r="T3" s="78">
        <v>32</v>
      </c>
      <c r="U3" s="78" t="s">
        <v>14</v>
      </c>
      <c r="V3" s="78">
        <v>0</v>
      </c>
      <c r="W3" s="78">
        <v>12</v>
      </c>
      <c r="X3" s="78">
        <v>22</v>
      </c>
      <c r="Y3" s="78">
        <v>42</v>
      </c>
      <c r="Z3" s="78" t="s">
        <v>14</v>
      </c>
      <c r="AA3" s="78">
        <v>0</v>
      </c>
      <c r="AB3" s="78">
        <v>12</v>
      </c>
      <c r="AC3" s="78">
        <v>22</v>
      </c>
      <c r="AD3" s="78">
        <v>32</v>
      </c>
      <c r="AE3" s="78">
        <v>42</v>
      </c>
      <c r="AF3" s="78" t="s">
        <v>14</v>
      </c>
      <c r="AG3" s="78">
        <v>0</v>
      </c>
      <c r="AH3" s="78">
        <v>12</v>
      </c>
      <c r="AI3" s="78">
        <v>42</v>
      </c>
      <c r="AJ3" s="78" t="s">
        <v>14</v>
      </c>
    </row>
    <row r="4" spans="1:36" ht="12.95" customHeight="1" x14ac:dyDescent="0.15">
      <c r="A4" s="77">
        <v>341</v>
      </c>
      <c r="B4" s="99" t="s">
        <v>39</v>
      </c>
      <c r="C4" s="99"/>
      <c r="D4" s="77">
        <v>26</v>
      </c>
      <c r="E4" s="77">
        <v>14</v>
      </c>
      <c r="F4" s="4">
        <f t="shared" ref="F4:F43" si="0">IF(D4&gt;0,IF(B4="スギ",P4,IF(B4="ヒノキ",U4,IF(B4="アカマツ",Z4,IF(B4="カラマツ",AF4,AJ4)))),"")</f>
        <v>0.35</v>
      </c>
      <c r="G4" s="5"/>
      <c r="H4" s="77"/>
      <c r="I4" s="77" t="s">
        <v>38</v>
      </c>
      <c r="J4" s="1" t="s">
        <v>15</v>
      </c>
      <c r="K4" s="78">
        <f t="shared" ref="K4:K43" si="1">IF(ROUND(10^(-5+0.8769+1.7454*LOG(D4)+1.014*LOG(E4)),2)&gt;=0.01,ROUND(10^(-5+0.8769+1.7454*LOG(D4)+1.014*LOG(E4)),2),ROUND(10^(-5+0.8769+1.7454*LOG(D4)+1.014*LOG(E4)),3))</f>
        <v>0.32</v>
      </c>
      <c r="L4" s="78">
        <f t="shared" ref="L4:L43" si="2">ROUND(10^(-5+0.73504+1.83346*LOG(D4)+1.06569*LOG(E4)),2)</f>
        <v>0.36</v>
      </c>
      <c r="M4" s="78">
        <f t="shared" ref="M4:M43" si="3">ROUND(10^(-5+0.71514+1.74357*LOG(D4)+1.17719*LOG(E4)),2)</f>
        <v>0.34</v>
      </c>
      <c r="N4" s="78">
        <f t="shared" ref="N4:N43" si="4">ROUND(10^(-5+0.82956+1.76381*LOG(D4)+1.06412*LOG(E4)),2)</f>
        <v>0.35</v>
      </c>
      <c r="O4" s="78">
        <f t="shared" ref="O4:O43" si="5">ROUND(10^(-5+0.88226+1.79204*LOG(D4)+0.99303*LOG(E4)),2)</f>
        <v>0.36</v>
      </c>
      <c r="P4" s="78">
        <f>HLOOKUP($D4,K$3:O$43,MATCH($A4,$A$3:$A$43,0),1)</f>
        <v>0.34</v>
      </c>
      <c r="Q4" s="78">
        <f t="shared" ref="Q4:Q43" si="6">IF(ROUND(10^(1.810672*LOG(D4)+0.982833*LOG(E4)-4.173533),2)&gt;=0.01,ROUND(10^(1.810672*LOG(D4)+0.982833*LOG(E4)-4.173533),2),ROUND(10^(1.810672*LOG(D4)+0.982833*LOG(E4)-4.173533),3))</f>
        <v>0.33</v>
      </c>
      <c r="R4" s="78">
        <f t="shared" ref="R4:R43" si="7">ROUND(10^(1.905709*LOG(D4)+1.011385*LOG(E4)-4.293729),2)</f>
        <v>0.36</v>
      </c>
      <c r="S4" s="78">
        <f t="shared" ref="S4:S43" si="8">ROUND(10^(1.771888*LOG(D4)+1.138415*LOG(E4)-4.271259),2)</f>
        <v>0.35</v>
      </c>
      <c r="T4" s="78">
        <f t="shared" ref="T4:T43" si="9">ROUND(10^(1.671519*LOG(D4)+1.363617*LOG(E4)-4.404407),2)</f>
        <v>0.33</v>
      </c>
      <c r="U4" s="78">
        <f t="shared" ref="U4:U43" si="10">HLOOKUP($D4,Q$3:T$43,MATCH($A4,$A$3:$A$43,0),1)</f>
        <v>0.35</v>
      </c>
      <c r="V4" s="78">
        <f t="shared" ref="V4:V43" si="11">IF(ROUND(10^(-4.249503+1.946501*LOG(D4)+0.942682*LOG(E4)),2)&gt;=0.01,ROUND(10^(-4.249503+1.946501*LOG(D4)+0.942682*LOG(E4)),2),ROUND(10^(-4.249503+1.946501*LOG(D4)+0.942682*LOG(E4)),3))</f>
        <v>0.38</v>
      </c>
      <c r="W4" s="78">
        <f t="shared" ref="W4:W43" si="12">ROUND(10^(-4.155639+1.847898*LOG(D4)+0.951955*LOG(E4)),2)</f>
        <v>0.35</v>
      </c>
      <c r="X4" s="78">
        <f t="shared" ref="X4:X43" si="13">ROUND(10^(-4.194535+1.804172*LOG(D4)+1.034248*LOG(E4)),2)</f>
        <v>0.35</v>
      </c>
      <c r="Y4" s="78">
        <f t="shared" ref="Y4:Y43" si="14">ROUND(10^(-4.42347+2.006485*LOG(D4)+0.967757*LOG(E4)),2)</f>
        <v>0.33</v>
      </c>
      <c r="Z4" s="78">
        <f t="shared" ref="Z4:Z43" si="15">HLOOKUP($D4,V$3:Y$43,MATCH($A4,$A$3:$A$43,0),1)</f>
        <v>0.35</v>
      </c>
      <c r="AA4" s="78">
        <f t="shared" ref="AA4:AA43" si="16">IF(ROUND(10^(1.80389*LOG(D4)+0.962587*LOG(E4)-4.155099),2)&gt;=0.01,ROUND(10^(1.80389*LOG(D4)+0.962587*LOG(E4)-4.155099),2),ROUND(10^(1.80389*LOG(D4)+0.962587*LOG(E4)-4.155099),3))</f>
        <v>0.32</v>
      </c>
      <c r="AB4" s="78">
        <f t="shared" ref="AB4:AB43" si="17">ROUND(10^(1.979213*LOG(D4)+0.998347*LOG(E4)-4.369281),2)</f>
        <v>0.38</v>
      </c>
      <c r="AC4" s="78">
        <f t="shared" ref="AC4:AC43" si="18">ROUND(10^(1.904401*LOG(D4)+1.062478*LOG(E4)-4.348104),2)</f>
        <v>0.37</v>
      </c>
      <c r="AD4" s="78">
        <f t="shared" ref="AD4:AD43" si="19">ROUND(10^(1.640825*LOG(D4)+1.080387*LOG(E4)-3.976731),2)</f>
        <v>0.38</v>
      </c>
      <c r="AE4" s="78">
        <f t="shared" ref="AE4:AE43" si="20">ROUND(10^(1.90887*LOG(D4)+1.088002*LOG(E4)-4.431495),2)</f>
        <v>0.33</v>
      </c>
      <c r="AF4" s="78">
        <f t="shared" ref="AF4:AF43" si="21">HLOOKUP($D4,AA$3:AE$43,MATCH($A4,$A$3:$A$43,0),1)</f>
        <v>0.37</v>
      </c>
      <c r="AG4" s="78">
        <f t="shared" ref="AG4:AG43" si="22">IF(ROUND(10^(1.94019664*LOG(D4)+0.84689666*LOG(E4)-4.20067295),2)&gt;=0.01,ROUND(10^(1.94019664*LOG(D4)+0.84689666*LOG(E4)-4.20067295),2),ROUND(10^(1.94019664*LOG(D4)+0.84689666*LOG(E4)-4.20067295),3))</f>
        <v>0.33</v>
      </c>
      <c r="AH4" s="78">
        <f t="shared" ref="AH4:AH43" si="23">ROUND(10^(1.93813902*LOG(D4)+0.96697002*LOG(E4)-4.32216295),2)</f>
        <v>0.34</v>
      </c>
      <c r="AI4" s="78">
        <f t="shared" ref="AI4:AI43" si="24">ROUND(10^(1.82464098*LOG(D4)+0.97625989*LOG(E4)-4.15096808),2)</f>
        <v>0.35</v>
      </c>
      <c r="AJ4" s="78">
        <f t="shared" ref="AJ4:AJ43" si="25">HLOOKUP($D4,AG$3:AI$43,MATCH($A4,$A$3:$A$43,0),1)</f>
        <v>0.34</v>
      </c>
    </row>
    <row r="5" spans="1:36" ht="12.95" customHeight="1" x14ac:dyDescent="0.15">
      <c r="A5" s="77">
        <v>342</v>
      </c>
      <c r="B5" s="99" t="s">
        <v>39</v>
      </c>
      <c r="C5" s="99"/>
      <c r="D5" s="77">
        <v>22</v>
      </c>
      <c r="E5" s="77">
        <v>14</v>
      </c>
      <c r="F5" s="4">
        <f t="shared" si="0"/>
        <v>0.26</v>
      </c>
      <c r="G5" s="5"/>
      <c r="H5" s="77"/>
      <c r="I5" s="77"/>
      <c r="J5" s="1" t="s">
        <v>15</v>
      </c>
      <c r="K5" s="78">
        <f t="shared" si="1"/>
        <v>0.24</v>
      </c>
      <c r="L5" s="78">
        <f t="shared" si="2"/>
        <v>0.26</v>
      </c>
      <c r="M5" s="78">
        <f t="shared" si="3"/>
        <v>0.25</v>
      </c>
      <c r="N5" s="78">
        <f t="shared" si="4"/>
        <v>0.26</v>
      </c>
      <c r="O5" s="78">
        <f t="shared" si="5"/>
        <v>0.27</v>
      </c>
      <c r="P5" s="78">
        <f t="shared" ref="P5:P43" si="26">HLOOKUP($D5,K$3:O$43,MATCH(A5,$A$3:$A$43,0),1)</f>
        <v>0.25</v>
      </c>
      <c r="Q5" s="78">
        <f t="shared" si="6"/>
        <v>0.24</v>
      </c>
      <c r="R5" s="78">
        <f t="shared" si="7"/>
        <v>0.27</v>
      </c>
      <c r="S5" s="78">
        <f t="shared" si="8"/>
        <v>0.26</v>
      </c>
      <c r="T5" s="78">
        <f t="shared" si="9"/>
        <v>0.25</v>
      </c>
      <c r="U5" s="78">
        <f t="shared" si="10"/>
        <v>0.26</v>
      </c>
      <c r="V5" s="78">
        <f t="shared" si="11"/>
        <v>0.28000000000000003</v>
      </c>
      <c r="W5" s="78">
        <f t="shared" si="12"/>
        <v>0.26</v>
      </c>
      <c r="X5" s="78">
        <f t="shared" si="13"/>
        <v>0.26</v>
      </c>
      <c r="Y5" s="78">
        <f t="shared" si="14"/>
        <v>0.24</v>
      </c>
      <c r="Z5" s="78">
        <f t="shared" si="15"/>
        <v>0.26</v>
      </c>
      <c r="AA5" s="78">
        <f t="shared" si="16"/>
        <v>0.23</v>
      </c>
      <c r="AB5" s="78">
        <f t="shared" si="17"/>
        <v>0.27</v>
      </c>
      <c r="AC5" s="78">
        <f t="shared" si="18"/>
        <v>0.27</v>
      </c>
      <c r="AD5" s="78">
        <f t="shared" si="19"/>
        <v>0.28999999999999998</v>
      </c>
      <c r="AE5" s="78">
        <f t="shared" si="20"/>
        <v>0.24</v>
      </c>
      <c r="AF5" s="78">
        <f t="shared" si="21"/>
        <v>0.27</v>
      </c>
      <c r="AG5" s="78">
        <f t="shared" si="22"/>
        <v>0.24</v>
      </c>
      <c r="AH5" s="78">
        <f t="shared" si="23"/>
        <v>0.24</v>
      </c>
      <c r="AI5" s="78">
        <f t="shared" si="24"/>
        <v>0.26</v>
      </c>
      <c r="AJ5" s="78">
        <f t="shared" si="25"/>
        <v>0.24</v>
      </c>
    </row>
    <row r="6" spans="1:36" ht="12.95" customHeight="1" x14ac:dyDescent="0.15">
      <c r="A6" s="87">
        <v>343</v>
      </c>
      <c r="B6" s="99" t="s">
        <v>39</v>
      </c>
      <c r="C6" s="99"/>
      <c r="D6" s="77">
        <v>18</v>
      </c>
      <c r="E6" s="77">
        <v>13</v>
      </c>
      <c r="F6" s="4">
        <f t="shared" si="0"/>
        <v>0.17</v>
      </c>
      <c r="G6" s="5"/>
      <c r="H6" s="77"/>
      <c r="I6" s="5"/>
      <c r="J6" s="1" t="s">
        <v>15</v>
      </c>
      <c r="K6" s="78">
        <f t="shared" si="1"/>
        <v>0.16</v>
      </c>
      <c r="L6" s="78">
        <f t="shared" si="2"/>
        <v>0.17</v>
      </c>
      <c r="M6" s="78">
        <f t="shared" si="3"/>
        <v>0.16</v>
      </c>
      <c r="N6" s="78">
        <f t="shared" si="4"/>
        <v>0.17</v>
      </c>
      <c r="O6" s="78">
        <f t="shared" si="5"/>
        <v>0.17</v>
      </c>
      <c r="P6" s="78">
        <f t="shared" si="26"/>
        <v>0.17</v>
      </c>
      <c r="Q6" s="78">
        <f t="shared" si="6"/>
        <v>0.16</v>
      </c>
      <c r="R6" s="78">
        <f t="shared" si="7"/>
        <v>0.17</v>
      </c>
      <c r="S6" s="78">
        <f t="shared" si="8"/>
        <v>0.17</v>
      </c>
      <c r="T6" s="78">
        <f t="shared" si="9"/>
        <v>0.16</v>
      </c>
      <c r="U6" s="78">
        <f t="shared" si="10"/>
        <v>0.17</v>
      </c>
      <c r="V6" s="78">
        <f t="shared" si="11"/>
        <v>0.18</v>
      </c>
      <c r="W6" s="78">
        <f t="shared" si="12"/>
        <v>0.17</v>
      </c>
      <c r="X6" s="78">
        <f t="shared" si="13"/>
        <v>0.17</v>
      </c>
      <c r="Y6" s="78">
        <f t="shared" si="14"/>
        <v>0.15</v>
      </c>
      <c r="Z6" s="78">
        <f t="shared" si="15"/>
        <v>0.17</v>
      </c>
      <c r="AA6" s="78">
        <f t="shared" si="16"/>
        <v>0.15</v>
      </c>
      <c r="AB6" s="78">
        <f t="shared" si="17"/>
        <v>0.17</v>
      </c>
      <c r="AC6" s="78">
        <f t="shared" si="18"/>
        <v>0.17</v>
      </c>
      <c r="AD6" s="78">
        <f t="shared" si="19"/>
        <v>0.19</v>
      </c>
      <c r="AE6" s="78">
        <f t="shared" si="20"/>
        <v>0.15</v>
      </c>
      <c r="AF6" s="78">
        <f t="shared" si="21"/>
        <v>0.17</v>
      </c>
      <c r="AG6" s="78">
        <f t="shared" si="22"/>
        <v>0.15</v>
      </c>
      <c r="AH6" s="78">
        <f t="shared" si="23"/>
        <v>0.15</v>
      </c>
      <c r="AI6" s="78">
        <f t="shared" si="24"/>
        <v>0.17</v>
      </c>
      <c r="AJ6" s="78">
        <f t="shared" si="25"/>
        <v>0.15</v>
      </c>
    </row>
    <row r="7" spans="1:36" ht="12.95" customHeight="1" x14ac:dyDescent="0.15">
      <c r="A7" s="87">
        <v>344</v>
      </c>
      <c r="B7" s="99" t="s">
        <v>39</v>
      </c>
      <c r="C7" s="99"/>
      <c r="D7" s="77">
        <v>12</v>
      </c>
      <c r="E7" s="77">
        <v>8</v>
      </c>
      <c r="F7" s="4">
        <f t="shared" si="0"/>
        <v>0.05</v>
      </c>
      <c r="G7" s="5" t="s">
        <v>501</v>
      </c>
      <c r="H7" s="77" t="s">
        <v>494</v>
      </c>
      <c r="I7" s="77" t="s">
        <v>501</v>
      </c>
      <c r="J7" s="1" t="s">
        <v>15</v>
      </c>
      <c r="K7" s="78">
        <f t="shared" si="1"/>
        <v>0.05</v>
      </c>
      <c r="L7" s="78">
        <f t="shared" si="2"/>
        <v>0.05</v>
      </c>
      <c r="M7" s="78">
        <f t="shared" si="3"/>
        <v>0.05</v>
      </c>
      <c r="N7" s="78">
        <f t="shared" si="4"/>
        <v>0.05</v>
      </c>
      <c r="O7" s="78">
        <f t="shared" si="5"/>
        <v>0.05</v>
      </c>
      <c r="P7" s="78">
        <f t="shared" si="26"/>
        <v>0.05</v>
      </c>
      <c r="Q7" s="78">
        <f t="shared" si="6"/>
        <v>0.05</v>
      </c>
      <c r="R7" s="78">
        <f t="shared" si="7"/>
        <v>0.05</v>
      </c>
      <c r="S7" s="78">
        <f t="shared" si="8"/>
        <v>0.05</v>
      </c>
      <c r="T7" s="78">
        <f t="shared" si="9"/>
        <v>0.04</v>
      </c>
      <c r="U7" s="78">
        <f t="shared" si="10"/>
        <v>0.05</v>
      </c>
      <c r="V7" s="78">
        <f t="shared" si="11"/>
        <v>0.05</v>
      </c>
      <c r="W7" s="78">
        <f t="shared" si="12"/>
        <v>0.05</v>
      </c>
      <c r="X7" s="78">
        <f t="shared" si="13"/>
        <v>0.05</v>
      </c>
      <c r="Y7" s="78">
        <f t="shared" si="14"/>
        <v>0.04</v>
      </c>
      <c r="Z7" s="78">
        <f t="shared" si="15"/>
        <v>0.05</v>
      </c>
      <c r="AA7" s="78">
        <f t="shared" si="16"/>
        <v>0.05</v>
      </c>
      <c r="AB7" s="78">
        <f t="shared" si="17"/>
        <v>0.05</v>
      </c>
      <c r="AC7" s="78">
        <f t="shared" si="18"/>
        <v>0.05</v>
      </c>
      <c r="AD7" s="78">
        <f t="shared" si="19"/>
        <v>0.06</v>
      </c>
      <c r="AE7" s="78">
        <f t="shared" si="20"/>
        <v>0.04</v>
      </c>
      <c r="AF7" s="78">
        <f t="shared" si="21"/>
        <v>0.05</v>
      </c>
      <c r="AG7" s="78">
        <f t="shared" si="22"/>
        <v>0.05</v>
      </c>
      <c r="AH7" s="78">
        <f t="shared" si="23"/>
        <v>0.04</v>
      </c>
      <c r="AI7" s="78">
        <f t="shared" si="24"/>
        <v>0.05</v>
      </c>
      <c r="AJ7" s="78">
        <f t="shared" si="25"/>
        <v>0.04</v>
      </c>
    </row>
    <row r="8" spans="1:36" ht="12.95" customHeight="1" x14ac:dyDescent="0.15">
      <c r="A8" s="87">
        <v>345</v>
      </c>
      <c r="B8" s="99" t="s">
        <v>39</v>
      </c>
      <c r="C8" s="99"/>
      <c r="D8" s="77">
        <v>12</v>
      </c>
      <c r="E8" s="77">
        <v>10</v>
      </c>
      <c r="F8" s="4">
        <f t="shared" si="0"/>
        <v>0.06</v>
      </c>
      <c r="G8" s="5" t="s">
        <v>492</v>
      </c>
      <c r="H8" s="77" t="s">
        <v>494</v>
      </c>
      <c r="I8" s="77" t="s">
        <v>492</v>
      </c>
      <c r="J8" s="1" t="s">
        <v>15</v>
      </c>
      <c r="K8" s="78">
        <f t="shared" si="1"/>
        <v>0.06</v>
      </c>
      <c r="L8" s="78">
        <f t="shared" si="2"/>
        <v>0.06</v>
      </c>
      <c r="M8" s="78">
        <f t="shared" si="3"/>
        <v>0.06</v>
      </c>
      <c r="N8" s="78">
        <f t="shared" si="4"/>
        <v>0.06</v>
      </c>
      <c r="O8" s="78">
        <f t="shared" si="5"/>
        <v>0.06</v>
      </c>
      <c r="P8" s="78">
        <f t="shared" si="26"/>
        <v>0.06</v>
      </c>
      <c r="Q8" s="78">
        <f t="shared" si="6"/>
        <v>0.06</v>
      </c>
      <c r="R8" s="78">
        <f t="shared" si="7"/>
        <v>0.06</v>
      </c>
      <c r="S8" s="78">
        <f t="shared" si="8"/>
        <v>0.06</v>
      </c>
      <c r="T8" s="78">
        <f t="shared" si="9"/>
        <v>0.06</v>
      </c>
      <c r="U8" s="78">
        <f t="shared" si="10"/>
        <v>0.06</v>
      </c>
      <c r="V8" s="78">
        <f t="shared" si="11"/>
        <v>0.06</v>
      </c>
      <c r="W8" s="78">
        <f t="shared" si="12"/>
        <v>0.06</v>
      </c>
      <c r="X8" s="78">
        <f t="shared" si="13"/>
        <v>0.06</v>
      </c>
      <c r="Y8" s="78">
        <f t="shared" si="14"/>
        <v>0.05</v>
      </c>
      <c r="Z8" s="78">
        <f t="shared" si="15"/>
        <v>0.06</v>
      </c>
      <c r="AA8" s="78">
        <f t="shared" si="16"/>
        <v>0.06</v>
      </c>
      <c r="AB8" s="78">
        <f t="shared" si="17"/>
        <v>0.06</v>
      </c>
      <c r="AC8" s="78">
        <f t="shared" si="18"/>
        <v>0.06</v>
      </c>
      <c r="AD8" s="78">
        <f t="shared" si="19"/>
        <v>7.0000000000000007E-2</v>
      </c>
      <c r="AE8" s="78">
        <f t="shared" si="20"/>
        <v>0.05</v>
      </c>
      <c r="AF8" s="78">
        <f t="shared" si="21"/>
        <v>0.06</v>
      </c>
      <c r="AG8" s="78">
        <f t="shared" si="22"/>
        <v>0.05</v>
      </c>
      <c r="AH8" s="78">
        <f t="shared" si="23"/>
        <v>0.05</v>
      </c>
      <c r="AI8" s="78">
        <f t="shared" si="24"/>
        <v>0.06</v>
      </c>
      <c r="AJ8" s="78">
        <f t="shared" si="25"/>
        <v>0.05</v>
      </c>
    </row>
    <row r="9" spans="1:36" ht="12.95" customHeight="1" x14ac:dyDescent="0.15">
      <c r="A9" s="87">
        <v>346</v>
      </c>
      <c r="B9" s="99" t="s">
        <v>39</v>
      </c>
      <c r="C9" s="99"/>
      <c r="D9" s="77">
        <v>16</v>
      </c>
      <c r="E9" s="77">
        <v>13</v>
      </c>
      <c r="F9" s="4">
        <f t="shared" si="0"/>
        <v>0.13</v>
      </c>
      <c r="G9" s="5"/>
      <c r="H9" s="77"/>
      <c r="I9" s="77"/>
      <c r="J9" s="1" t="s">
        <v>15</v>
      </c>
      <c r="K9" s="78">
        <f t="shared" si="1"/>
        <v>0.13</v>
      </c>
      <c r="L9" s="78">
        <f t="shared" si="2"/>
        <v>0.13</v>
      </c>
      <c r="M9" s="78">
        <f t="shared" si="3"/>
        <v>0.13</v>
      </c>
      <c r="N9" s="78">
        <f t="shared" si="4"/>
        <v>0.14000000000000001</v>
      </c>
      <c r="O9" s="78">
        <f t="shared" si="5"/>
        <v>0.14000000000000001</v>
      </c>
      <c r="P9" s="78">
        <f t="shared" si="26"/>
        <v>0.13</v>
      </c>
      <c r="Q9" s="78">
        <f t="shared" si="6"/>
        <v>0.13</v>
      </c>
      <c r="R9" s="78">
        <f t="shared" si="7"/>
        <v>0.13</v>
      </c>
      <c r="S9" s="78">
        <f t="shared" si="8"/>
        <v>0.14000000000000001</v>
      </c>
      <c r="T9" s="78">
        <f t="shared" si="9"/>
        <v>0.13</v>
      </c>
      <c r="U9" s="78">
        <f t="shared" si="10"/>
        <v>0.13</v>
      </c>
      <c r="V9" s="78">
        <f t="shared" si="11"/>
        <v>0.14000000000000001</v>
      </c>
      <c r="W9" s="78">
        <f t="shared" si="12"/>
        <v>0.13</v>
      </c>
      <c r="X9" s="78">
        <f t="shared" si="13"/>
        <v>0.13</v>
      </c>
      <c r="Y9" s="78">
        <f t="shared" si="14"/>
        <v>0.12</v>
      </c>
      <c r="Z9" s="78">
        <f t="shared" si="15"/>
        <v>0.13</v>
      </c>
      <c r="AA9" s="78">
        <f t="shared" si="16"/>
        <v>0.12</v>
      </c>
      <c r="AB9" s="78">
        <f t="shared" si="17"/>
        <v>0.13</v>
      </c>
      <c r="AC9" s="78">
        <f t="shared" si="18"/>
        <v>0.13</v>
      </c>
      <c r="AD9" s="78">
        <f t="shared" si="19"/>
        <v>0.16</v>
      </c>
      <c r="AE9" s="78">
        <f t="shared" si="20"/>
        <v>0.12</v>
      </c>
      <c r="AF9" s="78">
        <f t="shared" si="21"/>
        <v>0.13</v>
      </c>
      <c r="AG9" s="78">
        <f t="shared" si="22"/>
        <v>0.12</v>
      </c>
      <c r="AH9" s="78">
        <f t="shared" si="23"/>
        <v>0.12</v>
      </c>
      <c r="AI9" s="78">
        <f t="shared" si="24"/>
        <v>0.14000000000000001</v>
      </c>
      <c r="AJ9" s="78">
        <f t="shared" si="25"/>
        <v>0.12</v>
      </c>
    </row>
    <row r="10" spans="1:36" ht="12.95" customHeight="1" x14ac:dyDescent="0.15">
      <c r="A10" s="87">
        <v>347</v>
      </c>
      <c r="B10" s="99" t="s">
        <v>39</v>
      </c>
      <c r="C10" s="99"/>
      <c r="D10" s="77">
        <v>12</v>
      </c>
      <c r="E10" s="77">
        <v>9</v>
      </c>
      <c r="F10" s="4">
        <f t="shared" si="0"/>
        <v>0.06</v>
      </c>
      <c r="G10" s="5"/>
      <c r="H10" s="77"/>
      <c r="I10" s="5"/>
      <c r="J10" s="1" t="s">
        <v>15</v>
      </c>
      <c r="K10" s="78">
        <f t="shared" si="1"/>
        <v>0.05</v>
      </c>
      <c r="L10" s="78">
        <f t="shared" si="2"/>
        <v>0.05</v>
      </c>
      <c r="M10" s="78">
        <f t="shared" si="3"/>
        <v>0.05</v>
      </c>
      <c r="N10" s="78">
        <f t="shared" si="4"/>
        <v>0.06</v>
      </c>
      <c r="O10" s="78">
        <f t="shared" si="5"/>
        <v>0.06</v>
      </c>
      <c r="P10" s="78">
        <f t="shared" si="26"/>
        <v>0.05</v>
      </c>
      <c r="Q10" s="78">
        <f t="shared" si="6"/>
        <v>0.05</v>
      </c>
      <c r="R10" s="78">
        <f t="shared" si="7"/>
        <v>0.05</v>
      </c>
      <c r="S10" s="78">
        <f t="shared" si="8"/>
        <v>0.05</v>
      </c>
      <c r="T10" s="78">
        <f t="shared" si="9"/>
        <v>0.05</v>
      </c>
      <c r="U10" s="78">
        <f t="shared" si="10"/>
        <v>0.05</v>
      </c>
      <c r="V10" s="78">
        <f t="shared" si="11"/>
        <v>0.06</v>
      </c>
      <c r="W10" s="78">
        <f t="shared" si="12"/>
        <v>0.06</v>
      </c>
      <c r="X10" s="78">
        <f t="shared" si="13"/>
        <v>0.05</v>
      </c>
      <c r="Y10" s="78">
        <f t="shared" si="14"/>
        <v>0.05</v>
      </c>
      <c r="Z10" s="78">
        <f t="shared" si="15"/>
        <v>0.06</v>
      </c>
      <c r="AA10" s="78">
        <f t="shared" si="16"/>
        <v>0.05</v>
      </c>
      <c r="AB10" s="78">
        <f t="shared" si="17"/>
        <v>0.05</v>
      </c>
      <c r="AC10" s="78">
        <f t="shared" si="18"/>
        <v>0.05</v>
      </c>
      <c r="AD10" s="78">
        <f t="shared" si="19"/>
        <v>7.0000000000000007E-2</v>
      </c>
      <c r="AE10" s="78">
        <f t="shared" si="20"/>
        <v>0.05</v>
      </c>
      <c r="AF10" s="78">
        <f t="shared" si="21"/>
        <v>0.05</v>
      </c>
      <c r="AG10" s="78">
        <f t="shared" si="22"/>
        <v>0.05</v>
      </c>
      <c r="AH10" s="78">
        <f t="shared" si="23"/>
        <v>0.05</v>
      </c>
      <c r="AI10" s="78">
        <f t="shared" si="24"/>
        <v>0.06</v>
      </c>
      <c r="AJ10" s="78">
        <f t="shared" si="25"/>
        <v>0.05</v>
      </c>
    </row>
    <row r="11" spans="1:36" ht="12.95" customHeight="1" x14ac:dyDescent="0.15">
      <c r="A11" s="87">
        <v>348</v>
      </c>
      <c r="B11" s="99" t="s">
        <v>39</v>
      </c>
      <c r="C11" s="99"/>
      <c r="D11" s="77">
        <v>10</v>
      </c>
      <c r="E11" s="77">
        <v>8</v>
      </c>
      <c r="F11" s="4">
        <f t="shared" si="0"/>
        <v>0.04</v>
      </c>
      <c r="G11" s="5" t="s">
        <v>501</v>
      </c>
      <c r="H11" s="77" t="s">
        <v>494</v>
      </c>
      <c r="I11" s="77" t="s">
        <v>501</v>
      </c>
      <c r="J11" s="1" t="s">
        <v>15</v>
      </c>
      <c r="K11" s="78">
        <f t="shared" si="1"/>
        <v>0.03</v>
      </c>
      <c r="L11" s="78">
        <f t="shared" si="2"/>
        <v>0.03</v>
      </c>
      <c r="M11" s="78">
        <f t="shared" si="3"/>
        <v>0.03</v>
      </c>
      <c r="N11" s="78">
        <f t="shared" si="4"/>
        <v>0.04</v>
      </c>
      <c r="O11" s="78">
        <f t="shared" si="5"/>
        <v>0.04</v>
      </c>
      <c r="P11" s="78">
        <f t="shared" si="26"/>
        <v>0.03</v>
      </c>
      <c r="Q11" s="78">
        <f t="shared" si="6"/>
        <v>0.03</v>
      </c>
      <c r="R11" s="78">
        <f t="shared" si="7"/>
        <v>0.03</v>
      </c>
      <c r="S11" s="78">
        <f t="shared" si="8"/>
        <v>0.03</v>
      </c>
      <c r="T11" s="78">
        <f t="shared" si="9"/>
        <v>0.03</v>
      </c>
      <c r="U11" s="78">
        <f t="shared" si="10"/>
        <v>0.03</v>
      </c>
      <c r="V11" s="78">
        <f t="shared" si="11"/>
        <v>0.04</v>
      </c>
      <c r="W11" s="78">
        <f t="shared" si="12"/>
        <v>0.04</v>
      </c>
      <c r="X11" s="78">
        <f t="shared" si="13"/>
        <v>0.03</v>
      </c>
      <c r="Y11" s="78">
        <f t="shared" si="14"/>
        <v>0.03</v>
      </c>
      <c r="Z11" s="78">
        <f t="shared" si="15"/>
        <v>0.04</v>
      </c>
      <c r="AA11" s="78">
        <f t="shared" si="16"/>
        <v>0.03</v>
      </c>
      <c r="AB11" s="78">
        <f t="shared" si="17"/>
        <v>0.03</v>
      </c>
      <c r="AC11" s="78">
        <f t="shared" si="18"/>
        <v>0.03</v>
      </c>
      <c r="AD11" s="78">
        <f t="shared" si="19"/>
        <v>0.04</v>
      </c>
      <c r="AE11" s="78">
        <f t="shared" si="20"/>
        <v>0.03</v>
      </c>
      <c r="AF11" s="78">
        <f t="shared" si="21"/>
        <v>0.03</v>
      </c>
      <c r="AG11" s="78">
        <f t="shared" si="22"/>
        <v>0.03</v>
      </c>
      <c r="AH11" s="78">
        <f t="shared" si="23"/>
        <v>0.03</v>
      </c>
      <c r="AI11" s="78">
        <f t="shared" si="24"/>
        <v>0.04</v>
      </c>
      <c r="AJ11" s="78">
        <f t="shared" si="25"/>
        <v>0.03</v>
      </c>
    </row>
    <row r="12" spans="1:36" ht="12.95" customHeight="1" x14ac:dyDescent="0.15">
      <c r="A12" s="87">
        <v>349</v>
      </c>
      <c r="B12" s="99" t="s">
        <v>39</v>
      </c>
      <c r="C12" s="99"/>
      <c r="D12" s="77">
        <v>8</v>
      </c>
      <c r="E12" s="77">
        <v>8</v>
      </c>
      <c r="F12" s="4">
        <f t="shared" si="0"/>
        <v>0.02</v>
      </c>
      <c r="G12" s="5" t="s">
        <v>501</v>
      </c>
      <c r="H12" s="77" t="s">
        <v>494</v>
      </c>
      <c r="I12" s="5" t="s">
        <v>501</v>
      </c>
      <c r="J12" s="1" t="s">
        <v>15</v>
      </c>
      <c r="K12" s="78">
        <f t="shared" si="1"/>
        <v>0.02</v>
      </c>
      <c r="L12" s="78">
        <f t="shared" si="2"/>
        <v>0.02</v>
      </c>
      <c r="M12" s="78">
        <f t="shared" si="3"/>
        <v>0.02</v>
      </c>
      <c r="N12" s="78">
        <f t="shared" si="4"/>
        <v>0.02</v>
      </c>
      <c r="O12" s="78">
        <f t="shared" si="5"/>
        <v>0.02</v>
      </c>
      <c r="P12" s="78">
        <f t="shared" si="26"/>
        <v>0.02</v>
      </c>
      <c r="Q12" s="78">
        <f t="shared" si="6"/>
        <v>0.02</v>
      </c>
      <c r="R12" s="78">
        <f t="shared" si="7"/>
        <v>0.02</v>
      </c>
      <c r="S12" s="78">
        <f t="shared" si="8"/>
        <v>0.02</v>
      </c>
      <c r="T12" s="78">
        <f t="shared" si="9"/>
        <v>0.02</v>
      </c>
      <c r="U12" s="78">
        <f t="shared" si="10"/>
        <v>0.02</v>
      </c>
      <c r="V12" s="78">
        <f t="shared" si="11"/>
        <v>0.02</v>
      </c>
      <c r="W12" s="78">
        <f t="shared" si="12"/>
        <v>0.02</v>
      </c>
      <c r="X12" s="78">
        <f t="shared" si="13"/>
        <v>0.02</v>
      </c>
      <c r="Y12" s="78">
        <f t="shared" si="14"/>
        <v>0.02</v>
      </c>
      <c r="Z12" s="78">
        <f t="shared" si="15"/>
        <v>0.02</v>
      </c>
      <c r="AA12" s="78">
        <f t="shared" si="16"/>
        <v>0.02</v>
      </c>
      <c r="AB12" s="78">
        <f t="shared" si="17"/>
        <v>0.02</v>
      </c>
      <c r="AC12" s="78">
        <f t="shared" si="18"/>
        <v>0.02</v>
      </c>
      <c r="AD12" s="78">
        <f t="shared" si="19"/>
        <v>0.03</v>
      </c>
      <c r="AE12" s="78">
        <f t="shared" si="20"/>
        <v>0.02</v>
      </c>
      <c r="AF12" s="78">
        <f t="shared" si="21"/>
        <v>0.02</v>
      </c>
      <c r="AG12" s="78">
        <f t="shared" si="22"/>
        <v>0.02</v>
      </c>
      <c r="AH12" s="78">
        <f t="shared" si="23"/>
        <v>0.02</v>
      </c>
      <c r="AI12" s="78">
        <f t="shared" si="24"/>
        <v>0.02</v>
      </c>
      <c r="AJ12" s="78">
        <f t="shared" si="25"/>
        <v>0.02</v>
      </c>
    </row>
    <row r="13" spans="1:36" ht="12.95" customHeight="1" x14ac:dyDescent="0.15">
      <c r="A13" s="87">
        <v>350</v>
      </c>
      <c r="B13" s="99" t="s">
        <v>39</v>
      </c>
      <c r="C13" s="99"/>
      <c r="D13" s="77">
        <v>8</v>
      </c>
      <c r="E13" s="77">
        <v>8</v>
      </c>
      <c r="F13" s="4">
        <f t="shared" si="0"/>
        <v>0.02</v>
      </c>
      <c r="G13" s="5"/>
      <c r="H13" s="77" t="s">
        <v>494</v>
      </c>
      <c r="I13" s="5"/>
      <c r="J13" s="1" t="s">
        <v>15</v>
      </c>
      <c r="K13" s="78">
        <f t="shared" si="1"/>
        <v>0.02</v>
      </c>
      <c r="L13" s="78">
        <f t="shared" si="2"/>
        <v>0.02</v>
      </c>
      <c r="M13" s="78">
        <f t="shared" si="3"/>
        <v>0.02</v>
      </c>
      <c r="N13" s="78">
        <f t="shared" si="4"/>
        <v>0.02</v>
      </c>
      <c r="O13" s="78">
        <f t="shared" si="5"/>
        <v>0.02</v>
      </c>
      <c r="P13" s="78">
        <f t="shared" si="26"/>
        <v>0.02</v>
      </c>
      <c r="Q13" s="78">
        <f t="shared" si="6"/>
        <v>0.02</v>
      </c>
      <c r="R13" s="78">
        <f t="shared" si="7"/>
        <v>0.02</v>
      </c>
      <c r="S13" s="78">
        <f t="shared" si="8"/>
        <v>0.02</v>
      </c>
      <c r="T13" s="78">
        <f t="shared" si="9"/>
        <v>0.02</v>
      </c>
      <c r="U13" s="78">
        <f t="shared" si="10"/>
        <v>0.02</v>
      </c>
      <c r="V13" s="78">
        <f t="shared" si="11"/>
        <v>0.02</v>
      </c>
      <c r="W13" s="78">
        <f t="shared" si="12"/>
        <v>0.02</v>
      </c>
      <c r="X13" s="78">
        <f t="shared" si="13"/>
        <v>0.02</v>
      </c>
      <c r="Y13" s="78">
        <f t="shared" si="14"/>
        <v>0.02</v>
      </c>
      <c r="Z13" s="78">
        <f t="shared" si="15"/>
        <v>0.02</v>
      </c>
      <c r="AA13" s="78">
        <f t="shared" si="16"/>
        <v>0.02</v>
      </c>
      <c r="AB13" s="78">
        <f t="shared" si="17"/>
        <v>0.02</v>
      </c>
      <c r="AC13" s="78">
        <f t="shared" si="18"/>
        <v>0.02</v>
      </c>
      <c r="AD13" s="78">
        <f t="shared" si="19"/>
        <v>0.03</v>
      </c>
      <c r="AE13" s="78">
        <f t="shared" si="20"/>
        <v>0.02</v>
      </c>
      <c r="AF13" s="78">
        <f t="shared" si="21"/>
        <v>0.02</v>
      </c>
      <c r="AG13" s="78">
        <f t="shared" si="22"/>
        <v>0.02</v>
      </c>
      <c r="AH13" s="78">
        <f t="shared" si="23"/>
        <v>0.02</v>
      </c>
      <c r="AI13" s="78">
        <f t="shared" si="24"/>
        <v>0.02</v>
      </c>
      <c r="AJ13" s="78">
        <f t="shared" si="25"/>
        <v>0.02</v>
      </c>
    </row>
    <row r="14" spans="1:36" ht="12.95" customHeight="1" x14ac:dyDescent="0.15">
      <c r="A14" s="87">
        <v>351</v>
      </c>
      <c r="B14" s="99" t="s">
        <v>39</v>
      </c>
      <c r="C14" s="99"/>
      <c r="D14" s="77">
        <v>14</v>
      </c>
      <c r="E14" s="77">
        <v>9</v>
      </c>
      <c r="F14" s="4">
        <f t="shared" si="0"/>
        <v>7.0000000000000007E-2</v>
      </c>
      <c r="G14" s="5" t="s">
        <v>501</v>
      </c>
      <c r="H14" s="77" t="s">
        <v>494</v>
      </c>
      <c r="I14" s="77" t="s">
        <v>501</v>
      </c>
      <c r="J14" s="1" t="s">
        <v>15</v>
      </c>
      <c r="K14" s="78">
        <f t="shared" si="1"/>
        <v>7.0000000000000007E-2</v>
      </c>
      <c r="L14" s="78">
        <f t="shared" si="2"/>
        <v>7.0000000000000007E-2</v>
      </c>
      <c r="M14" s="78">
        <f t="shared" si="3"/>
        <v>7.0000000000000007E-2</v>
      </c>
      <c r="N14" s="78">
        <f t="shared" si="4"/>
        <v>7.0000000000000007E-2</v>
      </c>
      <c r="O14" s="78">
        <f t="shared" si="5"/>
        <v>0.08</v>
      </c>
      <c r="P14" s="78">
        <f t="shared" si="26"/>
        <v>7.0000000000000007E-2</v>
      </c>
      <c r="Q14" s="78">
        <f t="shared" si="6"/>
        <v>7.0000000000000007E-2</v>
      </c>
      <c r="R14" s="78">
        <f t="shared" si="7"/>
        <v>7.0000000000000007E-2</v>
      </c>
      <c r="S14" s="78">
        <f t="shared" si="8"/>
        <v>7.0000000000000007E-2</v>
      </c>
      <c r="T14" s="78">
        <f t="shared" si="9"/>
        <v>0.06</v>
      </c>
      <c r="U14" s="78">
        <f t="shared" si="10"/>
        <v>7.0000000000000007E-2</v>
      </c>
      <c r="V14" s="78">
        <f t="shared" si="11"/>
        <v>0.08</v>
      </c>
      <c r="W14" s="78">
        <f t="shared" si="12"/>
        <v>7.0000000000000007E-2</v>
      </c>
      <c r="X14" s="78">
        <f t="shared" si="13"/>
        <v>7.0000000000000007E-2</v>
      </c>
      <c r="Y14" s="78">
        <f t="shared" si="14"/>
        <v>0.06</v>
      </c>
      <c r="Z14" s="78">
        <f t="shared" si="15"/>
        <v>7.0000000000000007E-2</v>
      </c>
      <c r="AA14" s="78">
        <f t="shared" si="16"/>
        <v>7.0000000000000007E-2</v>
      </c>
      <c r="AB14" s="78">
        <f t="shared" si="17"/>
        <v>7.0000000000000007E-2</v>
      </c>
      <c r="AC14" s="78">
        <f t="shared" si="18"/>
        <v>7.0000000000000007E-2</v>
      </c>
      <c r="AD14" s="78">
        <f t="shared" si="19"/>
        <v>0.09</v>
      </c>
      <c r="AE14" s="78">
        <f t="shared" si="20"/>
        <v>0.06</v>
      </c>
      <c r="AF14" s="78">
        <f t="shared" si="21"/>
        <v>7.0000000000000007E-2</v>
      </c>
      <c r="AG14" s="78">
        <f t="shared" si="22"/>
        <v>7.0000000000000007E-2</v>
      </c>
      <c r="AH14" s="78">
        <f t="shared" si="23"/>
        <v>7.0000000000000007E-2</v>
      </c>
      <c r="AI14" s="78">
        <f t="shared" si="24"/>
        <v>7.0000000000000007E-2</v>
      </c>
      <c r="AJ14" s="78">
        <f t="shared" si="25"/>
        <v>7.0000000000000007E-2</v>
      </c>
    </row>
    <row r="15" spans="1:36" ht="12.95" customHeight="1" x14ac:dyDescent="0.15">
      <c r="A15" s="87">
        <v>352</v>
      </c>
      <c r="B15" s="99" t="s">
        <v>39</v>
      </c>
      <c r="C15" s="99"/>
      <c r="D15" s="77">
        <v>10</v>
      </c>
      <c r="E15" s="77">
        <v>9</v>
      </c>
      <c r="F15" s="4">
        <f t="shared" si="0"/>
        <v>0.04</v>
      </c>
      <c r="G15" s="5"/>
      <c r="H15" s="77"/>
      <c r="I15" s="5"/>
      <c r="J15" s="1" t="s">
        <v>15</v>
      </c>
      <c r="K15" s="78">
        <f t="shared" si="1"/>
        <v>0.04</v>
      </c>
      <c r="L15" s="78">
        <f t="shared" si="2"/>
        <v>0.04</v>
      </c>
      <c r="M15" s="78">
        <f t="shared" si="3"/>
        <v>0.04</v>
      </c>
      <c r="N15" s="78">
        <f t="shared" si="4"/>
        <v>0.04</v>
      </c>
      <c r="O15" s="78">
        <f t="shared" si="5"/>
        <v>0.04</v>
      </c>
      <c r="P15" s="78">
        <f t="shared" si="26"/>
        <v>0.04</v>
      </c>
      <c r="Q15" s="78">
        <f t="shared" si="6"/>
        <v>0.04</v>
      </c>
      <c r="R15" s="78">
        <f t="shared" si="7"/>
        <v>0.04</v>
      </c>
      <c r="S15" s="78">
        <f t="shared" si="8"/>
        <v>0.04</v>
      </c>
      <c r="T15" s="78">
        <f t="shared" si="9"/>
        <v>0.04</v>
      </c>
      <c r="U15" s="78">
        <f t="shared" si="10"/>
        <v>0.04</v>
      </c>
      <c r="V15" s="78">
        <f t="shared" si="11"/>
        <v>0.04</v>
      </c>
      <c r="W15" s="78">
        <f t="shared" si="12"/>
        <v>0.04</v>
      </c>
      <c r="X15" s="78">
        <f t="shared" si="13"/>
        <v>0.04</v>
      </c>
      <c r="Y15" s="78">
        <f t="shared" si="14"/>
        <v>0.03</v>
      </c>
      <c r="Z15" s="78">
        <f t="shared" si="15"/>
        <v>0.04</v>
      </c>
      <c r="AA15" s="78">
        <f t="shared" si="16"/>
        <v>0.04</v>
      </c>
      <c r="AB15" s="78">
        <f t="shared" si="17"/>
        <v>0.04</v>
      </c>
      <c r="AC15" s="78">
        <f t="shared" si="18"/>
        <v>0.04</v>
      </c>
      <c r="AD15" s="78">
        <f t="shared" si="19"/>
        <v>0.05</v>
      </c>
      <c r="AE15" s="78">
        <f t="shared" si="20"/>
        <v>0.03</v>
      </c>
      <c r="AF15" s="78">
        <f t="shared" si="21"/>
        <v>0.04</v>
      </c>
      <c r="AG15" s="78">
        <f t="shared" si="22"/>
        <v>0.04</v>
      </c>
      <c r="AH15" s="78">
        <f t="shared" si="23"/>
        <v>0.03</v>
      </c>
      <c r="AI15" s="78">
        <f t="shared" si="24"/>
        <v>0.04</v>
      </c>
      <c r="AJ15" s="78">
        <f t="shared" si="25"/>
        <v>0.04</v>
      </c>
    </row>
    <row r="16" spans="1:36" ht="12.95" customHeight="1" x14ac:dyDescent="0.15">
      <c r="A16" s="87">
        <v>353</v>
      </c>
      <c r="B16" s="99" t="s">
        <v>39</v>
      </c>
      <c r="C16" s="99"/>
      <c r="D16" s="77">
        <v>14</v>
      </c>
      <c r="E16" s="77">
        <v>10</v>
      </c>
      <c r="F16" s="4">
        <f t="shared" si="0"/>
        <v>0.08</v>
      </c>
      <c r="G16" s="5"/>
      <c r="H16" s="77"/>
      <c r="I16" s="77"/>
      <c r="J16" s="1" t="s">
        <v>15</v>
      </c>
      <c r="K16" s="78">
        <f t="shared" si="1"/>
        <v>0.08</v>
      </c>
      <c r="L16" s="78">
        <f t="shared" si="2"/>
        <v>0.08</v>
      </c>
      <c r="M16" s="78">
        <f t="shared" si="3"/>
        <v>0.08</v>
      </c>
      <c r="N16" s="78">
        <f t="shared" si="4"/>
        <v>0.08</v>
      </c>
      <c r="O16" s="78">
        <f t="shared" si="5"/>
        <v>0.08</v>
      </c>
      <c r="P16" s="78">
        <f t="shared" si="26"/>
        <v>0.08</v>
      </c>
      <c r="Q16" s="78">
        <f t="shared" si="6"/>
        <v>0.08</v>
      </c>
      <c r="R16" s="78">
        <f t="shared" si="7"/>
        <v>0.08</v>
      </c>
      <c r="S16" s="78">
        <f t="shared" si="8"/>
        <v>0.08</v>
      </c>
      <c r="T16" s="78">
        <f t="shared" si="9"/>
        <v>7.0000000000000007E-2</v>
      </c>
      <c r="U16" s="78">
        <f t="shared" si="10"/>
        <v>0.08</v>
      </c>
      <c r="V16" s="78">
        <f t="shared" si="11"/>
        <v>0.08</v>
      </c>
      <c r="W16" s="78">
        <f t="shared" si="12"/>
        <v>0.08</v>
      </c>
      <c r="X16" s="78">
        <f t="shared" si="13"/>
        <v>0.08</v>
      </c>
      <c r="Y16" s="78">
        <f t="shared" si="14"/>
        <v>7.0000000000000007E-2</v>
      </c>
      <c r="Z16" s="78">
        <f t="shared" si="15"/>
        <v>0.08</v>
      </c>
      <c r="AA16" s="78">
        <f t="shared" si="16"/>
        <v>7.0000000000000007E-2</v>
      </c>
      <c r="AB16" s="78">
        <f t="shared" si="17"/>
        <v>0.08</v>
      </c>
      <c r="AC16" s="78">
        <f t="shared" si="18"/>
        <v>0.08</v>
      </c>
      <c r="AD16" s="78">
        <f t="shared" si="19"/>
        <v>0.1</v>
      </c>
      <c r="AE16" s="78">
        <f t="shared" si="20"/>
        <v>7.0000000000000007E-2</v>
      </c>
      <c r="AF16" s="78">
        <f t="shared" si="21"/>
        <v>0.08</v>
      </c>
      <c r="AG16" s="78">
        <f t="shared" si="22"/>
        <v>7.0000000000000007E-2</v>
      </c>
      <c r="AH16" s="78">
        <f t="shared" si="23"/>
        <v>7.0000000000000007E-2</v>
      </c>
      <c r="AI16" s="78">
        <f t="shared" si="24"/>
        <v>0.08</v>
      </c>
      <c r="AJ16" s="78">
        <f t="shared" si="25"/>
        <v>7.0000000000000007E-2</v>
      </c>
    </row>
    <row r="17" spans="1:36" ht="12.95" customHeight="1" x14ac:dyDescent="0.15">
      <c r="A17" s="87">
        <v>354</v>
      </c>
      <c r="B17" s="99" t="s">
        <v>39</v>
      </c>
      <c r="C17" s="99"/>
      <c r="D17" s="77">
        <v>22</v>
      </c>
      <c r="E17" s="77">
        <v>14</v>
      </c>
      <c r="F17" s="4">
        <f t="shared" si="0"/>
        <v>0.26</v>
      </c>
      <c r="G17" s="5"/>
      <c r="H17" s="77"/>
      <c r="I17" s="77"/>
      <c r="J17" s="1" t="s">
        <v>15</v>
      </c>
      <c r="K17" s="78">
        <f t="shared" si="1"/>
        <v>0.24</v>
      </c>
      <c r="L17" s="78">
        <f t="shared" si="2"/>
        <v>0.26</v>
      </c>
      <c r="M17" s="78">
        <f t="shared" si="3"/>
        <v>0.25</v>
      </c>
      <c r="N17" s="78">
        <f t="shared" si="4"/>
        <v>0.26</v>
      </c>
      <c r="O17" s="78">
        <f t="shared" si="5"/>
        <v>0.27</v>
      </c>
      <c r="P17" s="78">
        <f t="shared" si="26"/>
        <v>0.25</v>
      </c>
      <c r="Q17" s="78">
        <f t="shared" si="6"/>
        <v>0.24</v>
      </c>
      <c r="R17" s="78">
        <f t="shared" si="7"/>
        <v>0.27</v>
      </c>
      <c r="S17" s="78">
        <f t="shared" si="8"/>
        <v>0.26</v>
      </c>
      <c r="T17" s="78">
        <f t="shared" si="9"/>
        <v>0.25</v>
      </c>
      <c r="U17" s="78">
        <f t="shared" si="10"/>
        <v>0.26</v>
      </c>
      <c r="V17" s="78">
        <f t="shared" si="11"/>
        <v>0.28000000000000003</v>
      </c>
      <c r="W17" s="78">
        <f t="shared" si="12"/>
        <v>0.26</v>
      </c>
      <c r="X17" s="78">
        <f t="shared" si="13"/>
        <v>0.26</v>
      </c>
      <c r="Y17" s="78">
        <f t="shared" si="14"/>
        <v>0.24</v>
      </c>
      <c r="Z17" s="78">
        <f t="shared" si="15"/>
        <v>0.26</v>
      </c>
      <c r="AA17" s="78">
        <f t="shared" si="16"/>
        <v>0.23</v>
      </c>
      <c r="AB17" s="78">
        <f t="shared" si="17"/>
        <v>0.27</v>
      </c>
      <c r="AC17" s="78">
        <f t="shared" si="18"/>
        <v>0.27</v>
      </c>
      <c r="AD17" s="78">
        <f t="shared" si="19"/>
        <v>0.28999999999999998</v>
      </c>
      <c r="AE17" s="78">
        <f t="shared" si="20"/>
        <v>0.24</v>
      </c>
      <c r="AF17" s="78">
        <f t="shared" si="21"/>
        <v>0.27</v>
      </c>
      <c r="AG17" s="78">
        <f t="shared" si="22"/>
        <v>0.24</v>
      </c>
      <c r="AH17" s="78">
        <f t="shared" si="23"/>
        <v>0.24</v>
      </c>
      <c r="AI17" s="78">
        <f t="shared" si="24"/>
        <v>0.26</v>
      </c>
      <c r="AJ17" s="78">
        <f t="shared" si="25"/>
        <v>0.24</v>
      </c>
    </row>
    <row r="18" spans="1:36" ht="12.95" customHeight="1" x14ac:dyDescent="0.15">
      <c r="A18" s="87">
        <v>355</v>
      </c>
      <c r="B18" s="99" t="s">
        <v>39</v>
      </c>
      <c r="C18" s="99"/>
      <c r="D18" s="77">
        <v>12</v>
      </c>
      <c r="E18" s="77">
        <v>10</v>
      </c>
      <c r="F18" s="4">
        <f t="shared" si="0"/>
        <v>0.06</v>
      </c>
      <c r="G18" s="5"/>
      <c r="H18" s="77"/>
      <c r="I18" s="77"/>
      <c r="J18" s="1" t="s">
        <v>15</v>
      </c>
      <c r="K18" s="78">
        <f t="shared" si="1"/>
        <v>0.06</v>
      </c>
      <c r="L18" s="78">
        <f t="shared" si="2"/>
        <v>0.06</v>
      </c>
      <c r="M18" s="78">
        <f t="shared" si="3"/>
        <v>0.06</v>
      </c>
      <c r="N18" s="78">
        <f t="shared" si="4"/>
        <v>0.06</v>
      </c>
      <c r="O18" s="78">
        <f t="shared" si="5"/>
        <v>0.06</v>
      </c>
      <c r="P18" s="78">
        <f t="shared" si="26"/>
        <v>0.06</v>
      </c>
      <c r="Q18" s="78">
        <f t="shared" si="6"/>
        <v>0.06</v>
      </c>
      <c r="R18" s="78">
        <f t="shared" si="7"/>
        <v>0.06</v>
      </c>
      <c r="S18" s="78">
        <f t="shared" si="8"/>
        <v>0.06</v>
      </c>
      <c r="T18" s="78">
        <f t="shared" si="9"/>
        <v>0.06</v>
      </c>
      <c r="U18" s="78">
        <f t="shared" si="10"/>
        <v>0.06</v>
      </c>
      <c r="V18" s="78">
        <f t="shared" si="11"/>
        <v>0.06</v>
      </c>
      <c r="W18" s="78">
        <f t="shared" si="12"/>
        <v>0.06</v>
      </c>
      <c r="X18" s="78">
        <f t="shared" si="13"/>
        <v>0.06</v>
      </c>
      <c r="Y18" s="78">
        <f t="shared" si="14"/>
        <v>0.05</v>
      </c>
      <c r="Z18" s="78">
        <f t="shared" si="15"/>
        <v>0.06</v>
      </c>
      <c r="AA18" s="78">
        <f t="shared" si="16"/>
        <v>0.06</v>
      </c>
      <c r="AB18" s="78">
        <f t="shared" si="17"/>
        <v>0.06</v>
      </c>
      <c r="AC18" s="78">
        <f t="shared" si="18"/>
        <v>0.06</v>
      </c>
      <c r="AD18" s="78">
        <f t="shared" si="19"/>
        <v>7.0000000000000007E-2</v>
      </c>
      <c r="AE18" s="78">
        <f t="shared" si="20"/>
        <v>0.05</v>
      </c>
      <c r="AF18" s="78">
        <f t="shared" si="21"/>
        <v>0.06</v>
      </c>
      <c r="AG18" s="78">
        <f t="shared" si="22"/>
        <v>0.05</v>
      </c>
      <c r="AH18" s="78">
        <f t="shared" si="23"/>
        <v>0.05</v>
      </c>
      <c r="AI18" s="78">
        <f t="shared" si="24"/>
        <v>0.06</v>
      </c>
      <c r="AJ18" s="78">
        <f t="shared" si="25"/>
        <v>0.05</v>
      </c>
    </row>
    <row r="19" spans="1:36" ht="12.95" customHeight="1" x14ac:dyDescent="0.15">
      <c r="A19" s="87">
        <v>356</v>
      </c>
      <c r="B19" s="99" t="s">
        <v>39</v>
      </c>
      <c r="C19" s="99"/>
      <c r="D19" s="77">
        <v>32</v>
      </c>
      <c r="E19" s="77">
        <v>14</v>
      </c>
      <c r="F19" s="4">
        <f t="shared" si="0"/>
        <v>0.51</v>
      </c>
      <c r="G19" s="5" t="s">
        <v>501</v>
      </c>
      <c r="H19" s="77"/>
      <c r="I19" s="77"/>
      <c r="J19" s="1" t="s">
        <v>15</v>
      </c>
      <c r="K19" s="78">
        <f t="shared" si="1"/>
        <v>0.46</v>
      </c>
      <c r="L19" s="78">
        <f t="shared" si="2"/>
        <v>0.52</v>
      </c>
      <c r="M19" s="78">
        <f t="shared" si="3"/>
        <v>0.49</v>
      </c>
      <c r="N19" s="78">
        <f t="shared" si="4"/>
        <v>0.51</v>
      </c>
      <c r="O19" s="78">
        <f t="shared" si="5"/>
        <v>0.52</v>
      </c>
      <c r="P19" s="78">
        <f t="shared" si="26"/>
        <v>0.51</v>
      </c>
      <c r="Q19" s="78">
        <f t="shared" si="6"/>
        <v>0.48</v>
      </c>
      <c r="R19" s="78">
        <f t="shared" si="7"/>
        <v>0.54</v>
      </c>
      <c r="S19" s="78">
        <f t="shared" si="8"/>
        <v>0.5</v>
      </c>
      <c r="T19" s="78">
        <f t="shared" si="9"/>
        <v>0.47</v>
      </c>
      <c r="U19" s="78">
        <f t="shared" si="10"/>
        <v>0.47</v>
      </c>
      <c r="V19" s="78">
        <f t="shared" si="11"/>
        <v>0.57999999999999996</v>
      </c>
      <c r="W19" s="78">
        <f t="shared" si="12"/>
        <v>0.52</v>
      </c>
      <c r="X19" s="78">
        <f t="shared" si="13"/>
        <v>0.51</v>
      </c>
      <c r="Y19" s="78">
        <f t="shared" si="14"/>
        <v>0.51</v>
      </c>
      <c r="Z19" s="78">
        <f t="shared" si="15"/>
        <v>0.51</v>
      </c>
      <c r="AA19" s="78">
        <f t="shared" si="16"/>
        <v>0.46</v>
      </c>
      <c r="AB19" s="78">
        <f t="shared" si="17"/>
        <v>0.56999999999999995</v>
      </c>
      <c r="AC19" s="78">
        <f t="shared" si="18"/>
        <v>0.54</v>
      </c>
      <c r="AD19" s="78">
        <f t="shared" si="19"/>
        <v>0.54</v>
      </c>
      <c r="AE19" s="78">
        <f t="shared" si="20"/>
        <v>0.49</v>
      </c>
      <c r="AF19" s="78">
        <f t="shared" si="21"/>
        <v>0.54</v>
      </c>
      <c r="AG19" s="78">
        <f t="shared" si="22"/>
        <v>0.49</v>
      </c>
      <c r="AH19" s="78">
        <f t="shared" si="23"/>
        <v>0.51</v>
      </c>
      <c r="AI19" s="78">
        <f t="shared" si="24"/>
        <v>0.52</v>
      </c>
      <c r="AJ19" s="78">
        <f t="shared" si="25"/>
        <v>0.51</v>
      </c>
    </row>
    <row r="20" spans="1:36" ht="12.95" customHeight="1" x14ac:dyDescent="0.15">
      <c r="A20" s="87">
        <v>357</v>
      </c>
      <c r="B20" s="99" t="s">
        <v>39</v>
      </c>
      <c r="C20" s="99"/>
      <c r="D20" s="77">
        <v>22</v>
      </c>
      <c r="E20" s="77">
        <v>14</v>
      </c>
      <c r="F20" s="4">
        <f t="shared" si="0"/>
        <v>0.26</v>
      </c>
      <c r="G20" s="5"/>
      <c r="H20" s="77"/>
      <c r="I20" s="77"/>
      <c r="J20" s="1" t="s">
        <v>15</v>
      </c>
      <c r="K20" s="78">
        <f t="shared" si="1"/>
        <v>0.24</v>
      </c>
      <c r="L20" s="78">
        <f t="shared" si="2"/>
        <v>0.26</v>
      </c>
      <c r="M20" s="78">
        <f t="shared" si="3"/>
        <v>0.25</v>
      </c>
      <c r="N20" s="78">
        <f t="shared" si="4"/>
        <v>0.26</v>
      </c>
      <c r="O20" s="78">
        <f t="shared" si="5"/>
        <v>0.27</v>
      </c>
      <c r="P20" s="78">
        <f t="shared" si="26"/>
        <v>0.25</v>
      </c>
      <c r="Q20" s="78">
        <f t="shared" si="6"/>
        <v>0.24</v>
      </c>
      <c r="R20" s="78">
        <f t="shared" si="7"/>
        <v>0.27</v>
      </c>
      <c r="S20" s="78">
        <f t="shared" si="8"/>
        <v>0.26</v>
      </c>
      <c r="T20" s="78">
        <f t="shared" si="9"/>
        <v>0.25</v>
      </c>
      <c r="U20" s="78">
        <f t="shared" si="10"/>
        <v>0.26</v>
      </c>
      <c r="V20" s="78">
        <f t="shared" si="11"/>
        <v>0.28000000000000003</v>
      </c>
      <c r="W20" s="78">
        <f t="shared" si="12"/>
        <v>0.26</v>
      </c>
      <c r="X20" s="78">
        <f t="shared" si="13"/>
        <v>0.26</v>
      </c>
      <c r="Y20" s="78">
        <f t="shared" si="14"/>
        <v>0.24</v>
      </c>
      <c r="Z20" s="78">
        <f t="shared" si="15"/>
        <v>0.26</v>
      </c>
      <c r="AA20" s="78">
        <f t="shared" si="16"/>
        <v>0.23</v>
      </c>
      <c r="AB20" s="78">
        <f t="shared" si="17"/>
        <v>0.27</v>
      </c>
      <c r="AC20" s="78">
        <f t="shared" si="18"/>
        <v>0.27</v>
      </c>
      <c r="AD20" s="78">
        <f t="shared" si="19"/>
        <v>0.28999999999999998</v>
      </c>
      <c r="AE20" s="78">
        <f t="shared" si="20"/>
        <v>0.24</v>
      </c>
      <c r="AF20" s="78">
        <f t="shared" si="21"/>
        <v>0.27</v>
      </c>
      <c r="AG20" s="78">
        <f t="shared" si="22"/>
        <v>0.24</v>
      </c>
      <c r="AH20" s="78">
        <f t="shared" si="23"/>
        <v>0.24</v>
      </c>
      <c r="AI20" s="78">
        <f t="shared" si="24"/>
        <v>0.26</v>
      </c>
      <c r="AJ20" s="78">
        <f t="shared" si="25"/>
        <v>0.24</v>
      </c>
    </row>
    <row r="21" spans="1:36" ht="12.95" customHeight="1" x14ac:dyDescent="0.15">
      <c r="A21" s="87">
        <v>358</v>
      </c>
      <c r="B21" s="99" t="s">
        <v>39</v>
      </c>
      <c r="C21" s="99"/>
      <c r="D21" s="77">
        <v>24</v>
      </c>
      <c r="E21" s="77">
        <v>14</v>
      </c>
      <c r="F21" s="4">
        <f t="shared" si="0"/>
        <v>0.3</v>
      </c>
      <c r="G21" s="5"/>
      <c r="H21" s="77"/>
      <c r="I21" s="77"/>
      <c r="J21" s="1" t="s">
        <v>15</v>
      </c>
      <c r="K21" s="78">
        <f t="shared" si="1"/>
        <v>0.28000000000000003</v>
      </c>
      <c r="L21" s="78">
        <f t="shared" si="2"/>
        <v>0.31</v>
      </c>
      <c r="M21" s="78">
        <f t="shared" si="3"/>
        <v>0.3</v>
      </c>
      <c r="N21" s="78">
        <f t="shared" si="4"/>
        <v>0.3</v>
      </c>
      <c r="O21" s="78">
        <f t="shared" si="5"/>
        <v>0.31</v>
      </c>
      <c r="P21" s="78">
        <f t="shared" si="26"/>
        <v>0.3</v>
      </c>
      <c r="Q21" s="78">
        <f t="shared" si="6"/>
        <v>0.28000000000000003</v>
      </c>
      <c r="R21" s="78">
        <f t="shared" si="7"/>
        <v>0.31</v>
      </c>
      <c r="S21" s="78">
        <f t="shared" si="8"/>
        <v>0.3</v>
      </c>
      <c r="T21" s="78">
        <f t="shared" si="9"/>
        <v>0.28999999999999998</v>
      </c>
      <c r="U21" s="78">
        <f t="shared" si="10"/>
        <v>0.3</v>
      </c>
      <c r="V21" s="78">
        <f t="shared" si="11"/>
        <v>0.33</v>
      </c>
      <c r="W21" s="78">
        <f t="shared" si="12"/>
        <v>0.31</v>
      </c>
      <c r="X21" s="78">
        <f t="shared" si="13"/>
        <v>0.3</v>
      </c>
      <c r="Y21" s="78">
        <f t="shared" si="14"/>
        <v>0.28999999999999998</v>
      </c>
      <c r="Z21" s="78">
        <f t="shared" si="15"/>
        <v>0.3</v>
      </c>
      <c r="AA21" s="78">
        <f t="shared" si="16"/>
        <v>0.27</v>
      </c>
      <c r="AB21" s="78">
        <f t="shared" si="17"/>
        <v>0.32</v>
      </c>
      <c r="AC21" s="78">
        <f t="shared" si="18"/>
        <v>0.31</v>
      </c>
      <c r="AD21" s="78">
        <f t="shared" si="19"/>
        <v>0.34</v>
      </c>
      <c r="AE21" s="78">
        <f t="shared" si="20"/>
        <v>0.28000000000000003</v>
      </c>
      <c r="AF21" s="78">
        <f t="shared" si="21"/>
        <v>0.31</v>
      </c>
      <c r="AG21" s="78">
        <f t="shared" si="22"/>
        <v>0.28000000000000003</v>
      </c>
      <c r="AH21" s="78">
        <f t="shared" si="23"/>
        <v>0.28999999999999998</v>
      </c>
      <c r="AI21" s="78">
        <f t="shared" si="24"/>
        <v>0.31</v>
      </c>
      <c r="AJ21" s="78">
        <f t="shared" si="25"/>
        <v>0.28999999999999998</v>
      </c>
    </row>
    <row r="22" spans="1:36" ht="12.95" customHeight="1" x14ac:dyDescent="0.15">
      <c r="A22" s="87">
        <v>359</v>
      </c>
      <c r="B22" s="99" t="s">
        <v>39</v>
      </c>
      <c r="C22" s="99"/>
      <c r="D22" s="77">
        <v>14</v>
      </c>
      <c r="E22" s="77">
        <v>13</v>
      </c>
      <c r="F22" s="4">
        <f t="shared" si="0"/>
        <v>0.11</v>
      </c>
      <c r="G22" s="5" t="s">
        <v>492</v>
      </c>
      <c r="H22" s="77"/>
      <c r="I22" s="77"/>
      <c r="J22" s="1" t="s">
        <v>15</v>
      </c>
      <c r="K22" s="78">
        <f t="shared" si="1"/>
        <v>0.1</v>
      </c>
      <c r="L22" s="78">
        <f t="shared" si="2"/>
        <v>0.11</v>
      </c>
      <c r="M22" s="78">
        <f t="shared" si="3"/>
        <v>0.11</v>
      </c>
      <c r="N22" s="78">
        <f t="shared" si="4"/>
        <v>0.11</v>
      </c>
      <c r="O22" s="78">
        <f t="shared" si="5"/>
        <v>0.11</v>
      </c>
      <c r="P22" s="78">
        <f t="shared" si="26"/>
        <v>0.11</v>
      </c>
      <c r="Q22" s="78">
        <f t="shared" si="6"/>
        <v>0.1</v>
      </c>
      <c r="R22" s="78">
        <f t="shared" si="7"/>
        <v>0.1</v>
      </c>
      <c r="S22" s="78">
        <f t="shared" si="8"/>
        <v>0.11</v>
      </c>
      <c r="T22" s="78">
        <f t="shared" si="9"/>
        <v>0.11</v>
      </c>
      <c r="U22" s="78">
        <f t="shared" si="10"/>
        <v>0.1</v>
      </c>
      <c r="V22" s="78">
        <f t="shared" si="11"/>
        <v>0.11</v>
      </c>
      <c r="W22" s="78">
        <f t="shared" si="12"/>
        <v>0.11</v>
      </c>
      <c r="X22" s="78">
        <f t="shared" si="13"/>
        <v>0.11</v>
      </c>
      <c r="Y22" s="78">
        <f t="shared" si="14"/>
        <v>0.09</v>
      </c>
      <c r="Z22" s="78">
        <f t="shared" si="15"/>
        <v>0.11</v>
      </c>
      <c r="AA22" s="78">
        <f t="shared" si="16"/>
        <v>0.1</v>
      </c>
      <c r="AB22" s="78">
        <f t="shared" si="17"/>
        <v>0.1</v>
      </c>
      <c r="AC22" s="78">
        <f t="shared" si="18"/>
        <v>0.1</v>
      </c>
      <c r="AD22" s="78">
        <f t="shared" si="19"/>
        <v>0.13</v>
      </c>
      <c r="AE22" s="78">
        <f t="shared" si="20"/>
        <v>0.09</v>
      </c>
      <c r="AF22" s="78">
        <f t="shared" si="21"/>
        <v>0.1</v>
      </c>
      <c r="AG22" s="78">
        <f t="shared" si="22"/>
        <v>0.09</v>
      </c>
      <c r="AH22" s="78">
        <f t="shared" si="23"/>
        <v>0.09</v>
      </c>
      <c r="AI22" s="78">
        <f t="shared" si="24"/>
        <v>0.11</v>
      </c>
      <c r="AJ22" s="78">
        <f t="shared" si="25"/>
        <v>0.09</v>
      </c>
    </row>
    <row r="23" spans="1:36" ht="12.95" customHeight="1" x14ac:dyDescent="0.15">
      <c r="A23" s="77"/>
      <c r="B23" s="99"/>
      <c r="C23" s="99"/>
      <c r="D23" s="77"/>
      <c r="E23" s="77"/>
      <c r="F23" s="4" t="str">
        <f t="shared" si="0"/>
        <v/>
      </c>
      <c r="G23" s="5"/>
      <c r="H23" s="77"/>
      <c r="I23" s="77"/>
      <c r="J23" s="1" t="s">
        <v>15</v>
      </c>
      <c r="K23" s="78" t="e">
        <f t="shared" si="1"/>
        <v>#NUM!</v>
      </c>
      <c r="L23" s="78" t="e">
        <f t="shared" si="2"/>
        <v>#NUM!</v>
      </c>
      <c r="M23" s="78" t="e">
        <f t="shared" si="3"/>
        <v>#NUM!</v>
      </c>
      <c r="N23" s="78" t="e">
        <f t="shared" si="4"/>
        <v>#NUM!</v>
      </c>
      <c r="O23" s="78" t="e">
        <f t="shared" si="5"/>
        <v>#NUM!</v>
      </c>
      <c r="P23" s="78" t="e">
        <f t="shared" si="26"/>
        <v>#N/A</v>
      </c>
      <c r="Q23" s="78" t="e">
        <f t="shared" si="6"/>
        <v>#NUM!</v>
      </c>
      <c r="R23" s="78" t="e">
        <f t="shared" si="7"/>
        <v>#NUM!</v>
      </c>
      <c r="S23" s="78" t="e">
        <f t="shared" si="8"/>
        <v>#NUM!</v>
      </c>
      <c r="T23" s="78" t="e">
        <f t="shared" si="9"/>
        <v>#NUM!</v>
      </c>
      <c r="U23" s="78" t="e">
        <f t="shared" si="10"/>
        <v>#N/A</v>
      </c>
      <c r="V23" s="78" t="e">
        <f t="shared" si="11"/>
        <v>#NUM!</v>
      </c>
      <c r="W23" s="78" t="e">
        <f t="shared" si="12"/>
        <v>#NUM!</v>
      </c>
      <c r="X23" s="78" t="e">
        <f t="shared" si="13"/>
        <v>#NUM!</v>
      </c>
      <c r="Y23" s="78" t="e">
        <f t="shared" si="14"/>
        <v>#NUM!</v>
      </c>
      <c r="Z23" s="78" t="e">
        <f t="shared" si="15"/>
        <v>#N/A</v>
      </c>
      <c r="AA23" s="78" t="e">
        <f t="shared" si="16"/>
        <v>#NUM!</v>
      </c>
      <c r="AB23" s="78" t="e">
        <f t="shared" si="17"/>
        <v>#NUM!</v>
      </c>
      <c r="AC23" s="78" t="e">
        <f t="shared" si="18"/>
        <v>#NUM!</v>
      </c>
      <c r="AD23" s="78" t="e">
        <f t="shared" si="19"/>
        <v>#NUM!</v>
      </c>
      <c r="AE23" s="78" t="e">
        <f t="shared" si="20"/>
        <v>#NUM!</v>
      </c>
      <c r="AF23" s="78" t="e">
        <f t="shared" si="21"/>
        <v>#N/A</v>
      </c>
      <c r="AG23" s="78" t="e">
        <f t="shared" si="22"/>
        <v>#NUM!</v>
      </c>
      <c r="AH23" s="78" t="e">
        <f t="shared" si="23"/>
        <v>#NUM!</v>
      </c>
      <c r="AI23" s="78" t="e">
        <f t="shared" si="24"/>
        <v>#NUM!</v>
      </c>
      <c r="AJ23" s="78" t="e">
        <f t="shared" si="25"/>
        <v>#N/A</v>
      </c>
    </row>
    <row r="24" spans="1:36" ht="12.95" customHeight="1" x14ac:dyDescent="0.15">
      <c r="A24" s="77"/>
      <c r="B24" s="99"/>
      <c r="C24" s="99"/>
      <c r="D24" s="77"/>
      <c r="E24" s="77"/>
      <c r="F24" s="4" t="str">
        <f t="shared" si="0"/>
        <v/>
      </c>
      <c r="G24" s="5"/>
      <c r="H24" s="77"/>
      <c r="I24" s="77"/>
      <c r="J24" s="1" t="s">
        <v>15</v>
      </c>
      <c r="K24" s="78" t="e">
        <f t="shared" si="1"/>
        <v>#NUM!</v>
      </c>
      <c r="L24" s="78" t="e">
        <f t="shared" si="2"/>
        <v>#NUM!</v>
      </c>
      <c r="M24" s="78" t="e">
        <f t="shared" si="3"/>
        <v>#NUM!</v>
      </c>
      <c r="N24" s="78" t="e">
        <f t="shared" si="4"/>
        <v>#NUM!</v>
      </c>
      <c r="O24" s="78" t="e">
        <f t="shared" si="5"/>
        <v>#NUM!</v>
      </c>
      <c r="P24" s="78" t="e">
        <f t="shared" si="26"/>
        <v>#N/A</v>
      </c>
      <c r="Q24" s="78" t="e">
        <f t="shared" si="6"/>
        <v>#NUM!</v>
      </c>
      <c r="R24" s="78" t="e">
        <f t="shared" si="7"/>
        <v>#NUM!</v>
      </c>
      <c r="S24" s="78" t="e">
        <f t="shared" si="8"/>
        <v>#NUM!</v>
      </c>
      <c r="T24" s="78" t="e">
        <f t="shared" si="9"/>
        <v>#NUM!</v>
      </c>
      <c r="U24" s="78" t="e">
        <f t="shared" si="10"/>
        <v>#N/A</v>
      </c>
      <c r="V24" s="78" t="e">
        <f t="shared" si="11"/>
        <v>#NUM!</v>
      </c>
      <c r="W24" s="78" t="e">
        <f t="shared" si="12"/>
        <v>#NUM!</v>
      </c>
      <c r="X24" s="78" t="e">
        <f t="shared" si="13"/>
        <v>#NUM!</v>
      </c>
      <c r="Y24" s="78" t="e">
        <f t="shared" si="14"/>
        <v>#NUM!</v>
      </c>
      <c r="Z24" s="78" t="e">
        <f t="shared" si="15"/>
        <v>#N/A</v>
      </c>
      <c r="AA24" s="78" t="e">
        <f t="shared" si="16"/>
        <v>#NUM!</v>
      </c>
      <c r="AB24" s="78" t="e">
        <f t="shared" si="17"/>
        <v>#NUM!</v>
      </c>
      <c r="AC24" s="78" t="e">
        <f t="shared" si="18"/>
        <v>#NUM!</v>
      </c>
      <c r="AD24" s="78" t="e">
        <f t="shared" si="19"/>
        <v>#NUM!</v>
      </c>
      <c r="AE24" s="78" t="e">
        <f t="shared" si="20"/>
        <v>#NUM!</v>
      </c>
      <c r="AF24" s="78" t="e">
        <f t="shared" si="21"/>
        <v>#N/A</v>
      </c>
      <c r="AG24" s="78" t="e">
        <f t="shared" si="22"/>
        <v>#NUM!</v>
      </c>
      <c r="AH24" s="78" t="e">
        <f t="shared" si="23"/>
        <v>#NUM!</v>
      </c>
      <c r="AI24" s="78" t="e">
        <f t="shared" si="24"/>
        <v>#NUM!</v>
      </c>
      <c r="AJ24" s="78" t="e">
        <f t="shared" si="25"/>
        <v>#N/A</v>
      </c>
    </row>
    <row r="25" spans="1:36" ht="12.95" customHeight="1" x14ac:dyDescent="0.15">
      <c r="A25" s="77"/>
      <c r="B25" s="99"/>
      <c r="C25" s="99"/>
      <c r="D25" s="77"/>
      <c r="E25" s="77"/>
      <c r="F25" s="4" t="str">
        <f t="shared" si="0"/>
        <v/>
      </c>
      <c r="G25" s="5"/>
      <c r="H25" s="77"/>
      <c r="I25" s="77"/>
      <c r="J25" s="1" t="s">
        <v>15</v>
      </c>
      <c r="K25" s="78" t="e">
        <f t="shared" si="1"/>
        <v>#NUM!</v>
      </c>
      <c r="L25" s="78" t="e">
        <f t="shared" si="2"/>
        <v>#NUM!</v>
      </c>
      <c r="M25" s="78" t="e">
        <f t="shared" si="3"/>
        <v>#NUM!</v>
      </c>
      <c r="N25" s="78" t="e">
        <f t="shared" si="4"/>
        <v>#NUM!</v>
      </c>
      <c r="O25" s="78" t="e">
        <f t="shared" si="5"/>
        <v>#NUM!</v>
      </c>
      <c r="P25" s="78" t="e">
        <f t="shared" si="26"/>
        <v>#N/A</v>
      </c>
      <c r="Q25" s="78" t="e">
        <f t="shared" si="6"/>
        <v>#NUM!</v>
      </c>
      <c r="R25" s="78" t="e">
        <f t="shared" si="7"/>
        <v>#NUM!</v>
      </c>
      <c r="S25" s="78" t="e">
        <f t="shared" si="8"/>
        <v>#NUM!</v>
      </c>
      <c r="T25" s="78" t="e">
        <f t="shared" si="9"/>
        <v>#NUM!</v>
      </c>
      <c r="U25" s="78" t="e">
        <f t="shared" si="10"/>
        <v>#N/A</v>
      </c>
      <c r="V25" s="78" t="e">
        <f t="shared" si="11"/>
        <v>#NUM!</v>
      </c>
      <c r="W25" s="78" t="e">
        <f t="shared" si="12"/>
        <v>#NUM!</v>
      </c>
      <c r="X25" s="78" t="e">
        <f t="shared" si="13"/>
        <v>#NUM!</v>
      </c>
      <c r="Y25" s="78" t="e">
        <f t="shared" si="14"/>
        <v>#NUM!</v>
      </c>
      <c r="Z25" s="78" t="e">
        <f t="shared" si="15"/>
        <v>#N/A</v>
      </c>
      <c r="AA25" s="78" t="e">
        <f t="shared" si="16"/>
        <v>#NUM!</v>
      </c>
      <c r="AB25" s="78" t="e">
        <f t="shared" si="17"/>
        <v>#NUM!</v>
      </c>
      <c r="AC25" s="78" t="e">
        <f t="shared" si="18"/>
        <v>#NUM!</v>
      </c>
      <c r="AD25" s="78" t="e">
        <f t="shared" si="19"/>
        <v>#NUM!</v>
      </c>
      <c r="AE25" s="78" t="e">
        <f t="shared" si="20"/>
        <v>#NUM!</v>
      </c>
      <c r="AF25" s="78" t="e">
        <f t="shared" si="21"/>
        <v>#N/A</v>
      </c>
      <c r="AG25" s="78" t="e">
        <f t="shared" si="22"/>
        <v>#NUM!</v>
      </c>
      <c r="AH25" s="78" t="e">
        <f t="shared" si="23"/>
        <v>#NUM!</v>
      </c>
      <c r="AI25" s="78" t="e">
        <f t="shared" si="24"/>
        <v>#NUM!</v>
      </c>
      <c r="AJ25" s="78" t="e">
        <f t="shared" si="25"/>
        <v>#N/A</v>
      </c>
    </row>
    <row r="26" spans="1:36" ht="12.95" customHeight="1" x14ac:dyDescent="0.15">
      <c r="A26" s="77"/>
      <c r="B26" s="99"/>
      <c r="C26" s="99"/>
      <c r="D26" s="77"/>
      <c r="E26" s="77"/>
      <c r="F26" s="4" t="str">
        <f t="shared" si="0"/>
        <v/>
      </c>
      <c r="G26" s="5"/>
      <c r="H26" s="77"/>
      <c r="I26" s="77"/>
      <c r="J26" s="1" t="s">
        <v>15</v>
      </c>
      <c r="K26" s="78" t="e">
        <f t="shared" si="1"/>
        <v>#NUM!</v>
      </c>
      <c r="L26" s="78" t="e">
        <f t="shared" si="2"/>
        <v>#NUM!</v>
      </c>
      <c r="M26" s="78" t="e">
        <f t="shared" si="3"/>
        <v>#NUM!</v>
      </c>
      <c r="N26" s="78" t="e">
        <f t="shared" si="4"/>
        <v>#NUM!</v>
      </c>
      <c r="O26" s="78" t="e">
        <f t="shared" si="5"/>
        <v>#NUM!</v>
      </c>
      <c r="P26" s="78" t="e">
        <f t="shared" si="26"/>
        <v>#N/A</v>
      </c>
      <c r="Q26" s="78" t="e">
        <f t="shared" si="6"/>
        <v>#NUM!</v>
      </c>
      <c r="R26" s="78" t="e">
        <f t="shared" si="7"/>
        <v>#NUM!</v>
      </c>
      <c r="S26" s="78" t="e">
        <f t="shared" si="8"/>
        <v>#NUM!</v>
      </c>
      <c r="T26" s="78" t="e">
        <f t="shared" si="9"/>
        <v>#NUM!</v>
      </c>
      <c r="U26" s="78" t="e">
        <f t="shared" si="10"/>
        <v>#N/A</v>
      </c>
      <c r="V26" s="78" t="e">
        <f t="shared" si="11"/>
        <v>#NUM!</v>
      </c>
      <c r="W26" s="78" t="e">
        <f t="shared" si="12"/>
        <v>#NUM!</v>
      </c>
      <c r="X26" s="78" t="e">
        <f t="shared" si="13"/>
        <v>#NUM!</v>
      </c>
      <c r="Y26" s="78" t="e">
        <f t="shared" si="14"/>
        <v>#NUM!</v>
      </c>
      <c r="Z26" s="78" t="e">
        <f t="shared" si="15"/>
        <v>#N/A</v>
      </c>
      <c r="AA26" s="78" t="e">
        <f t="shared" si="16"/>
        <v>#NUM!</v>
      </c>
      <c r="AB26" s="78" t="e">
        <f t="shared" si="17"/>
        <v>#NUM!</v>
      </c>
      <c r="AC26" s="78" t="e">
        <f t="shared" si="18"/>
        <v>#NUM!</v>
      </c>
      <c r="AD26" s="78" t="e">
        <f t="shared" si="19"/>
        <v>#NUM!</v>
      </c>
      <c r="AE26" s="78" t="e">
        <f t="shared" si="20"/>
        <v>#NUM!</v>
      </c>
      <c r="AF26" s="78" t="e">
        <f t="shared" si="21"/>
        <v>#N/A</v>
      </c>
      <c r="AG26" s="78" t="e">
        <f t="shared" si="22"/>
        <v>#NUM!</v>
      </c>
      <c r="AH26" s="78" t="e">
        <f t="shared" si="23"/>
        <v>#NUM!</v>
      </c>
      <c r="AI26" s="78" t="e">
        <f t="shared" si="24"/>
        <v>#NUM!</v>
      </c>
      <c r="AJ26" s="78" t="e">
        <f t="shared" si="25"/>
        <v>#N/A</v>
      </c>
    </row>
    <row r="27" spans="1:36" ht="12.95" customHeight="1" x14ac:dyDescent="0.15">
      <c r="A27" s="77"/>
      <c r="B27" s="99"/>
      <c r="C27" s="99"/>
      <c r="D27" s="77"/>
      <c r="E27" s="77"/>
      <c r="F27" s="4" t="str">
        <f t="shared" si="0"/>
        <v/>
      </c>
      <c r="G27" s="26"/>
      <c r="H27" s="77"/>
      <c r="I27" s="77"/>
      <c r="J27" s="1" t="s">
        <v>15</v>
      </c>
      <c r="K27" s="78" t="e">
        <f t="shared" si="1"/>
        <v>#NUM!</v>
      </c>
      <c r="L27" s="78" t="e">
        <f t="shared" si="2"/>
        <v>#NUM!</v>
      </c>
      <c r="M27" s="78" t="e">
        <f t="shared" si="3"/>
        <v>#NUM!</v>
      </c>
      <c r="N27" s="78" t="e">
        <f t="shared" si="4"/>
        <v>#NUM!</v>
      </c>
      <c r="O27" s="78" t="e">
        <f t="shared" si="5"/>
        <v>#NUM!</v>
      </c>
      <c r="P27" s="78" t="e">
        <f t="shared" si="26"/>
        <v>#N/A</v>
      </c>
      <c r="Q27" s="78" t="e">
        <f t="shared" si="6"/>
        <v>#NUM!</v>
      </c>
      <c r="R27" s="78" t="e">
        <f t="shared" si="7"/>
        <v>#NUM!</v>
      </c>
      <c r="S27" s="78" t="e">
        <f t="shared" si="8"/>
        <v>#NUM!</v>
      </c>
      <c r="T27" s="78" t="e">
        <f t="shared" si="9"/>
        <v>#NUM!</v>
      </c>
      <c r="U27" s="78" t="e">
        <f t="shared" si="10"/>
        <v>#N/A</v>
      </c>
      <c r="V27" s="78" t="e">
        <f t="shared" si="11"/>
        <v>#NUM!</v>
      </c>
      <c r="W27" s="78" t="e">
        <f t="shared" si="12"/>
        <v>#NUM!</v>
      </c>
      <c r="X27" s="78" t="e">
        <f t="shared" si="13"/>
        <v>#NUM!</v>
      </c>
      <c r="Y27" s="78" t="e">
        <f t="shared" si="14"/>
        <v>#NUM!</v>
      </c>
      <c r="Z27" s="78" t="e">
        <f t="shared" si="15"/>
        <v>#N/A</v>
      </c>
      <c r="AA27" s="78" t="e">
        <f t="shared" si="16"/>
        <v>#NUM!</v>
      </c>
      <c r="AB27" s="78" t="e">
        <f t="shared" si="17"/>
        <v>#NUM!</v>
      </c>
      <c r="AC27" s="78" t="e">
        <f t="shared" si="18"/>
        <v>#NUM!</v>
      </c>
      <c r="AD27" s="78" t="e">
        <f t="shared" si="19"/>
        <v>#NUM!</v>
      </c>
      <c r="AE27" s="78" t="e">
        <f t="shared" si="20"/>
        <v>#NUM!</v>
      </c>
      <c r="AF27" s="78" t="e">
        <f t="shared" si="21"/>
        <v>#N/A</v>
      </c>
      <c r="AG27" s="78" t="e">
        <f t="shared" si="22"/>
        <v>#NUM!</v>
      </c>
      <c r="AH27" s="78" t="e">
        <f t="shared" si="23"/>
        <v>#NUM!</v>
      </c>
      <c r="AI27" s="78" t="e">
        <f t="shared" si="24"/>
        <v>#NUM!</v>
      </c>
      <c r="AJ27" s="78" t="e">
        <f t="shared" si="25"/>
        <v>#N/A</v>
      </c>
    </row>
    <row r="28" spans="1:36" ht="12.95" customHeight="1" x14ac:dyDescent="0.15">
      <c r="A28" s="77"/>
      <c r="B28" s="99"/>
      <c r="C28" s="99"/>
      <c r="D28" s="77"/>
      <c r="E28" s="77"/>
      <c r="F28" s="4" t="str">
        <f t="shared" si="0"/>
        <v/>
      </c>
      <c r="G28" s="26"/>
      <c r="H28" s="77"/>
      <c r="I28" s="77"/>
      <c r="J28" s="1" t="s">
        <v>15</v>
      </c>
      <c r="K28" s="78" t="e">
        <f t="shared" si="1"/>
        <v>#NUM!</v>
      </c>
      <c r="L28" s="78" t="e">
        <f t="shared" si="2"/>
        <v>#NUM!</v>
      </c>
      <c r="M28" s="78" t="e">
        <f t="shared" si="3"/>
        <v>#NUM!</v>
      </c>
      <c r="N28" s="8" t="e">
        <f t="shared" si="4"/>
        <v>#NUM!</v>
      </c>
      <c r="O28" s="78" t="e">
        <f t="shared" si="5"/>
        <v>#NUM!</v>
      </c>
      <c r="P28" s="78" t="e">
        <f t="shared" si="26"/>
        <v>#N/A</v>
      </c>
      <c r="Q28" s="78" t="e">
        <f t="shared" si="6"/>
        <v>#NUM!</v>
      </c>
      <c r="R28" s="78" t="e">
        <f t="shared" si="7"/>
        <v>#NUM!</v>
      </c>
      <c r="S28" s="78" t="e">
        <f t="shared" si="8"/>
        <v>#NUM!</v>
      </c>
      <c r="T28" s="78" t="e">
        <f t="shared" si="9"/>
        <v>#NUM!</v>
      </c>
      <c r="U28" s="78" t="e">
        <f t="shared" si="10"/>
        <v>#N/A</v>
      </c>
      <c r="V28" s="78" t="e">
        <f t="shared" si="11"/>
        <v>#NUM!</v>
      </c>
      <c r="W28" s="78" t="e">
        <f t="shared" si="12"/>
        <v>#NUM!</v>
      </c>
      <c r="X28" s="78" t="e">
        <f t="shared" si="13"/>
        <v>#NUM!</v>
      </c>
      <c r="Y28" s="78" t="e">
        <f t="shared" si="14"/>
        <v>#NUM!</v>
      </c>
      <c r="Z28" s="78" t="e">
        <f t="shared" si="15"/>
        <v>#N/A</v>
      </c>
      <c r="AA28" s="78" t="e">
        <f t="shared" si="16"/>
        <v>#NUM!</v>
      </c>
      <c r="AB28" s="78" t="e">
        <f t="shared" si="17"/>
        <v>#NUM!</v>
      </c>
      <c r="AC28" s="78" t="e">
        <f t="shared" si="18"/>
        <v>#NUM!</v>
      </c>
      <c r="AD28" s="78" t="e">
        <f t="shared" si="19"/>
        <v>#NUM!</v>
      </c>
      <c r="AE28" s="78" t="e">
        <f t="shared" si="20"/>
        <v>#NUM!</v>
      </c>
      <c r="AF28" s="78" t="e">
        <f t="shared" si="21"/>
        <v>#N/A</v>
      </c>
      <c r="AG28" s="78" t="e">
        <f t="shared" si="22"/>
        <v>#NUM!</v>
      </c>
      <c r="AH28" s="78" t="e">
        <f t="shared" si="23"/>
        <v>#NUM!</v>
      </c>
      <c r="AI28" s="78" t="e">
        <f t="shared" si="24"/>
        <v>#NUM!</v>
      </c>
      <c r="AJ28" s="78" t="e">
        <f t="shared" si="25"/>
        <v>#N/A</v>
      </c>
    </row>
    <row r="29" spans="1:36" ht="12.95" customHeight="1" x14ac:dyDescent="0.15">
      <c r="A29" s="77"/>
      <c r="B29" s="99"/>
      <c r="C29" s="99"/>
      <c r="D29" s="77"/>
      <c r="E29" s="77"/>
      <c r="F29" s="4" t="str">
        <f t="shared" si="0"/>
        <v/>
      </c>
      <c r="G29" s="26"/>
      <c r="H29" s="77"/>
      <c r="I29" s="77"/>
      <c r="J29" s="1" t="s">
        <v>15</v>
      </c>
      <c r="K29" s="78" t="e">
        <f t="shared" si="1"/>
        <v>#NUM!</v>
      </c>
      <c r="L29" s="78" t="e">
        <f t="shared" si="2"/>
        <v>#NUM!</v>
      </c>
      <c r="M29" s="78" t="e">
        <f t="shared" si="3"/>
        <v>#NUM!</v>
      </c>
      <c r="N29" s="78" t="e">
        <f t="shared" si="4"/>
        <v>#NUM!</v>
      </c>
      <c r="O29" s="78" t="e">
        <f t="shared" si="5"/>
        <v>#NUM!</v>
      </c>
      <c r="P29" s="78" t="e">
        <f t="shared" si="26"/>
        <v>#N/A</v>
      </c>
      <c r="Q29" s="78" t="e">
        <f t="shared" si="6"/>
        <v>#NUM!</v>
      </c>
      <c r="R29" s="78" t="e">
        <f t="shared" si="7"/>
        <v>#NUM!</v>
      </c>
      <c r="S29" s="78" t="e">
        <f t="shared" si="8"/>
        <v>#NUM!</v>
      </c>
      <c r="T29" s="78" t="e">
        <f t="shared" si="9"/>
        <v>#NUM!</v>
      </c>
      <c r="U29" s="78" t="e">
        <f t="shared" si="10"/>
        <v>#N/A</v>
      </c>
      <c r="V29" s="78" t="e">
        <f t="shared" si="11"/>
        <v>#NUM!</v>
      </c>
      <c r="W29" s="78" t="e">
        <f t="shared" si="12"/>
        <v>#NUM!</v>
      </c>
      <c r="X29" s="78" t="e">
        <f t="shared" si="13"/>
        <v>#NUM!</v>
      </c>
      <c r="Y29" s="78" t="e">
        <f t="shared" si="14"/>
        <v>#NUM!</v>
      </c>
      <c r="Z29" s="78" t="e">
        <f t="shared" si="15"/>
        <v>#N/A</v>
      </c>
      <c r="AA29" s="78" t="e">
        <f t="shared" si="16"/>
        <v>#NUM!</v>
      </c>
      <c r="AB29" s="78" t="e">
        <f t="shared" si="17"/>
        <v>#NUM!</v>
      </c>
      <c r="AC29" s="78" t="e">
        <f t="shared" si="18"/>
        <v>#NUM!</v>
      </c>
      <c r="AD29" s="78" t="e">
        <f t="shared" si="19"/>
        <v>#NUM!</v>
      </c>
      <c r="AE29" s="78" t="e">
        <f t="shared" si="20"/>
        <v>#NUM!</v>
      </c>
      <c r="AF29" s="78" t="e">
        <f t="shared" si="21"/>
        <v>#N/A</v>
      </c>
      <c r="AG29" s="78" t="e">
        <f t="shared" si="22"/>
        <v>#NUM!</v>
      </c>
      <c r="AH29" s="78" t="e">
        <f t="shared" si="23"/>
        <v>#NUM!</v>
      </c>
      <c r="AI29" s="78" t="e">
        <f t="shared" si="24"/>
        <v>#NUM!</v>
      </c>
      <c r="AJ29" s="78" t="e">
        <f t="shared" si="25"/>
        <v>#N/A</v>
      </c>
    </row>
    <row r="30" spans="1:36" ht="12.95" customHeight="1" x14ac:dyDescent="0.15">
      <c r="A30" s="77"/>
      <c r="B30" s="99"/>
      <c r="C30" s="99"/>
      <c r="D30" s="77"/>
      <c r="E30" s="77"/>
      <c r="F30" s="4" t="str">
        <f t="shared" si="0"/>
        <v/>
      </c>
      <c r="G30" s="26"/>
      <c r="H30" s="77"/>
      <c r="I30" s="77"/>
      <c r="J30" s="1" t="s">
        <v>15</v>
      </c>
      <c r="K30" s="78" t="e">
        <f t="shared" si="1"/>
        <v>#NUM!</v>
      </c>
      <c r="L30" s="78" t="e">
        <f t="shared" si="2"/>
        <v>#NUM!</v>
      </c>
      <c r="M30" s="78" t="e">
        <f t="shared" si="3"/>
        <v>#NUM!</v>
      </c>
      <c r="N30" s="78" t="e">
        <f t="shared" si="4"/>
        <v>#NUM!</v>
      </c>
      <c r="O30" s="78" t="e">
        <f t="shared" si="5"/>
        <v>#NUM!</v>
      </c>
      <c r="P30" s="78" t="e">
        <f t="shared" si="26"/>
        <v>#N/A</v>
      </c>
      <c r="Q30" s="78" t="e">
        <f t="shared" si="6"/>
        <v>#NUM!</v>
      </c>
      <c r="R30" s="78" t="e">
        <f t="shared" si="7"/>
        <v>#NUM!</v>
      </c>
      <c r="S30" s="78" t="e">
        <f t="shared" si="8"/>
        <v>#NUM!</v>
      </c>
      <c r="T30" s="78" t="e">
        <f t="shared" si="9"/>
        <v>#NUM!</v>
      </c>
      <c r="U30" s="78" t="e">
        <f t="shared" si="10"/>
        <v>#N/A</v>
      </c>
      <c r="V30" s="78" t="e">
        <f t="shared" si="11"/>
        <v>#NUM!</v>
      </c>
      <c r="W30" s="78" t="e">
        <f t="shared" si="12"/>
        <v>#NUM!</v>
      </c>
      <c r="X30" s="78" t="e">
        <f t="shared" si="13"/>
        <v>#NUM!</v>
      </c>
      <c r="Y30" s="78" t="e">
        <f t="shared" si="14"/>
        <v>#NUM!</v>
      </c>
      <c r="Z30" s="78" t="e">
        <f t="shared" si="15"/>
        <v>#N/A</v>
      </c>
      <c r="AA30" s="78" t="e">
        <f t="shared" si="16"/>
        <v>#NUM!</v>
      </c>
      <c r="AB30" s="78" t="e">
        <f t="shared" si="17"/>
        <v>#NUM!</v>
      </c>
      <c r="AC30" s="78" t="e">
        <f t="shared" si="18"/>
        <v>#NUM!</v>
      </c>
      <c r="AD30" s="78" t="e">
        <f t="shared" si="19"/>
        <v>#NUM!</v>
      </c>
      <c r="AE30" s="78" t="e">
        <f t="shared" si="20"/>
        <v>#NUM!</v>
      </c>
      <c r="AF30" s="78" t="e">
        <f t="shared" si="21"/>
        <v>#N/A</v>
      </c>
      <c r="AG30" s="78" t="e">
        <f t="shared" si="22"/>
        <v>#NUM!</v>
      </c>
      <c r="AH30" s="78" t="e">
        <f t="shared" si="23"/>
        <v>#NUM!</v>
      </c>
      <c r="AI30" s="78" t="e">
        <f t="shared" si="24"/>
        <v>#NUM!</v>
      </c>
      <c r="AJ30" s="78" t="e">
        <f t="shared" si="25"/>
        <v>#N/A</v>
      </c>
    </row>
    <row r="31" spans="1:36" ht="12.95" customHeight="1" x14ac:dyDescent="0.15">
      <c r="A31" s="77"/>
      <c r="B31" s="99"/>
      <c r="C31" s="99"/>
      <c r="D31" s="77"/>
      <c r="E31" s="77"/>
      <c r="F31" s="4" t="str">
        <f t="shared" si="0"/>
        <v/>
      </c>
      <c r="G31" s="26"/>
      <c r="H31" s="77"/>
      <c r="I31" s="77"/>
      <c r="J31" s="1" t="s">
        <v>15</v>
      </c>
      <c r="K31" s="78" t="e">
        <f t="shared" si="1"/>
        <v>#NUM!</v>
      </c>
      <c r="L31" s="78" t="e">
        <f t="shared" si="2"/>
        <v>#NUM!</v>
      </c>
      <c r="M31" s="78" t="e">
        <f t="shared" si="3"/>
        <v>#NUM!</v>
      </c>
      <c r="N31" s="78" t="e">
        <f t="shared" si="4"/>
        <v>#NUM!</v>
      </c>
      <c r="O31" s="78" t="e">
        <f t="shared" si="5"/>
        <v>#NUM!</v>
      </c>
      <c r="P31" s="78" t="e">
        <f t="shared" si="26"/>
        <v>#N/A</v>
      </c>
      <c r="Q31" s="78" t="e">
        <f t="shared" si="6"/>
        <v>#NUM!</v>
      </c>
      <c r="R31" s="78" t="e">
        <f t="shared" si="7"/>
        <v>#NUM!</v>
      </c>
      <c r="S31" s="78" t="e">
        <f t="shared" si="8"/>
        <v>#NUM!</v>
      </c>
      <c r="T31" s="78" t="e">
        <f t="shared" si="9"/>
        <v>#NUM!</v>
      </c>
      <c r="U31" s="78" t="e">
        <f t="shared" si="10"/>
        <v>#N/A</v>
      </c>
      <c r="V31" s="78" t="e">
        <f t="shared" si="11"/>
        <v>#NUM!</v>
      </c>
      <c r="W31" s="78" t="e">
        <f t="shared" si="12"/>
        <v>#NUM!</v>
      </c>
      <c r="X31" s="78" t="e">
        <f t="shared" si="13"/>
        <v>#NUM!</v>
      </c>
      <c r="Y31" s="78" t="e">
        <f t="shared" si="14"/>
        <v>#NUM!</v>
      </c>
      <c r="Z31" s="78" t="e">
        <f t="shared" si="15"/>
        <v>#N/A</v>
      </c>
      <c r="AA31" s="78" t="e">
        <f t="shared" si="16"/>
        <v>#NUM!</v>
      </c>
      <c r="AB31" s="78" t="e">
        <f t="shared" si="17"/>
        <v>#NUM!</v>
      </c>
      <c r="AC31" s="78" t="e">
        <f t="shared" si="18"/>
        <v>#NUM!</v>
      </c>
      <c r="AD31" s="78" t="e">
        <f t="shared" si="19"/>
        <v>#NUM!</v>
      </c>
      <c r="AE31" s="78" t="e">
        <f t="shared" si="20"/>
        <v>#NUM!</v>
      </c>
      <c r="AF31" s="78" t="e">
        <f t="shared" si="21"/>
        <v>#N/A</v>
      </c>
      <c r="AG31" s="78" t="e">
        <f t="shared" si="22"/>
        <v>#NUM!</v>
      </c>
      <c r="AH31" s="78" t="e">
        <f t="shared" si="23"/>
        <v>#NUM!</v>
      </c>
      <c r="AI31" s="78" t="e">
        <f t="shared" si="24"/>
        <v>#NUM!</v>
      </c>
      <c r="AJ31" s="78" t="e">
        <f t="shared" si="25"/>
        <v>#N/A</v>
      </c>
    </row>
    <row r="32" spans="1:36" ht="12.95" customHeight="1" x14ac:dyDescent="0.15">
      <c r="A32" s="77"/>
      <c r="B32" s="99"/>
      <c r="C32" s="99"/>
      <c r="D32" s="77"/>
      <c r="E32" s="77"/>
      <c r="F32" s="4" t="str">
        <f t="shared" si="0"/>
        <v/>
      </c>
      <c r="G32" s="77"/>
      <c r="H32" s="77"/>
      <c r="I32" s="77"/>
      <c r="J32" s="1" t="s">
        <v>15</v>
      </c>
      <c r="K32" s="78" t="e">
        <f t="shared" si="1"/>
        <v>#NUM!</v>
      </c>
      <c r="L32" s="78" t="e">
        <f t="shared" si="2"/>
        <v>#NUM!</v>
      </c>
      <c r="M32" s="78" t="e">
        <f t="shared" si="3"/>
        <v>#NUM!</v>
      </c>
      <c r="N32" s="78" t="e">
        <f t="shared" si="4"/>
        <v>#NUM!</v>
      </c>
      <c r="O32" s="78" t="e">
        <f t="shared" si="5"/>
        <v>#NUM!</v>
      </c>
      <c r="P32" s="78" t="e">
        <f t="shared" si="26"/>
        <v>#N/A</v>
      </c>
      <c r="Q32" s="78" t="e">
        <f t="shared" si="6"/>
        <v>#NUM!</v>
      </c>
      <c r="R32" s="78" t="e">
        <f t="shared" si="7"/>
        <v>#NUM!</v>
      </c>
      <c r="S32" s="78" t="e">
        <f t="shared" si="8"/>
        <v>#NUM!</v>
      </c>
      <c r="T32" s="78" t="e">
        <f t="shared" si="9"/>
        <v>#NUM!</v>
      </c>
      <c r="U32" s="78" t="e">
        <f t="shared" si="10"/>
        <v>#N/A</v>
      </c>
      <c r="V32" s="78" t="e">
        <f t="shared" si="11"/>
        <v>#NUM!</v>
      </c>
      <c r="W32" s="78" t="e">
        <f t="shared" si="12"/>
        <v>#NUM!</v>
      </c>
      <c r="X32" s="78" t="e">
        <f t="shared" si="13"/>
        <v>#NUM!</v>
      </c>
      <c r="Y32" s="78" t="e">
        <f t="shared" si="14"/>
        <v>#NUM!</v>
      </c>
      <c r="Z32" s="78" t="e">
        <f t="shared" si="15"/>
        <v>#N/A</v>
      </c>
      <c r="AA32" s="78" t="e">
        <f t="shared" si="16"/>
        <v>#NUM!</v>
      </c>
      <c r="AB32" s="78" t="e">
        <f t="shared" si="17"/>
        <v>#NUM!</v>
      </c>
      <c r="AC32" s="78" t="e">
        <f t="shared" si="18"/>
        <v>#NUM!</v>
      </c>
      <c r="AD32" s="78" t="e">
        <f t="shared" si="19"/>
        <v>#NUM!</v>
      </c>
      <c r="AE32" s="78" t="e">
        <f t="shared" si="20"/>
        <v>#NUM!</v>
      </c>
      <c r="AF32" s="78" t="e">
        <f t="shared" si="21"/>
        <v>#N/A</v>
      </c>
      <c r="AG32" s="78" t="e">
        <f t="shared" si="22"/>
        <v>#NUM!</v>
      </c>
      <c r="AH32" s="78" t="e">
        <f t="shared" si="23"/>
        <v>#NUM!</v>
      </c>
      <c r="AI32" s="78" t="e">
        <f t="shared" si="24"/>
        <v>#NUM!</v>
      </c>
      <c r="AJ32" s="78" t="e">
        <f t="shared" si="25"/>
        <v>#N/A</v>
      </c>
    </row>
    <row r="33" spans="1:36" ht="12.95" customHeight="1" x14ac:dyDescent="0.15">
      <c r="A33" s="77"/>
      <c r="B33" s="99"/>
      <c r="C33" s="99"/>
      <c r="D33" s="77"/>
      <c r="E33" s="77"/>
      <c r="F33" s="4" t="str">
        <f t="shared" si="0"/>
        <v/>
      </c>
      <c r="G33" s="77"/>
      <c r="H33" s="77"/>
      <c r="I33" s="77"/>
      <c r="J33" s="1" t="s">
        <v>15</v>
      </c>
      <c r="K33" s="78" t="e">
        <f t="shared" si="1"/>
        <v>#NUM!</v>
      </c>
      <c r="L33" s="78" t="e">
        <f t="shared" si="2"/>
        <v>#NUM!</v>
      </c>
      <c r="M33" s="78" t="e">
        <f t="shared" si="3"/>
        <v>#NUM!</v>
      </c>
      <c r="N33" s="78" t="e">
        <f t="shared" si="4"/>
        <v>#NUM!</v>
      </c>
      <c r="O33" s="78" t="e">
        <f t="shared" si="5"/>
        <v>#NUM!</v>
      </c>
      <c r="P33" s="78" t="e">
        <f t="shared" si="26"/>
        <v>#N/A</v>
      </c>
      <c r="Q33" s="78" t="e">
        <f t="shared" si="6"/>
        <v>#NUM!</v>
      </c>
      <c r="R33" s="78" t="e">
        <f t="shared" si="7"/>
        <v>#NUM!</v>
      </c>
      <c r="S33" s="78" t="e">
        <f t="shared" si="8"/>
        <v>#NUM!</v>
      </c>
      <c r="T33" s="78" t="e">
        <f t="shared" si="9"/>
        <v>#NUM!</v>
      </c>
      <c r="U33" s="78" t="e">
        <f t="shared" si="10"/>
        <v>#N/A</v>
      </c>
      <c r="V33" s="78" t="e">
        <f t="shared" si="11"/>
        <v>#NUM!</v>
      </c>
      <c r="W33" s="78" t="e">
        <f t="shared" si="12"/>
        <v>#NUM!</v>
      </c>
      <c r="X33" s="78" t="e">
        <f t="shared" si="13"/>
        <v>#NUM!</v>
      </c>
      <c r="Y33" s="78" t="e">
        <f t="shared" si="14"/>
        <v>#NUM!</v>
      </c>
      <c r="Z33" s="78" t="e">
        <f t="shared" si="15"/>
        <v>#N/A</v>
      </c>
      <c r="AA33" s="78" t="e">
        <f t="shared" si="16"/>
        <v>#NUM!</v>
      </c>
      <c r="AB33" s="78" t="e">
        <f t="shared" si="17"/>
        <v>#NUM!</v>
      </c>
      <c r="AC33" s="78" t="e">
        <f t="shared" si="18"/>
        <v>#NUM!</v>
      </c>
      <c r="AD33" s="78" t="e">
        <f t="shared" si="19"/>
        <v>#NUM!</v>
      </c>
      <c r="AE33" s="78" t="e">
        <f t="shared" si="20"/>
        <v>#NUM!</v>
      </c>
      <c r="AF33" s="78" t="e">
        <f t="shared" si="21"/>
        <v>#N/A</v>
      </c>
      <c r="AG33" s="78" t="e">
        <f t="shared" si="22"/>
        <v>#NUM!</v>
      </c>
      <c r="AH33" s="78" t="e">
        <f t="shared" si="23"/>
        <v>#NUM!</v>
      </c>
      <c r="AI33" s="78" t="e">
        <f t="shared" si="24"/>
        <v>#NUM!</v>
      </c>
      <c r="AJ33" s="78" t="e">
        <f t="shared" si="25"/>
        <v>#N/A</v>
      </c>
    </row>
    <row r="34" spans="1:36" ht="12.95" customHeight="1" x14ac:dyDescent="0.15">
      <c r="A34" s="77"/>
      <c r="B34" s="99"/>
      <c r="C34" s="99"/>
      <c r="D34" s="77"/>
      <c r="E34" s="77"/>
      <c r="F34" s="4" t="str">
        <f t="shared" si="0"/>
        <v/>
      </c>
      <c r="G34" s="77"/>
      <c r="H34" s="77"/>
      <c r="I34" s="77"/>
      <c r="K34" s="78" t="e">
        <f t="shared" si="1"/>
        <v>#NUM!</v>
      </c>
      <c r="L34" s="78" t="e">
        <f t="shared" si="2"/>
        <v>#NUM!</v>
      </c>
      <c r="M34" s="78" t="e">
        <f t="shared" si="3"/>
        <v>#NUM!</v>
      </c>
      <c r="N34" s="78" t="e">
        <f t="shared" si="4"/>
        <v>#NUM!</v>
      </c>
      <c r="O34" s="78" t="e">
        <f t="shared" si="5"/>
        <v>#NUM!</v>
      </c>
      <c r="P34" s="78" t="e">
        <f t="shared" si="26"/>
        <v>#N/A</v>
      </c>
      <c r="Q34" s="78" t="e">
        <f t="shared" si="6"/>
        <v>#NUM!</v>
      </c>
      <c r="R34" s="78" t="e">
        <f t="shared" si="7"/>
        <v>#NUM!</v>
      </c>
      <c r="S34" s="78" t="e">
        <f t="shared" si="8"/>
        <v>#NUM!</v>
      </c>
      <c r="T34" s="78" t="e">
        <f t="shared" si="9"/>
        <v>#NUM!</v>
      </c>
      <c r="U34" s="78" t="e">
        <f t="shared" si="10"/>
        <v>#N/A</v>
      </c>
      <c r="V34" s="78" t="e">
        <f t="shared" si="11"/>
        <v>#NUM!</v>
      </c>
      <c r="W34" s="78" t="e">
        <f t="shared" si="12"/>
        <v>#NUM!</v>
      </c>
      <c r="X34" s="78" t="e">
        <f t="shared" si="13"/>
        <v>#NUM!</v>
      </c>
      <c r="Y34" s="78" t="e">
        <f t="shared" si="14"/>
        <v>#NUM!</v>
      </c>
      <c r="Z34" s="78" t="e">
        <f t="shared" si="15"/>
        <v>#N/A</v>
      </c>
      <c r="AA34" s="78" t="e">
        <f t="shared" si="16"/>
        <v>#NUM!</v>
      </c>
      <c r="AB34" s="78" t="e">
        <f t="shared" si="17"/>
        <v>#NUM!</v>
      </c>
      <c r="AC34" s="78" t="e">
        <f t="shared" si="18"/>
        <v>#NUM!</v>
      </c>
      <c r="AD34" s="78" t="e">
        <f t="shared" si="19"/>
        <v>#NUM!</v>
      </c>
      <c r="AE34" s="78" t="e">
        <f t="shared" si="20"/>
        <v>#NUM!</v>
      </c>
      <c r="AF34" s="78" t="e">
        <f t="shared" si="21"/>
        <v>#N/A</v>
      </c>
      <c r="AG34" s="78" t="e">
        <f t="shared" si="22"/>
        <v>#NUM!</v>
      </c>
      <c r="AH34" s="78" t="e">
        <f t="shared" si="23"/>
        <v>#NUM!</v>
      </c>
      <c r="AI34" s="78" t="e">
        <f t="shared" si="24"/>
        <v>#NUM!</v>
      </c>
      <c r="AJ34" s="78" t="e">
        <f t="shared" si="25"/>
        <v>#N/A</v>
      </c>
    </row>
    <row r="35" spans="1:36" ht="12.95" customHeight="1" x14ac:dyDescent="0.15">
      <c r="A35" s="77"/>
      <c r="B35" s="99"/>
      <c r="C35" s="99"/>
      <c r="D35" s="77"/>
      <c r="E35" s="77"/>
      <c r="F35" s="4" t="str">
        <f t="shared" si="0"/>
        <v/>
      </c>
      <c r="G35" s="77"/>
      <c r="H35" s="77"/>
      <c r="I35" s="77"/>
      <c r="K35" s="78" t="e">
        <f t="shared" si="1"/>
        <v>#NUM!</v>
      </c>
      <c r="L35" s="78" t="e">
        <f t="shared" si="2"/>
        <v>#NUM!</v>
      </c>
      <c r="M35" s="78" t="e">
        <f t="shared" si="3"/>
        <v>#NUM!</v>
      </c>
      <c r="N35" s="78" t="e">
        <f t="shared" si="4"/>
        <v>#NUM!</v>
      </c>
      <c r="O35" s="78" t="e">
        <f t="shared" si="5"/>
        <v>#NUM!</v>
      </c>
      <c r="P35" s="78" t="e">
        <f t="shared" si="26"/>
        <v>#N/A</v>
      </c>
      <c r="Q35" s="78" t="e">
        <f t="shared" si="6"/>
        <v>#NUM!</v>
      </c>
      <c r="R35" s="78" t="e">
        <f t="shared" si="7"/>
        <v>#NUM!</v>
      </c>
      <c r="S35" s="78" t="e">
        <f t="shared" si="8"/>
        <v>#NUM!</v>
      </c>
      <c r="T35" s="78" t="e">
        <f t="shared" si="9"/>
        <v>#NUM!</v>
      </c>
      <c r="U35" s="78" t="e">
        <f t="shared" si="10"/>
        <v>#N/A</v>
      </c>
      <c r="V35" s="78" t="e">
        <f t="shared" si="11"/>
        <v>#NUM!</v>
      </c>
      <c r="W35" s="78" t="e">
        <f t="shared" si="12"/>
        <v>#NUM!</v>
      </c>
      <c r="X35" s="78" t="e">
        <f t="shared" si="13"/>
        <v>#NUM!</v>
      </c>
      <c r="Y35" s="78" t="e">
        <f t="shared" si="14"/>
        <v>#NUM!</v>
      </c>
      <c r="Z35" s="78" t="e">
        <f t="shared" si="15"/>
        <v>#N/A</v>
      </c>
      <c r="AA35" s="78" t="e">
        <f t="shared" si="16"/>
        <v>#NUM!</v>
      </c>
      <c r="AB35" s="78" t="e">
        <f t="shared" si="17"/>
        <v>#NUM!</v>
      </c>
      <c r="AC35" s="78" t="e">
        <f t="shared" si="18"/>
        <v>#NUM!</v>
      </c>
      <c r="AD35" s="78" t="e">
        <f t="shared" si="19"/>
        <v>#NUM!</v>
      </c>
      <c r="AE35" s="78" t="e">
        <f t="shared" si="20"/>
        <v>#NUM!</v>
      </c>
      <c r="AF35" s="78" t="e">
        <f t="shared" si="21"/>
        <v>#N/A</v>
      </c>
      <c r="AG35" s="78" t="e">
        <f t="shared" si="22"/>
        <v>#NUM!</v>
      </c>
      <c r="AH35" s="78" t="e">
        <f t="shared" si="23"/>
        <v>#NUM!</v>
      </c>
      <c r="AI35" s="78" t="e">
        <f t="shared" si="24"/>
        <v>#NUM!</v>
      </c>
      <c r="AJ35" s="78" t="e">
        <f t="shared" si="25"/>
        <v>#N/A</v>
      </c>
    </row>
    <row r="36" spans="1:36" ht="12.95" customHeight="1" x14ac:dyDescent="0.15">
      <c r="A36" s="77"/>
      <c r="B36" s="99"/>
      <c r="C36" s="99"/>
      <c r="D36" s="77"/>
      <c r="E36" s="77"/>
      <c r="F36" s="4" t="str">
        <f t="shared" si="0"/>
        <v/>
      </c>
      <c r="G36" s="77"/>
      <c r="H36" s="77"/>
      <c r="I36" s="77"/>
      <c r="K36" s="78" t="e">
        <f t="shared" si="1"/>
        <v>#NUM!</v>
      </c>
      <c r="L36" s="78" t="e">
        <f t="shared" si="2"/>
        <v>#NUM!</v>
      </c>
      <c r="M36" s="78" t="e">
        <f t="shared" si="3"/>
        <v>#NUM!</v>
      </c>
      <c r="N36" s="78" t="e">
        <f t="shared" si="4"/>
        <v>#NUM!</v>
      </c>
      <c r="O36" s="78" t="e">
        <f t="shared" si="5"/>
        <v>#NUM!</v>
      </c>
      <c r="P36" s="78" t="e">
        <f t="shared" si="26"/>
        <v>#N/A</v>
      </c>
      <c r="Q36" s="78" t="e">
        <f t="shared" si="6"/>
        <v>#NUM!</v>
      </c>
      <c r="R36" s="78" t="e">
        <f t="shared" si="7"/>
        <v>#NUM!</v>
      </c>
      <c r="S36" s="78" t="e">
        <f t="shared" si="8"/>
        <v>#NUM!</v>
      </c>
      <c r="T36" s="78" t="e">
        <f t="shared" si="9"/>
        <v>#NUM!</v>
      </c>
      <c r="U36" s="78" t="e">
        <f t="shared" si="10"/>
        <v>#N/A</v>
      </c>
      <c r="V36" s="78" t="e">
        <f t="shared" si="11"/>
        <v>#NUM!</v>
      </c>
      <c r="W36" s="78" t="e">
        <f t="shared" si="12"/>
        <v>#NUM!</v>
      </c>
      <c r="X36" s="78" t="e">
        <f t="shared" si="13"/>
        <v>#NUM!</v>
      </c>
      <c r="Y36" s="78" t="e">
        <f t="shared" si="14"/>
        <v>#NUM!</v>
      </c>
      <c r="Z36" s="78" t="e">
        <f t="shared" si="15"/>
        <v>#N/A</v>
      </c>
      <c r="AA36" s="78" t="e">
        <f t="shared" si="16"/>
        <v>#NUM!</v>
      </c>
      <c r="AB36" s="78" t="e">
        <f t="shared" si="17"/>
        <v>#NUM!</v>
      </c>
      <c r="AC36" s="78" t="e">
        <f t="shared" si="18"/>
        <v>#NUM!</v>
      </c>
      <c r="AD36" s="78" t="e">
        <f t="shared" si="19"/>
        <v>#NUM!</v>
      </c>
      <c r="AE36" s="78" t="e">
        <f t="shared" si="20"/>
        <v>#NUM!</v>
      </c>
      <c r="AF36" s="78" t="e">
        <f t="shared" si="21"/>
        <v>#N/A</v>
      </c>
      <c r="AG36" s="78" t="e">
        <f t="shared" si="22"/>
        <v>#NUM!</v>
      </c>
      <c r="AH36" s="78" t="e">
        <f t="shared" si="23"/>
        <v>#NUM!</v>
      </c>
      <c r="AI36" s="78" t="e">
        <f t="shared" si="24"/>
        <v>#NUM!</v>
      </c>
      <c r="AJ36" s="78" t="e">
        <f t="shared" si="25"/>
        <v>#N/A</v>
      </c>
    </row>
    <row r="37" spans="1:36" ht="12.95" customHeight="1" x14ac:dyDescent="0.15">
      <c r="A37" s="77"/>
      <c r="B37" s="99"/>
      <c r="C37" s="99"/>
      <c r="D37" s="77"/>
      <c r="E37" s="77"/>
      <c r="F37" s="4" t="str">
        <f t="shared" si="0"/>
        <v/>
      </c>
      <c r="G37" s="77"/>
      <c r="H37" s="77"/>
      <c r="I37" s="77"/>
      <c r="K37" s="78" t="e">
        <f t="shared" si="1"/>
        <v>#NUM!</v>
      </c>
      <c r="L37" s="78" t="e">
        <f t="shared" si="2"/>
        <v>#NUM!</v>
      </c>
      <c r="M37" s="78" t="e">
        <f t="shared" si="3"/>
        <v>#NUM!</v>
      </c>
      <c r="N37" s="78" t="e">
        <f t="shared" si="4"/>
        <v>#NUM!</v>
      </c>
      <c r="O37" s="78" t="e">
        <f t="shared" si="5"/>
        <v>#NUM!</v>
      </c>
      <c r="P37" s="78" t="e">
        <f t="shared" si="26"/>
        <v>#N/A</v>
      </c>
      <c r="Q37" s="78" t="e">
        <f t="shared" si="6"/>
        <v>#NUM!</v>
      </c>
      <c r="R37" s="78" t="e">
        <f t="shared" si="7"/>
        <v>#NUM!</v>
      </c>
      <c r="S37" s="78" t="e">
        <f t="shared" si="8"/>
        <v>#NUM!</v>
      </c>
      <c r="T37" s="78" t="e">
        <f t="shared" si="9"/>
        <v>#NUM!</v>
      </c>
      <c r="U37" s="78" t="e">
        <f t="shared" si="10"/>
        <v>#N/A</v>
      </c>
      <c r="V37" s="78" t="e">
        <f t="shared" si="11"/>
        <v>#NUM!</v>
      </c>
      <c r="W37" s="78" t="e">
        <f t="shared" si="12"/>
        <v>#NUM!</v>
      </c>
      <c r="X37" s="78" t="e">
        <f t="shared" si="13"/>
        <v>#NUM!</v>
      </c>
      <c r="Y37" s="78" t="e">
        <f t="shared" si="14"/>
        <v>#NUM!</v>
      </c>
      <c r="Z37" s="78" t="e">
        <f t="shared" si="15"/>
        <v>#N/A</v>
      </c>
      <c r="AA37" s="78" t="e">
        <f t="shared" si="16"/>
        <v>#NUM!</v>
      </c>
      <c r="AB37" s="78" t="e">
        <f t="shared" si="17"/>
        <v>#NUM!</v>
      </c>
      <c r="AC37" s="78" t="e">
        <f t="shared" si="18"/>
        <v>#NUM!</v>
      </c>
      <c r="AD37" s="78" t="e">
        <f t="shared" si="19"/>
        <v>#NUM!</v>
      </c>
      <c r="AE37" s="78" t="e">
        <f t="shared" si="20"/>
        <v>#NUM!</v>
      </c>
      <c r="AF37" s="78" t="e">
        <f t="shared" si="21"/>
        <v>#N/A</v>
      </c>
      <c r="AG37" s="78" t="e">
        <f t="shared" si="22"/>
        <v>#NUM!</v>
      </c>
      <c r="AH37" s="78" t="e">
        <f t="shared" si="23"/>
        <v>#NUM!</v>
      </c>
      <c r="AI37" s="78" t="e">
        <f t="shared" si="24"/>
        <v>#NUM!</v>
      </c>
      <c r="AJ37" s="78" t="e">
        <f t="shared" si="25"/>
        <v>#N/A</v>
      </c>
    </row>
    <row r="38" spans="1:36" ht="12.95" customHeight="1" x14ac:dyDescent="0.15">
      <c r="A38" s="77"/>
      <c r="B38" s="99"/>
      <c r="C38" s="99"/>
      <c r="D38" s="77"/>
      <c r="E38" s="77"/>
      <c r="F38" s="4" t="str">
        <f t="shared" si="0"/>
        <v/>
      </c>
      <c r="G38" s="77"/>
      <c r="H38" s="77"/>
      <c r="I38" s="77"/>
      <c r="K38" s="78" t="e">
        <f t="shared" si="1"/>
        <v>#NUM!</v>
      </c>
      <c r="L38" s="78" t="e">
        <f t="shared" si="2"/>
        <v>#NUM!</v>
      </c>
      <c r="M38" s="78" t="e">
        <f t="shared" si="3"/>
        <v>#NUM!</v>
      </c>
      <c r="N38" s="78" t="e">
        <f t="shared" si="4"/>
        <v>#NUM!</v>
      </c>
      <c r="O38" s="78" t="e">
        <f t="shared" si="5"/>
        <v>#NUM!</v>
      </c>
      <c r="P38" s="78" t="e">
        <f t="shared" si="26"/>
        <v>#N/A</v>
      </c>
      <c r="Q38" s="78" t="e">
        <f t="shared" si="6"/>
        <v>#NUM!</v>
      </c>
      <c r="R38" s="78" t="e">
        <f t="shared" si="7"/>
        <v>#NUM!</v>
      </c>
      <c r="S38" s="78" t="e">
        <f t="shared" si="8"/>
        <v>#NUM!</v>
      </c>
      <c r="T38" s="78" t="e">
        <f t="shared" si="9"/>
        <v>#NUM!</v>
      </c>
      <c r="U38" s="78" t="e">
        <f t="shared" si="10"/>
        <v>#N/A</v>
      </c>
      <c r="V38" s="78" t="e">
        <f t="shared" si="11"/>
        <v>#NUM!</v>
      </c>
      <c r="W38" s="78" t="e">
        <f t="shared" si="12"/>
        <v>#NUM!</v>
      </c>
      <c r="X38" s="78" t="e">
        <f t="shared" si="13"/>
        <v>#NUM!</v>
      </c>
      <c r="Y38" s="78" t="e">
        <f t="shared" si="14"/>
        <v>#NUM!</v>
      </c>
      <c r="Z38" s="78" t="e">
        <f t="shared" si="15"/>
        <v>#N/A</v>
      </c>
      <c r="AA38" s="78" t="e">
        <f t="shared" si="16"/>
        <v>#NUM!</v>
      </c>
      <c r="AB38" s="78" t="e">
        <f t="shared" si="17"/>
        <v>#NUM!</v>
      </c>
      <c r="AC38" s="78" t="e">
        <f t="shared" si="18"/>
        <v>#NUM!</v>
      </c>
      <c r="AD38" s="78" t="e">
        <f t="shared" si="19"/>
        <v>#NUM!</v>
      </c>
      <c r="AE38" s="78" t="e">
        <f t="shared" si="20"/>
        <v>#NUM!</v>
      </c>
      <c r="AF38" s="78" t="e">
        <f t="shared" si="21"/>
        <v>#N/A</v>
      </c>
      <c r="AG38" s="78" t="e">
        <f t="shared" si="22"/>
        <v>#NUM!</v>
      </c>
      <c r="AH38" s="78" t="e">
        <f t="shared" si="23"/>
        <v>#NUM!</v>
      </c>
      <c r="AI38" s="78" t="e">
        <f t="shared" si="24"/>
        <v>#NUM!</v>
      </c>
      <c r="AJ38" s="78" t="e">
        <f t="shared" si="25"/>
        <v>#N/A</v>
      </c>
    </row>
    <row r="39" spans="1:36" ht="12.95" customHeight="1" x14ac:dyDescent="0.15">
      <c r="A39" s="77"/>
      <c r="B39" s="99"/>
      <c r="C39" s="99"/>
      <c r="D39" s="77"/>
      <c r="E39" s="77"/>
      <c r="F39" s="4" t="str">
        <f t="shared" si="0"/>
        <v/>
      </c>
      <c r="G39" s="77"/>
      <c r="H39" s="77"/>
      <c r="I39" s="77"/>
      <c r="K39" s="78" t="e">
        <f t="shared" si="1"/>
        <v>#NUM!</v>
      </c>
      <c r="L39" s="78" t="e">
        <f t="shared" si="2"/>
        <v>#NUM!</v>
      </c>
      <c r="M39" s="78" t="e">
        <f t="shared" si="3"/>
        <v>#NUM!</v>
      </c>
      <c r="N39" s="78" t="e">
        <f t="shared" si="4"/>
        <v>#NUM!</v>
      </c>
      <c r="O39" s="78" t="e">
        <f t="shared" si="5"/>
        <v>#NUM!</v>
      </c>
      <c r="P39" s="78" t="e">
        <f t="shared" si="26"/>
        <v>#N/A</v>
      </c>
      <c r="Q39" s="78" t="e">
        <f t="shared" si="6"/>
        <v>#NUM!</v>
      </c>
      <c r="R39" s="78" t="e">
        <f t="shared" si="7"/>
        <v>#NUM!</v>
      </c>
      <c r="S39" s="78" t="e">
        <f t="shared" si="8"/>
        <v>#NUM!</v>
      </c>
      <c r="T39" s="78" t="e">
        <f t="shared" si="9"/>
        <v>#NUM!</v>
      </c>
      <c r="U39" s="78" t="e">
        <f t="shared" si="10"/>
        <v>#N/A</v>
      </c>
      <c r="V39" s="78" t="e">
        <f t="shared" si="11"/>
        <v>#NUM!</v>
      </c>
      <c r="W39" s="78" t="e">
        <f t="shared" si="12"/>
        <v>#NUM!</v>
      </c>
      <c r="X39" s="78" t="e">
        <f t="shared" si="13"/>
        <v>#NUM!</v>
      </c>
      <c r="Y39" s="78" t="e">
        <f t="shared" si="14"/>
        <v>#NUM!</v>
      </c>
      <c r="Z39" s="78" t="e">
        <f t="shared" si="15"/>
        <v>#N/A</v>
      </c>
      <c r="AA39" s="78" t="e">
        <f t="shared" si="16"/>
        <v>#NUM!</v>
      </c>
      <c r="AB39" s="78" t="e">
        <f t="shared" si="17"/>
        <v>#NUM!</v>
      </c>
      <c r="AC39" s="78" t="e">
        <f t="shared" si="18"/>
        <v>#NUM!</v>
      </c>
      <c r="AD39" s="78" t="e">
        <f t="shared" si="19"/>
        <v>#NUM!</v>
      </c>
      <c r="AE39" s="78" t="e">
        <f t="shared" si="20"/>
        <v>#NUM!</v>
      </c>
      <c r="AF39" s="78" t="e">
        <f t="shared" si="21"/>
        <v>#N/A</v>
      </c>
      <c r="AG39" s="78" t="e">
        <f t="shared" si="22"/>
        <v>#NUM!</v>
      </c>
      <c r="AH39" s="78" t="e">
        <f t="shared" si="23"/>
        <v>#NUM!</v>
      </c>
      <c r="AI39" s="78" t="e">
        <f t="shared" si="24"/>
        <v>#NUM!</v>
      </c>
      <c r="AJ39" s="78" t="e">
        <f t="shared" si="25"/>
        <v>#N/A</v>
      </c>
    </row>
    <row r="40" spans="1:36" ht="12.95" customHeight="1" x14ac:dyDescent="0.15">
      <c r="A40" s="77"/>
      <c r="B40" s="99"/>
      <c r="C40" s="99"/>
      <c r="D40" s="77"/>
      <c r="E40" s="77"/>
      <c r="F40" s="4" t="str">
        <f t="shared" si="0"/>
        <v/>
      </c>
      <c r="G40" s="77"/>
      <c r="H40" s="77"/>
      <c r="I40" s="77"/>
      <c r="K40" s="78" t="e">
        <f t="shared" si="1"/>
        <v>#NUM!</v>
      </c>
      <c r="L40" s="78" t="e">
        <f t="shared" si="2"/>
        <v>#NUM!</v>
      </c>
      <c r="M40" s="78" t="e">
        <f t="shared" si="3"/>
        <v>#NUM!</v>
      </c>
      <c r="N40" s="78" t="e">
        <f t="shared" si="4"/>
        <v>#NUM!</v>
      </c>
      <c r="O40" s="78" t="e">
        <f t="shared" si="5"/>
        <v>#NUM!</v>
      </c>
      <c r="P40" s="78" t="e">
        <f t="shared" si="26"/>
        <v>#N/A</v>
      </c>
      <c r="Q40" s="78" t="e">
        <f t="shared" si="6"/>
        <v>#NUM!</v>
      </c>
      <c r="R40" s="78" t="e">
        <f t="shared" si="7"/>
        <v>#NUM!</v>
      </c>
      <c r="S40" s="78" t="e">
        <f t="shared" si="8"/>
        <v>#NUM!</v>
      </c>
      <c r="T40" s="78" t="e">
        <f t="shared" si="9"/>
        <v>#NUM!</v>
      </c>
      <c r="U40" s="78" t="e">
        <f t="shared" si="10"/>
        <v>#N/A</v>
      </c>
      <c r="V40" s="78" t="e">
        <f t="shared" si="11"/>
        <v>#NUM!</v>
      </c>
      <c r="W40" s="78" t="e">
        <f t="shared" si="12"/>
        <v>#NUM!</v>
      </c>
      <c r="X40" s="78" t="e">
        <f t="shared" si="13"/>
        <v>#NUM!</v>
      </c>
      <c r="Y40" s="78" t="e">
        <f t="shared" si="14"/>
        <v>#NUM!</v>
      </c>
      <c r="Z40" s="78" t="e">
        <f t="shared" si="15"/>
        <v>#N/A</v>
      </c>
      <c r="AA40" s="78" t="e">
        <f t="shared" si="16"/>
        <v>#NUM!</v>
      </c>
      <c r="AB40" s="78" t="e">
        <f t="shared" si="17"/>
        <v>#NUM!</v>
      </c>
      <c r="AC40" s="78" t="e">
        <f t="shared" si="18"/>
        <v>#NUM!</v>
      </c>
      <c r="AD40" s="78" t="e">
        <f t="shared" si="19"/>
        <v>#NUM!</v>
      </c>
      <c r="AE40" s="78" t="e">
        <f t="shared" si="20"/>
        <v>#NUM!</v>
      </c>
      <c r="AF40" s="78" t="e">
        <f t="shared" si="21"/>
        <v>#N/A</v>
      </c>
      <c r="AG40" s="78" t="e">
        <f t="shared" si="22"/>
        <v>#NUM!</v>
      </c>
      <c r="AH40" s="78" t="e">
        <f t="shared" si="23"/>
        <v>#NUM!</v>
      </c>
      <c r="AI40" s="78" t="e">
        <f t="shared" si="24"/>
        <v>#NUM!</v>
      </c>
      <c r="AJ40" s="78" t="e">
        <f t="shared" si="25"/>
        <v>#N/A</v>
      </c>
    </row>
    <row r="41" spans="1:36" ht="12.95" customHeight="1" x14ac:dyDescent="0.15">
      <c r="A41" s="77"/>
      <c r="B41" s="99"/>
      <c r="C41" s="99"/>
      <c r="D41" s="77"/>
      <c r="E41" s="77"/>
      <c r="F41" s="4" t="str">
        <f t="shared" si="0"/>
        <v/>
      </c>
      <c r="G41" s="77"/>
      <c r="H41" s="77"/>
      <c r="I41" s="77"/>
      <c r="K41" s="78" t="e">
        <f t="shared" si="1"/>
        <v>#NUM!</v>
      </c>
      <c r="L41" s="78" t="e">
        <f t="shared" si="2"/>
        <v>#NUM!</v>
      </c>
      <c r="M41" s="78" t="e">
        <f t="shared" si="3"/>
        <v>#NUM!</v>
      </c>
      <c r="N41" s="78" t="e">
        <f t="shared" si="4"/>
        <v>#NUM!</v>
      </c>
      <c r="O41" s="78" t="e">
        <f t="shared" si="5"/>
        <v>#NUM!</v>
      </c>
      <c r="P41" s="78" t="e">
        <f t="shared" si="26"/>
        <v>#N/A</v>
      </c>
      <c r="Q41" s="78" t="e">
        <f t="shared" si="6"/>
        <v>#NUM!</v>
      </c>
      <c r="R41" s="78" t="e">
        <f t="shared" si="7"/>
        <v>#NUM!</v>
      </c>
      <c r="S41" s="78" t="e">
        <f t="shared" si="8"/>
        <v>#NUM!</v>
      </c>
      <c r="T41" s="78" t="e">
        <f t="shared" si="9"/>
        <v>#NUM!</v>
      </c>
      <c r="U41" s="78" t="e">
        <f t="shared" si="10"/>
        <v>#N/A</v>
      </c>
      <c r="V41" s="78" t="e">
        <f t="shared" si="11"/>
        <v>#NUM!</v>
      </c>
      <c r="W41" s="78" t="e">
        <f t="shared" si="12"/>
        <v>#NUM!</v>
      </c>
      <c r="X41" s="78" t="e">
        <f t="shared" si="13"/>
        <v>#NUM!</v>
      </c>
      <c r="Y41" s="78" t="e">
        <f t="shared" si="14"/>
        <v>#NUM!</v>
      </c>
      <c r="Z41" s="78" t="e">
        <f t="shared" si="15"/>
        <v>#N/A</v>
      </c>
      <c r="AA41" s="78" t="e">
        <f t="shared" si="16"/>
        <v>#NUM!</v>
      </c>
      <c r="AB41" s="78" t="e">
        <f t="shared" si="17"/>
        <v>#NUM!</v>
      </c>
      <c r="AC41" s="78" t="e">
        <f t="shared" si="18"/>
        <v>#NUM!</v>
      </c>
      <c r="AD41" s="78" t="e">
        <f t="shared" si="19"/>
        <v>#NUM!</v>
      </c>
      <c r="AE41" s="78" t="e">
        <f t="shared" si="20"/>
        <v>#NUM!</v>
      </c>
      <c r="AF41" s="78" t="e">
        <f t="shared" si="21"/>
        <v>#N/A</v>
      </c>
      <c r="AG41" s="78" t="e">
        <f t="shared" si="22"/>
        <v>#NUM!</v>
      </c>
      <c r="AH41" s="78" t="e">
        <f t="shared" si="23"/>
        <v>#NUM!</v>
      </c>
      <c r="AI41" s="78" t="e">
        <f t="shared" si="24"/>
        <v>#NUM!</v>
      </c>
      <c r="AJ41" s="78" t="e">
        <f t="shared" si="25"/>
        <v>#N/A</v>
      </c>
    </row>
    <row r="42" spans="1:36" ht="12.95" customHeight="1" x14ac:dyDescent="0.15">
      <c r="A42" s="77"/>
      <c r="B42" s="99"/>
      <c r="C42" s="99"/>
      <c r="D42" s="77"/>
      <c r="E42" s="77"/>
      <c r="F42" s="4" t="str">
        <f t="shared" si="0"/>
        <v/>
      </c>
      <c r="G42" s="77"/>
      <c r="H42" s="77"/>
      <c r="I42" s="77"/>
      <c r="K42" s="78" t="e">
        <f t="shared" si="1"/>
        <v>#NUM!</v>
      </c>
      <c r="L42" s="78" t="e">
        <f t="shared" si="2"/>
        <v>#NUM!</v>
      </c>
      <c r="M42" s="78" t="e">
        <f t="shared" si="3"/>
        <v>#NUM!</v>
      </c>
      <c r="N42" s="78" t="e">
        <f t="shared" si="4"/>
        <v>#NUM!</v>
      </c>
      <c r="O42" s="78" t="e">
        <f t="shared" si="5"/>
        <v>#NUM!</v>
      </c>
      <c r="P42" s="78" t="e">
        <f t="shared" si="26"/>
        <v>#N/A</v>
      </c>
      <c r="Q42" s="78" t="e">
        <f t="shared" si="6"/>
        <v>#NUM!</v>
      </c>
      <c r="R42" s="78" t="e">
        <f t="shared" si="7"/>
        <v>#NUM!</v>
      </c>
      <c r="S42" s="78" t="e">
        <f t="shared" si="8"/>
        <v>#NUM!</v>
      </c>
      <c r="T42" s="78" t="e">
        <f t="shared" si="9"/>
        <v>#NUM!</v>
      </c>
      <c r="U42" s="78" t="e">
        <f t="shared" si="10"/>
        <v>#N/A</v>
      </c>
      <c r="V42" s="78" t="e">
        <f t="shared" si="11"/>
        <v>#NUM!</v>
      </c>
      <c r="W42" s="78" t="e">
        <f t="shared" si="12"/>
        <v>#NUM!</v>
      </c>
      <c r="X42" s="78" t="e">
        <f t="shared" si="13"/>
        <v>#NUM!</v>
      </c>
      <c r="Y42" s="78" t="e">
        <f t="shared" si="14"/>
        <v>#NUM!</v>
      </c>
      <c r="Z42" s="78" t="e">
        <f t="shared" si="15"/>
        <v>#N/A</v>
      </c>
      <c r="AA42" s="78" t="e">
        <f t="shared" si="16"/>
        <v>#NUM!</v>
      </c>
      <c r="AB42" s="78" t="e">
        <f t="shared" si="17"/>
        <v>#NUM!</v>
      </c>
      <c r="AC42" s="78" t="e">
        <f t="shared" si="18"/>
        <v>#NUM!</v>
      </c>
      <c r="AD42" s="78" t="e">
        <f t="shared" si="19"/>
        <v>#NUM!</v>
      </c>
      <c r="AE42" s="78" t="e">
        <f t="shared" si="20"/>
        <v>#NUM!</v>
      </c>
      <c r="AF42" s="78" t="e">
        <f t="shared" si="21"/>
        <v>#N/A</v>
      </c>
      <c r="AG42" s="78" t="e">
        <f t="shared" si="22"/>
        <v>#NUM!</v>
      </c>
      <c r="AH42" s="78" t="e">
        <f t="shared" si="23"/>
        <v>#NUM!</v>
      </c>
      <c r="AI42" s="78" t="e">
        <f t="shared" si="24"/>
        <v>#NUM!</v>
      </c>
      <c r="AJ42" s="78" t="e">
        <f t="shared" si="25"/>
        <v>#N/A</v>
      </c>
    </row>
    <row r="43" spans="1:36" ht="12.95" customHeight="1" x14ac:dyDescent="0.15">
      <c r="A43" s="77"/>
      <c r="B43" s="99"/>
      <c r="C43" s="99"/>
      <c r="D43" s="77"/>
      <c r="E43" s="77"/>
      <c r="F43" s="4" t="str">
        <f t="shared" si="0"/>
        <v/>
      </c>
      <c r="G43" s="77"/>
      <c r="H43" s="77"/>
      <c r="I43" s="77"/>
      <c r="K43" s="78" t="e">
        <f t="shared" si="1"/>
        <v>#NUM!</v>
      </c>
      <c r="L43" s="78" t="e">
        <f t="shared" si="2"/>
        <v>#NUM!</v>
      </c>
      <c r="M43" s="78" t="e">
        <f t="shared" si="3"/>
        <v>#NUM!</v>
      </c>
      <c r="N43" s="78" t="e">
        <f t="shared" si="4"/>
        <v>#NUM!</v>
      </c>
      <c r="O43" s="78" t="e">
        <f t="shared" si="5"/>
        <v>#NUM!</v>
      </c>
      <c r="P43" s="78" t="e">
        <f t="shared" si="26"/>
        <v>#N/A</v>
      </c>
      <c r="Q43" s="78" t="e">
        <f t="shared" si="6"/>
        <v>#NUM!</v>
      </c>
      <c r="R43" s="78" t="e">
        <f t="shared" si="7"/>
        <v>#NUM!</v>
      </c>
      <c r="S43" s="78" t="e">
        <f t="shared" si="8"/>
        <v>#NUM!</v>
      </c>
      <c r="T43" s="78" t="e">
        <f t="shared" si="9"/>
        <v>#NUM!</v>
      </c>
      <c r="U43" s="78" t="e">
        <f t="shared" si="10"/>
        <v>#N/A</v>
      </c>
      <c r="V43" s="78" t="e">
        <f t="shared" si="11"/>
        <v>#NUM!</v>
      </c>
      <c r="W43" s="78" t="e">
        <f t="shared" si="12"/>
        <v>#NUM!</v>
      </c>
      <c r="X43" s="78" t="e">
        <f t="shared" si="13"/>
        <v>#NUM!</v>
      </c>
      <c r="Y43" s="78" t="e">
        <f t="shared" si="14"/>
        <v>#NUM!</v>
      </c>
      <c r="Z43" s="78" t="e">
        <f t="shared" si="15"/>
        <v>#N/A</v>
      </c>
      <c r="AA43" s="78" t="e">
        <f t="shared" si="16"/>
        <v>#NUM!</v>
      </c>
      <c r="AB43" s="78" t="e">
        <f t="shared" si="17"/>
        <v>#NUM!</v>
      </c>
      <c r="AC43" s="78" t="e">
        <f t="shared" si="18"/>
        <v>#NUM!</v>
      </c>
      <c r="AD43" s="78" t="e">
        <f t="shared" si="19"/>
        <v>#NUM!</v>
      </c>
      <c r="AE43" s="78" t="e">
        <f t="shared" si="20"/>
        <v>#NUM!</v>
      </c>
      <c r="AF43" s="78" t="e">
        <f t="shared" si="21"/>
        <v>#N/A</v>
      </c>
      <c r="AG43" s="78" t="e">
        <f t="shared" si="22"/>
        <v>#NUM!</v>
      </c>
      <c r="AH43" s="78" t="e">
        <f t="shared" si="23"/>
        <v>#NUM!</v>
      </c>
      <c r="AI43" s="78" t="e">
        <f t="shared" si="24"/>
        <v>#NUM!</v>
      </c>
      <c r="AJ43" s="78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77" t="s">
        <v>18</v>
      </c>
      <c r="D46" s="77" t="s">
        <v>19</v>
      </c>
      <c r="E46" s="77" t="s">
        <v>20</v>
      </c>
      <c r="F46" s="11"/>
      <c r="G46" s="5" t="s">
        <v>21</v>
      </c>
      <c r="H46" s="13"/>
      <c r="I46" s="111" t="s">
        <v>502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19</v>
      </c>
      <c r="D47" s="15">
        <f>COUNTIF(G4:G43,"*下層*")</f>
        <v>0</v>
      </c>
      <c r="E47" s="15">
        <f>COUNTA(A4:A43)</f>
        <v>19</v>
      </c>
      <c r="F47" s="11"/>
      <c r="G47" s="16">
        <f>C47*100</f>
        <v>1900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11</v>
      </c>
      <c r="D48" s="15" t="str">
        <f>IF(D47&gt;0,ROUND(SUMIF(G4:G43,"*下層*",E4:E43)/D47,0),"")</f>
        <v/>
      </c>
      <c r="E48" s="15">
        <f>ROUND(SUM(E4:E43)/E47,0)</f>
        <v>11</v>
      </c>
      <c r="F48" s="14"/>
      <c r="G48" s="16">
        <f>C48</f>
        <v>11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16</v>
      </c>
      <c r="D49" s="15" t="str">
        <f>IF(D47&gt;0,ROUND(SUMIF(G4:G43,"*下層*",D4:D43)/D47,0),"")</f>
        <v/>
      </c>
      <c r="E49" s="15">
        <f>ROUND(SUM(D4:D43)/E47,0)</f>
        <v>16</v>
      </c>
      <c r="F49" s="14"/>
      <c r="G49" s="16">
        <f>C49</f>
        <v>16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2.85</v>
      </c>
      <c r="D50" s="17">
        <f>SUMIF(G4:G43,"*下層*",F4:F43)</f>
        <v>0</v>
      </c>
      <c r="E50" s="4">
        <f>SUM(F4:F43)</f>
        <v>2.85</v>
      </c>
      <c r="F50" s="14"/>
      <c r="G50" s="18">
        <f>C50*100</f>
        <v>285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形状比＝69、Sr＝21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77" t="s">
        <v>18</v>
      </c>
      <c r="D53" s="77" t="s">
        <v>19</v>
      </c>
      <c r="E53" s="77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6</v>
      </c>
      <c r="D54" s="15">
        <f>COUNTIF(H4:H43,"▲")</f>
        <v>0</v>
      </c>
      <c r="E54" s="15">
        <f>COUNTA(H4:H43)</f>
        <v>6</v>
      </c>
      <c r="F54" s="11"/>
      <c r="G54" s="16">
        <f>C54*100</f>
        <v>600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9</v>
      </c>
      <c r="D55" s="15" t="str">
        <f>IF(D54&gt;0,ROUND(SUMIF(H4:H43,"▲",E4:E43)/D54,0),"")</f>
        <v/>
      </c>
      <c r="E55" s="15">
        <f>ROUND(SUMIF(H4:H43,"*",E4:E43)/E54,0)</f>
        <v>9</v>
      </c>
      <c r="F55" s="14"/>
      <c r="G55" s="16">
        <f>C55</f>
        <v>9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11</v>
      </c>
      <c r="D56" s="15" t="str">
        <f>IF(D54&gt;0,ROUND(SUMIF(H4:H43,"▲",D4:D43)/D54,0),"")</f>
        <v/>
      </c>
      <c r="E56" s="15">
        <f>ROUND(SUMIF(H4:H43,"*",D4:D43)/E54,0)</f>
        <v>11</v>
      </c>
      <c r="F56" s="14"/>
      <c r="G56" s="16">
        <f>C56</f>
        <v>11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0.26</v>
      </c>
      <c r="D57" s="17">
        <f>SUMIF(H4:H43,"▲",F4:F43)</f>
        <v>0</v>
      </c>
      <c r="E57" s="17">
        <f>SUM(C57:D57)</f>
        <v>0.26</v>
      </c>
      <c r="F57" s="14"/>
      <c r="G57" s="20">
        <f>C57*100</f>
        <v>26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77" t="s">
        <v>18</v>
      </c>
      <c r="D60" s="77" t="s">
        <v>19</v>
      </c>
      <c r="E60" s="77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31.6</v>
      </c>
      <c r="D61" s="21" t="str">
        <f>IF(D47&gt;0,ROUND(D54/D47*100,1),"")</f>
        <v/>
      </c>
      <c r="E61" s="21">
        <f>ROUND(E54/E47*100,1)</f>
        <v>31.6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9.1</v>
      </c>
      <c r="D62" s="21" t="str">
        <f>IF(D47&gt;0,ROUND(D57/D50*100,1),"")</f>
        <v/>
      </c>
      <c r="E62" s="21">
        <f>ROUND(E57/E50*100,1)</f>
        <v>9.1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77" t="s">
        <v>18</v>
      </c>
      <c r="D65" s="77" t="s">
        <v>19</v>
      </c>
      <c r="E65" s="77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13</v>
      </c>
      <c r="D66" s="15">
        <f>D47-D54</f>
        <v>0</v>
      </c>
      <c r="E66" s="15">
        <f>SUM(C66:D66)</f>
        <v>13</v>
      </c>
      <c r="F66" s="11"/>
      <c r="G66" s="16">
        <f>C66*100</f>
        <v>1300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12</v>
      </c>
      <c r="D67" s="15" t="str">
        <f>IF(D66&gt;0,ROUND(SUMIFS(E4:E43,G7:G43,"*下層*",H4:H43,"")/D66,0),"")</f>
        <v/>
      </c>
      <c r="E67" s="15">
        <f>IF(E66&gt;0,ROUND(SUMIF(H4:H43,"",E4:E43)/E66,0),"")</f>
        <v>12</v>
      </c>
      <c r="F67" s="14"/>
      <c r="G67" s="16">
        <f>C67</f>
        <v>12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19</v>
      </c>
      <c r="D68" s="15" t="str">
        <f>IF(D66&gt;0,ROUND(SUMIFS(D4:D43,G7:G43,"*下層*",H4:H43,"")/D66,0),"")</f>
        <v/>
      </c>
      <c r="E68" s="15">
        <f>IF(E66&gt;0,ROUND(SUMIF(H4:H43,"",D4:D43)/E66,0),"")</f>
        <v>19</v>
      </c>
      <c r="F68" s="14"/>
      <c r="G68" s="16">
        <f>C68</f>
        <v>19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2.59</v>
      </c>
      <c r="D69" s="17" t="str">
        <f>IF(D66&gt;0,D50-D57,"")</f>
        <v/>
      </c>
      <c r="E69" s="4">
        <f>SUM(C69:D69)</f>
        <v>2.59</v>
      </c>
      <c r="F69" s="14"/>
      <c r="G69" s="18">
        <f>C69*100</f>
        <v>259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形状比＝63、Sr＝23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50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63" priority="16" stopIfTrue="1">
      <formula>AND(($H4="スギ"),(#REF!&lt;12))</formula>
    </cfRule>
  </conditionalFormatting>
  <conditionalFormatting sqref="L4:L43">
    <cfRule type="expression" dxfId="62" priority="15" stopIfTrue="1">
      <formula>AND(($H4="スギ"),(#REF!&lt;22),(#REF!&gt;=12))</formula>
    </cfRule>
  </conditionalFormatting>
  <conditionalFormatting sqref="M4:M43">
    <cfRule type="expression" dxfId="61" priority="14" stopIfTrue="1">
      <formula>AND(($H4="スギ"),(#REF!&lt;32),(#REF!&gt;=22))</formula>
    </cfRule>
  </conditionalFormatting>
  <conditionalFormatting sqref="N4:N43">
    <cfRule type="expression" dxfId="60" priority="13" stopIfTrue="1">
      <formula>AND(($H4="スギ"),(#REF!&lt;42),(#REF!&gt;=32))</formula>
    </cfRule>
  </conditionalFormatting>
  <conditionalFormatting sqref="U4:U43 Z4:AF43 AJ4:AJ43 O4:P43">
    <cfRule type="expression" dxfId="59" priority="12" stopIfTrue="1">
      <formula>AND(($H4="スギ"),(#REF!&gt;=42))</formula>
    </cfRule>
  </conditionalFormatting>
  <conditionalFormatting sqref="Q4:Q43 AA4:AA43">
    <cfRule type="expression" dxfId="58" priority="11" stopIfTrue="1">
      <formula>AND(($H4="ヒノキ"),(#REF!&lt;12))</formula>
    </cfRule>
  </conditionalFormatting>
  <conditionalFormatting sqref="R4:R43 AB4:AE43">
    <cfRule type="expression" dxfId="57" priority="10" stopIfTrue="1">
      <formula>AND(($H4="ヒノキ"),(#REF!&lt;22),(#REF!&gt;=12))</formula>
    </cfRule>
  </conditionalFormatting>
  <conditionalFormatting sqref="S4:S43">
    <cfRule type="expression" dxfId="56" priority="9" stopIfTrue="1">
      <formula>AND(($H4="ヒノキ"),(#REF!&lt;32),(#REF!&gt;=22))</formula>
    </cfRule>
  </conditionalFormatting>
  <conditionalFormatting sqref="T4:U43 Z4:AF43 AJ4:AJ43">
    <cfRule type="expression" dxfId="55" priority="8" stopIfTrue="1">
      <formula>AND(($H4="ヒノキ"),(#REF!&gt;=32))</formula>
    </cfRule>
  </conditionalFormatting>
  <conditionalFormatting sqref="V4:V43 AA4:AA43">
    <cfRule type="expression" dxfId="54" priority="7" stopIfTrue="1">
      <formula>AND(($H4="アカマツ"),(#REF!&lt;12))</formula>
    </cfRule>
  </conditionalFormatting>
  <conditionalFormatting sqref="W4:W43 AB4:AB43">
    <cfRule type="expression" dxfId="53" priority="6" stopIfTrue="1">
      <formula>AND(($H4="アカマツ"),(#REF!&lt;22),(#REF!&gt;=12))</formula>
    </cfRule>
  </conditionalFormatting>
  <conditionalFormatting sqref="X4:X43 AC4:AC43">
    <cfRule type="expression" dxfId="52" priority="5" stopIfTrue="1">
      <formula>AND(($H4="アカマツ"),(#REF!&lt;42),(#REF!&gt;=22))</formula>
    </cfRule>
  </conditionalFormatting>
  <conditionalFormatting sqref="Y4:AF43 AJ4:AJ43">
    <cfRule type="expression" dxfId="51" priority="4" stopIfTrue="1">
      <formula>AND(($H4="アカマツ"),(#REF!&gt;=42))</formula>
    </cfRule>
  </conditionalFormatting>
  <conditionalFormatting sqref="AG4:AG43">
    <cfRule type="expression" dxfId="50" priority="3" stopIfTrue="1">
      <formula>AND(($H4&lt;&gt;"スギ"),($H4&lt;&gt;"ヒノキ"),($H4&lt;&gt;"アカマツ"),(#REF!&lt;12))</formula>
    </cfRule>
  </conditionalFormatting>
  <conditionalFormatting sqref="AH4:AH43">
    <cfRule type="expression" dxfId="49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48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00B050"/>
  </sheetPr>
  <dimension ref="A1:AJ120"/>
  <sheetViews>
    <sheetView showGridLines="0" view="pageBreakPreview" topLeftCell="A28" zoomScaleNormal="85" zoomScaleSheetLayoutView="100" workbookViewId="0">
      <selection activeCell="I46" sqref="I46:I61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523</v>
      </c>
      <c r="B2" s="100"/>
      <c r="C2" s="100"/>
      <c r="D2" s="100"/>
      <c r="E2" s="100"/>
      <c r="F2" s="100"/>
      <c r="G2" s="100"/>
      <c r="H2" s="101" t="s">
        <v>340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79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8">
        <v>0</v>
      </c>
      <c r="L3" s="78">
        <v>12</v>
      </c>
      <c r="M3" s="78">
        <v>22</v>
      </c>
      <c r="N3" s="78">
        <v>32</v>
      </c>
      <c r="O3" s="78">
        <v>42</v>
      </c>
      <c r="P3" s="78" t="s">
        <v>14</v>
      </c>
      <c r="Q3" s="78">
        <v>0</v>
      </c>
      <c r="R3" s="78">
        <v>12</v>
      </c>
      <c r="S3" s="78">
        <v>22</v>
      </c>
      <c r="T3" s="78">
        <v>32</v>
      </c>
      <c r="U3" s="78" t="s">
        <v>14</v>
      </c>
      <c r="V3" s="78">
        <v>0</v>
      </c>
      <c r="W3" s="78">
        <v>12</v>
      </c>
      <c r="X3" s="78">
        <v>22</v>
      </c>
      <c r="Y3" s="78">
        <v>42</v>
      </c>
      <c r="Z3" s="78" t="s">
        <v>14</v>
      </c>
      <c r="AA3" s="78">
        <v>0</v>
      </c>
      <c r="AB3" s="78">
        <v>12</v>
      </c>
      <c r="AC3" s="78">
        <v>22</v>
      </c>
      <c r="AD3" s="78">
        <v>32</v>
      </c>
      <c r="AE3" s="78">
        <v>42</v>
      </c>
      <c r="AF3" s="78" t="s">
        <v>14</v>
      </c>
      <c r="AG3" s="78">
        <v>0</v>
      </c>
      <c r="AH3" s="78">
        <v>12</v>
      </c>
      <c r="AI3" s="78">
        <v>42</v>
      </c>
      <c r="AJ3" s="78" t="s">
        <v>14</v>
      </c>
    </row>
    <row r="4" spans="1:36" ht="12.95" customHeight="1" x14ac:dyDescent="0.15">
      <c r="A4" s="77">
        <v>361</v>
      </c>
      <c r="B4" s="99" t="s">
        <v>136</v>
      </c>
      <c r="C4" s="99"/>
      <c r="D4" s="77">
        <v>36</v>
      </c>
      <c r="E4" s="77">
        <v>25</v>
      </c>
      <c r="F4" s="4">
        <f t="shared" ref="F4:F43" si="0">IF(D4&gt;0,IF(B4="スギ",P4,IF(B4="ヒノキ",U4,IF(B4="アカマツ",Z4,IF(B4="カラマツ",AF4,AJ4)))),"")</f>
        <v>1.1499999999999999</v>
      </c>
      <c r="G4" s="5"/>
      <c r="H4" s="77"/>
      <c r="I4" s="77" t="s">
        <v>38</v>
      </c>
      <c r="J4" s="1" t="s">
        <v>15</v>
      </c>
      <c r="K4" s="78">
        <f t="shared" ref="K4:K43" si="1">IF(ROUND(10^(-5+0.8769+1.7454*LOG(D4)+1.014*LOG(E4)),2)&gt;=0.01,ROUND(10^(-5+0.8769+1.7454*LOG(D4)+1.014*LOG(E4)),2),ROUND(10^(-5+0.8769+1.7454*LOG(D4)+1.014*LOG(E4)),3))</f>
        <v>1.03</v>
      </c>
      <c r="L4" s="78">
        <f t="shared" ref="L4:L43" si="2">ROUND(10^(-5+0.73504+1.83346*LOG(D4)+1.06569*LOG(E4)),2)</f>
        <v>1.2</v>
      </c>
      <c r="M4" s="78">
        <f t="shared" ref="M4:M43" si="3">ROUND(10^(-5+0.71514+1.74357*LOG(D4)+1.17719*LOG(E4)),2)</f>
        <v>1.19</v>
      </c>
      <c r="N4" s="78">
        <f t="shared" ref="N4:N43" si="4">ROUND(10^(-5+0.82956+1.76381*LOG(D4)+1.06412*LOG(E4)),2)</f>
        <v>1.1499999999999999</v>
      </c>
      <c r="O4" s="78">
        <f t="shared" ref="O4:O43" si="5">ROUND(10^(-5+0.88226+1.79204*LOG(D4)+0.99303*LOG(E4)),2)</f>
        <v>1.1499999999999999</v>
      </c>
      <c r="P4" s="78">
        <f>HLOOKUP($D4,K$3:O$43,MATCH($A4,$A$3:$A$43,0),1)</f>
        <v>1.1499999999999999</v>
      </c>
      <c r="Q4" s="78">
        <f t="shared" ref="Q4:Q43" si="6">IF(ROUND(10^(1.810672*LOG(D4)+0.982833*LOG(E4)-4.173533),2)&gt;=0.01,ROUND(10^(1.810672*LOG(D4)+0.982833*LOG(E4)-4.173533),2),ROUND(10^(1.810672*LOG(D4)+0.982833*LOG(E4)-4.173533),3))</f>
        <v>1.04</v>
      </c>
      <c r="R4" s="78">
        <f t="shared" ref="R4:R43" si="7">ROUND(10^(1.905709*LOG(D4)+1.011385*LOG(E4)-4.293729),2)</f>
        <v>1.22</v>
      </c>
      <c r="S4" s="78">
        <f t="shared" ref="S4:S43" si="8">ROUND(10^(1.771888*LOG(D4)+1.138415*LOG(E4)-4.271259),2)</f>
        <v>1.2</v>
      </c>
      <c r="T4" s="78">
        <f t="shared" ref="T4:T43" si="9">ROUND(10^(1.671519*LOG(D4)+1.363617*LOG(E4)-4.404407),2)</f>
        <v>1.27</v>
      </c>
      <c r="U4" s="78">
        <f t="shared" ref="U4:U43" si="10">HLOOKUP($D4,Q$3:T$43,MATCH($A4,$A$3:$A$43,0),1)</f>
        <v>1.27</v>
      </c>
      <c r="V4" s="78">
        <f t="shared" ref="V4:V43" si="11">IF(ROUND(10^(-4.249503+1.946501*LOG(D4)+0.942682*LOG(E4)),2)&gt;=0.01,ROUND(10^(-4.249503+1.946501*LOG(D4)+0.942682*LOG(E4)),2),ROUND(10^(-4.249503+1.946501*LOG(D4)+0.942682*LOG(E4)),3))</f>
        <v>1.25</v>
      </c>
      <c r="W4" s="78">
        <f t="shared" ref="W4:W43" si="12">ROUND(10^(-4.155639+1.847898*LOG(D4)+0.951955*LOG(E4)),2)</f>
        <v>1.1200000000000001</v>
      </c>
      <c r="X4" s="78">
        <f t="shared" ref="X4:X43" si="13">ROUND(10^(-4.194535+1.804172*LOG(D4)+1.034248*LOG(E4)),2)</f>
        <v>1.1499999999999999</v>
      </c>
      <c r="Y4" s="78">
        <f t="shared" ref="Y4:Y43" si="14">ROUND(10^(-4.42347+2.006485*LOG(D4)+0.967757*LOG(E4)),2)</f>
        <v>1.1299999999999999</v>
      </c>
      <c r="Z4" s="78">
        <f t="shared" ref="Z4:Z43" si="15">HLOOKUP($D4,V$3:Y$43,MATCH($A4,$A$3:$A$43,0),1)</f>
        <v>1.1499999999999999</v>
      </c>
      <c r="AA4" s="78">
        <f t="shared" ref="AA4:AA43" si="16">IF(ROUND(10^(1.80389*LOG(D4)+0.962587*LOG(E4)-4.155099),2)&gt;=0.01,ROUND(10^(1.80389*LOG(D4)+0.962587*LOG(E4)-4.155099),2),ROUND(10^(1.80389*LOG(D4)+0.962587*LOG(E4)-4.155099),3))</f>
        <v>1</v>
      </c>
      <c r="AB4" s="78">
        <f t="shared" ref="AB4:AB43" si="17">ROUND(10^(1.979213*LOG(D4)+0.998347*LOG(E4)-4.369281),2)</f>
        <v>1.28</v>
      </c>
      <c r="AC4" s="78">
        <f t="shared" ref="AC4:AC43" si="18">ROUND(10^(1.904401*LOG(D4)+1.062478*LOG(E4)-4.348104),2)</f>
        <v>1.26</v>
      </c>
      <c r="AD4" s="78">
        <f t="shared" ref="AD4:AD43" si="19">ROUND(10^(1.640825*LOG(D4)+1.080387*LOG(E4)-3.976731),2)</f>
        <v>1.22</v>
      </c>
      <c r="AE4" s="78">
        <f t="shared" ref="AE4:AE43" si="20">ROUND(10^(1.90887*LOG(D4)+1.088002*LOG(E4)-4.431495),2)</f>
        <v>1.1499999999999999</v>
      </c>
      <c r="AF4" s="78">
        <f t="shared" ref="AF4:AF43" si="21">HLOOKUP($D4,AA$3:AE$43,MATCH($A4,$A$3:$A$43,0),1)</f>
        <v>1.22</v>
      </c>
      <c r="AG4" s="78">
        <f t="shared" ref="AG4:AG43" si="22">IF(ROUND(10^(1.94019664*LOG(D4)+0.84689666*LOG(E4)-4.20067295),2)&gt;=0.01,ROUND(10^(1.94019664*LOG(D4)+0.84689666*LOG(E4)-4.20067295),2),ROUND(10^(1.94019664*LOG(D4)+0.84689666*LOG(E4)-4.20067295),3))</f>
        <v>1.01</v>
      </c>
      <c r="AH4" s="78">
        <f t="shared" ref="AH4:AH43" si="23">ROUND(10^(1.93813902*LOG(D4)+0.96697002*LOG(E4)-4.32216295),2)</f>
        <v>1.1100000000000001</v>
      </c>
      <c r="AI4" s="78">
        <f t="shared" ref="AI4:AI43" si="24">ROUND(10^(1.82464098*LOG(D4)+0.97625989*LOG(E4)-4.15096808),2)</f>
        <v>1.1299999999999999</v>
      </c>
      <c r="AJ4" s="78">
        <f t="shared" ref="AJ4:AJ43" si="25">HLOOKUP($D4,AG$3:AI$43,MATCH($A4,$A$3:$A$43,0),1)</f>
        <v>1.1100000000000001</v>
      </c>
    </row>
    <row r="5" spans="1:36" ht="12.95" customHeight="1" x14ac:dyDescent="0.15">
      <c r="A5" s="77">
        <v>362</v>
      </c>
      <c r="B5" s="99" t="s">
        <v>136</v>
      </c>
      <c r="C5" s="99"/>
      <c r="D5" s="77">
        <v>20</v>
      </c>
      <c r="E5" s="77">
        <v>20</v>
      </c>
      <c r="F5" s="4">
        <f t="shared" si="0"/>
        <v>0.32</v>
      </c>
      <c r="G5" s="5" t="s">
        <v>492</v>
      </c>
      <c r="H5" s="77"/>
      <c r="I5" s="77"/>
      <c r="J5" s="1" t="s">
        <v>15</v>
      </c>
      <c r="K5" s="78">
        <f t="shared" si="1"/>
        <v>0.28999999999999998</v>
      </c>
      <c r="L5" s="78">
        <f t="shared" si="2"/>
        <v>0.32</v>
      </c>
      <c r="M5" s="78">
        <f t="shared" si="3"/>
        <v>0.33</v>
      </c>
      <c r="N5" s="78">
        <f t="shared" si="4"/>
        <v>0.32</v>
      </c>
      <c r="O5" s="78">
        <f t="shared" si="5"/>
        <v>0.32</v>
      </c>
      <c r="P5" s="78">
        <f t="shared" ref="P5:P43" si="26">HLOOKUP($D5,K$3:O$43,MATCH(A5,$A$3:$A$43,0),1)</f>
        <v>0.32</v>
      </c>
      <c r="Q5" s="78">
        <f t="shared" si="6"/>
        <v>0.28999999999999998</v>
      </c>
      <c r="R5" s="78">
        <f t="shared" si="7"/>
        <v>0.32</v>
      </c>
      <c r="S5" s="78">
        <f t="shared" si="8"/>
        <v>0.33</v>
      </c>
      <c r="T5" s="78">
        <f t="shared" si="9"/>
        <v>0.35</v>
      </c>
      <c r="U5" s="78">
        <f t="shared" si="10"/>
        <v>0.32</v>
      </c>
      <c r="V5" s="78">
        <f t="shared" si="11"/>
        <v>0.32</v>
      </c>
      <c r="W5" s="78">
        <f t="shared" si="12"/>
        <v>0.31</v>
      </c>
      <c r="X5" s="78">
        <f t="shared" si="13"/>
        <v>0.32</v>
      </c>
      <c r="Y5" s="78">
        <f t="shared" si="14"/>
        <v>0.28000000000000003</v>
      </c>
      <c r="Z5" s="78">
        <f t="shared" si="15"/>
        <v>0.31</v>
      </c>
      <c r="AA5" s="78">
        <f t="shared" si="16"/>
        <v>0.28000000000000003</v>
      </c>
      <c r="AB5" s="78">
        <f t="shared" si="17"/>
        <v>0.32</v>
      </c>
      <c r="AC5" s="78">
        <f t="shared" si="18"/>
        <v>0.33</v>
      </c>
      <c r="AD5" s="78">
        <f t="shared" si="19"/>
        <v>0.37</v>
      </c>
      <c r="AE5" s="78">
        <f t="shared" si="20"/>
        <v>0.28999999999999998</v>
      </c>
      <c r="AF5" s="78">
        <f t="shared" si="21"/>
        <v>0.32</v>
      </c>
      <c r="AG5" s="78">
        <f t="shared" si="22"/>
        <v>0.27</v>
      </c>
      <c r="AH5" s="78">
        <f t="shared" si="23"/>
        <v>0.28999999999999998</v>
      </c>
      <c r="AI5" s="78">
        <f t="shared" si="24"/>
        <v>0.31</v>
      </c>
      <c r="AJ5" s="78">
        <f t="shared" si="25"/>
        <v>0.28999999999999998</v>
      </c>
    </row>
    <row r="6" spans="1:36" ht="12.95" customHeight="1" x14ac:dyDescent="0.15">
      <c r="A6" s="87">
        <v>363</v>
      </c>
      <c r="B6" s="99" t="s">
        <v>136</v>
      </c>
      <c r="C6" s="99"/>
      <c r="D6" s="77">
        <v>20</v>
      </c>
      <c r="E6" s="77">
        <v>21</v>
      </c>
      <c r="F6" s="4">
        <f t="shared" si="0"/>
        <v>0.34</v>
      </c>
      <c r="G6" s="5"/>
      <c r="H6" s="77"/>
      <c r="I6" s="5"/>
      <c r="J6" s="1" t="s">
        <v>15</v>
      </c>
      <c r="K6" s="78">
        <f t="shared" si="1"/>
        <v>0.31</v>
      </c>
      <c r="L6" s="78">
        <f t="shared" si="2"/>
        <v>0.34</v>
      </c>
      <c r="M6" s="78">
        <f t="shared" si="3"/>
        <v>0.35</v>
      </c>
      <c r="N6" s="78">
        <f t="shared" si="4"/>
        <v>0.34</v>
      </c>
      <c r="O6" s="78">
        <f t="shared" si="5"/>
        <v>0.34</v>
      </c>
      <c r="P6" s="78">
        <f t="shared" si="26"/>
        <v>0.34</v>
      </c>
      <c r="Q6" s="78">
        <f t="shared" si="6"/>
        <v>0.3</v>
      </c>
      <c r="R6" s="78">
        <f t="shared" si="7"/>
        <v>0.33</v>
      </c>
      <c r="S6" s="78">
        <f t="shared" si="8"/>
        <v>0.35</v>
      </c>
      <c r="T6" s="78">
        <f t="shared" si="9"/>
        <v>0.37</v>
      </c>
      <c r="U6" s="78">
        <f t="shared" si="10"/>
        <v>0.33</v>
      </c>
      <c r="V6" s="78">
        <f t="shared" si="11"/>
        <v>0.34</v>
      </c>
      <c r="W6" s="78">
        <f t="shared" si="12"/>
        <v>0.32</v>
      </c>
      <c r="X6" s="78">
        <f t="shared" si="13"/>
        <v>0.33</v>
      </c>
      <c r="Y6" s="78">
        <f t="shared" si="14"/>
        <v>0.28999999999999998</v>
      </c>
      <c r="Z6" s="78">
        <f t="shared" si="15"/>
        <v>0.32</v>
      </c>
      <c r="AA6" s="78">
        <f t="shared" si="16"/>
        <v>0.28999999999999998</v>
      </c>
      <c r="AB6" s="78">
        <f t="shared" si="17"/>
        <v>0.34</v>
      </c>
      <c r="AC6" s="78">
        <f t="shared" si="18"/>
        <v>0.34</v>
      </c>
      <c r="AD6" s="78">
        <f t="shared" si="19"/>
        <v>0.39</v>
      </c>
      <c r="AE6" s="78">
        <f t="shared" si="20"/>
        <v>0.31</v>
      </c>
      <c r="AF6" s="78">
        <f t="shared" si="21"/>
        <v>0.34</v>
      </c>
      <c r="AG6" s="78">
        <f t="shared" si="22"/>
        <v>0.28000000000000003</v>
      </c>
      <c r="AH6" s="78">
        <f t="shared" si="23"/>
        <v>0.3</v>
      </c>
      <c r="AI6" s="78">
        <f t="shared" si="24"/>
        <v>0.33</v>
      </c>
      <c r="AJ6" s="78">
        <f t="shared" si="25"/>
        <v>0.3</v>
      </c>
    </row>
    <row r="7" spans="1:36" ht="12.95" customHeight="1" x14ac:dyDescent="0.15">
      <c r="A7" s="87">
        <v>364</v>
      </c>
      <c r="B7" s="99" t="s">
        <v>136</v>
      </c>
      <c r="C7" s="99"/>
      <c r="D7" s="77">
        <v>16</v>
      </c>
      <c r="E7" s="77">
        <v>16</v>
      </c>
      <c r="F7" s="4">
        <f t="shared" si="0"/>
        <v>0.17</v>
      </c>
      <c r="G7" s="5"/>
      <c r="H7" s="77" t="s">
        <v>494</v>
      </c>
      <c r="I7" s="5" t="s">
        <v>507</v>
      </c>
      <c r="J7" s="1" t="s">
        <v>15</v>
      </c>
      <c r="K7" s="78">
        <f t="shared" si="1"/>
        <v>0.16</v>
      </c>
      <c r="L7" s="78">
        <f t="shared" si="2"/>
        <v>0.17</v>
      </c>
      <c r="M7" s="78">
        <f t="shared" si="3"/>
        <v>0.17</v>
      </c>
      <c r="N7" s="78">
        <f t="shared" si="4"/>
        <v>0.17</v>
      </c>
      <c r="O7" s="78">
        <f t="shared" si="5"/>
        <v>0.17</v>
      </c>
      <c r="P7" s="78">
        <f t="shared" si="26"/>
        <v>0.17</v>
      </c>
      <c r="Q7" s="78">
        <f t="shared" si="6"/>
        <v>0.15</v>
      </c>
      <c r="R7" s="78">
        <f t="shared" si="7"/>
        <v>0.17</v>
      </c>
      <c r="S7" s="78">
        <f t="shared" si="8"/>
        <v>0.17</v>
      </c>
      <c r="T7" s="78">
        <f t="shared" si="9"/>
        <v>0.18</v>
      </c>
      <c r="U7" s="78">
        <f t="shared" si="10"/>
        <v>0.17</v>
      </c>
      <c r="V7" s="78">
        <f t="shared" si="11"/>
        <v>0.17</v>
      </c>
      <c r="W7" s="78">
        <f t="shared" si="12"/>
        <v>0.16</v>
      </c>
      <c r="X7" s="78">
        <f t="shared" si="13"/>
        <v>0.17</v>
      </c>
      <c r="Y7" s="78">
        <f t="shared" si="14"/>
        <v>0.14000000000000001</v>
      </c>
      <c r="Z7" s="78">
        <f t="shared" si="15"/>
        <v>0.16</v>
      </c>
      <c r="AA7" s="78">
        <f t="shared" si="16"/>
        <v>0.15</v>
      </c>
      <c r="AB7" s="78">
        <f t="shared" si="17"/>
        <v>0.16</v>
      </c>
      <c r="AC7" s="78">
        <f t="shared" si="18"/>
        <v>0.17</v>
      </c>
      <c r="AD7" s="78">
        <f t="shared" si="19"/>
        <v>0.2</v>
      </c>
      <c r="AE7" s="78">
        <f t="shared" si="20"/>
        <v>0.15</v>
      </c>
      <c r="AF7" s="78">
        <f t="shared" si="21"/>
        <v>0.16</v>
      </c>
      <c r="AG7" s="78">
        <f t="shared" si="22"/>
        <v>0.14000000000000001</v>
      </c>
      <c r="AH7" s="78">
        <f t="shared" si="23"/>
        <v>0.15</v>
      </c>
      <c r="AI7" s="78">
        <f t="shared" si="24"/>
        <v>0.17</v>
      </c>
      <c r="AJ7" s="78">
        <f t="shared" si="25"/>
        <v>0.15</v>
      </c>
    </row>
    <row r="8" spans="1:36" ht="12.95" customHeight="1" x14ac:dyDescent="0.15">
      <c r="A8" s="87">
        <v>365</v>
      </c>
      <c r="B8" s="99" t="s">
        <v>136</v>
      </c>
      <c r="C8" s="99"/>
      <c r="D8" s="77">
        <v>20</v>
      </c>
      <c r="E8" s="77">
        <v>21</v>
      </c>
      <c r="F8" s="4">
        <f t="shared" si="0"/>
        <v>0.34</v>
      </c>
      <c r="G8" s="5"/>
      <c r="H8" s="77"/>
      <c r="I8" s="77"/>
      <c r="J8" s="1" t="s">
        <v>15</v>
      </c>
      <c r="K8" s="78">
        <f t="shared" si="1"/>
        <v>0.31</v>
      </c>
      <c r="L8" s="78">
        <f t="shared" si="2"/>
        <v>0.34</v>
      </c>
      <c r="M8" s="78">
        <f t="shared" si="3"/>
        <v>0.35</v>
      </c>
      <c r="N8" s="78">
        <f t="shared" si="4"/>
        <v>0.34</v>
      </c>
      <c r="O8" s="78">
        <f t="shared" si="5"/>
        <v>0.34</v>
      </c>
      <c r="P8" s="78">
        <f t="shared" si="26"/>
        <v>0.34</v>
      </c>
      <c r="Q8" s="78">
        <f t="shared" si="6"/>
        <v>0.3</v>
      </c>
      <c r="R8" s="78">
        <f t="shared" si="7"/>
        <v>0.33</v>
      </c>
      <c r="S8" s="78">
        <f t="shared" si="8"/>
        <v>0.35</v>
      </c>
      <c r="T8" s="78">
        <f t="shared" si="9"/>
        <v>0.37</v>
      </c>
      <c r="U8" s="78">
        <f t="shared" si="10"/>
        <v>0.33</v>
      </c>
      <c r="V8" s="78">
        <f t="shared" si="11"/>
        <v>0.34</v>
      </c>
      <c r="W8" s="78">
        <f t="shared" si="12"/>
        <v>0.32</v>
      </c>
      <c r="X8" s="78">
        <f t="shared" si="13"/>
        <v>0.33</v>
      </c>
      <c r="Y8" s="78">
        <f t="shared" si="14"/>
        <v>0.28999999999999998</v>
      </c>
      <c r="Z8" s="78">
        <f t="shared" si="15"/>
        <v>0.32</v>
      </c>
      <c r="AA8" s="78">
        <f t="shared" si="16"/>
        <v>0.28999999999999998</v>
      </c>
      <c r="AB8" s="78">
        <f t="shared" si="17"/>
        <v>0.34</v>
      </c>
      <c r="AC8" s="78">
        <f t="shared" si="18"/>
        <v>0.34</v>
      </c>
      <c r="AD8" s="78">
        <f t="shared" si="19"/>
        <v>0.39</v>
      </c>
      <c r="AE8" s="78">
        <f t="shared" si="20"/>
        <v>0.31</v>
      </c>
      <c r="AF8" s="78">
        <f t="shared" si="21"/>
        <v>0.34</v>
      </c>
      <c r="AG8" s="78">
        <f t="shared" si="22"/>
        <v>0.28000000000000003</v>
      </c>
      <c r="AH8" s="78">
        <f t="shared" si="23"/>
        <v>0.3</v>
      </c>
      <c r="AI8" s="78">
        <f t="shared" si="24"/>
        <v>0.33</v>
      </c>
      <c r="AJ8" s="78">
        <f t="shared" si="25"/>
        <v>0.3</v>
      </c>
    </row>
    <row r="9" spans="1:36" ht="12.95" customHeight="1" x14ac:dyDescent="0.15">
      <c r="A9" s="87">
        <v>366</v>
      </c>
      <c r="B9" s="99" t="s">
        <v>136</v>
      </c>
      <c r="C9" s="99"/>
      <c r="D9" s="77">
        <v>24</v>
      </c>
      <c r="E9" s="77">
        <v>22</v>
      </c>
      <c r="F9" s="4">
        <f t="shared" si="0"/>
        <v>0.5</v>
      </c>
      <c r="G9" s="5"/>
      <c r="H9" s="77"/>
      <c r="I9" s="5"/>
      <c r="J9" s="1" t="s">
        <v>15</v>
      </c>
      <c r="K9" s="78">
        <f t="shared" si="1"/>
        <v>0.44</v>
      </c>
      <c r="L9" s="78">
        <f t="shared" si="2"/>
        <v>0.5</v>
      </c>
      <c r="M9" s="78">
        <f t="shared" si="3"/>
        <v>0.5</v>
      </c>
      <c r="N9" s="78">
        <f t="shared" si="4"/>
        <v>0.49</v>
      </c>
      <c r="O9" s="78">
        <f t="shared" si="5"/>
        <v>0.49</v>
      </c>
      <c r="P9" s="78">
        <f t="shared" si="26"/>
        <v>0.5</v>
      </c>
      <c r="Q9" s="78">
        <f t="shared" si="6"/>
        <v>0.44</v>
      </c>
      <c r="R9" s="78">
        <f t="shared" si="7"/>
        <v>0.49</v>
      </c>
      <c r="S9" s="78">
        <f t="shared" si="8"/>
        <v>0.5</v>
      </c>
      <c r="T9" s="78">
        <f t="shared" si="9"/>
        <v>0.54</v>
      </c>
      <c r="U9" s="78">
        <f t="shared" si="10"/>
        <v>0.5</v>
      </c>
      <c r="V9" s="78">
        <f t="shared" si="11"/>
        <v>0.5</v>
      </c>
      <c r="W9" s="78">
        <f t="shared" si="12"/>
        <v>0.47</v>
      </c>
      <c r="X9" s="78">
        <f t="shared" si="13"/>
        <v>0.48</v>
      </c>
      <c r="Y9" s="78">
        <f t="shared" si="14"/>
        <v>0.44</v>
      </c>
      <c r="Z9" s="78">
        <f t="shared" si="15"/>
        <v>0.48</v>
      </c>
      <c r="AA9" s="78">
        <f t="shared" si="16"/>
        <v>0.42</v>
      </c>
      <c r="AB9" s="78">
        <f t="shared" si="17"/>
        <v>0.5</v>
      </c>
      <c r="AC9" s="78">
        <f t="shared" si="18"/>
        <v>0.51</v>
      </c>
      <c r="AD9" s="78">
        <f t="shared" si="19"/>
        <v>0.55000000000000004</v>
      </c>
      <c r="AE9" s="78">
        <f t="shared" si="20"/>
        <v>0.46</v>
      </c>
      <c r="AF9" s="78">
        <f t="shared" si="21"/>
        <v>0.51</v>
      </c>
      <c r="AG9" s="78">
        <f t="shared" si="22"/>
        <v>0.41</v>
      </c>
      <c r="AH9" s="78">
        <f t="shared" si="23"/>
        <v>0.45</v>
      </c>
      <c r="AI9" s="78">
        <f t="shared" si="24"/>
        <v>0.48</v>
      </c>
      <c r="AJ9" s="78">
        <f t="shared" si="25"/>
        <v>0.45</v>
      </c>
    </row>
    <row r="10" spans="1:36" ht="12.95" customHeight="1" x14ac:dyDescent="0.15">
      <c r="A10" s="87">
        <v>367</v>
      </c>
      <c r="B10" s="99" t="s">
        <v>136</v>
      </c>
      <c r="C10" s="99"/>
      <c r="D10" s="77">
        <v>16</v>
      </c>
      <c r="E10" s="77">
        <v>19</v>
      </c>
      <c r="F10" s="4">
        <f t="shared" si="0"/>
        <v>0.2</v>
      </c>
      <c r="G10" s="5" t="s">
        <v>492</v>
      </c>
      <c r="H10" s="77" t="s">
        <v>494</v>
      </c>
      <c r="I10" s="5" t="s">
        <v>492</v>
      </c>
      <c r="J10" s="1" t="s">
        <v>15</v>
      </c>
      <c r="K10" s="78">
        <f t="shared" si="1"/>
        <v>0.19</v>
      </c>
      <c r="L10" s="78">
        <f t="shared" si="2"/>
        <v>0.2</v>
      </c>
      <c r="M10" s="78">
        <f t="shared" si="3"/>
        <v>0.21</v>
      </c>
      <c r="N10" s="78">
        <f t="shared" si="4"/>
        <v>0.21</v>
      </c>
      <c r="O10" s="78">
        <f t="shared" si="5"/>
        <v>0.2</v>
      </c>
      <c r="P10" s="78">
        <f t="shared" si="26"/>
        <v>0.2</v>
      </c>
      <c r="Q10" s="78">
        <f t="shared" si="6"/>
        <v>0.18</v>
      </c>
      <c r="R10" s="78">
        <f t="shared" si="7"/>
        <v>0.2</v>
      </c>
      <c r="S10" s="78">
        <f t="shared" si="8"/>
        <v>0.21</v>
      </c>
      <c r="T10" s="78">
        <f t="shared" si="9"/>
        <v>0.22</v>
      </c>
      <c r="U10" s="78">
        <f t="shared" si="10"/>
        <v>0.2</v>
      </c>
      <c r="V10" s="78">
        <f t="shared" si="11"/>
        <v>0.2</v>
      </c>
      <c r="W10" s="78">
        <f t="shared" si="12"/>
        <v>0.19</v>
      </c>
      <c r="X10" s="78">
        <f t="shared" si="13"/>
        <v>0.2</v>
      </c>
      <c r="Y10" s="78">
        <f t="shared" si="14"/>
        <v>0.17</v>
      </c>
      <c r="Z10" s="78">
        <f t="shared" si="15"/>
        <v>0.19</v>
      </c>
      <c r="AA10" s="78">
        <f t="shared" si="16"/>
        <v>0.18</v>
      </c>
      <c r="AB10" s="78">
        <f t="shared" si="17"/>
        <v>0.2</v>
      </c>
      <c r="AC10" s="78">
        <f t="shared" si="18"/>
        <v>0.2</v>
      </c>
      <c r="AD10" s="78">
        <f t="shared" si="19"/>
        <v>0.24</v>
      </c>
      <c r="AE10" s="78">
        <f t="shared" si="20"/>
        <v>0.18</v>
      </c>
      <c r="AF10" s="78">
        <f t="shared" si="21"/>
        <v>0.2</v>
      </c>
      <c r="AG10" s="78">
        <f t="shared" si="22"/>
        <v>0.17</v>
      </c>
      <c r="AH10" s="78">
        <f t="shared" si="23"/>
        <v>0.18</v>
      </c>
      <c r="AI10" s="78">
        <f t="shared" si="24"/>
        <v>0.2</v>
      </c>
      <c r="AJ10" s="78">
        <f t="shared" si="25"/>
        <v>0.18</v>
      </c>
    </row>
    <row r="11" spans="1:36" ht="12.95" customHeight="1" x14ac:dyDescent="0.15">
      <c r="A11" s="87">
        <v>368</v>
      </c>
      <c r="B11" s="99" t="s">
        <v>136</v>
      </c>
      <c r="C11" s="99"/>
      <c r="D11" s="77">
        <v>26</v>
      </c>
      <c r="E11" s="77">
        <v>23</v>
      </c>
      <c r="F11" s="4">
        <f t="shared" si="0"/>
        <v>0.61</v>
      </c>
      <c r="G11" s="5"/>
      <c r="H11" s="77"/>
      <c r="I11" s="77"/>
      <c r="J11" s="1" t="s">
        <v>15</v>
      </c>
      <c r="K11" s="78">
        <f t="shared" si="1"/>
        <v>0.53</v>
      </c>
      <c r="L11" s="78">
        <f t="shared" si="2"/>
        <v>0.6</v>
      </c>
      <c r="M11" s="78">
        <f t="shared" si="3"/>
        <v>0.61</v>
      </c>
      <c r="N11" s="78">
        <f t="shared" si="4"/>
        <v>0.59</v>
      </c>
      <c r="O11" s="78">
        <f t="shared" si="5"/>
        <v>0.59</v>
      </c>
      <c r="P11" s="78">
        <f t="shared" si="26"/>
        <v>0.61</v>
      </c>
      <c r="Q11" s="78">
        <f t="shared" si="6"/>
        <v>0.53</v>
      </c>
      <c r="R11" s="78">
        <f t="shared" si="7"/>
        <v>0.6</v>
      </c>
      <c r="S11" s="78">
        <f t="shared" si="8"/>
        <v>0.61</v>
      </c>
      <c r="T11" s="78">
        <f t="shared" si="9"/>
        <v>0.66</v>
      </c>
      <c r="U11" s="78">
        <f t="shared" si="10"/>
        <v>0.61</v>
      </c>
      <c r="V11" s="78">
        <f t="shared" si="11"/>
        <v>0.61</v>
      </c>
      <c r="W11" s="78">
        <f t="shared" si="12"/>
        <v>0.56999999999999995</v>
      </c>
      <c r="X11" s="78">
        <f t="shared" si="13"/>
        <v>0.57999999999999996</v>
      </c>
      <c r="Y11" s="78">
        <f t="shared" si="14"/>
        <v>0.54</v>
      </c>
      <c r="Z11" s="78">
        <f t="shared" si="15"/>
        <v>0.57999999999999996</v>
      </c>
      <c r="AA11" s="78">
        <f t="shared" si="16"/>
        <v>0.51</v>
      </c>
      <c r="AB11" s="78">
        <f t="shared" si="17"/>
        <v>0.62</v>
      </c>
      <c r="AC11" s="78">
        <f t="shared" si="18"/>
        <v>0.62</v>
      </c>
      <c r="AD11" s="78">
        <f t="shared" si="19"/>
        <v>0.65</v>
      </c>
      <c r="AE11" s="78">
        <f t="shared" si="20"/>
        <v>0.56000000000000005</v>
      </c>
      <c r="AF11" s="78">
        <f t="shared" si="21"/>
        <v>0.62</v>
      </c>
      <c r="AG11" s="78">
        <f t="shared" si="22"/>
        <v>0.5</v>
      </c>
      <c r="AH11" s="78">
        <f t="shared" si="23"/>
        <v>0.55000000000000004</v>
      </c>
      <c r="AI11" s="78">
        <f t="shared" si="24"/>
        <v>0.57999999999999996</v>
      </c>
      <c r="AJ11" s="78">
        <f t="shared" si="25"/>
        <v>0.55000000000000004</v>
      </c>
    </row>
    <row r="12" spans="1:36" ht="12.95" customHeight="1" x14ac:dyDescent="0.15">
      <c r="A12" s="87">
        <v>369</v>
      </c>
      <c r="B12" s="99" t="s">
        <v>136</v>
      </c>
      <c r="C12" s="99"/>
      <c r="D12" s="77">
        <v>20</v>
      </c>
      <c r="E12" s="77">
        <v>22</v>
      </c>
      <c r="F12" s="4">
        <f t="shared" si="0"/>
        <v>0.36</v>
      </c>
      <c r="G12" s="5"/>
      <c r="H12" s="77"/>
      <c r="I12" s="5"/>
      <c r="J12" s="1" t="s">
        <v>15</v>
      </c>
      <c r="K12" s="78">
        <f t="shared" si="1"/>
        <v>0.32</v>
      </c>
      <c r="L12" s="78">
        <f t="shared" si="2"/>
        <v>0.36</v>
      </c>
      <c r="M12" s="78">
        <f t="shared" si="3"/>
        <v>0.37</v>
      </c>
      <c r="N12" s="78">
        <f t="shared" si="4"/>
        <v>0.36</v>
      </c>
      <c r="O12" s="78">
        <f t="shared" si="5"/>
        <v>0.35</v>
      </c>
      <c r="P12" s="78">
        <f t="shared" si="26"/>
        <v>0.36</v>
      </c>
      <c r="Q12" s="78">
        <f t="shared" si="6"/>
        <v>0.32</v>
      </c>
      <c r="R12" s="78">
        <f t="shared" si="7"/>
        <v>0.35</v>
      </c>
      <c r="S12" s="78">
        <f t="shared" si="8"/>
        <v>0.36</v>
      </c>
      <c r="T12" s="78">
        <f t="shared" si="9"/>
        <v>0.4</v>
      </c>
      <c r="U12" s="78">
        <f t="shared" si="10"/>
        <v>0.35</v>
      </c>
      <c r="V12" s="78">
        <f t="shared" si="11"/>
        <v>0.35</v>
      </c>
      <c r="W12" s="78">
        <f t="shared" si="12"/>
        <v>0.34</v>
      </c>
      <c r="X12" s="78">
        <f t="shared" si="13"/>
        <v>0.35</v>
      </c>
      <c r="Y12" s="78">
        <f t="shared" si="14"/>
        <v>0.31</v>
      </c>
      <c r="Z12" s="78">
        <f t="shared" si="15"/>
        <v>0.34</v>
      </c>
      <c r="AA12" s="78">
        <f t="shared" si="16"/>
        <v>0.3</v>
      </c>
      <c r="AB12" s="78">
        <f t="shared" si="17"/>
        <v>0.35</v>
      </c>
      <c r="AC12" s="78">
        <f t="shared" si="18"/>
        <v>0.36</v>
      </c>
      <c r="AD12" s="78">
        <f t="shared" si="19"/>
        <v>0.41</v>
      </c>
      <c r="AE12" s="78">
        <f t="shared" si="20"/>
        <v>0.33</v>
      </c>
      <c r="AF12" s="78">
        <f t="shared" si="21"/>
        <v>0.35</v>
      </c>
      <c r="AG12" s="78">
        <f t="shared" si="22"/>
        <v>0.28999999999999998</v>
      </c>
      <c r="AH12" s="78">
        <f t="shared" si="23"/>
        <v>0.31</v>
      </c>
      <c r="AI12" s="78">
        <f t="shared" si="24"/>
        <v>0.34</v>
      </c>
      <c r="AJ12" s="78">
        <f t="shared" si="25"/>
        <v>0.31</v>
      </c>
    </row>
    <row r="13" spans="1:36" ht="12.95" customHeight="1" x14ac:dyDescent="0.15">
      <c r="A13" s="87">
        <v>370</v>
      </c>
      <c r="B13" s="99" t="s">
        <v>136</v>
      </c>
      <c r="C13" s="99"/>
      <c r="D13" s="77">
        <v>20</v>
      </c>
      <c r="E13" s="77">
        <v>21</v>
      </c>
      <c r="F13" s="4">
        <f t="shared" si="0"/>
        <v>0.34</v>
      </c>
      <c r="G13" s="5"/>
      <c r="H13" s="77"/>
      <c r="I13" s="5"/>
      <c r="J13" s="1" t="s">
        <v>15</v>
      </c>
      <c r="K13" s="78">
        <f t="shared" si="1"/>
        <v>0.31</v>
      </c>
      <c r="L13" s="78">
        <f t="shared" si="2"/>
        <v>0.34</v>
      </c>
      <c r="M13" s="78">
        <f t="shared" si="3"/>
        <v>0.35</v>
      </c>
      <c r="N13" s="78">
        <f t="shared" si="4"/>
        <v>0.34</v>
      </c>
      <c r="O13" s="78">
        <f t="shared" si="5"/>
        <v>0.34</v>
      </c>
      <c r="P13" s="78">
        <f t="shared" si="26"/>
        <v>0.34</v>
      </c>
      <c r="Q13" s="78">
        <f t="shared" si="6"/>
        <v>0.3</v>
      </c>
      <c r="R13" s="78">
        <f t="shared" si="7"/>
        <v>0.33</v>
      </c>
      <c r="S13" s="78">
        <f t="shared" si="8"/>
        <v>0.35</v>
      </c>
      <c r="T13" s="78">
        <f t="shared" si="9"/>
        <v>0.37</v>
      </c>
      <c r="U13" s="78">
        <f t="shared" si="10"/>
        <v>0.33</v>
      </c>
      <c r="V13" s="78">
        <f t="shared" si="11"/>
        <v>0.34</v>
      </c>
      <c r="W13" s="78">
        <f t="shared" si="12"/>
        <v>0.32</v>
      </c>
      <c r="X13" s="78">
        <f t="shared" si="13"/>
        <v>0.33</v>
      </c>
      <c r="Y13" s="78">
        <f t="shared" si="14"/>
        <v>0.28999999999999998</v>
      </c>
      <c r="Z13" s="78">
        <f t="shared" si="15"/>
        <v>0.32</v>
      </c>
      <c r="AA13" s="78">
        <f t="shared" si="16"/>
        <v>0.28999999999999998</v>
      </c>
      <c r="AB13" s="78">
        <f t="shared" si="17"/>
        <v>0.34</v>
      </c>
      <c r="AC13" s="78">
        <f t="shared" si="18"/>
        <v>0.34</v>
      </c>
      <c r="AD13" s="78">
        <f t="shared" si="19"/>
        <v>0.39</v>
      </c>
      <c r="AE13" s="78">
        <f t="shared" si="20"/>
        <v>0.31</v>
      </c>
      <c r="AF13" s="78">
        <f t="shared" si="21"/>
        <v>0.34</v>
      </c>
      <c r="AG13" s="78">
        <f t="shared" si="22"/>
        <v>0.28000000000000003</v>
      </c>
      <c r="AH13" s="78">
        <f t="shared" si="23"/>
        <v>0.3</v>
      </c>
      <c r="AI13" s="78">
        <f t="shared" si="24"/>
        <v>0.33</v>
      </c>
      <c r="AJ13" s="78">
        <f t="shared" si="25"/>
        <v>0.3</v>
      </c>
    </row>
    <row r="14" spans="1:36" ht="12.95" customHeight="1" x14ac:dyDescent="0.15">
      <c r="A14" s="87">
        <v>371</v>
      </c>
      <c r="B14" s="99" t="s">
        <v>136</v>
      </c>
      <c r="C14" s="99"/>
      <c r="D14" s="77">
        <v>22</v>
      </c>
      <c r="E14" s="77">
        <v>21</v>
      </c>
      <c r="F14" s="4">
        <f t="shared" si="0"/>
        <v>0.41</v>
      </c>
      <c r="G14" s="5"/>
      <c r="H14" s="77"/>
      <c r="I14" s="77"/>
      <c r="J14" s="1" t="s">
        <v>15</v>
      </c>
      <c r="K14" s="78">
        <f t="shared" si="1"/>
        <v>0.36</v>
      </c>
      <c r="L14" s="78">
        <f t="shared" si="2"/>
        <v>0.4</v>
      </c>
      <c r="M14" s="78">
        <f t="shared" si="3"/>
        <v>0.41</v>
      </c>
      <c r="N14" s="78">
        <f t="shared" si="4"/>
        <v>0.4</v>
      </c>
      <c r="O14" s="78">
        <f t="shared" si="5"/>
        <v>0.4</v>
      </c>
      <c r="P14" s="78">
        <f t="shared" si="26"/>
        <v>0.41</v>
      </c>
      <c r="Q14" s="78">
        <f t="shared" si="6"/>
        <v>0.36</v>
      </c>
      <c r="R14" s="78">
        <f t="shared" si="7"/>
        <v>0.4</v>
      </c>
      <c r="S14" s="78">
        <f t="shared" si="8"/>
        <v>0.41</v>
      </c>
      <c r="T14" s="78">
        <f t="shared" si="9"/>
        <v>0.44</v>
      </c>
      <c r="U14" s="78">
        <f t="shared" si="10"/>
        <v>0.41</v>
      </c>
      <c r="V14" s="78">
        <f t="shared" si="11"/>
        <v>0.41</v>
      </c>
      <c r="W14" s="78">
        <f t="shared" si="12"/>
        <v>0.38</v>
      </c>
      <c r="X14" s="78">
        <f t="shared" si="13"/>
        <v>0.39</v>
      </c>
      <c r="Y14" s="78">
        <f t="shared" si="14"/>
        <v>0.35</v>
      </c>
      <c r="Z14" s="78">
        <f t="shared" si="15"/>
        <v>0.39</v>
      </c>
      <c r="AA14" s="78">
        <f t="shared" si="16"/>
        <v>0.35</v>
      </c>
      <c r="AB14" s="78">
        <f t="shared" si="17"/>
        <v>0.41</v>
      </c>
      <c r="AC14" s="78">
        <f t="shared" si="18"/>
        <v>0.41</v>
      </c>
      <c r="AD14" s="78">
        <f t="shared" si="19"/>
        <v>0.45</v>
      </c>
      <c r="AE14" s="78">
        <f t="shared" si="20"/>
        <v>0.37</v>
      </c>
      <c r="AF14" s="78">
        <f t="shared" si="21"/>
        <v>0.41</v>
      </c>
      <c r="AG14" s="78">
        <f t="shared" si="22"/>
        <v>0.33</v>
      </c>
      <c r="AH14" s="78">
        <f t="shared" si="23"/>
        <v>0.36</v>
      </c>
      <c r="AI14" s="78">
        <f t="shared" si="24"/>
        <v>0.39</v>
      </c>
      <c r="AJ14" s="78">
        <f t="shared" si="25"/>
        <v>0.36</v>
      </c>
    </row>
    <row r="15" spans="1:36" ht="12.95" customHeight="1" x14ac:dyDescent="0.15">
      <c r="A15" s="87">
        <v>372</v>
      </c>
      <c r="B15" s="99" t="s">
        <v>136</v>
      </c>
      <c r="C15" s="99"/>
      <c r="D15" s="77">
        <v>16</v>
      </c>
      <c r="E15" s="77">
        <v>16</v>
      </c>
      <c r="F15" s="4">
        <f t="shared" si="0"/>
        <v>0.17</v>
      </c>
      <c r="G15" s="5" t="s">
        <v>492</v>
      </c>
      <c r="H15" s="77" t="s">
        <v>494</v>
      </c>
      <c r="I15" s="77" t="s">
        <v>492</v>
      </c>
      <c r="J15" s="1" t="s">
        <v>15</v>
      </c>
      <c r="K15" s="78">
        <f t="shared" si="1"/>
        <v>0.16</v>
      </c>
      <c r="L15" s="78">
        <f t="shared" si="2"/>
        <v>0.17</v>
      </c>
      <c r="M15" s="78">
        <f t="shared" si="3"/>
        <v>0.17</v>
      </c>
      <c r="N15" s="78">
        <f t="shared" si="4"/>
        <v>0.17</v>
      </c>
      <c r="O15" s="78">
        <f t="shared" si="5"/>
        <v>0.17</v>
      </c>
      <c r="P15" s="78">
        <f t="shared" si="26"/>
        <v>0.17</v>
      </c>
      <c r="Q15" s="78">
        <f t="shared" si="6"/>
        <v>0.15</v>
      </c>
      <c r="R15" s="78">
        <f t="shared" si="7"/>
        <v>0.17</v>
      </c>
      <c r="S15" s="78">
        <f t="shared" si="8"/>
        <v>0.17</v>
      </c>
      <c r="T15" s="78">
        <f t="shared" si="9"/>
        <v>0.18</v>
      </c>
      <c r="U15" s="78">
        <f t="shared" si="10"/>
        <v>0.17</v>
      </c>
      <c r="V15" s="78">
        <f t="shared" si="11"/>
        <v>0.17</v>
      </c>
      <c r="W15" s="78">
        <f t="shared" si="12"/>
        <v>0.16</v>
      </c>
      <c r="X15" s="78">
        <f t="shared" si="13"/>
        <v>0.17</v>
      </c>
      <c r="Y15" s="78">
        <f t="shared" si="14"/>
        <v>0.14000000000000001</v>
      </c>
      <c r="Z15" s="78">
        <f t="shared" si="15"/>
        <v>0.16</v>
      </c>
      <c r="AA15" s="78">
        <f t="shared" si="16"/>
        <v>0.15</v>
      </c>
      <c r="AB15" s="78">
        <f t="shared" si="17"/>
        <v>0.16</v>
      </c>
      <c r="AC15" s="78">
        <f t="shared" si="18"/>
        <v>0.17</v>
      </c>
      <c r="AD15" s="78">
        <f t="shared" si="19"/>
        <v>0.2</v>
      </c>
      <c r="AE15" s="78">
        <f t="shared" si="20"/>
        <v>0.15</v>
      </c>
      <c r="AF15" s="78">
        <f t="shared" si="21"/>
        <v>0.16</v>
      </c>
      <c r="AG15" s="78">
        <f t="shared" si="22"/>
        <v>0.14000000000000001</v>
      </c>
      <c r="AH15" s="78">
        <f t="shared" si="23"/>
        <v>0.15</v>
      </c>
      <c r="AI15" s="78">
        <f t="shared" si="24"/>
        <v>0.17</v>
      </c>
      <c r="AJ15" s="78">
        <f t="shared" si="25"/>
        <v>0.15</v>
      </c>
    </row>
    <row r="16" spans="1:36" ht="12.95" customHeight="1" x14ac:dyDescent="0.15">
      <c r="A16" s="87">
        <v>373</v>
      </c>
      <c r="B16" s="99" t="s">
        <v>136</v>
      </c>
      <c r="C16" s="99"/>
      <c r="D16" s="77">
        <v>24</v>
      </c>
      <c r="E16" s="77">
        <v>22</v>
      </c>
      <c r="F16" s="4">
        <f t="shared" si="0"/>
        <v>0.5</v>
      </c>
      <c r="G16" s="5"/>
      <c r="H16" s="77"/>
      <c r="I16" s="77"/>
      <c r="J16" s="1" t="s">
        <v>15</v>
      </c>
      <c r="K16" s="78">
        <f t="shared" si="1"/>
        <v>0.44</v>
      </c>
      <c r="L16" s="78">
        <f t="shared" si="2"/>
        <v>0.5</v>
      </c>
      <c r="M16" s="78">
        <f t="shared" si="3"/>
        <v>0.5</v>
      </c>
      <c r="N16" s="78">
        <f t="shared" si="4"/>
        <v>0.49</v>
      </c>
      <c r="O16" s="78">
        <f t="shared" si="5"/>
        <v>0.49</v>
      </c>
      <c r="P16" s="78">
        <f t="shared" si="26"/>
        <v>0.5</v>
      </c>
      <c r="Q16" s="78">
        <f t="shared" si="6"/>
        <v>0.44</v>
      </c>
      <c r="R16" s="78">
        <f t="shared" si="7"/>
        <v>0.49</v>
      </c>
      <c r="S16" s="78">
        <f t="shared" si="8"/>
        <v>0.5</v>
      </c>
      <c r="T16" s="78">
        <f t="shared" si="9"/>
        <v>0.54</v>
      </c>
      <c r="U16" s="78">
        <f t="shared" si="10"/>
        <v>0.5</v>
      </c>
      <c r="V16" s="78">
        <f t="shared" si="11"/>
        <v>0.5</v>
      </c>
      <c r="W16" s="78">
        <f t="shared" si="12"/>
        <v>0.47</v>
      </c>
      <c r="X16" s="78">
        <f t="shared" si="13"/>
        <v>0.48</v>
      </c>
      <c r="Y16" s="78">
        <f t="shared" si="14"/>
        <v>0.44</v>
      </c>
      <c r="Z16" s="78">
        <f t="shared" si="15"/>
        <v>0.48</v>
      </c>
      <c r="AA16" s="78">
        <f t="shared" si="16"/>
        <v>0.42</v>
      </c>
      <c r="AB16" s="78">
        <f t="shared" si="17"/>
        <v>0.5</v>
      </c>
      <c r="AC16" s="78">
        <f t="shared" si="18"/>
        <v>0.51</v>
      </c>
      <c r="AD16" s="78">
        <f t="shared" si="19"/>
        <v>0.55000000000000004</v>
      </c>
      <c r="AE16" s="78">
        <f t="shared" si="20"/>
        <v>0.46</v>
      </c>
      <c r="AF16" s="78">
        <f t="shared" si="21"/>
        <v>0.51</v>
      </c>
      <c r="AG16" s="78">
        <f t="shared" si="22"/>
        <v>0.41</v>
      </c>
      <c r="AH16" s="78">
        <f t="shared" si="23"/>
        <v>0.45</v>
      </c>
      <c r="AI16" s="78">
        <f t="shared" si="24"/>
        <v>0.48</v>
      </c>
      <c r="AJ16" s="78">
        <f t="shared" si="25"/>
        <v>0.45</v>
      </c>
    </row>
    <row r="17" spans="1:36" ht="12.95" customHeight="1" x14ac:dyDescent="0.15">
      <c r="A17" s="87">
        <v>374</v>
      </c>
      <c r="B17" s="99" t="s">
        <v>136</v>
      </c>
      <c r="C17" s="99"/>
      <c r="D17" s="77">
        <v>12</v>
      </c>
      <c r="E17" s="77">
        <v>15</v>
      </c>
      <c r="F17" s="4">
        <f t="shared" si="0"/>
        <v>0.09</v>
      </c>
      <c r="G17" s="5"/>
      <c r="H17" s="77" t="s">
        <v>494</v>
      </c>
      <c r="I17" s="77" t="s">
        <v>499</v>
      </c>
      <c r="J17" s="1" t="s">
        <v>15</v>
      </c>
      <c r="K17" s="78">
        <f t="shared" si="1"/>
        <v>0.09</v>
      </c>
      <c r="L17" s="78">
        <f t="shared" si="2"/>
        <v>0.09</v>
      </c>
      <c r="M17" s="78">
        <f t="shared" si="3"/>
        <v>0.1</v>
      </c>
      <c r="N17" s="78">
        <f t="shared" si="4"/>
        <v>0.1</v>
      </c>
      <c r="O17" s="78">
        <f t="shared" si="5"/>
        <v>0.1</v>
      </c>
      <c r="P17" s="78">
        <f t="shared" si="26"/>
        <v>0.09</v>
      </c>
      <c r="Q17" s="78">
        <f t="shared" si="6"/>
        <v>0.09</v>
      </c>
      <c r="R17" s="78">
        <f t="shared" si="7"/>
        <v>0.09</v>
      </c>
      <c r="S17" s="78">
        <f t="shared" si="8"/>
        <v>0.1</v>
      </c>
      <c r="T17" s="78">
        <f t="shared" si="9"/>
        <v>0.1</v>
      </c>
      <c r="U17" s="78">
        <f t="shared" si="10"/>
        <v>0.09</v>
      </c>
      <c r="V17" s="78">
        <f t="shared" si="11"/>
        <v>0.09</v>
      </c>
      <c r="W17" s="78">
        <f t="shared" si="12"/>
        <v>0.09</v>
      </c>
      <c r="X17" s="78">
        <f t="shared" si="13"/>
        <v>0.09</v>
      </c>
      <c r="Y17" s="78">
        <f t="shared" si="14"/>
        <v>0.08</v>
      </c>
      <c r="Z17" s="78">
        <f t="shared" si="15"/>
        <v>0.09</v>
      </c>
      <c r="AA17" s="78">
        <f t="shared" si="16"/>
        <v>0.08</v>
      </c>
      <c r="AB17" s="78">
        <f t="shared" si="17"/>
        <v>0.09</v>
      </c>
      <c r="AC17" s="78">
        <f t="shared" si="18"/>
        <v>0.09</v>
      </c>
      <c r="AD17" s="78">
        <f t="shared" si="19"/>
        <v>0.12</v>
      </c>
      <c r="AE17" s="78">
        <f t="shared" si="20"/>
        <v>0.08</v>
      </c>
      <c r="AF17" s="78">
        <f t="shared" si="21"/>
        <v>0.09</v>
      </c>
      <c r="AG17" s="78">
        <f t="shared" si="22"/>
        <v>0.08</v>
      </c>
      <c r="AH17" s="78">
        <f t="shared" si="23"/>
        <v>0.08</v>
      </c>
      <c r="AI17" s="78">
        <f t="shared" si="24"/>
        <v>0.09</v>
      </c>
      <c r="AJ17" s="78">
        <f t="shared" si="25"/>
        <v>0.08</v>
      </c>
    </row>
    <row r="18" spans="1:36" ht="12.95" customHeight="1" x14ac:dyDescent="0.15">
      <c r="A18" s="87">
        <v>375</v>
      </c>
      <c r="B18" s="99" t="s">
        <v>136</v>
      </c>
      <c r="C18" s="99"/>
      <c r="D18" s="77">
        <v>16</v>
      </c>
      <c r="E18" s="77">
        <v>16</v>
      </c>
      <c r="F18" s="4">
        <f t="shared" si="0"/>
        <v>0.17</v>
      </c>
      <c r="G18" s="5" t="s">
        <v>501</v>
      </c>
      <c r="H18" s="77" t="s">
        <v>494</v>
      </c>
      <c r="I18" s="77" t="s">
        <v>501</v>
      </c>
      <c r="J18" s="1" t="s">
        <v>15</v>
      </c>
      <c r="K18" s="78">
        <f t="shared" si="1"/>
        <v>0.16</v>
      </c>
      <c r="L18" s="78">
        <f t="shared" si="2"/>
        <v>0.17</v>
      </c>
      <c r="M18" s="78">
        <f t="shared" si="3"/>
        <v>0.17</v>
      </c>
      <c r="N18" s="78">
        <f t="shared" si="4"/>
        <v>0.17</v>
      </c>
      <c r="O18" s="78">
        <f t="shared" si="5"/>
        <v>0.17</v>
      </c>
      <c r="P18" s="78">
        <f t="shared" si="26"/>
        <v>0.17</v>
      </c>
      <c r="Q18" s="78">
        <f t="shared" si="6"/>
        <v>0.15</v>
      </c>
      <c r="R18" s="78">
        <f t="shared" si="7"/>
        <v>0.17</v>
      </c>
      <c r="S18" s="78">
        <f t="shared" si="8"/>
        <v>0.17</v>
      </c>
      <c r="T18" s="78">
        <f t="shared" si="9"/>
        <v>0.18</v>
      </c>
      <c r="U18" s="78">
        <f t="shared" si="10"/>
        <v>0.17</v>
      </c>
      <c r="V18" s="78">
        <f t="shared" si="11"/>
        <v>0.17</v>
      </c>
      <c r="W18" s="78">
        <f t="shared" si="12"/>
        <v>0.16</v>
      </c>
      <c r="X18" s="78">
        <f t="shared" si="13"/>
        <v>0.17</v>
      </c>
      <c r="Y18" s="78">
        <f t="shared" si="14"/>
        <v>0.14000000000000001</v>
      </c>
      <c r="Z18" s="78">
        <f t="shared" si="15"/>
        <v>0.16</v>
      </c>
      <c r="AA18" s="78">
        <f t="shared" si="16"/>
        <v>0.15</v>
      </c>
      <c r="AB18" s="78">
        <f t="shared" si="17"/>
        <v>0.16</v>
      </c>
      <c r="AC18" s="78">
        <f t="shared" si="18"/>
        <v>0.17</v>
      </c>
      <c r="AD18" s="78">
        <f t="shared" si="19"/>
        <v>0.2</v>
      </c>
      <c r="AE18" s="78">
        <f t="shared" si="20"/>
        <v>0.15</v>
      </c>
      <c r="AF18" s="78">
        <f t="shared" si="21"/>
        <v>0.16</v>
      </c>
      <c r="AG18" s="78">
        <f t="shared" si="22"/>
        <v>0.14000000000000001</v>
      </c>
      <c r="AH18" s="78">
        <f t="shared" si="23"/>
        <v>0.15</v>
      </c>
      <c r="AI18" s="78">
        <f t="shared" si="24"/>
        <v>0.17</v>
      </c>
      <c r="AJ18" s="78">
        <f t="shared" si="25"/>
        <v>0.15</v>
      </c>
    </row>
    <row r="19" spans="1:36" ht="12.95" customHeight="1" x14ac:dyDescent="0.15">
      <c r="A19" s="87">
        <v>376</v>
      </c>
      <c r="B19" s="99" t="s">
        <v>136</v>
      </c>
      <c r="C19" s="99"/>
      <c r="D19" s="77">
        <v>26</v>
      </c>
      <c r="E19" s="77">
        <v>21</v>
      </c>
      <c r="F19" s="4">
        <f t="shared" si="0"/>
        <v>0.55000000000000004</v>
      </c>
      <c r="G19" s="5"/>
      <c r="H19" s="77"/>
      <c r="I19" s="77"/>
      <c r="J19" s="1" t="s">
        <v>15</v>
      </c>
      <c r="K19" s="78">
        <f t="shared" si="1"/>
        <v>0.49</v>
      </c>
      <c r="L19" s="78">
        <f t="shared" si="2"/>
        <v>0.55000000000000004</v>
      </c>
      <c r="M19" s="78">
        <f t="shared" si="3"/>
        <v>0.55000000000000004</v>
      </c>
      <c r="N19" s="78">
        <f t="shared" si="4"/>
        <v>0.54</v>
      </c>
      <c r="O19" s="78">
        <f t="shared" si="5"/>
        <v>0.54</v>
      </c>
      <c r="P19" s="78">
        <f t="shared" si="26"/>
        <v>0.55000000000000004</v>
      </c>
      <c r="Q19" s="78">
        <f t="shared" si="6"/>
        <v>0.49</v>
      </c>
      <c r="R19" s="78">
        <f t="shared" si="7"/>
        <v>0.55000000000000004</v>
      </c>
      <c r="S19" s="78">
        <f t="shared" si="8"/>
        <v>0.55000000000000004</v>
      </c>
      <c r="T19" s="78">
        <f t="shared" si="9"/>
        <v>0.57999999999999996</v>
      </c>
      <c r="U19" s="78">
        <f t="shared" si="10"/>
        <v>0.55000000000000004</v>
      </c>
      <c r="V19" s="78">
        <f t="shared" si="11"/>
        <v>0.56000000000000005</v>
      </c>
      <c r="W19" s="78">
        <f t="shared" si="12"/>
        <v>0.52</v>
      </c>
      <c r="X19" s="78">
        <f t="shared" si="13"/>
        <v>0.53</v>
      </c>
      <c r="Y19" s="78">
        <f t="shared" si="14"/>
        <v>0.5</v>
      </c>
      <c r="Z19" s="78">
        <f t="shared" si="15"/>
        <v>0.53</v>
      </c>
      <c r="AA19" s="78">
        <f t="shared" si="16"/>
        <v>0.47</v>
      </c>
      <c r="AB19" s="78">
        <f t="shared" si="17"/>
        <v>0.56000000000000005</v>
      </c>
      <c r="AC19" s="78">
        <f t="shared" si="18"/>
        <v>0.56000000000000005</v>
      </c>
      <c r="AD19" s="78">
        <f t="shared" si="19"/>
        <v>0.59</v>
      </c>
      <c r="AE19" s="78">
        <f t="shared" si="20"/>
        <v>0.51</v>
      </c>
      <c r="AF19" s="78">
        <f t="shared" si="21"/>
        <v>0.56000000000000005</v>
      </c>
      <c r="AG19" s="78">
        <f t="shared" si="22"/>
        <v>0.46</v>
      </c>
      <c r="AH19" s="78">
        <f t="shared" si="23"/>
        <v>0.5</v>
      </c>
      <c r="AI19" s="78">
        <f t="shared" si="24"/>
        <v>0.53</v>
      </c>
      <c r="AJ19" s="78">
        <f t="shared" si="25"/>
        <v>0.5</v>
      </c>
    </row>
    <row r="20" spans="1:36" ht="12.95" customHeight="1" x14ac:dyDescent="0.15">
      <c r="A20" s="87">
        <v>377</v>
      </c>
      <c r="B20" s="99" t="s">
        <v>136</v>
      </c>
      <c r="C20" s="99"/>
      <c r="D20" s="77">
        <v>20</v>
      </c>
      <c r="E20" s="77">
        <v>19</v>
      </c>
      <c r="F20" s="4">
        <f t="shared" si="0"/>
        <v>0.3</v>
      </c>
      <c r="G20" s="5"/>
      <c r="H20" s="77"/>
      <c r="I20" s="77"/>
      <c r="J20" s="1" t="s">
        <v>15</v>
      </c>
      <c r="K20" s="78">
        <f t="shared" si="1"/>
        <v>0.28000000000000003</v>
      </c>
      <c r="L20" s="78">
        <f t="shared" si="2"/>
        <v>0.3</v>
      </c>
      <c r="M20" s="78">
        <f t="shared" si="3"/>
        <v>0.31</v>
      </c>
      <c r="N20" s="78">
        <f t="shared" si="4"/>
        <v>0.31</v>
      </c>
      <c r="O20" s="78">
        <f t="shared" si="5"/>
        <v>0.3</v>
      </c>
      <c r="P20" s="78">
        <f t="shared" si="26"/>
        <v>0.3</v>
      </c>
      <c r="Q20" s="78">
        <f t="shared" si="6"/>
        <v>0.27</v>
      </c>
      <c r="R20" s="78">
        <f t="shared" si="7"/>
        <v>0.3</v>
      </c>
      <c r="S20" s="78">
        <f t="shared" si="8"/>
        <v>0.31</v>
      </c>
      <c r="T20" s="78">
        <f t="shared" si="9"/>
        <v>0.33</v>
      </c>
      <c r="U20" s="78">
        <f t="shared" si="10"/>
        <v>0.3</v>
      </c>
      <c r="V20" s="78">
        <f t="shared" si="11"/>
        <v>0.31</v>
      </c>
      <c r="W20" s="78">
        <f t="shared" si="12"/>
        <v>0.28999999999999998</v>
      </c>
      <c r="X20" s="78">
        <f t="shared" si="13"/>
        <v>0.3</v>
      </c>
      <c r="Y20" s="78">
        <f t="shared" si="14"/>
        <v>0.27</v>
      </c>
      <c r="Z20" s="78">
        <f t="shared" si="15"/>
        <v>0.28999999999999998</v>
      </c>
      <c r="AA20" s="78">
        <f t="shared" si="16"/>
        <v>0.26</v>
      </c>
      <c r="AB20" s="78">
        <f t="shared" si="17"/>
        <v>0.3</v>
      </c>
      <c r="AC20" s="78">
        <f t="shared" si="18"/>
        <v>0.31</v>
      </c>
      <c r="AD20" s="78">
        <f t="shared" si="19"/>
        <v>0.35</v>
      </c>
      <c r="AE20" s="78">
        <f t="shared" si="20"/>
        <v>0.28000000000000003</v>
      </c>
      <c r="AF20" s="78">
        <f t="shared" si="21"/>
        <v>0.3</v>
      </c>
      <c r="AG20" s="78">
        <f t="shared" si="22"/>
        <v>0.26</v>
      </c>
      <c r="AH20" s="78">
        <f t="shared" si="23"/>
        <v>0.27</v>
      </c>
      <c r="AI20" s="78">
        <f t="shared" si="24"/>
        <v>0.3</v>
      </c>
      <c r="AJ20" s="78">
        <f t="shared" si="25"/>
        <v>0.27</v>
      </c>
    </row>
    <row r="21" spans="1:36" ht="12.95" customHeight="1" x14ac:dyDescent="0.15">
      <c r="A21" s="87">
        <v>378</v>
      </c>
      <c r="B21" s="99" t="s">
        <v>37</v>
      </c>
      <c r="C21" s="99"/>
      <c r="D21" s="77">
        <v>22</v>
      </c>
      <c r="E21" s="77">
        <v>21</v>
      </c>
      <c r="F21" s="4">
        <f t="shared" si="0"/>
        <v>0.41</v>
      </c>
      <c r="G21" s="5"/>
      <c r="H21" s="77"/>
      <c r="I21" s="77"/>
      <c r="J21" s="1" t="s">
        <v>15</v>
      </c>
      <c r="K21" s="78">
        <f t="shared" si="1"/>
        <v>0.36</v>
      </c>
      <c r="L21" s="78">
        <f t="shared" si="2"/>
        <v>0.4</v>
      </c>
      <c r="M21" s="78">
        <f t="shared" si="3"/>
        <v>0.41</v>
      </c>
      <c r="N21" s="78">
        <f t="shared" si="4"/>
        <v>0.4</v>
      </c>
      <c r="O21" s="78">
        <f t="shared" si="5"/>
        <v>0.4</v>
      </c>
      <c r="P21" s="78">
        <f t="shared" si="26"/>
        <v>0.41</v>
      </c>
      <c r="Q21" s="78">
        <f t="shared" si="6"/>
        <v>0.36</v>
      </c>
      <c r="R21" s="78">
        <f t="shared" si="7"/>
        <v>0.4</v>
      </c>
      <c r="S21" s="78">
        <f t="shared" si="8"/>
        <v>0.41</v>
      </c>
      <c r="T21" s="78">
        <f t="shared" si="9"/>
        <v>0.44</v>
      </c>
      <c r="U21" s="78">
        <f t="shared" si="10"/>
        <v>0.41</v>
      </c>
      <c r="V21" s="78">
        <f t="shared" si="11"/>
        <v>0.41</v>
      </c>
      <c r="W21" s="78">
        <f t="shared" si="12"/>
        <v>0.38</v>
      </c>
      <c r="X21" s="78">
        <f t="shared" si="13"/>
        <v>0.39</v>
      </c>
      <c r="Y21" s="78">
        <f t="shared" si="14"/>
        <v>0.35</v>
      </c>
      <c r="Z21" s="78">
        <f t="shared" si="15"/>
        <v>0.39</v>
      </c>
      <c r="AA21" s="78">
        <f t="shared" si="16"/>
        <v>0.35</v>
      </c>
      <c r="AB21" s="78">
        <f t="shared" si="17"/>
        <v>0.41</v>
      </c>
      <c r="AC21" s="78">
        <f t="shared" si="18"/>
        <v>0.41</v>
      </c>
      <c r="AD21" s="78">
        <f t="shared" si="19"/>
        <v>0.45</v>
      </c>
      <c r="AE21" s="78">
        <f t="shared" si="20"/>
        <v>0.37</v>
      </c>
      <c r="AF21" s="78">
        <f t="shared" si="21"/>
        <v>0.41</v>
      </c>
      <c r="AG21" s="78">
        <f t="shared" si="22"/>
        <v>0.33</v>
      </c>
      <c r="AH21" s="78">
        <f t="shared" si="23"/>
        <v>0.36</v>
      </c>
      <c r="AI21" s="78">
        <f t="shared" si="24"/>
        <v>0.39</v>
      </c>
      <c r="AJ21" s="78">
        <f t="shared" si="25"/>
        <v>0.36</v>
      </c>
    </row>
    <row r="22" spans="1:36" ht="12.95" customHeight="1" x14ac:dyDescent="0.15">
      <c r="A22" s="87">
        <v>379</v>
      </c>
      <c r="B22" s="99" t="s">
        <v>37</v>
      </c>
      <c r="C22" s="99"/>
      <c r="D22" s="77">
        <v>20</v>
      </c>
      <c r="E22" s="77">
        <v>18</v>
      </c>
      <c r="F22" s="4">
        <f t="shared" si="0"/>
        <v>0.28999999999999998</v>
      </c>
      <c r="G22" s="26"/>
      <c r="H22" s="77"/>
      <c r="I22" s="77"/>
      <c r="J22" s="1" t="s">
        <v>15</v>
      </c>
      <c r="K22" s="78">
        <f t="shared" si="1"/>
        <v>0.26</v>
      </c>
      <c r="L22" s="78">
        <f t="shared" si="2"/>
        <v>0.28999999999999998</v>
      </c>
      <c r="M22" s="78">
        <f t="shared" si="3"/>
        <v>0.28999999999999998</v>
      </c>
      <c r="N22" s="78">
        <f t="shared" si="4"/>
        <v>0.28999999999999998</v>
      </c>
      <c r="O22" s="78">
        <f t="shared" si="5"/>
        <v>0.28999999999999998</v>
      </c>
      <c r="P22" s="78">
        <f t="shared" si="26"/>
        <v>0.28999999999999998</v>
      </c>
      <c r="Q22" s="78">
        <f t="shared" si="6"/>
        <v>0.26</v>
      </c>
      <c r="R22" s="78">
        <f t="shared" si="7"/>
        <v>0.28999999999999998</v>
      </c>
      <c r="S22" s="78">
        <f t="shared" si="8"/>
        <v>0.28999999999999998</v>
      </c>
      <c r="T22" s="78">
        <f t="shared" si="9"/>
        <v>0.3</v>
      </c>
      <c r="U22" s="78">
        <f t="shared" si="10"/>
        <v>0.28999999999999998</v>
      </c>
      <c r="V22" s="78">
        <f t="shared" si="11"/>
        <v>0.28999999999999998</v>
      </c>
      <c r="W22" s="78">
        <f t="shared" si="12"/>
        <v>0.28000000000000003</v>
      </c>
      <c r="X22" s="78">
        <f t="shared" si="13"/>
        <v>0.28000000000000003</v>
      </c>
      <c r="Y22" s="78">
        <f t="shared" si="14"/>
        <v>0.25</v>
      </c>
      <c r="Z22" s="78">
        <f t="shared" si="15"/>
        <v>0.28000000000000003</v>
      </c>
      <c r="AA22" s="78">
        <f t="shared" si="16"/>
        <v>0.25</v>
      </c>
      <c r="AB22" s="78">
        <f t="shared" si="17"/>
        <v>0.28999999999999998</v>
      </c>
      <c r="AC22" s="78">
        <f t="shared" si="18"/>
        <v>0.28999999999999998</v>
      </c>
      <c r="AD22" s="78">
        <f t="shared" si="19"/>
        <v>0.33</v>
      </c>
      <c r="AE22" s="78">
        <f t="shared" si="20"/>
        <v>0.26</v>
      </c>
      <c r="AF22" s="78">
        <f t="shared" si="21"/>
        <v>0.28999999999999998</v>
      </c>
      <c r="AG22" s="78">
        <f t="shared" si="22"/>
        <v>0.24</v>
      </c>
      <c r="AH22" s="78">
        <f t="shared" si="23"/>
        <v>0.26</v>
      </c>
      <c r="AI22" s="78">
        <f t="shared" si="24"/>
        <v>0.28000000000000003</v>
      </c>
      <c r="AJ22" s="78">
        <f t="shared" si="25"/>
        <v>0.26</v>
      </c>
    </row>
    <row r="23" spans="1:36" ht="12.95" customHeight="1" x14ac:dyDescent="0.15">
      <c r="A23" s="87">
        <v>380</v>
      </c>
      <c r="B23" s="99" t="s">
        <v>37</v>
      </c>
      <c r="C23" s="99"/>
      <c r="D23" s="77">
        <v>12</v>
      </c>
      <c r="E23" s="77">
        <v>24</v>
      </c>
      <c r="F23" s="4">
        <f t="shared" si="0"/>
        <v>0.15</v>
      </c>
      <c r="G23" s="5" t="s">
        <v>492</v>
      </c>
      <c r="H23" s="77" t="s">
        <v>494</v>
      </c>
      <c r="I23" s="77" t="s">
        <v>508</v>
      </c>
      <c r="J23" s="1" t="s">
        <v>15</v>
      </c>
      <c r="K23" s="78">
        <f t="shared" si="1"/>
        <v>0.14000000000000001</v>
      </c>
      <c r="L23" s="78">
        <f t="shared" si="2"/>
        <v>0.15</v>
      </c>
      <c r="M23" s="78">
        <f t="shared" si="3"/>
        <v>0.17</v>
      </c>
      <c r="N23" s="78">
        <f t="shared" si="4"/>
        <v>0.16</v>
      </c>
      <c r="O23" s="78">
        <f t="shared" si="5"/>
        <v>0.15</v>
      </c>
      <c r="P23" s="78">
        <f t="shared" si="26"/>
        <v>0.15</v>
      </c>
      <c r="Q23" s="78">
        <f t="shared" si="6"/>
        <v>0.14000000000000001</v>
      </c>
      <c r="R23" s="78">
        <f t="shared" si="7"/>
        <v>0.14000000000000001</v>
      </c>
      <c r="S23" s="78">
        <f t="shared" si="8"/>
        <v>0.16</v>
      </c>
      <c r="T23" s="78">
        <f t="shared" si="9"/>
        <v>0.19</v>
      </c>
      <c r="U23" s="78">
        <f t="shared" si="10"/>
        <v>0.14000000000000001</v>
      </c>
      <c r="V23" s="78">
        <f t="shared" si="11"/>
        <v>0.14000000000000001</v>
      </c>
      <c r="W23" s="78">
        <f t="shared" si="12"/>
        <v>0.14000000000000001</v>
      </c>
      <c r="X23" s="78">
        <f t="shared" si="13"/>
        <v>0.15</v>
      </c>
      <c r="Y23" s="78">
        <f t="shared" si="14"/>
        <v>0.12</v>
      </c>
      <c r="Z23" s="78">
        <f t="shared" si="15"/>
        <v>0.14000000000000001</v>
      </c>
      <c r="AA23" s="78">
        <f t="shared" si="16"/>
        <v>0.13</v>
      </c>
      <c r="AB23" s="78">
        <f t="shared" si="17"/>
        <v>0.14000000000000001</v>
      </c>
      <c r="AC23" s="78">
        <f t="shared" si="18"/>
        <v>0.15</v>
      </c>
      <c r="AD23" s="78">
        <f t="shared" si="19"/>
        <v>0.19</v>
      </c>
      <c r="AE23" s="78">
        <f t="shared" si="20"/>
        <v>0.13</v>
      </c>
      <c r="AF23" s="78">
        <f t="shared" si="21"/>
        <v>0.14000000000000001</v>
      </c>
      <c r="AG23" s="78">
        <f t="shared" si="22"/>
        <v>0.12</v>
      </c>
      <c r="AH23" s="78">
        <f t="shared" si="23"/>
        <v>0.13</v>
      </c>
      <c r="AI23" s="78">
        <f t="shared" si="24"/>
        <v>0.15</v>
      </c>
      <c r="AJ23" s="78">
        <f t="shared" si="25"/>
        <v>0.13</v>
      </c>
    </row>
    <row r="24" spans="1:36" ht="12.95" customHeight="1" x14ac:dyDescent="0.15">
      <c r="A24" s="87">
        <v>381</v>
      </c>
      <c r="B24" s="99" t="s">
        <v>37</v>
      </c>
      <c r="C24" s="99"/>
      <c r="D24" s="77">
        <v>12</v>
      </c>
      <c r="E24" s="77">
        <v>9</v>
      </c>
      <c r="F24" s="4">
        <f t="shared" si="0"/>
        <v>0.05</v>
      </c>
      <c r="G24" s="5" t="s">
        <v>503</v>
      </c>
      <c r="H24" s="77" t="s">
        <v>494</v>
      </c>
      <c r="I24" s="77" t="s">
        <v>503</v>
      </c>
      <c r="J24" s="1" t="s">
        <v>15</v>
      </c>
      <c r="K24" s="78">
        <f t="shared" si="1"/>
        <v>0.05</v>
      </c>
      <c r="L24" s="78">
        <f t="shared" si="2"/>
        <v>0.05</v>
      </c>
      <c r="M24" s="78">
        <f t="shared" si="3"/>
        <v>0.05</v>
      </c>
      <c r="N24" s="78">
        <f t="shared" si="4"/>
        <v>0.06</v>
      </c>
      <c r="O24" s="78">
        <f t="shared" si="5"/>
        <v>0.06</v>
      </c>
      <c r="P24" s="78">
        <f t="shared" si="26"/>
        <v>0.05</v>
      </c>
      <c r="Q24" s="78">
        <f t="shared" si="6"/>
        <v>0.05</v>
      </c>
      <c r="R24" s="78">
        <f t="shared" si="7"/>
        <v>0.05</v>
      </c>
      <c r="S24" s="78">
        <f t="shared" si="8"/>
        <v>0.05</v>
      </c>
      <c r="T24" s="78">
        <f t="shared" si="9"/>
        <v>0.05</v>
      </c>
      <c r="U24" s="78">
        <f t="shared" si="10"/>
        <v>0.05</v>
      </c>
      <c r="V24" s="78">
        <f t="shared" si="11"/>
        <v>0.06</v>
      </c>
      <c r="W24" s="78">
        <f t="shared" si="12"/>
        <v>0.06</v>
      </c>
      <c r="X24" s="78">
        <f t="shared" si="13"/>
        <v>0.05</v>
      </c>
      <c r="Y24" s="78">
        <f t="shared" si="14"/>
        <v>0.05</v>
      </c>
      <c r="Z24" s="78">
        <f t="shared" si="15"/>
        <v>0.06</v>
      </c>
      <c r="AA24" s="78">
        <f t="shared" si="16"/>
        <v>0.05</v>
      </c>
      <c r="AB24" s="78">
        <f t="shared" si="17"/>
        <v>0.05</v>
      </c>
      <c r="AC24" s="78">
        <f t="shared" si="18"/>
        <v>0.05</v>
      </c>
      <c r="AD24" s="78">
        <f t="shared" si="19"/>
        <v>7.0000000000000007E-2</v>
      </c>
      <c r="AE24" s="78">
        <f t="shared" si="20"/>
        <v>0.05</v>
      </c>
      <c r="AF24" s="78">
        <f t="shared" si="21"/>
        <v>0.05</v>
      </c>
      <c r="AG24" s="78">
        <f t="shared" si="22"/>
        <v>0.05</v>
      </c>
      <c r="AH24" s="78">
        <f t="shared" si="23"/>
        <v>0.05</v>
      </c>
      <c r="AI24" s="78">
        <f t="shared" si="24"/>
        <v>0.06</v>
      </c>
      <c r="AJ24" s="78">
        <f t="shared" si="25"/>
        <v>0.05</v>
      </c>
    </row>
    <row r="25" spans="1:36" ht="12.95" customHeight="1" x14ac:dyDescent="0.15">
      <c r="A25" s="87">
        <v>382</v>
      </c>
      <c r="B25" s="99" t="s">
        <v>37</v>
      </c>
      <c r="C25" s="99"/>
      <c r="D25" s="77">
        <v>30</v>
      </c>
      <c r="E25" s="77">
        <v>22</v>
      </c>
      <c r="F25" s="4">
        <f t="shared" si="0"/>
        <v>0.74</v>
      </c>
      <c r="G25" s="5"/>
      <c r="H25" s="77"/>
      <c r="I25" s="77"/>
      <c r="J25" s="1" t="s">
        <v>15</v>
      </c>
      <c r="K25" s="78">
        <f t="shared" si="1"/>
        <v>0.66</v>
      </c>
      <c r="L25" s="78">
        <f t="shared" si="2"/>
        <v>0.75</v>
      </c>
      <c r="M25" s="78">
        <f t="shared" si="3"/>
        <v>0.74</v>
      </c>
      <c r="N25" s="78">
        <f t="shared" si="4"/>
        <v>0.73</v>
      </c>
      <c r="O25" s="78">
        <f t="shared" si="5"/>
        <v>0.73</v>
      </c>
      <c r="P25" s="78">
        <f t="shared" si="26"/>
        <v>0.74</v>
      </c>
      <c r="Q25" s="78">
        <f t="shared" si="6"/>
        <v>0.66</v>
      </c>
      <c r="R25" s="78">
        <f t="shared" si="7"/>
        <v>0.76</v>
      </c>
      <c r="S25" s="78">
        <f t="shared" si="8"/>
        <v>0.75</v>
      </c>
      <c r="T25" s="78">
        <f t="shared" si="9"/>
        <v>0.79</v>
      </c>
      <c r="U25" s="78">
        <f t="shared" si="10"/>
        <v>0.75</v>
      </c>
      <c r="V25" s="78">
        <f t="shared" si="11"/>
        <v>0.78</v>
      </c>
      <c r="W25" s="78">
        <f t="shared" si="12"/>
        <v>0.71</v>
      </c>
      <c r="X25" s="78">
        <f t="shared" si="13"/>
        <v>0.72</v>
      </c>
      <c r="Y25" s="78">
        <f t="shared" si="14"/>
        <v>0.69</v>
      </c>
      <c r="Z25" s="78">
        <f t="shared" si="15"/>
        <v>0.72</v>
      </c>
      <c r="AA25" s="78">
        <f t="shared" si="16"/>
        <v>0.63</v>
      </c>
      <c r="AB25" s="78">
        <f t="shared" si="17"/>
        <v>0.78</v>
      </c>
      <c r="AC25" s="78">
        <f t="shared" si="18"/>
        <v>0.78</v>
      </c>
      <c r="AD25" s="78">
        <f t="shared" si="19"/>
        <v>0.79</v>
      </c>
      <c r="AE25" s="78">
        <f t="shared" si="20"/>
        <v>0.71</v>
      </c>
      <c r="AF25" s="78">
        <f t="shared" si="21"/>
        <v>0.78</v>
      </c>
      <c r="AG25" s="78">
        <f t="shared" si="22"/>
        <v>0.63</v>
      </c>
      <c r="AH25" s="78">
        <f t="shared" si="23"/>
        <v>0.69</v>
      </c>
      <c r="AI25" s="78">
        <f t="shared" si="24"/>
        <v>0.72</v>
      </c>
      <c r="AJ25" s="78">
        <f t="shared" si="25"/>
        <v>0.69</v>
      </c>
    </row>
    <row r="26" spans="1:36" ht="12.95" customHeight="1" x14ac:dyDescent="0.15">
      <c r="A26" s="87">
        <v>383</v>
      </c>
      <c r="B26" s="99" t="s">
        <v>37</v>
      </c>
      <c r="C26" s="99"/>
      <c r="D26" s="77">
        <v>22</v>
      </c>
      <c r="E26" s="77">
        <v>19</v>
      </c>
      <c r="F26" s="4">
        <f t="shared" si="0"/>
        <v>0.36</v>
      </c>
      <c r="G26" s="5"/>
      <c r="H26" s="77"/>
      <c r="I26" s="77"/>
      <c r="J26" s="1" t="s">
        <v>15</v>
      </c>
      <c r="K26" s="78">
        <f t="shared" si="1"/>
        <v>0.33</v>
      </c>
      <c r="L26" s="78">
        <f t="shared" si="2"/>
        <v>0.36</v>
      </c>
      <c r="M26" s="78">
        <f t="shared" si="3"/>
        <v>0.36</v>
      </c>
      <c r="N26" s="78">
        <f t="shared" si="4"/>
        <v>0.36</v>
      </c>
      <c r="O26" s="78">
        <f t="shared" si="5"/>
        <v>0.36</v>
      </c>
      <c r="P26" s="78">
        <f t="shared" si="26"/>
        <v>0.36</v>
      </c>
      <c r="Q26" s="78">
        <f t="shared" si="6"/>
        <v>0.33</v>
      </c>
      <c r="R26" s="78">
        <f t="shared" si="7"/>
        <v>0.36</v>
      </c>
      <c r="S26" s="78">
        <f t="shared" si="8"/>
        <v>0.37</v>
      </c>
      <c r="T26" s="78">
        <f t="shared" si="9"/>
        <v>0.38</v>
      </c>
      <c r="U26" s="78">
        <f t="shared" si="10"/>
        <v>0.37</v>
      </c>
      <c r="V26" s="78">
        <f t="shared" si="11"/>
        <v>0.37</v>
      </c>
      <c r="W26" s="78">
        <f t="shared" si="12"/>
        <v>0.35</v>
      </c>
      <c r="X26" s="78">
        <f t="shared" si="13"/>
        <v>0.35</v>
      </c>
      <c r="Y26" s="78">
        <f t="shared" si="14"/>
        <v>0.32</v>
      </c>
      <c r="Z26" s="78">
        <f t="shared" si="15"/>
        <v>0.35</v>
      </c>
      <c r="AA26" s="78">
        <f t="shared" si="16"/>
        <v>0.31</v>
      </c>
      <c r="AB26" s="78">
        <f t="shared" si="17"/>
        <v>0.37</v>
      </c>
      <c r="AC26" s="78">
        <f t="shared" si="18"/>
        <v>0.37</v>
      </c>
      <c r="AD26" s="78">
        <f t="shared" si="19"/>
        <v>0.41</v>
      </c>
      <c r="AE26" s="78">
        <f t="shared" si="20"/>
        <v>0.33</v>
      </c>
      <c r="AF26" s="78">
        <f t="shared" si="21"/>
        <v>0.37</v>
      </c>
      <c r="AG26" s="78">
        <f t="shared" si="22"/>
        <v>0.31</v>
      </c>
      <c r="AH26" s="78">
        <f t="shared" si="23"/>
        <v>0.33</v>
      </c>
      <c r="AI26" s="78">
        <f t="shared" si="24"/>
        <v>0.35</v>
      </c>
      <c r="AJ26" s="78">
        <f t="shared" si="25"/>
        <v>0.33</v>
      </c>
    </row>
    <row r="27" spans="1:36" ht="12.95" customHeight="1" x14ac:dyDescent="0.15">
      <c r="A27" s="77"/>
      <c r="B27" s="99"/>
      <c r="C27" s="99"/>
      <c r="D27" s="77"/>
      <c r="E27" s="77"/>
      <c r="F27" s="4" t="str">
        <f t="shared" si="0"/>
        <v/>
      </c>
      <c r="G27" s="5"/>
      <c r="H27" s="77"/>
      <c r="I27" s="77"/>
      <c r="J27" s="1" t="s">
        <v>15</v>
      </c>
      <c r="K27" s="78" t="e">
        <f t="shared" si="1"/>
        <v>#NUM!</v>
      </c>
      <c r="L27" s="78" t="e">
        <f t="shared" si="2"/>
        <v>#NUM!</v>
      </c>
      <c r="M27" s="78" t="e">
        <f t="shared" si="3"/>
        <v>#NUM!</v>
      </c>
      <c r="N27" s="78" t="e">
        <f t="shared" si="4"/>
        <v>#NUM!</v>
      </c>
      <c r="O27" s="78" t="e">
        <f t="shared" si="5"/>
        <v>#NUM!</v>
      </c>
      <c r="P27" s="78" t="e">
        <f t="shared" si="26"/>
        <v>#N/A</v>
      </c>
      <c r="Q27" s="78" t="e">
        <f t="shared" si="6"/>
        <v>#NUM!</v>
      </c>
      <c r="R27" s="78" t="e">
        <f t="shared" si="7"/>
        <v>#NUM!</v>
      </c>
      <c r="S27" s="78" t="e">
        <f t="shared" si="8"/>
        <v>#NUM!</v>
      </c>
      <c r="T27" s="78" t="e">
        <f t="shared" si="9"/>
        <v>#NUM!</v>
      </c>
      <c r="U27" s="78" t="e">
        <f t="shared" si="10"/>
        <v>#N/A</v>
      </c>
      <c r="V27" s="78" t="e">
        <f t="shared" si="11"/>
        <v>#NUM!</v>
      </c>
      <c r="W27" s="78" t="e">
        <f t="shared" si="12"/>
        <v>#NUM!</v>
      </c>
      <c r="X27" s="78" t="e">
        <f t="shared" si="13"/>
        <v>#NUM!</v>
      </c>
      <c r="Y27" s="78" t="e">
        <f t="shared" si="14"/>
        <v>#NUM!</v>
      </c>
      <c r="Z27" s="78" t="e">
        <f t="shared" si="15"/>
        <v>#N/A</v>
      </c>
      <c r="AA27" s="78" t="e">
        <f t="shared" si="16"/>
        <v>#NUM!</v>
      </c>
      <c r="AB27" s="78" t="e">
        <f t="shared" si="17"/>
        <v>#NUM!</v>
      </c>
      <c r="AC27" s="78" t="e">
        <f t="shared" si="18"/>
        <v>#NUM!</v>
      </c>
      <c r="AD27" s="78" t="e">
        <f t="shared" si="19"/>
        <v>#NUM!</v>
      </c>
      <c r="AE27" s="78" t="e">
        <f t="shared" si="20"/>
        <v>#NUM!</v>
      </c>
      <c r="AF27" s="78" t="e">
        <f t="shared" si="21"/>
        <v>#N/A</v>
      </c>
      <c r="AG27" s="78" t="e">
        <f t="shared" si="22"/>
        <v>#NUM!</v>
      </c>
      <c r="AH27" s="78" t="e">
        <f t="shared" si="23"/>
        <v>#NUM!</v>
      </c>
      <c r="AI27" s="78" t="e">
        <f t="shared" si="24"/>
        <v>#NUM!</v>
      </c>
      <c r="AJ27" s="78" t="e">
        <f t="shared" si="25"/>
        <v>#N/A</v>
      </c>
    </row>
    <row r="28" spans="1:36" ht="12.95" customHeight="1" x14ac:dyDescent="0.15">
      <c r="A28" s="77"/>
      <c r="B28" s="99"/>
      <c r="C28" s="99"/>
      <c r="D28" s="77"/>
      <c r="E28" s="77"/>
      <c r="F28" s="4" t="str">
        <f t="shared" si="0"/>
        <v/>
      </c>
      <c r="G28" s="5"/>
      <c r="H28" s="77"/>
      <c r="I28" s="77"/>
      <c r="J28" s="1" t="s">
        <v>15</v>
      </c>
      <c r="K28" s="78" t="e">
        <f t="shared" si="1"/>
        <v>#NUM!</v>
      </c>
      <c r="L28" s="78" t="e">
        <f t="shared" si="2"/>
        <v>#NUM!</v>
      </c>
      <c r="M28" s="78" t="e">
        <f t="shared" si="3"/>
        <v>#NUM!</v>
      </c>
      <c r="N28" s="8" t="e">
        <f t="shared" si="4"/>
        <v>#NUM!</v>
      </c>
      <c r="O28" s="78" t="e">
        <f t="shared" si="5"/>
        <v>#NUM!</v>
      </c>
      <c r="P28" s="78" t="e">
        <f t="shared" si="26"/>
        <v>#N/A</v>
      </c>
      <c r="Q28" s="78" t="e">
        <f t="shared" si="6"/>
        <v>#NUM!</v>
      </c>
      <c r="R28" s="78" t="e">
        <f t="shared" si="7"/>
        <v>#NUM!</v>
      </c>
      <c r="S28" s="78" t="e">
        <f t="shared" si="8"/>
        <v>#NUM!</v>
      </c>
      <c r="T28" s="78" t="e">
        <f t="shared" si="9"/>
        <v>#NUM!</v>
      </c>
      <c r="U28" s="78" t="e">
        <f t="shared" si="10"/>
        <v>#N/A</v>
      </c>
      <c r="V28" s="78" t="e">
        <f t="shared" si="11"/>
        <v>#NUM!</v>
      </c>
      <c r="W28" s="78" t="e">
        <f t="shared" si="12"/>
        <v>#NUM!</v>
      </c>
      <c r="X28" s="78" t="e">
        <f t="shared" si="13"/>
        <v>#NUM!</v>
      </c>
      <c r="Y28" s="78" t="e">
        <f t="shared" si="14"/>
        <v>#NUM!</v>
      </c>
      <c r="Z28" s="78" t="e">
        <f t="shared" si="15"/>
        <v>#N/A</v>
      </c>
      <c r="AA28" s="78" t="e">
        <f t="shared" si="16"/>
        <v>#NUM!</v>
      </c>
      <c r="AB28" s="78" t="e">
        <f t="shared" si="17"/>
        <v>#NUM!</v>
      </c>
      <c r="AC28" s="78" t="e">
        <f t="shared" si="18"/>
        <v>#NUM!</v>
      </c>
      <c r="AD28" s="78" t="e">
        <f t="shared" si="19"/>
        <v>#NUM!</v>
      </c>
      <c r="AE28" s="78" t="e">
        <f t="shared" si="20"/>
        <v>#NUM!</v>
      </c>
      <c r="AF28" s="78" t="e">
        <f t="shared" si="21"/>
        <v>#N/A</v>
      </c>
      <c r="AG28" s="78" t="e">
        <f t="shared" si="22"/>
        <v>#NUM!</v>
      </c>
      <c r="AH28" s="78" t="e">
        <f t="shared" si="23"/>
        <v>#NUM!</v>
      </c>
      <c r="AI28" s="78" t="e">
        <f t="shared" si="24"/>
        <v>#NUM!</v>
      </c>
      <c r="AJ28" s="78" t="e">
        <f t="shared" si="25"/>
        <v>#N/A</v>
      </c>
    </row>
    <row r="29" spans="1:36" ht="12.95" customHeight="1" x14ac:dyDescent="0.15">
      <c r="A29" s="77"/>
      <c r="B29" s="99"/>
      <c r="C29" s="99"/>
      <c r="D29" s="77"/>
      <c r="E29" s="77"/>
      <c r="F29" s="4" t="str">
        <f t="shared" si="0"/>
        <v/>
      </c>
      <c r="G29" s="5"/>
      <c r="H29" s="77"/>
      <c r="I29" s="77"/>
      <c r="J29" s="1" t="s">
        <v>15</v>
      </c>
      <c r="K29" s="78" t="e">
        <f t="shared" si="1"/>
        <v>#NUM!</v>
      </c>
      <c r="L29" s="78" t="e">
        <f t="shared" si="2"/>
        <v>#NUM!</v>
      </c>
      <c r="M29" s="78" t="e">
        <f t="shared" si="3"/>
        <v>#NUM!</v>
      </c>
      <c r="N29" s="78" t="e">
        <f t="shared" si="4"/>
        <v>#NUM!</v>
      </c>
      <c r="O29" s="78" t="e">
        <f t="shared" si="5"/>
        <v>#NUM!</v>
      </c>
      <c r="P29" s="78" t="e">
        <f t="shared" si="26"/>
        <v>#N/A</v>
      </c>
      <c r="Q29" s="78" t="e">
        <f t="shared" si="6"/>
        <v>#NUM!</v>
      </c>
      <c r="R29" s="78" t="e">
        <f t="shared" si="7"/>
        <v>#NUM!</v>
      </c>
      <c r="S29" s="78" t="e">
        <f t="shared" si="8"/>
        <v>#NUM!</v>
      </c>
      <c r="T29" s="78" t="e">
        <f t="shared" si="9"/>
        <v>#NUM!</v>
      </c>
      <c r="U29" s="78" t="e">
        <f t="shared" si="10"/>
        <v>#N/A</v>
      </c>
      <c r="V29" s="78" t="e">
        <f t="shared" si="11"/>
        <v>#NUM!</v>
      </c>
      <c r="W29" s="78" t="e">
        <f t="shared" si="12"/>
        <v>#NUM!</v>
      </c>
      <c r="X29" s="78" t="e">
        <f t="shared" si="13"/>
        <v>#NUM!</v>
      </c>
      <c r="Y29" s="78" t="e">
        <f t="shared" si="14"/>
        <v>#NUM!</v>
      </c>
      <c r="Z29" s="78" t="e">
        <f t="shared" si="15"/>
        <v>#N/A</v>
      </c>
      <c r="AA29" s="78" t="e">
        <f t="shared" si="16"/>
        <v>#NUM!</v>
      </c>
      <c r="AB29" s="78" t="e">
        <f t="shared" si="17"/>
        <v>#NUM!</v>
      </c>
      <c r="AC29" s="78" t="e">
        <f t="shared" si="18"/>
        <v>#NUM!</v>
      </c>
      <c r="AD29" s="78" t="e">
        <f t="shared" si="19"/>
        <v>#NUM!</v>
      </c>
      <c r="AE29" s="78" t="e">
        <f t="shared" si="20"/>
        <v>#NUM!</v>
      </c>
      <c r="AF29" s="78" t="e">
        <f t="shared" si="21"/>
        <v>#N/A</v>
      </c>
      <c r="AG29" s="78" t="e">
        <f t="shared" si="22"/>
        <v>#NUM!</v>
      </c>
      <c r="AH29" s="78" t="e">
        <f t="shared" si="23"/>
        <v>#NUM!</v>
      </c>
      <c r="AI29" s="78" t="e">
        <f t="shared" si="24"/>
        <v>#NUM!</v>
      </c>
      <c r="AJ29" s="78" t="e">
        <f t="shared" si="25"/>
        <v>#N/A</v>
      </c>
    </row>
    <row r="30" spans="1:36" ht="12.95" customHeight="1" x14ac:dyDescent="0.15">
      <c r="A30" s="77"/>
      <c r="B30" s="99"/>
      <c r="C30" s="99"/>
      <c r="D30" s="77"/>
      <c r="E30" s="77"/>
      <c r="F30" s="4" t="str">
        <f t="shared" si="0"/>
        <v/>
      </c>
      <c r="G30" s="5"/>
      <c r="H30" s="77"/>
      <c r="I30" s="77"/>
      <c r="J30" s="1" t="s">
        <v>15</v>
      </c>
      <c r="K30" s="78" t="e">
        <f t="shared" si="1"/>
        <v>#NUM!</v>
      </c>
      <c r="L30" s="78" t="e">
        <f t="shared" si="2"/>
        <v>#NUM!</v>
      </c>
      <c r="M30" s="78" t="e">
        <f t="shared" si="3"/>
        <v>#NUM!</v>
      </c>
      <c r="N30" s="78" t="e">
        <f t="shared" si="4"/>
        <v>#NUM!</v>
      </c>
      <c r="O30" s="78" t="e">
        <f t="shared" si="5"/>
        <v>#NUM!</v>
      </c>
      <c r="P30" s="78" t="e">
        <f t="shared" si="26"/>
        <v>#N/A</v>
      </c>
      <c r="Q30" s="78" t="e">
        <f t="shared" si="6"/>
        <v>#NUM!</v>
      </c>
      <c r="R30" s="78" t="e">
        <f t="shared" si="7"/>
        <v>#NUM!</v>
      </c>
      <c r="S30" s="78" t="e">
        <f t="shared" si="8"/>
        <v>#NUM!</v>
      </c>
      <c r="T30" s="78" t="e">
        <f t="shared" si="9"/>
        <v>#NUM!</v>
      </c>
      <c r="U30" s="78" t="e">
        <f t="shared" si="10"/>
        <v>#N/A</v>
      </c>
      <c r="V30" s="78" t="e">
        <f t="shared" si="11"/>
        <v>#NUM!</v>
      </c>
      <c r="W30" s="78" t="e">
        <f t="shared" si="12"/>
        <v>#NUM!</v>
      </c>
      <c r="X30" s="78" t="e">
        <f t="shared" si="13"/>
        <v>#NUM!</v>
      </c>
      <c r="Y30" s="78" t="e">
        <f t="shared" si="14"/>
        <v>#NUM!</v>
      </c>
      <c r="Z30" s="78" t="e">
        <f t="shared" si="15"/>
        <v>#N/A</v>
      </c>
      <c r="AA30" s="78" t="e">
        <f t="shared" si="16"/>
        <v>#NUM!</v>
      </c>
      <c r="AB30" s="78" t="e">
        <f t="shared" si="17"/>
        <v>#NUM!</v>
      </c>
      <c r="AC30" s="78" t="e">
        <f t="shared" si="18"/>
        <v>#NUM!</v>
      </c>
      <c r="AD30" s="78" t="e">
        <f t="shared" si="19"/>
        <v>#NUM!</v>
      </c>
      <c r="AE30" s="78" t="e">
        <f t="shared" si="20"/>
        <v>#NUM!</v>
      </c>
      <c r="AF30" s="78" t="e">
        <f t="shared" si="21"/>
        <v>#N/A</v>
      </c>
      <c r="AG30" s="78" t="e">
        <f t="shared" si="22"/>
        <v>#NUM!</v>
      </c>
      <c r="AH30" s="78" t="e">
        <f t="shared" si="23"/>
        <v>#NUM!</v>
      </c>
      <c r="AI30" s="78" t="e">
        <f t="shared" si="24"/>
        <v>#NUM!</v>
      </c>
      <c r="AJ30" s="78" t="e">
        <f t="shared" si="25"/>
        <v>#N/A</v>
      </c>
    </row>
    <row r="31" spans="1:36" ht="12.95" customHeight="1" x14ac:dyDescent="0.15">
      <c r="A31" s="77"/>
      <c r="B31" s="99"/>
      <c r="C31" s="99"/>
      <c r="D31" s="77"/>
      <c r="E31" s="77"/>
      <c r="F31" s="4" t="str">
        <f t="shared" si="0"/>
        <v/>
      </c>
      <c r="G31" s="5"/>
      <c r="H31" s="77"/>
      <c r="I31" s="77"/>
      <c r="J31" s="1" t="s">
        <v>15</v>
      </c>
      <c r="K31" s="78" t="e">
        <f t="shared" si="1"/>
        <v>#NUM!</v>
      </c>
      <c r="L31" s="78" t="e">
        <f t="shared" si="2"/>
        <v>#NUM!</v>
      </c>
      <c r="M31" s="78" t="e">
        <f t="shared" si="3"/>
        <v>#NUM!</v>
      </c>
      <c r="N31" s="78" t="e">
        <f t="shared" si="4"/>
        <v>#NUM!</v>
      </c>
      <c r="O31" s="78" t="e">
        <f t="shared" si="5"/>
        <v>#NUM!</v>
      </c>
      <c r="P31" s="78" t="e">
        <f t="shared" si="26"/>
        <v>#N/A</v>
      </c>
      <c r="Q31" s="78" t="e">
        <f t="shared" si="6"/>
        <v>#NUM!</v>
      </c>
      <c r="R31" s="78" t="e">
        <f t="shared" si="7"/>
        <v>#NUM!</v>
      </c>
      <c r="S31" s="78" t="e">
        <f t="shared" si="8"/>
        <v>#NUM!</v>
      </c>
      <c r="T31" s="78" t="e">
        <f t="shared" si="9"/>
        <v>#NUM!</v>
      </c>
      <c r="U31" s="78" t="e">
        <f t="shared" si="10"/>
        <v>#N/A</v>
      </c>
      <c r="V31" s="78" t="e">
        <f t="shared" si="11"/>
        <v>#NUM!</v>
      </c>
      <c r="W31" s="78" t="e">
        <f t="shared" si="12"/>
        <v>#NUM!</v>
      </c>
      <c r="X31" s="78" t="e">
        <f t="shared" si="13"/>
        <v>#NUM!</v>
      </c>
      <c r="Y31" s="78" t="e">
        <f t="shared" si="14"/>
        <v>#NUM!</v>
      </c>
      <c r="Z31" s="78" t="e">
        <f t="shared" si="15"/>
        <v>#N/A</v>
      </c>
      <c r="AA31" s="78" t="e">
        <f t="shared" si="16"/>
        <v>#NUM!</v>
      </c>
      <c r="AB31" s="78" t="e">
        <f t="shared" si="17"/>
        <v>#NUM!</v>
      </c>
      <c r="AC31" s="78" t="e">
        <f t="shared" si="18"/>
        <v>#NUM!</v>
      </c>
      <c r="AD31" s="78" t="e">
        <f t="shared" si="19"/>
        <v>#NUM!</v>
      </c>
      <c r="AE31" s="78" t="e">
        <f t="shared" si="20"/>
        <v>#NUM!</v>
      </c>
      <c r="AF31" s="78" t="e">
        <f t="shared" si="21"/>
        <v>#N/A</v>
      </c>
      <c r="AG31" s="78" t="e">
        <f t="shared" si="22"/>
        <v>#NUM!</v>
      </c>
      <c r="AH31" s="78" t="e">
        <f t="shared" si="23"/>
        <v>#NUM!</v>
      </c>
      <c r="AI31" s="78" t="e">
        <f t="shared" si="24"/>
        <v>#NUM!</v>
      </c>
      <c r="AJ31" s="78" t="e">
        <f t="shared" si="25"/>
        <v>#N/A</v>
      </c>
    </row>
    <row r="32" spans="1:36" ht="12.95" customHeight="1" x14ac:dyDescent="0.15">
      <c r="A32" s="77"/>
      <c r="B32" s="99"/>
      <c r="C32" s="99"/>
      <c r="D32" s="77"/>
      <c r="E32" s="77"/>
      <c r="F32" s="4" t="str">
        <f t="shared" si="0"/>
        <v/>
      </c>
      <c r="G32" s="5"/>
      <c r="H32" s="77"/>
      <c r="I32" s="77"/>
      <c r="J32" s="1" t="s">
        <v>15</v>
      </c>
      <c r="K32" s="78" t="e">
        <f t="shared" si="1"/>
        <v>#NUM!</v>
      </c>
      <c r="L32" s="78" t="e">
        <f t="shared" si="2"/>
        <v>#NUM!</v>
      </c>
      <c r="M32" s="78" t="e">
        <f t="shared" si="3"/>
        <v>#NUM!</v>
      </c>
      <c r="N32" s="78" t="e">
        <f t="shared" si="4"/>
        <v>#NUM!</v>
      </c>
      <c r="O32" s="78" t="e">
        <f t="shared" si="5"/>
        <v>#NUM!</v>
      </c>
      <c r="P32" s="78" t="e">
        <f t="shared" si="26"/>
        <v>#N/A</v>
      </c>
      <c r="Q32" s="78" t="e">
        <f t="shared" si="6"/>
        <v>#NUM!</v>
      </c>
      <c r="R32" s="78" t="e">
        <f t="shared" si="7"/>
        <v>#NUM!</v>
      </c>
      <c r="S32" s="78" t="e">
        <f t="shared" si="8"/>
        <v>#NUM!</v>
      </c>
      <c r="T32" s="78" t="e">
        <f t="shared" si="9"/>
        <v>#NUM!</v>
      </c>
      <c r="U32" s="78" t="e">
        <f t="shared" si="10"/>
        <v>#N/A</v>
      </c>
      <c r="V32" s="78" t="e">
        <f t="shared" si="11"/>
        <v>#NUM!</v>
      </c>
      <c r="W32" s="78" t="e">
        <f t="shared" si="12"/>
        <v>#NUM!</v>
      </c>
      <c r="X32" s="78" t="e">
        <f t="shared" si="13"/>
        <v>#NUM!</v>
      </c>
      <c r="Y32" s="78" t="e">
        <f t="shared" si="14"/>
        <v>#NUM!</v>
      </c>
      <c r="Z32" s="78" t="e">
        <f t="shared" si="15"/>
        <v>#N/A</v>
      </c>
      <c r="AA32" s="78" t="e">
        <f t="shared" si="16"/>
        <v>#NUM!</v>
      </c>
      <c r="AB32" s="78" t="e">
        <f t="shared" si="17"/>
        <v>#NUM!</v>
      </c>
      <c r="AC32" s="78" t="e">
        <f t="shared" si="18"/>
        <v>#NUM!</v>
      </c>
      <c r="AD32" s="78" t="e">
        <f t="shared" si="19"/>
        <v>#NUM!</v>
      </c>
      <c r="AE32" s="78" t="e">
        <f t="shared" si="20"/>
        <v>#NUM!</v>
      </c>
      <c r="AF32" s="78" t="e">
        <f t="shared" si="21"/>
        <v>#N/A</v>
      </c>
      <c r="AG32" s="78" t="e">
        <f t="shared" si="22"/>
        <v>#NUM!</v>
      </c>
      <c r="AH32" s="78" t="e">
        <f t="shared" si="23"/>
        <v>#NUM!</v>
      </c>
      <c r="AI32" s="78" t="e">
        <f t="shared" si="24"/>
        <v>#NUM!</v>
      </c>
      <c r="AJ32" s="78" t="e">
        <f t="shared" si="25"/>
        <v>#N/A</v>
      </c>
    </row>
    <row r="33" spans="1:36" ht="12.95" customHeight="1" x14ac:dyDescent="0.15">
      <c r="A33" s="77"/>
      <c r="B33" s="99"/>
      <c r="C33" s="99"/>
      <c r="D33" s="77"/>
      <c r="E33" s="77"/>
      <c r="F33" s="4" t="str">
        <f t="shared" si="0"/>
        <v/>
      </c>
      <c r="G33" s="77"/>
      <c r="H33" s="77"/>
      <c r="I33" s="77"/>
      <c r="J33" s="1" t="s">
        <v>15</v>
      </c>
      <c r="K33" s="78" t="e">
        <f t="shared" si="1"/>
        <v>#NUM!</v>
      </c>
      <c r="L33" s="78" t="e">
        <f t="shared" si="2"/>
        <v>#NUM!</v>
      </c>
      <c r="M33" s="78" t="e">
        <f t="shared" si="3"/>
        <v>#NUM!</v>
      </c>
      <c r="N33" s="78" t="e">
        <f t="shared" si="4"/>
        <v>#NUM!</v>
      </c>
      <c r="O33" s="78" t="e">
        <f t="shared" si="5"/>
        <v>#NUM!</v>
      </c>
      <c r="P33" s="78" t="e">
        <f t="shared" si="26"/>
        <v>#N/A</v>
      </c>
      <c r="Q33" s="78" t="e">
        <f t="shared" si="6"/>
        <v>#NUM!</v>
      </c>
      <c r="R33" s="78" t="e">
        <f t="shared" si="7"/>
        <v>#NUM!</v>
      </c>
      <c r="S33" s="78" t="e">
        <f t="shared" si="8"/>
        <v>#NUM!</v>
      </c>
      <c r="T33" s="78" t="e">
        <f t="shared" si="9"/>
        <v>#NUM!</v>
      </c>
      <c r="U33" s="78" t="e">
        <f t="shared" si="10"/>
        <v>#N/A</v>
      </c>
      <c r="V33" s="78" t="e">
        <f t="shared" si="11"/>
        <v>#NUM!</v>
      </c>
      <c r="W33" s="78" t="e">
        <f t="shared" si="12"/>
        <v>#NUM!</v>
      </c>
      <c r="X33" s="78" t="e">
        <f t="shared" si="13"/>
        <v>#NUM!</v>
      </c>
      <c r="Y33" s="78" t="e">
        <f t="shared" si="14"/>
        <v>#NUM!</v>
      </c>
      <c r="Z33" s="78" t="e">
        <f t="shared" si="15"/>
        <v>#N/A</v>
      </c>
      <c r="AA33" s="78" t="e">
        <f t="shared" si="16"/>
        <v>#NUM!</v>
      </c>
      <c r="AB33" s="78" t="e">
        <f t="shared" si="17"/>
        <v>#NUM!</v>
      </c>
      <c r="AC33" s="78" t="e">
        <f t="shared" si="18"/>
        <v>#NUM!</v>
      </c>
      <c r="AD33" s="78" t="e">
        <f t="shared" si="19"/>
        <v>#NUM!</v>
      </c>
      <c r="AE33" s="78" t="e">
        <f t="shared" si="20"/>
        <v>#NUM!</v>
      </c>
      <c r="AF33" s="78" t="e">
        <f t="shared" si="21"/>
        <v>#N/A</v>
      </c>
      <c r="AG33" s="78" t="e">
        <f t="shared" si="22"/>
        <v>#NUM!</v>
      </c>
      <c r="AH33" s="78" t="e">
        <f t="shared" si="23"/>
        <v>#NUM!</v>
      </c>
      <c r="AI33" s="78" t="e">
        <f t="shared" si="24"/>
        <v>#NUM!</v>
      </c>
      <c r="AJ33" s="78" t="e">
        <f t="shared" si="25"/>
        <v>#N/A</v>
      </c>
    </row>
    <row r="34" spans="1:36" ht="12.95" customHeight="1" x14ac:dyDescent="0.15">
      <c r="A34" s="77"/>
      <c r="B34" s="99"/>
      <c r="C34" s="99"/>
      <c r="D34" s="77"/>
      <c r="E34" s="77"/>
      <c r="F34" s="4" t="str">
        <f t="shared" si="0"/>
        <v/>
      </c>
      <c r="G34" s="77"/>
      <c r="H34" s="77"/>
      <c r="I34" s="77"/>
      <c r="K34" s="78" t="e">
        <f t="shared" si="1"/>
        <v>#NUM!</v>
      </c>
      <c r="L34" s="78" t="e">
        <f t="shared" si="2"/>
        <v>#NUM!</v>
      </c>
      <c r="M34" s="78" t="e">
        <f t="shared" si="3"/>
        <v>#NUM!</v>
      </c>
      <c r="N34" s="78" t="e">
        <f t="shared" si="4"/>
        <v>#NUM!</v>
      </c>
      <c r="O34" s="78" t="e">
        <f t="shared" si="5"/>
        <v>#NUM!</v>
      </c>
      <c r="P34" s="78" t="e">
        <f t="shared" si="26"/>
        <v>#N/A</v>
      </c>
      <c r="Q34" s="78" t="e">
        <f t="shared" si="6"/>
        <v>#NUM!</v>
      </c>
      <c r="R34" s="78" t="e">
        <f t="shared" si="7"/>
        <v>#NUM!</v>
      </c>
      <c r="S34" s="78" t="e">
        <f t="shared" si="8"/>
        <v>#NUM!</v>
      </c>
      <c r="T34" s="78" t="e">
        <f t="shared" si="9"/>
        <v>#NUM!</v>
      </c>
      <c r="U34" s="78" t="e">
        <f t="shared" si="10"/>
        <v>#N/A</v>
      </c>
      <c r="V34" s="78" t="e">
        <f t="shared" si="11"/>
        <v>#NUM!</v>
      </c>
      <c r="W34" s="78" t="e">
        <f t="shared" si="12"/>
        <v>#NUM!</v>
      </c>
      <c r="X34" s="78" t="e">
        <f t="shared" si="13"/>
        <v>#NUM!</v>
      </c>
      <c r="Y34" s="78" t="e">
        <f t="shared" si="14"/>
        <v>#NUM!</v>
      </c>
      <c r="Z34" s="78" t="e">
        <f t="shared" si="15"/>
        <v>#N/A</v>
      </c>
      <c r="AA34" s="78" t="e">
        <f t="shared" si="16"/>
        <v>#NUM!</v>
      </c>
      <c r="AB34" s="78" t="e">
        <f t="shared" si="17"/>
        <v>#NUM!</v>
      </c>
      <c r="AC34" s="78" t="e">
        <f t="shared" si="18"/>
        <v>#NUM!</v>
      </c>
      <c r="AD34" s="78" t="e">
        <f t="shared" si="19"/>
        <v>#NUM!</v>
      </c>
      <c r="AE34" s="78" t="e">
        <f t="shared" si="20"/>
        <v>#NUM!</v>
      </c>
      <c r="AF34" s="78" t="e">
        <f t="shared" si="21"/>
        <v>#N/A</v>
      </c>
      <c r="AG34" s="78" t="e">
        <f t="shared" si="22"/>
        <v>#NUM!</v>
      </c>
      <c r="AH34" s="78" t="e">
        <f t="shared" si="23"/>
        <v>#NUM!</v>
      </c>
      <c r="AI34" s="78" t="e">
        <f t="shared" si="24"/>
        <v>#NUM!</v>
      </c>
      <c r="AJ34" s="78" t="e">
        <f t="shared" si="25"/>
        <v>#N/A</v>
      </c>
    </row>
    <row r="35" spans="1:36" ht="12.95" customHeight="1" x14ac:dyDescent="0.15">
      <c r="A35" s="77"/>
      <c r="B35" s="99"/>
      <c r="C35" s="99"/>
      <c r="D35" s="77"/>
      <c r="E35" s="77"/>
      <c r="F35" s="4" t="str">
        <f t="shared" si="0"/>
        <v/>
      </c>
      <c r="G35" s="77"/>
      <c r="H35" s="77"/>
      <c r="I35" s="77"/>
      <c r="K35" s="78" t="e">
        <f t="shared" si="1"/>
        <v>#NUM!</v>
      </c>
      <c r="L35" s="78" t="e">
        <f t="shared" si="2"/>
        <v>#NUM!</v>
      </c>
      <c r="M35" s="78" t="e">
        <f t="shared" si="3"/>
        <v>#NUM!</v>
      </c>
      <c r="N35" s="78" t="e">
        <f t="shared" si="4"/>
        <v>#NUM!</v>
      </c>
      <c r="O35" s="78" t="e">
        <f t="shared" si="5"/>
        <v>#NUM!</v>
      </c>
      <c r="P35" s="78" t="e">
        <f t="shared" si="26"/>
        <v>#N/A</v>
      </c>
      <c r="Q35" s="78" t="e">
        <f t="shared" si="6"/>
        <v>#NUM!</v>
      </c>
      <c r="R35" s="78" t="e">
        <f t="shared" si="7"/>
        <v>#NUM!</v>
      </c>
      <c r="S35" s="78" t="e">
        <f t="shared" si="8"/>
        <v>#NUM!</v>
      </c>
      <c r="T35" s="78" t="e">
        <f t="shared" si="9"/>
        <v>#NUM!</v>
      </c>
      <c r="U35" s="78" t="e">
        <f t="shared" si="10"/>
        <v>#N/A</v>
      </c>
      <c r="V35" s="78" t="e">
        <f t="shared" si="11"/>
        <v>#NUM!</v>
      </c>
      <c r="W35" s="78" t="e">
        <f t="shared" si="12"/>
        <v>#NUM!</v>
      </c>
      <c r="X35" s="78" t="e">
        <f t="shared" si="13"/>
        <v>#NUM!</v>
      </c>
      <c r="Y35" s="78" t="e">
        <f t="shared" si="14"/>
        <v>#NUM!</v>
      </c>
      <c r="Z35" s="78" t="e">
        <f t="shared" si="15"/>
        <v>#N/A</v>
      </c>
      <c r="AA35" s="78" t="e">
        <f t="shared" si="16"/>
        <v>#NUM!</v>
      </c>
      <c r="AB35" s="78" t="e">
        <f t="shared" si="17"/>
        <v>#NUM!</v>
      </c>
      <c r="AC35" s="78" t="e">
        <f t="shared" si="18"/>
        <v>#NUM!</v>
      </c>
      <c r="AD35" s="78" t="e">
        <f t="shared" si="19"/>
        <v>#NUM!</v>
      </c>
      <c r="AE35" s="78" t="e">
        <f t="shared" si="20"/>
        <v>#NUM!</v>
      </c>
      <c r="AF35" s="78" t="e">
        <f t="shared" si="21"/>
        <v>#N/A</v>
      </c>
      <c r="AG35" s="78" t="e">
        <f t="shared" si="22"/>
        <v>#NUM!</v>
      </c>
      <c r="AH35" s="78" t="e">
        <f t="shared" si="23"/>
        <v>#NUM!</v>
      </c>
      <c r="AI35" s="78" t="e">
        <f t="shared" si="24"/>
        <v>#NUM!</v>
      </c>
      <c r="AJ35" s="78" t="e">
        <f t="shared" si="25"/>
        <v>#N/A</v>
      </c>
    </row>
    <row r="36" spans="1:36" ht="12.95" customHeight="1" x14ac:dyDescent="0.15">
      <c r="A36" s="77"/>
      <c r="B36" s="99"/>
      <c r="C36" s="99"/>
      <c r="D36" s="77"/>
      <c r="E36" s="77"/>
      <c r="F36" s="4" t="str">
        <f t="shared" si="0"/>
        <v/>
      </c>
      <c r="G36" s="77"/>
      <c r="H36" s="77"/>
      <c r="I36" s="77"/>
      <c r="K36" s="78" t="e">
        <f t="shared" si="1"/>
        <v>#NUM!</v>
      </c>
      <c r="L36" s="78" t="e">
        <f t="shared" si="2"/>
        <v>#NUM!</v>
      </c>
      <c r="M36" s="78" t="e">
        <f t="shared" si="3"/>
        <v>#NUM!</v>
      </c>
      <c r="N36" s="78" t="e">
        <f t="shared" si="4"/>
        <v>#NUM!</v>
      </c>
      <c r="O36" s="78" t="e">
        <f t="shared" si="5"/>
        <v>#NUM!</v>
      </c>
      <c r="P36" s="78" t="e">
        <f t="shared" si="26"/>
        <v>#N/A</v>
      </c>
      <c r="Q36" s="78" t="e">
        <f t="shared" si="6"/>
        <v>#NUM!</v>
      </c>
      <c r="R36" s="78" t="e">
        <f t="shared" si="7"/>
        <v>#NUM!</v>
      </c>
      <c r="S36" s="78" t="e">
        <f t="shared" si="8"/>
        <v>#NUM!</v>
      </c>
      <c r="T36" s="78" t="e">
        <f t="shared" si="9"/>
        <v>#NUM!</v>
      </c>
      <c r="U36" s="78" t="e">
        <f t="shared" si="10"/>
        <v>#N/A</v>
      </c>
      <c r="V36" s="78" t="e">
        <f t="shared" si="11"/>
        <v>#NUM!</v>
      </c>
      <c r="W36" s="78" t="e">
        <f t="shared" si="12"/>
        <v>#NUM!</v>
      </c>
      <c r="X36" s="78" t="e">
        <f t="shared" si="13"/>
        <v>#NUM!</v>
      </c>
      <c r="Y36" s="78" t="e">
        <f t="shared" si="14"/>
        <v>#NUM!</v>
      </c>
      <c r="Z36" s="78" t="e">
        <f t="shared" si="15"/>
        <v>#N/A</v>
      </c>
      <c r="AA36" s="78" t="e">
        <f t="shared" si="16"/>
        <v>#NUM!</v>
      </c>
      <c r="AB36" s="78" t="e">
        <f t="shared" si="17"/>
        <v>#NUM!</v>
      </c>
      <c r="AC36" s="78" t="e">
        <f t="shared" si="18"/>
        <v>#NUM!</v>
      </c>
      <c r="AD36" s="78" t="e">
        <f t="shared" si="19"/>
        <v>#NUM!</v>
      </c>
      <c r="AE36" s="78" t="e">
        <f t="shared" si="20"/>
        <v>#NUM!</v>
      </c>
      <c r="AF36" s="78" t="e">
        <f t="shared" si="21"/>
        <v>#N/A</v>
      </c>
      <c r="AG36" s="78" t="e">
        <f t="shared" si="22"/>
        <v>#NUM!</v>
      </c>
      <c r="AH36" s="78" t="e">
        <f t="shared" si="23"/>
        <v>#NUM!</v>
      </c>
      <c r="AI36" s="78" t="e">
        <f t="shared" si="24"/>
        <v>#NUM!</v>
      </c>
      <c r="AJ36" s="78" t="e">
        <f t="shared" si="25"/>
        <v>#N/A</v>
      </c>
    </row>
    <row r="37" spans="1:36" ht="12.95" customHeight="1" x14ac:dyDescent="0.15">
      <c r="A37" s="77"/>
      <c r="B37" s="99"/>
      <c r="C37" s="99"/>
      <c r="D37" s="77"/>
      <c r="E37" s="77"/>
      <c r="F37" s="4" t="str">
        <f t="shared" si="0"/>
        <v/>
      </c>
      <c r="G37" s="77"/>
      <c r="H37" s="77"/>
      <c r="I37" s="77"/>
      <c r="K37" s="78" t="e">
        <f t="shared" si="1"/>
        <v>#NUM!</v>
      </c>
      <c r="L37" s="78" t="e">
        <f t="shared" si="2"/>
        <v>#NUM!</v>
      </c>
      <c r="M37" s="78" t="e">
        <f t="shared" si="3"/>
        <v>#NUM!</v>
      </c>
      <c r="N37" s="78" t="e">
        <f t="shared" si="4"/>
        <v>#NUM!</v>
      </c>
      <c r="O37" s="78" t="e">
        <f t="shared" si="5"/>
        <v>#NUM!</v>
      </c>
      <c r="P37" s="78" t="e">
        <f t="shared" si="26"/>
        <v>#N/A</v>
      </c>
      <c r="Q37" s="78" t="e">
        <f t="shared" si="6"/>
        <v>#NUM!</v>
      </c>
      <c r="R37" s="78" t="e">
        <f t="shared" si="7"/>
        <v>#NUM!</v>
      </c>
      <c r="S37" s="78" t="e">
        <f t="shared" si="8"/>
        <v>#NUM!</v>
      </c>
      <c r="T37" s="78" t="e">
        <f t="shared" si="9"/>
        <v>#NUM!</v>
      </c>
      <c r="U37" s="78" t="e">
        <f t="shared" si="10"/>
        <v>#N/A</v>
      </c>
      <c r="V37" s="78" t="e">
        <f t="shared" si="11"/>
        <v>#NUM!</v>
      </c>
      <c r="W37" s="78" t="e">
        <f t="shared" si="12"/>
        <v>#NUM!</v>
      </c>
      <c r="X37" s="78" t="e">
        <f t="shared" si="13"/>
        <v>#NUM!</v>
      </c>
      <c r="Y37" s="78" t="e">
        <f t="shared" si="14"/>
        <v>#NUM!</v>
      </c>
      <c r="Z37" s="78" t="e">
        <f t="shared" si="15"/>
        <v>#N/A</v>
      </c>
      <c r="AA37" s="78" t="e">
        <f t="shared" si="16"/>
        <v>#NUM!</v>
      </c>
      <c r="AB37" s="78" t="e">
        <f t="shared" si="17"/>
        <v>#NUM!</v>
      </c>
      <c r="AC37" s="78" t="e">
        <f t="shared" si="18"/>
        <v>#NUM!</v>
      </c>
      <c r="AD37" s="78" t="e">
        <f t="shared" si="19"/>
        <v>#NUM!</v>
      </c>
      <c r="AE37" s="78" t="e">
        <f t="shared" si="20"/>
        <v>#NUM!</v>
      </c>
      <c r="AF37" s="78" t="e">
        <f t="shared" si="21"/>
        <v>#N/A</v>
      </c>
      <c r="AG37" s="78" t="e">
        <f t="shared" si="22"/>
        <v>#NUM!</v>
      </c>
      <c r="AH37" s="78" t="e">
        <f t="shared" si="23"/>
        <v>#NUM!</v>
      </c>
      <c r="AI37" s="78" t="e">
        <f t="shared" si="24"/>
        <v>#NUM!</v>
      </c>
      <c r="AJ37" s="78" t="e">
        <f t="shared" si="25"/>
        <v>#N/A</v>
      </c>
    </row>
    <row r="38" spans="1:36" ht="12.95" customHeight="1" x14ac:dyDescent="0.15">
      <c r="A38" s="77"/>
      <c r="B38" s="99"/>
      <c r="C38" s="99"/>
      <c r="D38" s="77"/>
      <c r="E38" s="77"/>
      <c r="F38" s="4" t="str">
        <f t="shared" si="0"/>
        <v/>
      </c>
      <c r="G38" s="77"/>
      <c r="H38" s="77"/>
      <c r="I38" s="77"/>
      <c r="K38" s="78" t="e">
        <f t="shared" si="1"/>
        <v>#NUM!</v>
      </c>
      <c r="L38" s="78" t="e">
        <f t="shared" si="2"/>
        <v>#NUM!</v>
      </c>
      <c r="M38" s="78" t="e">
        <f t="shared" si="3"/>
        <v>#NUM!</v>
      </c>
      <c r="N38" s="78" t="e">
        <f t="shared" si="4"/>
        <v>#NUM!</v>
      </c>
      <c r="O38" s="78" t="e">
        <f t="shared" si="5"/>
        <v>#NUM!</v>
      </c>
      <c r="P38" s="78" t="e">
        <f t="shared" si="26"/>
        <v>#N/A</v>
      </c>
      <c r="Q38" s="78" t="e">
        <f t="shared" si="6"/>
        <v>#NUM!</v>
      </c>
      <c r="R38" s="78" t="e">
        <f t="shared" si="7"/>
        <v>#NUM!</v>
      </c>
      <c r="S38" s="78" t="e">
        <f t="shared" si="8"/>
        <v>#NUM!</v>
      </c>
      <c r="T38" s="78" t="e">
        <f t="shared" si="9"/>
        <v>#NUM!</v>
      </c>
      <c r="U38" s="78" t="e">
        <f t="shared" si="10"/>
        <v>#N/A</v>
      </c>
      <c r="V38" s="78" t="e">
        <f t="shared" si="11"/>
        <v>#NUM!</v>
      </c>
      <c r="W38" s="78" t="e">
        <f t="shared" si="12"/>
        <v>#NUM!</v>
      </c>
      <c r="X38" s="78" t="e">
        <f t="shared" si="13"/>
        <v>#NUM!</v>
      </c>
      <c r="Y38" s="78" t="e">
        <f t="shared" si="14"/>
        <v>#NUM!</v>
      </c>
      <c r="Z38" s="78" t="e">
        <f t="shared" si="15"/>
        <v>#N/A</v>
      </c>
      <c r="AA38" s="78" t="e">
        <f t="shared" si="16"/>
        <v>#NUM!</v>
      </c>
      <c r="AB38" s="78" t="e">
        <f t="shared" si="17"/>
        <v>#NUM!</v>
      </c>
      <c r="AC38" s="78" t="e">
        <f t="shared" si="18"/>
        <v>#NUM!</v>
      </c>
      <c r="AD38" s="78" t="e">
        <f t="shared" si="19"/>
        <v>#NUM!</v>
      </c>
      <c r="AE38" s="78" t="e">
        <f t="shared" si="20"/>
        <v>#NUM!</v>
      </c>
      <c r="AF38" s="78" t="e">
        <f t="shared" si="21"/>
        <v>#N/A</v>
      </c>
      <c r="AG38" s="78" t="e">
        <f t="shared" si="22"/>
        <v>#NUM!</v>
      </c>
      <c r="AH38" s="78" t="e">
        <f t="shared" si="23"/>
        <v>#NUM!</v>
      </c>
      <c r="AI38" s="78" t="e">
        <f t="shared" si="24"/>
        <v>#NUM!</v>
      </c>
      <c r="AJ38" s="78" t="e">
        <f t="shared" si="25"/>
        <v>#N/A</v>
      </c>
    </row>
    <row r="39" spans="1:36" ht="12.95" customHeight="1" x14ac:dyDescent="0.15">
      <c r="A39" s="77"/>
      <c r="B39" s="99"/>
      <c r="C39" s="99"/>
      <c r="D39" s="77"/>
      <c r="E39" s="77"/>
      <c r="F39" s="4" t="str">
        <f t="shared" si="0"/>
        <v/>
      </c>
      <c r="G39" s="77"/>
      <c r="H39" s="77"/>
      <c r="I39" s="77"/>
      <c r="K39" s="78" t="e">
        <f t="shared" si="1"/>
        <v>#NUM!</v>
      </c>
      <c r="L39" s="78" t="e">
        <f t="shared" si="2"/>
        <v>#NUM!</v>
      </c>
      <c r="M39" s="78" t="e">
        <f t="shared" si="3"/>
        <v>#NUM!</v>
      </c>
      <c r="N39" s="78" t="e">
        <f t="shared" si="4"/>
        <v>#NUM!</v>
      </c>
      <c r="O39" s="78" t="e">
        <f t="shared" si="5"/>
        <v>#NUM!</v>
      </c>
      <c r="P39" s="78" t="e">
        <f t="shared" si="26"/>
        <v>#N/A</v>
      </c>
      <c r="Q39" s="78" t="e">
        <f t="shared" si="6"/>
        <v>#NUM!</v>
      </c>
      <c r="R39" s="78" t="e">
        <f t="shared" si="7"/>
        <v>#NUM!</v>
      </c>
      <c r="S39" s="78" t="e">
        <f t="shared" si="8"/>
        <v>#NUM!</v>
      </c>
      <c r="T39" s="78" t="e">
        <f t="shared" si="9"/>
        <v>#NUM!</v>
      </c>
      <c r="U39" s="78" t="e">
        <f t="shared" si="10"/>
        <v>#N/A</v>
      </c>
      <c r="V39" s="78" t="e">
        <f t="shared" si="11"/>
        <v>#NUM!</v>
      </c>
      <c r="W39" s="78" t="e">
        <f t="shared" si="12"/>
        <v>#NUM!</v>
      </c>
      <c r="X39" s="78" t="e">
        <f t="shared" si="13"/>
        <v>#NUM!</v>
      </c>
      <c r="Y39" s="78" t="e">
        <f t="shared" si="14"/>
        <v>#NUM!</v>
      </c>
      <c r="Z39" s="78" t="e">
        <f t="shared" si="15"/>
        <v>#N/A</v>
      </c>
      <c r="AA39" s="78" t="e">
        <f t="shared" si="16"/>
        <v>#NUM!</v>
      </c>
      <c r="AB39" s="78" t="e">
        <f t="shared" si="17"/>
        <v>#NUM!</v>
      </c>
      <c r="AC39" s="78" t="e">
        <f t="shared" si="18"/>
        <v>#NUM!</v>
      </c>
      <c r="AD39" s="78" t="e">
        <f t="shared" si="19"/>
        <v>#NUM!</v>
      </c>
      <c r="AE39" s="78" t="e">
        <f t="shared" si="20"/>
        <v>#NUM!</v>
      </c>
      <c r="AF39" s="78" t="e">
        <f t="shared" si="21"/>
        <v>#N/A</v>
      </c>
      <c r="AG39" s="78" t="e">
        <f t="shared" si="22"/>
        <v>#NUM!</v>
      </c>
      <c r="AH39" s="78" t="e">
        <f t="shared" si="23"/>
        <v>#NUM!</v>
      </c>
      <c r="AI39" s="78" t="e">
        <f t="shared" si="24"/>
        <v>#NUM!</v>
      </c>
      <c r="AJ39" s="78" t="e">
        <f t="shared" si="25"/>
        <v>#N/A</v>
      </c>
    </row>
    <row r="40" spans="1:36" ht="12.95" customHeight="1" x14ac:dyDescent="0.15">
      <c r="A40" s="77"/>
      <c r="B40" s="99"/>
      <c r="C40" s="99"/>
      <c r="D40" s="77"/>
      <c r="E40" s="77"/>
      <c r="F40" s="4" t="str">
        <f t="shared" si="0"/>
        <v/>
      </c>
      <c r="G40" s="77"/>
      <c r="H40" s="77"/>
      <c r="I40" s="77"/>
      <c r="K40" s="78" t="e">
        <f t="shared" si="1"/>
        <v>#NUM!</v>
      </c>
      <c r="L40" s="78" t="e">
        <f t="shared" si="2"/>
        <v>#NUM!</v>
      </c>
      <c r="M40" s="78" t="e">
        <f t="shared" si="3"/>
        <v>#NUM!</v>
      </c>
      <c r="N40" s="78" t="e">
        <f t="shared" si="4"/>
        <v>#NUM!</v>
      </c>
      <c r="O40" s="78" t="e">
        <f t="shared" si="5"/>
        <v>#NUM!</v>
      </c>
      <c r="P40" s="78" t="e">
        <f t="shared" si="26"/>
        <v>#N/A</v>
      </c>
      <c r="Q40" s="78" t="e">
        <f t="shared" si="6"/>
        <v>#NUM!</v>
      </c>
      <c r="R40" s="78" t="e">
        <f t="shared" si="7"/>
        <v>#NUM!</v>
      </c>
      <c r="S40" s="78" t="e">
        <f t="shared" si="8"/>
        <v>#NUM!</v>
      </c>
      <c r="T40" s="78" t="e">
        <f t="shared" si="9"/>
        <v>#NUM!</v>
      </c>
      <c r="U40" s="78" t="e">
        <f t="shared" si="10"/>
        <v>#N/A</v>
      </c>
      <c r="V40" s="78" t="e">
        <f t="shared" si="11"/>
        <v>#NUM!</v>
      </c>
      <c r="W40" s="78" t="e">
        <f t="shared" si="12"/>
        <v>#NUM!</v>
      </c>
      <c r="X40" s="78" t="e">
        <f t="shared" si="13"/>
        <v>#NUM!</v>
      </c>
      <c r="Y40" s="78" t="e">
        <f t="shared" si="14"/>
        <v>#NUM!</v>
      </c>
      <c r="Z40" s="78" t="e">
        <f t="shared" si="15"/>
        <v>#N/A</v>
      </c>
      <c r="AA40" s="78" t="e">
        <f t="shared" si="16"/>
        <v>#NUM!</v>
      </c>
      <c r="AB40" s="78" t="e">
        <f t="shared" si="17"/>
        <v>#NUM!</v>
      </c>
      <c r="AC40" s="78" t="e">
        <f t="shared" si="18"/>
        <v>#NUM!</v>
      </c>
      <c r="AD40" s="78" t="e">
        <f t="shared" si="19"/>
        <v>#NUM!</v>
      </c>
      <c r="AE40" s="78" t="e">
        <f t="shared" si="20"/>
        <v>#NUM!</v>
      </c>
      <c r="AF40" s="78" t="e">
        <f t="shared" si="21"/>
        <v>#N/A</v>
      </c>
      <c r="AG40" s="78" t="e">
        <f t="shared" si="22"/>
        <v>#NUM!</v>
      </c>
      <c r="AH40" s="78" t="e">
        <f t="shared" si="23"/>
        <v>#NUM!</v>
      </c>
      <c r="AI40" s="78" t="e">
        <f t="shared" si="24"/>
        <v>#NUM!</v>
      </c>
      <c r="AJ40" s="78" t="e">
        <f t="shared" si="25"/>
        <v>#N/A</v>
      </c>
    </row>
    <row r="41" spans="1:36" ht="12.95" customHeight="1" x14ac:dyDescent="0.15">
      <c r="A41" s="77"/>
      <c r="B41" s="99"/>
      <c r="C41" s="99"/>
      <c r="D41" s="77"/>
      <c r="E41" s="77"/>
      <c r="F41" s="4" t="str">
        <f t="shared" si="0"/>
        <v/>
      </c>
      <c r="G41" s="77"/>
      <c r="H41" s="77"/>
      <c r="I41" s="77"/>
      <c r="K41" s="78" t="e">
        <f t="shared" si="1"/>
        <v>#NUM!</v>
      </c>
      <c r="L41" s="78" t="e">
        <f t="shared" si="2"/>
        <v>#NUM!</v>
      </c>
      <c r="M41" s="78" t="e">
        <f t="shared" si="3"/>
        <v>#NUM!</v>
      </c>
      <c r="N41" s="78" t="e">
        <f t="shared" si="4"/>
        <v>#NUM!</v>
      </c>
      <c r="O41" s="78" t="e">
        <f t="shared" si="5"/>
        <v>#NUM!</v>
      </c>
      <c r="P41" s="78" t="e">
        <f t="shared" si="26"/>
        <v>#N/A</v>
      </c>
      <c r="Q41" s="78" t="e">
        <f t="shared" si="6"/>
        <v>#NUM!</v>
      </c>
      <c r="R41" s="78" t="e">
        <f t="shared" si="7"/>
        <v>#NUM!</v>
      </c>
      <c r="S41" s="78" t="e">
        <f t="shared" si="8"/>
        <v>#NUM!</v>
      </c>
      <c r="T41" s="78" t="e">
        <f t="shared" si="9"/>
        <v>#NUM!</v>
      </c>
      <c r="U41" s="78" t="e">
        <f t="shared" si="10"/>
        <v>#N/A</v>
      </c>
      <c r="V41" s="78" t="e">
        <f t="shared" si="11"/>
        <v>#NUM!</v>
      </c>
      <c r="W41" s="78" t="e">
        <f t="shared" si="12"/>
        <v>#NUM!</v>
      </c>
      <c r="X41" s="78" t="e">
        <f t="shared" si="13"/>
        <v>#NUM!</v>
      </c>
      <c r="Y41" s="78" t="e">
        <f t="shared" si="14"/>
        <v>#NUM!</v>
      </c>
      <c r="Z41" s="78" t="e">
        <f t="shared" si="15"/>
        <v>#N/A</v>
      </c>
      <c r="AA41" s="78" t="e">
        <f t="shared" si="16"/>
        <v>#NUM!</v>
      </c>
      <c r="AB41" s="78" t="e">
        <f t="shared" si="17"/>
        <v>#NUM!</v>
      </c>
      <c r="AC41" s="78" t="e">
        <f t="shared" si="18"/>
        <v>#NUM!</v>
      </c>
      <c r="AD41" s="78" t="e">
        <f t="shared" si="19"/>
        <v>#NUM!</v>
      </c>
      <c r="AE41" s="78" t="e">
        <f t="shared" si="20"/>
        <v>#NUM!</v>
      </c>
      <c r="AF41" s="78" t="e">
        <f t="shared" si="21"/>
        <v>#N/A</v>
      </c>
      <c r="AG41" s="78" t="e">
        <f t="shared" si="22"/>
        <v>#NUM!</v>
      </c>
      <c r="AH41" s="78" t="e">
        <f t="shared" si="23"/>
        <v>#NUM!</v>
      </c>
      <c r="AI41" s="78" t="e">
        <f t="shared" si="24"/>
        <v>#NUM!</v>
      </c>
      <c r="AJ41" s="78" t="e">
        <f t="shared" si="25"/>
        <v>#N/A</v>
      </c>
    </row>
    <row r="42" spans="1:36" ht="12.95" customHeight="1" x14ac:dyDescent="0.15">
      <c r="A42" s="77"/>
      <c r="B42" s="99"/>
      <c r="C42" s="99"/>
      <c r="D42" s="77"/>
      <c r="E42" s="77"/>
      <c r="F42" s="4" t="str">
        <f t="shared" si="0"/>
        <v/>
      </c>
      <c r="G42" s="77"/>
      <c r="H42" s="77"/>
      <c r="I42" s="77"/>
      <c r="K42" s="78" t="e">
        <f t="shared" si="1"/>
        <v>#NUM!</v>
      </c>
      <c r="L42" s="78" t="e">
        <f t="shared" si="2"/>
        <v>#NUM!</v>
      </c>
      <c r="M42" s="78" t="e">
        <f t="shared" si="3"/>
        <v>#NUM!</v>
      </c>
      <c r="N42" s="78" t="e">
        <f t="shared" si="4"/>
        <v>#NUM!</v>
      </c>
      <c r="O42" s="78" t="e">
        <f t="shared" si="5"/>
        <v>#NUM!</v>
      </c>
      <c r="P42" s="78" t="e">
        <f t="shared" si="26"/>
        <v>#N/A</v>
      </c>
      <c r="Q42" s="78" t="e">
        <f t="shared" si="6"/>
        <v>#NUM!</v>
      </c>
      <c r="R42" s="78" t="e">
        <f t="shared" si="7"/>
        <v>#NUM!</v>
      </c>
      <c r="S42" s="78" t="e">
        <f t="shared" si="8"/>
        <v>#NUM!</v>
      </c>
      <c r="T42" s="78" t="e">
        <f t="shared" si="9"/>
        <v>#NUM!</v>
      </c>
      <c r="U42" s="78" t="e">
        <f t="shared" si="10"/>
        <v>#N/A</v>
      </c>
      <c r="V42" s="78" t="e">
        <f t="shared" si="11"/>
        <v>#NUM!</v>
      </c>
      <c r="W42" s="78" t="e">
        <f t="shared" si="12"/>
        <v>#NUM!</v>
      </c>
      <c r="X42" s="78" t="e">
        <f t="shared" si="13"/>
        <v>#NUM!</v>
      </c>
      <c r="Y42" s="78" t="e">
        <f t="shared" si="14"/>
        <v>#NUM!</v>
      </c>
      <c r="Z42" s="78" t="e">
        <f t="shared" si="15"/>
        <v>#N/A</v>
      </c>
      <c r="AA42" s="78" t="e">
        <f t="shared" si="16"/>
        <v>#NUM!</v>
      </c>
      <c r="AB42" s="78" t="e">
        <f t="shared" si="17"/>
        <v>#NUM!</v>
      </c>
      <c r="AC42" s="78" t="e">
        <f t="shared" si="18"/>
        <v>#NUM!</v>
      </c>
      <c r="AD42" s="78" t="e">
        <f t="shared" si="19"/>
        <v>#NUM!</v>
      </c>
      <c r="AE42" s="78" t="e">
        <f t="shared" si="20"/>
        <v>#NUM!</v>
      </c>
      <c r="AF42" s="78" t="e">
        <f t="shared" si="21"/>
        <v>#N/A</v>
      </c>
      <c r="AG42" s="78" t="e">
        <f t="shared" si="22"/>
        <v>#NUM!</v>
      </c>
      <c r="AH42" s="78" t="e">
        <f t="shared" si="23"/>
        <v>#NUM!</v>
      </c>
      <c r="AI42" s="78" t="e">
        <f t="shared" si="24"/>
        <v>#NUM!</v>
      </c>
      <c r="AJ42" s="78" t="e">
        <f t="shared" si="25"/>
        <v>#N/A</v>
      </c>
    </row>
    <row r="43" spans="1:36" ht="12.95" customHeight="1" x14ac:dyDescent="0.15">
      <c r="A43" s="77"/>
      <c r="B43" s="99"/>
      <c r="C43" s="99"/>
      <c r="D43" s="77"/>
      <c r="E43" s="77"/>
      <c r="F43" s="4" t="str">
        <f t="shared" si="0"/>
        <v/>
      </c>
      <c r="G43" s="77"/>
      <c r="H43" s="77"/>
      <c r="I43" s="77"/>
      <c r="K43" s="78" t="e">
        <f t="shared" si="1"/>
        <v>#NUM!</v>
      </c>
      <c r="L43" s="78" t="e">
        <f t="shared" si="2"/>
        <v>#NUM!</v>
      </c>
      <c r="M43" s="78" t="e">
        <f t="shared" si="3"/>
        <v>#NUM!</v>
      </c>
      <c r="N43" s="78" t="e">
        <f t="shared" si="4"/>
        <v>#NUM!</v>
      </c>
      <c r="O43" s="78" t="e">
        <f t="shared" si="5"/>
        <v>#NUM!</v>
      </c>
      <c r="P43" s="78" t="e">
        <f t="shared" si="26"/>
        <v>#N/A</v>
      </c>
      <c r="Q43" s="78" t="e">
        <f t="shared" si="6"/>
        <v>#NUM!</v>
      </c>
      <c r="R43" s="78" t="e">
        <f t="shared" si="7"/>
        <v>#NUM!</v>
      </c>
      <c r="S43" s="78" t="e">
        <f t="shared" si="8"/>
        <v>#NUM!</v>
      </c>
      <c r="T43" s="78" t="e">
        <f t="shared" si="9"/>
        <v>#NUM!</v>
      </c>
      <c r="U43" s="78" t="e">
        <f t="shared" si="10"/>
        <v>#N/A</v>
      </c>
      <c r="V43" s="78" t="e">
        <f t="shared" si="11"/>
        <v>#NUM!</v>
      </c>
      <c r="W43" s="78" t="e">
        <f t="shared" si="12"/>
        <v>#NUM!</v>
      </c>
      <c r="X43" s="78" t="e">
        <f t="shared" si="13"/>
        <v>#NUM!</v>
      </c>
      <c r="Y43" s="78" t="e">
        <f t="shared" si="14"/>
        <v>#NUM!</v>
      </c>
      <c r="Z43" s="78" t="e">
        <f t="shared" si="15"/>
        <v>#N/A</v>
      </c>
      <c r="AA43" s="78" t="e">
        <f t="shared" si="16"/>
        <v>#NUM!</v>
      </c>
      <c r="AB43" s="78" t="e">
        <f t="shared" si="17"/>
        <v>#NUM!</v>
      </c>
      <c r="AC43" s="78" t="e">
        <f t="shared" si="18"/>
        <v>#NUM!</v>
      </c>
      <c r="AD43" s="78" t="e">
        <f t="shared" si="19"/>
        <v>#NUM!</v>
      </c>
      <c r="AE43" s="78" t="e">
        <f t="shared" si="20"/>
        <v>#NUM!</v>
      </c>
      <c r="AF43" s="78" t="e">
        <f t="shared" si="21"/>
        <v>#N/A</v>
      </c>
      <c r="AG43" s="78" t="e">
        <f t="shared" si="22"/>
        <v>#NUM!</v>
      </c>
      <c r="AH43" s="78" t="e">
        <f t="shared" si="23"/>
        <v>#NUM!</v>
      </c>
      <c r="AI43" s="78" t="e">
        <f t="shared" si="24"/>
        <v>#NUM!</v>
      </c>
      <c r="AJ43" s="78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77" t="s">
        <v>18</v>
      </c>
      <c r="D46" s="77" t="s">
        <v>19</v>
      </c>
      <c r="E46" s="77" t="s">
        <v>20</v>
      </c>
      <c r="F46" s="11"/>
      <c r="G46" s="5" t="s">
        <v>21</v>
      </c>
      <c r="H46" s="13"/>
      <c r="I46" s="111" t="s">
        <v>509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23</v>
      </c>
      <c r="D47" s="15">
        <f>COUNTIF(G4:G43,"*下層*")</f>
        <v>0</v>
      </c>
      <c r="E47" s="15">
        <f>COUNTA(A4:A43)</f>
        <v>23</v>
      </c>
      <c r="F47" s="11"/>
      <c r="G47" s="16">
        <f>C47*100</f>
        <v>2300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20</v>
      </c>
      <c r="D48" s="15" t="str">
        <f>IF(D47&gt;0,ROUND(SUMIF(G4:G43,"*下層*",E4:E43)/D47,0),"")</f>
        <v/>
      </c>
      <c r="E48" s="15">
        <f>ROUND(SUM(E4:E43)/E47,0)</f>
        <v>20</v>
      </c>
      <c r="F48" s="14"/>
      <c r="G48" s="16">
        <f>C48</f>
        <v>20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21</v>
      </c>
      <c r="D49" s="15" t="str">
        <f>IF(D47&gt;0,ROUND(SUMIF(G4:G43,"*下層*",D4:D43)/D47,0),"")</f>
        <v/>
      </c>
      <c r="E49" s="15">
        <f>ROUND(SUM(D4:D43)/E47,0)</f>
        <v>21</v>
      </c>
      <c r="F49" s="14"/>
      <c r="G49" s="16">
        <f>C49</f>
        <v>21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8.52</v>
      </c>
      <c r="D50" s="17">
        <f>SUMIF(G4:G43,"*下層*",F4:F43)</f>
        <v>0</v>
      </c>
      <c r="E50" s="4">
        <f>SUM(F4:F43)</f>
        <v>8.52</v>
      </c>
      <c r="F50" s="14"/>
      <c r="G50" s="18">
        <f>C50*100</f>
        <v>852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形状比＝95、Sr＝10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77" t="s">
        <v>18</v>
      </c>
      <c r="D53" s="77" t="s">
        <v>19</v>
      </c>
      <c r="E53" s="77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7</v>
      </c>
      <c r="D54" s="15">
        <f>COUNTIF(H4:H43,"▲")</f>
        <v>0</v>
      </c>
      <c r="E54" s="15">
        <f>COUNTA(H4:H43)</f>
        <v>7</v>
      </c>
      <c r="F54" s="11"/>
      <c r="G54" s="16">
        <f>C54*100</f>
        <v>700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16</v>
      </c>
      <c r="D55" s="15" t="str">
        <f>IF(D54&gt;0,ROUND(SUMIF(H4:H43,"▲",E4:E43)/D54,0),"")</f>
        <v/>
      </c>
      <c r="E55" s="15">
        <f>ROUND(SUMIF(H4:H43,"*",E4:E43)/E54,0)</f>
        <v>16</v>
      </c>
      <c r="F55" s="14"/>
      <c r="G55" s="16">
        <f>C55</f>
        <v>16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14</v>
      </c>
      <c r="D56" s="15" t="str">
        <f>IF(D54&gt;0,ROUND(SUMIF(H4:H43,"▲",D4:D43)/D54,0),"")</f>
        <v/>
      </c>
      <c r="E56" s="15">
        <f>ROUND(SUMIF(H4:H43,"*",D4:D43)/E54,0)</f>
        <v>14</v>
      </c>
      <c r="F56" s="14"/>
      <c r="G56" s="16">
        <f>C56</f>
        <v>14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1</v>
      </c>
      <c r="D57" s="17">
        <f>SUMIF(H4:H43,"▲",F4:F43)</f>
        <v>0</v>
      </c>
      <c r="E57" s="17">
        <f>SUM(C57:D57)</f>
        <v>1</v>
      </c>
      <c r="F57" s="14"/>
      <c r="G57" s="20">
        <f>C57*100</f>
        <v>100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77" t="s">
        <v>18</v>
      </c>
      <c r="D60" s="77" t="s">
        <v>19</v>
      </c>
      <c r="E60" s="77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30.4</v>
      </c>
      <c r="D61" s="21" t="str">
        <f>IF(D47&gt;0,ROUND(D54/D47*100,1),"")</f>
        <v/>
      </c>
      <c r="E61" s="21">
        <f>ROUND(E54/E47*100,1)</f>
        <v>30.4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11.7</v>
      </c>
      <c r="D62" s="21" t="str">
        <f>IF(D47&gt;0,ROUND(D57/D50*100,1),"")</f>
        <v/>
      </c>
      <c r="E62" s="21">
        <f>ROUND(E57/E50*100,1)</f>
        <v>11.7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77" t="s">
        <v>18</v>
      </c>
      <c r="D65" s="77" t="s">
        <v>19</v>
      </c>
      <c r="E65" s="77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16</v>
      </c>
      <c r="D66" s="15">
        <f>D47-D54</f>
        <v>0</v>
      </c>
      <c r="E66" s="15">
        <f>SUM(C66:D66)</f>
        <v>16</v>
      </c>
      <c r="F66" s="11"/>
      <c r="G66" s="16">
        <f>C66*100</f>
        <v>1600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21</v>
      </c>
      <c r="D67" s="15" t="str">
        <f>IF(D66&gt;0,ROUND(SUMIFS(E4:E43,G7:G43,"*下層*",H4:H43,"")/D66,0),"")</f>
        <v/>
      </c>
      <c r="E67" s="15">
        <f>IF(E66&gt;0,ROUND(SUMIF(H4:H43,"",E4:E43)/E66,0),"")</f>
        <v>21</v>
      </c>
      <c r="F67" s="14"/>
      <c r="G67" s="16">
        <f>C67</f>
        <v>21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23</v>
      </c>
      <c r="D68" s="15" t="str">
        <f>IF(D66&gt;0,ROUND(SUMIFS(D4:D43,G7:G43,"*下層*",H4:H43,"")/D66,0),"")</f>
        <v/>
      </c>
      <c r="E68" s="15">
        <f>IF(E66&gt;0,ROUND(SUMIF(H4:H43,"",D4:D43)/E66,0),"")</f>
        <v>23</v>
      </c>
      <c r="F68" s="14"/>
      <c r="G68" s="16">
        <f>C68</f>
        <v>23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7.52</v>
      </c>
      <c r="D69" s="17" t="str">
        <f>IF(D66&gt;0,D50-D57,"")</f>
        <v/>
      </c>
      <c r="E69" s="4">
        <f>SUM(C69:D69)</f>
        <v>7.52</v>
      </c>
      <c r="F69" s="14"/>
      <c r="G69" s="18">
        <f>C69*100</f>
        <v>752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形状比＝91、Sr＝12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51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47" priority="16" stopIfTrue="1">
      <formula>AND(($H4="スギ"),(#REF!&lt;12))</formula>
    </cfRule>
  </conditionalFormatting>
  <conditionalFormatting sqref="L4:L43">
    <cfRule type="expression" dxfId="46" priority="15" stopIfTrue="1">
      <formula>AND(($H4="スギ"),(#REF!&lt;22),(#REF!&gt;=12))</formula>
    </cfRule>
  </conditionalFormatting>
  <conditionalFormatting sqref="M4:M43">
    <cfRule type="expression" dxfId="45" priority="14" stopIfTrue="1">
      <formula>AND(($H4="スギ"),(#REF!&lt;32),(#REF!&gt;=22))</formula>
    </cfRule>
  </conditionalFormatting>
  <conditionalFormatting sqref="N4:N43">
    <cfRule type="expression" dxfId="44" priority="13" stopIfTrue="1">
      <formula>AND(($H4="スギ"),(#REF!&lt;42),(#REF!&gt;=32))</formula>
    </cfRule>
  </conditionalFormatting>
  <conditionalFormatting sqref="U4:U43 Z4:AF43 AJ4:AJ43 O4:P43">
    <cfRule type="expression" dxfId="43" priority="12" stopIfTrue="1">
      <formula>AND(($H4="スギ"),(#REF!&gt;=42))</formula>
    </cfRule>
  </conditionalFormatting>
  <conditionalFormatting sqref="Q4:Q43 AA4:AA43">
    <cfRule type="expression" dxfId="42" priority="11" stopIfTrue="1">
      <formula>AND(($H4="ヒノキ"),(#REF!&lt;12))</formula>
    </cfRule>
  </conditionalFormatting>
  <conditionalFormatting sqref="R4:R43 AB4:AE43">
    <cfRule type="expression" dxfId="41" priority="10" stopIfTrue="1">
      <formula>AND(($H4="ヒノキ"),(#REF!&lt;22),(#REF!&gt;=12))</formula>
    </cfRule>
  </conditionalFormatting>
  <conditionalFormatting sqref="S4:S43">
    <cfRule type="expression" dxfId="40" priority="9" stopIfTrue="1">
      <formula>AND(($H4="ヒノキ"),(#REF!&lt;32),(#REF!&gt;=22))</formula>
    </cfRule>
  </conditionalFormatting>
  <conditionalFormatting sqref="T4:U43 Z4:AF43 AJ4:AJ43">
    <cfRule type="expression" dxfId="39" priority="8" stopIfTrue="1">
      <formula>AND(($H4="ヒノキ"),(#REF!&gt;=32))</formula>
    </cfRule>
  </conditionalFormatting>
  <conditionalFormatting sqref="V4:V43 AA4:AA43">
    <cfRule type="expression" dxfId="38" priority="7" stopIfTrue="1">
      <formula>AND(($H4="アカマツ"),(#REF!&lt;12))</formula>
    </cfRule>
  </conditionalFormatting>
  <conditionalFormatting sqref="W4:W43 AB4:AB43">
    <cfRule type="expression" dxfId="37" priority="6" stopIfTrue="1">
      <formula>AND(($H4="アカマツ"),(#REF!&lt;22),(#REF!&gt;=12))</formula>
    </cfRule>
  </conditionalFormatting>
  <conditionalFormatting sqref="X4:X43 AC4:AC43">
    <cfRule type="expression" dxfId="36" priority="5" stopIfTrue="1">
      <formula>AND(($H4="アカマツ"),(#REF!&lt;42),(#REF!&gt;=22))</formula>
    </cfRule>
  </conditionalFormatting>
  <conditionalFormatting sqref="Y4:AF43 AJ4:AJ43">
    <cfRule type="expression" dxfId="35" priority="4" stopIfTrue="1">
      <formula>AND(($H4="アカマツ"),(#REF!&gt;=42))</formula>
    </cfRule>
  </conditionalFormatting>
  <conditionalFormatting sqref="AG4:AG43">
    <cfRule type="expression" dxfId="34" priority="3" stopIfTrue="1">
      <formula>AND(($H4&lt;&gt;"スギ"),($H4&lt;&gt;"ヒノキ"),($H4&lt;&gt;"アカマツ"),(#REF!&lt;12))</formula>
    </cfRule>
  </conditionalFormatting>
  <conditionalFormatting sqref="AH4:AH43">
    <cfRule type="expression" dxfId="33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32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00B050"/>
  </sheetPr>
  <dimension ref="A1:AJ120"/>
  <sheetViews>
    <sheetView showGridLines="0" view="pageBreakPreview" topLeftCell="A28" zoomScaleNormal="85" zoomScaleSheetLayoutView="100" workbookViewId="0">
      <selection activeCell="I46" sqref="I46:I61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524</v>
      </c>
      <c r="B2" s="100"/>
      <c r="C2" s="100"/>
      <c r="D2" s="100"/>
      <c r="E2" s="100"/>
      <c r="F2" s="100"/>
      <c r="G2" s="100"/>
      <c r="H2" s="101" t="s">
        <v>341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79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78">
        <v>0</v>
      </c>
      <c r="L3" s="78">
        <v>12</v>
      </c>
      <c r="M3" s="78">
        <v>22</v>
      </c>
      <c r="N3" s="78">
        <v>32</v>
      </c>
      <c r="O3" s="78">
        <v>42</v>
      </c>
      <c r="P3" s="78" t="s">
        <v>14</v>
      </c>
      <c r="Q3" s="78">
        <v>0</v>
      </c>
      <c r="R3" s="78">
        <v>12</v>
      </c>
      <c r="S3" s="78">
        <v>22</v>
      </c>
      <c r="T3" s="78">
        <v>32</v>
      </c>
      <c r="U3" s="78" t="s">
        <v>14</v>
      </c>
      <c r="V3" s="78">
        <v>0</v>
      </c>
      <c r="W3" s="78">
        <v>12</v>
      </c>
      <c r="X3" s="78">
        <v>22</v>
      </c>
      <c r="Y3" s="78">
        <v>42</v>
      </c>
      <c r="Z3" s="78" t="s">
        <v>14</v>
      </c>
      <c r="AA3" s="78">
        <v>0</v>
      </c>
      <c r="AB3" s="78">
        <v>12</v>
      </c>
      <c r="AC3" s="78">
        <v>22</v>
      </c>
      <c r="AD3" s="78">
        <v>32</v>
      </c>
      <c r="AE3" s="78">
        <v>42</v>
      </c>
      <c r="AF3" s="78" t="s">
        <v>14</v>
      </c>
      <c r="AG3" s="78">
        <v>0</v>
      </c>
      <c r="AH3" s="78">
        <v>12</v>
      </c>
      <c r="AI3" s="78">
        <v>42</v>
      </c>
      <c r="AJ3" s="78" t="s">
        <v>14</v>
      </c>
    </row>
    <row r="4" spans="1:36" ht="12.95" customHeight="1" x14ac:dyDescent="0.15">
      <c r="A4" s="77">
        <v>391</v>
      </c>
      <c r="B4" s="99" t="s">
        <v>136</v>
      </c>
      <c r="C4" s="99"/>
      <c r="D4" s="77">
        <v>30</v>
      </c>
      <c r="E4" s="77">
        <v>26</v>
      </c>
      <c r="F4" s="4">
        <f t="shared" ref="F4:F43" si="0">IF(D4&gt;0,IF(B4="スギ",P4,IF(B4="ヒノキ",U4,IF(B4="アカマツ",Z4,IF(B4="カラマツ",AF4,AJ4)))),"")</f>
        <v>0.9</v>
      </c>
      <c r="G4" s="5"/>
      <c r="H4" s="77"/>
      <c r="I4" s="77" t="s">
        <v>38</v>
      </c>
      <c r="J4" s="1" t="s">
        <v>15</v>
      </c>
      <c r="K4" s="78">
        <f t="shared" ref="K4:K43" si="1">IF(ROUND(10^(-5+0.8769+1.7454*LOG(D4)+1.014*LOG(E4)),2)&gt;=0.01,ROUND(10^(-5+0.8769+1.7454*LOG(D4)+1.014*LOG(E4)),2),ROUND(10^(-5+0.8769+1.7454*LOG(D4)+1.014*LOG(E4)),3))</f>
        <v>0.78</v>
      </c>
      <c r="L4" s="78">
        <f t="shared" ref="L4:L43" si="2">ROUND(10^(-5+0.73504+1.83346*LOG(D4)+1.06569*LOG(E4)),2)</f>
        <v>0.89</v>
      </c>
      <c r="M4" s="78">
        <f t="shared" ref="M4:M43" si="3">ROUND(10^(-5+0.71514+1.74357*LOG(D4)+1.17719*LOG(E4)),2)</f>
        <v>0.9</v>
      </c>
      <c r="N4" s="78">
        <f t="shared" ref="N4:N43" si="4">ROUND(10^(-5+0.82956+1.76381*LOG(D4)+1.06412*LOG(E4)),2)</f>
        <v>0.87</v>
      </c>
      <c r="O4" s="78">
        <f t="shared" ref="O4:O43" si="5">ROUND(10^(-5+0.88226+1.79204*LOG(D4)+0.99303*LOG(E4)),2)</f>
        <v>0.86</v>
      </c>
      <c r="P4" s="78">
        <f>HLOOKUP($D4,K$3:O$43,MATCH($A4,$A$3:$A$43,0),1)</f>
        <v>0.9</v>
      </c>
      <c r="Q4" s="78">
        <f t="shared" ref="Q4:Q43" si="6">IF(ROUND(10^(1.810672*LOG(D4)+0.982833*LOG(E4)-4.173533),2)&gt;=0.01,ROUND(10^(1.810672*LOG(D4)+0.982833*LOG(E4)-4.173533),2),ROUND(10^(1.810672*LOG(D4)+0.982833*LOG(E4)-4.173533),3))</f>
        <v>0.78</v>
      </c>
      <c r="R4" s="78">
        <f t="shared" ref="R4:R43" si="7">ROUND(10^(1.905709*LOG(D4)+1.011385*LOG(E4)-4.293729),2)</f>
        <v>0.9</v>
      </c>
      <c r="S4" s="78">
        <f t="shared" ref="S4:S43" si="8">ROUND(10^(1.771888*LOG(D4)+1.138415*LOG(E4)-4.271259),2)</f>
        <v>0.91</v>
      </c>
      <c r="T4" s="78">
        <f t="shared" ref="T4:T43" si="9">ROUND(10^(1.671519*LOG(D4)+1.363617*LOG(E4)-4.404407),2)</f>
        <v>0.99</v>
      </c>
      <c r="U4" s="78">
        <f t="shared" ref="U4:U43" si="10">HLOOKUP($D4,Q$3:T$43,MATCH($A4,$A$3:$A$43,0),1)</f>
        <v>0.91</v>
      </c>
      <c r="V4" s="78">
        <f t="shared" ref="V4:V43" si="11">IF(ROUND(10^(-4.249503+1.946501*LOG(D4)+0.942682*LOG(E4)),2)&gt;=0.01,ROUND(10^(-4.249503+1.946501*LOG(D4)+0.942682*LOG(E4)),2),ROUND(10^(-4.249503+1.946501*LOG(D4)+0.942682*LOG(E4)),3))</f>
        <v>0.91</v>
      </c>
      <c r="W4" s="78">
        <f t="shared" ref="W4:W43" si="12">ROUND(10^(-4.155639+1.847898*LOG(D4)+0.951955*LOG(E4)),2)</f>
        <v>0.83</v>
      </c>
      <c r="X4" s="78">
        <f t="shared" ref="X4:X43" si="13">ROUND(10^(-4.194535+1.804172*LOG(D4)+1.034248*LOG(E4)),2)</f>
        <v>0.86</v>
      </c>
      <c r="Y4" s="78">
        <f t="shared" ref="Y4:Y43" si="14">ROUND(10^(-4.42347+2.006485*LOG(D4)+0.967757*LOG(E4)),2)</f>
        <v>0.81</v>
      </c>
      <c r="Z4" s="78">
        <f t="shared" ref="Z4:Z43" si="15">HLOOKUP($D4,V$3:Y$43,MATCH($A4,$A$3:$A$43,0),1)</f>
        <v>0.86</v>
      </c>
      <c r="AA4" s="78">
        <f t="shared" ref="AA4:AA43" si="16">IF(ROUND(10^(1.80389*LOG(D4)+0.962587*LOG(E4)-4.155099),2)&gt;=0.01,ROUND(10^(1.80389*LOG(D4)+0.962587*LOG(E4)-4.155099),2),ROUND(10^(1.80389*LOG(D4)+0.962587*LOG(E4)-4.155099),3))</f>
        <v>0.74</v>
      </c>
      <c r="AB4" s="78">
        <f t="shared" ref="AB4:AB43" si="17">ROUND(10^(1.979213*LOG(D4)+0.998347*LOG(E4)-4.369281),2)</f>
        <v>0.93</v>
      </c>
      <c r="AC4" s="78">
        <f t="shared" ref="AC4:AC43" si="18">ROUND(10^(1.904401*LOG(D4)+1.062478*LOG(E4)-4.348104),2)</f>
        <v>0.93</v>
      </c>
      <c r="AD4" s="78">
        <f t="shared" ref="AD4:AD43" si="19">ROUND(10^(1.640825*LOG(D4)+1.080387*LOG(E4)-3.976731),2)</f>
        <v>0.95</v>
      </c>
      <c r="AE4" s="78">
        <f t="shared" ref="AE4:AE43" si="20">ROUND(10^(1.90887*LOG(D4)+1.088002*LOG(E4)-4.431495),2)</f>
        <v>0.85</v>
      </c>
      <c r="AF4" s="78">
        <f t="shared" ref="AF4:AF43" si="21">HLOOKUP($D4,AA$3:AE$43,MATCH($A4,$A$3:$A$43,0),1)</f>
        <v>0.93</v>
      </c>
      <c r="AG4" s="78">
        <f t="shared" ref="AG4:AG43" si="22">IF(ROUND(10^(1.94019664*LOG(D4)+0.84689666*LOG(E4)-4.20067295),2)&gt;=0.01,ROUND(10^(1.94019664*LOG(D4)+0.84689666*LOG(E4)-4.20067295),2),ROUND(10^(1.94019664*LOG(D4)+0.84689666*LOG(E4)-4.20067295),3))</f>
        <v>0.73</v>
      </c>
      <c r="AH4" s="78">
        <f t="shared" ref="AH4:AH43" si="23">ROUND(10^(1.93813902*LOG(D4)+0.96697002*LOG(E4)-4.32216295),2)</f>
        <v>0.81</v>
      </c>
      <c r="AI4" s="78">
        <f t="shared" ref="AI4:AI43" si="24">ROUND(10^(1.82464098*LOG(D4)+0.97625989*LOG(E4)-4.15096808),2)</f>
        <v>0.84</v>
      </c>
      <c r="AJ4" s="78">
        <f t="shared" ref="AJ4:AJ43" si="25">HLOOKUP($D4,AG$3:AI$43,MATCH($A4,$A$3:$A$43,0),1)</f>
        <v>0.81</v>
      </c>
    </row>
    <row r="5" spans="1:36" ht="12.95" customHeight="1" x14ac:dyDescent="0.15">
      <c r="A5" s="77">
        <v>392</v>
      </c>
      <c r="B5" s="99" t="s">
        <v>136</v>
      </c>
      <c r="C5" s="99"/>
      <c r="D5" s="77">
        <v>32</v>
      </c>
      <c r="E5" s="77">
        <v>25</v>
      </c>
      <c r="F5" s="4">
        <f t="shared" si="0"/>
        <v>0.94</v>
      </c>
      <c r="G5" s="5"/>
      <c r="H5" s="77"/>
      <c r="I5" s="77"/>
      <c r="J5" s="1" t="s">
        <v>15</v>
      </c>
      <c r="K5" s="78">
        <f t="shared" si="1"/>
        <v>0.83</v>
      </c>
      <c r="L5" s="78">
        <f t="shared" si="2"/>
        <v>0.96</v>
      </c>
      <c r="M5" s="78">
        <f t="shared" si="3"/>
        <v>0.97</v>
      </c>
      <c r="N5" s="78">
        <f t="shared" si="4"/>
        <v>0.94</v>
      </c>
      <c r="O5" s="78">
        <f t="shared" si="5"/>
        <v>0.93</v>
      </c>
      <c r="P5" s="78">
        <f t="shared" ref="P5:P43" si="26">HLOOKUP($D5,K$3:O$43,MATCH(A5,$A$3:$A$43,0),1)</f>
        <v>0.94</v>
      </c>
      <c r="Q5" s="78">
        <f t="shared" si="6"/>
        <v>0.84</v>
      </c>
      <c r="R5" s="78">
        <f t="shared" si="7"/>
        <v>0.97</v>
      </c>
      <c r="S5" s="78">
        <f t="shared" si="8"/>
        <v>0.97</v>
      </c>
      <c r="T5" s="78">
        <f t="shared" si="9"/>
        <v>1.04</v>
      </c>
      <c r="U5" s="78">
        <f t="shared" si="10"/>
        <v>1.04</v>
      </c>
      <c r="V5" s="78">
        <f t="shared" si="11"/>
        <v>1</v>
      </c>
      <c r="W5" s="78">
        <f t="shared" si="12"/>
        <v>0.9</v>
      </c>
      <c r="X5" s="78">
        <f t="shared" si="13"/>
        <v>0.93</v>
      </c>
      <c r="Y5" s="78">
        <f t="shared" si="14"/>
        <v>0.89</v>
      </c>
      <c r="Z5" s="78">
        <f t="shared" si="15"/>
        <v>0.93</v>
      </c>
      <c r="AA5" s="78">
        <f t="shared" si="16"/>
        <v>0.8</v>
      </c>
      <c r="AB5" s="78">
        <f t="shared" si="17"/>
        <v>1.01</v>
      </c>
      <c r="AC5" s="78">
        <f t="shared" si="18"/>
        <v>1.01</v>
      </c>
      <c r="AD5" s="78">
        <f t="shared" si="19"/>
        <v>1.01</v>
      </c>
      <c r="AE5" s="78">
        <f t="shared" si="20"/>
        <v>0.92</v>
      </c>
      <c r="AF5" s="78">
        <f t="shared" si="21"/>
        <v>1.01</v>
      </c>
      <c r="AG5" s="78">
        <f t="shared" si="22"/>
        <v>0.8</v>
      </c>
      <c r="AH5" s="78">
        <f t="shared" si="23"/>
        <v>0.88</v>
      </c>
      <c r="AI5" s="78">
        <f t="shared" si="24"/>
        <v>0.91</v>
      </c>
      <c r="AJ5" s="78">
        <f t="shared" si="25"/>
        <v>0.88</v>
      </c>
    </row>
    <row r="6" spans="1:36" ht="12.95" customHeight="1" x14ac:dyDescent="0.15">
      <c r="A6" s="87">
        <v>393</v>
      </c>
      <c r="B6" s="99" t="s">
        <v>136</v>
      </c>
      <c r="C6" s="99"/>
      <c r="D6" s="77">
        <v>14</v>
      </c>
      <c r="E6" s="77">
        <v>14</v>
      </c>
      <c r="F6" s="4">
        <f t="shared" si="0"/>
        <v>0.11</v>
      </c>
      <c r="G6" s="5" t="s">
        <v>492</v>
      </c>
      <c r="H6" s="77" t="s">
        <v>494</v>
      </c>
      <c r="I6" s="5" t="s">
        <v>492</v>
      </c>
      <c r="J6" s="1" t="s">
        <v>15</v>
      </c>
      <c r="K6" s="78">
        <f t="shared" si="1"/>
        <v>0.11</v>
      </c>
      <c r="L6" s="78">
        <f t="shared" si="2"/>
        <v>0.11</v>
      </c>
      <c r="M6" s="78">
        <f t="shared" si="3"/>
        <v>0.12</v>
      </c>
      <c r="N6" s="78">
        <f t="shared" si="4"/>
        <v>0.12</v>
      </c>
      <c r="O6" s="78">
        <f t="shared" si="5"/>
        <v>0.12</v>
      </c>
      <c r="P6" s="78">
        <f t="shared" si="26"/>
        <v>0.11</v>
      </c>
      <c r="Q6" s="78">
        <f t="shared" si="6"/>
        <v>0.11</v>
      </c>
      <c r="R6" s="78">
        <f t="shared" si="7"/>
        <v>0.11</v>
      </c>
      <c r="S6" s="78">
        <f t="shared" si="8"/>
        <v>0.12</v>
      </c>
      <c r="T6" s="78">
        <f t="shared" si="9"/>
        <v>0.12</v>
      </c>
      <c r="U6" s="78">
        <f t="shared" si="10"/>
        <v>0.11</v>
      </c>
      <c r="V6" s="78">
        <f t="shared" si="11"/>
        <v>0.12</v>
      </c>
      <c r="W6" s="78">
        <f t="shared" si="12"/>
        <v>0.11</v>
      </c>
      <c r="X6" s="78">
        <f t="shared" si="13"/>
        <v>0.11</v>
      </c>
      <c r="Y6" s="78">
        <f t="shared" si="14"/>
        <v>0.1</v>
      </c>
      <c r="Z6" s="78">
        <f t="shared" si="15"/>
        <v>0.11</v>
      </c>
      <c r="AA6" s="78">
        <f t="shared" si="16"/>
        <v>0.1</v>
      </c>
      <c r="AB6" s="78">
        <f t="shared" si="17"/>
        <v>0.11</v>
      </c>
      <c r="AC6" s="78">
        <f t="shared" si="18"/>
        <v>0.11</v>
      </c>
      <c r="AD6" s="78">
        <f t="shared" si="19"/>
        <v>0.14000000000000001</v>
      </c>
      <c r="AE6" s="78">
        <f t="shared" si="20"/>
        <v>0.1</v>
      </c>
      <c r="AF6" s="78">
        <f t="shared" si="21"/>
        <v>0.11</v>
      </c>
      <c r="AG6" s="78">
        <f t="shared" si="22"/>
        <v>0.1</v>
      </c>
      <c r="AH6" s="78">
        <f t="shared" si="23"/>
        <v>0.1</v>
      </c>
      <c r="AI6" s="78">
        <f t="shared" si="24"/>
        <v>0.11</v>
      </c>
      <c r="AJ6" s="78">
        <f t="shared" si="25"/>
        <v>0.1</v>
      </c>
    </row>
    <row r="7" spans="1:36" ht="12.95" customHeight="1" x14ac:dyDescent="0.15">
      <c r="A7" s="87">
        <v>394</v>
      </c>
      <c r="B7" s="99" t="s">
        <v>136</v>
      </c>
      <c r="C7" s="99"/>
      <c r="D7" s="77">
        <v>10</v>
      </c>
      <c r="E7" s="77">
        <v>13</v>
      </c>
      <c r="F7" s="4">
        <f t="shared" si="0"/>
        <v>0.06</v>
      </c>
      <c r="G7" s="5" t="s">
        <v>503</v>
      </c>
      <c r="H7" s="77" t="s">
        <v>510</v>
      </c>
      <c r="I7" s="5" t="s">
        <v>503</v>
      </c>
      <c r="J7" s="1" t="s">
        <v>15</v>
      </c>
      <c r="K7" s="78">
        <f t="shared" si="1"/>
        <v>0.06</v>
      </c>
      <c r="L7" s="78">
        <f t="shared" si="2"/>
        <v>0.06</v>
      </c>
      <c r="M7" s="78">
        <f t="shared" si="3"/>
        <v>0.06</v>
      </c>
      <c r="N7" s="78">
        <f t="shared" si="4"/>
        <v>0.06</v>
      </c>
      <c r="O7" s="78">
        <f t="shared" si="5"/>
        <v>0.06</v>
      </c>
      <c r="P7" s="78">
        <f t="shared" si="26"/>
        <v>0.06</v>
      </c>
      <c r="Q7" s="78">
        <f t="shared" si="6"/>
        <v>0.05</v>
      </c>
      <c r="R7" s="78">
        <f t="shared" si="7"/>
        <v>0.05</v>
      </c>
      <c r="S7" s="78">
        <f t="shared" si="8"/>
        <v>0.06</v>
      </c>
      <c r="T7" s="78">
        <f t="shared" si="9"/>
        <v>0.06</v>
      </c>
      <c r="U7" s="78">
        <f t="shared" si="10"/>
        <v>0.05</v>
      </c>
      <c r="V7" s="78">
        <f t="shared" si="11"/>
        <v>0.06</v>
      </c>
      <c r="W7" s="78">
        <f t="shared" si="12"/>
        <v>0.06</v>
      </c>
      <c r="X7" s="78">
        <f t="shared" si="13"/>
        <v>0.06</v>
      </c>
      <c r="Y7" s="78">
        <f t="shared" si="14"/>
        <v>0.05</v>
      </c>
      <c r="Z7" s="78">
        <f t="shared" si="15"/>
        <v>0.06</v>
      </c>
      <c r="AA7" s="78">
        <f t="shared" si="16"/>
        <v>0.05</v>
      </c>
      <c r="AB7" s="78">
        <f t="shared" si="17"/>
        <v>0.05</v>
      </c>
      <c r="AC7" s="78">
        <f t="shared" si="18"/>
        <v>0.05</v>
      </c>
      <c r="AD7" s="78">
        <f t="shared" si="19"/>
        <v>7.0000000000000007E-2</v>
      </c>
      <c r="AE7" s="78">
        <f t="shared" si="20"/>
        <v>0.05</v>
      </c>
      <c r="AF7" s="78">
        <f t="shared" si="21"/>
        <v>0.05</v>
      </c>
      <c r="AG7" s="78">
        <f t="shared" si="22"/>
        <v>0.05</v>
      </c>
      <c r="AH7" s="78">
        <f t="shared" si="23"/>
        <v>0.05</v>
      </c>
      <c r="AI7" s="78">
        <f t="shared" si="24"/>
        <v>0.06</v>
      </c>
      <c r="AJ7" s="78">
        <f t="shared" si="25"/>
        <v>0.05</v>
      </c>
    </row>
    <row r="8" spans="1:36" ht="12.95" customHeight="1" x14ac:dyDescent="0.15">
      <c r="A8" s="87">
        <v>395</v>
      </c>
      <c r="B8" s="99" t="s">
        <v>136</v>
      </c>
      <c r="C8" s="99"/>
      <c r="D8" s="77">
        <v>22</v>
      </c>
      <c r="E8" s="77">
        <v>23</v>
      </c>
      <c r="F8" s="4">
        <f t="shared" si="0"/>
        <v>0.46</v>
      </c>
      <c r="G8" s="5"/>
      <c r="H8" s="77"/>
      <c r="I8" s="77"/>
      <c r="J8" s="1" t="s">
        <v>15</v>
      </c>
      <c r="K8" s="78">
        <f t="shared" si="1"/>
        <v>0.4</v>
      </c>
      <c r="L8" s="78">
        <f t="shared" si="2"/>
        <v>0.44</v>
      </c>
      <c r="M8" s="78">
        <f t="shared" si="3"/>
        <v>0.46</v>
      </c>
      <c r="N8" s="78">
        <f t="shared" si="4"/>
        <v>0.44</v>
      </c>
      <c r="O8" s="78">
        <f t="shared" si="5"/>
        <v>0.44</v>
      </c>
      <c r="P8" s="78">
        <f t="shared" si="26"/>
        <v>0.46</v>
      </c>
      <c r="Q8" s="78">
        <f t="shared" si="6"/>
        <v>0.39</v>
      </c>
      <c r="R8" s="78">
        <f t="shared" si="7"/>
        <v>0.44</v>
      </c>
      <c r="S8" s="78">
        <f t="shared" si="8"/>
        <v>0.45</v>
      </c>
      <c r="T8" s="78">
        <f t="shared" si="9"/>
        <v>0.5</v>
      </c>
      <c r="U8" s="78">
        <f t="shared" si="10"/>
        <v>0.45</v>
      </c>
      <c r="V8" s="78">
        <f t="shared" si="11"/>
        <v>0.44</v>
      </c>
      <c r="W8" s="78">
        <f t="shared" si="12"/>
        <v>0.42</v>
      </c>
      <c r="X8" s="78">
        <f t="shared" si="13"/>
        <v>0.43</v>
      </c>
      <c r="Y8" s="78">
        <f t="shared" si="14"/>
        <v>0.39</v>
      </c>
      <c r="Z8" s="78">
        <f t="shared" si="15"/>
        <v>0.43</v>
      </c>
      <c r="AA8" s="78">
        <f t="shared" si="16"/>
        <v>0.38</v>
      </c>
      <c r="AB8" s="78">
        <f t="shared" si="17"/>
        <v>0.44</v>
      </c>
      <c r="AC8" s="78">
        <f t="shared" si="18"/>
        <v>0.45</v>
      </c>
      <c r="AD8" s="78">
        <f t="shared" si="19"/>
        <v>0.5</v>
      </c>
      <c r="AE8" s="78">
        <f t="shared" si="20"/>
        <v>0.41</v>
      </c>
      <c r="AF8" s="78">
        <f t="shared" si="21"/>
        <v>0.45</v>
      </c>
      <c r="AG8" s="78">
        <f t="shared" si="22"/>
        <v>0.36</v>
      </c>
      <c r="AH8" s="78">
        <f t="shared" si="23"/>
        <v>0.39</v>
      </c>
      <c r="AI8" s="78">
        <f t="shared" si="24"/>
        <v>0.42</v>
      </c>
      <c r="AJ8" s="78">
        <f t="shared" si="25"/>
        <v>0.39</v>
      </c>
    </row>
    <row r="9" spans="1:36" ht="12.95" customHeight="1" x14ac:dyDescent="0.15">
      <c r="A9" s="87">
        <v>396</v>
      </c>
      <c r="B9" s="99" t="s">
        <v>136</v>
      </c>
      <c r="C9" s="99"/>
      <c r="D9" s="77">
        <v>26</v>
      </c>
      <c r="E9" s="77">
        <v>24</v>
      </c>
      <c r="F9" s="4">
        <f t="shared" si="0"/>
        <v>0.64</v>
      </c>
      <c r="G9" s="5"/>
      <c r="H9" s="77"/>
      <c r="I9" s="5"/>
      <c r="J9" s="1" t="s">
        <v>15</v>
      </c>
      <c r="K9" s="78">
        <f t="shared" si="1"/>
        <v>0.56000000000000005</v>
      </c>
      <c r="L9" s="78">
        <f t="shared" si="2"/>
        <v>0.63</v>
      </c>
      <c r="M9" s="78">
        <f t="shared" si="3"/>
        <v>0.64</v>
      </c>
      <c r="N9" s="78">
        <f t="shared" si="4"/>
        <v>0.62</v>
      </c>
      <c r="O9" s="78">
        <f t="shared" si="5"/>
        <v>0.61</v>
      </c>
      <c r="P9" s="78">
        <f t="shared" si="26"/>
        <v>0.64</v>
      </c>
      <c r="Q9" s="78">
        <f t="shared" si="6"/>
        <v>0.56000000000000005</v>
      </c>
      <c r="R9" s="78">
        <f t="shared" si="7"/>
        <v>0.63</v>
      </c>
      <c r="S9" s="78">
        <f t="shared" si="8"/>
        <v>0.64</v>
      </c>
      <c r="T9" s="78">
        <f t="shared" si="9"/>
        <v>0.7</v>
      </c>
      <c r="U9" s="78">
        <f t="shared" si="10"/>
        <v>0.64</v>
      </c>
      <c r="V9" s="78">
        <f t="shared" si="11"/>
        <v>0.64</v>
      </c>
      <c r="W9" s="78">
        <f t="shared" si="12"/>
        <v>0.59</v>
      </c>
      <c r="X9" s="78">
        <f t="shared" si="13"/>
        <v>0.61</v>
      </c>
      <c r="Y9" s="78">
        <f t="shared" si="14"/>
        <v>0.56000000000000005</v>
      </c>
      <c r="Z9" s="78">
        <f t="shared" si="15"/>
        <v>0.61</v>
      </c>
      <c r="AA9" s="78">
        <f t="shared" si="16"/>
        <v>0.53</v>
      </c>
      <c r="AB9" s="78">
        <f t="shared" si="17"/>
        <v>0.64</v>
      </c>
      <c r="AC9" s="78">
        <f t="shared" si="18"/>
        <v>0.65</v>
      </c>
      <c r="AD9" s="78">
        <f t="shared" si="19"/>
        <v>0.69</v>
      </c>
      <c r="AE9" s="78">
        <f t="shared" si="20"/>
        <v>0.59</v>
      </c>
      <c r="AF9" s="78">
        <f t="shared" si="21"/>
        <v>0.65</v>
      </c>
      <c r="AG9" s="78">
        <f t="shared" si="22"/>
        <v>0.52</v>
      </c>
      <c r="AH9" s="78">
        <f t="shared" si="23"/>
        <v>0.56999999999999995</v>
      </c>
      <c r="AI9" s="78">
        <f t="shared" si="24"/>
        <v>0.6</v>
      </c>
      <c r="AJ9" s="78">
        <f t="shared" si="25"/>
        <v>0.56999999999999995</v>
      </c>
    </row>
    <row r="10" spans="1:36" ht="12.95" customHeight="1" x14ac:dyDescent="0.15">
      <c r="A10" s="87">
        <v>397</v>
      </c>
      <c r="B10" s="99" t="s">
        <v>136</v>
      </c>
      <c r="C10" s="99"/>
      <c r="D10" s="77">
        <v>16</v>
      </c>
      <c r="E10" s="77">
        <v>18</v>
      </c>
      <c r="F10" s="4">
        <f t="shared" si="0"/>
        <v>0.19</v>
      </c>
      <c r="G10" s="5"/>
      <c r="H10" s="77" t="s">
        <v>494</v>
      </c>
      <c r="I10" s="5" t="s">
        <v>499</v>
      </c>
      <c r="J10" s="1" t="s">
        <v>15</v>
      </c>
      <c r="K10" s="78">
        <f t="shared" si="1"/>
        <v>0.18</v>
      </c>
      <c r="L10" s="78">
        <f t="shared" si="2"/>
        <v>0.19</v>
      </c>
      <c r="M10" s="78">
        <f t="shared" si="3"/>
        <v>0.2</v>
      </c>
      <c r="N10" s="78">
        <f t="shared" si="4"/>
        <v>0.19</v>
      </c>
      <c r="O10" s="78">
        <f t="shared" si="5"/>
        <v>0.19</v>
      </c>
      <c r="P10" s="78">
        <f t="shared" si="26"/>
        <v>0.19</v>
      </c>
      <c r="Q10" s="78">
        <f t="shared" si="6"/>
        <v>0.17</v>
      </c>
      <c r="R10" s="78">
        <f t="shared" si="7"/>
        <v>0.19</v>
      </c>
      <c r="S10" s="78">
        <f t="shared" si="8"/>
        <v>0.2</v>
      </c>
      <c r="T10" s="78">
        <f t="shared" si="9"/>
        <v>0.21</v>
      </c>
      <c r="U10" s="78">
        <f t="shared" si="10"/>
        <v>0.19</v>
      </c>
      <c r="V10" s="78">
        <f t="shared" si="11"/>
        <v>0.19</v>
      </c>
      <c r="W10" s="78">
        <f t="shared" si="12"/>
        <v>0.18</v>
      </c>
      <c r="X10" s="78">
        <f t="shared" si="13"/>
        <v>0.19</v>
      </c>
      <c r="Y10" s="78">
        <f t="shared" si="14"/>
        <v>0.16</v>
      </c>
      <c r="Z10" s="78">
        <f t="shared" si="15"/>
        <v>0.18</v>
      </c>
      <c r="AA10" s="78">
        <f t="shared" si="16"/>
        <v>0.17</v>
      </c>
      <c r="AB10" s="78">
        <f t="shared" si="17"/>
        <v>0.18</v>
      </c>
      <c r="AC10" s="78">
        <f t="shared" si="18"/>
        <v>0.19</v>
      </c>
      <c r="AD10" s="78">
        <f t="shared" si="19"/>
        <v>0.23</v>
      </c>
      <c r="AE10" s="78">
        <f t="shared" si="20"/>
        <v>0.17</v>
      </c>
      <c r="AF10" s="78">
        <f t="shared" si="21"/>
        <v>0.18</v>
      </c>
      <c r="AG10" s="78">
        <f t="shared" si="22"/>
        <v>0.16</v>
      </c>
      <c r="AH10" s="78">
        <f t="shared" si="23"/>
        <v>0.17</v>
      </c>
      <c r="AI10" s="78">
        <f t="shared" si="24"/>
        <v>0.19</v>
      </c>
      <c r="AJ10" s="78">
        <f t="shared" si="25"/>
        <v>0.17</v>
      </c>
    </row>
    <row r="11" spans="1:36" ht="12.95" customHeight="1" x14ac:dyDescent="0.15">
      <c r="A11" s="87">
        <v>398</v>
      </c>
      <c r="B11" s="99" t="s">
        <v>136</v>
      </c>
      <c r="C11" s="99"/>
      <c r="D11" s="77">
        <v>18</v>
      </c>
      <c r="E11" s="77">
        <v>20</v>
      </c>
      <c r="F11" s="4">
        <f t="shared" si="0"/>
        <v>0.26</v>
      </c>
      <c r="G11" s="5"/>
      <c r="H11" s="77"/>
      <c r="I11" s="77"/>
      <c r="J11" s="1" t="s">
        <v>15</v>
      </c>
      <c r="K11" s="78">
        <f t="shared" si="1"/>
        <v>0.24</v>
      </c>
      <c r="L11" s="78">
        <f t="shared" si="2"/>
        <v>0.26</v>
      </c>
      <c r="M11" s="78">
        <f t="shared" si="3"/>
        <v>0.27</v>
      </c>
      <c r="N11" s="78">
        <f t="shared" si="4"/>
        <v>0.27</v>
      </c>
      <c r="O11" s="78">
        <f t="shared" si="5"/>
        <v>0.27</v>
      </c>
      <c r="P11" s="78">
        <f t="shared" si="26"/>
        <v>0.26</v>
      </c>
      <c r="Q11" s="78">
        <f t="shared" si="6"/>
        <v>0.24</v>
      </c>
      <c r="R11" s="78">
        <f t="shared" si="7"/>
        <v>0.26</v>
      </c>
      <c r="S11" s="78">
        <f t="shared" si="8"/>
        <v>0.27</v>
      </c>
      <c r="T11" s="78">
        <f t="shared" si="9"/>
        <v>0.28999999999999998</v>
      </c>
      <c r="U11" s="78">
        <f t="shared" si="10"/>
        <v>0.26</v>
      </c>
      <c r="V11" s="78">
        <f t="shared" si="11"/>
        <v>0.26</v>
      </c>
      <c r="W11" s="78">
        <f t="shared" si="12"/>
        <v>0.25</v>
      </c>
      <c r="X11" s="78">
        <f t="shared" si="13"/>
        <v>0.26</v>
      </c>
      <c r="Y11" s="78">
        <f t="shared" si="14"/>
        <v>0.23</v>
      </c>
      <c r="Z11" s="78">
        <f t="shared" si="15"/>
        <v>0.25</v>
      </c>
      <c r="AA11" s="78">
        <f t="shared" si="16"/>
        <v>0.23</v>
      </c>
      <c r="AB11" s="78">
        <f t="shared" si="17"/>
        <v>0.26</v>
      </c>
      <c r="AC11" s="78">
        <f t="shared" si="18"/>
        <v>0.27</v>
      </c>
      <c r="AD11" s="78">
        <f t="shared" si="19"/>
        <v>0.31</v>
      </c>
      <c r="AE11" s="78">
        <f t="shared" si="20"/>
        <v>0.24</v>
      </c>
      <c r="AF11" s="78">
        <f t="shared" si="21"/>
        <v>0.26</v>
      </c>
      <c r="AG11" s="78">
        <f t="shared" si="22"/>
        <v>0.22</v>
      </c>
      <c r="AH11" s="78">
        <f t="shared" si="23"/>
        <v>0.23</v>
      </c>
      <c r="AI11" s="78">
        <f t="shared" si="24"/>
        <v>0.26</v>
      </c>
      <c r="AJ11" s="78">
        <f t="shared" si="25"/>
        <v>0.23</v>
      </c>
    </row>
    <row r="12" spans="1:36" ht="12.95" customHeight="1" x14ac:dyDescent="0.15">
      <c r="A12" s="87">
        <v>399</v>
      </c>
      <c r="B12" s="99" t="s">
        <v>136</v>
      </c>
      <c r="C12" s="99"/>
      <c r="D12" s="77">
        <v>20</v>
      </c>
      <c r="E12" s="77">
        <v>21</v>
      </c>
      <c r="F12" s="4">
        <f t="shared" si="0"/>
        <v>0.34</v>
      </c>
      <c r="G12" s="5"/>
      <c r="H12" s="77"/>
      <c r="I12" s="5"/>
      <c r="J12" s="1" t="s">
        <v>15</v>
      </c>
      <c r="K12" s="78">
        <f t="shared" si="1"/>
        <v>0.31</v>
      </c>
      <c r="L12" s="78">
        <f t="shared" si="2"/>
        <v>0.34</v>
      </c>
      <c r="M12" s="78">
        <f t="shared" si="3"/>
        <v>0.35</v>
      </c>
      <c r="N12" s="78">
        <f t="shared" si="4"/>
        <v>0.34</v>
      </c>
      <c r="O12" s="78">
        <f t="shared" si="5"/>
        <v>0.34</v>
      </c>
      <c r="P12" s="78">
        <f t="shared" si="26"/>
        <v>0.34</v>
      </c>
      <c r="Q12" s="78">
        <f t="shared" si="6"/>
        <v>0.3</v>
      </c>
      <c r="R12" s="78">
        <f t="shared" si="7"/>
        <v>0.33</v>
      </c>
      <c r="S12" s="78">
        <f t="shared" si="8"/>
        <v>0.35</v>
      </c>
      <c r="T12" s="78">
        <f t="shared" si="9"/>
        <v>0.37</v>
      </c>
      <c r="U12" s="78">
        <f t="shared" si="10"/>
        <v>0.33</v>
      </c>
      <c r="V12" s="78">
        <f t="shared" si="11"/>
        <v>0.34</v>
      </c>
      <c r="W12" s="78">
        <f t="shared" si="12"/>
        <v>0.32</v>
      </c>
      <c r="X12" s="78">
        <f t="shared" si="13"/>
        <v>0.33</v>
      </c>
      <c r="Y12" s="78">
        <f t="shared" si="14"/>
        <v>0.28999999999999998</v>
      </c>
      <c r="Z12" s="78">
        <f t="shared" si="15"/>
        <v>0.32</v>
      </c>
      <c r="AA12" s="78">
        <f t="shared" si="16"/>
        <v>0.28999999999999998</v>
      </c>
      <c r="AB12" s="78">
        <f t="shared" si="17"/>
        <v>0.34</v>
      </c>
      <c r="AC12" s="78">
        <f t="shared" si="18"/>
        <v>0.34</v>
      </c>
      <c r="AD12" s="78">
        <f t="shared" si="19"/>
        <v>0.39</v>
      </c>
      <c r="AE12" s="78">
        <f t="shared" si="20"/>
        <v>0.31</v>
      </c>
      <c r="AF12" s="78">
        <f t="shared" si="21"/>
        <v>0.34</v>
      </c>
      <c r="AG12" s="78">
        <f t="shared" si="22"/>
        <v>0.28000000000000003</v>
      </c>
      <c r="AH12" s="78">
        <f t="shared" si="23"/>
        <v>0.3</v>
      </c>
      <c r="AI12" s="78">
        <f t="shared" si="24"/>
        <v>0.33</v>
      </c>
      <c r="AJ12" s="78">
        <f t="shared" si="25"/>
        <v>0.3</v>
      </c>
    </row>
    <row r="13" spans="1:36" ht="12.95" customHeight="1" x14ac:dyDescent="0.15">
      <c r="A13" s="87">
        <v>400</v>
      </c>
      <c r="B13" s="99" t="s">
        <v>136</v>
      </c>
      <c r="C13" s="99"/>
      <c r="D13" s="77">
        <v>26</v>
      </c>
      <c r="E13" s="77">
        <v>24</v>
      </c>
      <c r="F13" s="4">
        <f t="shared" si="0"/>
        <v>0.64</v>
      </c>
      <c r="G13" s="5"/>
      <c r="H13" s="77"/>
      <c r="I13" s="5"/>
      <c r="J13" s="1" t="s">
        <v>15</v>
      </c>
      <c r="K13" s="78">
        <f t="shared" si="1"/>
        <v>0.56000000000000005</v>
      </c>
      <c r="L13" s="78">
        <f t="shared" si="2"/>
        <v>0.63</v>
      </c>
      <c r="M13" s="78">
        <f t="shared" si="3"/>
        <v>0.64</v>
      </c>
      <c r="N13" s="78">
        <f t="shared" si="4"/>
        <v>0.62</v>
      </c>
      <c r="O13" s="78">
        <f t="shared" si="5"/>
        <v>0.61</v>
      </c>
      <c r="P13" s="78">
        <f t="shared" si="26"/>
        <v>0.64</v>
      </c>
      <c r="Q13" s="78">
        <f t="shared" si="6"/>
        <v>0.56000000000000005</v>
      </c>
      <c r="R13" s="78">
        <f t="shared" si="7"/>
        <v>0.63</v>
      </c>
      <c r="S13" s="78">
        <f t="shared" si="8"/>
        <v>0.64</v>
      </c>
      <c r="T13" s="78">
        <f t="shared" si="9"/>
        <v>0.7</v>
      </c>
      <c r="U13" s="78">
        <f t="shared" si="10"/>
        <v>0.64</v>
      </c>
      <c r="V13" s="78">
        <f t="shared" si="11"/>
        <v>0.64</v>
      </c>
      <c r="W13" s="78">
        <f t="shared" si="12"/>
        <v>0.59</v>
      </c>
      <c r="X13" s="78">
        <f t="shared" si="13"/>
        <v>0.61</v>
      </c>
      <c r="Y13" s="78">
        <f t="shared" si="14"/>
        <v>0.56000000000000005</v>
      </c>
      <c r="Z13" s="78">
        <f t="shared" si="15"/>
        <v>0.61</v>
      </c>
      <c r="AA13" s="78">
        <f t="shared" si="16"/>
        <v>0.53</v>
      </c>
      <c r="AB13" s="78">
        <f t="shared" si="17"/>
        <v>0.64</v>
      </c>
      <c r="AC13" s="78">
        <f t="shared" si="18"/>
        <v>0.65</v>
      </c>
      <c r="AD13" s="78">
        <f t="shared" si="19"/>
        <v>0.69</v>
      </c>
      <c r="AE13" s="78">
        <f t="shared" si="20"/>
        <v>0.59</v>
      </c>
      <c r="AF13" s="78">
        <f t="shared" si="21"/>
        <v>0.65</v>
      </c>
      <c r="AG13" s="78">
        <f t="shared" si="22"/>
        <v>0.52</v>
      </c>
      <c r="AH13" s="78">
        <f t="shared" si="23"/>
        <v>0.56999999999999995</v>
      </c>
      <c r="AI13" s="78">
        <f t="shared" si="24"/>
        <v>0.6</v>
      </c>
      <c r="AJ13" s="78">
        <f t="shared" si="25"/>
        <v>0.56999999999999995</v>
      </c>
    </row>
    <row r="14" spans="1:36" ht="12.95" customHeight="1" x14ac:dyDescent="0.15">
      <c r="A14" s="87">
        <v>401</v>
      </c>
      <c r="B14" s="99" t="s">
        <v>136</v>
      </c>
      <c r="C14" s="99"/>
      <c r="D14" s="77">
        <v>24</v>
      </c>
      <c r="E14" s="77">
        <v>22</v>
      </c>
      <c r="F14" s="4">
        <f t="shared" si="0"/>
        <v>0.5</v>
      </c>
      <c r="G14" s="5"/>
      <c r="H14" s="77"/>
      <c r="I14" s="77"/>
      <c r="J14" s="1" t="s">
        <v>15</v>
      </c>
      <c r="K14" s="78">
        <f t="shared" si="1"/>
        <v>0.44</v>
      </c>
      <c r="L14" s="78">
        <f t="shared" si="2"/>
        <v>0.5</v>
      </c>
      <c r="M14" s="78">
        <f t="shared" si="3"/>
        <v>0.5</v>
      </c>
      <c r="N14" s="78">
        <f t="shared" si="4"/>
        <v>0.49</v>
      </c>
      <c r="O14" s="78">
        <f t="shared" si="5"/>
        <v>0.49</v>
      </c>
      <c r="P14" s="78">
        <f t="shared" si="26"/>
        <v>0.5</v>
      </c>
      <c r="Q14" s="78">
        <f t="shared" si="6"/>
        <v>0.44</v>
      </c>
      <c r="R14" s="78">
        <f t="shared" si="7"/>
        <v>0.49</v>
      </c>
      <c r="S14" s="78">
        <f t="shared" si="8"/>
        <v>0.5</v>
      </c>
      <c r="T14" s="78">
        <f t="shared" si="9"/>
        <v>0.54</v>
      </c>
      <c r="U14" s="78">
        <f t="shared" si="10"/>
        <v>0.5</v>
      </c>
      <c r="V14" s="78">
        <f t="shared" si="11"/>
        <v>0.5</v>
      </c>
      <c r="W14" s="78">
        <f t="shared" si="12"/>
        <v>0.47</v>
      </c>
      <c r="X14" s="78">
        <f t="shared" si="13"/>
        <v>0.48</v>
      </c>
      <c r="Y14" s="78">
        <f t="shared" si="14"/>
        <v>0.44</v>
      </c>
      <c r="Z14" s="78">
        <f t="shared" si="15"/>
        <v>0.48</v>
      </c>
      <c r="AA14" s="78">
        <f t="shared" si="16"/>
        <v>0.42</v>
      </c>
      <c r="AB14" s="78">
        <f t="shared" si="17"/>
        <v>0.5</v>
      </c>
      <c r="AC14" s="78">
        <f t="shared" si="18"/>
        <v>0.51</v>
      </c>
      <c r="AD14" s="78">
        <f t="shared" si="19"/>
        <v>0.55000000000000004</v>
      </c>
      <c r="AE14" s="78">
        <f t="shared" si="20"/>
        <v>0.46</v>
      </c>
      <c r="AF14" s="78">
        <f t="shared" si="21"/>
        <v>0.51</v>
      </c>
      <c r="AG14" s="78">
        <f t="shared" si="22"/>
        <v>0.41</v>
      </c>
      <c r="AH14" s="78">
        <f t="shared" si="23"/>
        <v>0.45</v>
      </c>
      <c r="AI14" s="78">
        <f t="shared" si="24"/>
        <v>0.48</v>
      </c>
      <c r="AJ14" s="78">
        <f t="shared" si="25"/>
        <v>0.45</v>
      </c>
    </row>
    <row r="15" spans="1:36" ht="12.95" customHeight="1" x14ac:dyDescent="0.15">
      <c r="A15" s="87">
        <v>402</v>
      </c>
      <c r="B15" s="99" t="s">
        <v>136</v>
      </c>
      <c r="C15" s="99"/>
      <c r="D15" s="77">
        <v>22</v>
      </c>
      <c r="E15" s="77">
        <v>21</v>
      </c>
      <c r="F15" s="4">
        <f t="shared" si="0"/>
        <v>0.41</v>
      </c>
      <c r="G15" s="5"/>
      <c r="H15" s="77"/>
      <c r="I15" s="77"/>
      <c r="J15" s="1" t="s">
        <v>15</v>
      </c>
      <c r="K15" s="78">
        <f t="shared" si="1"/>
        <v>0.36</v>
      </c>
      <c r="L15" s="78">
        <f t="shared" si="2"/>
        <v>0.4</v>
      </c>
      <c r="M15" s="78">
        <f t="shared" si="3"/>
        <v>0.41</v>
      </c>
      <c r="N15" s="78">
        <f t="shared" si="4"/>
        <v>0.4</v>
      </c>
      <c r="O15" s="78">
        <f t="shared" si="5"/>
        <v>0.4</v>
      </c>
      <c r="P15" s="78">
        <f t="shared" si="26"/>
        <v>0.41</v>
      </c>
      <c r="Q15" s="78">
        <f t="shared" si="6"/>
        <v>0.36</v>
      </c>
      <c r="R15" s="78">
        <f t="shared" si="7"/>
        <v>0.4</v>
      </c>
      <c r="S15" s="78">
        <f t="shared" si="8"/>
        <v>0.41</v>
      </c>
      <c r="T15" s="78">
        <f t="shared" si="9"/>
        <v>0.44</v>
      </c>
      <c r="U15" s="78">
        <f t="shared" si="10"/>
        <v>0.41</v>
      </c>
      <c r="V15" s="78">
        <f t="shared" si="11"/>
        <v>0.41</v>
      </c>
      <c r="W15" s="78">
        <f t="shared" si="12"/>
        <v>0.38</v>
      </c>
      <c r="X15" s="78">
        <f t="shared" si="13"/>
        <v>0.39</v>
      </c>
      <c r="Y15" s="78">
        <f t="shared" si="14"/>
        <v>0.35</v>
      </c>
      <c r="Z15" s="78">
        <f t="shared" si="15"/>
        <v>0.39</v>
      </c>
      <c r="AA15" s="78">
        <f t="shared" si="16"/>
        <v>0.35</v>
      </c>
      <c r="AB15" s="78">
        <f t="shared" si="17"/>
        <v>0.41</v>
      </c>
      <c r="AC15" s="78">
        <f t="shared" si="18"/>
        <v>0.41</v>
      </c>
      <c r="AD15" s="78">
        <f t="shared" si="19"/>
        <v>0.45</v>
      </c>
      <c r="AE15" s="78">
        <f t="shared" si="20"/>
        <v>0.37</v>
      </c>
      <c r="AF15" s="78">
        <f t="shared" si="21"/>
        <v>0.41</v>
      </c>
      <c r="AG15" s="78">
        <f t="shared" si="22"/>
        <v>0.33</v>
      </c>
      <c r="AH15" s="78">
        <f t="shared" si="23"/>
        <v>0.36</v>
      </c>
      <c r="AI15" s="78">
        <f t="shared" si="24"/>
        <v>0.39</v>
      </c>
      <c r="AJ15" s="78">
        <f t="shared" si="25"/>
        <v>0.36</v>
      </c>
    </row>
    <row r="16" spans="1:36" ht="12.95" customHeight="1" x14ac:dyDescent="0.15">
      <c r="A16" s="87">
        <v>403</v>
      </c>
      <c r="B16" s="99" t="s">
        <v>136</v>
      </c>
      <c r="C16" s="99"/>
      <c r="D16" s="77">
        <v>24</v>
      </c>
      <c r="E16" s="77">
        <v>22</v>
      </c>
      <c r="F16" s="4">
        <f t="shared" si="0"/>
        <v>0.5</v>
      </c>
      <c r="G16" s="5"/>
      <c r="H16" s="77"/>
      <c r="I16" s="77"/>
      <c r="J16" s="1" t="s">
        <v>15</v>
      </c>
      <c r="K16" s="78">
        <f t="shared" si="1"/>
        <v>0.44</v>
      </c>
      <c r="L16" s="78">
        <f t="shared" si="2"/>
        <v>0.5</v>
      </c>
      <c r="M16" s="78">
        <f t="shared" si="3"/>
        <v>0.5</v>
      </c>
      <c r="N16" s="78">
        <f t="shared" si="4"/>
        <v>0.49</v>
      </c>
      <c r="O16" s="78">
        <f t="shared" si="5"/>
        <v>0.49</v>
      </c>
      <c r="P16" s="78">
        <f t="shared" si="26"/>
        <v>0.5</v>
      </c>
      <c r="Q16" s="78">
        <f t="shared" si="6"/>
        <v>0.44</v>
      </c>
      <c r="R16" s="78">
        <f t="shared" si="7"/>
        <v>0.49</v>
      </c>
      <c r="S16" s="78">
        <f t="shared" si="8"/>
        <v>0.5</v>
      </c>
      <c r="T16" s="78">
        <f t="shared" si="9"/>
        <v>0.54</v>
      </c>
      <c r="U16" s="78">
        <f t="shared" si="10"/>
        <v>0.5</v>
      </c>
      <c r="V16" s="78">
        <f t="shared" si="11"/>
        <v>0.5</v>
      </c>
      <c r="W16" s="78">
        <f t="shared" si="12"/>
        <v>0.47</v>
      </c>
      <c r="X16" s="78">
        <f t="shared" si="13"/>
        <v>0.48</v>
      </c>
      <c r="Y16" s="78">
        <f t="shared" si="14"/>
        <v>0.44</v>
      </c>
      <c r="Z16" s="78">
        <f t="shared" si="15"/>
        <v>0.48</v>
      </c>
      <c r="AA16" s="78">
        <f t="shared" si="16"/>
        <v>0.42</v>
      </c>
      <c r="AB16" s="78">
        <f t="shared" si="17"/>
        <v>0.5</v>
      </c>
      <c r="AC16" s="78">
        <f t="shared" si="18"/>
        <v>0.51</v>
      </c>
      <c r="AD16" s="78">
        <f t="shared" si="19"/>
        <v>0.55000000000000004</v>
      </c>
      <c r="AE16" s="78">
        <f t="shared" si="20"/>
        <v>0.46</v>
      </c>
      <c r="AF16" s="78">
        <f t="shared" si="21"/>
        <v>0.51</v>
      </c>
      <c r="AG16" s="78">
        <f t="shared" si="22"/>
        <v>0.41</v>
      </c>
      <c r="AH16" s="78">
        <f t="shared" si="23"/>
        <v>0.45</v>
      </c>
      <c r="AI16" s="78">
        <f t="shared" si="24"/>
        <v>0.48</v>
      </c>
      <c r="AJ16" s="78">
        <f t="shared" si="25"/>
        <v>0.45</v>
      </c>
    </row>
    <row r="17" spans="1:36" ht="12.95" customHeight="1" x14ac:dyDescent="0.15">
      <c r="A17" s="87">
        <v>404</v>
      </c>
      <c r="B17" s="99" t="s">
        <v>136</v>
      </c>
      <c r="C17" s="99"/>
      <c r="D17" s="77">
        <v>12</v>
      </c>
      <c r="E17" s="77">
        <v>12</v>
      </c>
      <c r="F17" s="4">
        <f t="shared" si="0"/>
        <v>7.0000000000000007E-2</v>
      </c>
      <c r="G17" s="5" t="s">
        <v>255</v>
      </c>
      <c r="H17" s="77" t="s">
        <v>495</v>
      </c>
      <c r="I17" s="77" t="s">
        <v>498</v>
      </c>
      <c r="J17" s="1" t="s">
        <v>15</v>
      </c>
      <c r="K17" s="78">
        <f t="shared" si="1"/>
        <v>7.0000000000000007E-2</v>
      </c>
      <c r="L17" s="78">
        <f t="shared" si="2"/>
        <v>7.0000000000000007E-2</v>
      </c>
      <c r="M17" s="78">
        <f t="shared" si="3"/>
        <v>7.0000000000000007E-2</v>
      </c>
      <c r="N17" s="78">
        <f t="shared" si="4"/>
        <v>0.08</v>
      </c>
      <c r="O17" s="78">
        <f t="shared" si="5"/>
        <v>0.08</v>
      </c>
      <c r="P17" s="78">
        <f t="shared" si="26"/>
        <v>7.0000000000000007E-2</v>
      </c>
      <c r="Q17" s="78">
        <f t="shared" si="6"/>
        <v>7.0000000000000007E-2</v>
      </c>
      <c r="R17" s="78">
        <f t="shared" si="7"/>
        <v>7.0000000000000007E-2</v>
      </c>
      <c r="S17" s="78">
        <f t="shared" si="8"/>
        <v>7.0000000000000007E-2</v>
      </c>
      <c r="T17" s="78">
        <f t="shared" si="9"/>
        <v>7.0000000000000007E-2</v>
      </c>
      <c r="U17" s="78">
        <f t="shared" si="10"/>
        <v>7.0000000000000007E-2</v>
      </c>
      <c r="V17" s="78">
        <f t="shared" si="11"/>
        <v>7.0000000000000007E-2</v>
      </c>
      <c r="W17" s="78">
        <f t="shared" si="12"/>
        <v>7.0000000000000007E-2</v>
      </c>
      <c r="X17" s="78">
        <f t="shared" si="13"/>
        <v>7.0000000000000007E-2</v>
      </c>
      <c r="Y17" s="78">
        <f t="shared" si="14"/>
        <v>0.06</v>
      </c>
      <c r="Z17" s="78">
        <f t="shared" si="15"/>
        <v>7.0000000000000007E-2</v>
      </c>
      <c r="AA17" s="78">
        <f t="shared" si="16"/>
        <v>7.0000000000000007E-2</v>
      </c>
      <c r="AB17" s="78">
        <f t="shared" si="17"/>
        <v>7.0000000000000007E-2</v>
      </c>
      <c r="AC17" s="78">
        <f t="shared" si="18"/>
        <v>7.0000000000000007E-2</v>
      </c>
      <c r="AD17" s="78">
        <f t="shared" si="19"/>
        <v>0.09</v>
      </c>
      <c r="AE17" s="78">
        <f t="shared" si="20"/>
        <v>0.06</v>
      </c>
      <c r="AF17" s="78">
        <f t="shared" si="21"/>
        <v>7.0000000000000007E-2</v>
      </c>
      <c r="AG17" s="78">
        <f t="shared" si="22"/>
        <v>0.06</v>
      </c>
      <c r="AH17" s="78">
        <f t="shared" si="23"/>
        <v>7.0000000000000007E-2</v>
      </c>
      <c r="AI17" s="78">
        <f t="shared" si="24"/>
        <v>7.0000000000000007E-2</v>
      </c>
      <c r="AJ17" s="78">
        <f t="shared" si="25"/>
        <v>7.0000000000000007E-2</v>
      </c>
    </row>
    <row r="18" spans="1:36" ht="12.95" customHeight="1" x14ac:dyDescent="0.15">
      <c r="A18" s="87">
        <v>405</v>
      </c>
      <c r="B18" s="99" t="s">
        <v>136</v>
      </c>
      <c r="C18" s="99"/>
      <c r="D18" s="77">
        <v>30</v>
      </c>
      <c r="E18" s="77">
        <v>24</v>
      </c>
      <c r="F18" s="4">
        <f t="shared" si="0"/>
        <v>0.82</v>
      </c>
      <c r="G18" s="5"/>
      <c r="H18" s="77"/>
      <c r="I18" s="77"/>
      <c r="J18" s="1" t="s">
        <v>15</v>
      </c>
      <c r="K18" s="78">
        <f t="shared" si="1"/>
        <v>0.72</v>
      </c>
      <c r="L18" s="78">
        <f t="shared" si="2"/>
        <v>0.82</v>
      </c>
      <c r="M18" s="78">
        <f t="shared" si="3"/>
        <v>0.82</v>
      </c>
      <c r="N18" s="78">
        <f t="shared" si="4"/>
        <v>0.8</v>
      </c>
      <c r="O18" s="78">
        <f t="shared" si="5"/>
        <v>0.79</v>
      </c>
      <c r="P18" s="78">
        <f t="shared" si="26"/>
        <v>0.82</v>
      </c>
      <c r="Q18" s="78">
        <f t="shared" si="6"/>
        <v>0.72</v>
      </c>
      <c r="R18" s="78">
        <f t="shared" si="7"/>
        <v>0.83</v>
      </c>
      <c r="S18" s="78">
        <f t="shared" si="8"/>
        <v>0.83</v>
      </c>
      <c r="T18" s="78">
        <f t="shared" si="9"/>
        <v>0.88</v>
      </c>
      <c r="U18" s="78">
        <f t="shared" si="10"/>
        <v>0.83</v>
      </c>
      <c r="V18" s="78">
        <f t="shared" si="11"/>
        <v>0.84</v>
      </c>
      <c r="W18" s="78">
        <f t="shared" si="12"/>
        <v>0.77</v>
      </c>
      <c r="X18" s="78">
        <f t="shared" si="13"/>
        <v>0.79</v>
      </c>
      <c r="Y18" s="78">
        <f t="shared" si="14"/>
        <v>0.75</v>
      </c>
      <c r="Z18" s="78">
        <f t="shared" si="15"/>
        <v>0.79</v>
      </c>
      <c r="AA18" s="78">
        <f t="shared" si="16"/>
        <v>0.69</v>
      </c>
      <c r="AB18" s="78">
        <f t="shared" si="17"/>
        <v>0.86</v>
      </c>
      <c r="AC18" s="78">
        <f t="shared" si="18"/>
        <v>0.85</v>
      </c>
      <c r="AD18" s="78">
        <f t="shared" si="19"/>
        <v>0.87</v>
      </c>
      <c r="AE18" s="78">
        <f t="shared" si="20"/>
        <v>0.78</v>
      </c>
      <c r="AF18" s="78">
        <f t="shared" si="21"/>
        <v>0.85</v>
      </c>
      <c r="AG18" s="78">
        <f t="shared" si="22"/>
        <v>0.68</v>
      </c>
      <c r="AH18" s="78">
        <f t="shared" si="23"/>
        <v>0.75</v>
      </c>
      <c r="AI18" s="78">
        <f t="shared" si="24"/>
        <v>0.78</v>
      </c>
      <c r="AJ18" s="78">
        <f t="shared" si="25"/>
        <v>0.75</v>
      </c>
    </row>
    <row r="19" spans="1:36" ht="12.95" customHeight="1" x14ac:dyDescent="0.15">
      <c r="A19" s="87">
        <v>406</v>
      </c>
      <c r="B19" s="99" t="s">
        <v>136</v>
      </c>
      <c r="C19" s="99"/>
      <c r="D19" s="77">
        <v>10</v>
      </c>
      <c r="E19" s="77">
        <v>11</v>
      </c>
      <c r="F19" s="4">
        <f t="shared" si="0"/>
        <v>0.05</v>
      </c>
      <c r="G19" s="5" t="s">
        <v>255</v>
      </c>
      <c r="H19" s="77" t="s">
        <v>511</v>
      </c>
      <c r="I19" s="77" t="s">
        <v>498</v>
      </c>
      <c r="J19" s="1" t="s">
        <v>15</v>
      </c>
      <c r="K19" s="78">
        <f t="shared" si="1"/>
        <v>0.05</v>
      </c>
      <c r="L19" s="78">
        <f t="shared" si="2"/>
        <v>0.05</v>
      </c>
      <c r="M19" s="78">
        <f t="shared" si="3"/>
        <v>0.05</v>
      </c>
      <c r="N19" s="78">
        <f t="shared" si="4"/>
        <v>0.05</v>
      </c>
      <c r="O19" s="78">
        <f t="shared" si="5"/>
        <v>0.05</v>
      </c>
      <c r="P19" s="78">
        <f t="shared" si="26"/>
        <v>0.05</v>
      </c>
      <c r="Q19" s="78">
        <f t="shared" si="6"/>
        <v>0.05</v>
      </c>
      <c r="R19" s="78">
        <f t="shared" si="7"/>
        <v>0.05</v>
      </c>
      <c r="S19" s="78">
        <f t="shared" si="8"/>
        <v>0.05</v>
      </c>
      <c r="T19" s="78">
        <f t="shared" si="9"/>
        <v>0.05</v>
      </c>
      <c r="U19" s="78">
        <f t="shared" si="10"/>
        <v>0.05</v>
      </c>
      <c r="V19" s="78">
        <f t="shared" si="11"/>
        <v>0.05</v>
      </c>
      <c r="W19" s="78">
        <f t="shared" si="12"/>
        <v>0.05</v>
      </c>
      <c r="X19" s="78">
        <f t="shared" si="13"/>
        <v>0.05</v>
      </c>
      <c r="Y19" s="78">
        <f t="shared" si="14"/>
        <v>0.04</v>
      </c>
      <c r="Z19" s="78">
        <f t="shared" si="15"/>
        <v>0.05</v>
      </c>
      <c r="AA19" s="78">
        <f t="shared" si="16"/>
        <v>0.04</v>
      </c>
      <c r="AB19" s="78">
        <f t="shared" si="17"/>
        <v>0.04</v>
      </c>
      <c r="AC19" s="78">
        <f t="shared" si="18"/>
        <v>0.05</v>
      </c>
      <c r="AD19" s="78">
        <f t="shared" si="19"/>
        <v>0.06</v>
      </c>
      <c r="AE19" s="78">
        <f t="shared" si="20"/>
        <v>0.04</v>
      </c>
      <c r="AF19" s="78">
        <f t="shared" si="21"/>
        <v>0.04</v>
      </c>
      <c r="AG19" s="78">
        <f t="shared" si="22"/>
        <v>0.04</v>
      </c>
      <c r="AH19" s="78">
        <f t="shared" si="23"/>
        <v>0.04</v>
      </c>
      <c r="AI19" s="78">
        <f t="shared" si="24"/>
        <v>0.05</v>
      </c>
      <c r="AJ19" s="78">
        <f t="shared" si="25"/>
        <v>0.04</v>
      </c>
    </row>
    <row r="20" spans="1:36" ht="12.95" customHeight="1" x14ac:dyDescent="0.15">
      <c r="A20" s="87">
        <v>407</v>
      </c>
      <c r="B20" s="99" t="s">
        <v>136</v>
      </c>
      <c r="C20" s="99"/>
      <c r="D20" s="77">
        <v>16</v>
      </c>
      <c r="E20" s="77">
        <v>16</v>
      </c>
      <c r="F20" s="4">
        <f t="shared" si="0"/>
        <v>0.17</v>
      </c>
      <c r="G20" s="5"/>
      <c r="H20" s="77"/>
      <c r="I20" s="77"/>
      <c r="J20" s="1" t="s">
        <v>15</v>
      </c>
      <c r="K20" s="78">
        <f t="shared" si="1"/>
        <v>0.16</v>
      </c>
      <c r="L20" s="78">
        <f t="shared" si="2"/>
        <v>0.17</v>
      </c>
      <c r="M20" s="78">
        <f t="shared" si="3"/>
        <v>0.17</v>
      </c>
      <c r="N20" s="78">
        <f t="shared" si="4"/>
        <v>0.17</v>
      </c>
      <c r="O20" s="78">
        <f t="shared" si="5"/>
        <v>0.17</v>
      </c>
      <c r="P20" s="78">
        <f t="shared" si="26"/>
        <v>0.17</v>
      </c>
      <c r="Q20" s="78">
        <f t="shared" si="6"/>
        <v>0.15</v>
      </c>
      <c r="R20" s="78">
        <f t="shared" si="7"/>
        <v>0.17</v>
      </c>
      <c r="S20" s="78">
        <f t="shared" si="8"/>
        <v>0.17</v>
      </c>
      <c r="T20" s="78">
        <f t="shared" si="9"/>
        <v>0.18</v>
      </c>
      <c r="U20" s="78">
        <f t="shared" si="10"/>
        <v>0.17</v>
      </c>
      <c r="V20" s="78">
        <f t="shared" si="11"/>
        <v>0.17</v>
      </c>
      <c r="W20" s="78">
        <f t="shared" si="12"/>
        <v>0.16</v>
      </c>
      <c r="X20" s="78">
        <f t="shared" si="13"/>
        <v>0.17</v>
      </c>
      <c r="Y20" s="78">
        <f t="shared" si="14"/>
        <v>0.14000000000000001</v>
      </c>
      <c r="Z20" s="78">
        <f t="shared" si="15"/>
        <v>0.16</v>
      </c>
      <c r="AA20" s="78">
        <f t="shared" si="16"/>
        <v>0.15</v>
      </c>
      <c r="AB20" s="78">
        <f t="shared" si="17"/>
        <v>0.16</v>
      </c>
      <c r="AC20" s="78">
        <f t="shared" si="18"/>
        <v>0.17</v>
      </c>
      <c r="AD20" s="78">
        <f t="shared" si="19"/>
        <v>0.2</v>
      </c>
      <c r="AE20" s="78">
        <f t="shared" si="20"/>
        <v>0.15</v>
      </c>
      <c r="AF20" s="78">
        <f t="shared" si="21"/>
        <v>0.16</v>
      </c>
      <c r="AG20" s="78">
        <f t="shared" si="22"/>
        <v>0.14000000000000001</v>
      </c>
      <c r="AH20" s="78">
        <f t="shared" si="23"/>
        <v>0.15</v>
      </c>
      <c r="AI20" s="78">
        <f t="shared" si="24"/>
        <v>0.17</v>
      </c>
      <c r="AJ20" s="78">
        <f t="shared" si="25"/>
        <v>0.15</v>
      </c>
    </row>
    <row r="21" spans="1:36" ht="12.95" customHeight="1" x14ac:dyDescent="0.15">
      <c r="A21" s="87">
        <v>408</v>
      </c>
      <c r="B21" s="99" t="s">
        <v>37</v>
      </c>
      <c r="C21" s="99"/>
      <c r="D21" s="77">
        <v>16</v>
      </c>
      <c r="E21" s="77">
        <v>17</v>
      </c>
      <c r="F21" s="4">
        <f t="shared" si="0"/>
        <v>0.18</v>
      </c>
      <c r="G21" s="5"/>
      <c r="H21" s="77" t="s">
        <v>512</v>
      </c>
      <c r="I21" s="77" t="s">
        <v>499</v>
      </c>
      <c r="J21" s="1" t="s">
        <v>15</v>
      </c>
      <c r="K21" s="78">
        <f t="shared" si="1"/>
        <v>0.17</v>
      </c>
      <c r="L21" s="78">
        <f t="shared" si="2"/>
        <v>0.18</v>
      </c>
      <c r="M21" s="78">
        <f t="shared" si="3"/>
        <v>0.18</v>
      </c>
      <c r="N21" s="78">
        <f t="shared" si="4"/>
        <v>0.18</v>
      </c>
      <c r="O21" s="78">
        <f t="shared" si="5"/>
        <v>0.18</v>
      </c>
      <c r="P21" s="78">
        <f t="shared" si="26"/>
        <v>0.18</v>
      </c>
      <c r="Q21" s="78">
        <f t="shared" si="6"/>
        <v>0.16</v>
      </c>
      <c r="R21" s="78">
        <f t="shared" si="7"/>
        <v>0.18</v>
      </c>
      <c r="S21" s="78">
        <f t="shared" si="8"/>
        <v>0.18</v>
      </c>
      <c r="T21" s="78">
        <f t="shared" si="9"/>
        <v>0.19</v>
      </c>
      <c r="U21" s="78">
        <f t="shared" si="10"/>
        <v>0.18</v>
      </c>
      <c r="V21" s="78">
        <f t="shared" si="11"/>
        <v>0.18</v>
      </c>
      <c r="W21" s="78">
        <f t="shared" si="12"/>
        <v>0.17</v>
      </c>
      <c r="X21" s="78">
        <f t="shared" si="13"/>
        <v>0.18</v>
      </c>
      <c r="Y21" s="78">
        <f t="shared" si="14"/>
        <v>0.15</v>
      </c>
      <c r="Z21" s="78">
        <f t="shared" si="15"/>
        <v>0.17</v>
      </c>
      <c r="AA21" s="78">
        <f t="shared" si="16"/>
        <v>0.16</v>
      </c>
      <c r="AB21" s="78">
        <f t="shared" si="17"/>
        <v>0.17</v>
      </c>
      <c r="AC21" s="78">
        <f t="shared" si="18"/>
        <v>0.18</v>
      </c>
      <c r="AD21" s="78">
        <f t="shared" si="19"/>
        <v>0.21</v>
      </c>
      <c r="AE21" s="78">
        <f t="shared" si="20"/>
        <v>0.16</v>
      </c>
      <c r="AF21" s="78">
        <f t="shared" si="21"/>
        <v>0.17</v>
      </c>
      <c r="AG21" s="78">
        <f t="shared" si="22"/>
        <v>0.15</v>
      </c>
      <c r="AH21" s="78">
        <f t="shared" si="23"/>
        <v>0.16</v>
      </c>
      <c r="AI21" s="78">
        <f t="shared" si="24"/>
        <v>0.18</v>
      </c>
      <c r="AJ21" s="78">
        <f t="shared" si="25"/>
        <v>0.16</v>
      </c>
    </row>
    <row r="22" spans="1:36" ht="12.95" customHeight="1" x14ac:dyDescent="0.15">
      <c r="A22" s="87">
        <v>409</v>
      </c>
      <c r="B22" s="99" t="s">
        <v>37</v>
      </c>
      <c r="C22" s="99"/>
      <c r="D22" s="77">
        <v>20</v>
      </c>
      <c r="E22" s="77">
        <v>19</v>
      </c>
      <c r="F22" s="4">
        <f t="shared" si="0"/>
        <v>0.3</v>
      </c>
      <c r="G22" s="26"/>
      <c r="H22" s="77"/>
      <c r="I22" s="77"/>
      <c r="J22" s="1" t="s">
        <v>15</v>
      </c>
      <c r="K22" s="78">
        <f t="shared" si="1"/>
        <v>0.28000000000000003</v>
      </c>
      <c r="L22" s="78">
        <f t="shared" si="2"/>
        <v>0.3</v>
      </c>
      <c r="M22" s="78">
        <f t="shared" si="3"/>
        <v>0.31</v>
      </c>
      <c r="N22" s="78">
        <f t="shared" si="4"/>
        <v>0.31</v>
      </c>
      <c r="O22" s="78">
        <f t="shared" si="5"/>
        <v>0.3</v>
      </c>
      <c r="P22" s="78">
        <f t="shared" si="26"/>
        <v>0.3</v>
      </c>
      <c r="Q22" s="78">
        <f t="shared" si="6"/>
        <v>0.27</v>
      </c>
      <c r="R22" s="78">
        <f t="shared" si="7"/>
        <v>0.3</v>
      </c>
      <c r="S22" s="78">
        <f t="shared" si="8"/>
        <v>0.31</v>
      </c>
      <c r="T22" s="78">
        <f t="shared" si="9"/>
        <v>0.33</v>
      </c>
      <c r="U22" s="78">
        <f t="shared" si="10"/>
        <v>0.3</v>
      </c>
      <c r="V22" s="78">
        <f t="shared" si="11"/>
        <v>0.31</v>
      </c>
      <c r="W22" s="78">
        <f t="shared" si="12"/>
        <v>0.28999999999999998</v>
      </c>
      <c r="X22" s="78">
        <f t="shared" si="13"/>
        <v>0.3</v>
      </c>
      <c r="Y22" s="78">
        <f t="shared" si="14"/>
        <v>0.27</v>
      </c>
      <c r="Z22" s="78">
        <f t="shared" si="15"/>
        <v>0.28999999999999998</v>
      </c>
      <c r="AA22" s="78">
        <f t="shared" si="16"/>
        <v>0.26</v>
      </c>
      <c r="AB22" s="78">
        <f t="shared" si="17"/>
        <v>0.3</v>
      </c>
      <c r="AC22" s="78">
        <f t="shared" si="18"/>
        <v>0.31</v>
      </c>
      <c r="AD22" s="78">
        <f t="shared" si="19"/>
        <v>0.35</v>
      </c>
      <c r="AE22" s="78">
        <f t="shared" si="20"/>
        <v>0.28000000000000003</v>
      </c>
      <c r="AF22" s="78">
        <f t="shared" si="21"/>
        <v>0.3</v>
      </c>
      <c r="AG22" s="78">
        <f t="shared" si="22"/>
        <v>0.26</v>
      </c>
      <c r="AH22" s="78">
        <f t="shared" si="23"/>
        <v>0.27</v>
      </c>
      <c r="AI22" s="78">
        <f t="shared" si="24"/>
        <v>0.3</v>
      </c>
      <c r="AJ22" s="78">
        <f t="shared" si="25"/>
        <v>0.27</v>
      </c>
    </row>
    <row r="23" spans="1:36" ht="12.95" customHeight="1" x14ac:dyDescent="0.15">
      <c r="A23" s="87">
        <v>410</v>
      </c>
      <c r="B23" s="99" t="s">
        <v>37</v>
      </c>
      <c r="C23" s="99"/>
      <c r="D23" s="77">
        <v>16</v>
      </c>
      <c r="E23" s="77">
        <v>18</v>
      </c>
      <c r="F23" s="4">
        <f t="shared" si="0"/>
        <v>0.19</v>
      </c>
      <c r="G23" s="5" t="s">
        <v>492</v>
      </c>
      <c r="H23" s="77" t="s">
        <v>494</v>
      </c>
      <c r="I23" s="77" t="s">
        <v>492</v>
      </c>
      <c r="J23" s="1" t="s">
        <v>15</v>
      </c>
      <c r="K23" s="78">
        <f t="shared" si="1"/>
        <v>0.18</v>
      </c>
      <c r="L23" s="78">
        <f t="shared" si="2"/>
        <v>0.19</v>
      </c>
      <c r="M23" s="78">
        <f t="shared" si="3"/>
        <v>0.2</v>
      </c>
      <c r="N23" s="78">
        <f t="shared" si="4"/>
        <v>0.19</v>
      </c>
      <c r="O23" s="78">
        <f t="shared" si="5"/>
        <v>0.19</v>
      </c>
      <c r="P23" s="78">
        <f t="shared" si="26"/>
        <v>0.19</v>
      </c>
      <c r="Q23" s="78">
        <f t="shared" si="6"/>
        <v>0.17</v>
      </c>
      <c r="R23" s="78">
        <f t="shared" si="7"/>
        <v>0.19</v>
      </c>
      <c r="S23" s="78">
        <f t="shared" si="8"/>
        <v>0.2</v>
      </c>
      <c r="T23" s="78">
        <f t="shared" si="9"/>
        <v>0.21</v>
      </c>
      <c r="U23" s="78">
        <f t="shared" si="10"/>
        <v>0.19</v>
      </c>
      <c r="V23" s="78">
        <f t="shared" si="11"/>
        <v>0.19</v>
      </c>
      <c r="W23" s="78">
        <f t="shared" si="12"/>
        <v>0.18</v>
      </c>
      <c r="X23" s="78">
        <f t="shared" si="13"/>
        <v>0.19</v>
      </c>
      <c r="Y23" s="78">
        <f t="shared" si="14"/>
        <v>0.16</v>
      </c>
      <c r="Z23" s="78">
        <f t="shared" si="15"/>
        <v>0.18</v>
      </c>
      <c r="AA23" s="78">
        <f t="shared" si="16"/>
        <v>0.17</v>
      </c>
      <c r="AB23" s="78">
        <f t="shared" si="17"/>
        <v>0.18</v>
      </c>
      <c r="AC23" s="78">
        <f t="shared" si="18"/>
        <v>0.19</v>
      </c>
      <c r="AD23" s="78">
        <f t="shared" si="19"/>
        <v>0.23</v>
      </c>
      <c r="AE23" s="78">
        <f t="shared" si="20"/>
        <v>0.17</v>
      </c>
      <c r="AF23" s="78">
        <f t="shared" si="21"/>
        <v>0.18</v>
      </c>
      <c r="AG23" s="78">
        <f t="shared" si="22"/>
        <v>0.16</v>
      </c>
      <c r="AH23" s="78">
        <f t="shared" si="23"/>
        <v>0.17</v>
      </c>
      <c r="AI23" s="78">
        <f t="shared" si="24"/>
        <v>0.19</v>
      </c>
      <c r="AJ23" s="78">
        <f t="shared" si="25"/>
        <v>0.17</v>
      </c>
    </row>
    <row r="24" spans="1:36" ht="12.95" customHeight="1" x14ac:dyDescent="0.15">
      <c r="A24" s="87">
        <v>411</v>
      </c>
      <c r="B24" s="99" t="s">
        <v>37</v>
      </c>
      <c r="C24" s="99"/>
      <c r="D24" s="77">
        <v>18</v>
      </c>
      <c r="E24" s="77">
        <v>18</v>
      </c>
      <c r="F24" s="4">
        <f t="shared" si="0"/>
        <v>0.24</v>
      </c>
      <c r="G24" s="5"/>
      <c r="H24" s="77"/>
      <c r="I24" s="77"/>
      <c r="J24" s="1" t="s">
        <v>15</v>
      </c>
      <c r="K24" s="78">
        <f t="shared" si="1"/>
        <v>0.22</v>
      </c>
      <c r="L24" s="78">
        <f t="shared" si="2"/>
        <v>0.24</v>
      </c>
      <c r="M24" s="78">
        <f t="shared" si="3"/>
        <v>0.24</v>
      </c>
      <c r="N24" s="78">
        <f t="shared" si="4"/>
        <v>0.24</v>
      </c>
      <c r="O24" s="78">
        <f t="shared" si="5"/>
        <v>0.24</v>
      </c>
      <c r="P24" s="78">
        <f t="shared" si="26"/>
        <v>0.24</v>
      </c>
      <c r="Q24" s="78">
        <f t="shared" si="6"/>
        <v>0.22</v>
      </c>
      <c r="R24" s="78">
        <f t="shared" si="7"/>
        <v>0.23</v>
      </c>
      <c r="S24" s="78">
        <f t="shared" si="8"/>
        <v>0.24</v>
      </c>
      <c r="T24" s="78">
        <f t="shared" si="9"/>
        <v>0.25</v>
      </c>
      <c r="U24" s="78">
        <f t="shared" si="10"/>
        <v>0.23</v>
      </c>
      <c r="V24" s="78">
        <f t="shared" si="11"/>
        <v>0.24</v>
      </c>
      <c r="W24" s="78">
        <f t="shared" si="12"/>
        <v>0.23</v>
      </c>
      <c r="X24" s="78">
        <f t="shared" si="13"/>
        <v>0.23</v>
      </c>
      <c r="Y24" s="78">
        <f t="shared" si="14"/>
        <v>0.2</v>
      </c>
      <c r="Z24" s="78">
        <f t="shared" si="15"/>
        <v>0.23</v>
      </c>
      <c r="AA24" s="78">
        <f t="shared" si="16"/>
        <v>0.21</v>
      </c>
      <c r="AB24" s="78">
        <f t="shared" si="17"/>
        <v>0.23</v>
      </c>
      <c r="AC24" s="78">
        <f t="shared" si="18"/>
        <v>0.24</v>
      </c>
      <c r="AD24" s="78">
        <f t="shared" si="19"/>
        <v>0.27</v>
      </c>
      <c r="AE24" s="78">
        <f t="shared" si="20"/>
        <v>0.21</v>
      </c>
      <c r="AF24" s="78">
        <f t="shared" si="21"/>
        <v>0.23</v>
      </c>
      <c r="AG24" s="78">
        <f t="shared" si="22"/>
        <v>0.2</v>
      </c>
      <c r="AH24" s="78">
        <f t="shared" si="23"/>
        <v>0.21</v>
      </c>
      <c r="AI24" s="78">
        <f t="shared" si="24"/>
        <v>0.23</v>
      </c>
      <c r="AJ24" s="78">
        <f t="shared" si="25"/>
        <v>0.21</v>
      </c>
    </row>
    <row r="25" spans="1:36" ht="12.95" customHeight="1" x14ac:dyDescent="0.15">
      <c r="A25" s="87">
        <v>412</v>
      </c>
      <c r="B25" s="99" t="s">
        <v>37</v>
      </c>
      <c r="C25" s="99"/>
      <c r="D25" s="77">
        <v>18</v>
      </c>
      <c r="E25" s="77">
        <v>18</v>
      </c>
      <c r="F25" s="4">
        <f t="shared" si="0"/>
        <v>0.24</v>
      </c>
      <c r="G25" s="5" t="s">
        <v>492</v>
      </c>
      <c r="H25" s="77" t="s">
        <v>494</v>
      </c>
      <c r="I25" s="77" t="s">
        <v>492</v>
      </c>
      <c r="J25" s="1" t="s">
        <v>15</v>
      </c>
      <c r="K25" s="78">
        <f t="shared" si="1"/>
        <v>0.22</v>
      </c>
      <c r="L25" s="78">
        <f t="shared" si="2"/>
        <v>0.24</v>
      </c>
      <c r="M25" s="78">
        <f t="shared" si="3"/>
        <v>0.24</v>
      </c>
      <c r="N25" s="78">
        <f t="shared" si="4"/>
        <v>0.24</v>
      </c>
      <c r="O25" s="78">
        <f t="shared" si="5"/>
        <v>0.24</v>
      </c>
      <c r="P25" s="78">
        <f t="shared" si="26"/>
        <v>0.24</v>
      </c>
      <c r="Q25" s="78">
        <f t="shared" si="6"/>
        <v>0.22</v>
      </c>
      <c r="R25" s="78">
        <f t="shared" si="7"/>
        <v>0.23</v>
      </c>
      <c r="S25" s="78">
        <f t="shared" si="8"/>
        <v>0.24</v>
      </c>
      <c r="T25" s="78">
        <f t="shared" si="9"/>
        <v>0.25</v>
      </c>
      <c r="U25" s="78">
        <f t="shared" si="10"/>
        <v>0.23</v>
      </c>
      <c r="V25" s="78">
        <f t="shared" si="11"/>
        <v>0.24</v>
      </c>
      <c r="W25" s="78">
        <f t="shared" si="12"/>
        <v>0.23</v>
      </c>
      <c r="X25" s="78">
        <f t="shared" si="13"/>
        <v>0.23</v>
      </c>
      <c r="Y25" s="78">
        <f t="shared" si="14"/>
        <v>0.2</v>
      </c>
      <c r="Z25" s="78">
        <f t="shared" si="15"/>
        <v>0.23</v>
      </c>
      <c r="AA25" s="78">
        <f t="shared" si="16"/>
        <v>0.21</v>
      </c>
      <c r="AB25" s="78">
        <f t="shared" si="17"/>
        <v>0.23</v>
      </c>
      <c r="AC25" s="78">
        <f t="shared" si="18"/>
        <v>0.24</v>
      </c>
      <c r="AD25" s="78">
        <f t="shared" si="19"/>
        <v>0.27</v>
      </c>
      <c r="AE25" s="78">
        <f t="shared" si="20"/>
        <v>0.21</v>
      </c>
      <c r="AF25" s="78">
        <f t="shared" si="21"/>
        <v>0.23</v>
      </c>
      <c r="AG25" s="78">
        <f t="shared" si="22"/>
        <v>0.2</v>
      </c>
      <c r="AH25" s="78">
        <f t="shared" si="23"/>
        <v>0.21</v>
      </c>
      <c r="AI25" s="78">
        <f t="shared" si="24"/>
        <v>0.23</v>
      </c>
      <c r="AJ25" s="78">
        <f t="shared" si="25"/>
        <v>0.21</v>
      </c>
    </row>
    <row r="26" spans="1:36" ht="12.95" customHeight="1" x14ac:dyDescent="0.15">
      <c r="A26" s="87">
        <v>413</v>
      </c>
      <c r="B26" s="99" t="s">
        <v>37</v>
      </c>
      <c r="C26" s="99"/>
      <c r="D26" s="77">
        <v>24</v>
      </c>
      <c r="E26" s="77">
        <v>19</v>
      </c>
      <c r="F26" s="4">
        <f t="shared" si="0"/>
        <v>0.42</v>
      </c>
      <c r="G26" s="5"/>
      <c r="H26" s="77"/>
      <c r="I26" s="77"/>
      <c r="J26" s="1" t="s">
        <v>15</v>
      </c>
      <c r="K26" s="78">
        <f t="shared" si="1"/>
        <v>0.38</v>
      </c>
      <c r="L26" s="78">
        <f t="shared" si="2"/>
        <v>0.42</v>
      </c>
      <c r="M26" s="78">
        <f t="shared" si="3"/>
        <v>0.42</v>
      </c>
      <c r="N26" s="78">
        <f t="shared" si="4"/>
        <v>0.42</v>
      </c>
      <c r="O26" s="78">
        <f t="shared" si="5"/>
        <v>0.42</v>
      </c>
      <c r="P26" s="78">
        <f t="shared" si="26"/>
        <v>0.42</v>
      </c>
      <c r="Q26" s="78">
        <f t="shared" si="6"/>
        <v>0.38</v>
      </c>
      <c r="R26" s="78">
        <f t="shared" si="7"/>
        <v>0.43</v>
      </c>
      <c r="S26" s="78">
        <f t="shared" si="8"/>
        <v>0.43</v>
      </c>
      <c r="T26" s="78">
        <f t="shared" si="9"/>
        <v>0.44</v>
      </c>
      <c r="U26" s="78">
        <f t="shared" si="10"/>
        <v>0.43</v>
      </c>
      <c r="V26" s="78">
        <f t="shared" si="11"/>
        <v>0.44</v>
      </c>
      <c r="W26" s="78">
        <f t="shared" si="12"/>
        <v>0.41</v>
      </c>
      <c r="X26" s="78">
        <f t="shared" si="13"/>
        <v>0.42</v>
      </c>
      <c r="Y26" s="78">
        <f t="shared" si="14"/>
        <v>0.38</v>
      </c>
      <c r="Z26" s="78">
        <f t="shared" si="15"/>
        <v>0.42</v>
      </c>
      <c r="AA26" s="78">
        <f t="shared" si="16"/>
        <v>0.37</v>
      </c>
      <c r="AB26" s="78">
        <f t="shared" si="17"/>
        <v>0.44</v>
      </c>
      <c r="AC26" s="78">
        <f t="shared" si="18"/>
        <v>0.44</v>
      </c>
      <c r="AD26" s="78">
        <f t="shared" si="19"/>
        <v>0.47</v>
      </c>
      <c r="AE26" s="78">
        <f t="shared" si="20"/>
        <v>0.39</v>
      </c>
      <c r="AF26" s="78">
        <f t="shared" si="21"/>
        <v>0.44</v>
      </c>
      <c r="AG26" s="78">
        <f t="shared" si="22"/>
        <v>0.36</v>
      </c>
      <c r="AH26" s="78">
        <f t="shared" si="23"/>
        <v>0.39</v>
      </c>
      <c r="AI26" s="78">
        <f t="shared" si="24"/>
        <v>0.41</v>
      </c>
      <c r="AJ26" s="78">
        <f t="shared" si="25"/>
        <v>0.39</v>
      </c>
    </row>
    <row r="27" spans="1:36" ht="12.95" customHeight="1" x14ac:dyDescent="0.15">
      <c r="A27" s="77"/>
      <c r="B27" s="99"/>
      <c r="C27" s="99"/>
      <c r="D27" s="77"/>
      <c r="E27" s="77"/>
      <c r="F27" s="4" t="str">
        <f t="shared" si="0"/>
        <v/>
      </c>
      <c r="G27" s="5"/>
      <c r="H27" s="77"/>
      <c r="I27" s="77"/>
      <c r="J27" s="1" t="s">
        <v>15</v>
      </c>
      <c r="K27" s="78" t="e">
        <f t="shared" si="1"/>
        <v>#NUM!</v>
      </c>
      <c r="L27" s="78" t="e">
        <f t="shared" si="2"/>
        <v>#NUM!</v>
      </c>
      <c r="M27" s="78" t="e">
        <f t="shared" si="3"/>
        <v>#NUM!</v>
      </c>
      <c r="N27" s="78" t="e">
        <f t="shared" si="4"/>
        <v>#NUM!</v>
      </c>
      <c r="O27" s="78" t="e">
        <f t="shared" si="5"/>
        <v>#NUM!</v>
      </c>
      <c r="P27" s="78" t="e">
        <f t="shared" si="26"/>
        <v>#N/A</v>
      </c>
      <c r="Q27" s="78" t="e">
        <f t="shared" si="6"/>
        <v>#NUM!</v>
      </c>
      <c r="R27" s="78" t="e">
        <f t="shared" si="7"/>
        <v>#NUM!</v>
      </c>
      <c r="S27" s="78" t="e">
        <f t="shared" si="8"/>
        <v>#NUM!</v>
      </c>
      <c r="T27" s="78" t="e">
        <f t="shared" si="9"/>
        <v>#NUM!</v>
      </c>
      <c r="U27" s="78" t="e">
        <f t="shared" si="10"/>
        <v>#N/A</v>
      </c>
      <c r="V27" s="78" t="e">
        <f t="shared" si="11"/>
        <v>#NUM!</v>
      </c>
      <c r="W27" s="78" t="e">
        <f t="shared" si="12"/>
        <v>#NUM!</v>
      </c>
      <c r="X27" s="78" t="e">
        <f t="shared" si="13"/>
        <v>#NUM!</v>
      </c>
      <c r="Y27" s="78" t="e">
        <f t="shared" si="14"/>
        <v>#NUM!</v>
      </c>
      <c r="Z27" s="78" t="e">
        <f t="shared" si="15"/>
        <v>#N/A</v>
      </c>
      <c r="AA27" s="78" t="e">
        <f t="shared" si="16"/>
        <v>#NUM!</v>
      </c>
      <c r="AB27" s="78" t="e">
        <f t="shared" si="17"/>
        <v>#NUM!</v>
      </c>
      <c r="AC27" s="78" t="e">
        <f t="shared" si="18"/>
        <v>#NUM!</v>
      </c>
      <c r="AD27" s="78" t="e">
        <f t="shared" si="19"/>
        <v>#NUM!</v>
      </c>
      <c r="AE27" s="78" t="e">
        <f t="shared" si="20"/>
        <v>#NUM!</v>
      </c>
      <c r="AF27" s="78" t="e">
        <f t="shared" si="21"/>
        <v>#N/A</v>
      </c>
      <c r="AG27" s="78" t="e">
        <f t="shared" si="22"/>
        <v>#NUM!</v>
      </c>
      <c r="AH27" s="78" t="e">
        <f t="shared" si="23"/>
        <v>#NUM!</v>
      </c>
      <c r="AI27" s="78" t="e">
        <f t="shared" si="24"/>
        <v>#NUM!</v>
      </c>
      <c r="AJ27" s="78" t="e">
        <f t="shared" si="25"/>
        <v>#N/A</v>
      </c>
    </row>
    <row r="28" spans="1:36" ht="12.95" customHeight="1" x14ac:dyDescent="0.15">
      <c r="A28" s="77"/>
      <c r="B28" s="99"/>
      <c r="C28" s="99"/>
      <c r="D28" s="77"/>
      <c r="E28" s="77"/>
      <c r="F28" s="4" t="str">
        <f t="shared" si="0"/>
        <v/>
      </c>
      <c r="G28" s="5"/>
      <c r="H28" s="77"/>
      <c r="I28" s="77"/>
      <c r="J28" s="1" t="s">
        <v>15</v>
      </c>
      <c r="K28" s="78" t="e">
        <f t="shared" si="1"/>
        <v>#NUM!</v>
      </c>
      <c r="L28" s="78" t="e">
        <f t="shared" si="2"/>
        <v>#NUM!</v>
      </c>
      <c r="M28" s="78" t="e">
        <f t="shared" si="3"/>
        <v>#NUM!</v>
      </c>
      <c r="N28" s="8" t="e">
        <f t="shared" si="4"/>
        <v>#NUM!</v>
      </c>
      <c r="O28" s="78" t="e">
        <f t="shared" si="5"/>
        <v>#NUM!</v>
      </c>
      <c r="P28" s="78" t="e">
        <f t="shared" si="26"/>
        <v>#N/A</v>
      </c>
      <c r="Q28" s="78" t="e">
        <f t="shared" si="6"/>
        <v>#NUM!</v>
      </c>
      <c r="R28" s="78" t="e">
        <f t="shared" si="7"/>
        <v>#NUM!</v>
      </c>
      <c r="S28" s="78" t="e">
        <f t="shared" si="8"/>
        <v>#NUM!</v>
      </c>
      <c r="T28" s="78" t="e">
        <f t="shared" si="9"/>
        <v>#NUM!</v>
      </c>
      <c r="U28" s="78" t="e">
        <f t="shared" si="10"/>
        <v>#N/A</v>
      </c>
      <c r="V28" s="78" t="e">
        <f t="shared" si="11"/>
        <v>#NUM!</v>
      </c>
      <c r="W28" s="78" t="e">
        <f t="shared" si="12"/>
        <v>#NUM!</v>
      </c>
      <c r="X28" s="78" t="e">
        <f t="shared" si="13"/>
        <v>#NUM!</v>
      </c>
      <c r="Y28" s="78" t="e">
        <f t="shared" si="14"/>
        <v>#NUM!</v>
      </c>
      <c r="Z28" s="78" t="e">
        <f t="shared" si="15"/>
        <v>#N/A</v>
      </c>
      <c r="AA28" s="78" t="e">
        <f t="shared" si="16"/>
        <v>#NUM!</v>
      </c>
      <c r="AB28" s="78" t="e">
        <f t="shared" si="17"/>
        <v>#NUM!</v>
      </c>
      <c r="AC28" s="78" t="e">
        <f t="shared" si="18"/>
        <v>#NUM!</v>
      </c>
      <c r="AD28" s="78" t="e">
        <f t="shared" si="19"/>
        <v>#NUM!</v>
      </c>
      <c r="AE28" s="78" t="e">
        <f t="shared" si="20"/>
        <v>#NUM!</v>
      </c>
      <c r="AF28" s="78" t="e">
        <f t="shared" si="21"/>
        <v>#N/A</v>
      </c>
      <c r="AG28" s="78" t="e">
        <f t="shared" si="22"/>
        <v>#NUM!</v>
      </c>
      <c r="AH28" s="78" t="e">
        <f t="shared" si="23"/>
        <v>#NUM!</v>
      </c>
      <c r="AI28" s="78" t="e">
        <f t="shared" si="24"/>
        <v>#NUM!</v>
      </c>
      <c r="AJ28" s="78" t="e">
        <f t="shared" si="25"/>
        <v>#N/A</v>
      </c>
    </row>
    <row r="29" spans="1:36" ht="12.95" customHeight="1" x14ac:dyDescent="0.15">
      <c r="A29" s="77"/>
      <c r="B29" s="99"/>
      <c r="C29" s="99"/>
      <c r="D29" s="77"/>
      <c r="E29" s="77"/>
      <c r="F29" s="4" t="str">
        <f t="shared" si="0"/>
        <v/>
      </c>
      <c r="G29" s="5"/>
      <c r="H29" s="77"/>
      <c r="I29" s="77"/>
      <c r="J29" s="1" t="s">
        <v>15</v>
      </c>
      <c r="K29" s="78" t="e">
        <f t="shared" si="1"/>
        <v>#NUM!</v>
      </c>
      <c r="L29" s="78" t="e">
        <f t="shared" si="2"/>
        <v>#NUM!</v>
      </c>
      <c r="M29" s="78" t="e">
        <f t="shared" si="3"/>
        <v>#NUM!</v>
      </c>
      <c r="N29" s="78" t="e">
        <f t="shared" si="4"/>
        <v>#NUM!</v>
      </c>
      <c r="O29" s="78" t="e">
        <f t="shared" si="5"/>
        <v>#NUM!</v>
      </c>
      <c r="P29" s="78" t="e">
        <f t="shared" si="26"/>
        <v>#N/A</v>
      </c>
      <c r="Q29" s="78" t="e">
        <f t="shared" si="6"/>
        <v>#NUM!</v>
      </c>
      <c r="R29" s="78" t="e">
        <f t="shared" si="7"/>
        <v>#NUM!</v>
      </c>
      <c r="S29" s="78" t="e">
        <f t="shared" si="8"/>
        <v>#NUM!</v>
      </c>
      <c r="T29" s="78" t="e">
        <f t="shared" si="9"/>
        <v>#NUM!</v>
      </c>
      <c r="U29" s="78" t="e">
        <f t="shared" si="10"/>
        <v>#N/A</v>
      </c>
      <c r="V29" s="78" t="e">
        <f t="shared" si="11"/>
        <v>#NUM!</v>
      </c>
      <c r="W29" s="78" t="e">
        <f t="shared" si="12"/>
        <v>#NUM!</v>
      </c>
      <c r="X29" s="78" t="e">
        <f t="shared" si="13"/>
        <v>#NUM!</v>
      </c>
      <c r="Y29" s="78" t="e">
        <f t="shared" si="14"/>
        <v>#NUM!</v>
      </c>
      <c r="Z29" s="78" t="e">
        <f t="shared" si="15"/>
        <v>#N/A</v>
      </c>
      <c r="AA29" s="78" t="e">
        <f t="shared" si="16"/>
        <v>#NUM!</v>
      </c>
      <c r="AB29" s="78" t="e">
        <f t="shared" si="17"/>
        <v>#NUM!</v>
      </c>
      <c r="AC29" s="78" t="e">
        <f t="shared" si="18"/>
        <v>#NUM!</v>
      </c>
      <c r="AD29" s="78" t="e">
        <f t="shared" si="19"/>
        <v>#NUM!</v>
      </c>
      <c r="AE29" s="78" t="e">
        <f t="shared" si="20"/>
        <v>#NUM!</v>
      </c>
      <c r="AF29" s="78" t="e">
        <f t="shared" si="21"/>
        <v>#N/A</v>
      </c>
      <c r="AG29" s="78" t="e">
        <f t="shared" si="22"/>
        <v>#NUM!</v>
      </c>
      <c r="AH29" s="78" t="e">
        <f t="shared" si="23"/>
        <v>#NUM!</v>
      </c>
      <c r="AI29" s="78" t="e">
        <f t="shared" si="24"/>
        <v>#NUM!</v>
      </c>
      <c r="AJ29" s="78" t="e">
        <f t="shared" si="25"/>
        <v>#N/A</v>
      </c>
    </row>
    <row r="30" spans="1:36" ht="12.95" customHeight="1" x14ac:dyDescent="0.15">
      <c r="A30" s="77"/>
      <c r="B30" s="99"/>
      <c r="C30" s="99"/>
      <c r="D30" s="77"/>
      <c r="E30" s="77"/>
      <c r="F30" s="4" t="str">
        <f t="shared" si="0"/>
        <v/>
      </c>
      <c r="G30" s="5"/>
      <c r="H30" s="77"/>
      <c r="I30" s="77"/>
      <c r="J30" s="1" t="s">
        <v>15</v>
      </c>
      <c r="K30" s="78" t="e">
        <f t="shared" si="1"/>
        <v>#NUM!</v>
      </c>
      <c r="L30" s="78" t="e">
        <f t="shared" si="2"/>
        <v>#NUM!</v>
      </c>
      <c r="M30" s="78" t="e">
        <f t="shared" si="3"/>
        <v>#NUM!</v>
      </c>
      <c r="N30" s="78" t="e">
        <f t="shared" si="4"/>
        <v>#NUM!</v>
      </c>
      <c r="O30" s="78" t="e">
        <f t="shared" si="5"/>
        <v>#NUM!</v>
      </c>
      <c r="P30" s="78" t="e">
        <f t="shared" si="26"/>
        <v>#N/A</v>
      </c>
      <c r="Q30" s="78" t="e">
        <f t="shared" si="6"/>
        <v>#NUM!</v>
      </c>
      <c r="R30" s="78" t="e">
        <f t="shared" si="7"/>
        <v>#NUM!</v>
      </c>
      <c r="S30" s="78" t="e">
        <f t="shared" si="8"/>
        <v>#NUM!</v>
      </c>
      <c r="T30" s="78" t="e">
        <f t="shared" si="9"/>
        <v>#NUM!</v>
      </c>
      <c r="U30" s="78" t="e">
        <f t="shared" si="10"/>
        <v>#N/A</v>
      </c>
      <c r="V30" s="78" t="e">
        <f t="shared" si="11"/>
        <v>#NUM!</v>
      </c>
      <c r="W30" s="78" t="e">
        <f t="shared" si="12"/>
        <v>#NUM!</v>
      </c>
      <c r="X30" s="78" t="e">
        <f t="shared" si="13"/>
        <v>#NUM!</v>
      </c>
      <c r="Y30" s="78" t="e">
        <f t="shared" si="14"/>
        <v>#NUM!</v>
      </c>
      <c r="Z30" s="78" t="e">
        <f t="shared" si="15"/>
        <v>#N/A</v>
      </c>
      <c r="AA30" s="78" t="e">
        <f t="shared" si="16"/>
        <v>#NUM!</v>
      </c>
      <c r="AB30" s="78" t="e">
        <f t="shared" si="17"/>
        <v>#NUM!</v>
      </c>
      <c r="AC30" s="78" t="e">
        <f t="shared" si="18"/>
        <v>#NUM!</v>
      </c>
      <c r="AD30" s="78" t="e">
        <f t="shared" si="19"/>
        <v>#NUM!</v>
      </c>
      <c r="AE30" s="78" t="e">
        <f t="shared" si="20"/>
        <v>#NUM!</v>
      </c>
      <c r="AF30" s="78" t="e">
        <f t="shared" si="21"/>
        <v>#N/A</v>
      </c>
      <c r="AG30" s="78" t="e">
        <f t="shared" si="22"/>
        <v>#NUM!</v>
      </c>
      <c r="AH30" s="78" t="e">
        <f t="shared" si="23"/>
        <v>#NUM!</v>
      </c>
      <c r="AI30" s="78" t="e">
        <f t="shared" si="24"/>
        <v>#NUM!</v>
      </c>
      <c r="AJ30" s="78" t="e">
        <f t="shared" si="25"/>
        <v>#N/A</v>
      </c>
    </row>
    <row r="31" spans="1:36" ht="12.95" customHeight="1" x14ac:dyDescent="0.15">
      <c r="A31" s="77"/>
      <c r="B31" s="99"/>
      <c r="C31" s="99"/>
      <c r="D31" s="77"/>
      <c r="E31" s="77"/>
      <c r="F31" s="4" t="str">
        <f t="shared" si="0"/>
        <v/>
      </c>
      <c r="G31" s="5"/>
      <c r="H31" s="77"/>
      <c r="I31" s="77"/>
      <c r="J31" s="1" t="s">
        <v>15</v>
      </c>
      <c r="K31" s="78" t="e">
        <f t="shared" si="1"/>
        <v>#NUM!</v>
      </c>
      <c r="L31" s="78" t="e">
        <f t="shared" si="2"/>
        <v>#NUM!</v>
      </c>
      <c r="M31" s="78" t="e">
        <f t="shared" si="3"/>
        <v>#NUM!</v>
      </c>
      <c r="N31" s="78" t="e">
        <f t="shared" si="4"/>
        <v>#NUM!</v>
      </c>
      <c r="O31" s="78" t="e">
        <f t="shared" si="5"/>
        <v>#NUM!</v>
      </c>
      <c r="P31" s="78" t="e">
        <f t="shared" si="26"/>
        <v>#N/A</v>
      </c>
      <c r="Q31" s="78" t="e">
        <f t="shared" si="6"/>
        <v>#NUM!</v>
      </c>
      <c r="R31" s="78" t="e">
        <f t="shared" si="7"/>
        <v>#NUM!</v>
      </c>
      <c r="S31" s="78" t="e">
        <f t="shared" si="8"/>
        <v>#NUM!</v>
      </c>
      <c r="T31" s="78" t="e">
        <f t="shared" si="9"/>
        <v>#NUM!</v>
      </c>
      <c r="U31" s="78" t="e">
        <f t="shared" si="10"/>
        <v>#N/A</v>
      </c>
      <c r="V31" s="78" t="e">
        <f t="shared" si="11"/>
        <v>#NUM!</v>
      </c>
      <c r="W31" s="78" t="e">
        <f t="shared" si="12"/>
        <v>#NUM!</v>
      </c>
      <c r="X31" s="78" t="e">
        <f t="shared" si="13"/>
        <v>#NUM!</v>
      </c>
      <c r="Y31" s="78" t="e">
        <f t="shared" si="14"/>
        <v>#NUM!</v>
      </c>
      <c r="Z31" s="78" t="e">
        <f t="shared" si="15"/>
        <v>#N/A</v>
      </c>
      <c r="AA31" s="78" t="e">
        <f t="shared" si="16"/>
        <v>#NUM!</v>
      </c>
      <c r="AB31" s="78" t="e">
        <f t="shared" si="17"/>
        <v>#NUM!</v>
      </c>
      <c r="AC31" s="78" t="e">
        <f t="shared" si="18"/>
        <v>#NUM!</v>
      </c>
      <c r="AD31" s="78" t="e">
        <f t="shared" si="19"/>
        <v>#NUM!</v>
      </c>
      <c r="AE31" s="78" t="e">
        <f t="shared" si="20"/>
        <v>#NUM!</v>
      </c>
      <c r="AF31" s="78" t="e">
        <f t="shared" si="21"/>
        <v>#N/A</v>
      </c>
      <c r="AG31" s="78" t="e">
        <f t="shared" si="22"/>
        <v>#NUM!</v>
      </c>
      <c r="AH31" s="78" t="e">
        <f t="shared" si="23"/>
        <v>#NUM!</v>
      </c>
      <c r="AI31" s="78" t="e">
        <f t="shared" si="24"/>
        <v>#NUM!</v>
      </c>
      <c r="AJ31" s="78" t="e">
        <f t="shared" si="25"/>
        <v>#N/A</v>
      </c>
    </row>
    <row r="32" spans="1:36" ht="12.95" customHeight="1" x14ac:dyDescent="0.15">
      <c r="A32" s="77"/>
      <c r="B32" s="99"/>
      <c r="C32" s="99"/>
      <c r="D32" s="77"/>
      <c r="E32" s="77"/>
      <c r="F32" s="4" t="str">
        <f t="shared" si="0"/>
        <v/>
      </c>
      <c r="G32" s="5"/>
      <c r="H32" s="77"/>
      <c r="I32" s="77"/>
      <c r="J32" s="1" t="s">
        <v>15</v>
      </c>
      <c r="K32" s="78" t="e">
        <f t="shared" si="1"/>
        <v>#NUM!</v>
      </c>
      <c r="L32" s="78" t="e">
        <f t="shared" si="2"/>
        <v>#NUM!</v>
      </c>
      <c r="M32" s="78" t="e">
        <f t="shared" si="3"/>
        <v>#NUM!</v>
      </c>
      <c r="N32" s="78" t="e">
        <f t="shared" si="4"/>
        <v>#NUM!</v>
      </c>
      <c r="O32" s="78" t="e">
        <f t="shared" si="5"/>
        <v>#NUM!</v>
      </c>
      <c r="P32" s="78" t="e">
        <f t="shared" si="26"/>
        <v>#N/A</v>
      </c>
      <c r="Q32" s="78" t="e">
        <f t="shared" si="6"/>
        <v>#NUM!</v>
      </c>
      <c r="R32" s="78" t="e">
        <f t="shared" si="7"/>
        <v>#NUM!</v>
      </c>
      <c r="S32" s="78" t="e">
        <f t="shared" si="8"/>
        <v>#NUM!</v>
      </c>
      <c r="T32" s="78" t="e">
        <f t="shared" si="9"/>
        <v>#NUM!</v>
      </c>
      <c r="U32" s="78" t="e">
        <f t="shared" si="10"/>
        <v>#N/A</v>
      </c>
      <c r="V32" s="78" t="e">
        <f t="shared" si="11"/>
        <v>#NUM!</v>
      </c>
      <c r="W32" s="78" t="e">
        <f t="shared" si="12"/>
        <v>#NUM!</v>
      </c>
      <c r="X32" s="78" t="e">
        <f t="shared" si="13"/>
        <v>#NUM!</v>
      </c>
      <c r="Y32" s="78" t="e">
        <f t="shared" si="14"/>
        <v>#NUM!</v>
      </c>
      <c r="Z32" s="78" t="e">
        <f t="shared" si="15"/>
        <v>#N/A</v>
      </c>
      <c r="AA32" s="78" t="e">
        <f t="shared" si="16"/>
        <v>#NUM!</v>
      </c>
      <c r="AB32" s="78" t="e">
        <f t="shared" si="17"/>
        <v>#NUM!</v>
      </c>
      <c r="AC32" s="78" t="e">
        <f t="shared" si="18"/>
        <v>#NUM!</v>
      </c>
      <c r="AD32" s="78" t="e">
        <f t="shared" si="19"/>
        <v>#NUM!</v>
      </c>
      <c r="AE32" s="78" t="e">
        <f t="shared" si="20"/>
        <v>#NUM!</v>
      </c>
      <c r="AF32" s="78" t="e">
        <f t="shared" si="21"/>
        <v>#N/A</v>
      </c>
      <c r="AG32" s="78" t="e">
        <f t="shared" si="22"/>
        <v>#NUM!</v>
      </c>
      <c r="AH32" s="78" t="e">
        <f t="shared" si="23"/>
        <v>#NUM!</v>
      </c>
      <c r="AI32" s="78" t="e">
        <f t="shared" si="24"/>
        <v>#NUM!</v>
      </c>
      <c r="AJ32" s="78" t="e">
        <f t="shared" si="25"/>
        <v>#N/A</v>
      </c>
    </row>
    <row r="33" spans="1:36" ht="12.95" customHeight="1" x14ac:dyDescent="0.15">
      <c r="A33" s="77"/>
      <c r="B33" s="99"/>
      <c r="C33" s="99"/>
      <c r="D33" s="77"/>
      <c r="E33" s="77"/>
      <c r="F33" s="4" t="str">
        <f t="shared" si="0"/>
        <v/>
      </c>
      <c r="G33" s="77"/>
      <c r="H33" s="77"/>
      <c r="I33" s="77"/>
      <c r="J33" s="1" t="s">
        <v>15</v>
      </c>
      <c r="K33" s="78" t="e">
        <f t="shared" si="1"/>
        <v>#NUM!</v>
      </c>
      <c r="L33" s="78" t="e">
        <f t="shared" si="2"/>
        <v>#NUM!</v>
      </c>
      <c r="M33" s="78" t="e">
        <f t="shared" si="3"/>
        <v>#NUM!</v>
      </c>
      <c r="N33" s="78" t="e">
        <f t="shared" si="4"/>
        <v>#NUM!</v>
      </c>
      <c r="O33" s="78" t="e">
        <f t="shared" si="5"/>
        <v>#NUM!</v>
      </c>
      <c r="P33" s="78" t="e">
        <f t="shared" si="26"/>
        <v>#N/A</v>
      </c>
      <c r="Q33" s="78" t="e">
        <f t="shared" si="6"/>
        <v>#NUM!</v>
      </c>
      <c r="R33" s="78" t="e">
        <f t="shared" si="7"/>
        <v>#NUM!</v>
      </c>
      <c r="S33" s="78" t="e">
        <f t="shared" si="8"/>
        <v>#NUM!</v>
      </c>
      <c r="T33" s="78" t="e">
        <f t="shared" si="9"/>
        <v>#NUM!</v>
      </c>
      <c r="U33" s="78" t="e">
        <f t="shared" si="10"/>
        <v>#N/A</v>
      </c>
      <c r="V33" s="78" t="e">
        <f t="shared" si="11"/>
        <v>#NUM!</v>
      </c>
      <c r="W33" s="78" t="e">
        <f t="shared" si="12"/>
        <v>#NUM!</v>
      </c>
      <c r="X33" s="78" t="e">
        <f t="shared" si="13"/>
        <v>#NUM!</v>
      </c>
      <c r="Y33" s="78" t="e">
        <f t="shared" si="14"/>
        <v>#NUM!</v>
      </c>
      <c r="Z33" s="78" t="e">
        <f t="shared" si="15"/>
        <v>#N/A</v>
      </c>
      <c r="AA33" s="78" t="e">
        <f t="shared" si="16"/>
        <v>#NUM!</v>
      </c>
      <c r="AB33" s="78" t="e">
        <f t="shared" si="17"/>
        <v>#NUM!</v>
      </c>
      <c r="AC33" s="78" t="e">
        <f t="shared" si="18"/>
        <v>#NUM!</v>
      </c>
      <c r="AD33" s="78" t="e">
        <f t="shared" si="19"/>
        <v>#NUM!</v>
      </c>
      <c r="AE33" s="78" t="e">
        <f t="shared" si="20"/>
        <v>#NUM!</v>
      </c>
      <c r="AF33" s="78" t="e">
        <f t="shared" si="21"/>
        <v>#N/A</v>
      </c>
      <c r="AG33" s="78" t="e">
        <f t="shared" si="22"/>
        <v>#NUM!</v>
      </c>
      <c r="AH33" s="78" t="e">
        <f t="shared" si="23"/>
        <v>#NUM!</v>
      </c>
      <c r="AI33" s="78" t="e">
        <f t="shared" si="24"/>
        <v>#NUM!</v>
      </c>
      <c r="AJ33" s="78" t="e">
        <f t="shared" si="25"/>
        <v>#N/A</v>
      </c>
    </row>
    <row r="34" spans="1:36" ht="12.95" customHeight="1" x14ac:dyDescent="0.15">
      <c r="A34" s="77"/>
      <c r="B34" s="99"/>
      <c r="C34" s="99"/>
      <c r="D34" s="77"/>
      <c r="E34" s="77"/>
      <c r="F34" s="4" t="str">
        <f t="shared" si="0"/>
        <v/>
      </c>
      <c r="G34" s="77"/>
      <c r="H34" s="77"/>
      <c r="I34" s="77"/>
      <c r="K34" s="78" t="e">
        <f t="shared" si="1"/>
        <v>#NUM!</v>
      </c>
      <c r="L34" s="78" t="e">
        <f t="shared" si="2"/>
        <v>#NUM!</v>
      </c>
      <c r="M34" s="78" t="e">
        <f t="shared" si="3"/>
        <v>#NUM!</v>
      </c>
      <c r="N34" s="78" t="e">
        <f t="shared" si="4"/>
        <v>#NUM!</v>
      </c>
      <c r="O34" s="78" t="e">
        <f t="shared" si="5"/>
        <v>#NUM!</v>
      </c>
      <c r="P34" s="78" t="e">
        <f t="shared" si="26"/>
        <v>#N/A</v>
      </c>
      <c r="Q34" s="78" t="e">
        <f t="shared" si="6"/>
        <v>#NUM!</v>
      </c>
      <c r="R34" s="78" t="e">
        <f t="shared" si="7"/>
        <v>#NUM!</v>
      </c>
      <c r="S34" s="78" t="e">
        <f t="shared" si="8"/>
        <v>#NUM!</v>
      </c>
      <c r="T34" s="78" t="e">
        <f t="shared" si="9"/>
        <v>#NUM!</v>
      </c>
      <c r="U34" s="78" t="e">
        <f t="shared" si="10"/>
        <v>#N/A</v>
      </c>
      <c r="V34" s="78" t="e">
        <f t="shared" si="11"/>
        <v>#NUM!</v>
      </c>
      <c r="W34" s="78" t="e">
        <f t="shared" si="12"/>
        <v>#NUM!</v>
      </c>
      <c r="X34" s="78" t="e">
        <f t="shared" si="13"/>
        <v>#NUM!</v>
      </c>
      <c r="Y34" s="78" t="e">
        <f t="shared" si="14"/>
        <v>#NUM!</v>
      </c>
      <c r="Z34" s="78" t="e">
        <f t="shared" si="15"/>
        <v>#N/A</v>
      </c>
      <c r="AA34" s="78" t="e">
        <f t="shared" si="16"/>
        <v>#NUM!</v>
      </c>
      <c r="AB34" s="78" t="e">
        <f t="shared" si="17"/>
        <v>#NUM!</v>
      </c>
      <c r="AC34" s="78" t="e">
        <f t="shared" si="18"/>
        <v>#NUM!</v>
      </c>
      <c r="AD34" s="78" t="e">
        <f t="shared" si="19"/>
        <v>#NUM!</v>
      </c>
      <c r="AE34" s="78" t="e">
        <f t="shared" si="20"/>
        <v>#NUM!</v>
      </c>
      <c r="AF34" s="78" t="e">
        <f t="shared" si="21"/>
        <v>#N/A</v>
      </c>
      <c r="AG34" s="78" t="e">
        <f t="shared" si="22"/>
        <v>#NUM!</v>
      </c>
      <c r="AH34" s="78" t="e">
        <f t="shared" si="23"/>
        <v>#NUM!</v>
      </c>
      <c r="AI34" s="78" t="e">
        <f t="shared" si="24"/>
        <v>#NUM!</v>
      </c>
      <c r="AJ34" s="78" t="e">
        <f t="shared" si="25"/>
        <v>#N/A</v>
      </c>
    </row>
    <row r="35" spans="1:36" ht="12.95" customHeight="1" x14ac:dyDescent="0.15">
      <c r="A35" s="77"/>
      <c r="B35" s="99"/>
      <c r="C35" s="99"/>
      <c r="D35" s="77"/>
      <c r="E35" s="77"/>
      <c r="F35" s="4" t="str">
        <f t="shared" si="0"/>
        <v/>
      </c>
      <c r="G35" s="77"/>
      <c r="H35" s="77"/>
      <c r="I35" s="77"/>
      <c r="K35" s="78" t="e">
        <f t="shared" si="1"/>
        <v>#NUM!</v>
      </c>
      <c r="L35" s="78" t="e">
        <f t="shared" si="2"/>
        <v>#NUM!</v>
      </c>
      <c r="M35" s="78" t="e">
        <f t="shared" si="3"/>
        <v>#NUM!</v>
      </c>
      <c r="N35" s="78" t="e">
        <f t="shared" si="4"/>
        <v>#NUM!</v>
      </c>
      <c r="O35" s="78" t="e">
        <f t="shared" si="5"/>
        <v>#NUM!</v>
      </c>
      <c r="P35" s="78" t="e">
        <f t="shared" si="26"/>
        <v>#N/A</v>
      </c>
      <c r="Q35" s="78" t="e">
        <f t="shared" si="6"/>
        <v>#NUM!</v>
      </c>
      <c r="R35" s="78" t="e">
        <f t="shared" si="7"/>
        <v>#NUM!</v>
      </c>
      <c r="S35" s="78" t="e">
        <f t="shared" si="8"/>
        <v>#NUM!</v>
      </c>
      <c r="T35" s="78" t="e">
        <f t="shared" si="9"/>
        <v>#NUM!</v>
      </c>
      <c r="U35" s="78" t="e">
        <f t="shared" si="10"/>
        <v>#N/A</v>
      </c>
      <c r="V35" s="78" t="e">
        <f t="shared" si="11"/>
        <v>#NUM!</v>
      </c>
      <c r="W35" s="78" t="e">
        <f t="shared" si="12"/>
        <v>#NUM!</v>
      </c>
      <c r="X35" s="78" t="e">
        <f t="shared" si="13"/>
        <v>#NUM!</v>
      </c>
      <c r="Y35" s="78" t="e">
        <f t="shared" si="14"/>
        <v>#NUM!</v>
      </c>
      <c r="Z35" s="78" t="e">
        <f t="shared" si="15"/>
        <v>#N/A</v>
      </c>
      <c r="AA35" s="78" t="e">
        <f t="shared" si="16"/>
        <v>#NUM!</v>
      </c>
      <c r="AB35" s="78" t="e">
        <f t="shared" si="17"/>
        <v>#NUM!</v>
      </c>
      <c r="AC35" s="78" t="e">
        <f t="shared" si="18"/>
        <v>#NUM!</v>
      </c>
      <c r="AD35" s="78" t="e">
        <f t="shared" si="19"/>
        <v>#NUM!</v>
      </c>
      <c r="AE35" s="78" t="e">
        <f t="shared" si="20"/>
        <v>#NUM!</v>
      </c>
      <c r="AF35" s="78" t="e">
        <f t="shared" si="21"/>
        <v>#N/A</v>
      </c>
      <c r="AG35" s="78" t="e">
        <f t="shared" si="22"/>
        <v>#NUM!</v>
      </c>
      <c r="AH35" s="78" t="e">
        <f t="shared" si="23"/>
        <v>#NUM!</v>
      </c>
      <c r="AI35" s="78" t="e">
        <f t="shared" si="24"/>
        <v>#NUM!</v>
      </c>
      <c r="AJ35" s="78" t="e">
        <f t="shared" si="25"/>
        <v>#N/A</v>
      </c>
    </row>
    <row r="36" spans="1:36" ht="12.95" customHeight="1" x14ac:dyDescent="0.15">
      <c r="A36" s="77"/>
      <c r="B36" s="99"/>
      <c r="C36" s="99"/>
      <c r="D36" s="77"/>
      <c r="E36" s="77"/>
      <c r="F36" s="4" t="str">
        <f t="shared" si="0"/>
        <v/>
      </c>
      <c r="G36" s="77"/>
      <c r="H36" s="77"/>
      <c r="I36" s="77"/>
      <c r="K36" s="78" t="e">
        <f t="shared" si="1"/>
        <v>#NUM!</v>
      </c>
      <c r="L36" s="78" t="e">
        <f t="shared" si="2"/>
        <v>#NUM!</v>
      </c>
      <c r="M36" s="78" t="e">
        <f t="shared" si="3"/>
        <v>#NUM!</v>
      </c>
      <c r="N36" s="78" t="e">
        <f t="shared" si="4"/>
        <v>#NUM!</v>
      </c>
      <c r="O36" s="78" t="e">
        <f t="shared" si="5"/>
        <v>#NUM!</v>
      </c>
      <c r="P36" s="78" t="e">
        <f t="shared" si="26"/>
        <v>#N/A</v>
      </c>
      <c r="Q36" s="78" t="e">
        <f t="shared" si="6"/>
        <v>#NUM!</v>
      </c>
      <c r="R36" s="78" t="e">
        <f t="shared" si="7"/>
        <v>#NUM!</v>
      </c>
      <c r="S36" s="78" t="e">
        <f t="shared" si="8"/>
        <v>#NUM!</v>
      </c>
      <c r="T36" s="78" t="e">
        <f t="shared" si="9"/>
        <v>#NUM!</v>
      </c>
      <c r="U36" s="78" t="e">
        <f t="shared" si="10"/>
        <v>#N/A</v>
      </c>
      <c r="V36" s="78" t="e">
        <f t="shared" si="11"/>
        <v>#NUM!</v>
      </c>
      <c r="W36" s="78" t="e">
        <f t="shared" si="12"/>
        <v>#NUM!</v>
      </c>
      <c r="X36" s="78" t="e">
        <f t="shared" si="13"/>
        <v>#NUM!</v>
      </c>
      <c r="Y36" s="78" t="e">
        <f t="shared" si="14"/>
        <v>#NUM!</v>
      </c>
      <c r="Z36" s="78" t="e">
        <f t="shared" si="15"/>
        <v>#N/A</v>
      </c>
      <c r="AA36" s="78" t="e">
        <f t="shared" si="16"/>
        <v>#NUM!</v>
      </c>
      <c r="AB36" s="78" t="e">
        <f t="shared" si="17"/>
        <v>#NUM!</v>
      </c>
      <c r="AC36" s="78" t="e">
        <f t="shared" si="18"/>
        <v>#NUM!</v>
      </c>
      <c r="AD36" s="78" t="e">
        <f t="shared" si="19"/>
        <v>#NUM!</v>
      </c>
      <c r="AE36" s="78" t="e">
        <f t="shared" si="20"/>
        <v>#NUM!</v>
      </c>
      <c r="AF36" s="78" t="e">
        <f t="shared" si="21"/>
        <v>#N/A</v>
      </c>
      <c r="AG36" s="78" t="e">
        <f t="shared" si="22"/>
        <v>#NUM!</v>
      </c>
      <c r="AH36" s="78" t="e">
        <f t="shared" si="23"/>
        <v>#NUM!</v>
      </c>
      <c r="AI36" s="78" t="e">
        <f t="shared" si="24"/>
        <v>#NUM!</v>
      </c>
      <c r="AJ36" s="78" t="e">
        <f t="shared" si="25"/>
        <v>#N/A</v>
      </c>
    </row>
    <row r="37" spans="1:36" ht="12.95" customHeight="1" x14ac:dyDescent="0.15">
      <c r="A37" s="77"/>
      <c r="B37" s="99"/>
      <c r="C37" s="99"/>
      <c r="D37" s="77"/>
      <c r="E37" s="77"/>
      <c r="F37" s="4" t="str">
        <f t="shared" si="0"/>
        <v/>
      </c>
      <c r="G37" s="77"/>
      <c r="H37" s="77"/>
      <c r="I37" s="77"/>
      <c r="K37" s="78" t="e">
        <f t="shared" si="1"/>
        <v>#NUM!</v>
      </c>
      <c r="L37" s="78" t="e">
        <f t="shared" si="2"/>
        <v>#NUM!</v>
      </c>
      <c r="M37" s="78" t="e">
        <f t="shared" si="3"/>
        <v>#NUM!</v>
      </c>
      <c r="N37" s="78" t="e">
        <f t="shared" si="4"/>
        <v>#NUM!</v>
      </c>
      <c r="O37" s="78" t="e">
        <f t="shared" si="5"/>
        <v>#NUM!</v>
      </c>
      <c r="P37" s="78" t="e">
        <f t="shared" si="26"/>
        <v>#N/A</v>
      </c>
      <c r="Q37" s="78" t="e">
        <f t="shared" si="6"/>
        <v>#NUM!</v>
      </c>
      <c r="R37" s="78" t="e">
        <f t="shared" si="7"/>
        <v>#NUM!</v>
      </c>
      <c r="S37" s="78" t="e">
        <f t="shared" si="8"/>
        <v>#NUM!</v>
      </c>
      <c r="T37" s="78" t="e">
        <f t="shared" si="9"/>
        <v>#NUM!</v>
      </c>
      <c r="U37" s="78" t="e">
        <f t="shared" si="10"/>
        <v>#N/A</v>
      </c>
      <c r="V37" s="78" t="e">
        <f t="shared" si="11"/>
        <v>#NUM!</v>
      </c>
      <c r="W37" s="78" t="e">
        <f t="shared" si="12"/>
        <v>#NUM!</v>
      </c>
      <c r="X37" s="78" t="e">
        <f t="shared" si="13"/>
        <v>#NUM!</v>
      </c>
      <c r="Y37" s="78" t="e">
        <f t="shared" si="14"/>
        <v>#NUM!</v>
      </c>
      <c r="Z37" s="78" t="e">
        <f t="shared" si="15"/>
        <v>#N/A</v>
      </c>
      <c r="AA37" s="78" t="e">
        <f t="shared" si="16"/>
        <v>#NUM!</v>
      </c>
      <c r="AB37" s="78" t="e">
        <f t="shared" si="17"/>
        <v>#NUM!</v>
      </c>
      <c r="AC37" s="78" t="e">
        <f t="shared" si="18"/>
        <v>#NUM!</v>
      </c>
      <c r="AD37" s="78" t="e">
        <f t="shared" si="19"/>
        <v>#NUM!</v>
      </c>
      <c r="AE37" s="78" t="e">
        <f t="shared" si="20"/>
        <v>#NUM!</v>
      </c>
      <c r="AF37" s="78" t="e">
        <f t="shared" si="21"/>
        <v>#N/A</v>
      </c>
      <c r="AG37" s="78" t="e">
        <f t="shared" si="22"/>
        <v>#NUM!</v>
      </c>
      <c r="AH37" s="78" t="e">
        <f t="shared" si="23"/>
        <v>#NUM!</v>
      </c>
      <c r="AI37" s="78" t="e">
        <f t="shared" si="24"/>
        <v>#NUM!</v>
      </c>
      <c r="AJ37" s="78" t="e">
        <f t="shared" si="25"/>
        <v>#N/A</v>
      </c>
    </row>
    <row r="38" spans="1:36" ht="12.95" customHeight="1" x14ac:dyDescent="0.15">
      <c r="A38" s="77"/>
      <c r="B38" s="99"/>
      <c r="C38" s="99"/>
      <c r="D38" s="77"/>
      <c r="E38" s="77"/>
      <c r="F38" s="4" t="str">
        <f t="shared" si="0"/>
        <v/>
      </c>
      <c r="G38" s="77"/>
      <c r="H38" s="77"/>
      <c r="I38" s="77"/>
      <c r="K38" s="78" t="e">
        <f t="shared" si="1"/>
        <v>#NUM!</v>
      </c>
      <c r="L38" s="78" t="e">
        <f t="shared" si="2"/>
        <v>#NUM!</v>
      </c>
      <c r="M38" s="78" t="e">
        <f t="shared" si="3"/>
        <v>#NUM!</v>
      </c>
      <c r="N38" s="78" t="e">
        <f t="shared" si="4"/>
        <v>#NUM!</v>
      </c>
      <c r="O38" s="78" t="e">
        <f t="shared" si="5"/>
        <v>#NUM!</v>
      </c>
      <c r="P38" s="78" t="e">
        <f t="shared" si="26"/>
        <v>#N/A</v>
      </c>
      <c r="Q38" s="78" t="e">
        <f t="shared" si="6"/>
        <v>#NUM!</v>
      </c>
      <c r="R38" s="78" t="e">
        <f t="shared" si="7"/>
        <v>#NUM!</v>
      </c>
      <c r="S38" s="78" t="e">
        <f t="shared" si="8"/>
        <v>#NUM!</v>
      </c>
      <c r="T38" s="78" t="e">
        <f t="shared" si="9"/>
        <v>#NUM!</v>
      </c>
      <c r="U38" s="78" t="e">
        <f t="shared" si="10"/>
        <v>#N/A</v>
      </c>
      <c r="V38" s="78" t="e">
        <f t="shared" si="11"/>
        <v>#NUM!</v>
      </c>
      <c r="W38" s="78" t="e">
        <f t="shared" si="12"/>
        <v>#NUM!</v>
      </c>
      <c r="X38" s="78" t="e">
        <f t="shared" si="13"/>
        <v>#NUM!</v>
      </c>
      <c r="Y38" s="78" t="e">
        <f t="shared" si="14"/>
        <v>#NUM!</v>
      </c>
      <c r="Z38" s="78" t="e">
        <f t="shared" si="15"/>
        <v>#N/A</v>
      </c>
      <c r="AA38" s="78" t="e">
        <f t="shared" si="16"/>
        <v>#NUM!</v>
      </c>
      <c r="AB38" s="78" t="e">
        <f t="shared" si="17"/>
        <v>#NUM!</v>
      </c>
      <c r="AC38" s="78" t="e">
        <f t="shared" si="18"/>
        <v>#NUM!</v>
      </c>
      <c r="AD38" s="78" t="e">
        <f t="shared" si="19"/>
        <v>#NUM!</v>
      </c>
      <c r="AE38" s="78" t="e">
        <f t="shared" si="20"/>
        <v>#NUM!</v>
      </c>
      <c r="AF38" s="78" t="e">
        <f t="shared" si="21"/>
        <v>#N/A</v>
      </c>
      <c r="AG38" s="78" t="e">
        <f t="shared" si="22"/>
        <v>#NUM!</v>
      </c>
      <c r="AH38" s="78" t="e">
        <f t="shared" si="23"/>
        <v>#NUM!</v>
      </c>
      <c r="AI38" s="78" t="e">
        <f t="shared" si="24"/>
        <v>#NUM!</v>
      </c>
      <c r="AJ38" s="78" t="e">
        <f t="shared" si="25"/>
        <v>#N/A</v>
      </c>
    </row>
    <row r="39" spans="1:36" ht="12.95" customHeight="1" x14ac:dyDescent="0.15">
      <c r="A39" s="77"/>
      <c r="B39" s="99"/>
      <c r="C39" s="99"/>
      <c r="D39" s="77"/>
      <c r="E39" s="77"/>
      <c r="F39" s="4" t="str">
        <f t="shared" si="0"/>
        <v/>
      </c>
      <c r="G39" s="77"/>
      <c r="H39" s="77"/>
      <c r="I39" s="77"/>
      <c r="K39" s="78" t="e">
        <f t="shared" si="1"/>
        <v>#NUM!</v>
      </c>
      <c r="L39" s="78" t="e">
        <f t="shared" si="2"/>
        <v>#NUM!</v>
      </c>
      <c r="M39" s="78" t="e">
        <f t="shared" si="3"/>
        <v>#NUM!</v>
      </c>
      <c r="N39" s="78" t="e">
        <f t="shared" si="4"/>
        <v>#NUM!</v>
      </c>
      <c r="O39" s="78" t="e">
        <f t="shared" si="5"/>
        <v>#NUM!</v>
      </c>
      <c r="P39" s="78" t="e">
        <f t="shared" si="26"/>
        <v>#N/A</v>
      </c>
      <c r="Q39" s="78" t="e">
        <f t="shared" si="6"/>
        <v>#NUM!</v>
      </c>
      <c r="R39" s="78" t="e">
        <f t="shared" si="7"/>
        <v>#NUM!</v>
      </c>
      <c r="S39" s="78" t="e">
        <f t="shared" si="8"/>
        <v>#NUM!</v>
      </c>
      <c r="T39" s="78" t="e">
        <f t="shared" si="9"/>
        <v>#NUM!</v>
      </c>
      <c r="U39" s="78" t="e">
        <f t="shared" si="10"/>
        <v>#N/A</v>
      </c>
      <c r="V39" s="78" t="e">
        <f t="shared" si="11"/>
        <v>#NUM!</v>
      </c>
      <c r="W39" s="78" t="e">
        <f t="shared" si="12"/>
        <v>#NUM!</v>
      </c>
      <c r="X39" s="78" t="e">
        <f t="shared" si="13"/>
        <v>#NUM!</v>
      </c>
      <c r="Y39" s="78" t="e">
        <f t="shared" si="14"/>
        <v>#NUM!</v>
      </c>
      <c r="Z39" s="78" t="e">
        <f t="shared" si="15"/>
        <v>#N/A</v>
      </c>
      <c r="AA39" s="78" t="e">
        <f t="shared" si="16"/>
        <v>#NUM!</v>
      </c>
      <c r="AB39" s="78" t="e">
        <f t="shared" si="17"/>
        <v>#NUM!</v>
      </c>
      <c r="AC39" s="78" t="e">
        <f t="shared" si="18"/>
        <v>#NUM!</v>
      </c>
      <c r="AD39" s="78" t="e">
        <f t="shared" si="19"/>
        <v>#NUM!</v>
      </c>
      <c r="AE39" s="78" t="e">
        <f t="shared" si="20"/>
        <v>#NUM!</v>
      </c>
      <c r="AF39" s="78" t="e">
        <f t="shared" si="21"/>
        <v>#N/A</v>
      </c>
      <c r="AG39" s="78" t="e">
        <f t="shared" si="22"/>
        <v>#NUM!</v>
      </c>
      <c r="AH39" s="78" t="e">
        <f t="shared" si="23"/>
        <v>#NUM!</v>
      </c>
      <c r="AI39" s="78" t="e">
        <f t="shared" si="24"/>
        <v>#NUM!</v>
      </c>
      <c r="AJ39" s="78" t="e">
        <f t="shared" si="25"/>
        <v>#N/A</v>
      </c>
    </row>
    <row r="40" spans="1:36" ht="12.95" customHeight="1" x14ac:dyDescent="0.15">
      <c r="A40" s="77"/>
      <c r="B40" s="99"/>
      <c r="C40" s="99"/>
      <c r="D40" s="77"/>
      <c r="E40" s="77"/>
      <c r="F40" s="4" t="str">
        <f t="shared" si="0"/>
        <v/>
      </c>
      <c r="G40" s="77"/>
      <c r="H40" s="77"/>
      <c r="I40" s="77"/>
      <c r="K40" s="78" t="e">
        <f t="shared" si="1"/>
        <v>#NUM!</v>
      </c>
      <c r="L40" s="78" t="e">
        <f t="shared" si="2"/>
        <v>#NUM!</v>
      </c>
      <c r="M40" s="78" t="e">
        <f t="shared" si="3"/>
        <v>#NUM!</v>
      </c>
      <c r="N40" s="78" t="e">
        <f t="shared" si="4"/>
        <v>#NUM!</v>
      </c>
      <c r="O40" s="78" t="e">
        <f t="shared" si="5"/>
        <v>#NUM!</v>
      </c>
      <c r="P40" s="78" t="e">
        <f t="shared" si="26"/>
        <v>#N/A</v>
      </c>
      <c r="Q40" s="78" t="e">
        <f t="shared" si="6"/>
        <v>#NUM!</v>
      </c>
      <c r="R40" s="78" t="e">
        <f t="shared" si="7"/>
        <v>#NUM!</v>
      </c>
      <c r="S40" s="78" t="e">
        <f t="shared" si="8"/>
        <v>#NUM!</v>
      </c>
      <c r="T40" s="78" t="e">
        <f t="shared" si="9"/>
        <v>#NUM!</v>
      </c>
      <c r="U40" s="78" t="e">
        <f t="shared" si="10"/>
        <v>#N/A</v>
      </c>
      <c r="V40" s="78" t="e">
        <f t="shared" si="11"/>
        <v>#NUM!</v>
      </c>
      <c r="W40" s="78" t="e">
        <f t="shared" si="12"/>
        <v>#NUM!</v>
      </c>
      <c r="X40" s="78" t="e">
        <f t="shared" si="13"/>
        <v>#NUM!</v>
      </c>
      <c r="Y40" s="78" t="e">
        <f t="shared" si="14"/>
        <v>#NUM!</v>
      </c>
      <c r="Z40" s="78" t="e">
        <f t="shared" si="15"/>
        <v>#N/A</v>
      </c>
      <c r="AA40" s="78" t="e">
        <f t="shared" si="16"/>
        <v>#NUM!</v>
      </c>
      <c r="AB40" s="78" t="e">
        <f t="shared" si="17"/>
        <v>#NUM!</v>
      </c>
      <c r="AC40" s="78" t="e">
        <f t="shared" si="18"/>
        <v>#NUM!</v>
      </c>
      <c r="AD40" s="78" t="e">
        <f t="shared" si="19"/>
        <v>#NUM!</v>
      </c>
      <c r="AE40" s="78" t="e">
        <f t="shared" si="20"/>
        <v>#NUM!</v>
      </c>
      <c r="AF40" s="78" t="e">
        <f t="shared" si="21"/>
        <v>#N/A</v>
      </c>
      <c r="AG40" s="78" t="e">
        <f t="shared" si="22"/>
        <v>#NUM!</v>
      </c>
      <c r="AH40" s="78" t="e">
        <f t="shared" si="23"/>
        <v>#NUM!</v>
      </c>
      <c r="AI40" s="78" t="e">
        <f t="shared" si="24"/>
        <v>#NUM!</v>
      </c>
      <c r="AJ40" s="78" t="e">
        <f t="shared" si="25"/>
        <v>#N/A</v>
      </c>
    </row>
    <row r="41" spans="1:36" ht="12.95" customHeight="1" x14ac:dyDescent="0.15">
      <c r="A41" s="77"/>
      <c r="B41" s="99"/>
      <c r="C41" s="99"/>
      <c r="D41" s="77"/>
      <c r="E41" s="77"/>
      <c r="F41" s="4" t="str">
        <f t="shared" si="0"/>
        <v/>
      </c>
      <c r="G41" s="77"/>
      <c r="H41" s="77"/>
      <c r="I41" s="77"/>
      <c r="K41" s="78" t="e">
        <f t="shared" si="1"/>
        <v>#NUM!</v>
      </c>
      <c r="L41" s="78" t="e">
        <f t="shared" si="2"/>
        <v>#NUM!</v>
      </c>
      <c r="M41" s="78" t="e">
        <f t="shared" si="3"/>
        <v>#NUM!</v>
      </c>
      <c r="N41" s="78" t="e">
        <f t="shared" si="4"/>
        <v>#NUM!</v>
      </c>
      <c r="O41" s="78" t="e">
        <f t="shared" si="5"/>
        <v>#NUM!</v>
      </c>
      <c r="P41" s="78" t="e">
        <f t="shared" si="26"/>
        <v>#N/A</v>
      </c>
      <c r="Q41" s="78" t="e">
        <f t="shared" si="6"/>
        <v>#NUM!</v>
      </c>
      <c r="R41" s="78" t="e">
        <f t="shared" si="7"/>
        <v>#NUM!</v>
      </c>
      <c r="S41" s="78" t="e">
        <f t="shared" si="8"/>
        <v>#NUM!</v>
      </c>
      <c r="T41" s="78" t="e">
        <f t="shared" si="9"/>
        <v>#NUM!</v>
      </c>
      <c r="U41" s="78" t="e">
        <f t="shared" si="10"/>
        <v>#N/A</v>
      </c>
      <c r="V41" s="78" t="e">
        <f t="shared" si="11"/>
        <v>#NUM!</v>
      </c>
      <c r="W41" s="78" t="e">
        <f t="shared" si="12"/>
        <v>#NUM!</v>
      </c>
      <c r="X41" s="78" t="e">
        <f t="shared" si="13"/>
        <v>#NUM!</v>
      </c>
      <c r="Y41" s="78" t="e">
        <f t="shared" si="14"/>
        <v>#NUM!</v>
      </c>
      <c r="Z41" s="78" t="e">
        <f t="shared" si="15"/>
        <v>#N/A</v>
      </c>
      <c r="AA41" s="78" t="e">
        <f t="shared" si="16"/>
        <v>#NUM!</v>
      </c>
      <c r="AB41" s="78" t="e">
        <f t="shared" si="17"/>
        <v>#NUM!</v>
      </c>
      <c r="AC41" s="78" t="e">
        <f t="shared" si="18"/>
        <v>#NUM!</v>
      </c>
      <c r="AD41" s="78" t="e">
        <f t="shared" si="19"/>
        <v>#NUM!</v>
      </c>
      <c r="AE41" s="78" t="e">
        <f t="shared" si="20"/>
        <v>#NUM!</v>
      </c>
      <c r="AF41" s="78" t="e">
        <f t="shared" si="21"/>
        <v>#N/A</v>
      </c>
      <c r="AG41" s="78" t="e">
        <f t="shared" si="22"/>
        <v>#NUM!</v>
      </c>
      <c r="AH41" s="78" t="e">
        <f t="shared" si="23"/>
        <v>#NUM!</v>
      </c>
      <c r="AI41" s="78" t="e">
        <f t="shared" si="24"/>
        <v>#NUM!</v>
      </c>
      <c r="AJ41" s="78" t="e">
        <f t="shared" si="25"/>
        <v>#N/A</v>
      </c>
    </row>
    <row r="42" spans="1:36" ht="12.95" customHeight="1" x14ac:dyDescent="0.15">
      <c r="A42" s="77"/>
      <c r="B42" s="99"/>
      <c r="C42" s="99"/>
      <c r="D42" s="77"/>
      <c r="E42" s="77"/>
      <c r="F42" s="4" t="str">
        <f t="shared" si="0"/>
        <v/>
      </c>
      <c r="G42" s="77"/>
      <c r="H42" s="77"/>
      <c r="I42" s="77"/>
      <c r="K42" s="78" t="e">
        <f t="shared" si="1"/>
        <v>#NUM!</v>
      </c>
      <c r="L42" s="78" t="e">
        <f t="shared" si="2"/>
        <v>#NUM!</v>
      </c>
      <c r="M42" s="78" t="e">
        <f t="shared" si="3"/>
        <v>#NUM!</v>
      </c>
      <c r="N42" s="78" t="e">
        <f t="shared" si="4"/>
        <v>#NUM!</v>
      </c>
      <c r="O42" s="78" t="e">
        <f t="shared" si="5"/>
        <v>#NUM!</v>
      </c>
      <c r="P42" s="78" t="e">
        <f t="shared" si="26"/>
        <v>#N/A</v>
      </c>
      <c r="Q42" s="78" t="e">
        <f t="shared" si="6"/>
        <v>#NUM!</v>
      </c>
      <c r="R42" s="78" t="e">
        <f t="shared" si="7"/>
        <v>#NUM!</v>
      </c>
      <c r="S42" s="78" t="e">
        <f t="shared" si="8"/>
        <v>#NUM!</v>
      </c>
      <c r="T42" s="78" t="e">
        <f t="shared" si="9"/>
        <v>#NUM!</v>
      </c>
      <c r="U42" s="78" t="e">
        <f t="shared" si="10"/>
        <v>#N/A</v>
      </c>
      <c r="V42" s="78" t="e">
        <f t="shared" si="11"/>
        <v>#NUM!</v>
      </c>
      <c r="W42" s="78" t="e">
        <f t="shared" si="12"/>
        <v>#NUM!</v>
      </c>
      <c r="X42" s="78" t="e">
        <f t="shared" si="13"/>
        <v>#NUM!</v>
      </c>
      <c r="Y42" s="78" t="e">
        <f t="shared" si="14"/>
        <v>#NUM!</v>
      </c>
      <c r="Z42" s="78" t="e">
        <f t="shared" si="15"/>
        <v>#N/A</v>
      </c>
      <c r="AA42" s="78" t="e">
        <f t="shared" si="16"/>
        <v>#NUM!</v>
      </c>
      <c r="AB42" s="78" t="e">
        <f t="shared" si="17"/>
        <v>#NUM!</v>
      </c>
      <c r="AC42" s="78" t="e">
        <f t="shared" si="18"/>
        <v>#NUM!</v>
      </c>
      <c r="AD42" s="78" t="e">
        <f t="shared" si="19"/>
        <v>#NUM!</v>
      </c>
      <c r="AE42" s="78" t="e">
        <f t="shared" si="20"/>
        <v>#NUM!</v>
      </c>
      <c r="AF42" s="78" t="e">
        <f t="shared" si="21"/>
        <v>#N/A</v>
      </c>
      <c r="AG42" s="78" t="e">
        <f t="shared" si="22"/>
        <v>#NUM!</v>
      </c>
      <c r="AH42" s="78" t="e">
        <f t="shared" si="23"/>
        <v>#NUM!</v>
      </c>
      <c r="AI42" s="78" t="e">
        <f t="shared" si="24"/>
        <v>#NUM!</v>
      </c>
      <c r="AJ42" s="78" t="e">
        <f t="shared" si="25"/>
        <v>#N/A</v>
      </c>
    </row>
    <row r="43" spans="1:36" ht="12.95" customHeight="1" x14ac:dyDescent="0.15">
      <c r="A43" s="77"/>
      <c r="B43" s="99"/>
      <c r="C43" s="99"/>
      <c r="D43" s="77"/>
      <c r="E43" s="77"/>
      <c r="F43" s="4" t="str">
        <f t="shared" si="0"/>
        <v/>
      </c>
      <c r="G43" s="77"/>
      <c r="H43" s="77"/>
      <c r="I43" s="77"/>
      <c r="K43" s="78" t="e">
        <f t="shared" si="1"/>
        <v>#NUM!</v>
      </c>
      <c r="L43" s="78" t="e">
        <f t="shared" si="2"/>
        <v>#NUM!</v>
      </c>
      <c r="M43" s="78" t="e">
        <f t="shared" si="3"/>
        <v>#NUM!</v>
      </c>
      <c r="N43" s="78" t="e">
        <f t="shared" si="4"/>
        <v>#NUM!</v>
      </c>
      <c r="O43" s="78" t="e">
        <f t="shared" si="5"/>
        <v>#NUM!</v>
      </c>
      <c r="P43" s="78" t="e">
        <f t="shared" si="26"/>
        <v>#N/A</v>
      </c>
      <c r="Q43" s="78" t="e">
        <f t="shared" si="6"/>
        <v>#NUM!</v>
      </c>
      <c r="R43" s="78" t="e">
        <f t="shared" si="7"/>
        <v>#NUM!</v>
      </c>
      <c r="S43" s="78" t="e">
        <f t="shared" si="8"/>
        <v>#NUM!</v>
      </c>
      <c r="T43" s="78" t="e">
        <f t="shared" si="9"/>
        <v>#NUM!</v>
      </c>
      <c r="U43" s="78" t="e">
        <f t="shared" si="10"/>
        <v>#N/A</v>
      </c>
      <c r="V43" s="78" t="e">
        <f t="shared" si="11"/>
        <v>#NUM!</v>
      </c>
      <c r="W43" s="78" t="e">
        <f t="shared" si="12"/>
        <v>#NUM!</v>
      </c>
      <c r="X43" s="78" t="e">
        <f t="shared" si="13"/>
        <v>#NUM!</v>
      </c>
      <c r="Y43" s="78" t="e">
        <f t="shared" si="14"/>
        <v>#NUM!</v>
      </c>
      <c r="Z43" s="78" t="e">
        <f t="shared" si="15"/>
        <v>#N/A</v>
      </c>
      <c r="AA43" s="78" t="e">
        <f t="shared" si="16"/>
        <v>#NUM!</v>
      </c>
      <c r="AB43" s="78" t="e">
        <f t="shared" si="17"/>
        <v>#NUM!</v>
      </c>
      <c r="AC43" s="78" t="e">
        <f t="shared" si="18"/>
        <v>#NUM!</v>
      </c>
      <c r="AD43" s="78" t="e">
        <f t="shared" si="19"/>
        <v>#NUM!</v>
      </c>
      <c r="AE43" s="78" t="e">
        <f t="shared" si="20"/>
        <v>#NUM!</v>
      </c>
      <c r="AF43" s="78" t="e">
        <f t="shared" si="21"/>
        <v>#N/A</v>
      </c>
      <c r="AG43" s="78" t="e">
        <f t="shared" si="22"/>
        <v>#NUM!</v>
      </c>
      <c r="AH43" s="78" t="e">
        <f t="shared" si="23"/>
        <v>#NUM!</v>
      </c>
      <c r="AI43" s="78" t="e">
        <f t="shared" si="24"/>
        <v>#NUM!</v>
      </c>
      <c r="AJ43" s="78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77" t="s">
        <v>18</v>
      </c>
      <c r="D46" s="77" t="s">
        <v>19</v>
      </c>
      <c r="E46" s="77" t="s">
        <v>20</v>
      </c>
      <c r="F46" s="11"/>
      <c r="G46" s="5" t="s">
        <v>21</v>
      </c>
      <c r="H46" s="13"/>
      <c r="I46" s="111" t="s">
        <v>513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21</v>
      </c>
      <c r="D47" s="15">
        <f>COUNTIF(G4:G43,"*下層*")</f>
        <v>2</v>
      </c>
      <c r="E47" s="15">
        <f>COUNTA(A4:A43)</f>
        <v>23</v>
      </c>
      <c r="F47" s="11"/>
      <c r="G47" s="16">
        <f>C47*100</f>
        <v>2100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19</v>
      </c>
      <c r="D48" s="15">
        <f>IF(D47&gt;0,ROUND(SUMIF(G4:G43,"*下層*",E4:E43)/D47,0),"")</f>
        <v>12</v>
      </c>
      <c r="E48" s="15">
        <f>ROUND(SUM(E4:E43)/E47,0)</f>
        <v>19</v>
      </c>
      <c r="F48" s="14"/>
      <c r="G48" s="16">
        <f>C48</f>
        <v>19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20</v>
      </c>
      <c r="D49" s="15">
        <f>IF(D47&gt;0,ROUND(SUMIF(G4:G43,"*下層*",D4:D43)/D47,0),"")</f>
        <v>11</v>
      </c>
      <c r="E49" s="15">
        <f>ROUND(SUM(D4:D43)/E47,0)</f>
        <v>20</v>
      </c>
      <c r="F49" s="14"/>
      <c r="G49" s="16">
        <f>C49</f>
        <v>20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8.51</v>
      </c>
      <c r="D50" s="17">
        <f>SUMIF(G4:G43,"*下層*",F4:F43)</f>
        <v>0.12000000000000001</v>
      </c>
      <c r="E50" s="4">
        <f>SUM(F4:F43)</f>
        <v>8.629999999999999</v>
      </c>
      <c r="F50" s="14"/>
      <c r="G50" s="18">
        <f>C50*100</f>
        <v>851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形状比＝95、Sr＝11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77" t="s">
        <v>18</v>
      </c>
      <c r="D53" s="77" t="s">
        <v>19</v>
      </c>
      <c r="E53" s="77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6</v>
      </c>
      <c r="D54" s="15">
        <f>COUNTIF(H4:H43,"▲")</f>
        <v>2</v>
      </c>
      <c r="E54" s="15">
        <f>COUNTA(H4:H43)</f>
        <v>8</v>
      </c>
      <c r="F54" s="11"/>
      <c r="G54" s="16">
        <f>C54*100</f>
        <v>600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16</v>
      </c>
      <c r="D55" s="15">
        <f>IF(D54&gt;0,ROUND(SUMIF(H4:H43,"▲",E4:E43)/D54,0),"")</f>
        <v>12</v>
      </c>
      <c r="E55" s="15">
        <f>ROUND(SUMIF(H4:H43,"*",E4:E43)/E54,0)</f>
        <v>15</v>
      </c>
      <c r="F55" s="14"/>
      <c r="G55" s="16">
        <f>C55</f>
        <v>16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15</v>
      </c>
      <c r="D56" s="15">
        <f>IF(D54&gt;0,ROUND(SUMIF(H4:H43,"▲",D4:D43)/D54,0),"")</f>
        <v>11</v>
      </c>
      <c r="E56" s="15">
        <f>ROUND(SUMIF(H4:H43,"*",D4:D43)/E54,0)</f>
        <v>14</v>
      </c>
      <c r="F56" s="14"/>
      <c r="G56" s="16">
        <f>C56</f>
        <v>15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0.97</v>
      </c>
      <c r="D57" s="17">
        <f>SUMIF(H4:H43,"▲",F4:F43)</f>
        <v>0.12000000000000001</v>
      </c>
      <c r="E57" s="17">
        <f>SUM(C57:D57)</f>
        <v>1.0900000000000001</v>
      </c>
      <c r="F57" s="14"/>
      <c r="G57" s="20">
        <f>C57*100</f>
        <v>97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77" t="s">
        <v>18</v>
      </c>
      <c r="D60" s="77" t="s">
        <v>19</v>
      </c>
      <c r="E60" s="77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28.6</v>
      </c>
      <c r="D61" s="21">
        <f>IF(D47&gt;0,ROUND(D54/D47*100,1),"")</f>
        <v>100</v>
      </c>
      <c r="E61" s="21">
        <f>ROUND(E54/E47*100,1)</f>
        <v>34.799999999999997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11.4</v>
      </c>
      <c r="D62" s="21">
        <f>IF(D47&gt;0,ROUND(D57/D50*100,1),"")</f>
        <v>100</v>
      </c>
      <c r="E62" s="21">
        <f>ROUND(E57/E50*100,1)</f>
        <v>12.6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77" t="s">
        <v>18</v>
      </c>
      <c r="D65" s="77" t="s">
        <v>19</v>
      </c>
      <c r="E65" s="77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15</v>
      </c>
      <c r="D66" s="15">
        <f>D47-D54</f>
        <v>0</v>
      </c>
      <c r="E66" s="15">
        <f>SUM(C66:D66)</f>
        <v>15</v>
      </c>
      <c r="F66" s="11"/>
      <c r="G66" s="16">
        <f>C66*100</f>
        <v>1500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22</v>
      </c>
      <c r="D67" s="15" t="str">
        <f>IF(D66&gt;0,ROUND(SUMIFS(E4:E43,G7:G43,"*下層*",H4:H43,"")/D66,0),"")</f>
        <v/>
      </c>
      <c r="E67" s="15">
        <f>IF(E66&gt;0,ROUND(SUMIF(H4:H43,"",E4:E43)/E66,0),"")</f>
        <v>22</v>
      </c>
      <c r="F67" s="14"/>
      <c r="G67" s="16">
        <f>C67</f>
        <v>22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23</v>
      </c>
      <c r="D68" s="15" t="str">
        <f>IF(D66&gt;0,ROUND(SUMIFS(D4:D43,G7:G43,"*下層*",H4:H43,"")/D66,0),"")</f>
        <v/>
      </c>
      <c r="E68" s="15">
        <f>IF(E66&gt;0,ROUND(SUMIF(H4:H43,"",D4:D43)/E66,0),"")</f>
        <v>23</v>
      </c>
      <c r="F68" s="14"/>
      <c r="G68" s="16">
        <f>C68</f>
        <v>23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7.54</v>
      </c>
      <c r="D69" s="17" t="str">
        <f>IF(D66&gt;0,D50-D57,"")</f>
        <v/>
      </c>
      <c r="E69" s="4">
        <f>SUM(C69:D69)</f>
        <v>7.54</v>
      </c>
      <c r="F69" s="14"/>
      <c r="G69" s="18">
        <f>C69*100</f>
        <v>754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形状比＝96、Sr＝12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52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31" priority="16" stopIfTrue="1">
      <formula>AND(($H4="スギ"),(#REF!&lt;12))</formula>
    </cfRule>
  </conditionalFormatting>
  <conditionalFormatting sqref="L4:L43">
    <cfRule type="expression" dxfId="30" priority="15" stopIfTrue="1">
      <formula>AND(($H4="スギ"),(#REF!&lt;22),(#REF!&gt;=12))</formula>
    </cfRule>
  </conditionalFormatting>
  <conditionalFormatting sqref="M4:M43">
    <cfRule type="expression" dxfId="29" priority="14" stopIfTrue="1">
      <formula>AND(($H4="スギ"),(#REF!&lt;32),(#REF!&gt;=22))</formula>
    </cfRule>
  </conditionalFormatting>
  <conditionalFormatting sqref="N4:N43">
    <cfRule type="expression" dxfId="28" priority="13" stopIfTrue="1">
      <formula>AND(($H4="スギ"),(#REF!&lt;42),(#REF!&gt;=32))</formula>
    </cfRule>
  </conditionalFormatting>
  <conditionalFormatting sqref="U4:U43 Z4:AF43 AJ4:AJ43 O4:P43">
    <cfRule type="expression" dxfId="27" priority="12" stopIfTrue="1">
      <formula>AND(($H4="スギ"),(#REF!&gt;=42))</formula>
    </cfRule>
  </conditionalFormatting>
  <conditionalFormatting sqref="Q4:Q43 AA4:AA43">
    <cfRule type="expression" dxfId="26" priority="11" stopIfTrue="1">
      <formula>AND(($H4="ヒノキ"),(#REF!&lt;12))</formula>
    </cfRule>
  </conditionalFormatting>
  <conditionalFormatting sqref="R4:R43 AB4:AE43">
    <cfRule type="expression" dxfId="25" priority="10" stopIfTrue="1">
      <formula>AND(($H4="ヒノキ"),(#REF!&lt;22),(#REF!&gt;=12))</formula>
    </cfRule>
  </conditionalFormatting>
  <conditionalFormatting sqref="S4:S43">
    <cfRule type="expression" dxfId="24" priority="9" stopIfTrue="1">
      <formula>AND(($H4="ヒノキ"),(#REF!&lt;32),(#REF!&gt;=22))</formula>
    </cfRule>
  </conditionalFormatting>
  <conditionalFormatting sqref="T4:U43 Z4:AF43 AJ4:AJ43">
    <cfRule type="expression" dxfId="23" priority="8" stopIfTrue="1">
      <formula>AND(($H4="ヒノキ"),(#REF!&gt;=32))</formula>
    </cfRule>
  </conditionalFormatting>
  <conditionalFormatting sqref="V4:V43 AA4:AA43">
    <cfRule type="expression" dxfId="22" priority="7" stopIfTrue="1">
      <formula>AND(($H4="アカマツ"),(#REF!&lt;12))</formula>
    </cfRule>
  </conditionalFormatting>
  <conditionalFormatting sqref="W4:W43 AB4:AB43">
    <cfRule type="expression" dxfId="21" priority="6" stopIfTrue="1">
      <formula>AND(($H4="アカマツ"),(#REF!&lt;22),(#REF!&gt;=12))</formula>
    </cfRule>
  </conditionalFormatting>
  <conditionalFormatting sqref="X4:X43 AC4:AC43">
    <cfRule type="expression" dxfId="20" priority="5" stopIfTrue="1">
      <formula>AND(($H4="アカマツ"),(#REF!&lt;42),(#REF!&gt;=22))</formula>
    </cfRule>
  </conditionalFormatting>
  <conditionalFormatting sqref="Y4:AF43 AJ4:AJ43">
    <cfRule type="expression" dxfId="19" priority="4" stopIfTrue="1">
      <formula>AND(($H4="アカマツ"),(#REF!&gt;=42))</formula>
    </cfRule>
  </conditionalFormatting>
  <conditionalFormatting sqref="AG4:AG43">
    <cfRule type="expression" dxfId="18" priority="3" stopIfTrue="1">
      <formula>AND(($H4&lt;&gt;"スギ"),($H4&lt;&gt;"ヒノキ"),($H4&lt;&gt;"アカマツ"),(#REF!&lt;12))</formula>
    </cfRule>
  </conditionalFormatting>
  <conditionalFormatting sqref="AH4:AH43">
    <cfRule type="expression" dxfId="17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16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theme="0" tint="-0.499984740745262"/>
  </sheetPr>
  <dimension ref="A1:U96"/>
  <sheetViews>
    <sheetView topLeftCell="A70" zoomScaleNormal="100" zoomScaleSheetLayoutView="100" workbookViewId="0">
      <selection activeCell="A96" sqref="A96"/>
    </sheetView>
  </sheetViews>
  <sheetFormatPr defaultColWidth="8.5" defaultRowHeight="12" x14ac:dyDescent="0.15"/>
  <cols>
    <col min="1" max="11" width="8.5" style="11" customWidth="1"/>
    <col min="12" max="14" width="7.625" style="11" customWidth="1"/>
    <col min="15" max="16384" width="8.5" style="11"/>
  </cols>
  <sheetData>
    <row r="1" spans="1:21" ht="24" customHeight="1" x14ac:dyDescent="0.15">
      <c r="A1" s="128" t="s">
        <v>195</v>
      </c>
      <c r="B1" s="128"/>
      <c r="C1" s="129"/>
      <c r="D1" s="130" t="s">
        <v>281</v>
      </c>
      <c r="E1" s="131"/>
      <c r="F1" s="131"/>
      <c r="G1" s="132"/>
    </row>
    <row r="2" spans="1:21" ht="24" customHeight="1" x14ac:dyDescent="0.15">
      <c r="A2" s="128" t="s">
        <v>196</v>
      </c>
      <c r="B2" s="128"/>
      <c r="C2" s="129"/>
      <c r="D2" s="54" t="s">
        <v>280</v>
      </c>
      <c r="E2" s="54" t="s">
        <v>282</v>
      </c>
      <c r="F2" s="54"/>
      <c r="G2" s="54"/>
      <c r="H2" s="54"/>
      <c r="I2" s="55"/>
      <c r="J2" s="55"/>
    </row>
    <row r="3" spans="1:21" ht="24" customHeight="1" x14ac:dyDescent="0.15">
      <c r="A3" s="128" t="s">
        <v>197</v>
      </c>
      <c r="B3" s="128"/>
      <c r="C3" s="129"/>
      <c r="D3" s="56" t="s">
        <v>560</v>
      </c>
      <c r="E3" s="56" t="s">
        <v>561</v>
      </c>
      <c r="F3" s="56"/>
      <c r="G3" s="56"/>
      <c r="H3" s="56"/>
      <c r="I3" s="56"/>
      <c r="J3" s="56"/>
    </row>
    <row r="5" spans="1:21" ht="14.25" x14ac:dyDescent="0.15">
      <c r="A5" s="133" t="str">
        <f>D1</f>
        <v>S34スギ</v>
      </c>
      <c r="B5" s="133"/>
      <c r="C5" s="133"/>
    </row>
    <row r="7" spans="1:21" ht="12.75" customHeight="1" x14ac:dyDescent="0.15">
      <c r="A7" s="57" t="s">
        <v>16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2"/>
      <c r="P7" s="13"/>
      <c r="Q7" s="13"/>
      <c r="R7" s="13"/>
      <c r="S7" s="13"/>
      <c r="T7" s="13"/>
      <c r="U7" s="13"/>
    </row>
    <row r="8" spans="1:21" s="58" customFormat="1" ht="12.75" customHeight="1" x14ac:dyDescent="0.15">
      <c r="A8" s="121"/>
      <c r="B8" s="122"/>
      <c r="C8" s="127" t="s">
        <v>18</v>
      </c>
      <c r="D8" s="127"/>
      <c r="E8" s="127"/>
      <c r="F8" s="127"/>
      <c r="G8" s="127"/>
      <c r="H8" s="127"/>
      <c r="I8" s="127"/>
      <c r="J8" s="127"/>
      <c r="K8" s="127"/>
    </row>
    <row r="9" spans="1:21" s="58" customFormat="1" ht="12.75" customHeight="1" x14ac:dyDescent="0.15">
      <c r="A9" s="123"/>
      <c r="B9" s="124"/>
      <c r="C9" s="59" t="s">
        <v>198</v>
      </c>
      <c r="D9" s="59" t="str">
        <f t="shared" ref="D9:J9" si="0">IF(D$3&lt;&gt;"",D$3,"")</f>
        <v>No.59</v>
      </c>
      <c r="E9" s="59" t="str">
        <f t="shared" si="0"/>
        <v>No.60</v>
      </c>
      <c r="F9" s="59" t="str">
        <f t="shared" si="0"/>
        <v/>
      </c>
      <c r="G9" s="59" t="str">
        <f t="shared" si="0"/>
        <v/>
      </c>
      <c r="H9" s="59" t="str">
        <f t="shared" si="0"/>
        <v/>
      </c>
      <c r="I9" s="59" t="str">
        <f t="shared" si="0"/>
        <v/>
      </c>
      <c r="J9" s="59" t="str">
        <f t="shared" si="0"/>
        <v/>
      </c>
      <c r="K9" s="60" t="s">
        <v>199</v>
      </c>
    </row>
    <row r="10" spans="1:21" ht="12.75" customHeight="1" x14ac:dyDescent="0.15">
      <c r="A10" s="109" t="s">
        <v>22</v>
      </c>
      <c r="B10" s="110"/>
      <c r="C10" s="15">
        <f ca="1">ROUND(AVERAGE(D10:J10),0)</f>
        <v>22</v>
      </c>
      <c r="D10" s="77">
        <f t="shared" ref="D10:J10" ca="1" si="1">IF(D$2&lt;&gt;"",INDIRECT(D$2&amp;"!C47"),"")</f>
        <v>23</v>
      </c>
      <c r="E10" s="77">
        <f t="shared" ca="1" si="1"/>
        <v>21</v>
      </c>
      <c r="F10" s="77" t="str">
        <f t="shared" ca="1" si="1"/>
        <v/>
      </c>
      <c r="G10" s="77" t="str">
        <f t="shared" ca="1" si="1"/>
        <v/>
      </c>
      <c r="H10" s="77" t="str">
        <f t="shared" ca="1" si="1"/>
        <v/>
      </c>
      <c r="I10" s="77" t="str">
        <f t="shared" ca="1" si="1"/>
        <v/>
      </c>
      <c r="J10" s="77" t="str">
        <f t="shared" ca="1" si="1"/>
        <v/>
      </c>
      <c r="K10" s="61">
        <f ca="1">C10*100</f>
        <v>2200</v>
      </c>
    </row>
    <row r="11" spans="1:21" ht="12.75" customHeight="1" x14ac:dyDescent="0.15">
      <c r="A11" s="109" t="s">
        <v>23</v>
      </c>
      <c r="B11" s="110"/>
      <c r="C11" s="15">
        <f ca="1">ROUND(AVERAGE(D11:J11),0)</f>
        <v>20</v>
      </c>
      <c r="D11" s="77">
        <f t="shared" ref="D11:J11" ca="1" si="2">IF(D$2&lt;&gt;"",INDIRECT(D$2&amp;"!C48"),"")</f>
        <v>20</v>
      </c>
      <c r="E11" s="77">
        <f t="shared" ca="1" si="2"/>
        <v>19</v>
      </c>
      <c r="F11" s="77" t="str">
        <f t="shared" ca="1" si="2"/>
        <v/>
      </c>
      <c r="G11" s="77" t="str">
        <f t="shared" ca="1" si="2"/>
        <v/>
      </c>
      <c r="H11" s="77" t="str">
        <f t="shared" ca="1" si="2"/>
        <v/>
      </c>
      <c r="I11" s="77" t="str">
        <f t="shared" ca="1" si="2"/>
        <v/>
      </c>
      <c r="J11" s="77" t="str">
        <f t="shared" ca="1" si="2"/>
        <v/>
      </c>
      <c r="K11" s="62">
        <f ca="1">C11</f>
        <v>20</v>
      </c>
    </row>
    <row r="12" spans="1:21" ht="12.75" customHeight="1" x14ac:dyDescent="0.15">
      <c r="A12" s="109" t="s">
        <v>24</v>
      </c>
      <c r="B12" s="110"/>
      <c r="C12" s="15">
        <f ca="1">ROUND(AVERAGE(D12:J12),0)</f>
        <v>21</v>
      </c>
      <c r="D12" s="77">
        <f t="shared" ref="D12:J12" ca="1" si="3">IF(D$2&lt;&gt;"",INDIRECT(D$2&amp;"!C49"),"")</f>
        <v>21</v>
      </c>
      <c r="E12" s="77">
        <f t="shared" ca="1" si="3"/>
        <v>20</v>
      </c>
      <c r="F12" s="77" t="str">
        <f t="shared" ca="1" si="3"/>
        <v/>
      </c>
      <c r="G12" s="77" t="str">
        <f t="shared" ca="1" si="3"/>
        <v/>
      </c>
      <c r="H12" s="77" t="str">
        <f t="shared" ca="1" si="3"/>
        <v/>
      </c>
      <c r="I12" s="77" t="str">
        <f t="shared" ca="1" si="3"/>
        <v/>
      </c>
      <c r="J12" s="77" t="str">
        <f t="shared" ca="1" si="3"/>
        <v/>
      </c>
      <c r="K12" s="62">
        <f ca="1">C12</f>
        <v>21</v>
      </c>
    </row>
    <row r="13" spans="1:21" ht="12.75" customHeight="1" x14ac:dyDescent="0.15">
      <c r="A13" s="109" t="s">
        <v>25</v>
      </c>
      <c r="B13" s="110"/>
      <c r="C13" s="4">
        <f ca="1">ROUND(AVERAGE(D13:J13),3)</f>
        <v>8.5150000000000006</v>
      </c>
      <c r="D13" s="63">
        <f t="shared" ref="D13:J13" ca="1" si="4">IF(D$2&lt;&gt;"",INDIRECT(D$2&amp;"!C50"),"")</f>
        <v>8.52</v>
      </c>
      <c r="E13" s="63">
        <f t="shared" ca="1" si="4"/>
        <v>8.51</v>
      </c>
      <c r="F13" s="63" t="str">
        <f t="shared" ca="1" si="4"/>
        <v/>
      </c>
      <c r="G13" s="63" t="str">
        <f t="shared" ca="1" si="4"/>
        <v/>
      </c>
      <c r="H13" s="63" t="str">
        <f t="shared" ca="1" si="4"/>
        <v/>
      </c>
      <c r="I13" s="63" t="str">
        <f t="shared" ca="1" si="4"/>
        <v/>
      </c>
      <c r="J13" s="63" t="str">
        <f t="shared" ca="1" si="4"/>
        <v/>
      </c>
      <c r="K13" s="64">
        <f ca="1">C13*100</f>
        <v>851.5</v>
      </c>
    </row>
    <row r="14" spans="1:21" ht="12.75" customHeight="1" x14ac:dyDescent="0.15">
      <c r="A14" s="12"/>
      <c r="B14" s="13"/>
      <c r="C14" s="13"/>
      <c r="D14" s="13"/>
      <c r="E14" s="13"/>
      <c r="F14" s="13"/>
      <c r="G14" s="13"/>
      <c r="H14" s="13"/>
      <c r="I14" s="12"/>
      <c r="J14" s="13"/>
      <c r="K14" s="19" t="str">
        <f ca="1">"形状比＝"&amp;ROUND(K11/K12*100,0)&amp;"、Sr＝"&amp;ROUND((10000/K10)^0.5/K11*100,0)</f>
        <v>形状比＝95、Sr＝11</v>
      </c>
      <c r="L14" s="13"/>
      <c r="M14" s="13"/>
      <c r="N14" s="13"/>
    </row>
    <row r="15" spans="1:21" ht="12.75" customHeight="1" x14ac:dyDescent="0.15">
      <c r="A15" s="12"/>
      <c r="B15" s="13"/>
      <c r="C15" s="13"/>
      <c r="D15" s="13"/>
      <c r="E15" s="13"/>
      <c r="F15" s="13"/>
      <c r="G15" s="13"/>
      <c r="H15" s="13"/>
      <c r="I15" s="12"/>
      <c r="J15" s="13"/>
      <c r="K15" s="19"/>
      <c r="L15" s="13"/>
      <c r="M15" s="13"/>
      <c r="N15" s="13"/>
    </row>
    <row r="16" spans="1:21" ht="12.75" customHeight="1" x14ac:dyDescent="0.15">
      <c r="A16" s="121"/>
      <c r="B16" s="122"/>
      <c r="C16" s="118" t="s">
        <v>19</v>
      </c>
      <c r="D16" s="119"/>
      <c r="E16" s="119"/>
      <c r="F16" s="119"/>
      <c r="G16" s="119"/>
      <c r="H16" s="119"/>
      <c r="I16" s="119"/>
      <c r="J16" s="120"/>
    </row>
    <row r="17" spans="1:21" ht="12.75" customHeight="1" x14ac:dyDescent="0.15">
      <c r="A17" s="123"/>
      <c r="B17" s="124"/>
      <c r="C17" s="59" t="str">
        <f>C$9</f>
        <v>平均</v>
      </c>
      <c r="D17" s="59" t="str">
        <f t="shared" ref="D17:J17" si="5">IF(D$3&lt;&gt;"",D$3,"")</f>
        <v>No.59</v>
      </c>
      <c r="E17" s="59" t="str">
        <f t="shared" si="5"/>
        <v>No.60</v>
      </c>
      <c r="F17" s="59" t="str">
        <f t="shared" si="5"/>
        <v/>
      </c>
      <c r="G17" s="59" t="str">
        <f t="shared" si="5"/>
        <v/>
      </c>
      <c r="H17" s="59" t="str">
        <f t="shared" si="5"/>
        <v/>
      </c>
      <c r="I17" s="59" t="str">
        <f t="shared" si="5"/>
        <v/>
      </c>
      <c r="J17" s="59" t="str">
        <f t="shared" si="5"/>
        <v/>
      </c>
    </row>
    <row r="18" spans="1:21" ht="12.75" customHeight="1" x14ac:dyDescent="0.15">
      <c r="A18" s="109" t="s">
        <v>22</v>
      </c>
      <c r="B18" s="110"/>
      <c r="C18" s="15">
        <f ca="1">ROUND(AVERAGE(D18:J18),0)</f>
        <v>1</v>
      </c>
      <c r="D18" s="77">
        <f t="shared" ref="D18:J18" ca="1" si="6">IF(D$2&lt;&gt;"",INDIRECT(D$2&amp;"!D47"),"")</f>
        <v>0</v>
      </c>
      <c r="E18" s="77">
        <f t="shared" ca="1" si="6"/>
        <v>2</v>
      </c>
      <c r="F18" s="77" t="str">
        <f t="shared" ca="1" si="6"/>
        <v/>
      </c>
      <c r="G18" s="77" t="str">
        <f t="shared" ca="1" si="6"/>
        <v/>
      </c>
      <c r="H18" s="77" t="str">
        <f t="shared" ca="1" si="6"/>
        <v/>
      </c>
      <c r="I18" s="77" t="str">
        <f t="shared" ca="1" si="6"/>
        <v/>
      </c>
      <c r="J18" s="77" t="str">
        <f t="shared" ca="1" si="6"/>
        <v/>
      </c>
    </row>
    <row r="19" spans="1:21" ht="12.75" customHeight="1" x14ac:dyDescent="0.15">
      <c r="A19" s="109" t="s">
        <v>23</v>
      </c>
      <c r="B19" s="110"/>
      <c r="C19" s="15">
        <f ca="1">IF($C$18=0,"",ROUND(AVERAGE(D19:J19),0))</f>
        <v>12</v>
      </c>
      <c r="D19" s="77" t="str">
        <f ca="1">IF(D$2&lt;&gt;"",INDIRECT(D$2&amp;"!D48"),"")</f>
        <v/>
      </c>
      <c r="E19" s="77">
        <f t="shared" ref="E19:J19" ca="1" si="7">IF(E$2&lt;&gt;"",INDIRECT(E$2&amp;"!D48"),"")</f>
        <v>12</v>
      </c>
      <c r="F19" s="77" t="str">
        <f t="shared" ca="1" si="7"/>
        <v/>
      </c>
      <c r="G19" s="77" t="str">
        <f t="shared" ca="1" si="7"/>
        <v/>
      </c>
      <c r="H19" s="77" t="str">
        <f t="shared" ca="1" si="7"/>
        <v/>
      </c>
      <c r="I19" s="77" t="str">
        <f t="shared" ca="1" si="7"/>
        <v/>
      </c>
      <c r="J19" s="77" t="str">
        <f t="shared" ca="1" si="7"/>
        <v/>
      </c>
    </row>
    <row r="20" spans="1:21" ht="12.75" customHeight="1" x14ac:dyDescent="0.15">
      <c r="A20" s="109" t="s">
        <v>24</v>
      </c>
      <c r="B20" s="110"/>
      <c r="C20" s="15">
        <f ca="1">IF($C$18=0,"",ROUND(AVERAGE(D20:J20),0))</f>
        <v>11</v>
      </c>
      <c r="D20" s="77" t="str">
        <f t="shared" ref="D20:J20" ca="1" si="8">IF(D$2&lt;&gt;"",INDIRECT(D$2&amp;"!D49"),"")</f>
        <v/>
      </c>
      <c r="E20" s="77">
        <f t="shared" ca="1" si="8"/>
        <v>11</v>
      </c>
      <c r="F20" s="77" t="str">
        <f t="shared" ca="1" si="8"/>
        <v/>
      </c>
      <c r="G20" s="77" t="str">
        <f t="shared" ca="1" si="8"/>
        <v/>
      </c>
      <c r="H20" s="77" t="str">
        <f t="shared" ca="1" si="8"/>
        <v/>
      </c>
      <c r="I20" s="77" t="str">
        <f t="shared" ca="1" si="8"/>
        <v/>
      </c>
      <c r="J20" s="77" t="str">
        <f t="shared" ca="1" si="8"/>
        <v/>
      </c>
    </row>
    <row r="21" spans="1:21" ht="12.75" customHeight="1" x14ac:dyDescent="0.15">
      <c r="A21" s="109" t="s">
        <v>25</v>
      </c>
      <c r="B21" s="110"/>
      <c r="C21" s="4">
        <f ca="1">IF($C$18=0,"",ROUND(AVERAGE(D21:J21),3))</f>
        <v>0.06</v>
      </c>
      <c r="D21" s="65">
        <f t="shared" ref="D21:J21" ca="1" si="9">IF(D$2&lt;&gt;"",INDIRECT(D$2&amp;"!D50"),"")</f>
        <v>0</v>
      </c>
      <c r="E21" s="65">
        <f t="shared" ca="1" si="9"/>
        <v>0.12000000000000001</v>
      </c>
      <c r="F21" s="65" t="str">
        <f t="shared" ca="1" si="9"/>
        <v/>
      </c>
      <c r="G21" s="65" t="str">
        <f t="shared" ca="1" si="9"/>
        <v/>
      </c>
      <c r="H21" s="65" t="str">
        <f t="shared" ca="1" si="9"/>
        <v/>
      </c>
      <c r="I21" s="65" t="str">
        <f t="shared" ca="1" si="9"/>
        <v/>
      </c>
      <c r="J21" s="65" t="str">
        <f t="shared" ca="1" si="9"/>
        <v/>
      </c>
    </row>
    <row r="22" spans="1:21" ht="12.75" customHeight="1" x14ac:dyDescent="0.15">
      <c r="A22" s="12"/>
      <c r="B22" s="13"/>
      <c r="C22" s="13"/>
      <c r="D22" s="13"/>
      <c r="E22" s="13"/>
      <c r="F22" s="13"/>
      <c r="G22" s="13"/>
      <c r="H22" s="13"/>
      <c r="I22" s="12"/>
      <c r="J22" s="13"/>
      <c r="K22" s="13"/>
      <c r="L22" s="13"/>
      <c r="M22" s="13"/>
      <c r="N22" s="13"/>
    </row>
    <row r="23" spans="1:21" ht="12.75" customHeight="1" x14ac:dyDescent="0.15">
      <c r="A23" s="121"/>
      <c r="B23" s="122"/>
      <c r="C23" s="115" t="s">
        <v>20</v>
      </c>
      <c r="D23" s="116"/>
      <c r="E23" s="116"/>
      <c r="F23" s="116"/>
      <c r="G23" s="116"/>
      <c r="H23" s="116"/>
      <c r="I23" s="116"/>
      <c r="J23" s="117"/>
      <c r="O23" s="12"/>
      <c r="P23" s="13"/>
      <c r="Q23" s="13"/>
      <c r="S23" s="19"/>
      <c r="T23" s="19"/>
    </row>
    <row r="24" spans="1:21" ht="12.75" customHeight="1" x14ac:dyDescent="0.15">
      <c r="A24" s="123"/>
      <c r="B24" s="124"/>
      <c r="C24" s="59" t="str">
        <f>C$9</f>
        <v>平均</v>
      </c>
      <c r="D24" s="59" t="str">
        <f t="shared" ref="D24:J24" si="10">IF(D$3&lt;&gt;"",D$3,"")</f>
        <v>No.59</v>
      </c>
      <c r="E24" s="59" t="str">
        <f t="shared" si="10"/>
        <v>No.60</v>
      </c>
      <c r="F24" s="59" t="str">
        <f t="shared" si="10"/>
        <v/>
      </c>
      <c r="G24" s="59" t="str">
        <f t="shared" si="10"/>
        <v/>
      </c>
      <c r="H24" s="59" t="str">
        <f t="shared" si="10"/>
        <v/>
      </c>
      <c r="I24" s="59" t="str">
        <f t="shared" si="10"/>
        <v/>
      </c>
      <c r="J24" s="59" t="str">
        <f t="shared" si="10"/>
        <v/>
      </c>
      <c r="O24" s="12"/>
      <c r="P24" s="13"/>
      <c r="Q24" s="13"/>
      <c r="S24" s="19"/>
      <c r="T24" s="19"/>
    </row>
    <row r="25" spans="1:21" ht="12.75" customHeight="1" x14ac:dyDescent="0.15">
      <c r="A25" s="109" t="s">
        <v>22</v>
      </c>
      <c r="B25" s="110"/>
      <c r="C25" s="15">
        <f ca="1">ROUND(AVERAGE(D25:J25),0)</f>
        <v>23</v>
      </c>
      <c r="D25" s="77">
        <f t="shared" ref="D25:J25" ca="1" si="11">IF(D$2&lt;&gt;"",INDIRECT(D$2&amp;"!E47"),"")</f>
        <v>23</v>
      </c>
      <c r="E25" s="77">
        <f t="shared" ca="1" si="11"/>
        <v>23</v>
      </c>
      <c r="F25" s="77" t="str">
        <f t="shared" ca="1" si="11"/>
        <v/>
      </c>
      <c r="G25" s="77" t="str">
        <f t="shared" ca="1" si="11"/>
        <v/>
      </c>
      <c r="H25" s="77" t="str">
        <f t="shared" ca="1" si="11"/>
        <v/>
      </c>
      <c r="I25" s="77" t="str">
        <f t="shared" ca="1" si="11"/>
        <v/>
      </c>
      <c r="J25" s="77" t="str">
        <f t="shared" ca="1" si="11"/>
        <v/>
      </c>
      <c r="O25" s="12"/>
      <c r="P25" s="13"/>
      <c r="Q25" s="13"/>
      <c r="S25" s="19"/>
      <c r="T25" s="19"/>
    </row>
    <row r="26" spans="1:21" ht="12.75" customHeight="1" x14ac:dyDescent="0.15">
      <c r="A26" s="109" t="s">
        <v>23</v>
      </c>
      <c r="B26" s="110"/>
      <c r="C26" s="15">
        <f ca="1">ROUND(AVERAGE(D26:J26),0)</f>
        <v>20</v>
      </c>
      <c r="D26" s="77">
        <f t="shared" ref="D26:J26" ca="1" si="12">IF(D$2&lt;&gt;"",INDIRECT(D$2&amp;"!E48"),"")</f>
        <v>20</v>
      </c>
      <c r="E26" s="77">
        <f t="shared" ca="1" si="12"/>
        <v>19</v>
      </c>
      <c r="F26" s="77" t="str">
        <f t="shared" ca="1" si="12"/>
        <v/>
      </c>
      <c r="G26" s="77" t="str">
        <f t="shared" ca="1" si="12"/>
        <v/>
      </c>
      <c r="H26" s="77" t="str">
        <f t="shared" ca="1" si="12"/>
        <v/>
      </c>
      <c r="I26" s="77" t="str">
        <f t="shared" ca="1" si="12"/>
        <v/>
      </c>
      <c r="J26" s="77" t="str">
        <f t="shared" ca="1" si="12"/>
        <v/>
      </c>
      <c r="O26" s="12"/>
      <c r="P26" s="13"/>
      <c r="Q26" s="13"/>
      <c r="S26" s="19"/>
      <c r="T26" s="19"/>
    </row>
    <row r="27" spans="1:21" ht="12.75" customHeight="1" x14ac:dyDescent="0.15">
      <c r="A27" s="109" t="s">
        <v>24</v>
      </c>
      <c r="B27" s="110"/>
      <c r="C27" s="15">
        <f ca="1">ROUND(AVERAGE(D27:J27),0)</f>
        <v>21</v>
      </c>
      <c r="D27" s="77">
        <f t="shared" ref="D27:J27" ca="1" si="13">IF(D$2&lt;&gt;"",INDIRECT(D$2&amp;"!E49"),"")</f>
        <v>21</v>
      </c>
      <c r="E27" s="77">
        <f t="shared" ca="1" si="13"/>
        <v>20</v>
      </c>
      <c r="F27" s="77" t="str">
        <f t="shared" ca="1" si="13"/>
        <v/>
      </c>
      <c r="G27" s="77" t="str">
        <f t="shared" ca="1" si="13"/>
        <v/>
      </c>
      <c r="H27" s="77" t="str">
        <f t="shared" ca="1" si="13"/>
        <v/>
      </c>
      <c r="I27" s="77" t="str">
        <f t="shared" ca="1" si="13"/>
        <v/>
      </c>
      <c r="J27" s="77" t="str">
        <f t="shared" ca="1" si="13"/>
        <v/>
      </c>
      <c r="O27" s="12"/>
      <c r="P27" s="13"/>
      <c r="Q27" s="13"/>
      <c r="S27" s="19"/>
      <c r="T27" s="19"/>
    </row>
    <row r="28" spans="1:21" ht="12.75" customHeight="1" x14ac:dyDescent="0.15">
      <c r="A28" s="109" t="s">
        <v>25</v>
      </c>
      <c r="B28" s="110"/>
      <c r="C28" s="4">
        <f ca="1">ROUND(AVERAGE(D28:J28),3)</f>
        <v>8.5749999999999993</v>
      </c>
      <c r="D28" s="63">
        <f t="shared" ref="D28:J28" ca="1" si="14">IF(D$2&lt;&gt;"",INDIRECT(D$2&amp;"!E50"),"")</f>
        <v>8.52</v>
      </c>
      <c r="E28" s="63">
        <f t="shared" ca="1" si="14"/>
        <v>8.629999999999999</v>
      </c>
      <c r="F28" s="63" t="str">
        <f t="shared" ca="1" si="14"/>
        <v/>
      </c>
      <c r="G28" s="63" t="str">
        <f t="shared" ca="1" si="14"/>
        <v/>
      </c>
      <c r="H28" s="63" t="str">
        <f t="shared" ca="1" si="14"/>
        <v/>
      </c>
      <c r="I28" s="63" t="str">
        <f t="shared" ca="1" si="14"/>
        <v/>
      </c>
      <c r="J28" s="63" t="str">
        <f t="shared" ca="1" si="14"/>
        <v/>
      </c>
      <c r="O28" s="12"/>
      <c r="P28" s="13"/>
      <c r="Q28" s="13"/>
      <c r="S28" s="19"/>
      <c r="T28" s="19"/>
    </row>
    <row r="29" spans="1:21" ht="12.75" customHeight="1" x14ac:dyDescent="0.15">
      <c r="A29" s="12"/>
      <c r="B29" s="13"/>
      <c r="C29" s="12"/>
      <c r="D29" s="13"/>
      <c r="E29" s="13"/>
      <c r="J29" s="13"/>
      <c r="K29" s="13"/>
      <c r="L29" s="13"/>
      <c r="M29" s="19"/>
      <c r="O29" s="12"/>
      <c r="P29" s="13"/>
      <c r="Q29" s="13"/>
      <c r="S29" s="19"/>
      <c r="T29" s="19"/>
    </row>
    <row r="30" spans="1:21" ht="12.75" customHeight="1" x14ac:dyDescent="0.15">
      <c r="A30" s="57" t="s">
        <v>26</v>
      </c>
      <c r="B30" s="13"/>
      <c r="C30" s="13"/>
      <c r="D30" s="13"/>
      <c r="E30" s="13"/>
      <c r="F30" s="13"/>
      <c r="G30" s="13"/>
      <c r="H30" s="13"/>
      <c r="I30" s="12"/>
      <c r="J30" s="13"/>
      <c r="K30" s="13"/>
      <c r="L30" s="13"/>
      <c r="M30" s="13"/>
      <c r="N30" s="13"/>
      <c r="O30" s="12"/>
      <c r="P30" s="13"/>
      <c r="Q30" s="13"/>
      <c r="R30" s="13"/>
      <c r="S30" s="13"/>
      <c r="T30" s="13"/>
      <c r="U30" s="12"/>
    </row>
    <row r="31" spans="1:21" s="58" customFormat="1" ht="12.75" customHeight="1" x14ac:dyDescent="0.15">
      <c r="A31" s="121"/>
      <c r="B31" s="122"/>
      <c r="C31" s="127" t="s">
        <v>18</v>
      </c>
      <c r="D31" s="127"/>
      <c r="E31" s="127"/>
      <c r="F31" s="127"/>
      <c r="G31" s="127"/>
      <c r="H31" s="127"/>
      <c r="I31" s="127"/>
      <c r="J31" s="127"/>
      <c r="K31" s="127"/>
    </row>
    <row r="32" spans="1:21" s="58" customFormat="1" ht="12.75" customHeight="1" x14ac:dyDescent="0.15">
      <c r="A32" s="123"/>
      <c r="B32" s="124"/>
      <c r="C32" s="59" t="s">
        <v>198</v>
      </c>
      <c r="D32" s="59" t="str">
        <f t="shared" ref="D32:J32" si="15">IF(D$3&lt;&gt;"",D$3,"")</f>
        <v>No.59</v>
      </c>
      <c r="E32" s="59" t="str">
        <f t="shared" si="15"/>
        <v>No.60</v>
      </c>
      <c r="F32" s="59" t="str">
        <f t="shared" si="15"/>
        <v/>
      </c>
      <c r="G32" s="59" t="str">
        <f t="shared" si="15"/>
        <v/>
      </c>
      <c r="H32" s="59" t="str">
        <f t="shared" si="15"/>
        <v/>
      </c>
      <c r="I32" s="59" t="str">
        <f t="shared" si="15"/>
        <v/>
      </c>
      <c r="J32" s="59" t="str">
        <f t="shared" si="15"/>
        <v/>
      </c>
      <c r="K32" s="60" t="s">
        <v>199</v>
      </c>
    </row>
    <row r="33" spans="1:21" ht="12.75" customHeight="1" x14ac:dyDescent="0.15">
      <c r="A33" s="109" t="s">
        <v>27</v>
      </c>
      <c r="B33" s="110"/>
      <c r="C33" s="15">
        <f ca="1">ROUND(AVERAGE(D33:J33),0)</f>
        <v>7</v>
      </c>
      <c r="D33" s="77">
        <f t="shared" ref="D33:J33" ca="1" si="16">IF(D$2&lt;&gt;"",INDIRECT(D$2&amp;"!C54"),"")</f>
        <v>7</v>
      </c>
      <c r="E33" s="77">
        <f t="shared" ca="1" si="16"/>
        <v>6</v>
      </c>
      <c r="F33" s="77" t="str">
        <f t="shared" ca="1" si="16"/>
        <v/>
      </c>
      <c r="G33" s="77" t="str">
        <f t="shared" ca="1" si="16"/>
        <v/>
      </c>
      <c r="H33" s="77" t="str">
        <f t="shared" ca="1" si="16"/>
        <v/>
      </c>
      <c r="I33" s="77" t="str">
        <f t="shared" ca="1" si="16"/>
        <v/>
      </c>
      <c r="J33" s="77" t="str">
        <f t="shared" ca="1" si="16"/>
        <v/>
      </c>
      <c r="K33" s="61">
        <f ca="1">C33*100</f>
        <v>700</v>
      </c>
    </row>
    <row r="34" spans="1:21" ht="12.75" customHeight="1" x14ac:dyDescent="0.15">
      <c r="A34" s="109" t="s">
        <v>23</v>
      </c>
      <c r="B34" s="110"/>
      <c r="C34" s="15">
        <f ca="1">ROUND(AVERAGE(D34:J34),0)</f>
        <v>16</v>
      </c>
      <c r="D34" s="77">
        <f t="shared" ref="D34:J34" ca="1" si="17">IF(D$2&lt;&gt;"",INDIRECT(D$2&amp;"!C55"),"")</f>
        <v>16</v>
      </c>
      <c r="E34" s="77">
        <f t="shared" ca="1" si="17"/>
        <v>16</v>
      </c>
      <c r="F34" s="77" t="str">
        <f t="shared" ca="1" si="17"/>
        <v/>
      </c>
      <c r="G34" s="77" t="str">
        <f t="shared" ca="1" si="17"/>
        <v/>
      </c>
      <c r="H34" s="77" t="str">
        <f t="shared" ca="1" si="17"/>
        <v/>
      </c>
      <c r="I34" s="77" t="str">
        <f t="shared" ca="1" si="17"/>
        <v/>
      </c>
      <c r="J34" s="77" t="str">
        <f t="shared" ca="1" si="17"/>
        <v/>
      </c>
      <c r="K34" s="62">
        <f ca="1">C34</f>
        <v>16</v>
      </c>
    </row>
    <row r="35" spans="1:21" ht="12.75" customHeight="1" x14ac:dyDescent="0.15">
      <c r="A35" s="109" t="s">
        <v>24</v>
      </c>
      <c r="B35" s="110"/>
      <c r="C35" s="15">
        <f ca="1">ROUND(AVERAGE(D35:J35),0)</f>
        <v>15</v>
      </c>
      <c r="D35" s="77">
        <f t="shared" ref="D35:J35" ca="1" si="18">IF(D$2&lt;&gt;"",INDIRECT(D$2&amp;"!C56"),"")</f>
        <v>14</v>
      </c>
      <c r="E35" s="77">
        <f t="shared" ca="1" si="18"/>
        <v>15</v>
      </c>
      <c r="F35" s="77" t="str">
        <f t="shared" ca="1" si="18"/>
        <v/>
      </c>
      <c r="G35" s="77" t="str">
        <f t="shared" ca="1" si="18"/>
        <v/>
      </c>
      <c r="H35" s="77" t="str">
        <f t="shared" ca="1" si="18"/>
        <v/>
      </c>
      <c r="I35" s="77" t="str">
        <f t="shared" ca="1" si="18"/>
        <v/>
      </c>
      <c r="J35" s="77" t="str">
        <f t="shared" ca="1" si="18"/>
        <v/>
      </c>
      <c r="K35" s="62">
        <f ca="1">C35</f>
        <v>15</v>
      </c>
    </row>
    <row r="36" spans="1:21" ht="12.75" customHeight="1" x14ac:dyDescent="0.15">
      <c r="A36" s="109" t="s">
        <v>25</v>
      </c>
      <c r="B36" s="110"/>
      <c r="C36" s="4">
        <f ca="1">ROUND(AVERAGE(D36:J36),3)</f>
        <v>0.98499999999999999</v>
      </c>
      <c r="D36" s="63">
        <f t="shared" ref="D36:J36" ca="1" si="19">IF(D$2&lt;&gt;"",INDIRECT(D$2&amp;"!C57"),"")</f>
        <v>1</v>
      </c>
      <c r="E36" s="63">
        <f t="shared" ca="1" si="19"/>
        <v>0.97</v>
      </c>
      <c r="F36" s="63" t="str">
        <f t="shared" ca="1" si="19"/>
        <v/>
      </c>
      <c r="G36" s="63" t="str">
        <f t="shared" ca="1" si="19"/>
        <v/>
      </c>
      <c r="H36" s="63" t="str">
        <f t="shared" ca="1" si="19"/>
        <v/>
      </c>
      <c r="I36" s="63" t="str">
        <f t="shared" ca="1" si="19"/>
        <v/>
      </c>
      <c r="J36" s="63" t="str">
        <f t="shared" ca="1" si="19"/>
        <v/>
      </c>
      <c r="K36" s="64">
        <f ca="1">C36*100</f>
        <v>98.5</v>
      </c>
    </row>
    <row r="37" spans="1:21" ht="12.75" customHeight="1" x14ac:dyDescent="0.15">
      <c r="A37" s="12"/>
      <c r="B37" s="13"/>
      <c r="C37" s="13"/>
      <c r="D37" s="13"/>
      <c r="E37" s="13"/>
      <c r="F37" s="13"/>
      <c r="G37" s="13"/>
      <c r="H37" s="13"/>
      <c r="I37" s="12"/>
      <c r="J37" s="13"/>
      <c r="K37" s="13"/>
      <c r="L37" s="13"/>
      <c r="M37" s="13"/>
      <c r="N37" s="13"/>
      <c r="O37" s="12"/>
      <c r="P37" s="13"/>
      <c r="Q37" s="13"/>
      <c r="R37" s="13"/>
      <c r="S37" s="13"/>
      <c r="T37" s="13"/>
      <c r="U37" s="12"/>
    </row>
    <row r="38" spans="1:21" ht="12.75" customHeight="1" x14ac:dyDescent="0.15">
      <c r="A38" s="121"/>
      <c r="B38" s="122"/>
      <c r="C38" s="118" t="s">
        <v>19</v>
      </c>
      <c r="D38" s="119"/>
      <c r="E38" s="119"/>
      <c r="F38" s="119"/>
      <c r="G38" s="119"/>
      <c r="H38" s="119"/>
      <c r="I38" s="119"/>
      <c r="J38" s="120"/>
      <c r="L38" s="13"/>
      <c r="M38" s="13"/>
      <c r="N38" s="13"/>
      <c r="O38" s="12"/>
      <c r="P38" s="13"/>
      <c r="Q38" s="13"/>
      <c r="R38" s="13"/>
      <c r="S38" s="13"/>
      <c r="T38" s="13"/>
      <c r="U38" s="12"/>
    </row>
    <row r="39" spans="1:21" ht="12.75" customHeight="1" x14ac:dyDescent="0.15">
      <c r="A39" s="123"/>
      <c r="B39" s="124"/>
      <c r="C39" s="59" t="str">
        <f>C$9</f>
        <v>平均</v>
      </c>
      <c r="D39" s="59" t="str">
        <f t="shared" ref="D39:J39" si="20">IF(D$3&lt;&gt;"",D$3,"")</f>
        <v>No.59</v>
      </c>
      <c r="E39" s="59" t="str">
        <f t="shared" si="20"/>
        <v>No.60</v>
      </c>
      <c r="F39" s="59" t="str">
        <f t="shared" si="20"/>
        <v/>
      </c>
      <c r="G39" s="59" t="str">
        <f t="shared" si="20"/>
        <v/>
      </c>
      <c r="H39" s="59" t="str">
        <f t="shared" si="20"/>
        <v/>
      </c>
      <c r="I39" s="59" t="str">
        <f t="shared" si="20"/>
        <v/>
      </c>
      <c r="J39" s="59" t="str">
        <f t="shared" si="20"/>
        <v/>
      </c>
      <c r="L39" s="13"/>
      <c r="M39" s="13"/>
      <c r="N39" s="13"/>
      <c r="O39" s="12"/>
      <c r="P39" s="13"/>
      <c r="Q39" s="13"/>
      <c r="R39" s="13"/>
      <c r="S39" s="13"/>
      <c r="T39" s="13"/>
      <c r="U39" s="12"/>
    </row>
    <row r="40" spans="1:21" ht="12.75" customHeight="1" x14ac:dyDescent="0.15">
      <c r="A40" s="109" t="s">
        <v>27</v>
      </c>
      <c r="B40" s="110"/>
      <c r="C40" s="15">
        <f ca="1">ROUND(AVERAGE(D40:J40),0)</f>
        <v>1</v>
      </c>
      <c r="D40" s="77">
        <f t="shared" ref="D40:J40" ca="1" si="21">IF(D$2&lt;&gt;"",INDIRECT(D$2&amp;"!D54"),"")</f>
        <v>0</v>
      </c>
      <c r="E40" s="77">
        <f ca="1">IF(E$2&lt;&gt;"",INDIRECT(E$2&amp;"!D54"),"")</f>
        <v>2</v>
      </c>
      <c r="F40" s="77" t="str">
        <f t="shared" ca="1" si="21"/>
        <v/>
      </c>
      <c r="G40" s="77" t="str">
        <f t="shared" ca="1" si="21"/>
        <v/>
      </c>
      <c r="H40" s="77" t="str">
        <f t="shared" ca="1" si="21"/>
        <v/>
      </c>
      <c r="I40" s="77" t="str">
        <f t="shared" ca="1" si="21"/>
        <v/>
      </c>
      <c r="J40" s="77" t="str">
        <f t="shared" ca="1" si="21"/>
        <v/>
      </c>
      <c r="L40" s="13"/>
      <c r="M40" s="13"/>
      <c r="N40" s="13"/>
      <c r="O40" s="12"/>
      <c r="P40" s="13"/>
      <c r="Q40" s="13"/>
      <c r="R40" s="13"/>
      <c r="S40" s="13"/>
      <c r="T40" s="13"/>
      <c r="U40" s="12"/>
    </row>
    <row r="41" spans="1:21" ht="12.75" customHeight="1" x14ac:dyDescent="0.15">
      <c r="A41" s="109" t="s">
        <v>23</v>
      </c>
      <c r="B41" s="110"/>
      <c r="C41" s="15">
        <f ca="1">IF($C$20=0,"",ROUND(AVERAGE(D41:J41),0))</f>
        <v>12</v>
      </c>
      <c r="D41" s="77" t="str">
        <f ca="1">IF(D$2&lt;&gt;"",INDIRECT(D$2&amp;"!D55"),"")</f>
        <v/>
      </c>
      <c r="E41" s="77">
        <f t="shared" ref="E41:J41" ca="1" si="22">IF(E$2&lt;&gt;"",INDIRECT(E$2&amp;"!D55"),"")</f>
        <v>12</v>
      </c>
      <c r="F41" s="77" t="str">
        <f t="shared" ca="1" si="22"/>
        <v/>
      </c>
      <c r="G41" s="77" t="str">
        <f t="shared" ca="1" si="22"/>
        <v/>
      </c>
      <c r="H41" s="77" t="str">
        <f t="shared" ca="1" si="22"/>
        <v/>
      </c>
      <c r="I41" s="77" t="str">
        <f t="shared" ca="1" si="22"/>
        <v/>
      </c>
      <c r="J41" s="77" t="str">
        <f t="shared" ca="1" si="22"/>
        <v/>
      </c>
      <c r="L41" s="13"/>
      <c r="M41" s="13"/>
      <c r="N41" s="13"/>
      <c r="O41" s="12"/>
      <c r="P41" s="13"/>
      <c r="Q41" s="13"/>
      <c r="R41" s="13"/>
      <c r="S41" s="13"/>
      <c r="T41" s="13"/>
      <c r="U41" s="12"/>
    </row>
    <row r="42" spans="1:21" ht="12.75" customHeight="1" x14ac:dyDescent="0.15">
      <c r="A42" s="109" t="s">
        <v>24</v>
      </c>
      <c r="B42" s="110"/>
      <c r="C42" s="15">
        <f ca="1">IF($C$20=0,"",ROUND(AVERAGE(D42:J42),0))</f>
        <v>11</v>
      </c>
      <c r="D42" s="77" t="str">
        <f t="shared" ref="D42:J42" ca="1" si="23">IF(D$2&lt;&gt;"",INDIRECT(D$2&amp;"!D56"),"")</f>
        <v/>
      </c>
      <c r="E42" s="77">
        <f t="shared" ca="1" si="23"/>
        <v>11</v>
      </c>
      <c r="F42" s="77" t="str">
        <f t="shared" ca="1" si="23"/>
        <v/>
      </c>
      <c r="G42" s="77" t="str">
        <f t="shared" ca="1" si="23"/>
        <v/>
      </c>
      <c r="H42" s="77" t="str">
        <f t="shared" ca="1" si="23"/>
        <v/>
      </c>
      <c r="I42" s="77" t="str">
        <f t="shared" ca="1" si="23"/>
        <v/>
      </c>
      <c r="J42" s="77" t="str">
        <f t="shared" ca="1" si="23"/>
        <v/>
      </c>
      <c r="L42" s="13"/>
      <c r="M42" s="13"/>
      <c r="N42" s="13"/>
      <c r="O42" s="12"/>
      <c r="P42" s="13"/>
      <c r="Q42" s="13"/>
      <c r="R42" s="13"/>
      <c r="S42" s="13"/>
      <c r="T42" s="13"/>
      <c r="U42" s="12"/>
    </row>
    <row r="43" spans="1:21" ht="12.75" customHeight="1" x14ac:dyDescent="0.15">
      <c r="A43" s="109" t="s">
        <v>25</v>
      </c>
      <c r="B43" s="110"/>
      <c r="C43" s="4">
        <f ca="1">IF($C$20=0,"",ROUND(AVERAGE(D43:J43),3))</f>
        <v>0.06</v>
      </c>
      <c r="D43" s="65">
        <f t="shared" ref="D43:J43" ca="1" si="24">IF(D$2&lt;&gt;"",INDIRECT(D$2&amp;"!D57"),"")</f>
        <v>0</v>
      </c>
      <c r="E43" s="65">
        <f t="shared" ca="1" si="24"/>
        <v>0.12000000000000001</v>
      </c>
      <c r="F43" s="65" t="str">
        <f t="shared" ca="1" si="24"/>
        <v/>
      </c>
      <c r="G43" s="65" t="str">
        <f t="shared" ca="1" si="24"/>
        <v/>
      </c>
      <c r="H43" s="65" t="str">
        <f t="shared" ca="1" si="24"/>
        <v/>
      </c>
      <c r="I43" s="65" t="str">
        <f t="shared" ca="1" si="24"/>
        <v/>
      </c>
      <c r="J43" s="65" t="str">
        <f t="shared" ca="1" si="24"/>
        <v/>
      </c>
      <c r="L43" s="13"/>
      <c r="M43" s="13"/>
      <c r="N43" s="13"/>
      <c r="O43" s="12"/>
      <c r="P43" s="13"/>
      <c r="Q43" s="13"/>
      <c r="R43" s="13"/>
      <c r="S43" s="13"/>
      <c r="T43" s="13"/>
      <c r="U43" s="12"/>
    </row>
    <row r="44" spans="1:21" ht="12.75" customHeight="1" x14ac:dyDescent="0.15">
      <c r="A44" s="12"/>
      <c r="B44" s="13"/>
      <c r="C44" s="13"/>
      <c r="D44" s="13"/>
      <c r="E44" s="13"/>
      <c r="F44" s="13"/>
      <c r="G44" s="13"/>
      <c r="H44" s="13"/>
      <c r="I44" s="12"/>
      <c r="J44" s="13"/>
      <c r="K44" s="13"/>
      <c r="L44" s="13"/>
      <c r="M44" s="13"/>
      <c r="N44" s="13"/>
      <c r="O44" s="12"/>
      <c r="P44" s="13"/>
      <c r="Q44" s="13"/>
      <c r="R44" s="13"/>
      <c r="S44" s="13"/>
      <c r="T44" s="13"/>
      <c r="U44" s="12"/>
    </row>
    <row r="45" spans="1:21" ht="12.75" customHeight="1" x14ac:dyDescent="0.15">
      <c r="A45" s="121"/>
      <c r="B45" s="122"/>
      <c r="C45" s="115" t="s">
        <v>20</v>
      </c>
      <c r="D45" s="116"/>
      <c r="E45" s="116"/>
      <c r="F45" s="116"/>
      <c r="G45" s="116"/>
      <c r="H45" s="116"/>
      <c r="I45" s="116"/>
      <c r="J45" s="117"/>
      <c r="L45" s="13"/>
      <c r="M45" s="13"/>
      <c r="N45" s="13"/>
      <c r="O45" s="12"/>
      <c r="P45" s="13"/>
      <c r="Q45" s="13"/>
      <c r="R45" s="13"/>
      <c r="S45" s="13"/>
      <c r="T45" s="13"/>
      <c r="U45" s="12"/>
    </row>
    <row r="46" spans="1:21" ht="12.75" customHeight="1" x14ac:dyDescent="0.15">
      <c r="A46" s="123"/>
      <c r="B46" s="124"/>
      <c r="C46" s="59" t="str">
        <f>C$9</f>
        <v>平均</v>
      </c>
      <c r="D46" s="59" t="str">
        <f t="shared" ref="D46:J46" si="25">IF(D$3&lt;&gt;"",D$3,"")</f>
        <v>No.59</v>
      </c>
      <c r="E46" s="59" t="str">
        <f t="shared" si="25"/>
        <v>No.60</v>
      </c>
      <c r="F46" s="59" t="str">
        <f t="shared" si="25"/>
        <v/>
      </c>
      <c r="G46" s="59" t="str">
        <f t="shared" si="25"/>
        <v/>
      </c>
      <c r="H46" s="59" t="str">
        <f t="shared" si="25"/>
        <v/>
      </c>
      <c r="I46" s="59" t="str">
        <f t="shared" si="25"/>
        <v/>
      </c>
      <c r="J46" s="59" t="str">
        <f t="shared" si="25"/>
        <v/>
      </c>
      <c r="L46" s="13"/>
      <c r="M46" s="13"/>
      <c r="N46" s="13"/>
      <c r="O46" s="12"/>
      <c r="P46" s="13"/>
      <c r="Q46" s="13"/>
      <c r="R46" s="13"/>
      <c r="S46" s="13"/>
      <c r="T46" s="13"/>
      <c r="U46" s="12"/>
    </row>
    <row r="47" spans="1:21" ht="12.75" customHeight="1" x14ac:dyDescent="0.15">
      <c r="A47" s="109" t="s">
        <v>27</v>
      </c>
      <c r="B47" s="110"/>
      <c r="C47" s="15">
        <f ca="1">ROUND(AVERAGE(D47:J47),0)</f>
        <v>8</v>
      </c>
      <c r="D47" s="77">
        <f t="shared" ref="D47:J47" ca="1" si="26">IF(D$2&lt;&gt;"",INDIRECT(D$2&amp;"!E54"),"")</f>
        <v>7</v>
      </c>
      <c r="E47" s="77">
        <f t="shared" ca="1" si="26"/>
        <v>8</v>
      </c>
      <c r="F47" s="77" t="str">
        <f t="shared" ca="1" si="26"/>
        <v/>
      </c>
      <c r="G47" s="77" t="str">
        <f t="shared" ca="1" si="26"/>
        <v/>
      </c>
      <c r="H47" s="77" t="str">
        <f t="shared" ca="1" si="26"/>
        <v/>
      </c>
      <c r="I47" s="77" t="str">
        <f t="shared" ca="1" si="26"/>
        <v/>
      </c>
      <c r="J47" s="77" t="str">
        <f t="shared" ca="1" si="26"/>
        <v/>
      </c>
      <c r="L47" s="13"/>
      <c r="M47" s="13"/>
      <c r="N47" s="13"/>
      <c r="O47" s="12"/>
      <c r="P47" s="13"/>
      <c r="Q47" s="13"/>
      <c r="R47" s="13"/>
      <c r="S47" s="13"/>
      <c r="T47" s="13"/>
      <c r="U47" s="12"/>
    </row>
    <row r="48" spans="1:21" ht="12.75" customHeight="1" x14ac:dyDescent="0.15">
      <c r="A48" s="109" t="s">
        <v>23</v>
      </c>
      <c r="B48" s="110"/>
      <c r="C48" s="15">
        <f ca="1">ROUND(AVERAGE(D48:J48),0)</f>
        <v>16</v>
      </c>
      <c r="D48" s="77">
        <f t="shared" ref="D48:J48" ca="1" si="27">IF(D$2&lt;&gt;"",INDIRECT(D$2&amp;"!E55"),"")</f>
        <v>16</v>
      </c>
      <c r="E48" s="77">
        <f t="shared" ca="1" si="27"/>
        <v>15</v>
      </c>
      <c r="F48" s="77" t="str">
        <f t="shared" ca="1" si="27"/>
        <v/>
      </c>
      <c r="G48" s="77" t="str">
        <f t="shared" ca="1" si="27"/>
        <v/>
      </c>
      <c r="H48" s="77" t="str">
        <f t="shared" ca="1" si="27"/>
        <v/>
      </c>
      <c r="I48" s="77" t="str">
        <f t="shared" ca="1" si="27"/>
        <v/>
      </c>
      <c r="J48" s="77" t="str">
        <f t="shared" ca="1" si="27"/>
        <v/>
      </c>
      <c r="L48" s="13"/>
      <c r="M48" s="13"/>
      <c r="N48" s="13"/>
      <c r="O48" s="12"/>
      <c r="P48" s="13"/>
      <c r="Q48" s="13"/>
      <c r="R48" s="13"/>
      <c r="S48" s="13"/>
      <c r="T48" s="13"/>
      <c r="U48" s="12"/>
    </row>
    <row r="49" spans="1:21" ht="12.75" customHeight="1" x14ac:dyDescent="0.15">
      <c r="A49" s="109" t="s">
        <v>24</v>
      </c>
      <c r="B49" s="110"/>
      <c r="C49" s="15">
        <f ca="1">ROUND(AVERAGE(D49:J49),0)</f>
        <v>14</v>
      </c>
      <c r="D49" s="77">
        <f t="shared" ref="D49:J49" ca="1" si="28">IF(D$2&lt;&gt;"",INDIRECT(D$2&amp;"!E56"),"")</f>
        <v>14</v>
      </c>
      <c r="E49" s="77">
        <f t="shared" ca="1" si="28"/>
        <v>14</v>
      </c>
      <c r="F49" s="77" t="str">
        <f t="shared" ca="1" si="28"/>
        <v/>
      </c>
      <c r="G49" s="77" t="str">
        <f t="shared" ca="1" si="28"/>
        <v/>
      </c>
      <c r="H49" s="77" t="str">
        <f t="shared" ca="1" si="28"/>
        <v/>
      </c>
      <c r="I49" s="77" t="str">
        <f t="shared" ca="1" si="28"/>
        <v/>
      </c>
      <c r="J49" s="77" t="str">
        <f t="shared" ca="1" si="28"/>
        <v/>
      </c>
      <c r="L49" s="13"/>
      <c r="M49" s="13"/>
      <c r="N49" s="13"/>
      <c r="O49" s="12"/>
      <c r="P49" s="13"/>
      <c r="Q49" s="13"/>
      <c r="R49" s="13"/>
      <c r="S49" s="13"/>
      <c r="T49" s="13"/>
      <c r="U49" s="12"/>
    </row>
    <row r="50" spans="1:21" ht="12.75" customHeight="1" x14ac:dyDescent="0.15">
      <c r="A50" s="109" t="s">
        <v>25</v>
      </c>
      <c r="B50" s="110"/>
      <c r="C50" s="4">
        <f ca="1">ROUND(AVERAGE(D50:J50),3)</f>
        <v>1.0449999999999999</v>
      </c>
      <c r="D50" s="63">
        <f t="shared" ref="D50:J50" ca="1" si="29">IF(D$2&lt;&gt;"",INDIRECT(D$2&amp;"!E57"),"")</f>
        <v>1</v>
      </c>
      <c r="E50" s="63">
        <f t="shared" ca="1" si="29"/>
        <v>1.0900000000000001</v>
      </c>
      <c r="F50" s="63" t="str">
        <f t="shared" ca="1" si="29"/>
        <v/>
      </c>
      <c r="G50" s="63" t="str">
        <f t="shared" ca="1" si="29"/>
        <v/>
      </c>
      <c r="H50" s="63" t="str">
        <f t="shared" ca="1" si="29"/>
        <v/>
      </c>
      <c r="I50" s="63" t="str">
        <f t="shared" ca="1" si="29"/>
        <v/>
      </c>
      <c r="J50" s="63" t="str">
        <f t="shared" ca="1" si="29"/>
        <v/>
      </c>
      <c r="L50" s="13"/>
      <c r="M50" s="13"/>
      <c r="N50" s="13"/>
      <c r="O50" s="12"/>
      <c r="P50" s="13"/>
      <c r="Q50" s="13"/>
      <c r="R50" s="13"/>
      <c r="S50" s="13"/>
      <c r="T50" s="13"/>
      <c r="U50" s="12"/>
    </row>
    <row r="51" spans="1:21" ht="12.75" customHeight="1" x14ac:dyDescent="0.15">
      <c r="A51" s="12"/>
      <c r="B51" s="13"/>
      <c r="C51" s="13"/>
      <c r="D51" s="13"/>
      <c r="E51" s="13"/>
      <c r="F51" s="13"/>
      <c r="G51" s="13"/>
      <c r="H51" s="13"/>
      <c r="I51" s="12"/>
      <c r="J51" s="13"/>
      <c r="K51" s="13"/>
      <c r="L51" s="13"/>
      <c r="M51" s="13"/>
      <c r="N51" s="13"/>
      <c r="O51" s="12"/>
      <c r="P51" s="13"/>
      <c r="Q51" s="13"/>
      <c r="R51" s="13"/>
      <c r="S51" s="13"/>
      <c r="T51" s="13"/>
      <c r="U51" s="12"/>
    </row>
    <row r="52" spans="1:21" ht="12.75" customHeight="1" x14ac:dyDescent="0.15">
      <c r="A52" s="57" t="s">
        <v>28</v>
      </c>
      <c r="B52" s="13"/>
      <c r="C52" s="13"/>
      <c r="D52" s="13"/>
      <c r="E52" s="13"/>
      <c r="F52" s="13"/>
      <c r="G52" s="13"/>
      <c r="H52" s="13"/>
      <c r="O52" s="12"/>
      <c r="P52" s="13"/>
      <c r="Q52" s="13"/>
      <c r="R52" s="13"/>
      <c r="S52" s="13"/>
      <c r="T52" s="13"/>
    </row>
    <row r="53" spans="1:21" s="58" customFormat="1" ht="12.75" customHeight="1" x14ac:dyDescent="0.15">
      <c r="A53" s="125"/>
      <c r="B53" s="126"/>
      <c r="C53" s="5" t="s">
        <v>18</v>
      </c>
      <c r="D53" s="5" t="s">
        <v>19</v>
      </c>
      <c r="E53" s="5" t="s">
        <v>20</v>
      </c>
      <c r="F53" s="66"/>
      <c r="G53" s="66"/>
      <c r="H53" s="66"/>
      <c r="P53" s="66"/>
      <c r="Q53" s="66"/>
      <c r="R53" s="66"/>
      <c r="S53" s="66"/>
      <c r="T53" s="66"/>
    </row>
    <row r="54" spans="1:21" ht="12.75" customHeight="1" x14ac:dyDescent="0.15">
      <c r="A54" s="109" t="s">
        <v>29</v>
      </c>
      <c r="B54" s="110"/>
      <c r="C54" s="67">
        <f ca="1">ROUND((C33/C10*100),1)</f>
        <v>31.8</v>
      </c>
      <c r="D54" s="15">
        <f ca="1">IF($C$18=0,"",ROUND((C40/C18*100),1))</f>
        <v>100</v>
      </c>
      <c r="E54" s="68">
        <f ca="1">ROUND((C47/C25*100),1)</f>
        <v>34.799999999999997</v>
      </c>
      <c r="F54" s="69"/>
      <c r="G54" s="69"/>
      <c r="H54" s="69"/>
      <c r="O54" s="70"/>
      <c r="P54" s="69"/>
      <c r="Q54" s="69"/>
      <c r="R54" s="69"/>
      <c r="S54" s="69"/>
      <c r="T54" s="69"/>
      <c r="U54" s="70"/>
    </row>
    <row r="55" spans="1:21" ht="12.75" customHeight="1" x14ac:dyDescent="0.15">
      <c r="A55" s="109" t="s">
        <v>30</v>
      </c>
      <c r="B55" s="110"/>
      <c r="C55" s="67">
        <f ca="1">ROUND((C36/C13)*100,1)</f>
        <v>11.6</v>
      </c>
      <c r="D55" s="15">
        <f ca="1">IF($C$18=0,"",ROUND((C43/C21)*100,1))</f>
        <v>100</v>
      </c>
      <c r="E55" s="68">
        <f ca="1">ROUND((C50/C28)*100,1)</f>
        <v>12.2</v>
      </c>
      <c r="F55" s="69"/>
      <c r="G55" s="69"/>
      <c r="H55" s="69"/>
      <c r="O55" s="70"/>
      <c r="P55" s="69"/>
      <c r="Q55" s="69"/>
      <c r="R55" s="69"/>
      <c r="S55" s="69"/>
      <c r="T55" s="69"/>
      <c r="U55" s="70"/>
    </row>
    <row r="56" spans="1:21" ht="12.75" customHeight="1" x14ac:dyDescent="0.15">
      <c r="A56" s="22"/>
      <c r="B56" s="22"/>
      <c r="C56" s="22"/>
      <c r="D56" s="71"/>
      <c r="E56" s="71"/>
      <c r="F56" s="71"/>
      <c r="G56" s="71"/>
      <c r="H56" s="71"/>
      <c r="I56" s="22"/>
      <c r="J56" s="71"/>
      <c r="K56" s="71"/>
      <c r="L56" s="71"/>
      <c r="M56" s="71"/>
      <c r="N56" s="71"/>
      <c r="O56" s="22"/>
      <c r="P56" s="71"/>
      <c r="Q56" s="71"/>
      <c r="R56" s="71"/>
      <c r="S56" s="71"/>
      <c r="T56" s="71"/>
      <c r="U56" s="22"/>
    </row>
    <row r="57" spans="1:21" ht="12.75" customHeight="1" x14ac:dyDescent="0.15">
      <c r="A57" s="57" t="s">
        <v>31</v>
      </c>
      <c r="B57" s="13"/>
      <c r="C57" s="13"/>
      <c r="D57" s="13"/>
      <c r="E57" s="13"/>
      <c r="F57" s="13"/>
      <c r="G57" s="13"/>
      <c r="H57" s="13"/>
      <c r="I57" s="12"/>
      <c r="J57" s="13"/>
      <c r="K57" s="13"/>
      <c r="L57" s="13"/>
      <c r="M57" s="13"/>
      <c r="N57" s="13"/>
      <c r="O57" s="12"/>
      <c r="P57" s="13"/>
      <c r="Q57" s="13"/>
      <c r="R57" s="13"/>
      <c r="S57" s="13"/>
      <c r="T57" s="13"/>
      <c r="U57" s="12"/>
    </row>
    <row r="58" spans="1:21" s="58" customFormat="1" ht="12.75" customHeight="1" x14ac:dyDescent="0.15">
      <c r="A58" s="121"/>
      <c r="B58" s="122"/>
      <c r="C58" s="127" t="s">
        <v>18</v>
      </c>
      <c r="D58" s="127"/>
      <c r="E58" s="127"/>
      <c r="F58" s="127"/>
      <c r="G58" s="127"/>
      <c r="H58" s="127"/>
      <c r="I58" s="127"/>
      <c r="J58" s="127"/>
      <c r="K58" s="127"/>
    </row>
    <row r="59" spans="1:21" s="58" customFormat="1" ht="12.75" customHeight="1" x14ac:dyDescent="0.15">
      <c r="A59" s="123"/>
      <c r="B59" s="124"/>
      <c r="C59" s="59" t="s">
        <v>198</v>
      </c>
      <c r="D59" s="59" t="str">
        <f t="shared" ref="D59:J59" si="30">IF(D$3&lt;&gt;"",D$3,"")</f>
        <v>No.59</v>
      </c>
      <c r="E59" s="59" t="str">
        <f t="shared" si="30"/>
        <v>No.60</v>
      </c>
      <c r="F59" s="59" t="str">
        <f t="shared" si="30"/>
        <v/>
      </c>
      <c r="G59" s="59" t="str">
        <f t="shared" si="30"/>
        <v/>
      </c>
      <c r="H59" s="59" t="str">
        <f t="shared" si="30"/>
        <v/>
      </c>
      <c r="I59" s="59" t="str">
        <f t="shared" si="30"/>
        <v/>
      </c>
      <c r="J59" s="59" t="str">
        <f t="shared" si="30"/>
        <v/>
      </c>
      <c r="K59" s="60" t="s">
        <v>199</v>
      </c>
    </row>
    <row r="60" spans="1:21" ht="12.75" customHeight="1" x14ac:dyDescent="0.15">
      <c r="A60" s="109" t="s">
        <v>27</v>
      </c>
      <c r="B60" s="110"/>
      <c r="C60" s="15">
        <f ca="1">C10-C33</f>
        <v>15</v>
      </c>
      <c r="D60" s="77">
        <f t="shared" ref="D60:J60" ca="1" si="31">IF(D$2&lt;&gt;"",INDIRECT(D$2&amp;"!C66"),"")</f>
        <v>16</v>
      </c>
      <c r="E60" s="77">
        <f t="shared" ca="1" si="31"/>
        <v>15</v>
      </c>
      <c r="F60" s="77" t="str">
        <f ca="1">IF(F$2&lt;&gt;"",INDIRECT(F$2&amp;"!C66"),"")</f>
        <v/>
      </c>
      <c r="G60" s="77" t="str">
        <f t="shared" ca="1" si="31"/>
        <v/>
      </c>
      <c r="H60" s="77" t="str">
        <f t="shared" ca="1" si="31"/>
        <v/>
      </c>
      <c r="I60" s="77" t="str">
        <f t="shared" ca="1" si="31"/>
        <v/>
      </c>
      <c r="J60" s="77" t="str">
        <f t="shared" ca="1" si="31"/>
        <v/>
      </c>
      <c r="K60" s="61">
        <f ca="1">C60*100</f>
        <v>1500</v>
      </c>
    </row>
    <row r="61" spans="1:21" ht="12.75" customHeight="1" x14ac:dyDescent="0.15">
      <c r="A61" s="109" t="s">
        <v>23</v>
      </c>
      <c r="B61" s="110"/>
      <c r="C61" s="15">
        <f ca="1">ROUND(AVERAGE(D61:J61),0)</f>
        <v>22</v>
      </c>
      <c r="D61" s="77">
        <f ca="1">IF(D$2&lt;&gt;"",INDIRECT(D$2&amp;"!C67"),"")</f>
        <v>21</v>
      </c>
      <c r="E61" s="77">
        <f ca="1">IF(E$2&lt;&gt;"",INDIRECT(E$2&amp;"!C67"),"")</f>
        <v>22</v>
      </c>
      <c r="F61" s="77" t="str">
        <f ca="1">IF(F$2&lt;&gt;"",INDIRECT(F$2&amp;"!C67"),"")</f>
        <v/>
      </c>
      <c r="G61" s="77" t="str">
        <f t="shared" ref="G61:J61" ca="1" si="32">IF(G$2&lt;&gt;"",INDIRECT(G$2&amp;"!C67"),"")</f>
        <v/>
      </c>
      <c r="H61" s="77" t="str">
        <f t="shared" ca="1" si="32"/>
        <v/>
      </c>
      <c r="I61" s="77" t="str">
        <f t="shared" ca="1" si="32"/>
        <v/>
      </c>
      <c r="J61" s="77" t="str">
        <f t="shared" ca="1" si="32"/>
        <v/>
      </c>
      <c r="K61" s="62">
        <f ca="1">C61</f>
        <v>22</v>
      </c>
    </row>
    <row r="62" spans="1:21" ht="12.75" customHeight="1" x14ac:dyDescent="0.15">
      <c r="A62" s="109" t="s">
        <v>24</v>
      </c>
      <c r="B62" s="110"/>
      <c r="C62" s="15">
        <f ca="1">ROUND(AVERAGE(D62:J62),0)</f>
        <v>23</v>
      </c>
      <c r="D62" s="77">
        <f t="shared" ref="D62:J62" ca="1" si="33">IF(D$2&lt;&gt;"",INDIRECT(D$2&amp;"!C68"),"")</f>
        <v>23</v>
      </c>
      <c r="E62" s="77">
        <f t="shared" ca="1" si="33"/>
        <v>23</v>
      </c>
      <c r="F62" s="77" t="str">
        <f t="shared" ca="1" si="33"/>
        <v/>
      </c>
      <c r="G62" s="77" t="str">
        <f t="shared" ca="1" si="33"/>
        <v/>
      </c>
      <c r="H62" s="77" t="str">
        <f t="shared" ca="1" si="33"/>
        <v/>
      </c>
      <c r="I62" s="77" t="str">
        <f t="shared" ca="1" si="33"/>
        <v/>
      </c>
      <c r="J62" s="77" t="str">
        <f t="shared" ca="1" si="33"/>
        <v/>
      </c>
      <c r="K62" s="62">
        <f ca="1">C62</f>
        <v>23</v>
      </c>
    </row>
    <row r="63" spans="1:21" ht="12.75" customHeight="1" x14ac:dyDescent="0.15">
      <c r="A63" s="109" t="s">
        <v>25</v>
      </c>
      <c r="B63" s="110"/>
      <c r="C63" s="4">
        <f ca="1">ROUND(AVERAGE(D63:J63),3)</f>
        <v>7.53</v>
      </c>
      <c r="D63" s="63">
        <f t="shared" ref="D63:J63" ca="1" si="34">IF(D$2&lt;&gt;"",INDIRECT(D$2&amp;"!C69"),"")</f>
        <v>7.52</v>
      </c>
      <c r="E63" s="63">
        <f t="shared" ca="1" si="34"/>
        <v>7.54</v>
      </c>
      <c r="F63" s="63" t="str">
        <f t="shared" ca="1" si="34"/>
        <v/>
      </c>
      <c r="G63" s="63" t="str">
        <f t="shared" ca="1" si="34"/>
        <v/>
      </c>
      <c r="H63" s="63" t="str">
        <f t="shared" ca="1" si="34"/>
        <v/>
      </c>
      <c r="I63" s="63" t="str">
        <f t="shared" ca="1" si="34"/>
        <v/>
      </c>
      <c r="J63" s="63" t="str">
        <f t="shared" ca="1" si="34"/>
        <v/>
      </c>
      <c r="K63" s="64">
        <f ca="1">C63*100</f>
        <v>753</v>
      </c>
    </row>
    <row r="64" spans="1:21" ht="12.75" customHeight="1" x14ac:dyDescent="0.15">
      <c r="K64" s="19" t="str">
        <f ca="1">"形状比＝"&amp;ROUND(K61/K62*100,0)&amp;"、Sr＝"&amp;ROUND((10000/K60)^0.5/K61*100,0)</f>
        <v>形状比＝96、Sr＝12</v>
      </c>
    </row>
    <row r="65" spans="1:21" ht="12.75" customHeight="1" x14ac:dyDescent="0.15">
      <c r="K65" s="19"/>
    </row>
    <row r="66" spans="1:21" ht="12.75" customHeight="1" x14ac:dyDescent="0.15">
      <c r="A66" s="121"/>
      <c r="B66" s="122"/>
      <c r="C66" s="118" t="s">
        <v>19</v>
      </c>
      <c r="D66" s="119"/>
      <c r="E66" s="119"/>
      <c r="F66" s="119"/>
      <c r="G66" s="119"/>
      <c r="H66" s="119"/>
      <c r="I66" s="119"/>
      <c r="J66" s="120"/>
    </row>
    <row r="67" spans="1:21" ht="12.75" customHeight="1" x14ac:dyDescent="0.15">
      <c r="A67" s="123"/>
      <c r="B67" s="124"/>
      <c r="C67" s="59" t="str">
        <f>C$9</f>
        <v>平均</v>
      </c>
      <c r="D67" s="59" t="str">
        <f t="shared" ref="D67:J67" si="35">IF(D$3&lt;&gt;"",D$3,"")</f>
        <v>No.59</v>
      </c>
      <c r="E67" s="59" t="str">
        <f t="shared" si="35"/>
        <v>No.60</v>
      </c>
      <c r="F67" s="59" t="str">
        <f t="shared" si="35"/>
        <v/>
      </c>
      <c r="G67" s="59" t="str">
        <f t="shared" si="35"/>
        <v/>
      </c>
      <c r="H67" s="59" t="str">
        <f t="shared" si="35"/>
        <v/>
      </c>
      <c r="I67" s="59" t="str">
        <f t="shared" si="35"/>
        <v/>
      </c>
      <c r="J67" s="59" t="str">
        <f t="shared" si="35"/>
        <v/>
      </c>
    </row>
    <row r="68" spans="1:21" ht="12.75" customHeight="1" x14ac:dyDescent="0.15">
      <c r="A68" s="109" t="s">
        <v>27</v>
      </c>
      <c r="B68" s="110"/>
      <c r="C68" s="15">
        <f ca="1">C18-C40</f>
        <v>0</v>
      </c>
      <c r="D68" s="77">
        <f ca="1">IF(D$2&lt;&gt;"",INDIRECT(D$2&amp;"!D66"),"")</f>
        <v>0</v>
      </c>
      <c r="E68" s="77">
        <f ca="1">IF(E$2&lt;&gt;"",INDIRECT(E$2&amp;"!D66"),"")</f>
        <v>0</v>
      </c>
      <c r="F68" s="77" t="str">
        <f t="shared" ref="F68:J68" ca="1" si="36">IF(F$2&lt;&gt;"",INDIRECT(F$2&amp;"!D66"),"")</f>
        <v/>
      </c>
      <c r="G68" s="77" t="str">
        <f t="shared" ca="1" si="36"/>
        <v/>
      </c>
      <c r="H68" s="77" t="str">
        <f t="shared" ca="1" si="36"/>
        <v/>
      </c>
      <c r="I68" s="77" t="str">
        <f t="shared" ca="1" si="36"/>
        <v/>
      </c>
      <c r="J68" s="77" t="str">
        <f t="shared" ca="1" si="36"/>
        <v/>
      </c>
    </row>
    <row r="69" spans="1:21" ht="12.75" customHeight="1" x14ac:dyDescent="0.15">
      <c r="A69" s="109" t="s">
        <v>23</v>
      </c>
      <c r="B69" s="110"/>
      <c r="C69" s="15"/>
      <c r="D69" s="77" t="str">
        <f t="shared" ref="D69:J69" ca="1" si="37">IF(D$2&lt;&gt;"",INDIRECT(D$2&amp;"!D67"),"")</f>
        <v/>
      </c>
      <c r="E69" s="77" t="str">
        <f t="shared" ca="1" si="37"/>
        <v/>
      </c>
      <c r="F69" s="77" t="str">
        <f t="shared" ca="1" si="37"/>
        <v/>
      </c>
      <c r="G69" s="77" t="str">
        <f t="shared" ca="1" si="37"/>
        <v/>
      </c>
      <c r="H69" s="77" t="str">
        <f t="shared" ca="1" si="37"/>
        <v/>
      </c>
      <c r="I69" s="77" t="str">
        <f t="shared" ca="1" si="37"/>
        <v/>
      </c>
      <c r="J69" s="77" t="str">
        <f t="shared" ca="1" si="37"/>
        <v/>
      </c>
    </row>
    <row r="70" spans="1:21" ht="12.75" customHeight="1" x14ac:dyDescent="0.15">
      <c r="A70" s="109" t="s">
        <v>24</v>
      </c>
      <c r="B70" s="110"/>
      <c r="C70" s="15"/>
      <c r="D70" s="77" t="str">
        <f t="shared" ref="D70:J70" ca="1" si="38">IF(D$2&lt;&gt;"",INDIRECT(D$2&amp;"!D68"),"")</f>
        <v/>
      </c>
      <c r="E70" s="77" t="str">
        <f t="shared" ca="1" si="38"/>
        <v/>
      </c>
      <c r="F70" s="77" t="str">
        <f t="shared" ca="1" si="38"/>
        <v/>
      </c>
      <c r="G70" s="77" t="str">
        <f t="shared" ca="1" si="38"/>
        <v/>
      </c>
      <c r="H70" s="77" t="str">
        <f t="shared" ca="1" si="38"/>
        <v/>
      </c>
      <c r="I70" s="77" t="str">
        <f t="shared" ca="1" si="38"/>
        <v/>
      </c>
      <c r="J70" s="77" t="str">
        <f t="shared" ca="1" si="38"/>
        <v/>
      </c>
    </row>
    <row r="71" spans="1:21" ht="12.75" customHeight="1" x14ac:dyDescent="0.15">
      <c r="A71" s="109" t="s">
        <v>25</v>
      </c>
      <c r="B71" s="110"/>
      <c r="C71" s="4"/>
      <c r="D71" s="65" t="str">
        <f t="shared" ref="D71:J71" ca="1" si="39">IF(D$2&lt;&gt;"",INDIRECT(D$2&amp;"!D69"),"")</f>
        <v/>
      </c>
      <c r="E71" s="65" t="str">
        <f t="shared" ca="1" si="39"/>
        <v/>
      </c>
      <c r="F71" s="65" t="str">
        <f t="shared" ca="1" si="39"/>
        <v/>
      </c>
      <c r="G71" s="65" t="str">
        <f t="shared" ca="1" si="39"/>
        <v/>
      </c>
      <c r="H71" s="65" t="str">
        <f t="shared" ca="1" si="39"/>
        <v/>
      </c>
      <c r="I71" s="65" t="str">
        <f t="shared" ca="1" si="39"/>
        <v/>
      </c>
      <c r="J71" s="65" t="str">
        <f t="shared" ca="1" si="39"/>
        <v/>
      </c>
    </row>
    <row r="72" spans="1:21" ht="12.75" customHeight="1" x14ac:dyDescent="0.15"/>
    <row r="73" spans="1:21" ht="12.75" customHeight="1" x14ac:dyDescent="0.15">
      <c r="A73" s="121"/>
      <c r="B73" s="122"/>
      <c r="C73" s="115" t="s">
        <v>20</v>
      </c>
      <c r="D73" s="116"/>
      <c r="E73" s="116"/>
      <c r="F73" s="116"/>
      <c r="G73" s="116"/>
      <c r="H73" s="116"/>
      <c r="I73" s="116"/>
      <c r="J73" s="117"/>
    </row>
    <row r="74" spans="1:21" ht="12.75" customHeight="1" x14ac:dyDescent="0.15">
      <c r="A74" s="123"/>
      <c r="B74" s="124"/>
      <c r="C74" s="59" t="str">
        <f>C$9</f>
        <v>平均</v>
      </c>
      <c r="D74" s="59" t="str">
        <f t="shared" ref="D74:J74" si="40">IF(D$3&lt;&gt;"",D$3,"")</f>
        <v>No.59</v>
      </c>
      <c r="E74" s="59" t="str">
        <f t="shared" si="40"/>
        <v>No.60</v>
      </c>
      <c r="F74" s="59" t="str">
        <f t="shared" si="40"/>
        <v/>
      </c>
      <c r="G74" s="59" t="str">
        <f t="shared" si="40"/>
        <v/>
      </c>
      <c r="H74" s="59" t="str">
        <f t="shared" si="40"/>
        <v/>
      </c>
      <c r="I74" s="59" t="str">
        <f t="shared" si="40"/>
        <v/>
      </c>
      <c r="J74" s="59" t="str">
        <f t="shared" si="40"/>
        <v/>
      </c>
      <c r="L74" s="13"/>
      <c r="M74" s="13"/>
      <c r="N74" s="13"/>
      <c r="U74" s="13"/>
    </row>
    <row r="75" spans="1:21" ht="12.75" customHeight="1" x14ac:dyDescent="0.15">
      <c r="A75" s="109" t="s">
        <v>27</v>
      </c>
      <c r="B75" s="110"/>
      <c r="C75" s="15">
        <f ca="1">C25-C47</f>
        <v>15</v>
      </c>
      <c r="D75" s="77">
        <f t="shared" ref="D75:J75" ca="1" si="41">IF(D$2&lt;&gt;"",INDIRECT(D$2&amp;"!E66"),"")</f>
        <v>16</v>
      </c>
      <c r="E75" s="77">
        <f t="shared" ca="1" si="41"/>
        <v>15</v>
      </c>
      <c r="F75" s="77" t="str">
        <f t="shared" ca="1" si="41"/>
        <v/>
      </c>
      <c r="G75" s="77" t="str">
        <f t="shared" ca="1" si="41"/>
        <v/>
      </c>
      <c r="H75" s="77" t="str">
        <f t="shared" ca="1" si="41"/>
        <v/>
      </c>
      <c r="I75" s="77" t="str">
        <f t="shared" ca="1" si="41"/>
        <v/>
      </c>
      <c r="J75" s="77" t="str">
        <f t="shared" ca="1" si="41"/>
        <v/>
      </c>
      <c r="L75" s="72"/>
      <c r="M75" s="72"/>
      <c r="N75" s="72"/>
    </row>
    <row r="76" spans="1:21" ht="12.75" customHeight="1" x14ac:dyDescent="0.15">
      <c r="A76" s="109" t="s">
        <v>23</v>
      </c>
      <c r="B76" s="110"/>
      <c r="C76" s="15">
        <f ca="1">ROUND(AVERAGE(D76:J76),0)</f>
        <v>22</v>
      </c>
      <c r="D76" s="77">
        <f t="shared" ref="D76:J76" ca="1" si="42">IF(D$2&lt;&gt;"",INDIRECT(D$2&amp;"!E67"),"")</f>
        <v>21</v>
      </c>
      <c r="E76" s="77">
        <f t="shared" ca="1" si="42"/>
        <v>22</v>
      </c>
      <c r="F76" s="77" t="str">
        <f t="shared" ca="1" si="42"/>
        <v/>
      </c>
      <c r="G76" s="77" t="str">
        <f t="shared" ca="1" si="42"/>
        <v/>
      </c>
      <c r="H76" s="77" t="str">
        <f t="shared" ca="1" si="42"/>
        <v/>
      </c>
      <c r="I76" s="77" t="str">
        <f t="shared" ca="1" si="42"/>
        <v/>
      </c>
      <c r="J76" s="77" t="str">
        <f t="shared" ca="1" si="42"/>
        <v/>
      </c>
    </row>
    <row r="77" spans="1:21" ht="12.75" customHeight="1" x14ac:dyDescent="0.15">
      <c r="A77" s="109" t="s">
        <v>24</v>
      </c>
      <c r="B77" s="110"/>
      <c r="C77" s="15">
        <f ca="1">ROUND(AVERAGE(D77:J77),0)</f>
        <v>23</v>
      </c>
      <c r="D77" s="77">
        <f t="shared" ref="D77:J77" ca="1" si="43">IF(D$2&lt;&gt;"",INDIRECT(D$2&amp;"!E68"),"")</f>
        <v>23</v>
      </c>
      <c r="E77" s="77">
        <f t="shared" ca="1" si="43"/>
        <v>23</v>
      </c>
      <c r="F77" s="77" t="str">
        <f t="shared" ca="1" si="43"/>
        <v/>
      </c>
      <c r="G77" s="77" t="str">
        <f t="shared" ca="1" si="43"/>
        <v/>
      </c>
      <c r="H77" s="77" t="str">
        <f t="shared" ca="1" si="43"/>
        <v/>
      </c>
      <c r="I77" s="77" t="str">
        <f t="shared" ca="1" si="43"/>
        <v/>
      </c>
      <c r="J77" s="77" t="str">
        <f t="shared" ca="1" si="43"/>
        <v/>
      </c>
    </row>
    <row r="78" spans="1:21" ht="12.75" customHeight="1" x14ac:dyDescent="0.15">
      <c r="A78" s="109" t="s">
        <v>25</v>
      </c>
      <c r="B78" s="110"/>
      <c r="C78" s="4">
        <f ca="1">ROUND(AVERAGE(D78:J78),3)</f>
        <v>7.53</v>
      </c>
      <c r="D78" s="63">
        <f t="shared" ref="D78:J78" ca="1" si="44">IF(D$2&lt;&gt;"",INDIRECT(D$2&amp;"!E69"),"")</f>
        <v>7.52</v>
      </c>
      <c r="E78" s="63">
        <f t="shared" ca="1" si="44"/>
        <v>7.54</v>
      </c>
      <c r="F78" s="63" t="str">
        <f t="shared" ca="1" si="44"/>
        <v/>
      </c>
      <c r="G78" s="63" t="str">
        <f t="shared" ca="1" si="44"/>
        <v/>
      </c>
      <c r="H78" s="63" t="str">
        <f t="shared" ca="1" si="44"/>
        <v/>
      </c>
      <c r="I78" s="63" t="str">
        <f t="shared" ca="1" si="44"/>
        <v/>
      </c>
      <c r="J78" s="63" t="str">
        <f t="shared" ca="1" si="44"/>
        <v/>
      </c>
    </row>
    <row r="79" spans="1:21" ht="12" customHeight="1" x14ac:dyDescent="0.15">
      <c r="H79" s="19"/>
    </row>
    <row r="82" spans="1:11" ht="22.5" customHeight="1" x14ac:dyDescent="0.15">
      <c r="A82" s="73" t="s">
        <v>200</v>
      </c>
    </row>
    <row r="83" spans="1:11" x14ac:dyDescent="0.15">
      <c r="A83" s="11" t="s">
        <v>201</v>
      </c>
    </row>
    <row r="84" spans="1:11" x14ac:dyDescent="0.15">
      <c r="A84" s="74" t="s">
        <v>202</v>
      </c>
      <c r="B84" s="114" t="s">
        <v>203</v>
      </c>
      <c r="C84" s="114"/>
      <c r="D84" s="114"/>
      <c r="E84" s="114"/>
      <c r="F84" s="114"/>
      <c r="G84" s="114"/>
      <c r="H84" s="114"/>
      <c r="I84" s="114"/>
      <c r="J84" s="114"/>
      <c r="K84" s="114"/>
    </row>
    <row r="85" spans="1:11" x14ac:dyDescent="0.15">
      <c r="A85" s="74" t="s">
        <v>204</v>
      </c>
      <c r="B85" s="114" t="s">
        <v>205</v>
      </c>
      <c r="C85" s="114"/>
      <c r="D85" s="114"/>
      <c r="E85" s="114"/>
      <c r="F85" s="114"/>
      <c r="G85" s="114"/>
      <c r="H85" s="114"/>
      <c r="I85" s="114"/>
      <c r="J85" s="114"/>
      <c r="K85" s="114"/>
    </row>
    <row r="86" spans="1:11" x14ac:dyDescent="0.15">
      <c r="A86" s="74" t="s">
        <v>206</v>
      </c>
      <c r="B86" s="114" t="s">
        <v>207</v>
      </c>
      <c r="C86" s="114"/>
      <c r="D86" s="114"/>
      <c r="E86" s="114"/>
      <c r="F86" s="114"/>
      <c r="G86" s="114"/>
      <c r="H86" s="114"/>
      <c r="I86" s="114"/>
      <c r="J86" s="114"/>
      <c r="K86" s="114"/>
    </row>
    <row r="87" spans="1:11" x14ac:dyDescent="0.15">
      <c r="A87" s="74" t="s">
        <v>208</v>
      </c>
      <c r="B87" s="114" t="s">
        <v>209</v>
      </c>
      <c r="C87" s="114"/>
      <c r="D87" s="114"/>
      <c r="E87" s="114"/>
      <c r="F87" s="114"/>
      <c r="G87" s="114"/>
      <c r="H87" s="114"/>
      <c r="I87" s="114"/>
      <c r="J87" s="114"/>
      <c r="K87" s="114"/>
    </row>
    <row r="88" spans="1:11" x14ac:dyDescent="0.15">
      <c r="A88" s="75" t="s">
        <v>210</v>
      </c>
    </row>
    <row r="90" spans="1:11" x14ac:dyDescent="0.15">
      <c r="A90" s="75" t="s">
        <v>211</v>
      </c>
    </row>
    <row r="92" spans="1:11" x14ac:dyDescent="0.15">
      <c r="A92" s="11" t="s">
        <v>604</v>
      </c>
    </row>
    <row r="93" spans="1:11" x14ac:dyDescent="0.15">
      <c r="A93" s="11" t="s">
        <v>605</v>
      </c>
    </row>
    <row r="96" spans="1:11" x14ac:dyDescent="0.15">
      <c r="A96" s="11" t="s">
        <v>606</v>
      </c>
    </row>
  </sheetData>
  <mergeCells count="66">
    <mergeCell ref="B84:K84"/>
    <mergeCell ref="B85:K85"/>
    <mergeCell ref="B86:K86"/>
    <mergeCell ref="B87:K87"/>
    <mergeCell ref="C73:J73"/>
    <mergeCell ref="A75:B75"/>
    <mergeCell ref="A76:B76"/>
    <mergeCell ref="A78:B78"/>
    <mergeCell ref="C66:J66"/>
    <mergeCell ref="A68:B68"/>
    <mergeCell ref="A69:B69"/>
    <mergeCell ref="A70:B70"/>
    <mergeCell ref="A71:B71"/>
    <mergeCell ref="A60:B60"/>
    <mergeCell ref="A61:B61"/>
    <mergeCell ref="A77:B77"/>
    <mergeCell ref="A63:B63"/>
    <mergeCell ref="A66:B67"/>
    <mergeCell ref="A73:B74"/>
    <mergeCell ref="A62:B62"/>
    <mergeCell ref="A49:B49"/>
    <mergeCell ref="A50:B50"/>
    <mergeCell ref="A53:B53"/>
    <mergeCell ref="C58:K58"/>
    <mergeCell ref="A54:B54"/>
    <mergeCell ref="A55:B55"/>
    <mergeCell ref="A58:B59"/>
    <mergeCell ref="A41:B41"/>
    <mergeCell ref="A42:B42"/>
    <mergeCell ref="A43:B43"/>
    <mergeCell ref="A45:B46"/>
    <mergeCell ref="A48:B48"/>
    <mergeCell ref="A47:B47"/>
    <mergeCell ref="A35:B35"/>
    <mergeCell ref="A36:B36"/>
    <mergeCell ref="A38:B39"/>
    <mergeCell ref="C38:J38"/>
    <mergeCell ref="A40:B40"/>
    <mergeCell ref="C31:K31"/>
    <mergeCell ref="A18:B18"/>
    <mergeCell ref="A19:B19"/>
    <mergeCell ref="A20:B20"/>
    <mergeCell ref="A21:B21"/>
    <mergeCell ref="A23:B24"/>
    <mergeCell ref="C23:J23"/>
    <mergeCell ref="A25:B25"/>
    <mergeCell ref="A26:B26"/>
    <mergeCell ref="A27:B27"/>
    <mergeCell ref="A28:B28"/>
    <mergeCell ref="A31:B32"/>
    <mergeCell ref="C45:J45"/>
    <mergeCell ref="A33:B33"/>
    <mergeCell ref="A34:B34"/>
    <mergeCell ref="C16:J16"/>
    <mergeCell ref="A1:C1"/>
    <mergeCell ref="D1:G1"/>
    <mergeCell ref="A2:C2"/>
    <mergeCell ref="A3:C3"/>
    <mergeCell ref="A5:C5"/>
    <mergeCell ref="A8:B9"/>
    <mergeCell ref="C8:K8"/>
    <mergeCell ref="A10:B10"/>
    <mergeCell ref="A11:B11"/>
    <mergeCell ref="A12:B12"/>
    <mergeCell ref="A13:B13"/>
    <mergeCell ref="A16:B17"/>
  </mergeCells>
  <phoneticPr fontId="3"/>
  <pageMargins left="0.98425196850393704" right="0.39370078740157483" top="0.59055118110236227" bottom="0.59055118110236227" header="0.31496062992125984" footer="0.15748031496062992"/>
  <pageSetup paperSize="9" scale="85" fitToHeight="0" orientation="portrait" horizontalDpi="300" verticalDpi="300" r:id="rId1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492DF-5E3B-41A2-8713-278E3A2138A7}">
  <sheetPr>
    <tabColor theme="9" tint="-0.249977111117893"/>
  </sheetPr>
  <dimension ref="A1:AJ120"/>
  <sheetViews>
    <sheetView view="pageBreakPreview" topLeftCell="A17" zoomScaleNormal="100" zoomScaleSheetLayoutView="100" workbookViewId="0">
      <selection activeCell="I59" sqref="I59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1.75" style="1" customWidth="1"/>
    <col min="8" max="8" width="7.75" style="1" customWidth="1"/>
    <col min="9" max="9" width="24.75" style="1" customWidth="1"/>
    <col min="10" max="256" width="8.125" style="1"/>
    <col min="257" max="259" width="7.875" style="1" customWidth="1"/>
    <col min="260" max="260" width="8.125" style="1" customWidth="1"/>
    <col min="261" max="262" width="8" style="1" customWidth="1"/>
    <col min="263" max="263" width="11.75" style="1" customWidth="1"/>
    <col min="264" max="264" width="7.75" style="1" customWidth="1"/>
    <col min="265" max="265" width="24.75" style="1" customWidth="1"/>
    <col min="266" max="512" width="8.125" style="1"/>
    <col min="513" max="515" width="7.875" style="1" customWidth="1"/>
    <col min="516" max="516" width="8.125" style="1" customWidth="1"/>
    <col min="517" max="518" width="8" style="1" customWidth="1"/>
    <col min="519" max="519" width="11.75" style="1" customWidth="1"/>
    <col min="520" max="520" width="7.75" style="1" customWidth="1"/>
    <col min="521" max="521" width="24.75" style="1" customWidth="1"/>
    <col min="522" max="768" width="8.125" style="1"/>
    <col min="769" max="771" width="7.875" style="1" customWidth="1"/>
    <col min="772" max="772" width="8.125" style="1" customWidth="1"/>
    <col min="773" max="774" width="8" style="1" customWidth="1"/>
    <col min="775" max="775" width="11.75" style="1" customWidth="1"/>
    <col min="776" max="776" width="7.75" style="1" customWidth="1"/>
    <col min="777" max="777" width="24.75" style="1" customWidth="1"/>
    <col min="778" max="1024" width="8.125" style="1"/>
    <col min="1025" max="1027" width="7.875" style="1" customWidth="1"/>
    <col min="1028" max="1028" width="8.125" style="1" customWidth="1"/>
    <col min="1029" max="1030" width="8" style="1" customWidth="1"/>
    <col min="1031" max="1031" width="11.75" style="1" customWidth="1"/>
    <col min="1032" max="1032" width="7.75" style="1" customWidth="1"/>
    <col min="1033" max="1033" width="24.75" style="1" customWidth="1"/>
    <col min="1034" max="1280" width="8.125" style="1"/>
    <col min="1281" max="1283" width="7.875" style="1" customWidth="1"/>
    <col min="1284" max="1284" width="8.125" style="1" customWidth="1"/>
    <col min="1285" max="1286" width="8" style="1" customWidth="1"/>
    <col min="1287" max="1287" width="11.75" style="1" customWidth="1"/>
    <col min="1288" max="1288" width="7.75" style="1" customWidth="1"/>
    <col min="1289" max="1289" width="24.75" style="1" customWidth="1"/>
    <col min="1290" max="1536" width="8.125" style="1"/>
    <col min="1537" max="1539" width="7.875" style="1" customWidth="1"/>
    <col min="1540" max="1540" width="8.125" style="1" customWidth="1"/>
    <col min="1541" max="1542" width="8" style="1" customWidth="1"/>
    <col min="1543" max="1543" width="11.75" style="1" customWidth="1"/>
    <col min="1544" max="1544" width="7.75" style="1" customWidth="1"/>
    <col min="1545" max="1545" width="24.75" style="1" customWidth="1"/>
    <col min="1546" max="1792" width="8.125" style="1"/>
    <col min="1793" max="1795" width="7.875" style="1" customWidth="1"/>
    <col min="1796" max="1796" width="8.125" style="1" customWidth="1"/>
    <col min="1797" max="1798" width="8" style="1" customWidth="1"/>
    <col min="1799" max="1799" width="11.75" style="1" customWidth="1"/>
    <col min="1800" max="1800" width="7.75" style="1" customWidth="1"/>
    <col min="1801" max="1801" width="24.75" style="1" customWidth="1"/>
    <col min="1802" max="2048" width="8.125" style="1"/>
    <col min="2049" max="2051" width="7.875" style="1" customWidth="1"/>
    <col min="2052" max="2052" width="8.125" style="1" customWidth="1"/>
    <col min="2053" max="2054" width="8" style="1" customWidth="1"/>
    <col min="2055" max="2055" width="11.75" style="1" customWidth="1"/>
    <col min="2056" max="2056" width="7.75" style="1" customWidth="1"/>
    <col min="2057" max="2057" width="24.75" style="1" customWidth="1"/>
    <col min="2058" max="2304" width="8.125" style="1"/>
    <col min="2305" max="2307" width="7.875" style="1" customWidth="1"/>
    <col min="2308" max="2308" width="8.125" style="1" customWidth="1"/>
    <col min="2309" max="2310" width="8" style="1" customWidth="1"/>
    <col min="2311" max="2311" width="11.75" style="1" customWidth="1"/>
    <col min="2312" max="2312" width="7.75" style="1" customWidth="1"/>
    <col min="2313" max="2313" width="24.75" style="1" customWidth="1"/>
    <col min="2314" max="2560" width="8.125" style="1"/>
    <col min="2561" max="2563" width="7.875" style="1" customWidth="1"/>
    <col min="2564" max="2564" width="8.125" style="1" customWidth="1"/>
    <col min="2565" max="2566" width="8" style="1" customWidth="1"/>
    <col min="2567" max="2567" width="11.75" style="1" customWidth="1"/>
    <col min="2568" max="2568" width="7.75" style="1" customWidth="1"/>
    <col min="2569" max="2569" width="24.75" style="1" customWidth="1"/>
    <col min="2570" max="2816" width="8.125" style="1"/>
    <col min="2817" max="2819" width="7.875" style="1" customWidth="1"/>
    <col min="2820" max="2820" width="8.125" style="1" customWidth="1"/>
    <col min="2821" max="2822" width="8" style="1" customWidth="1"/>
    <col min="2823" max="2823" width="11.75" style="1" customWidth="1"/>
    <col min="2824" max="2824" width="7.75" style="1" customWidth="1"/>
    <col min="2825" max="2825" width="24.75" style="1" customWidth="1"/>
    <col min="2826" max="3072" width="8.125" style="1"/>
    <col min="3073" max="3075" width="7.875" style="1" customWidth="1"/>
    <col min="3076" max="3076" width="8.125" style="1" customWidth="1"/>
    <col min="3077" max="3078" width="8" style="1" customWidth="1"/>
    <col min="3079" max="3079" width="11.75" style="1" customWidth="1"/>
    <col min="3080" max="3080" width="7.75" style="1" customWidth="1"/>
    <col min="3081" max="3081" width="24.75" style="1" customWidth="1"/>
    <col min="3082" max="3328" width="8.125" style="1"/>
    <col min="3329" max="3331" width="7.875" style="1" customWidth="1"/>
    <col min="3332" max="3332" width="8.125" style="1" customWidth="1"/>
    <col min="3333" max="3334" width="8" style="1" customWidth="1"/>
    <col min="3335" max="3335" width="11.75" style="1" customWidth="1"/>
    <col min="3336" max="3336" width="7.75" style="1" customWidth="1"/>
    <col min="3337" max="3337" width="24.75" style="1" customWidth="1"/>
    <col min="3338" max="3584" width="8.125" style="1"/>
    <col min="3585" max="3587" width="7.875" style="1" customWidth="1"/>
    <col min="3588" max="3588" width="8.125" style="1" customWidth="1"/>
    <col min="3589" max="3590" width="8" style="1" customWidth="1"/>
    <col min="3591" max="3591" width="11.75" style="1" customWidth="1"/>
    <col min="3592" max="3592" width="7.75" style="1" customWidth="1"/>
    <col min="3593" max="3593" width="24.75" style="1" customWidth="1"/>
    <col min="3594" max="3840" width="8.125" style="1"/>
    <col min="3841" max="3843" width="7.875" style="1" customWidth="1"/>
    <col min="3844" max="3844" width="8.125" style="1" customWidth="1"/>
    <col min="3845" max="3846" width="8" style="1" customWidth="1"/>
    <col min="3847" max="3847" width="11.75" style="1" customWidth="1"/>
    <col min="3848" max="3848" width="7.75" style="1" customWidth="1"/>
    <col min="3849" max="3849" width="24.75" style="1" customWidth="1"/>
    <col min="3850" max="4096" width="8.125" style="1"/>
    <col min="4097" max="4099" width="7.875" style="1" customWidth="1"/>
    <col min="4100" max="4100" width="8.125" style="1" customWidth="1"/>
    <col min="4101" max="4102" width="8" style="1" customWidth="1"/>
    <col min="4103" max="4103" width="11.75" style="1" customWidth="1"/>
    <col min="4104" max="4104" width="7.75" style="1" customWidth="1"/>
    <col min="4105" max="4105" width="24.75" style="1" customWidth="1"/>
    <col min="4106" max="4352" width="8.125" style="1"/>
    <col min="4353" max="4355" width="7.875" style="1" customWidth="1"/>
    <col min="4356" max="4356" width="8.125" style="1" customWidth="1"/>
    <col min="4357" max="4358" width="8" style="1" customWidth="1"/>
    <col min="4359" max="4359" width="11.75" style="1" customWidth="1"/>
    <col min="4360" max="4360" width="7.75" style="1" customWidth="1"/>
    <col min="4361" max="4361" width="24.75" style="1" customWidth="1"/>
    <col min="4362" max="4608" width="8.125" style="1"/>
    <col min="4609" max="4611" width="7.875" style="1" customWidth="1"/>
    <col min="4612" max="4612" width="8.125" style="1" customWidth="1"/>
    <col min="4613" max="4614" width="8" style="1" customWidth="1"/>
    <col min="4615" max="4615" width="11.75" style="1" customWidth="1"/>
    <col min="4616" max="4616" width="7.75" style="1" customWidth="1"/>
    <col min="4617" max="4617" width="24.75" style="1" customWidth="1"/>
    <col min="4618" max="4864" width="8.125" style="1"/>
    <col min="4865" max="4867" width="7.875" style="1" customWidth="1"/>
    <col min="4868" max="4868" width="8.125" style="1" customWidth="1"/>
    <col min="4869" max="4870" width="8" style="1" customWidth="1"/>
    <col min="4871" max="4871" width="11.75" style="1" customWidth="1"/>
    <col min="4872" max="4872" width="7.75" style="1" customWidth="1"/>
    <col min="4873" max="4873" width="24.75" style="1" customWidth="1"/>
    <col min="4874" max="5120" width="8.125" style="1"/>
    <col min="5121" max="5123" width="7.875" style="1" customWidth="1"/>
    <col min="5124" max="5124" width="8.125" style="1" customWidth="1"/>
    <col min="5125" max="5126" width="8" style="1" customWidth="1"/>
    <col min="5127" max="5127" width="11.75" style="1" customWidth="1"/>
    <col min="5128" max="5128" width="7.75" style="1" customWidth="1"/>
    <col min="5129" max="5129" width="24.75" style="1" customWidth="1"/>
    <col min="5130" max="5376" width="8.125" style="1"/>
    <col min="5377" max="5379" width="7.875" style="1" customWidth="1"/>
    <col min="5380" max="5380" width="8.125" style="1" customWidth="1"/>
    <col min="5381" max="5382" width="8" style="1" customWidth="1"/>
    <col min="5383" max="5383" width="11.75" style="1" customWidth="1"/>
    <col min="5384" max="5384" width="7.75" style="1" customWidth="1"/>
    <col min="5385" max="5385" width="24.75" style="1" customWidth="1"/>
    <col min="5386" max="5632" width="8.125" style="1"/>
    <col min="5633" max="5635" width="7.875" style="1" customWidth="1"/>
    <col min="5636" max="5636" width="8.125" style="1" customWidth="1"/>
    <col min="5637" max="5638" width="8" style="1" customWidth="1"/>
    <col min="5639" max="5639" width="11.75" style="1" customWidth="1"/>
    <col min="5640" max="5640" width="7.75" style="1" customWidth="1"/>
    <col min="5641" max="5641" width="24.75" style="1" customWidth="1"/>
    <col min="5642" max="5888" width="8.125" style="1"/>
    <col min="5889" max="5891" width="7.875" style="1" customWidth="1"/>
    <col min="5892" max="5892" width="8.125" style="1" customWidth="1"/>
    <col min="5893" max="5894" width="8" style="1" customWidth="1"/>
    <col min="5895" max="5895" width="11.75" style="1" customWidth="1"/>
    <col min="5896" max="5896" width="7.75" style="1" customWidth="1"/>
    <col min="5897" max="5897" width="24.75" style="1" customWidth="1"/>
    <col min="5898" max="6144" width="8.125" style="1"/>
    <col min="6145" max="6147" width="7.875" style="1" customWidth="1"/>
    <col min="6148" max="6148" width="8.125" style="1" customWidth="1"/>
    <col min="6149" max="6150" width="8" style="1" customWidth="1"/>
    <col min="6151" max="6151" width="11.75" style="1" customWidth="1"/>
    <col min="6152" max="6152" width="7.75" style="1" customWidth="1"/>
    <col min="6153" max="6153" width="24.75" style="1" customWidth="1"/>
    <col min="6154" max="6400" width="8.125" style="1"/>
    <col min="6401" max="6403" width="7.875" style="1" customWidth="1"/>
    <col min="6404" max="6404" width="8.125" style="1" customWidth="1"/>
    <col min="6405" max="6406" width="8" style="1" customWidth="1"/>
    <col min="6407" max="6407" width="11.75" style="1" customWidth="1"/>
    <col min="6408" max="6408" width="7.75" style="1" customWidth="1"/>
    <col min="6409" max="6409" width="24.75" style="1" customWidth="1"/>
    <col min="6410" max="6656" width="8.125" style="1"/>
    <col min="6657" max="6659" width="7.875" style="1" customWidth="1"/>
    <col min="6660" max="6660" width="8.125" style="1" customWidth="1"/>
    <col min="6661" max="6662" width="8" style="1" customWidth="1"/>
    <col min="6663" max="6663" width="11.75" style="1" customWidth="1"/>
    <col min="6664" max="6664" width="7.75" style="1" customWidth="1"/>
    <col min="6665" max="6665" width="24.75" style="1" customWidth="1"/>
    <col min="6666" max="6912" width="8.125" style="1"/>
    <col min="6913" max="6915" width="7.875" style="1" customWidth="1"/>
    <col min="6916" max="6916" width="8.125" style="1" customWidth="1"/>
    <col min="6917" max="6918" width="8" style="1" customWidth="1"/>
    <col min="6919" max="6919" width="11.75" style="1" customWidth="1"/>
    <col min="6920" max="6920" width="7.75" style="1" customWidth="1"/>
    <col min="6921" max="6921" width="24.75" style="1" customWidth="1"/>
    <col min="6922" max="7168" width="8.125" style="1"/>
    <col min="7169" max="7171" width="7.875" style="1" customWidth="1"/>
    <col min="7172" max="7172" width="8.125" style="1" customWidth="1"/>
    <col min="7173" max="7174" width="8" style="1" customWidth="1"/>
    <col min="7175" max="7175" width="11.75" style="1" customWidth="1"/>
    <col min="7176" max="7176" width="7.75" style="1" customWidth="1"/>
    <col min="7177" max="7177" width="24.75" style="1" customWidth="1"/>
    <col min="7178" max="7424" width="8.125" style="1"/>
    <col min="7425" max="7427" width="7.875" style="1" customWidth="1"/>
    <col min="7428" max="7428" width="8.125" style="1" customWidth="1"/>
    <col min="7429" max="7430" width="8" style="1" customWidth="1"/>
    <col min="7431" max="7431" width="11.75" style="1" customWidth="1"/>
    <col min="7432" max="7432" width="7.75" style="1" customWidth="1"/>
    <col min="7433" max="7433" width="24.75" style="1" customWidth="1"/>
    <col min="7434" max="7680" width="8.125" style="1"/>
    <col min="7681" max="7683" width="7.875" style="1" customWidth="1"/>
    <col min="7684" max="7684" width="8.125" style="1" customWidth="1"/>
    <col min="7685" max="7686" width="8" style="1" customWidth="1"/>
    <col min="7687" max="7687" width="11.75" style="1" customWidth="1"/>
    <col min="7688" max="7688" width="7.75" style="1" customWidth="1"/>
    <col min="7689" max="7689" width="24.75" style="1" customWidth="1"/>
    <col min="7690" max="7936" width="8.125" style="1"/>
    <col min="7937" max="7939" width="7.875" style="1" customWidth="1"/>
    <col min="7940" max="7940" width="8.125" style="1" customWidth="1"/>
    <col min="7941" max="7942" width="8" style="1" customWidth="1"/>
    <col min="7943" max="7943" width="11.75" style="1" customWidth="1"/>
    <col min="7944" max="7944" width="7.75" style="1" customWidth="1"/>
    <col min="7945" max="7945" width="24.75" style="1" customWidth="1"/>
    <col min="7946" max="8192" width="8.125" style="1"/>
    <col min="8193" max="8195" width="7.875" style="1" customWidth="1"/>
    <col min="8196" max="8196" width="8.125" style="1" customWidth="1"/>
    <col min="8197" max="8198" width="8" style="1" customWidth="1"/>
    <col min="8199" max="8199" width="11.75" style="1" customWidth="1"/>
    <col min="8200" max="8200" width="7.75" style="1" customWidth="1"/>
    <col min="8201" max="8201" width="24.75" style="1" customWidth="1"/>
    <col min="8202" max="8448" width="8.125" style="1"/>
    <col min="8449" max="8451" width="7.875" style="1" customWidth="1"/>
    <col min="8452" max="8452" width="8.125" style="1" customWidth="1"/>
    <col min="8453" max="8454" width="8" style="1" customWidth="1"/>
    <col min="8455" max="8455" width="11.75" style="1" customWidth="1"/>
    <col min="8456" max="8456" width="7.75" style="1" customWidth="1"/>
    <col min="8457" max="8457" width="24.75" style="1" customWidth="1"/>
    <col min="8458" max="8704" width="8.125" style="1"/>
    <col min="8705" max="8707" width="7.875" style="1" customWidth="1"/>
    <col min="8708" max="8708" width="8.125" style="1" customWidth="1"/>
    <col min="8709" max="8710" width="8" style="1" customWidth="1"/>
    <col min="8711" max="8711" width="11.75" style="1" customWidth="1"/>
    <col min="8712" max="8712" width="7.75" style="1" customWidth="1"/>
    <col min="8713" max="8713" width="24.75" style="1" customWidth="1"/>
    <col min="8714" max="8960" width="8.125" style="1"/>
    <col min="8961" max="8963" width="7.875" style="1" customWidth="1"/>
    <col min="8964" max="8964" width="8.125" style="1" customWidth="1"/>
    <col min="8965" max="8966" width="8" style="1" customWidth="1"/>
    <col min="8967" max="8967" width="11.75" style="1" customWidth="1"/>
    <col min="8968" max="8968" width="7.75" style="1" customWidth="1"/>
    <col min="8969" max="8969" width="24.75" style="1" customWidth="1"/>
    <col min="8970" max="9216" width="8.125" style="1"/>
    <col min="9217" max="9219" width="7.875" style="1" customWidth="1"/>
    <col min="9220" max="9220" width="8.125" style="1" customWidth="1"/>
    <col min="9221" max="9222" width="8" style="1" customWidth="1"/>
    <col min="9223" max="9223" width="11.75" style="1" customWidth="1"/>
    <col min="9224" max="9224" width="7.75" style="1" customWidth="1"/>
    <col min="9225" max="9225" width="24.75" style="1" customWidth="1"/>
    <col min="9226" max="9472" width="8.125" style="1"/>
    <col min="9473" max="9475" width="7.875" style="1" customWidth="1"/>
    <col min="9476" max="9476" width="8.125" style="1" customWidth="1"/>
    <col min="9477" max="9478" width="8" style="1" customWidth="1"/>
    <col min="9479" max="9479" width="11.75" style="1" customWidth="1"/>
    <col min="9480" max="9480" width="7.75" style="1" customWidth="1"/>
    <col min="9481" max="9481" width="24.75" style="1" customWidth="1"/>
    <col min="9482" max="9728" width="8.125" style="1"/>
    <col min="9729" max="9731" width="7.875" style="1" customWidth="1"/>
    <col min="9732" max="9732" width="8.125" style="1" customWidth="1"/>
    <col min="9733" max="9734" width="8" style="1" customWidth="1"/>
    <col min="9735" max="9735" width="11.75" style="1" customWidth="1"/>
    <col min="9736" max="9736" width="7.75" style="1" customWidth="1"/>
    <col min="9737" max="9737" width="24.75" style="1" customWidth="1"/>
    <col min="9738" max="9984" width="8.125" style="1"/>
    <col min="9985" max="9987" width="7.875" style="1" customWidth="1"/>
    <col min="9988" max="9988" width="8.125" style="1" customWidth="1"/>
    <col min="9989" max="9990" width="8" style="1" customWidth="1"/>
    <col min="9991" max="9991" width="11.75" style="1" customWidth="1"/>
    <col min="9992" max="9992" width="7.75" style="1" customWidth="1"/>
    <col min="9993" max="9993" width="24.75" style="1" customWidth="1"/>
    <col min="9994" max="10240" width="8.125" style="1"/>
    <col min="10241" max="10243" width="7.875" style="1" customWidth="1"/>
    <col min="10244" max="10244" width="8.125" style="1" customWidth="1"/>
    <col min="10245" max="10246" width="8" style="1" customWidth="1"/>
    <col min="10247" max="10247" width="11.75" style="1" customWidth="1"/>
    <col min="10248" max="10248" width="7.75" style="1" customWidth="1"/>
    <col min="10249" max="10249" width="24.75" style="1" customWidth="1"/>
    <col min="10250" max="10496" width="8.125" style="1"/>
    <col min="10497" max="10499" width="7.875" style="1" customWidth="1"/>
    <col min="10500" max="10500" width="8.125" style="1" customWidth="1"/>
    <col min="10501" max="10502" width="8" style="1" customWidth="1"/>
    <col min="10503" max="10503" width="11.75" style="1" customWidth="1"/>
    <col min="10504" max="10504" width="7.75" style="1" customWidth="1"/>
    <col min="10505" max="10505" width="24.75" style="1" customWidth="1"/>
    <col min="10506" max="10752" width="8.125" style="1"/>
    <col min="10753" max="10755" width="7.875" style="1" customWidth="1"/>
    <col min="10756" max="10756" width="8.125" style="1" customWidth="1"/>
    <col min="10757" max="10758" width="8" style="1" customWidth="1"/>
    <col min="10759" max="10759" width="11.75" style="1" customWidth="1"/>
    <col min="10760" max="10760" width="7.75" style="1" customWidth="1"/>
    <col min="10761" max="10761" width="24.75" style="1" customWidth="1"/>
    <col min="10762" max="11008" width="8.125" style="1"/>
    <col min="11009" max="11011" width="7.875" style="1" customWidth="1"/>
    <col min="11012" max="11012" width="8.125" style="1" customWidth="1"/>
    <col min="11013" max="11014" width="8" style="1" customWidth="1"/>
    <col min="11015" max="11015" width="11.75" style="1" customWidth="1"/>
    <col min="11016" max="11016" width="7.75" style="1" customWidth="1"/>
    <col min="11017" max="11017" width="24.75" style="1" customWidth="1"/>
    <col min="11018" max="11264" width="8.125" style="1"/>
    <col min="11265" max="11267" width="7.875" style="1" customWidth="1"/>
    <col min="11268" max="11268" width="8.125" style="1" customWidth="1"/>
    <col min="11269" max="11270" width="8" style="1" customWidth="1"/>
    <col min="11271" max="11271" width="11.75" style="1" customWidth="1"/>
    <col min="11272" max="11272" width="7.75" style="1" customWidth="1"/>
    <col min="11273" max="11273" width="24.75" style="1" customWidth="1"/>
    <col min="11274" max="11520" width="8.125" style="1"/>
    <col min="11521" max="11523" width="7.875" style="1" customWidth="1"/>
    <col min="11524" max="11524" width="8.125" style="1" customWidth="1"/>
    <col min="11525" max="11526" width="8" style="1" customWidth="1"/>
    <col min="11527" max="11527" width="11.75" style="1" customWidth="1"/>
    <col min="11528" max="11528" width="7.75" style="1" customWidth="1"/>
    <col min="11529" max="11529" width="24.75" style="1" customWidth="1"/>
    <col min="11530" max="11776" width="8.125" style="1"/>
    <col min="11777" max="11779" width="7.875" style="1" customWidth="1"/>
    <col min="11780" max="11780" width="8.125" style="1" customWidth="1"/>
    <col min="11781" max="11782" width="8" style="1" customWidth="1"/>
    <col min="11783" max="11783" width="11.75" style="1" customWidth="1"/>
    <col min="11784" max="11784" width="7.75" style="1" customWidth="1"/>
    <col min="11785" max="11785" width="24.75" style="1" customWidth="1"/>
    <col min="11786" max="12032" width="8.125" style="1"/>
    <col min="12033" max="12035" width="7.875" style="1" customWidth="1"/>
    <col min="12036" max="12036" width="8.125" style="1" customWidth="1"/>
    <col min="12037" max="12038" width="8" style="1" customWidth="1"/>
    <col min="12039" max="12039" width="11.75" style="1" customWidth="1"/>
    <col min="12040" max="12040" width="7.75" style="1" customWidth="1"/>
    <col min="12041" max="12041" width="24.75" style="1" customWidth="1"/>
    <col min="12042" max="12288" width="8.125" style="1"/>
    <col min="12289" max="12291" width="7.875" style="1" customWidth="1"/>
    <col min="12292" max="12292" width="8.125" style="1" customWidth="1"/>
    <col min="12293" max="12294" width="8" style="1" customWidth="1"/>
    <col min="12295" max="12295" width="11.75" style="1" customWidth="1"/>
    <col min="12296" max="12296" width="7.75" style="1" customWidth="1"/>
    <col min="12297" max="12297" width="24.75" style="1" customWidth="1"/>
    <col min="12298" max="12544" width="8.125" style="1"/>
    <col min="12545" max="12547" width="7.875" style="1" customWidth="1"/>
    <col min="12548" max="12548" width="8.125" style="1" customWidth="1"/>
    <col min="12549" max="12550" width="8" style="1" customWidth="1"/>
    <col min="12551" max="12551" width="11.75" style="1" customWidth="1"/>
    <col min="12552" max="12552" width="7.75" style="1" customWidth="1"/>
    <col min="12553" max="12553" width="24.75" style="1" customWidth="1"/>
    <col min="12554" max="12800" width="8.125" style="1"/>
    <col min="12801" max="12803" width="7.875" style="1" customWidth="1"/>
    <col min="12804" max="12804" width="8.125" style="1" customWidth="1"/>
    <col min="12805" max="12806" width="8" style="1" customWidth="1"/>
    <col min="12807" max="12807" width="11.75" style="1" customWidth="1"/>
    <col min="12808" max="12808" width="7.75" style="1" customWidth="1"/>
    <col min="12809" max="12809" width="24.75" style="1" customWidth="1"/>
    <col min="12810" max="13056" width="8.125" style="1"/>
    <col min="13057" max="13059" width="7.875" style="1" customWidth="1"/>
    <col min="13060" max="13060" width="8.125" style="1" customWidth="1"/>
    <col min="13061" max="13062" width="8" style="1" customWidth="1"/>
    <col min="13063" max="13063" width="11.75" style="1" customWidth="1"/>
    <col min="13064" max="13064" width="7.75" style="1" customWidth="1"/>
    <col min="13065" max="13065" width="24.75" style="1" customWidth="1"/>
    <col min="13066" max="13312" width="8.125" style="1"/>
    <col min="13313" max="13315" width="7.875" style="1" customWidth="1"/>
    <col min="13316" max="13316" width="8.125" style="1" customWidth="1"/>
    <col min="13317" max="13318" width="8" style="1" customWidth="1"/>
    <col min="13319" max="13319" width="11.75" style="1" customWidth="1"/>
    <col min="13320" max="13320" width="7.75" style="1" customWidth="1"/>
    <col min="13321" max="13321" width="24.75" style="1" customWidth="1"/>
    <col min="13322" max="13568" width="8.125" style="1"/>
    <col min="13569" max="13571" width="7.875" style="1" customWidth="1"/>
    <col min="13572" max="13572" width="8.125" style="1" customWidth="1"/>
    <col min="13573" max="13574" width="8" style="1" customWidth="1"/>
    <col min="13575" max="13575" width="11.75" style="1" customWidth="1"/>
    <col min="13576" max="13576" width="7.75" style="1" customWidth="1"/>
    <col min="13577" max="13577" width="24.75" style="1" customWidth="1"/>
    <col min="13578" max="13824" width="8.125" style="1"/>
    <col min="13825" max="13827" width="7.875" style="1" customWidth="1"/>
    <col min="13828" max="13828" width="8.125" style="1" customWidth="1"/>
    <col min="13829" max="13830" width="8" style="1" customWidth="1"/>
    <col min="13831" max="13831" width="11.75" style="1" customWidth="1"/>
    <col min="13832" max="13832" width="7.75" style="1" customWidth="1"/>
    <col min="13833" max="13833" width="24.75" style="1" customWidth="1"/>
    <col min="13834" max="14080" width="8.125" style="1"/>
    <col min="14081" max="14083" width="7.875" style="1" customWidth="1"/>
    <col min="14084" max="14084" width="8.125" style="1" customWidth="1"/>
    <col min="14085" max="14086" width="8" style="1" customWidth="1"/>
    <col min="14087" max="14087" width="11.75" style="1" customWidth="1"/>
    <col min="14088" max="14088" width="7.75" style="1" customWidth="1"/>
    <col min="14089" max="14089" width="24.75" style="1" customWidth="1"/>
    <col min="14090" max="14336" width="8.125" style="1"/>
    <col min="14337" max="14339" width="7.875" style="1" customWidth="1"/>
    <col min="14340" max="14340" width="8.125" style="1" customWidth="1"/>
    <col min="14341" max="14342" width="8" style="1" customWidth="1"/>
    <col min="14343" max="14343" width="11.75" style="1" customWidth="1"/>
    <col min="14344" max="14344" width="7.75" style="1" customWidth="1"/>
    <col min="14345" max="14345" width="24.75" style="1" customWidth="1"/>
    <col min="14346" max="14592" width="8.125" style="1"/>
    <col min="14593" max="14595" width="7.875" style="1" customWidth="1"/>
    <col min="14596" max="14596" width="8.125" style="1" customWidth="1"/>
    <col min="14597" max="14598" width="8" style="1" customWidth="1"/>
    <col min="14599" max="14599" width="11.75" style="1" customWidth="1"/>
    <col min="14600" max="14600" width="7.75" style="1" customWidth="1"/>
    <col min="14601" max="14601" width="24.75" style="1" customWidth="1"/>
    <col min="14602" max="14848" width="8.125" style="1"/>
    <col min="14849" max="14851" width="7.875" style="1" customWidth="1"/>
    <col min="14852" max="14852" width="8.125" style="1" customWidth="1"/>
    <col min="14853" max="14854" width="8" style="1" customWidth="1"/>
    <col min="14855" max="14855" width="11.75" style="1" customWidth="1"/>
    <col min="14856" max="14856" width="7.75" style="1" customWidth="1"/>
    <col min="14857" max="14857" width="24.75" style="1" customWidth="1"/>
    <col min="14858" max="15104" width="8.125" style="1"/>
    <col min="15105" max="15107" width="7.875" style="1" customWidth="1"/>
    <col min="15108" max="15108" width="8.125" style="1" customWidth="1"/>
    <col min="15109" max="15110" width="8" style="1" customWidth="1"/>
    <col min="15111" max="15111" width="11.75" style="1" customWidth="1"/>
    <col min="15112" max="15112" width="7.75" style="1" customWidth="1"/>
    <col min="15113" max="15113" width="24.75" style="1" customWidth="1"/>
    <col min="15114" max="15360" width="8.125" style="1"/>
    <col min="15361" max="15363" width="7.875" style="1" customWidth="1"/>
    <col min="15364" max="15364" width="8.125" style="1" customWidth="1"/>
    <col min="15365" max="15366" width="8" style="1" customWidth="1"/>
    <col min="15367" max="15367" width="11.75" style="1" customWidth="1"/>
    <col min="15368" max="15368" width="7.75" style="1" customWidth="1"/>
    <col min="15369" max="15369" width="24.75" style="1" customWidth="1"/>
    <col min="15370" max="15616" width="8.125" style="1"/>
    <col min="15617" max="15619" width="7.875" style="1" customWidth="1"/>
    <col min="15620" max="15620" width="8.125" style="1" customWidth="1"/>
    <col min="15621" max="15622" width="8" style="1" customWidth="1"/>
    <col min="15623" max="15623" width="11.75" style="1" customWidth="1"/>
    <col min="15624" max="15624" width="7.75" style="1" customWidth="1"/>
    <col min="15625" max="15625" width="24.75" style="1" customWidth="1"/>
    <col min="15626" max="15872" width="8.125" style="1"/>
    <col min="15873" max="15875" width="7.875" style="1" customWidth="1"/>
    <col min="15876" max="15876" width="8.125" style="1" customWidth="1"/>
    <col min="15877" max="15878" width="8" style="1" customWidth="1"/>
    <col min="15879" max="15879" width="11.75" style="1" customWidth="1"/>
    <col min="15880" max="15880" width="7.75" style="1" customWidth="1"/>
    <col min="15881" max="15881" width="24.75" style="1" customWidth="1"/>
    <col min="15882" max="16128" width="8.125" style="1"/>
    <col min="16129" max="16131" width="7.875" style="1" customWidth="1"/>
    <col min="16132" max="16132" width="8.125" style="1" customWidth="1"/>
    <col min="16133" max="16134" width="8" style="1" customWidth="1"/>
    <col min="16135" max="16135" width="11.75" style="1" customWidth="1"/>
    <col min="16136" max="16136" width="7.75" style="1" customWidth="1"/>
    <col min="16137" max="16137" width="24.75" style="1" customWidth="1"/>
    <col min="16138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575</v>
      </c>
      <c r="B2" s="100"/>
      <c r="C2" s="100"/>
      <c r="D2" s="100"/>
      <c r="E2" s="100"/>
      <c r="F2" s="100"/>
      <c r="G2" s="100"/>
      <c r="H2" s="101" t="s">
        <v>341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95" t="s">
        <v>56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94">
        <v>0</v>
      </c>
      <c r="L3" s="94">
        <v>12</v>
      </c>
      <c r="M3" s="94">
        <v>22</v>
      </c>
      <c r="N3" s="94">
        <v>32</v>
      </c>
      <c r="O3" s="94">
        <v>42</v>
      </c>
      <c r="P3" s="94" t="s">
        <v>14</v>
      </c>
      <c r="Q3" s="94">
        <v>0</v>
      </c>
      <c r="R3" s="94">
        <v>12</v>
      </c>
      <c r="S3" s="94">
        <v>22</v>
      </c>
      <c r="T3" s="94">
        <v>32</v>
      </c>
      <c r="U3" s="94" t="s">
        <v>14</v>
      </c>
      <c r="V3" s="94">
        <v>0</v>
      </c>
      <c r="W3" s="94">
        <v>12</v>
      </c>
      <c r="X3" s="94">
        <v>22</v>
      </c>
      <c r="Y3" s="94">
        <v>42</v>
      </c>
      <c r="Z3" s="94" t="s">
        <v>14</v>
      </c>
      <c r="AA3" s="94">
        <v>0</v>
      </c>
      <c r="AB3" s="94">
        <v>12</v>
      </c>
      <c r="AC3" s="94">
        <v>22</v>
      </c>
      <c r="AD3" s="94">
        <v>32</v>
      </c>
      <c r="AE3" s="94">
        <v>42</v>
      </c>
      <c r="AF3" s="94" t="s">
        <v>14</v>
      </c>
      <c r="AG3" s="94">
        <v>0</v>
      </c>
      <c r="AH3" s="94">
        <v>12</v>
      </c>
      <c r="AI3" s="94">
        <v>42</v>
      </c>
      <c r="AJ3" s="94" t="s">
        <v>14</v>
      </c>
    </row>
    <row r="4" spans="1:36" ht="12.95" customHeight="1" x14ac:dyDescent="0.15">
      <c r="A4" s="93">
        <v>384</v>
      </c>
      <c r="B4" s="99" t="s">
        <v>37</v>
      </c>
      <c r="C4" s="99"/>
      <c r="D4" s="93">
        <v>10</v>
      </c>
      <c r="E4" s="93">
        <v>11</v>
      </c>
      <c r="F4" s="4">
        <f>IF(D4&gt;0,IF(B4="スギ",P4,IF(B4="ヒノキ",U4,IF(B4="アカマツ",Z4,IF(B4="カラマツ",AF4,AJ4)))),"")</f>
        <v>0.05</v>
      </c>
      <c r="G4" s="93" t="s">
        <v>556</v>
      </c>
      <c r="H4" s="93" t="s">
        <v>32</v>
      </c>
      <c r="I4" s="93"/>
      <c r="J4" s="1" t="s">
        <v>15</v>
      </c>
      <c r="K4" s="94">
        <f>IF(ROUND(10^(-5+0.8769+1.7454*LOG(D4)+1.014*LOG(E4)),2)&gt;=0.01,ROUND(10^(-5+0.8769+1.7454*LOG(D4)+1.014*LOG(E4)),2),ROUND(10^(-5+0.8769+1.7454*LOG(D4)+1.014*LOG(E4)),3))</f>
        <v>0.05</v>
      </c>
      <c r="L4" s="94">
        <f>ROUND(10^(-5+0.73504+1.83346*LOG(D4)+1.06569*LOG(E4)),2)</f>
        <v>0.05</v>
      </c>
      <c r="M4" s="94">
        <f>ROUND(10^(-5+0.71514+1.74357*LOG(D4)+1.17719*LOG(E4)),2)</f>
        <v>0.05</v>
      </c>
      <c r="N4" s="94">
        <f>ROUND(10^(-5+0.82956+1.76381*LOG(D4)+1.06412*LOG(E4)),2)</f>
        <v>0.05</v>
      </c>
      <c r="O4" s="94">
        <f>ROUND(10^(-5+0.88226+1.79204*LOG(D4)+0.99303*LOG(E4)),2)</f>
        <v>0.05</v>
      </c>
      <c r="P4" s="94">
        <f>HLOOKUP($D4,K$3:O$43,MATCH($A4,$A$3:$A$43,0),1)</f>
        <v>0.05</v>
      </c>
      <c r="Q4" s="94">
        <f>IF(ROUND(10^(1.810672*LOG(D4)+0.982833*LOG(E4)-4.173533),2)&gt;=0.01,ROUND(10^(1.810672*LOG(D4)+0.982833*LOG(E4)-4.173533),2),ROUND(10^(1.810672*LOG(D4)+0.982833*LOG(E4)-4.173533),3))</f>
        <v>0.05</v>
      </c>
      <c r="R4" s="94">
        <f>ROUND(10^(1.905709*LOG(D4)+1.011385*LOG(E4)-4.293729),2)</f>
        <v>0.05</v>
      </c>
      <c r="S4" s="94">
        <f>ROUND(10^(1.771888*LOG(D4)+1.138415*LOG(E4)-4.271259),2)</f>
        <v>0.05</v>
      </c>
      <c r="T4" s="94">
        <f>ROUND(10^(1.671519*LOG(D4)+1.363617*LOG(E4)-4.404407),2)</f>
        <v>0.05</v>
      </c>
      <c r="U4" s="94">
        <f>HLOOKUP($D4,Q$3:T$43,MATCH($A4,$A$3:$A$43,0),1)</f>
        <v>0.05</v>
      </c>
      <c r="V4" s="94">
        <f>IF(ROUND(10^(-4.249503+1.946501*LOG(D4)+0.942682*LOG(E4)),2)&gt;=0.01,ROUND(10^(-4.249503+1.946501*LOG(D4)+0.942682*LOG(E4)),2),ROUND(10^(-4.249503+1.946501*LOG(D4)+0.942682*LOG(E4)),3))</f>
        <v>0.05</v>
      </c>
      <c r="W4" s="94">
        <f>ROUND(10^(-4.155639+1.847898*LOG(D4)+0.951955*LOG(E4)),2)</f>
        <v>0.05</v>
      </c>
      <c r="X4" s="94">
        <f>ROUND(10^(-4.194535+1.804172*LOG(D4)+1.034248*LOG(E4)),2)</f>
        <v>0.05</v>
      </c>
      <c r="Y4" s="94">
        <f>ROUND(10^(-4.42347+2.006485*LOG(D4)+0.967757*LOG(E4)),2)</f>
        <v>0.04</v>
      </c>
      <c r="Z4" s="94">
        <f>HLOOKUP($D4,V$3:Y$43,MATCH($A4,$A$3:$A$43,0),1)</f>
        <v>0.05</v>
      </c>
      <c r="AA4" s="94">
        <f>IF(ROUND(10^(1.80389*LOG(D4)+0.962587*LOG(E4)-4.155099),2)&gt;=0.01,ROUND(10^(1.80389*LOG(D4)+0.962587*LOG(E4)-4.155099),2),ROUND(10^(1.80389*LOG(D4)+0.962587*LOG(E4)-4.155099),3))</f>
        <v>0.04</v>
      </c>
      <c r="AB4" s="94">
        <f>ROUND(10^(1.979213*LOG(D4)+0.998347*LOG(E4)-4.369281),2)</f>
        <v>0.04</v>
      </c>
      <c r="AC4" s="94">
        <f>ROUND(10^(1.904401*LOG(D4)+1.062478*LOG(E4)-4.348104),2)</f>
        <v>0.05</v>
      </c>
      <c r="AD4" s="94">
        <f>ROUND(10^(1.640825*LOG(D4)+1.080387*LOG(E4)-3.976731),2)</f>
        <v>0.06</v>
      </c>
      <c r="AE4" s="94">
        <f>ROUND(10^(1.90887*LOG(D4)+1.088002*LOG(E4)-4.431495),2)</f>
        <v>0.04</v>
      </c>
      <c r="AF4" s="94">
        <f>HLOOKUP($D4,AA$3:AE$43,MATCH($A4,$A$3:$A$43,0),1)</f>
        <v>0.04</v>
      </c>
      <c r="AG4" s="94">
        <f>IF(ROUND(10^(1.94019664*LOG(D4)+0.84689666*LOG(E4)-4.20067295),2)&gt;=0.01,ROUND(10^(1.94019664*LOG(D4)+0.84689666*LOG(E4)-4.20067295),2),ROUND(10^(1.94019664*LOG(D4)+0.84689666*LOG(E4)-4.20067295),3))</f>
        <v>0.04</v>
      </c>
      <c r="AH4" s="94">
        <f>ROUND(10^(1.93813902*LOG(D4)+0.96697002*LOG(E4)-4.32216295),2)</f>
        <v>0.04</v>
      </c>
      <c r="AI4" s="94">
        <f>ROUND(10^(1.82464098*LOG(D4)+0.97625989*LOG(E4)-4.15096808),2)</f>
        <v>0.05</v>
      </c>
      <c r="AJ4" s="94">
        <f>HLOOKUP($D4,AG$3:AI$43,MATCH($A4,$A$3:$A$43,0),1)</f>
        <v>0.04</v>
      </c>
    </row>
    <row r="5" spans="1:36" ht="12.95" customHeight="1" x14ac:dyDescent="0.15">
      <c r="A5" s="93"/>
      <c r="B5" s="99"/>
      <c r="C5" s="99"/>
      <c r="D5" s="93"/>
      <c r="E5" s="93"/>
      <c r="F5" s="4" t="str">
        <f>IF(D5&gt;0,IF(B5="スギ",P5,IF(B5="ヒノキ",U5,IF(B5="アカマツ",Z5,IF(B5="カラマツ",AF5,AJ5)))),"")</f>
        <v/>
      </c>
      <c r="G5" s="93"/>
      <c r="H5" s="93"/>
      <c r="I5" s="93"/>
      <c r="J5" s="1" t="s">
        <v>15</v>
      </c>
      <c r="K5" s="94" t="e">
        <f t="shared" ref="K5:K43" si="0">IF(ROUND(10^(-5+0.8769+1.7454*LOG(D5)+1.014*LOG(E5)),2)&gt;=0.01,ROUND(10^(-5+0.8769+1.7454*LOG(D5)+1.014*LOG(E5)),2),ROUND(10^(-5+0.8769+1.7454*LOG(D5)+1.014*LOG(E5)),3))</f>
        <v>#NUM!</v>
      </c>
      <c r="L5" s="94" t="e">
        <f t="shared" ref="L5:L43" si="1">ROUND(10^(-5+0.73504+1.83346*LOG(D5)+1.06569*LOG(E5)),2)</f>
        <v>#NUM!</v>
      </c>
      <c r="M5" s="94" t="e">
        <f t="shared" ref="M5:M43" si="2">ROUND(10^(-5+0.71514+1.74357*LOG(D5)+1.17719*LOG(E5)),2)</f>
        <v>#NUM!</v>
      </c>
      <c r="N5" s="94" t="e">
        <f t="shared" ref="N5:N43" si="3">ROUND(10^(-5+0.82956+1.76381*LOG(D5)+1.06412*LOG(E5)),2)</f>
        <v>#NUM!</v>
      </c>
      <c r="O5" s="94" t="e">
        <f t="shared" ref="O5:O43" si="4">ROUND(10^(-5+0.88226+1.79204*LOG(D5)+0.99303*LOG(E5)),2)</f>
        <v>#NUM!</v>
      </c>
      <c r="P5" s="94" t="e">
        <f t="shared" ref="P5:P43" si="5">HLOOKUP($D5,K$3:O$43,MATCH(A5,$A$3:$A$43,0),1)</f>
        <v>#N/A</v>
      </c>
      <c r="Q5" s="94" t="e">
        <f t="shared" ref="Q5:Q43" si="6">IF(ROUND(10^(1.810672*LOG(D5)+0.982833*LOG(E5)-4.173533),2)&gt;=0.01,ROUND(10^(1.810672*LOG(D5)+0.982833*LOG(E5)-4.173533),2),ROUND(10^(1.810672*LOG(D5)+0.982833*LOG(E5)-4.173533),3))</f>
        <v>#NUM!</v>
      </c>
      <c r="R5" s="94" t="e">
        <f t="shared" ref="R5:R43" si="7">ROUND(10^(1.905709*LOG(D5)+1.011385*LOG(E5)-4.293729),2)</f>
        <v>#NUM!</v>
      </c>
      <c r="S5" s="94" t="e">
        <f t="shared" ref="S5:S43" si="8">ROUND(10^(1.771888*LOG(D5)+1.138415*LOG(E5)-4.271259),2)</f>
        <v>#NUM!</v>
      </c>
      <c r="T5" s="94" t="e">
        <f t="shared" ref="T5:T43" si="9">ROUND(10^(1.671519*LOG(D5)+1.363617*LOG(E5)-4.404407),2)</f>
        <v>#NUM!</v>
      </c>
      <c r="U5" s="94" t="e">
        <f t="shared" ref="U5:U43" si="10">HLOOKUP($D5,Q$3:T$43,MATCH($A5,$A$3:$A$43,0),1)</f>
        <v>#N/A</v>
      </c>
      <c r="V5" s="94" t="e">
        <f t="shared" ref="V5:V43" si="11">IF(ROUND(10^(-4.249503+1.946501*LOG(D5)+0.942682*LOG(E5)),2)&gt;=0.01,ROUND(10^(-4.249503+1.946501*LOG(D5)+0.942682*LOG(E5)),2),ROUND(10^(-4.249503+1.946501*LOG(D5)+0.942682*LOG(E5)),3))</f>
        <v>#NUM!</v>
      </c>
      <c r="W5" s="94" t="e">
        <f t="shared" ref="W5:W43" si="12">ROUND(10^(-4.155639+1.847898*LOG(D5)+0.951955*LOG(E5)),2)</f>
        <v>#NUM!</v>
      </c>
      <c r="X5" s="94" t="e">
        <f t="shared" ref="X5:X43" si="13">ROUND(10^(-4.194535+1.804172*LOG(D5)+1.034248*LOG(E5)),2)</f>
        <v>#NUM!</v>
      </c>
      <c r="Y5" s="94" t="e">
        <f t="shared" ref="Y5:Y43" si="14">ROUND(10^(-4.42347+2.006485*LOG(D5)+0.967757*LOG(E5)),2)</f>
        <v>#NUM!</v>
      </c>
      <c r="Z5" s="94" t="e">
        <f t="shared" ref="Z5:Z43" si="15">HLOOKUP($D5,V$3:Y$43,MATCH($A5,$A$3:$A$43,0),1)</f>
        <v>#N/A</v>
      </c>
      <c r="AA5" s="94" t="e">
        <f t="shared" ref="AA5:AA43" si="16">IF(ROUND(10^(1.80389*LOG(D5)+0.962587*LOG(E5)-4.155099),2)&gt;=0.01,ROUND(10^(1.80389*LOG(D5)+0.962587*LOG(E5)-4.155099),2),ROUND(10^(1.80389*LOG(D5)+0.962587*LOG(E5)-4.155099),3))</f>
        <v>#NUM!</v>
      </c>
      <c r="AB5" s="94" t="e">
        <f t="shared" ref="AB5:AB43" si="17">ROUND(10^(1.979213*LOG(D5)+0.998347*LOG(E5)-4.369281),2)</f>
        <v>#NUM!</v>
      </c>
      <c r="AC5" s="94" t="e">
        <f t="shared" ref="AC5:AC43" si="18">ROUND(10^(1.904401*LOG(D5)+1.062478*LOG(E5)-4.348104),2)</f>
        <v>#NUM!</v>
      </c>
      <c r="AD5" s="94" t="e">
        <f t="shared" ref="AD5:AD43" si="19">ROUND(10^(1.640825*LOG(D5)+1.080387*LOG(E5)-3.976731),2)</f>
        <v>#NUM!</v>
      </c>
      <c r="AE5" s="94" t="e">
        <f t="shared" ref="AE5:AE43" si="20">ROUND(10^(1.90887*LOG(D5)+1.088002*LOG(E5)-4.431495),2)</f>
        <v>#NUM!</v>
      </c>
      <c r="AF5" s="94" t="e">
        <f t="shared" ref="AF5:AF43" si="21">HLOOKUP($D5,AA$3:AE$43,MATCH($A5,$A$3:$A$43,0),1)</f>
        <v>#N/A</v>
      </c>
      <c r="AG5" s="94" t="e">
        <f t="shared" ref="AG5:AG43" si="22">IF(ROUND(10^(1.94019664*LOG(D5)+0.84689666*LOG(E5)-4.20067295),2)&gt;=0.01,ROUND(10^(1.94019664*LOG(D5)+0.84689666*LOG(E5)-4.20067295),2),ROUND(10^(1.94019664*LOG(D5)+0.84689666*LOG(E5)-4.20067295),3))</f>
        <v>#NUM!</v>
      </c>
      <c r="AH5" s="94" t="e">
        <f t="shared" ref="AH5:AH43" si="23">ROUND(10^(1.93813902*LOG(D5)+0.96697002*LOG(E5)-4.32216295),2)</f>
        <v>#NUM!</v>
      </c>
      <c r="AI5" s="94" t="e">
        <f t="shared" ref="AI5:AI43" si="24">ROUND(10^(1.82464098*LOG(D5)+0.97625989*LOG(E5)-4.15096808),2)</f>
        <v>#NUM!</v>
      </c>
      <c r="AJ5" s="94" t="e">
        <f t="shared" ref="AJ5:AJ43" si="25">HLOOKUP($D5,AG$3:AI$43,MATCH($A5,$A$3:$A$43,0),1)</f>
        <v>#N/A</v>
      </c>
    </row>
    <row r="6" spans="1:36" ht="12.95" customHeight="1" x14ac:dyDescent="0.15">
      <c r="A6" s="93"/>
      <c r="B6" s="99"/>
      <c r="C6" s="99"/>
      <c r="D6" s="93"/>
      <c r="E6" s="93"/>
      <c r="F6" s="4" t="str">
        <f t="shared" ref="F6:F43" si="26">IF(D6&gt;0,IF(B6="スギ",P6,IF(B6="ヒノキ",U6,IF(B6="アカマツ",Z6,IF(B6="カラマツ",AF6,AJ6)))),"")</f>
        <v/>
      </c>
      <c r="G6" s="93"/>
      <c r="H6" s="93"/>
      <c r="I6" s="93"/>
      <c r="J6" s="1" t="s">
        <v>15</v>
      </c>
      <c r="K6" s="94" t="e">
        <f t="shared" si="0"/>
        <v>#NUM!</v>
      </c>
      <c r="L6" s="94" t="e">
        <f t="shared" si="1"/>
        <v>#NUM!</v>
      </c>
      <c r="M6" s="94" t="e">
        <f t="shared" si="2"/>
        <v>#NUM!</v>
      </c>
      <c r="N6" s="94" t="e">
        <f t="shared" si="3"/>
        <v>#NUM!</v>
      </c>
      <c r="O6" s="94" t="e">
        <f t="shared" si="4"/>
        <v>#NUM!</v>
      </c>
      <c r="P6" s="94" t="e">
        <f t="shared" si="5"/>
        <v>#N/A</v>
      </c>
      <c r="Q6" s="94" t="e">
        <f t="shared" si="6"/>
        <v>#NUM!</v>
      </c>
      <c r="R6" s="94" t="e">
        <f t="shared" si="7"/>
        <v>#NUM!</v>
      </c>
      <c r="S6" s="94" t="e">
        <f t="shared" si="8"/>
        <v>#NUM!</v>
      </c>
      <c r="T6" s="94" t="e">
        <f t="shared" si="9"/>
        <v>#NUM!</v>
      </c>
      <c r="U6" s="94" t="e">
        <f t="shared" si="10"/>
        <v>#N/A</v>
      </c>
      <c r="V6" s="94" t="e">
        <f t="shared" si="11"/>
        <v>#NUM!</v>
      </c>
      <c r="W6" s="94" t="e">
        <f t="shared" si="12"/>
        <v>#NUM!</v>
      </c>
      <c r="X6" s="94" t="e">
        <f t="shared" si="13"/>
        <v>#NUM!</v>
      </c>
      <c r="Y6" s="94" t="e">
        <f t="shared" si="14"/>
        <v>#NUM!</v>
      </c>
      <c r="Z6" s="94" t="e">
        <f t="shared" si="15"/>
        <v>#N/A</v>
      </c>
      <c r="AA6" s="94" t="e">
        <f t="shared" si="16"/>
        <v>#NUM!</v>
      </c>
      <c r="AB6" s="94" t="e">
        <f t="shared" si="17"/>
        <v>#NUM!</v>
      </c>
      <c r="AC6" s="94" t="e">
        <f t="shared" si="18"/>
        <v>#NUM!</v>
      </c>
      <c r="AD6" s="94" t="e">
        <f t="shared" si="19"/>
        <v>#NUM!</v>
      </c>
      <c r="AE6" s="94" t="e">
        <f t="shared" si="20"/>
        <v>#NUM!</v>
      </c>
      <c r="AF6" s="94" t="e">
        <f t="shared" si="21"/>
        <v>#N/A</v>
      </c>
      <c r="AG6" s="94" t="e">
        <f t="shared" si="22"/>
        <v>#NUM!</v>
      </c>
      <c r="AH6" s="94" t="e">
        <f t="shared" si="23"/>
        <v>#NUM!</v>
      </c>
      <c r="AI6" s="94" t="e">
        <f t="shared" si="24"/>
        <v>#NUM!</v>
      </c>
      <c r="AJ6" s="94" t="e">
        <f t="shared" si="25"/>
        <v>#N/A</v>
      </c>
    </row>
    <row r="7" spans="1:36" ht="12.95" customHeight="1" x14ac:dyDescent="0.15">
      <c r="A7" s="93"/>
      <c r="B7" s="99"/>
      <c r="C7" s="99"/>
      <c r="D7" s="93"/>
      <c r="E7" s="93"/>
      <c r="F7" s="4" t="str">
        <f t="shared" si="26"/>
        <v/>
      </c>
      <c r="G7" s="93"/>
      <c r="H7" s="93"/>
      <c r="I7" s="93"/>
      <c r="J7" s="1" t="s">
        <v>15</v>
      </c>
      <c r="K7" s="94" t="e">
        <f t="shared" si="0"/>
        <v>#NUM!</v>
      </c>
      <c r="L7" s="94" t="e">
        <f t="shared" si="1"/>
        <v>#NUM!</v>
      </c>
      <c r="M7" s="94" t="e">
        <f t="shared" si="2"/>
        <v>#NUM!</v>
      </c>
      <c r="N7" s="94" t="e">
        <f t="shared" si="3"/>
        <v>#NUM!</v>
      </c>
      <c r="O7" s="94" t="e">
        <f t="shared" si="4"/>
        <v>#NUM!</v>
      </c>
      <c r="P7" s="94" t="e">
        <f t="shared" si="5"/>
        <v>#N/A</v>
      </c>
      <c r="Q7" s="94" t="e">
        <f t="shared" si="6"/>
        <v>#NUM!</v>
      </c>
      <c r="R7" s="94" t="e">
        <f t="shared" si="7"/>
        <v>#NUM!</v>
      </c>
      <c r="S7" s="94" t="e">
        <f t="shared" si="8"/>
        <v>#NUM!</v>
      </c>
      <c r="T7" s="94" t="e">
        <f t="shared" si="9"/>
        <v>#NUM!</v>
      </c>
      <c r="U7" s="94" t="e">
        <f t="shared" si="10"/>
        <v>#N/A</v>
      </c>
      <c r="V7" s="94" t="e">
        <f t="shared" si="11"/>
        <v>#NUM!</v>
      </c>
      <c r="W7" s="94" t="e">
        <f t="shared" si="12"/>
        <v>#NUM!</v>
      </c>
      <c r="X7" s="94" t="e">
        <f t="shared" si="13"/>
        <v>#NUM!</v>
      </c>
      <c r="Y7" s="94" t="e">
        <f t="shared" si="14"/>
        <v>#NUM!</v>
      </c>
      <c r="Z7" s="94" t="e">
        <f t="shared" si="15"/>
        <v>#N/A</v>
      </c>
      <c r="AA7" s="94" t="e">
        <f t="shared" si="16"/>
        <v>#NUM!</v>
      </c>
      <c r="AB7" s="94" t="e">
        <f t="shared" si="17"/>
        <v>#NUM!</v>
      </c>
      <c r="AC7" s="94" t="e">
        <f t="shared" si="18"/>
        <v>#NUM!</v>
      </c>
      <c r="AD7" s="94" t="e">
        <f t="shared" si="19"/>
        <v>#NUM!</v>
      </c>
      <c r="AE7" s="94" t="e">
        <f t="shared" si="20"/>
        <v>#NUM!</v>
      </c>
      <c r="AF7" s="94" t="e">
        <f t="shared" si="21"/>
        <v>#N/A</v>
      </c>
      <c r="AG7" s="94" t="e">
        <f t="shared" si="22"/>
        <v>#NUM!</v>
      </c>
      <c r="AH7" s="94" t="e">
        <f t="shared" si="23"/>
        <v>#NUM!</v>
      </c>
      <c r="AI7" s="94" t="e">
        <f t="shared" si="24"/>
        <v>#NUM!</v>
      </c>
      <c r="AJ7" s="94" t="e">
        <f t="shared" si="25"/>
        <v>#N/A</v>
      </c>
    </row>
    <row r="8" spans="1:36" ht="12.95" customHeight="1" x14ac:dyDescent="0.15">
      <c r="A8" s="93"/>
      <c r="B8" s="99"/>
      <c r="C8" s="99"/>
      <c r="D8" s="93"/>
      <c r="E8" s="93"/>
      <c r="F8" s="4" t="str">
        <f t="shared" si="26"/>
        <v/>
      </c>
      <c r="G8" s="93"/>
      <c r="H8" s="93"/>
      <c r="I8" s="93"/>
      <c r="J8" s="1" t="s">
        <v>15</v>
      </c>
      <c r="K8" s="94" t="e">
        <f t="shared" si="0"/>
        <v>#NUM!</v>
      </c>
      <c r="L8" s="94" t="e">
        <f t="shared" si="1"/>
        <v>#NUM!</v>
      </c>
      <c r="M8" s="94" t="e">
        <f t="shared" si="2"/>
        <v>#NUM!</v>
      </c>
      <c r="N8" s="94" t="e">
        <f t="shared" si="3"/>
        <v>#NUM!</v>
      </c>
      <c r="O8" s="94" t="e">
        <f t="shared" si="4"/>
        <v>#NUM!</v>
      </c>
      <c r="P8" s="94" t="e">
        <f t="shared" si="5"/>
        <v>#N/A</v>
      </c>
      <c r="Q8" s="94" t="e">
        <f t="shared" si="6"/>
        <v>#NUM!</v>
      </c>
      <c r="R8" s="94" t="e">
        <f t="shared" si="7"/>
        <v>#NUM!</v>
      </c>
      <c r="S8" s="94" t="e">
        <f t="shared" si="8"/>
        <v>#NUM!</v>
      </c>
      <c r="T8" s="94" t="e">
        <f t="shared" si="9"/>
        <v>#NUM!</v>
      </c>
      <c r="U8" s="94" t="e">
        <f t="shared" si="10"/>
        <v>#N/A</v>
      </c>
      <c r="V8" s="94" t="e">
        <f t="shared" si="11"/>
        <v>#NUM!</v>
      </c>
      <c r="W8" s="94" t="e">
        <f t="shared" si="12"/>
        <v>#NUM!</v>
      </c>
      <c r="X8" s="94" t="e">
        <f t="shared" si="13"/>
        <v>#NUM!</v>
      </c>
      <c r="Y8" s="94" t="e">
        <f t="shared" si="14"/>
        <v>#NUM!</v>
      </c>
      <c r="Z8" s="94" t="e">
        <f t="shared" si="15"/>
        <v>#N/A</v>
      </c>
      <c r="AA8" s="94" t="e">
        <f t="shared" si="16"/>
        <v>#NUM!</v>
      </c>
      <c r="AB8" s="94" t="e">
        <f t="shared" si="17"/>
        <v>#NUM!</v>
      </c>
      <c r="AC8" s="94" t="e">
        <f t="shared" si="18"/>
        <v>#NUM!</v>
      </c>
      <c r="AD8" s="94" t="e">
        <f t="shared" si="19"/>
        <v>#NUM!</v>
      </c>
      <c r="AE8" s="94" t="e">
        <f t="shared" si="20"/>
        <v>#NUM!</v>
      </c>
      <c r="AF8" s="94" t="e">
        <f t="shared" si="21"/>
        <v>#N/A</v>
      </c>
      <c r="AG8" s="94" t="e">
        <f t="shared" si="22"/>
        <v>#NUM!</v>
      </c>
      <c r="AH8" s="94" t="e">
        <f t="shared" si="23"/>
        <v>#NUM!</v>
      </c>
      <c r="AI8" s="94" t="e">
        <f t="shared" si="24"/>
        <v>#NUM!</v>
      </c>
      <c r="AJ8" s="94" t="e">
        <f t="shared" si="25"/>
        <v>#N/A</v>
      </c>
    </row>
    <row r="9" spans="1:36" ht="12.95" customHeight="1" x14ac:dyDescent="0.15">
      <c r="A9" s="93"/>
      <c r="B9" s="134"/>
      <c r="C9" s="135"/>
      <c r="D9" s="93"/>
      <c r="E9" s="93"/>
      <c r="F9" s="4" t="str">
        <f>IF(D9&gt;0,IF(B9="スギ",P9,IF(B9="ヒノキ",U9,IF(B9="アカマツ",Z9,IF(B9="カラマツ",AF9,AJ9)))),"")</f>
        <v/>
      </c>
      <c r="G9" s="93"/>
      <c r="H9" s="93"/>
      <c r="I9" s="93"/>
      <c r="J9" s="1" t="s">
        <v>15</v>
      </c>
      <c r="K9" s="94" t="e">
        <f t="shared" si="0"/>
        <v>#NUM!</v>
      </c>
      <c r="L9" s="94" t="e">
        <f t="shared" si="1"/>
        <v>#NUM!</v>
      </c>
      <c r="M9" s="94" t="e">
        <f t="shared" si="2"/>
        <v>#NUM!</v>
      </c>
      <c r="N9" s="94" t="e">
        <f t="shared" si="3"/>
        <v>#NUM!</v>
      </c>
      <c r="O9" s="94" t="e">
        <f t="shared" si="4"/>
        <v>#NUM!</v>
      </c>
      <c r="P9" s="94" t="e">
        <f t="shared" si="5"/>
        <v>#N/A</v>
      </c>
      <c r="Q9" s="94" t="e">
        <f t="shared" si="6"/>
        <v>#NUM!</v>
      </c>
      <c r="R9" s="94" t="e">
        <f t="shared" si="7"/>
        <v>#NUM!</v>
      </c>
      <c r="S9" s="94" t="e">
        <f t="shared" si="8"/>
        <v>#NUM!</v>
      </c>
      <c r="T9" s="94" t="e">
        <f t="shared" si="9"/>
        <v>#NUM!</v>
      </c>
      <c r="U9" s="94" t="e">
        <f t="shared" si="10"/>
        <v>#N/A</v>
      </c>
      <c r="V9" s="94" t="e">
        <f t="shared" si="11"/>
        <v>#NUM!</v>
      </c>
      <c r="W9" s="94" t="e">
        <f t="shared" si="12"/>
        <v>#NUM!</v>
      </c>
      <c r="X9" s="94" t="e">
        <f t="shared" si="13"/>
        <v>#NUM!</v>
      </c>
      <c r="Y9" s="94" t="e">
        <f t="shared" si="14"/>
        <v>#NUM!</v>
      </c>
      <c r="Z9" s="94" t="e">
        <f t="shared" si="15"/>
        <v>#N/A</v>
      </c>
      <c r="AA9" s="94" t="e">
        <f t="shared" si="16"/>
        <v>#NUM!</v>
      </c>
      <c r="AB9" s="94" t="e">
        <f t="shared" si="17"/>
        <v>#NUM!</v>
      </c>
      <c r="AC9" s="94" t="e">
        <f t="shared" si="18"/>
        <v>#NUM!</v>
      </c>
      <c r="AD9" s="94" t="e">
        <f t="shared" si="19"/>
        <v>#NUM!</v>
      </c>
      <c r="AE9" s="94" t="e">
        <f t="shared" si="20"/>
        <v>#NUM!</v>
      </c>
      <c r="AF9" s="94" t="e">
        <f t="shared" si="21"/>
        <v>#N/A</v>
      </c>
      <c r="AG9" s="94" t="e">
        <f t="shared" si="22"/>
        <v>#NUM!</v>
      </c>
      <c r="AH9" s="94" t="e">
        <f t="shared" si="23"/>
        <v>#NUM!</v>
      </c>
      <c r="AI9" s="94" t="e">
        <f t="shared" si="24"/>
        <v>#NUM!</v>
      </c>
      <c r="AJ9" s="94" t="e">
        <f t="shared" si="25"/>
        <v>#N/A</v>
      </c>
    </row>
    <row r="10" spans="1:36" ht="12.95" customHeight="1" x14ac:dyDescent="0.15">
      <c r="A10" s="93"/>
      <c r="B10" s="134"/>
      <c r="C10" s="135"/>
      <c r="D10" s="93"/>
      <c r="E10" s="93"/>
      <c r="F10" s="4" t="str">
        <f>IF(D10&gt;0,IF(B10="スギ",P10,IF(B10="ヒノキ",U10,IF(B10="アカマツ",Z10,IF(B10="カラマツ",AF10,AJ10)))),"")</f>
        <v/>
      </c>
      <c r="G10" s="93"/>
      <c r="H10" s="93"/>
      <c r="I10" s="93"/>
      <c r="J10" s="1" t="s">
        <v>15</v>
      </c>
      <c r="K10" s="94" t="e">
        <f t="shared" si="0"/>
        <v>#NUM!</v>
      </c>
      <c r="L10" s="94" t="e">
        <f t="shared" si="1"/>
        <v>#NUM!</v>
      </c>
      <c r="M10" s="94" t="e">
        <f t="shared" si="2"/>
        <v>#NUM!</v>
      </c>
      <c r="N10" s="94" t="e">
        <f t="shared" si="3"/>
        <v>#NUM!</v>
      </c>
      <c r="O10" s="94" t="e">
        <f t="shared" si="4"/>
        <v>#NUM!</v>
      </c>
      <c r="P10" s="94" t="e">
        <f t="shared" si="5"/>
        <v>#N/A</v>
      </c>
      <c r="Q10" s="94" t="e">
        <f t="shared" si="6"/>
        <v>#NUM!</v>
      </c>
      <c r="R10" s="94" t="e">
        <f t="shared" si="7"/>
        <v>#NUM!</v>
      </c>
      <c r="S10" s="94" t="e">
        <f t="shared" si="8"/>
        <v>#NUM!</v>
      </c>
      <c r="T10" s="94" t="e">
        <f t="shared" si="9"/>
        <v>#NUM!</v>
      </c>
      <c r="U10" s="94" t="e">
        <f t="shared" si="10"/>
        <v>#N/A</v>
      </c>
      <c r="V10" s="94" t="e">
        <f t="shared" si="11"/>
        <v>#NUM!</v>
      </c>
      <c r="W10" s="94" t="e">
        <f t="shared" si="12"/>
        <v>#NUM!</v>
      </c>
      <c r="X10" s="94" t="e">
        <f t="shared" si="13"/>
        <v>#NUM!</v>
      </c>
      <c r="Y10" s="94" t="e">
        <f t="shared" si="14"/>
        <v>#NUM!</v>
      </c>
      <c r="Z10" s="94" t="e">
        <f t="shared" si="15"/>
        <v>#N/A</v>
      </c>
      <c r="AA10" s="94" t="e">
        <f t="shared" si="16"/>
        <v>#NUM!</v>
      </c>
      <c r="AB10" s="94" t="e">
        <f t="shared" si="17"/>
        <v>#NUM!</v>
      </c>
      <c r="AC10" s="94" t="e">
        <f t="shared" si="18"/>
        <v>#NUM!</v>
      </c>
      <c r="AD10" s="94" t="e">
        <f t="shared" si="19"/>
        <v>#NUM!</v>
      </c>
      <c r="AE10" s="94" t="e">
        <f t="shared" si="20"/>
        <v>#NUM!</v>
      </c>
      <c r="AF10" s="94" t="e">
        <f t="shared" si="21"/>
        <v>#N/A</v>
      </c>
      <c r="AG10" s="94" t="e">
        <f t="shared" si="22"/>
        <v>#NUM!</v>
      </c>
      <c r="AH10" s="94" t="e">
        <f t="shared" si="23"/>
        <v>#NUM!</v>
      </c>
      <c r="AI10" s="94" t="e">
        <f t="shared" si="24"/>
        <v>#NUM!</v>
      </c>
      <c r="AJ10" s="94" t="e">
        <f t="shared" si="25"/>
        <v>#N/A</v>
      </c>
    </row>
    <row r="11" spans="1:36" ht="12.95" customHeight="1" x14ac:dyDescent="0.15">
      <c r="A11" s="93"/>
      <c r="B11" s="134"/>
      <c r="C11" s="135"/>
      <c r="D11" s="93"/>
      <c r="E11" s="93"/>
      <c r="F11" s="4" t="str">
        <f t="shared" ref="F11:F12" si="27">IF(D11&gt;0,IF(B11="スギ",P11,IF(B11="ヒノキ",U11,IF(B11="アカマツ",Z11,IF(B11="カラマツ",AF11,AJ11)))),"")</f>
        <v/>
      </c>
      <c r="G11" s="93"/>
      <c r="H11" s="93"/>
      <c r="I11" s="93"/>
      <c r="J11" s="1" t="s">
        <v>15</v>
      </c>
      <c r="K11" s="94" t="e">
        <f t="shared" si="0"/>
        <v>#NUM!</v>
      </c>
      <c r="L11" s="94" t="e">
        <f t="shared" si="1"/>
        <v>#NUM!</v>
      </c>
      <c r="M11" s="94" t="e">
        <f t="shared" si="2"/>
        <v>#NUM!</v>
      </c>
      <c r="N11" s="94" t="e">
        <f t="shared" si="3"/>
        <v>#NUM!</v>
      </c>
      <c r="O11" s="94" t="e">
        <f t="shared" si="4"/>
        <v>#NUM!</v>
      </c>
      <c r="P11" s="94" t="e">
        <f t="shared" si="5"/>
        <v>#N/A</v>
      </c>
      <c r="Q11" s="94" t="e">
        <f t="shared" si="6"/>
        <v>#NUM!</v>
      </c>
      <c r="R11" s="94" t="e">
        <f t="shared" si="7"/>
        <v>#NUM!</v>
      </c>
      <c r="S11" s="94" t="e">
        <f t="shared" si="8"/>
        <v>#NUM!</v>
      </c>
      <c r="T11" s="94" t="e">
        <f t="shared" si="9"/>
        <v>#NUM!</v>
      </c>
      <c r="U11" s="94" t="e">
        <f t="shared" si="10"/>
        <v>#N/A</v>
      </c>
      <c r="V11" s="94" t="e">
        <f t="shared" si="11"/>
        <v>#NUM!</v>
      </c>
      <c r="W11" s="94" t="e">
        <f t="shared" si="12"/>
        <v>#NUM!</v>
      </c>
      <c r="X11" s="94" t="e">
        <f t="shared" si="13"/>
        <v>#NUM!</v>
      </c>
      <c r="Y11" s="94" t="e">
        <f t="shared" si="14"/>
        <v>#NUM!</v>
      </c>
      <c r="Z11" s="94" t="e">
        <f t="shared" si="15"/>
        <v>#N/A</v>
      </c>
      <c r="AA11" s="94" t="e">
        <f t="shared" si="16"/>
        <v>#NUM!</v>
      </c>
      <c r="AB11" s="94" t="e">
        <f t="shared" si="17"/>
        <v>#NUM!</v>
      </c>
      <c r="AC11" s="94" t="e">
        <f t="shared" si="18"/>
        <v>#NUM!</v>
      </c>
      <c r="AD11" s="94" t="e">
        <f t="shared" si="19"/>
        <v>#NUM!</v>
      </c>
      <c r="AE11" s="94" t="e">
        <f t="shared" si="20"/>
        <v>#NUM!</v>
      </c>
      <c r="AF11" s="94" t="e">
        <f t="shared" si="21"/>
        <v>#N/A</v>
      </c>
      <c r="AG11" s="94" t="e">
        <f t="shared" si="22"/>
        <v>#NUM!</v>
      </c>
      <c r="AH11" s="94" t="e">
        <f t="shared" si="23"/>
        <v>#NUM!</v>
      </c>
      <c r="AI11" s="94" t="e">
        <f t="shared" si="24"/>
        <v>#NUM!</v>
      </c>
      <c r="AJ11" s="94" t="e">
        <f t="shared" si="25"/>
        <v>#N/A</v>
      </c>
    </row>
    <row r="12" spans="1:36" ht="12.95" customHeight="1" x14ac:dyDescent="0.15">
      <c r="A12" s="93"/>
      <c r="B12" s="134"/>
      <c r="C12" s="135"/>
      <c r="D12" s="93"/>
      <c r="E12" s="93"/>
      <c r="F12" s="4" t="str">
        <f t="shared" si="27"/>
        <v/>
      </c>
      <c r="G12" s="93"/>
      <c r="H12" s="93"/>
      <c r="I12" s="93"/>
      <c r="J12" s="1" t="s">
        <v>15</v>
      </c>
      <c r="K12" s="94" t="e">
        <f t="shared" si="0"/>
        <v>#NUM!</v>
      </c>
      <c r="L12" s="94" t="e">
        <f t="shared" si="1"/>
        <v>#NUM!</v>
      </c>
      <c r="M12" s="94" t="e">
        <f t="shared" si="2"/>
        <v>#NUM!</v>
      </c>
      <c r="N12" s="94" t="e">
        <f t="shared" si="3"/>
        <v>#NUM!</v>
      </c>
      <c r="O12" s="94" t="e">
        <f t="shared" si="4"/>
        <v>#NUM!</v>
      </c>
      <c r="P12" s="94" t="e">
        <f t="shared" si="5"/>
        <v>#N/A</v>
      </c>
      <c r="Q12" s="94" t="e">
        <f t="shared" si="6"/>
        <v>#NUM!</v>
      </c>
      <c r="R12" s="94" t="e">
        <f t="shared" si="7"/>
        <v>#NUM!</v>
      </c>
      <c r="S12" s="94" t="e">
        <f t="shared" si="8"/>
        <v>#NUM!</v>
      </c>
      <c r="T12" s="94" t="e">
        <f t="shared" si="9"/>
        <v>#NUM!</v>
      </c>
      <c r="U12" s="94" t="e">
        <f t="shared" si="10"/>
        <v>#N/A</v>
      </c>
      <c r="V12" s="94" t="e">
        <f t="shared" si="11"/>
        <v>#NUM!</v>
      </c>
      <c r="W12" s="94" t="e">
        <f t="shared" si="12"/>
        <v>#NUM!</v>
      </c>
      <c r="X12" s="94" t="e">
        <f t="shared" si="13"/>
        <v>#NUM!</v>
      </c>
      <c r="Y12" s="94" t="e">
        <f t="shared" si="14"/>
        <v>#NUM!</v>
      </c>
      <c r="Z12" s="94" t="e">
        <f t="shared" si="15"/>
        <v>#N/A</v>
      </c>
      <c r="AA12" s="94" t="e">
        <f t="shared" si="16"/>
        <v>#NUM!</v>
      </c>
      <c r="AB12" s="94" t="e">
        <f t="shared" si="17"/>
        <v>#NUM!</v>
      </c>
      <c r="AC12" s="94" t="e">
        <f t="shared" si="18"/>
        <v>#NUM!</v>
      </c>
      <c r="AD12" s="94" t="e">
        <f t="shared" si="19"/>
        <v>#NUM!</v>
      </c>
      <c r="AE12" s="94" t="e">
        <f t="shared" si="20"/>
        <v>#NUM!</v>
      </c>
      <c r="AF12" s="94" t="e">
        <f t="shared" si="21"/>
        <v>#N/A</v>
      </c>
      <c r="AG12" s="94" t="e">
        <f t="shared" si="22"/>
        <v>#NUM!</v>
      </c>
      <c r="AH12" s="94" t="e">
        <f t="shared" si="23"/>
        <v>#NUM!</v>
      </c>
      <c r="AI12" s="94" t="e">
        <f t="shared" si="24"/>
        <v>#NUM!</v>
      </c>
      <c r="AJ12" s="94" t="e">
        <f t="shared" si="25"/>
        <v>#N/A</v>
      </c>
    </row>
    <row r="13" spans="1:36" ht="12.95" customHeight="1" x14ac:dyDescent="0.15">
      <c r="A13" s="93"/>
      <c r="B13" s="99"/>
      <c r="C13" s="99"/>
      <c r="D13" s="93"/>
      <c r="E13" s="93"/>
      <c r="F13" s="4" t="str">
        <f t="shared" si="26"/>
        <v/>
      </c>
      <c r="G13" s="5"/>
      <c r="H13" s="93"/>
      <c r="I13" s="93"/>
      <c r="J13" s="1" t="s">
        <v>15</v>
      </c>
      <c r="K13" s="94" t="e">
        <f t="shared" si="0"/>
        <v>#NUM!</v>
      </c>
      <c r="L13" s="94" t="e">
        <f t="shared" si="1"/>
        <v>#NUM!</v>
      </c>
      <c r="M13" s="94" t="e">
        <f t="shared" si="2"/>
        <v>#NUM!</v>
      </c>
      <c r="N13" s="94" t="e">
        <f t="shared" si="3"/>
        <v>#NUM!</v>
      </c>
      <c r="O13" s="94" t="e">
        <f t="shared" si="4"/>
        <v>#NUM!</v>
      </c>
      <c r="P13" s="94" t="e">
        <f t="shared" si="5"/>
        <v>#N/A</v>
      </c>
      <c r="Q13" s="94" t="e">
        <f t="shared" si="6"/>
        <v>#NUM!</v>
      </c>
      <c r="R13" s="94" t="e">
        <f t="shared" si="7"/>
        <v>#NUM!</v>
      </c>
      <c r="S13" s="94" t="e">
        <f t="shared" si="8"/>
        <v>#NUM!</v>
      </c>
      <c r="T13" s="94" t="e">
        <f t="shared" si="9"/>
        <v>#NUM!</v>
      </c>
      <c r="U13" s="94" t="e">
        <f t="shared" si="10"/>
        <v>#N/A</v>
      </c>
      <c r="V13" s="94" t="e">
        <f t="shared" si="11"/>
        <v>#NUM!</v>
      </c>
      <c r="W13" s="94" t="e">
        <f t="shared" si="12"/>
        <v>#NUM!</v>
      </c>
      <c r="X13" s="94" t="e">
        <f t="shared" si="13"/>
        <v>#NUM!</v>
      </c>
      <c r="Y13" s="94" t="e">
        <f t="shared" si="14"/>
        <v>#NUM!</v>
      </c>
      <c r="Z13" s="94" t="e">
        <f t="shared" si="15"/>
        <v>#N/A</v>
      </c>
      <c r="AA13" s="94" t="e">
        <f t="shared" si="16"/>
        <v>#NUM!</v>
      </c>
      <c r="AB13" s="94" t="e">
        <f t="shared" si="17"/>
        <v>#NUM!</v>
      </c>
      <c r="AC13" s="94" t="e">
        <f t="shared" si="18"/>
        <v>#NUM!</v>
      </c>
      <c r="AD13" s="94" t="e">
        <f t="shared" si="19"/>
        <v>#NUM!</v>
      </c>
      <c r="AE13" s="94" t="e">
        <f t="shared" si="20"/>
        <v>#NUM!</v>
      </c>
      <c r="AF13" s="94" t="e">
        <f t="shared" si="21"/>
        <v>#N/A</v>
      </c>
      <c r="AG13" s="94" t="e">
        <f t="shared" si="22"/>
        <v>#NUM!</v>
      </c>
      <c r="AH13" s="94" t="e">
        <f t="shared" si="23"/>
        <v>#NUM!</v>
      </c>
      <c r="AI13" s="94" t="e">
        <f t="shared" si="24"/>
        <v>#NUM!</v>
      </c>
      <c r="AJ13" s="94" t="e">
        <f t="shared" si="25"/>
        <v>#N/A</v>
      </c>
    </row>
    <row r="14" spans="1:36" ht="12.95" customHeight="1" x14ac:dyDescent="0.15">
      <c r="A14" s="93"/>
      <c r="B14" s="99"/>
      <c r="C14" s="99"/>
      <c r="D14" s="93"/>
      <c r="E14" s="93"/>
      <c r="F14" s="4" t="str">
        <f>IF(D14&gt;0,IF(B14="スギ",P14,IF(B14="ヒノキ",U14,IF(B14="アカマツ",Z14,IF(B14="カラマツ",AF14,AJ14)))),"")</f>
        <v/>
      </c>
      <c r="G14" s="93"/>
      <c r="H14" s="93"/>
      <c r="I14" s="93"/>
      <c r="J14" s="1" t="s">
        <v>15</v>
      </c>
      <c r="K14" s="94" t="e">
        <f>IF(ROUND(10^(-5+0.8769+1.7454*LOG(D14)+1.014*LOG(E14)),2)&gt;=0.01,ROUND(10^(-5+0.8769+1.7454*LOG(D14)+1.014*LOG(E14)),2),ROUND(10^(-5+0.8769+1.7454*LOG(D14)+1.014*LOG(E14)),3))</f>
        <v>#NUM!</v>
      </c>
      <c r="L14" s="94" t="e">
        <f>ROUND(10^(-5+0.73504+1.83346*LOG(D14)+1.06569*LOG(E14)),2)</f>
        <v>#NUM!</v>
      </c>
      <c r="M14" s="94" t="e">
        <f>ROUND(10^(-5+0.71514+1.74357*LOG(D14)+1.17719*LOG(E14)),2)</f>
        <v>#NUM!</v>
      </c>
      <c r="N14" s="94" t="e">
        <f>ROUND(10^(-5+0.82956+1.76381*LOG(D14)+1.06412*LOG(E14)),2)</f>
        <v>#NUM!</v>
      </c>
      <c r="O14" s="94" t="e">
        <f>ROUND(10^(-5+0.88226+1.79204*LOG(D14)+0.99303*LOG(E14)),2)</f>
        <v>#NUM!</v>
      </c>
      <c r="P14" s="94" t="e">
        <f>HLOOKUP($D14,K$3:O$43,MATCH(A14,$A$3:$A$43,0),1)</f>
        <v>#N/A</v>
      </c>
      <c r="Q14" s="94" t="e">
        <f>IF(ROUND(10^(1.810672*LOG(D14)+0.982833*LOG(E14)-4.173533),2)&gt;=0.01,ROUND(10^(1.810672*LOG(D14)+0.982833*LOG(E14)-4.173533),2),ROUND(10^(1.810672*LOG(D14)+0.982833*LOG(E14)-4.173533),3))</f>
        <v>#NUM!</v>
      </c>
      <c r="R14" s="94" t="e">
        <f>ROUND(10^(1.905709*LOG(D14)+1.011385*LOG(E14)-4.293729),2)</f>
        <v>#NUM!</v>
      </c>
      <c r="S14" s="94" t="e">
        <f>ROUND(10^(1.771888*LOG(D14)+1.138415*LOG(E14)-4.271259),2)</f>
        <v>#NUM!</v>
      </c>
      <c r="T14" s="94" t="e">
        <f>ROUND(10^(1.671519*LOG(D14)+1.363617*LOG(E14)-4.404407),2)</f>
        <v>#NUM!</v>
      </c>
      <c r="U14" s="94" t="e">
        <f>HLOOKUP($D14,Q$3:T$43,MATCH($A14,$A$3:$A$43,0),1)</f>
        <v>#N/A</v>
      </c>
      <c r="V14" s="94" t="e">
        <f>IF(ROUND(10^(-4.249503+1.946501*LOG(D14)+0.942682*LOG(E14)),2)&gt;=0.01,ROUND(10^(-4.249503+1.946501*LOG(D14)+0.942682*LOG(E14)),2),ROUND(10^(-4.249503+1.946501*LOG(D14)+0.942682*LOG(E14)),3))</f>
        <v>#NUM!</v>
      </c>
      <c r="W14" s="94" t="e">
        <f>ROUND(10^(-4.155639+1.847898*LOG(D14)+0.951955*LOG(E14)),2)</f>
        <v>#NUM!</v>
      </c>
      <c r="X14" s="94" t="e">
        <f>ROUND(10^(-4.194535+1.804172*LOG(D14)+1.034248*LOG(E14)),2)</f>
        <v>#NUM!</v>
      </c>
      <c r="Y14" s="94" t="e">
        <f>ROUND(10^(-4.42347+2.006485*LOG(D14)+0.967757*LOG(E14)),2)</f>
        <v>#NUM!</v>
      </c>
      <c r="Z14" s="94" t="e">
        <f>HLOOKUP($D14,V$3:Y$43,MATCH($A14,$A$3:$A$43,0),1)</f>
        <v>#N/A</v>
      </c>
      <c r="AA14" s="94" t="e">
        <f>IF(ROUND(10^(1.80389*LOG(D14)+0.962587*LOG(E14)-4.155099),2)&gt;=0.01,ROUND(10^(1.80389*LOG(D14)+0.962587*LOG(E14)-4.155099),2),ROUND(10^(1.80389*LOG(D14)+0.962587*LOG(E14)-4.155099),3))</f>
        <v>#NUM!</v>
      </c>
      <c r="AB14" s="94" t="e">
        <f>ROUND(10^(1.979213*LOG(D14)+0.998347*LOG(E14)-4.369281),2)</f>
        <v>#NUM!</v>
      </c>
      <c r="AC14" s="94" t="e">
        <f>ROUND(10^(1.904401*LOG(D14)+1.062478*LOG(E14)-4.348104),2)</f>
        <v>#NUM!</v>
      </c>
      <c r="AD14" s="94" t="e">
        <f>ROUND(10^(1.640825*LOG(D14)+1.080387*LOG(E14)-3.976731),2)</f>
        <v>#NUM!</v>
      </c>
      <c r="AE14" s="94" t="e">
        <f>ROUND(10^(1.90887*LOG(D14)+1.088002*LOG(E14)-4.431495),2)</f>
        <v>#NUM!</v>
      </c>
      <c r="AF14" s="94" t="e">
        <f>HLOOKUP($D14,AA$3:AE$43,MATCH($A14,$A$3:$A$43,0),1)</f>
        <v>#N/A</v>
      </c>
      <c r="AG14" s="94" t="e">
        <f>IF(ROUND(10^(1.94019664*LOG(D14)+0.84689666*LOG(E14)-4.20067295),2)&gt;=0.01,ROUND(10^(1.94019664*LOG(D14)+0.84689666*LOG(E14)-4.20067295),2),ROUND(10^(1.94019664*LOG(D14)+0.84689666*LOG(E14)-4.20067295),3))</f>
        <v>#NUM!</v>
      </c>
      <c r="AH14" s="94" t="e">
        <f>ROUND(10^(1.93813902*LOG(D14)+0.96697002*LOG(E14)-4.32216295),2)</f>
        <v>#NUM!</v>
      </c>
      <c r="AI14" s="94" t="e">
        <f>ROUND(10^(1.82464098*LOG(D14)+0.97625989*LOG(E14)-4.15096808),2)</f>
        <v>#NUM!</v>
      </c>
      <c r="AJ14" s="94" t="e">
        <f>HLOOKUP($D14,AG$3:AI$43,MATCH($A14,$A$3:$A$43,0),1)</f>
        <v>#N/A</v>
      </c>
    </row>
    <row r="15" spans="1:36" ht="12.95" customHeight="1" x14ac:dyDescent="0.15">
      <c r="A15" s="93"/>
      <c r="B15" s="99"/>
      <c r="C15" s="99"/>
      <c r="D15" s="93"/>
      <c r="E15" s="93"/>
      <c r="F15" s="4" t="str">
        <f t="shared" si="26"/>
        <v/>
      </c>
      <c r="G15" s="93"/>
      <c r="H15" s="93"/>
      <c r="I15" s="93"/>
      <c r="J15" s="1" t="s">
        <v>15</v>
      </c>
      <c r="K15" s="94" t="e">
        <f t="shared" si="0"/>
        <v>#NUM!</v>
      </c>
      <c r="L15" s="94" t="e">
        <f t="shared" si="1"/>
        <v>#NUM!</v>
      </c>
      <c r="M15" s="94" t="e">
        <f t="shared" si="2"/>
        <v>#NUM!</v>
      </c>
      <c r="N15" s="94" t="e">
        <f t="shared" si="3"/>
        <v>#NUM!</v>
      </c>
      <c r="O15" s="94" t="e">
        <f t="shared" si="4"/>
        <v>#NUM!</v>
      </c>
      <c r="P15" s="94" t="e">
        <f t="shared" si="5"/>
        <v>#N/A</v>
      </c>
      <c r="Q15" s="94" t="e">
        <f t="shared" si="6"/>
        <v>#NUM!</v>
      </c>
      <c r="R15" s="94" t="e">
        <f t="shared" si="7"/>
        <v>#NUM!</v>
      </c>
      <c r="S15" s="94" t="e">
        <f t="shared" si="8"/>
        <v>#NUM!</v>
      </c>
      <c r="T15" s="94" t="e">
        <f t="shared" si="9"/>
        <v>#NUM!</v>
      </c>
      <c r="U15" s="94" t="e">
        <f t="shared" si="10"/>
        <v>#N/A</v>
      </c>
      <c r="V15" s="94" t="e">
        <f t="shared" si="11"/>
        <v>#NUM!</v>
      </c>
      <c r="W15" s="94" t="e">
        <f t="shared" si="12"/>
        <v>#NUM!</v>
      </c>
      <c r="X15" s="94" t="e">
        <f t="shared" si="13"/>
        <v>#NUM!</v>
      </c>
      <c r="Y15" s="94" t="e">
        <f t="shared" si="14"/>
        <v>#NUM!</v>
      </c>
      <c r="Z15" s="94" t="e">
        <f t="shared" si="15"/>
        <v>#N/A</v>
      </c>
      <c r="AA15" s="94" t="e">
        <f t="shared" si="16"/>
        <v>#NUM!</v>
      </c>
      <c r="AB15" s="94" t="e">
        <f t="shared" si="17"/>
        <v>#NUM!</v>
      </c>
      <c r="AC15" s="94" t="e">
        <f t="shared" si="18"/>
        <v>#NUM!</v>
      </c>
      <c r="AD15" s="94" t="e">
        <f t="shared" si="19"/>
        <v>#NUM!</v>
      </c>
      <c r="AE15" s="94" t="e">
        <f t="shared" si="20"/>
        <v>#NUM!</v>
      </c>
      <c r="AF15" s="94" t="e">
        <f t="shared" si="21"/>
        <v>#N/A</v>
      </c>
      <c r="AG15" s="94" t="e">
        <f t="shared" si="22"/>
        <v>#NUM!</v>
      </c>
      <c r="AH15" s="94" t="e">
        <f t="shared" si="23"/>
        <v>#NUM!</v>
      </c>
      <c r="AI15" s="94" t="e">
        <f t="shared" si="24"/>
        <v>#NUM!</v>
      </c>
      <c r="AJ15" s="94" t="e">
        <f t="shared" si="25"/>
        <v>#N/A</v>
      </c>
    </row>
    <row r="16" spans="1:36" ht="12.95" customHeight="1" x14ac:dyDescent="0.15">
      <c r="A16" s="93"/>
      <c r="B16" s="99"/>
      <c r="C16" s="99"/>
      <c r="D16" s="93"/>
      <c r="E16" s="93"/>
      <c r="F16" s="4" t="str">
        <f t="shared" si="26"/>
        <v/>
      </c>
      <c r="G16" s="93"/>
      <c r="H16" s="93"/>
      <c r="I16" s="93"/>
      <c r="J16" s="1" t="s">
        <v>15</v>
      </c>
      <c r="K16" s="94" t="e">
        <f t="shared" si="0"/>
        <v>#NUM!</v>
      </c>
      <c r="L16" s="94" t="e">
        <f t="shared" si="1"/>
        <v>#NUM!</v>
      </c>
      <c r="M16" s="94" t="e">
        <f t="shared" si="2"/>
        <v>#NUM!</v>
      </c>
      <c r="N16" s="94" t="e">
        <f t="shared" si="3"/>
        <v>#NUM!</v>
      </c>
      <c r="O16" s="94" t="e">
        <f t="shared" si="4"/>
        <v>#NUM!</v>
      </c>
      <c r="P16" s="94" t="e">
        <f t="shared" si="5"/>
        <v>#N/A</v>
      </c>
      <c r="Q16" s="94" t="e">
        <f t="shared" si="6"/>
        <v>#NUM!</v>
      </c>
      <c r="R16" s="94" t="e">
        <f t="shared" si="7"/>
        <v>#NUM!</v>
      </c>
      <c r="S16" s="94" t="e">
        <f t="shared" si="8"/>
        <v>#NUM!</v>
      </c>
      <c r="T16" s="94" t="e">
        <f t="shared" si="9"/>
        <v>#NUM!</v>
      </c>
      <c r="U16" s="94" t="e">
        <f t="shared" si="10"/>
        <v>#N/A</v>
      </c>
      <c r="V16" s="94" t="e">
        <f t="shared" si="11"/>
        <v>#NUM!</v>
      </c>
      <c r="W16" s="94" t="e">
        <f t="shared" si="12"/>
        <v>#NUM!</v>
      </c>
      <c r="X16" s="94" t="e">
        <f t="shared" si="13"/>
        <v>#NUM!</v>
      </c>
      <c r="Y16" s="94" t="e">
        <f t="shared" si="14"/>
        <v>#NUM!</v>
      </c>
      <c r="Z16" s="94" t="e">
        <f t="shared" si="15"/>
        <v>#N/A</v>
      </c>
      <c r="AA16" s="94" t="e">
        <f t="shared" si="16"/>
        <v>#NUM!</v>
      </c>
      <c r="AB16" s="94" t="e">
        <f t="shared" si="17"/>
        <v>#NUM!</v>
      </c>
      <c r="AC16" s="94" t="e">
        <f t="shared" si="18"/>
        <v>#NUM!</v>
      </c>
      <c r="AD16" s="94" t="e">
        <f t="shared" si="19"/>
        <v>#NUM!</v>
      </c>
      <c r="AE16" s="94" t="e">
        <f t="shared" si="20"/>
        <v>#NUM!</v>
      </c>
      <c r="AF16" s="94" t="e">
        <f t="shared" si="21"/>
        <v>#N/A</v>
      </c>
      <c r="AG16" s="94" t="e">
        <f t="shared" si="22"/>
        <v>#NUM!</v>
      </c>
      <c r="AH16" s="94" t="e">
        <f t="shared" si="23"/>
        <v>#NUM!</v>
      </c>
      <c r="AI16" s="94" t="e">
        <f t="shared" si="24"/>
        <v>#NUM!</v>
      </c>
      <c r="AJ16" s="94" t="e">
        <f t="shared" si="25"/>
        <v>#N/A</v>
      </c>
    </row>
    <row r="17" spans="1:36" ht="12.95" customHeight="1" x14ac:dyDescent="0.15">
      <c r="A17" s="93"/>
      <c r="B17" s="99"/>
      <c r="C17" s="99"/>
      <c r="D17" s="93"/>
      <c r="E17" s="93"/>
      <c r="F17" s="4" t="str">
        <f t="shared" si="26"/>
        <v/>
      </c>
      <c r="G17" s="93"/>
      <c r="H17" s="93"/>
      <c r="I17" s="93"/>
      <c r="J17" s="1" t="s">
        <v>15</v>
      </c>
      <c r="K17" s="94" t="e">
        <f t="shared" si="0"/>
        <v>#NUM!</v>
      </c>
      <c r="L17" s="94" t="e">
        <f t="shared" si="1"/>
        <v>#NUM!</v>
      </c>
      <c r="M17" s="94" t="e">
        <f t="shared" si="2"/>
        <v>#NUM!</v>
      </c>
      <c r="N17" s="94" t="e">
        <f t="shared" si="3"/>
        <v>#NUM!</v>
      </c>
      <c r="O17" s="94" t="e">
        <f t="shared" si="4"/>
        <v>#NUM!</v>
      </c>
      <c r="P17" s="94" t="e">
        <f t="shared" si="5"/>
        <v>#N/A</v>
      </c>
      <c r="Q17" s="94" t="e">
        <f t="shared" si="6"/>
        <v>#NUM!</v>
      </c>
      <c r="R17" s="94" t="e">
        <f t="shared" si="7"/>
        <v>#NUM!</v>
      </c>
      <c r="S17" s="94" t="e">
        <f t="shared" si="8"/>
        <v>#NUM!</v>
      </c>
      <c r="T17" s="94" t="e">
        <f t="shared" si="9"/>
        <v>#NUM!</v>
      </c>
      <c r="U17" s="94" t="e">
        <f t="shared" si="10"/>
        <v>#N/A</v>
      </c>
      <c r="V17" s="94" t="e">
        <f t="shared" si="11"/>
        <v>#NUM!</v>
      </c>
      <c r="W17" s="94" t="e">
        <f t="shared" si="12"/>
        <v>#NUM!</v>
      </c>
      <c r="X17" s="94" t="e">
        <f t="shared" si="13"/>
        <v>#NUM!</v>
      </c>
      <c r="Y17" s="94" t="e">
        <f t="shared" si="14"/>
        <v>#NUM!</v>
      </c>
      <c r="Z17" s="94" t="e">
        <f t="shared" si="15"/>
        <v>#N/A</v>
      </c>
      <c r="AA17" s="94" t="e">
        <f t="shared" si="16"/>
        <v>#NUM!</v>
      </c>
      <c r="AB17" s="94" t="e">
        <f t="shared" si="17"/>
        <v>#NUM!</v>
      </c>
      <c r="AC17" s="94" t="e">
        <f t="shared" si="18"/>
        <v>#NUM!</v>
      </c>
      <c r="AD17" s="94" t="e">
        <f t="shared" si="19"/>
        <v>#NUM!</v>
      </c>
      <c r="AE17" s="94" t="e">
        <f t="shared" si="20"/>
        <v>#NUM!</v>
      </c>
      <c r="AF17" s="94" t="e">
        <f t="shared" si="21"/>
        <v>#N/A</v>
      </c>
      <c r="AG17" s="94" t="e">
        <f t="shared" si="22"/>
        <v>#NUM!</v>
      </c>
      <c r="AH17" s="94" t="e">
        <f t="shared" si="23"/>
        <v>#NUM!</v>
      </c>
      <c r="AI17" s="94" t="e">
        <f t="shared" si="24"/>
        <v>#NUM!</v>
      </c>
      <c r="AJ17" s="94" t="e">
        <f t="shared" si="25"/>
        <v>#N/A</v>
      </c>
    </row>
    <row r="18" spans="1:36" ht="12.95" customHeight="1" x14ac:dyDescent="0.15">
      <c r="A18" s="93"/>
      <c r="B18" s="99"/>
      <c r="C18" s="99"/>
      <c r="D18" s="93"/>
      <c r="E18" s="93"/>
      <c r="F18" s="4" t="str">
        <f t="shared" si="26"/>
        <v/>
      </c>
      <c r="G18" s="93"/>
      <c r="H18" s="93"/>
      <c r="I18" s="93"/>
      <c r="J18" s="1" t="s">
        <v>15</v>
      </c>
      <c r="K18" s="94" t="e">
        <f t="shared" si="0"/>
        <v>#NUM!</v>
      </c>
      <c r="L18" s="94" t="e">
        <f t="shared" si="1"/>
        <v>#NUM!</v>
      </c>
      <c r="M18" s="94" t="e">
        <f t="shared" si="2"/>
        <v>#NUM!</v>
      </c>
      <c r="N18" s="94" t="e">
        <f t="shared" si="3"/>
        <v>#NUM!</v>
      </c>
      <c r="O18" s="94" t="e">
        <f t="shared" si="4"/>
        <v>#NUM!</v>
      </c>
      <c r="P18" s="94" t="e">
        <f t="shared" si="5"/>
        <v>#N/A</v>
      </c>
      <c r="Q18" s="94" t="e">
        <f t="shared" si="6"/>
        <v>#NUM!</v>
      </c>
      <c r="R18" s="94" t="e">
        <f t="shared" si="7"/>
        <v>#NUM!</v>
      </c>
      <c r="S18" s="94" t="e">
        <f t="shared" si="8"/>
        <v>#NUM!</v>
      </c>
      <c r="T18" s="94" t="e">
        <f t="shared" si="9"/>
        <v>#NUM!</v>
      </c>
      <c r="U18" s="94" t="e">
        <f t="shared" si="10"/>
        <v>#N/A</v>
      </c>
      <c r="V18" s="94" t="e">
        <f t="shared" si="11"/>
        <v>#NUM!</v>
      </c>
      <c r="W18" s="94" t="e">
        <f t="shared" si="12"/>
        <v>#NUM!</v>
      </c>
      <c r="X18" s="94" t="e">
        <f t="shared" si="13"/>
        <v>#NUM!</v>
      </c>
      <c r="Y18" s="94" t="e">
        <f t="shared" si="14"/>
        <v>#NUM!</v>
      </c>
      <c r="Z18" s="94" t="e">
        <f t="shared" si="15"/>
        <v>#N/A</v>
      </c>
      <c r="AA18" s="94" t="e">
        <f t="shared" si="16"/>
        <v>#NUM!</v>
      </c>
      <c r="AB18" s="94" t="e">
        <f t="shared" si="17"/>
        <v>#NUM!</v>
      </c>
      <c r="AC18" s="94" t="e">
        <f t="shared" si="18"/>
        <v>#NUM!</v>
      </c>
      <c r="AD18" s="94" t="e">
        <f t="shared" si="19"/>
        <v>#NUM!</v>
      </c>
      <c r="AE18" s="94" t="e">
        <f t="shared" si="20"/>
        <v>#NUM!</v>
      </c>
      <c r="AF18" s="94" t="e">
        <f t="shared" si="21"/>
        <v>#N/A</v>
      </c>
      <c r="AG18" s="94" t="e">
        <f t="shared" si="22"/>
        <v>#NUM!</v>
      </c>
      <c r="AH18" s="94" t="e">
        <f t="shared" si="23"/>
        <v>#NUM!</v>
      </c>
      <c r="AI18" s="94" t="e">
        <f t="shared" si="24"/>
        <v>#NUM!</v>
      </c>
      <c r="AJ18" s="94" t="e">
        <f t="shared" si="25"/>
        <v>#N/A</v>
      </c>
    </row>
    <row r="19" spans="1:36" ht="12.95" customHeight="1" x14ac:dyDescent="0.15">
      <c r="A19" s="93"/>
      <c r="B19" s="99"/>
      <c r="C19" s="99"/>
      <c r="D19" s="93"/>
      <c r="E19" s="93"/>
      <c r="F19" s="4" t="str">
        <f t="shared" si="26"/>
        <v/>
      </c>
      <c r="G19" s="93"/>
      <c r="H19" s="93"/>
      <c r="I19" s="93"/>
      <c r="J19" s="1" t="s">
        <v>15</v>
      </c>
      <c r="K19" s="94" t="e">
        <f t="shared" si="0"/>
        <v>#NUM!</v>
      </c>
      <c r="L19" s="94" t="e">
        <f t="shared" si="1"/>
        <v>#NUM!</v>
      </c>
      <c r="M19" s="94" t="e">
        <f t="shared" si="2"/>
        <v>#NUM!</v>
      </c>
      <c r="N19" s="94" t="e">
        <f t="shared" si="3"/>
        <v>#NUM!</v>
      </c>
      <c r="O19" s="94" t="e">
        <f t="shared" si="4"/>
        <v>#NUM!</v>
      </c>
      <c r="P19" s="94" t="e">
        <f t="shared" si="5"/>
        <v>#N/A</v>
      </c>
      <c r="Q19" s="94" t="e">
        <f t="shared" si="6"/>
        <v>#NUM!</v>
      </c>
      <c r="R19" s="94" t="e">
        <f t="shared" si="7"/>
        <v>#NUM!</v>
      </c>
      <c r="S19" s="94" t="e">
        <f t="shared" si="8"/>
        <v>#NUM!</v>
      </c>
      <c r="T19" s="94" t="e">
        <f t="shared" si="9"/>
        <v>#NUM!</v>
      </c>
      <c r="U19" s="94" t="e">
        <f t="shared" si="10"/>
        <v>#N/A</v>
      </c>
      <c r="V19" s="94" t="e">
        <f t="shared" si="11"/>
        <v>#NUM!</v>
      </c>
      <c r="W19" s="94" t="e">
        <f t="shared" si="12"/>
        <v>#NUM!</v>
      </c>
      <c r="X19" s="94" t="e">
        <f t="shared" si="13"/>
        <v>#NUM!</v>
      </c>
      <c r="Y19" s="94" t="e">
        <f t="shared" si="14"/>
        <v>#NUM!</v>
      </c>
      <c r="Z19" s="94" t="e">
        <f t="shared" si="15"/>
        <v>#N/A</v>
      </c>
      <c r="AA19" s="94" t="e">
        <f t="shared" si="16"/>
        <v>#NUM!</v>
      </c>
      <c r="AB19" s="94" t="e">
        <f t="shared" si="17"/>
        <v>#NUM!</v>
      </c>
      <c r="AC19" s="94" t="e">
        <f t="shared" si="18"/>
        <v>#NUM!</v>
      </c>
      <c r="AD19" s="94" t="e">
        <f t="shared" si="19"/>
        <v>#NUM!</v>
      </c>
      <c r="AE19" s="94" t="e">
        <f t="shared" si="20"/>
        <v>#NUM!</v>
      </c>
      <c r="AF19" s="94" t="e">
        <f t="shared" si="21"/>
        <v>#N/A</v>
      </c>
      <c r="AG19" s="94" t="e">
        <f t="shared" si="22"/>
        <v>#NUM!</v>
      </c>
      <c r="AH19" s="94" t="e">
        <f t="shared" si="23"/>
        <v>#NUM!</v>
      </c>
      <c r="AI19" s="94" t="e">
        <f t="shared" si="24"/>
        <v>#NUM!</v>
      </c>
      <c r="AJ19" s="94" t="e">
        <f t="shared" si="25"/>
        <v>#N/A</v>
      </c>
    </row>
    <row r="20" spans="1:36" ht="12.95" customHeight="1" x14ac:dyDescent="0.15">
      <c r="A20" s="93"/>
      <c r="B20" s="99"/>
      <c r="C20" s="99"/>
      <c r="D20" s="93"/>
      <c r="E20" s="93"/>
      <c r="F20" s="4" t="str">
        <f t="shared" si="26"/>
        <v/>
      </c>
      <c r="G20" s="93"/>
      <c r="H20" s="93"/>
      <c r="I20" s="93"/>
      <c r="J20" s="1" t="s">
        <v>15</v>
      </c>
      <c r="K20" s="94" t="e">
        <f t="shared" si="0"/>
        <v>#NUM!</v>
      </c>
      <c r="L20" s="94" t="e">
        <f t="shared" si="1"/>
        <v>#NUM!</v>
      </c>
      <c r="M20" s="94" t="e">
        <f t="shared" si="2"/>
        <v>#NUM!</v>
      </c>
      <c r="N20" s="94" t="e">
        <f t="shared" si="3"/>
        <v>#NUM!</v>
      </c>
      <c r="O20" s="94" t="e">
        <f t="shared" si="4"/>
        <v>#NUM!</v>
      </c>
      <c r="P20" s="94" t="e">
        <f t="shared" si="5"/>
        <v>#N/A</v>
      </c>
      <c r="Q20" s="94" t="e">
        <f t="shared" si="6"/>
        <v>#NUM!</v>
      </c>
      <c r="R20" s="94"/>
      <c r="S20" s="94" t="e">
        <f t="shared" si="8"/>
        <v>#NUM!</v>
      </c>
      <c r="T20" s="94" t="e">
        <f t="shared" si="9"/>
        <v>#NUM!</v>
      </c>
      <c r="U20" s="94" t="e">
        <f t="shared" si="10"/>
        <v>#N/A</v>
      </c>
      <c r="V20" s="94" t="e">
        <f t="shared" si="11"/>
        <v>#NUM!</v>
      </c>
      <c r="W20" s="94" t="e">
        <f t="shared" si="12"/>
        <v>#NUM!</v>
      </c>
      <c r="X20" s="94" t="e">
        <f t="shared" si="13"/>
        <v>#NUM!</v>
      </c>
      <c r="Y20" s="94" t="e">
        <f t="shared" si="14"/>
        <v>#NUM!</v>
      </c>
      <c r="Z20" s="94" t="e">
        <f t="shared" si="15"/>
        <v>#N/A</v>
      </c>
      <c r="AA20" s="94" t="e">
        <f t="shared" si="16"/>
        <v>#NUM!</v>
      </c>
      <c r="AB20" s="94" t="e">
        <f t="shared" si="17"/>
        <v>#NUM!</v>
      </c>
      <c r="AC20" s="94" t="e">
        <f t="shared" si="18"/>
        <v>#NUM!</v>
      </c>
      <c r="AD20" s="94" t="e">
        <f t="shared" si="19"/>
        <v>#NUM!</v>
      </c>
      <c r="AE20" s="94" t="e">
        <f t="shared" si="20"/>
        <v>#NUM!</v>
      </c>
      <c r="AF20" s="94" t="e">
        <f t="shared" si="21"/>
        <v>#N/A</v>
      </c>
      <c r="AG20" s="94" t="e">
        <f t="shared" si="22"/>
        <v>#NUM!</v>
      </c>
      <c r="AH20" s="94" t="e">
        <f t="shared" si="23"/>
        <v>#NUM!</v>
      </c>
      <c r="AI20" s="94" t="e">
        <f t="shared" si="24"/>
        <v>#NUM!</v>
      </c>
      <c r="AJ20" s="94" t="e">
        <f t="shared" si="25"/>
        <v>#N/A</v>
      </c>
    </row>
    <row r="21" spans="1:36" ht="12.95" customHeight="1" x14ac:dyDescent="0.15">
      <c r="A21" s="93"/>
      <c r="B21" s="99"/>
      <c r="C21" s="99"/>
      <c r="D21" s="93"/>
      <c r="E21" s="93"/>
      <c r="F21" s="4" t="str">
        <f t="shared" si="26"/>
        <v/>
      </c>
      <c r="G21" s="93"/>
      <c r="H21" s="93"/>
      <c r="I21" s="93"/>
      <c r="J21" s="1" t="s">
        <v>15</v>
      </c>
      <c r="K21" s="94" t="e">
        <f t="shared" si="0"/>
        <v>#NUM!</v>
      </c>
      <c r="L21" s="94" t="e">
        <f t="shared" si="1"/>
        <v>#NUM!</v>
      </c>
      <c r="M21" s="94" t="e">
        <f t="shared" si="2"/>
        <v>#NUM!</v>
      </c>
      <c r="N21" s="94" t="e">
        <f t="shared" si="3"/>
        <v>#NUM!</v>
      </c>
      <c r="O21" s="94" t="e">
        <f t="shared" si="4"/>
        <v>#NUM!</v>
      </c>
      <c r="P21" s="94" t="e">
        <f t="shared" si="5"/>
        <v>#N/A</v>
      </c>
      <c r="Q21" s="94" t="e">
        <f t="shared" si="6"/>
        <v>#NUM!</v>
      </c>
      <c r="R21" s="94" t="e">
        <f t="shared" si="7"/>
        <v>#NUM!</v>
      </c>
      <c r="S21" s="94" t="e">
        <f t="shared" si="8"/>
        <v>#NUM!</v>
      </c>
      <c r="T21" s="94" t="e">
        <f t="shared" si="9"/>
        <v>#NUM!</v>
      </c>
      <c r="U21" s="94" t="e">
        <f t="shared" si="10"/>
        <v>#N/A</v>
      </c>
      <c r="V21" s="94" t="e">
        <f t="shared" si="11"/>
        <v>#NUM!</v>
      </c>
      <c r="W21" s="94" t="e">
        <f t="shared" si="12"/>
        <v>#NUM!</v>
      </c>
      <c r="X21" s="94" t="e">
        <f t="shared" si="13"/>
        <v>#NUM!</v>
      </c>
      <c r="Y21" s="94" t="e">
        <f t="shared" si="14"/>
        <v>#NUM!</v>
      </c>
      <c r="Z21" s="94" t="e">
        <f t="shared" si="15"/>
        <v>#N/A</v>
      </c>
      <c r="AA21" s="94" t="e">
        <f t="shared" si="16"/>
        <v>#NUM!</v>
      </c>
      <c r="AB21" s="94" t="e">
        <f t="shared" si="17"/>
        <v>#NUM!</v>
      </c>
      <c r="AC21" s="94" t="e">
        <f t="shared" si="18"/>
        <v>#NUM!</v>
      </c>
      <c r="AD21" s="94" t="e">
        <f t="shared" si="19"/>
        <v>#NUM!</v>
      </c>
      <c r="AE21" s="94" t="e">
        <f t="shared" si="20"/>
        <v>#NUM!</v>
      </c>
      <c r="AF21" s="94" t="e">
        <f t="shared" si="21"/>
        <v>#N/A</v>
      </c>
      <c r="AG21" s="94" t="e">
        <f t="shared" si="22"/>
        <v>#NUM!</v>
      </c>
      <c r="AH21" s="94" t="e">
        <f t="shared" si="23"/>
        <v>#NUM!</v>
      </c>
      <c r="AI21" s="94" t="e">
        <f t="shared" si="24"/>
        <v>#NUM!</v>
      </c>
      <c r="AJ21" s="94" t="e">
        <f t="shared" si="25"/>
        <v>#N/A</v>
      </c>
    </row>
    <row r="22" spans="1:36" ht="12.95" customHeight="1" x14ac:dyDescent="0.15">
      <c r="A22" s="93"/>
      <c r="B22" s="134"/>
      <c r="C22" s="135"/>
      <c r="D22" s="93"/>
      <c r="E22" s="93"/>
      <c r="F22" s="4" t="str">
        <f t="shared" si="26"/>
        <v/>
      </c>
      <c r="G22" s="93"/>
      <c r="H22" s="93"/>
      <c r="I22" s="93"/>
      <c r="J22" s="1" t="s">
        <v>15</v>
      </c>
      <c r="K22" s="94" t="e">
        <f t="shared" si="0"/>
        <v>#NUM!</v>
      </c>
      <c r="L22" s="94" t="e">
        <f t="shared" si="1"/>
        <v>#NUM!</v>
      </c>
      <c r="M22" s="94" t="e">
        <f t="shared" si="2"/>
        <v>#NUM!</v>
      </c>
      <c r="N22" s="94" t="e">
        <f t="shared" si="3"/>
        <v>#NUM!</v>
      </c>
      <c r="O22" s="94" t="e">
        <f t="shared" si="4"/>
        <v>#NUM!</v>
      </c>
      <c r="P22" s="94" t="e">
        <f t="shared" si="5"/>
        <v>#N/A</v>
      </c>
      <c r="Q22" s="94" t="e">
        <f t="shared" si="6"/>
        <v>#NUM!</v>
      </c>
      <c r="R22" s="94" t="e">
        <f t="shared" si="7"/>
        <v>#NUM!</v>
      </c>
      <c r="S22" s="94" t="e">
        <f t="shared" si="8"/>
        <v>#NUM!</v>
      </c>
      <c r="T22" s="94" t="e">
        <f t="shared" si="9"/>
        <v>#NUM!</v>
      </c>
      <c r="U22" s="94" t="e">
        <f t="shared" si="10"/>
        <v>#N/A</v>
      </c>
      <c r="V22" s="94" t="e">
        <f t="shared" si="11"/>
        <v>#NUM!</v>
      </c>
      <c r="W22" s="94" t="e">
        <f t="shared" si="12"/>
        <v>#NUM!</v>
      </c>
      <c r="X22" s="94" t="e">
        <f t="shared" si="13"/>
        <v>#NUM!</v>
      </c>
      <c r="Y22" s="94" t="e">
        <f t="shared" si="14"/>
        <v>#NUM!</v>
      </c>
      <c r="Z22" s="94" t="e">
        <f t="shared" si="15"/>
        <v>#N/A</v>
      </c>
      <c r="AA22" s="94" t="e">
        <f t="shared" si="16"/>
        <v>#NUM!</v>
      </c>
      <c r="AB22" s="94" t="e">
        <f t="shared" si="17"/>
        <v>#NUM!</v>
      </c>
      <c r="AC22" s="94" t="e">
        <f t="shared" si="18"/>
        <v>#NUM!</v>
      </c>
      <c r="AD22" s="94" t="e">
        <f t="shared" si="19"/>
        <v>#NUM!</v>
      </c>
      <c r="AE22" s="94" t="e">
        <f t="shared" si="20"/>
        <v>#NUM!</v>
      </c>
      <c r="AF22" s="94" t="e">
        <f t="shared" si="21"/>
        <v>#N/A</v>
      </c>
      <c r="AG22" s="94" t="e">
        <f t="shared" si="22"/>
        <v>#NUM!</v>
      </c>
      <c r="AH22" s="94" t="e">
        <f t="shared" si="23"/>
        <v>#NUM!</v>
      </c>
      <c r="AI22" s="94" t="e">
        <f t="shared" si="24"/>
        <v>#NUM!</v>
      </c>
      <c r="AJ22" s="94" t="e">
        <f t="shared" si="25"/>
        <v>#N/A</v>
      </c>
    </row>
    <row r="23" spans="1:36" ht="12.95" customHeight="1" x14ac:dyDescent="0.15">
      <c r="A23" s="93"/>
      <c r="B23" s="99"/>
      <c r="C23" s="99"/>
      <c r="D23" s="93"/>
      <c r="E23" s="93"/>
      <c r="F23" s="4" t="str">
        <f t="shared" si="26"/>
        <v/>
      </c>
      <c r="G23" s="93"/>
      <c r="H23" s="93"/>
      <c r="I23" s="93"/>
      <c r="J23" s="1" t="s">
        <v>15</v>
      </c>
      <c r="K23" s="94" t="e">
        <f t="shared" si="0"/>
        <v>#NUM!</v>
      </c>
      <c r="L23" s="94" t="e">
        <f t="shared" si="1"/>
        <v>#NUM!</v>
      </c>
      <c r="M23" s="94" t="e">
        <f t="shared" si="2"/>
        <v>#NUM!</v>
      </c>
      <c r="N23" s="94" t="e">
        <f t="shared" si="3"/>
        <v>#NUM!</v>
      </c>
      <c r="O23" s="94" t="e">
        <f t="shared" si="4"/>
        <v>#NUM!</v>
      </c>
      <c r="P23" s="94" t="e">
        <f t="shared" si="5"/>
        <v>#N/A</v>
      </c>
      <c r="Q23" s="94" t="e">
        <f t="shared" si="6"/>
        <v>#NUM!</v>
      </c>
      <c r="R23" s="94" t="e">
        <f t="shared" si="7"/>
        <v>#NUM!</v>
      </c>
      <c r="S23" s="94" t="e">
        <f t="shared" si="8"/>
        <v>#NUM!</v>
      </c>
      <c r="T23" s="94" t="e">
        <f t="shared" si="9"/>
        <v>#NUM!</v>
      </c>
      <c r="U23" s="94" t="e">
        <f t="shared" si="10"/>
        <v>#N/A</v>
      </c>
      <c r="V23" s="94" t="e">
        <f t="shared" si="11"/>
        <v>#NUM!</v>
      </c>
      <c r="W23" s="94" t="e">
        <f t="shared" si="12"/>
        <v>#NUM!</v>
      </c>
      <c r="X23" s="94" t="e">
        <f t="shared" si="13"/>
        <v>#NUM!</v>
      </c>
      <c r="Y23" s="94" t="e">
        <f t="shared" si="14"/>
        <v>#NUM!</v>
      </c>
      <c r="Z23" s="94" t="e">
        <f t="shared" si="15"/>
        <v>#N/A</v>
      </c>
      <c r="AA23" s="94" t="e">
        <f t="shared" si="16"/>
        <v>#NUM!</v>
      </c>
      <c r="AB23" s="94" t="e">
        <f t="shared" si="17"/>
        <v>#NUM!</v>
      </c>
      <c r="AC23" s="94" t="e">
        <f t="shared" si="18"/>
        <v>#NUM!</v>
      </c>
      <c r="AD23" s="94" t="e">
        <f t="shared" si="19"/>
        <v>#NUM!</v>
      </c>
      <c r="AE23" s="94" t="e">
        <f t="shared" si="20"/>
        <v>#NUM!</v>
      </c>
      <c r="AF23" s="94" t="e">
        <f t="shared" si="21"/>
        <v>#N/A</v>
      </c>
      <c r="AG23" s="94" t="e">
        <f t="shared" si="22"/>
        <v>#NUM!</v>
      </c>
      <c r="AH23" s="94" t="e">
        <f t="shared" si="23"/>
        <v>#NUM!</v>
      </c>
      <c r="AI23" s="94" t="e">
        <f t="shared" si="24"/>
        <v>#NUM!</v>
      </c>
      <c r="AJ23" s="94" t="e">
        <f t="shared" si="25"/>
        <v>#N/A</v>
      </c>
    </row>
    <row r="24" spans="1:36" ht="12.95" customHeight="1" x14ac:dyDescent="0.15">
      <c r="A24" s="93"/>
      <c r="B24" s="99"/>
      <c r="C24" s="99"/>
      <c r="D24" s="93"/>
      <c r="E24" s="93"/>
      <c r="F24" s="4" t="str">
        <f t="shared" si="26"/>
        <v/>
      </c>
      <c r="G24" s="93"/>
      <c r="H24" s="93"/>
      <c r="I24" s="93"/>
      <c r="J24" s="1" t="s">
        <v>15</v>
      </c>
      <c r="K24" s="94" t="e">
        <f t="shared" si="0"/>
        <v>#NUM!</v>
      </c>
      <c r="L24" s="94" t="e">
        <f t="shared" si="1"/>
        <v>#NUM!</v>
      </c>
      <c r="M24" s="94" t="e">
        <f t="shared" si="2"/>
        <v>#NUM!</v>
      </c>
      <c r="N24" s="94" t="e">
        <f t="shared" si="3"/>
        <v>#NUM!</v>
      </c>
      <c r="O24" s="94" t="e">
        <f t="shared" si="4"/>
        <v>#NUM!</v>
      </c>
      <c r="P24" s="94" t="e">
        <f t="shared" si="5"/>
        <v>#N/A</v>
      </c>
      <c r="Q24" s="94" t="e">
        <f t="shared" si="6"/>
        <v>#NUM!</v>
      </c>
      <c r="R24" s="94" t="e">
        <f t="shared" si="7"/>
        <v>#NUM!</v>
      </c>
      <c r="S24" s="94" t="e">
        <f t="shared" si="8"/>
        <v>#NUM!</v>
      </c>
      <c r="T24" s="94" t="e">
        <f t="shared" si="9"/>
        <v>#NUM!</v>
      </c>
      <c r="U24" s="94" t="e">
        <f t="shared" si="10"/>
        <v>#N/A</v>
      </c>
      <c r="V24" s="94" t="e">
        <f t="shared" si="11"/>
        <v>#NUM!</v>
      </c>
      <c r="W24" s="94" t="e">
        <f t="shared" si="12"/>
        <v>#NUM!</v>
      </c>
      <c r="X24" s="94" t="e">
        <f t="shared" si="13"/>
        <v>#NUM!</v>
      </c>
      <c r="Y24" s="94" t="e">
        <f t="shared" si="14"/>
        <v>#NUM!</v>
      </c>
      <c r="Z24" s="94" t="e">
        <f t="shared" si="15"/>
        <v>#N/A</v>
      </c>
      <c r="AA24" s="94" t="e">
        <f t="shared" si="16"/>
        <v>#NUM!</v>
      </c>
      <c r="AB24" s="94" t="e">
        <f t="shared" si="17"/>
        <v>#NUM!</v>
      </c>
      <c r="AC24" s="94" t="e">
        <f t="shared" si="18"/>
        <v>#NUM!</v>
      </c>
      <c r="AD24" s="94" t="e">
        <f t="shared" si="19"/>
        <v>#NUM!</v>
      </c>
      <c r="AE24" s="94" t="e">
        <f t="shared" si="20"/>
        <v>#NUM!</v>
      </c>
      <c r="AF24" s="94" t="e">
        <f t="shared" si="21"/>
        <v>#N/A</v>
      </c>
      <c r="AG24" s="94" t="e">
        <f t="shared" si="22"/>
        <v>#NUM!</v>
      </c>
      <c r="AH24" s="94" t="e">
        <f t="shared" si="23"/>
        <v>#NUM!</v>
      </c>
      <c r="AI24" s="94" t="e">
        <f t="shared" si="24"/>
        <v>#NUM!</v>
      </c>
      <c r="AJ24" s="94" t="e">
        <f t="shared" si="25"/>
        <v>#N/A</v>
      </c>
    </row>
    <row r="25" spans="1:36" ht="12.95" customHeight="1" x14ac:dyDescent="0.15">
      <c r="A25" s="93"/>
      <c r="B25" s="99"/>
      <c r="C25" s="99"/>
      <c r="D25" s="93"/>
      <c r="E25" s="93"/>
      <c r="F25" s="4" t="str">
        <f t="shared" si="26"/>
        <v/>
      </c>
      <c r="G25" s="93"/>
      <c r="H25" s="93"/>
      <c r="I25" s="93"/>
      <c r="J25" s="1" t="s">
        <v>15</v>
      </c>
      <c r="K25" s="94" t="e">
        <f t="shared" si="0"/>
        <v>#NUM!</v>
      </c>
      <c r="L25" s="94" t="e">
        <f t="shared" si="1"/>
        <v>#NUM!</v>
      </c>
      <c r="M25" s="94" t="e">
        <f t="shared" si="2"/>
        <v>#NUM!</v>
      </c>
      <c r="N25" s="94" t="e">
        <f t="shared" si="3"/>
        <v>#NUM!</v>
      </c>
      <c r="O25" s="94" t="e">
        <f t="shared" si="4"/>
        <v>#NUM!</v>
      </c>
      <c r="P25" s="94" t="e">
        <f t="shared" si="5"/>
        <v>#N/A</v>
      </c>
      <c r="Q25" s="94" t="e">
        <f t="shared" si="6"/>
        <v>#NUM!</v>
      </c>
      <c r="R25" s="94" t="e">
        <f t="shared" si="7"/>
        <v>#NUM!</v>
      </c>
      <c r="S25" s="94" t="e">
        <f t="shared" si="8"/>
        <v>#NUM!</v>
      </c>
      <c r="T25" s="94" t="e">
        <f t="shared" si="9"/>
        <v>#NUM!</v>
      </c>
      <c r="U25" s="94" t="e">
        <f t="shared" si="10"/>
        <v>#N/A</v>
      </c>
      <c r="V25" s="94" t="e">
        <f t="shared" si="11"/>
        <v>#NUM!</v>
      </c>
      <c r="W25" s="94" t="e">
        <f t="shared" si="12"/>
        <v>#NUM!</v>
      </c>
      <c r="X25" s="94" t="e">
        <f t="shared" si="13"/>
        <v>#NUM!</v>
      </c>
      <c r="Y25" s="94" t="e">
        <f t="shared" si="14"/>
        <v>#NUM!</v>
      </c>
      <c r="Z25" s="94" t="e">
        <f t="shared" si="15"/>
        <v>#N/A</v>
      </c>
      <c r="AA25" s="94" t="e">
        <f t="shared" si="16"/>
        <v>#NUM!</v>
      </c>
      <c r="AB25" s="94" t="e">
        <f t="shared" si="17"/>
        <v>#NUM!</v>
      </c>
      <c r="AC25" s="94" t="e">
        <f t="shared" si="18"/>
        <v>#NUM!</v>
      </c>
      <c r="AD25" s="94" t="e">
        <f t="shared" si="19"/>
        <v>#NUM!</v>
      </c>
      <c r="AE25" s="94" t="e">
        <f t="shared" si="20"/>
        <v>#NUM!</v>
      </c>
      <c r="AF25" s="94" t="e">
        <f t="shared" si="21"/>
        <v>#N/A</v>
      </c>
      <c r="AG25" s="94" t="e">
        <f t="shared" si="22"/>
        <v>#NUM!</v>
      </c>
      <c r="AH25" s="94" t="e">
        <f t="shared" si="23"/>
        <v>#NUM!</v>
      </c>
      <c r="AI25" s="94" t="e">
        <f t="shared" si="24"/>
        <v>#NUM!</v>
      </c>
      <c r="AJ25" s="94" t="e">
        <f t="shared" si="25"/>
        <v>#N/A</v>
      </c>
    </row>
    <row r="26" spans="1:36" ht="12.95" customHeight="1" x14ac:dyDescent="0.15">
      <c r="A26" s="93"/>
      <c r="B26" s="134"/>
      <c r="C26" s="135"/>
      <c r="D26" s="93"/>
      <c r="E26" s="93"/>
      <c r="F26" s="4" t="str">
        <f t="shared" si="26"/>
        <v/>
      </c>
      <c r="G26" s="93"/>
      <c r="H26" s="93"/>
      <c r="I26" s="93"/>
      <c r="J26" s="1" t="s">
        <v>15</v>
      </c>
      <c r="K26" s="94" t="e">
        <f t="shared" si="0"/>
        <v>#NUM!</v>
      </c>
      <c r="L26" s="94" t="e">
        <f t="shared" si="1"/>
        <v>#NUM!</v>
      </c>
      <c r="M26" s="94" t="e">
        <f t="shared" si="2"/>
        <v>#NUM!</v>
      </c>
      <c r="N26" s="94" t="e">
        <f t="shared" si="3"/>
        <v>#NUM!</v>
      </c>
      <c r="O26" s="94" t="e">
        <f t="shared" si="4"/>
        <v>#NUM!</v>
      </c>
      <c r="P26" s="94" t="e">
        <f t="shared" si="5"/>
        <v>#N/A</v>
      </c>
      <c r="Q26" s="94" t="e">
        <f t="shared" si="6"/>
        <v>#NUM!</v>
      </c>
      <c r="R26" s="94" t="e">
        <f t="shared" si="7"/>
        <v>#NUM!</v>
      </c>
      <c r="S26" s="94" t="e">
        <f t="shared" si="8"/>
        <v>#NUM!</v>
      </c>
      <c r="T26" s="94" t="e">
        <f t="shared" si="9"/>
        <v>#NUM!</v>
      </c>
      <c r="U26" s="94" t="e">
        <f t="shared" si="10"/>
        <v>#N/A</v>
      </c>
      <c r="V26" s="94" t="e">
        <f t="shared" si="11"/>
        <v>#NUM!</v>
      </c>
      <c r="W26" s="94" t="e">
        <f t="shared" si="12"/>
        <v>#NUM!</v>
      </c>
      <c r="X26" s="94" t="e">
        <f t="shared" si="13"/>
        <v>#NUM!</v>
      </c>
      <c r="Y26" s="94" t="e">
        <f t="shared" si="14"/>
        <v>#NUM!</v>
      </c>
      <c r="Z26" s="94" t="e">
        <f t="shared" si="15"/>
        <v>#N/A</v>
      </c>
      <c r="AA26" s="94" t="e">
        <f t="shared" si="16"/>
        <v>#NUM!</v>
      </c>
      <c r="AB26" s="94" t="e">
        <f t="shared" si="17"/>
        <v>#NUM!</v>
      </c>
      <c r="AC26" s="94" t="e">
        <f t="shared" si="18"/>
        <v>#NUM!</v>
      </c>
      <c r="AD26" s="94" t="e">
        <f t="shared" si="19"/>
        <v>#NUM!</v>
      </c>
      <c r="AE26" s="94" t="e">
        <f t="shared" si="20"/>
        <v>#NUM!</v>
      </c>
      <c r="AF26" s="94" t="e">
        <f t="shared" si="21"/>
        <v>#N/A</v>
      </c>
      <c r="AG26" s="94" t="e">
        <f t="shared" si="22"/>
        <v>#NUM!</v>
      </c>
      <c r="AH26" s="94" t="e">
        <f t="shared" si="23"/>
        <v>#NUM!</v>
      </c>
      <c r="AI26" s="94" t="e">
        <f t="shared" si="24"/>
        <v>#NUM!</v>
      </c>
      <c r="AJ26" s="94" t="e">
        <f t="shared" si="25"/>
        <v>#N/A</v>
      </c>
    </row>
    <row r="27" spans="1:36" ht="12.95" customHeight="1" x14ac:dyDescent="0.15">
      <c r="A27" s="93"/>
      <c r="B27" s="134"/>
      <c r="C27" s="135"/>
      <c r="D27" s="93"/>
      <c r="E27" s="93"/>
      <c r="F27" s="4" t="str">
        <f t="shared" si="26"/>
        <v/>
      </c>
      <c r="G27" s="93"/>
      <c r="H27" s="93"/>
      <c r="I27" s="93"/>
      <c r="J27" s="1" t="s">
        <v>15</v>
      </c>
      <c r="K27" s="94" t="e">
        <f t="shared" si="0"/>
        <v>#NUM!</v>
      </c>
      <c r="L27" s="94" t="e">
        <f t="shared" si="1"/>
        <v>#NUM!</v>
      </c>
      <c r="M27" s="94" t="e">
        <f t="shared" si="2"/>
        <v>#NUM!</v>
      </c>
      <c r="N27" s="94" t="e">
        <f t="shared" si="3"/>
        <v>#NUM!</v>
      </c>
      <c r="O27" s="94" t="e">
        <f t="shared" si="4"/>
        <v>#NUM!</v>
      </c>
      <c r="P27" s="94" t="e">
        <f t="shared" si="5"/>
        <v>#N/A</v>
      </c>
      <c r="Q27" s="94" t="e">
        <f t="shared" si="6"/>
        <v>#NUM!</v>
      </c>
      <c r="R27" s="94" t="e">
        <f t="shared" si="7"/>
        <v>#NUM!</v>
      </c>
      <c r="S27" s="94" t="e">
        <f t="shared" si="8"/>
        <v>#NUM!</v>
      </c>
      <c r="T27" s="94" t="e">
        <f t="shared" si="9"/>
        <v>#NUM!</v>
      </c>
      <c r="U27" s="94" t="e">
        <f t="shared" si="10"/>
        <v>#N/A</v>
      </c>
      <c r="V27" s="94" t="e">
        <f t="shared" si="11"/>
        <v>#NUM!</v>
      </c>
      <c r="W27" s="94" t="e">
        <f t="shared" si="12"/>
        <v>#NUM!</v>
      </c>
      <c r="X27" s="94" t="e">
        <f t="shared" si="13"/>
        <v>#NUM!</v>
      </c>
      <c r="Y27" s="94" t="e">
        <f t="shared" si="14"/>
        <v>#NUM!</v>
      </c>
      <c r="Z27" s="94" t="e">
        <f t="shared" si="15"/>
        <v>#N/A</v>
      </c>
      <c r="AA27" s="94" t="e">
        <f t="shared" si="16"/>
        <v>#NUM!</v>
      </c>
      <c r="AB27" s="94" t="e">
        <f t="shared" si="17"/>
        <v>#NUM!</v>
      </c>
      <c r="AC27" s="94" t="e">
        <f t="shared" si="18"/>
        <v>#NUM!</v>
      </c>
      <c r="AD27" s="94" t="e">
        <f t="shared" si="19"/>
        <v>#NUM!</v>
      </c>
      <c r="AE27" s="94" t="e">
        <f t="shared" si="20"/>
        <v>#NUM!</v>
      </c>
      <c r="AF27" s="94" t="e">
        <f t="shared" si="21"/>
        <v>#N/A</v>
      </c>
      <c r="AG27" s="94" t="e">
        <f t="shared" si="22"/>
        <v>#NUM!</v>
      </c>
      <c r="AH27" s="94" t="e">
        <f t="shared" si="23"/>
        <v>#NUM!</v>
      </c>
      <c r="AI27" s="94" t="e">
        <f t="shared" si="24"/>
        <v>#NUM!</v>
      </c>
      <c r="AJ27" s="94" t="e">
        <f t="shared" si="25"/>
        <v>#N/A</v>
      </c>
    </row>
    <row r="28" spans="1:36" ht="12.95" customHeight="1" x14ac:dyDescent="0.15">
      <c r="A28" s="93"/>
      <c r="B28" s="134"/>
      <c r="C28" s="135"/>
      <c r="D28" s="93"/>
      <c r="E28" s="93"/>
      <c r="F28" s="4" t="str">
        <f t="shared" si="26"/>
        <v/>
      </c>
      <c r="G28" s="93"/>
      <c r="H28" s="93"/>
      <c r="I28" s="93"/>
      <c r="J28" s="1" t="s">
        <v>15</v>
      </c>
      <c r="K28" s="94" t="e">
        <f t="shared" si="0"/>
        <v>#NUM!</v>
      </c>
      <c r="L28" s="94" t="e">
        <f t="shared" si="1"/>
        <v>#NUM!</v>
      </c>
      <c r="M28" s="94" t="e">
        <f t="shared" si="2"/>
        <v>#NUM!</v>
      </c>
      <c r="N28" s="94" t="e">
        <f t="shared" si="3"/>
        <v>#NUM!</v>
      </c>
      <c r="O28" s="94" t="e">
        <f t="shared" si="4"/>
        <v>#NUM!</v>
      </c>
      <c r="P28" s="94" t="e">
        <f t="shared" si="5"/>
        <v>#N/A</v>
      </c>
      <c r="Q28" s="94" t="e">
        <f t="shared" si="6"/>
        <v>#NUM!</v>
      </c>
      <c r="R28" s="94" t="e">
        <f t="shared" si="7"/>
        <v>#NUM!</v>
      </c>
      <c r="S28" s="94" t="e">
        <f t="shared" si="8"/>
        <v>#NUM!</v>
      </c>
      <c r="T28" s="94" t="e">
        <f t="shared" si="9"/>
        <v>#NUM!</v>
      </c>
      <c r="U28" s="94" t="e">
        <f t="shared" si="10"/>
        <v>#N/A</v>
      </c>
      <c r="V28" s="94" t="e">
        <f t="shared" si="11"/>
        <v>#NUM!</v>
      </c>
      <c r="W28" s="94" t="e">
        <f t="shared" si="12"/>
        <v>#NUM!</v>
      </c>
      <c r="X28" s="94" t="e">
        <f t="shared" si="13"/>
        <v>#NUM!</v>
      </c>
      <c r="Y28" s="94" t="e">
        <f t="shared" si="14"/>
        <v>#NUM!</v>
      </c>
      <c r="Z28" s="94" t="e">
        <f t="shared" si="15"/>
        <v>#N/A</v>
      </c>
      <c r="AA28" s="94" t="e">
        <f t="shared" si="16"/>
        <v>#NUM!</v>
      </c>
      <c r="AB28" s="94" t="e">
        <f t="shared" si="17"/>
        <v>#NUM!</v>
      </c>
      <c r="AC28" s="94" t="e">
        <f t="shared" si="18"/>
        <v>#NUM!</v>
      </c>
      <c r="AD28" s="94" t="e">
        <f t="shared" si="19"/>
        <v>#NUM!</v>
      </c>
      <c r="AE28" s="94" t="e">
        <f t="shared" si="20"/>
        <v>#NUM!</v>
      </c>
      <c r="AF28" s="94" t="e">
        <f t="shared" si="21"/>
        <v>#N/A</v>
      </c>
      <c r="AG28" s="94" t="e">
        <f t="shared" si="22"/>
        <v>#NUM!</v>
      </c>
      <c r="AH28" s="94" t="e">
        <f t="shared" si="23"/>
        <v>#NUM!</v>
      </c>
      <c r="AI28" s="94" t="e">
        <f t="shared" si="24"/>
        <v>#NUM!</v>
      </c>
      <c r="AJ28" s="94" t="e">
        <f t="shared" si="25"/>
        <v>#N/A</v>
      </c>
    </row>
    <row r="29" spans="1:36" ht="12.95" customHeight="1" x14ac:dyDescent="0.15">
      <c r="A29" s="93"/>
      <c r="B29" s="134"/>
      <c r="C29" s="135"/>
      <c r="D29" s="93"/>
      <c r="E29" s="93"/>
      <c r="F29" s="4" t="str">
        <f t="shared" si="26"/>
        <v/>
      </c>
      <c r="G29" s="93"/>
      <c r="H29" s="93"/>
      <c r="I29" s="93"/>
      <c r="J29" s="1" t="s">
        <v>15</v>
      </c>
      <c r="K29" s="94" t="e">
        <f t="shared" si="0"/>
        <v>#NUM!</v>
      </c>
      <c r="L29" s="94" t="e">
        <f t="shared" si="1"/>
        <v>#NUM!</v>
      </c>
      <c r="M29" s="94" t="e">
        <f t="shared" si="2"/>
        <v>#NUM!</v>
      </c>
      <c r="N29" s="94" t="e">
        <f t="shared" si="3"/>
        <v>#NUM!</v>
      </c>
      <c r="O29" s="94" t="e">
        <f t="shared" si="4"/>
        <v>#NUM!</v>
      </c>
      <c r="P29" s="94" t="e">
        <f t="shared" si="5"/>
        <v>#N/A</v>
      </c>
      <c r="Q29" s="94" t="e">
        <f t="shared" si="6"/>
        <v>#NUM!</v>
      </c>
      <c r="R29" s="94" t="e">
        <f t="shared" si="7"/>
        <v>#NUM!</v>
      </c>
      <c r="S29" s="94" t="e">
        <f t="shared" si="8"/>
        <v>#NUM!</v>
      </c>
      <c r="T29" s="94" t="e">
        <f t="shared" si="9"/>
        <v>#NUM!</v>
      </c>
      <c r="U29" s="94" t="e">
        <f t="shared" si="10"/>
        <v>#N/A</v>
      </c>
      <c r="V29" s="94" t="e">
        <f t="shared" si="11"/>
        <v>#NUM!</v>
      </c>
      <c r="W29" s="94" t="e">
        <f t="shared" si="12"/>
        <v>#NUM!</v>
      </c>
      <c r="X29" s="94" t="e">
        <f t="shared" si="13"/>
        <v>#NUM!</v>
      </c>
      <c r="Y29" s="94" t="e">
        <f t="shared" si="14"/>
        <v>#NUM!</v>
      </c>
      <c r="Z29" s="94" t="e">
        <f t="shared" si="15"/>
        <v>#N/A</v>
      </c>
      <c r="AA29" s="94" t="e">
        <f t="shared" si="16"/>
        <v>#NUM!</v>
      </c>
      <c r="AB29" s="94" t="e">
        <f t="shared" si="17"/>
        <v>#NUM!</v>
      </c>
      <c r="AC29" s="94" t="e">
        <f t="shared" si="18"/>
        <v>#NUM!</v>
      </c>
      <c r="AD29" s="94" t="e">
        <f t="shared" si="19"/>
        <v>#NUM!</v>
      </c>
      <c r="AE29" s="94" t="e">
        <f t="shared" si="20"/>
        <v>#NUM!</v>
      </c>
      <c r="AF29" s="94" t="e">
        <f t="shared" si="21"/>
        <v>#N/A</v>
      </c>
      <c r="AG29" s="94" t="e">
        <f t="shared" si="22"/>
        <v>#NUM!</v>
      </c>
      <c r="AH29" s="94" t="e">
        <f t="shared" si="23"/>
        <v>#NUM!</v>
      </c>
      <c r="AI29" s="94" t="e">
        <f t="shared" si="24"/>
        <v>#NUM!</v>
      </c>
      <c r="AJ29" s="94" t="e">
        <f t="shared" si="25"/>
        <v>#N/A</v>
      </c>
    </row>
    <row r="30" spans="1:36" ht="12.95" customHeight="1" x14ac:dyDescent="0.15">
      <c r="A30" s="93"/>
      <c r="B30" s="134"/>
      <c r="C30" s="135"/>
      <c r="D30" s="93"/>
      <c r="E30" s="93"/>
      <c r="F30" s="4" t="str">
        <f t="shared" si="26"/>
        <v/>
      </c>
      <c r="G30" s="93"/>
      <c r="H30" s="93"/>
      <c r="I30" s="93"/>
      <c r="J30" s="1" t="s">
        <v>15</v>
      </c>
      <c r="K30" s="94" t="e">
        <f t="shared" si="0"/>
        <v>#NUM!</v>
      </c>
      <c r="L30" s="94" t="e">
        <f t="shared" si="1"/>
        <v>#NUM!</v>
      </c>
      <c r="M30" s="94" t="e">
        <f t="shared" si="2"/>
        <v>#NUM!</v>
      </c>
      <c r="N30" s="94" t="e">
        <f t="shared" si="3"/>
        <v>#NUM!</v>
      </c>
      <c r="O30" s="94" t="e">
        <f t="shared" si="4"/>
        <v>#NUM!</v>
      </c>
      <c r="P30" s="94" t="e">
        <f t="shared" si="5"/>
        <v>#N/A</v>
      </c>
      <c r="Q30" s="94" t="e">
        <f t="shared" si="6"/>
        <v>#NUM!</v>
      </c>
      <c r="R30" s="94" t="e">
        <f t="shared" si="7"/>
        <v>#NUM!</v>
      </c>
      <c r="S30" s="94" t="e">
        <f t="shared" si="8"/>
        <v>#NUM!</v>
      </c>
      <c r="T30" s="94" t="e">
        <f t="shared" si="9"/>
        <v>#NUM!</v>
      </c>
      <c r="U30" s="94" t="e">
        <f t="shared" si="10"/>
        <v>#N/A</v>
      </c>
      <c r="V30" s="94" t="e">
        <f t="shared" si="11"/>
        <v>#NUM!</v>
      </c>
      <c r="W30" s="94" t="e">
        <f t="shared" si="12"/>
        <v>#NUM!</v>
      </c>
      <c r="X30" s="94" t="e">
        <f t="shared" si="13"/>
        <v>#NUM!</v>
      </c>
      <c r="Y30" s="94" t="e">
        <f t="shared" si="14"/>
        <v>#NUM!</v>
      </c>
      <c r="Z30" s="94" t="e">
        <f t="shared" si="15"/>
        <v>#N/A</v>
      </c>
      <c r="AA30" s="94" t="e">
        <f t="shared" si="16"/>
        <v>#NUM!</v>
      </c>
      <c r="AB30" s="94" t="e">
        <f t="shared" si="17"/>
        <v>#NUM!</v>
      </c>
      <c r="AC30" s="94" t="e">
        <f t="shared" si="18"/>
        <v>#NUM!</v>
      </c>
      <c r="AD30" s="94" t="e">
        <f t="shared" si="19"/>
        <v>#NUM!</v>
      </c>
      <c r="AE30" s="94" t="e">
        <f t="shared" si="20"/>
        <v>#NUM!</v>
      </c>
      <c r="AF30" s="94" t="e">
        <f t="shared" si="21"/>
        <v>#N/A</v>
      </c>
      <c r="AG30" s="94" t="e">
        <f t="shared" si="22"/>
        <v>#NUM!</v>
      </c>
      <c r="AH30" s="94" t="e">
        <f t="shared" si="23"/>
        <v>#NUM!</v>
      </c>
      <c r="AI30" s="94" t="e">
        <f t="shared" si="24"/>
        <v>#NUM!</v>
      </c>
      <c r="AJ30" s="94" t="e">
        <f t="shared" si="25"/>
        <v>#N/A</v>
      </c>
    </row>
    <row r="31" spans="1:36" ht="12.95" customHeight="1" x14ac:dyDescent="0.15">
      <c r="A31" s="93"/>
      <c r="B31" s="99"/>
      <c r="C31" s="99"/>
      <c r="D31" s="93"/>
      <c r="E31" s="93"/>
      <c r="F31" s="4" t="str">
        <f t="shared" si="26"/>
        <v/>
      </c>
      <c r="G31" s="93"/>
      <c r="H31" s="93"/>
      <c r="I31" s="93"/>
      <c r="J31" s="1" t="s">
        <v>15</v>
      </c>
      <c r="K31" s="94" t="e">
        <f t="shared" si="0"/>
        <v>#NUM!</v>
      </c>
      <c r="L31" s="94" t="e">
        <f t="shared" si="1"/>
        <v>#NUM!</v>
      </c>
      <c r="M31" s="94" t="e">
        <f t="shared" si="2"/>
        <v>#NUM!</v>
      </c>
      <c r="N31" s="94" t="e">
        <f t="shared" si="3"/>
        <v>#NUM!</v>
      </c>
      <c r="O31" s="94" t="e">
        <f t="shared" si="4"/>
        <v>#NUM!</v>
      </c>
      <c r="P31" s="94" t="e">
        <f t="shared" si="5"/>
        <v>#N/A</v>
      </c>
      <c r="Q31" s="94" t="e">
        <f t="shared" si="6"/>
        <v>#NUM!</v>
      </c>
      <c r="R31" s="94" t="e">
        <f t="shared" si="7"/>
        <v>#NUM!</v>
      </c>
      <c r="S31" s="94" t="e">
        <f t="shared" si="8"/>
        <v>#NUM!</v>
      </c>
      <c r="T31" s="94" t="e">
        <f t="shared" si="9"/>
        <v>#NUM!</v>
      </c>
      <c r="U31" s="94" t="e">
        <f t="shared" si="10"/>
        <v>#N/A</v>
      </c>
      <c r="V31" s="94" t="e">
        <f t="shared" si="11"/>
        <v>#NUM!</v>
      </c>
      <c r="W31" s="94" t="e">
        <f t="shared" si="12"/>
        <v>#NUM!</v>
      </c>
      <c r="X31" s="94" t="e">
        <f t="shared" si="13"/>
        <v>#NUM!</v>
      </c>
      <c r="Y31" s="94" t="e">
        <f t="shared" si="14"/>
        <v>#NUM!</v>
      </c>
      <c r="Z31" s="94" t="e">
        <f t="shared" si="15"/>
        <v>#N/A</v>
      </c>
      <c r="AA31" s="94" t="e">
        <f t="shared" si="16"/>
        <v>#NUM!</v>
      </c>
      <c r="AB31" s="94" t="e">
        <f t="shared" si="17"/>
        <v>#NUM!</v>
      </c>
      <c r="AC31" s="94" t="e">
        <f t="shared" si="18"/>
        <v>#NUM!</v>
      </c>
      <c r="AD31" s="94" t="e">
        <f t="shared" si="19"/>
        <v>#NUM!</v>
      </c>
      <c r="AE31" s="94" t="e">
        <f t="shared" si="20"/>
        <v>#NUM!</v>
      </c>
      <c r="AF31" s="94" t="e">
        <f t="shared" si="21"/>
        <v>#N/A</v>
      </c>
      <c r="AG31" s="94" t="e">
        <f t="shared" si="22"/>
        <v>#NUM!</v>
      </c>
      <c r="AH31" s="94" t="e">
        <f t="shared" si="23"/>
        <v>#NUM!</v>
      </c>
      <c r="AI31" s="94" t="e">
        <f t="shared" si="24"/>
        <v>#NUM!</v>
      </c>
      <c r="AJ31" s="94" t="e">
        <f t="shared" si="25"/>
        <v>#N/A</v>
      </c>
    </row>
    <row r="32" spans="1:36" ht="12.95" customHeight="1" x14ac:dyDescent="0.15">
      <c r="A32" s="93"/>
      <c r="B32" s="99"/>
      <c r="C32" s="99"/>
      <c r="D32" s="93"/>
      <c r="E32" s="93"/>
      <c r="F32" s="4" t="str">
        <f t="shared" si="26"/>
        <v/>
      </c>
      <c r="G32" s="93"/>
      <c r="H32" s="93"/>
      <c r="I32" s="93"/>
      <c r="J32" s="1" t="s">
        <v>15</v>
      </c>
      <c r="K32" s="94" t="e">
        <f t="shared" si="0"/>
        <v>#NUM!</v>
      </c>
      <c r="L32" s="94" t="e">
        <f t="shared" si="1"/>
        <v>#NUM!</v>
      </c>
      <c r="M32" s="94" t="e">
        <f t="shared" si="2"/>
        <v>#NUM!</v>
      </c>
      <c r="N32" s="94" t="e">
        <f t="shared" si="3"/>
        <v>#NUM!</v>
      </c>
      <c r="O32" s="94" t="e">
        <f t="shared" si="4"/>
        <v>#NUM!</v>
      </c>
      <c r="P32" s="94" t="e">
        <f t="shared" si="5"/>
        <v>#N/A</v>
      </c>
      <c r="Q32" s="94" t="e">
        <f t="shared" si="6"/>
        <v>#NUM!</v>
      </c>
      <c r="R32" s="94" t="e">
        <f t="shared" si="7"/>
        <v>#NUM!</v>
      </c>
      <c r="S32" s="94" t="e">
        <f t="shared" si="8"/>
        <v>#NUM!</v>
      </c>
      <c r="T32" s="94" t="e">
        <f t="shared" si="9"/>
        <v>#NUM!</v>
      </c>
      <c r="U32" s="94" t="e">
        <f t="shared" si="10"/>
        <v>#N/A</v>
      </c>
      <c r="V32" s="94" t="e">
        <f t="shared" si="11"/>
        <v>#NUM!</v>
      </c>
      <c r="W32" s="94" t="e">
        <f t="shared" si="12"/>
        <v>#NUM!</v>
      </c>
      <c r="X32" s="94" t="e">
        <f t="shared" si="13"/>
        <v>#NUM!</v>
      </c>
      <c r="Y32" s="94" t="e">
        <f t="shared" si="14"/>
        <v>#NUM!</v>
      </c>
      <c r="Z32" s="94" t="e">
        <f t="shared" si="15"/>
        <v>#N/A</v>
      </c>
      <c r="AA32" s="94" t="e">
        <f t="shared" si="16"/>
        <v>#NUM!</v>
      </c>
      <c r="AB32" s="94" t="e">
        <f t="shared" si="17"/>
        <v>#NUM!</v>
      </c>
      <c r="AC32" s="94" t="e">
        <f t="shared" si="18"/>
        <v>#NUM!</v>
      </c>
      <c r="AD32" s="94" t="e">
        <f t="shared" si="19"/>
        <v>#NUM!</v>
      </c>
      <c r="AE32" s="94" t="e">
        <f t="shared" si="20"/>
        <v>#NUM!</v>
      </c>
      <c r="AF32" s="94" t="e">
        <f t="shared" si="21"/>
        <v>#N/A</v>
      </c>
      <c r="AG32" s="94" t="e">
        <f t="shared" si="22"/>
        <v>#NUM!</v>
      </c>
      <c r="AH32" s="94" t="e">
        <f t="shared" si="23"/>
        <v>#NUM!</v>
      </c>
      <c r="AI32" s="94" t="e">
        <f t="shared" si="24"/>
        <v>#NUM!</v>
      </c>
      <c r="AJ32" s="94" t="e">
        <f t="shared" si="25"/>
        <v>#N/A</v>
      </c>
    </row>
    <row r="33" spans="1:36" ht="12.95" customHeight="1" x14ac:dyDescent="0.15">
      <c r="A33" s="93"/>
      <c r="B33" s="99"/>
      <c r="C33" s="99"/>
      <c r="D33" s="93"/>
      <c r="E33" s="93"/>
      <c r="F33" s="4" t="str">
        <f t="shared" si="26"/>
        <v/>
      </c>
      <c r="G33" s="93"/>
      <c r="H33" s="93"/>
      <c r="I33" s="93"/>
      <c r="J33" s="1" t="s">
        <v>15</v>
      </c>
      <c r="K33" s="94" t="e">
        <f t="shared" si="0"/>
        <v>#NUM!</v>
      </c>
      <c r="L33" s="94" t="e">
        <f t="shared" si="1"/>
        <v>#NUM!</v>
      </c>
      <c r="M33" s="94" t="e">
        <f t="shared" si="2"/>
        <v>#NUM!</v>
      </c>
      <c r="N33" s="94" t="e">
        <f t="shared" si="3"/>
        <v>#NUM!</v>
      </c>
      <c r="O33" s="94" t="e">
        <f t="shared" si="4"/>
        <v>#NUM!</v>
      </c>
      <c r="P33" s="94" t="e">
        <f t="shared" si="5"/>
        <v>#N/A</v>
      </c>
      <c r="Q33" s="94" t="e">
        <f t="shared" si="6"/>
        <v>#NUM!</v>
      </c>
      <c r="R33" s="94" t="e">
        <f t="shared" si="7"/>
        <v>#NUM!</v>
      </c>
      <c r="S33" s="94" t="e">
        <f t="shared" si="8"/>
        <v>#NUM!</v>
      </c>
      <c r="T33" s="94" t="e">
        <f t="shared" si="9"/>
        <v>#NUM!</v>
      </c>
      <c r="U33" s="94" t="e">
        <f t="shared" si="10"/>
        <v>#N/A</v>
      </c>
      <c r="V33" s="94" t="e">
        <f t="shared" si="11"/>
        <v>#NUM!</v>
      </c>
      <c r="W33" s="94" t="e">
        <f t="shared" si="12"/>
        <v>#NUM!</v>
      </c>
      <c r="X33" s="94" t="e">
        <f t="shared" si="13"/>
        <v>#NUM!</v>
      </c>
      <c r="Y33" s="94" t="e">
        <f t="shared" si="14"/>
        <v>#NUM!</v>
      </c>
      <c r="Z33" s="94" t="e">
        <f t="shared" si="15"/>
        <v>#N/A</v>
      </c>
      <c r="AA33" s="94" t="e">
        <f t="shared" si="16"/>
        <v>#NUM!</v>
      </c>
      <c r="AB33" s="94" t="e">
        <f t="shared" si="17"/>
        <v>#NUM!</v>
      </c>
      <c r="AC33" s="94" t="e">
        <f t="shared" si="18"/>
        <v>#NUM!</v>
      </c>
      <c r="AD33" s="94" t="e">
        <f t="shared" si="19"/>
        <v>#NUM!</v>
      </c>
      <c r="AE33" s="94" t="e">
        <f t="shared" si="20"/>
        <v>#NUM!</v>
      </c>
      <c r="AF33" s="94" t="e">
        <f t="shared" si="21"/>
        <v>#N/A</v>
      </c>
      <c r="AG33" s="94" t="e">
        <f t="shared" si="22"/>
        <v>#NUM!</v>
      </c>
      <c r="AH33" s="94" t="e">
        <f t="shared" si="23"/>
        <v>#NUM!</v>
      </c>
      <c r="AI33" s="94" t="e">
        <f t="shared" si="24"/>
        <v>#NUM!</v>
      </c>
      <c r="AJ33" s="94" t="e">
        <f t="shared" si="25"/>
        <v>#N/A</v>
      </c>
    </row>
    <row r="34" spans="1:36" ht="12.95" customHeight="1" x14ac:dyDescent="0.15">
      <c r="A34" s="93"/>
      <c r="B34" s="99"/>
      <c r="C34" s="99"/>
      <c r="D34" s="93"/>
      <c r="E34" s="93"/>
      <c r="F34" s="4" t="str">
        <f t="shared" si="26"/>
        <v/>
      </c>
      <c r="G34" s="93"/>
      <c r="H34" s="93"/>
      <c r="I34" s="93"/>
      <c r="K34" s="94" t="e">
        <f t="shared" si="0"/>
        <v>#NUM!</v>
      </c>
      <c r="L34" s="94" t="e">
        <f t="shared" si="1"/>
        <v>#NUM!</v>
      </c>
      <c r="M34" s="94" t="e">
        <f t="shared" si="2"/>
        <v>#NUM!</v>
      </c>
      <c r="N34" s="94" t="e">
        <f t="shared" si="3"/>
        <v>#NUM!</v>
      </c>
      <c r="O34" s="94" t="e">
        <f t="shared" si="4"/>
        <v>#NUM!</v>
      </c>
      <c r="P34" s="94" t="e">
        <f t="shared" si="5"/>
        <v>#N/A</v>
      </c>
      <c r="Q34" s="94" t="e">
        <f t="shared" si="6"/>
        <v>#NUM!</v>
      </c>
      <c r="R34" s="94" t="e">
        <f t="shared" si="7"/>
        <v>#NUM!</v>
      </c>
      <c r="S34" s="94" t="e">
        <f t="shared" si="8"/>
        <v>#NUM!</v>
      </c>
      <c r="T34" s="94" t="e">
        <f t="shared" si="9"/>
        <v>#NUM!</v>
      </c>
      <c r="U34" s="94" t="e">
        <f t="shared" si="10"/>
        <v>#N/A</v>
      </c>
      <c r="V34" s="94" t="e">
        <f t="shared" si="11"/>
        <v>#NUM!</v>
      </c>
      <c r="W34" s="94" t="e">
        <f t="shared" si="12"/>
        <v>#NUM!</v>
      </c>
      <c r="X34" s="94" t="e">
        <f t="shared" si="13"/>
        <v>#NUM!</v>
      </c>
      <c r="Y34" s="94" t="e">
        <f t="shared" si="14"/>
        <v>#NUM!</v>
      </c>
      <c r="Z34" s="94" t="e">
        <f t="shared" si="15"/>
        <v>#N/A</v>
      </c>
      <c r="AA34" s="94" t="e">
        <f t="shared" si="16"/>
        <v>#NUM!</v>
      </c>
      <c r="AB34" s="94" t="e">
        <f t="shared" si="17"/>
        <v>#NUM!</v>
      </c>
      <c r="AC34" s="94" t="e">
        <f t="shared" si="18"/>
        <v>#NUM!</v>
      </c>
      <c r="AD34" s="94" t="e">
        <f t="shared" si="19"/>
        <v>#NUM!</v>
      </c>
      <c r="AE34" s="94" t="e">
        <f t="shared" si="20"/>
        <v>#NUM!</v>
      </c>
      <c r="AF34" s="94" t="e">
        <f t="shared" si="21"/>
        <v>#N/A</v>
      </c>
      <c r="AG34" s="94" t="e">
        <f t="shared" si="22"/>
        <v>#NUM!</v>
      </c>
      <c r="AH34" s="94" t="e">
        <f t="shared" si="23"/>
        <v>#NUM!</v>
      </c>
      <c r="AI34" s="94" t="e">
        <f t="shared" si="24"/>
        <v>#NUM!</v>
      </c>
      <c r="AJ34" s="94" t="e">
        <f t="shared" si="25"/>
        <v>#N/A</v>
      </c>
    </row>
    <row r="35" spans="1:36" ht="12.95" customHeight="1" x14ac:dyDescent="0.15">
      <c r="A35" s="93"/>
      <c r="B35" s="99"/>
      <c r="C35" s="99"/>
      <c r="D35" s="93"/>
      <c r="E35" s="93"/>
      <c r="F35" s="4" t="str">
        <f t="shared" si="26"/>
        <v/>
      </c>
      <c r="G35" s="93"/>
      <c r="H35" s="93"/>
      <c r="I35" s="93"/>
      <c r="K35" s="94" t="e">
        <f t="shared" si="0"/>
        <v>#NUM!</v>
      </c>
      <c r="L35" s="94" t="e">
        <f t="shared" si="1"/>
        <v>#NUM!</v>
      </c>
      <c r="M35" s="94" t="e">
        <f t="shared" si="2"/>
        <v>#NUM!</v>
      </c>
      <c r="N35" s="94" t="e">
        <f t="shared" si="3"/>
        <v>#NUM!</v>
      </c>
      <c r="O35" s="94" t="e">
        <f t="shared" si="4"/>
        <v>#NUM!</v>
      </c>
      <c r="P35" s="94" t="e">
        <f t="shared" si="5"/>
        <v>#N/A</v>
      </c>
      <c r="Q35" s="94" t="e">
        <f t="shared" si="6"/>
        <v>#NUM!</v>
      </c>
      <c r="R35" s="94" t="e">
        <f t="shared" si="7"/>
        <v>#NUM!</v>
      </c>
      <c r="S35" s="94" t="e">
        <f t="shared" si="8"/>
        <v>#NUM!</v>
      </c>
      <c r="T35" s="94" t="e">
        <f t="shared" si="9"/>
        <v>#NUM!</v>
      </c>
      <c r="U35" s="94" t="e">
        <f t="shared" si="10"/>
        <v>#N/A</v>
      </c>
      <c r="V35" s="94" t="e">
        <f t="shared" si="11"/>
        <v>#NUM!</v>
      </c>
      <c r="W35" s="94" t="e">
        <f t="shared" si="12"/>
        <v>#NUM!</v>
      </c>
      <c r="X35" s="94" t="e">
        <f t="shared" si="13"/>
        <v>#NUM!</v>
      </c>
      <c r="Y35" s="94" t="e">
        <f t="shared" si="14"/>
        <v>#NUM!</v>
      </c>
      <c r="Z35" s="94" t="e">
        <f t="shared" si="15"/>
        <v>#N/A</v>
      </c>
      <c r="AA35" s="94" t="e">
        <f t="shared" si="16"/>
        <v>#NUM!</v>
      </c>
      <c r="AB35" s="94" t="e">
        <f t="shared" si="17"/>
        <v>#NUM!</v>
      </c>
      <c r="AC35" s="94" t="e">
        <f t="shared" si="18"/>
        <v>#NUM!</v>
      </c>
      <c r="AD35" s="94" t="e">
        <f t="shared" si="19"/>
        <v>#NUM!</v>
      </c>
      <c r="AE35" s="94" t="e">
        <f t="shared" si="20"/>
        <v>#NUM!</v>
      </c>
      <c r="AF35" s="94" t="e">
        <f t="shared" si="21"/>
        <v>#N/A</v>
      </c>
      <c r="AG35" s="94" t="e">
        <f t="shared" si="22"/>
        <v>#NUM!</v>
      </c>
      <c r="AH35" s="94" t="e">
        <f t="shared" si="23"/>
        <v>#NUM!</v>
      </c>
      <c r="AI35" s="94" t="e">
        <f t="shared" si="24"/>
        <v>#NUM!</v>
      </c>
      <c r="AJ35" s="94" t="e">
        <f t="shared" si="25"/>
        <v>#N/A</v>
      </c>
    </row>
    <row r="36" spans="1:36" ht="12.95" customHeight="1" x14ac:dyDescent="0.15">
      <c r="A36" s="93"/>
      <c r="B36" s="99"/>
      <c r="C36" s="99"/>
      <c r="D36" s="93"/>
      <c r="E36" s="93"/>
      <c r="F36" s="4" t="str">
        <f t="shared" si="26"/>
        <v/>
      </c>
      <c r="G36" s="93"/>
      <c r="H36" s="93"/>
      <c r="I36" s="93"/>
      <c r="K36" s="94" t="e">
        <f t="shared" si="0"/>
        <v>#NUM!</v>
      </c>
      <c r="L36" s="94" t="e">
        <f t="shared" si="1"/>
        <v>#NUM!</v>
      </c>
      <c r="M36" s="94" t="e">
        <f t="shared" si="2"/>
        <v>#NUM!</v>
      </c>
      <c r="N36" s="94" t="e">
        <f t="shared" si="3"/>
        <v>#NUM!</v>
      </c>
      <c r="O36" s="94" t="e">
        <f t="shared" si="4"/>
        <v>#NUM!</v>
      </c>
      <c r="P36" s="94" t="e">
        <f t="shared" si="5"/>
        <v>#N/A</v>
      </c>
      <c r="Q36" s="94" t="e">
        <f t="shared" si="6"/>
        <v>#NUM!</v>
      </c>
      <c r="R36" s="94" t="e">
        <f t="shared" si="7"/>
        <v>#NUM!</v>
      </c>
      <c r="S36" s="94" t="e">
        <f t="shared" si="8"/>
        <v>#NUM!</v>
      </c>
      <c r="T36" s="94" t="e">
        <f t="shared" si="9"/>
        <v>#NUM!</v>
      </c>
      <c r="U36" s="94" t="e">
        <f t="shared" si="10"/>
        <v>#N/A</v>
      </c>
      <c r="V36" s="94" t="e">
        <f t="shared" si="11"/>
        <v>#NUM!</v>
      </c>
      <c r="W36" s="94" t="e">
        <f t="shared" si="12"/>
        <v>#NUM!</v>
      </c>
      <c r="X36" s="94" t="e">
        <f t="shared" si="13"/>
        <v>#NUM!</v>
      </c>
      <c r="Y36" s="94" t="e">
        <f t="shared" si="14"/>
        <v>#NUM!</v>
      </c>
      <c r="Z36" s="94" t="e">
        <f t="shared" si="15"/>
        <v>#N/A</v>
      </c>
      <c r="AA36" s="94" t="e">
        <f t="shared" si="16"/>
        <v>#NUM!</v>
      </c>
      <c r="AB36" s="94" t="e">
        <f t="shared" si="17"/>
        <v>#NUM!</v>
      </c>
      <c r="AC36" s="94" t="e">
        <f t="shared" si="18"/>
        <v>#NUM!</v>
      </c>
      <c r="AD36" s="94" t="e">
        <f t="shared" si="19"/>
        <v>#NUM!</v>
      </c>
      <c r="AE36" s="94" t="e">
        <f t="shared" si="20"/>
        <v>#NUM!</v>
      </c>
      <c r="AF36" s="94" t="e">
        <f t="shared" si="21"/>
        <v>#N/A</v>
      </c>
      <c r="AG36" s="94" t="e">
        <f t="shared" si="22"/>
        <v>#NUM!</v>
      </c>
      <c r="AH36" s="94" t="e">
        <f t="shared" si="23"/>
        <v>#NUM!</v>
      </c>
      <c r="AI36" s="94" t="e">
        <f t="shared" si="24"/>
        <v>#NUM!</v>
      </c>
      <c r="AJ36" s="94" t="e">
        <f t="shared" si="25"/>
        <v>#N/A</v>
      </c>
    </row>
    <row r="37" spans="1:36" ht="12.95" customHeight="1" x14ac:dyDescent="0.15">
      <c r="A37" s="93"/>
      <c r="B37" s="99"/>
      <c r="C37" s="99"/>
      <c r="D37" s="93"/>
      <c r="E37" s="93"/>
      <c r="F37" s="4" t="str">
        <f t="shared" si="26"/>
        <v/>
      </c>
      <c r="G37" s="93"/>
      <c r="H37" s="93"/>
      <c r="I37" s="93"/>
      <c r="K37" s="94" t="e">
        <f t="shared" si="0"/>
        <v>#NUM!</v>
      </c>
      <c r="L37" s="94" t="e">
        <f t="shared" si="1"/>
        <v>#NUM!</v>
      </c>
      <c r="M37" s="94" t="e">
        <f t="shared" si="2"/>
        <v>#NUM!</v>
      </c>
      <c r="N37" s="94" t="e">
        <f t="shared" si="3"/>
        <v>#NUM!</v>
      </c>
      <c r="O37" s="94" t="e">
        <f t="shared" si="4"/>
        <v>#NUM!</v>
      </c>
      <c r="P37" s="94" t="e">
        <f t="shared" si="5"/>
        <v>#N/A</v>
      </c>
      <c r="Q37" s="94" t="e">
        <f t="shared" si="6"/>
        <v>#NUM!</v>
      </c>
      <c r="R37" s="94" t="e">
        <f t="shared" si="7"/>
        <v>#NUM!</v>
      </c>
      <c r="S37" s="94" t="e">
        <f t="shared" si="8"/>
        <v>#NUM!</v>
      </c>
      <c r="T37" s="94" t="e">
        <f t="shared" si="9"/>
        <v>#NUM!</v>
      </c>
      <c r="U37" s="94" t="e">
        <f t="shared" si="10"/>
        <v>#N/A</v>
      </c>
      <c r="V37" s="94" t="e">
        <f t="shared" si="11"/>
        <v>#NUM!</v>
      </c>
      <c r="W37" s="94" t="e">
        <f t="shared" si="12"/>
        <v>#NUM!</v>
      </c>
      <c r="X37" s="94" t="e">
        <f t="shared" si="13"/>
        <v>#NUM!</v>
      </c>
      <c r="Y37" s="94" t="e">
        <f t="shared" si="14"/>
        <v>#NUM!</v>
      </c>
      <c r="Z37" s="94" t="e">
        <f t="shared" si="15"/>
        <v>#N/A</v>
      </c>
      <c r="AA37" s="94" t="e">
        <f t="shared" si="16"/>
        <v>#NUM!</v>
      </c>
      <c r="AB37" s="94" t="e">
        <f t="shared" si="17"/>
        <v>#NUM!</v>
      </c>
      <c r="AC37" s="94" t="e">
        <f t="shared" si="18"/>
        <v>#NUM!</v>
      </c>
      <c r="AD37" s="94" t="e">
        <f t="shared" si="19"/>
        <v>#NUM!</v>
      </c>
      <c r="AE37" s="94" t="e">
        <f t="shared" si="20"/>
        <v>#NUM!</v>
      </c>
      <c r="AF37" s="94" t="e">
        <f t="shared" si="21"/>
        <v>#N/A</v>
      </c>
      <c r="AG37" s="94" t="e">
        <f t="shared" si="22"/>
        <v>#NUM!</v>
      </c>
      <c r="AH37" s="94" t="e">
        <f t="shared" si="23"/>
        <v>#NUM!</v>
      </c>
      <c r="AI37" s="94" t="e">
        <f t="shared" si="24"/>
        <v>#NUM!</v>
      </c>
      <c r="AJ37" s="94" t="e">
        <f t="shared" si="25"/>
        <v>#N/A</v>
      </c>
    </row>
    <row r="38" spans="1:36" ht="12.95" customHeight="1" x14ac:dyDescent="0.15">
      <c r="A38" s="93"/>
      <c r="B38" s="99"/>
      <c r="C38" s="99"/>
      <c r="D38" s="93"/>
      <c r="E38" s="93"/>
      <c r="F38" s="4" t="str">
        <f t="shared" si="26"/>
        <v/>
      </c>
      <c r="G38" s="93"/>
      <c r="H38" s="93"/>
      <c r="I38" s="93"/>
      <c r="K38" s="94" t="e">
        <f t="shared" si="0"/>
        <v>#NUM!</v>
      </c>
      <c r="L38" s="94" t="e">
        <f t="shared" si="1"/>
        <v>#NUM!</v>
      </c>
      <c r="M38" s="94" t="e">
        <f t="shared" si="2"/>
        <v>#NUM!</v>
      </c>
      <c r="N38" s="94" t="e">
        <f t="shared" si="3"/>
        <v>#NUM!</v>
      </c>
      <c r="O38" s="94" t="e">
        <f t="shared" si="4"/>
        <v>#NUM!</v>
      </c>
      <c r="P38" s="94" t="e">
        <f t="shared" si="5"/>
        <v>#N/A</v>
      </c>
      <c r="Q38" s="94" t="e">
        <f t="shared" si="6"/>
        <v>#NUM!</v>
      </c>
      <c r="R38" s="94" t="e">
        <f t="shared" si="7"/>
        <v>#NUM!</v>
      </c>
      <c r="S38" s="94" t="e">
        <f t="shared" si="8"/>
        <v>#NUM!</v>
      </c>
      <c r="T38" s="94" t="e">
        <f t="shared" si="9"/>
        <v>#NUM!</v>
      </c>
      <c r="U38" s="94" t="e">
        <f t="shared" si="10"/>
        <v>#N/A</v>
      </c>
      <c r="V38" s="94" t="e">
        <f t="shared" si="11"/>
        <v>#NUM!</v>
      </c>
      <c r="W38" s="94" t="e">
        <f t="shared" si="12"/>
        <v>#NUM!</v>
      </c>
      <c r="X38" s="94" t="e">
        <f t="shared" si="13"/>
        <v>#NUM!</v>
      </c>
      <c r="Y38" s="94" t="e">
        <f t="shared" si="14"/>
        <v>#NUM!</v>
      </c>
      <c r="Z38" s="94" t="e">
        <f t="shared" si="15"/>
        <v>#N/A</v>
      </c>
      <c r="AA38" s="94" t="e">
        <f t="shared" si="16"/>
        <v>#NUM!</v>
      </c>
      <c r="AB38" s="94" t="e">
        <f t="shared" si="17"/>
        <v>#NUM!</v>
      </c>
      <c r="AC38" s="94" t="e">
        <f t="shared" si="18"/>
        <v>#NUM!</v>
      </c>
      <c r="AD38" s="94" t="e">
        <f t="shared" si="19"/>
        <v>#NUM!</v>
      </c>
      <c r="AE38" s="94" t="e">
        <f t="shared" si="20"/>
        <v>#NUM!</v>
      </c>
      <c r="AF38" s="94" t="e">
        <f t="shared" si="21"/>
        <v>#N/A</v>
      </c>
      <c r="AG38" s="94" t="e">
        <f t="shared" si="22"/>
        <v>#NUM!</v>
      </c>
      <c r="AH38" s="94" t="e">
        <f t="shared" si="23"/>
        <v>#NUM!</v>
      </c>
      <c r="AI38" s="94" t="e">
        <f t="shared" si="24"/>
        <v>#NUM!</v>
      </c>
      <c r="AJ38" s="94" t="e">
        <f t="shared" si="25"/>
        <v>#N/A</v>
      </c>
    </row>
    <row r="39" spans="1:36" ht="12.95" customHeight="1" x14ac:dyDescent="0.15">
      <c r="A39" s="93"/>
      <c r="B39" s="99"/>
      <c r="C39" s="99"/>
      <c r="D39" s="93"/>
      <c r="E39" s="93"/>
      <c r="F39" s="4" t="str">
        <f t="shared" si="26"/>
        <v/>
      </c>
      <c r="G39" s="93"/>
      <c r="H39" s="93"/>
      <c r="I39" s="93"/>
      <c r="K39" s="94" t="e">
        <f t="shared" si="0"/>
        <v>#NUM!</v>
      </c>
      <c r="L39" s="94" t="e">
        <f t="shared" si="1"/>
        <v>#NUM!</v>
      </c>
      <c r="M39" s="94" t="e">
        <f t="shared" si="2"/>
        <v>#NUM!</v>
      </c>
      <c r="N39" s="94" t="e">
        <f t="shared" si="3"/>
        <v>#NUM!</v>
      </c>
      <c r="O39" s="94" t="e">
        <f t="shared" si="4"/>
        <v>#NUM!</v>
      </c>
      <c r="P39" s="94" t="e">
        <f t="shared" si="5"/>
        <v>#N/A</v>
      </c>
      <c r="Q39" s="94" t="e">
        <f t="shared" si="6"/>
        <v>#NUM!</v>
      </c>
      <c r="R39" s="94" t="e">
        <f t="shared" si="7"/>
        <v>#NUM!</v>
      </c>
      <c r="S39" s="94" t="e">
        <f t="shared" si="8"/>
        <v>#NUM!</v>
      </c>
      <c r="T39" s="94" t="e">
        <f t="shared" si="9"/>
        <v>#NUM!</v>
      </c>
      <c r="U39" s="94" t="e">
        <f t="shared" si="10"/>
        <v>#N/A</v>
      </c>
      <c r="V39" s="94" t="e">
        <f t="shared" si="11"/>
        <v>#NUM!</v>
      </c>
      <c r="W39" s="94" t="e">
        <f t="shared" si="12"/>
        <v>#NUM!</v>
      </c>
      <c r="X39" s="94" t="e">
        <f t="shared" si="13"/>
        <v>#NUM!</v>
      </c>
      <c r="Y39" s="94" t="e">
        <f t="shared" si="14"/>
        <v>#NUM!</v>
      </c>
      <c r="Z39" s="94" t="e">
        <f t="shared" si="15"/>
        <v>#N/A</v>
      </c>
      <c r="AA39" s="94" t="e">
        <f t="shared" si="16"/>
        <v>#NUM!</v>
      </c>
      <c r="AB39" s="94" t="e">
        <f t="shared" si="17"/>
        <v>#NUM!</v>
      </c>
      <c r="AC39" s="94" t="e">
        <f t="shared" si="18"/>
        <v>#NUM!</v>
      </c>
      <c r="AD39" s="94" t="e">
        <f t="shared" si="19"/>
        <v>#NUM!</v>
      </c>
      <c r="AE39" s="94" t="e">
        <f t="shared" si="20"/>
        <v>#NUM!</v>
      </c>
      <c r="AF39" s="94" t="e">
        <f t="shared" si="21"/>
        <v>#N/A</v>
      </c>
      <c r="AG39" s="94" t="e">
        <f t="shared" si="22"/>
        <v>#NUM!</v>
      </c>
      <c r="AH39" s="94" t="e">
        <f t="shared" si="23"/>
        <v>#NUM!</v>
      </c>
      <c r="AI39" s="94" t="e">
        <f t="shared" si="24"/>
        <v>#NUM!</v>
      </c>
      <c r="AJ39" s="94" t="e">
        <f t="shared" si="25"/>
        <v>#N/A</v>
      </c>
    </row>
    <row r="40" spans="1:36" ht="12.95" customHeight="1" x14ac:dyDescent="0.15">
      <c r="A40" s="93"/>
      <c r="B40" s="99"/>
      <c r="C40" s="99"/>
      <c r="D40" s="93"/>
      <c r="E40" s="93"/>
      <c r="F40" s="4" t="str">
        <f t="shared" si="26"/>
        <v/>
      </c>
      <c r="G40" s="93"/>
      <c r="H40" s="93"/>
      <c r="I40" s="93"/>
      <c r="K40" s="94" t="e">
        <f t="shared" si="0"/>
        <v>#NUM!</v>
      </c>
      <c r="L40" s="94" t="e">
        <f t="shared" si="1"/>
        <v>#NUM!</v>
      </c>
      <c r="M40" s="94" t="e">
        <f t="shared" si="2"/>
        <v>#NUM!</v>
      </c>
      <c r="N40" s="94" t="e">
        <f t="shared" si="3"/>
        <v>#NUM!</v>
      </c>
      <c r="O40" s="94" t="e">
        <f t="shared" si="4"/>
        <v>#NUM!</v>
      </c>
      <c r="P40" s="94" t="e">
        <f t="shared" si="5"/>
        <v>#N/A</v>
      </c>
      <c r="Q40" s="94" t="e">
        <f t="shared" si="6"/>
        <v>#NUM!</v>
      </c>
      <c r="R40" s="94" t="e">
        <f t="shared" si="7"/>
        <v>#NUM!</v>
      </c>
      <c r="S40" s="94" t="e">
        <f t="shared" si="8"/>
        <v>#NUM!</v>
      </c>
      <c r="T40" s="94" t="e">
        <f t="shared" si="9"/>
        <v>#NUM!</v>
      </c>
      <c r="U40" s="94" t="e">
        <f t="shared" si="10"/>
        <v>#N/A</v>
      </c>
      <c r="V40" s="94" t="e">
        <f t="shared" si="11"/>
        <v>#NUM!</v>
      </c>
      <c r="W40" s="94" t="e">
        <f t="shared" si="12"/>
        <v>#NUM!</v>
      </c>
      <c r="X40" s="94" t="e">
        <f t="shared" si="13"/>
        <v>#NUM!</v>
      </c>
      <c r="Y40" s="94" t="e">
        <f t="shared" si="14"/>
        <v>#NUM!</v>
      </c>
      <c r="Z40" s="94" t="e">
        <f t="shared" si="15"/>
        <v>#N/A</v>
      </c>
      <c r="AA40" s="94" t="e">
        <f t="shared" si="16"/>
        <v>#NUM!</v>
      </c>
      <c r="AB40" s="94" t="e">
        <f t="shared" si="17"/>
        <v>#NUM!</v>
      </c>
      <c r="AC40" s="94" t="e">
        <f t="shared" si="18"/>
        <v>#NUM!</v>
      </c>
      <c r="AD40" s="94" t="e">
        <f t="shared" si="19"/>
        <v>#NUM!</v>
      </c>
      <c r="AE40" s="94" t="e">
        <f t="shared" si="20"/>
        <v>#NUM!</v>
      </c>
      <c r="AF40" s="94" t="e">
        <f t="shared" si="21"/>
        <v>#N/A</v>
      </c>
      <c r="AG40" s="94" t="e">
        <f t="shared" si="22"/>
        <v>#NUM!</v>
      </c>
      <c r="AH40" s="94" t="e">
        <f t="shared" si="23"/>
        <v>#NUM!</v>
      </c>
      <c r="AI40" s="94" t="e">
        <f t="shared" si="24"/>
        <v>#NUM!</v>
      </c>
      <c r="AJ40" s="94" t="e">
        <f t="shared" si="25"/>
        <v>#N/A</v>
      </c>
    </row>
    <row r="41" spans="1:36" ht="12.95" customHeight="1" x14ac:dyDescent="0.15">
      <c r="A41" s="93"/>
      <c r="B41" s="99"/>
      <c r="C41" s="99"/>
      <c r="D41" s="41"/>
      <c r="E41" s="41"/>
      <c r="F41" s="4" t="str">
        <f t="shared" si="26"/>
        <v/>
      </c>
      <c r="G41" s="93"/>
      <c r="H41" s="93"/>
      <c r="I41" s="93"/>
      <c r="K41" s="94" t="e">
        <f t="shared" si="0"/>
        <v>#NUM!</v>
      </c>
      <c r="L41" s="94" t="e">
        <f t="shared" si="1"/>
        <v>#NUM!</v>
      </c>
      <c r="M41" s="94" t="e">
        <f t="shared" si="2"/>
        <v>#NUM!</v>
      </c>
      <c r="N41" s="94" t="e">
        <f t="shared" si="3"/>
        <v>#NUM!</v>
      </c>
      <c r="O41" s="94" t="e">
        <f t="shared" si="4"/>
        <v>#NUM!</v>
      </c>
      <c r="P41" s="94" t="e">
        <f t="shared" si="5"/>
        <v>#N/A</v>
      </c>
      <c r="Q41" s="94" t="e">
        <f t="shared" si="6"/>
        <v>#NUM!</v>
      </c>
      <c r="R41" s="94" t="e">
        <f t="shared" si="7"/>
        <v>#NUM!</v>
      </c>
      <c r="S41" s="94" t="e">
        <f t="shared" si="8"/>
        <v>#NUM!</v>
      </c>
      <c r="T41" s="94" t="e">
        <f t="shared" si="9"/>
        <v>#NUM!</v>
      </c>
      <c r="U41" s="94" t="e">
        <f t="shared" si="10"/>
        <v>#N/A</v>
      </c>
      <c r="V41" s="94" t="e">
        <f t="shared" si="11"/>
        <v>#NUM!</v>
      </c>
      <c r="W41" s="94" t="e">
        <f t="shared" si="12"/>
        <v>#NUM!</v>
      </c>
      <c r="X41" s="94" t="e">
        <f t="shared" si="13"/>
        <v>#NUM!</v>
      </c>
      <c r="Y41" s="94" t="e">
        <f t="shared" si="14"/>
        <v>#NUM!</v>
      </c>
      <c r="Z41" s="94" t="e">
        <f t="shared" si="15"/>
        <v>#N/A</v>
      </c>
      <c r="AA41" s="94" t="e">
        <f t="shared" si="16"/>
        <v>#NUM!</v>
      </c>
      <c r="AB41" s="94" t="e">
        <f t="shared" si="17"/>
        <v>#NUM!</v>
      </c>
      <c r="AC41" s="94" t="e">
        <f t="shared" si="18"/>
        <v>#NUM!</v>
      </c>
      <c r="AD41" s="94" t="e">
        <f t="shared" si="19"/>
        <v>#NUM!</v>
      </c>
      <c r="AE41" s="94" t="e">
        <f t="shared" si="20"/>
        <v>#NUM!</v>
      </c>
      <c r="AF41" s="94" t="e">
        <f t="shared" si="21"/>
        <v>#N/A</v>
      </c>
      <c r="AG41" s="94" t="e">
        <f t="shared" si="22"/>
        <v>#NUM!</v>
      </c>
      <c r="AH41" s="94" t="e">
        <f t="shared" si="23"/>
        <v>#NUM!</v>
      </c>
      <c r="AI41" s="94" t="e">
        <f t="shared" si="24"/>
        <v>#NUM!</v>
      </c>
      <c r="AJ41" s="94" t="e">
        <f t="shared" si="25"/>
        <v>#N/A</v>
      </c>
    </row>
    <row r="42" spans="1:36" ht="12.95" customHeight="1" x14ac:dyDescent="0.15">
      <c r="A42" s="93"/>
      <c r="B42" s="99"/>
      <c r="C42" s="99"/>
      <c r="D42" s="41"/>
      <c r="E42" s="41"/>
      <c r="F42" s="4" t="str">
        <f t="shared" si="26"/>
        <v/>
      </c>
      <c r="G42" s="93"/>
      <c r="H42" s="93"/>
      <c r="I42" s="93"/>
      <c r="K42" s="94" t="e">
        <f t="shared" si="0"/>
        <v>#NUM!</v>
      </c>
      <c r="L42" s="94" t="e">
        <f t="shared" si="1"/>
        <v>#NUM!</v>
      </c>
      <c r="M42" s="94" t="e">
        <f t="shared" si="2"/>
        <v>#NUM!</v>
      </c>
      <c r="N42" s="94" t="e">
        <f t="shared" si="3"/>
        <v>#NUM!</v>
      </c>
      <c r="O42" s="94" t="e">
        <f t="shared" si="4"/>
        <v>#NUM!</v>
      </c>
      <c r="P42" s="94" t="e">
        <f t="shared" si="5"/>
        <v>#N/A</v>
      </c>
      <c r="Q42" s="94" t="e">
        <f t="shared" si="6"/>
        <v>#NUM!</v>
      </c>
      <c r="R42" s="94" t="e">
        <f t="shared" si="7"/>
        <v>#NUM!</v>
      </c>
      <c r="S42" s="94" t="e">
        <f t="shared" si="8"/>
        <v>#NUM!</v>
      </c>
      <c r="T42" s="94" t="e">
        <f t="shared" si="9"/>
        <v>#NUM!</v>
      </c>
      <c r="U42" s="94" t="e">
        <f t="shared" si="10"/>
        <v>#N/A</v>
      </c>
      <c r="V42" s="94" t="e">
        <f t="shared" si="11"/>
        <v>#NUM!</v>
      </c>
      <c r="W42" s="94" t="e">
        <f t="shared" si="12"/>
        <v>#NUM!</v>
      </c>
      <c r="X42" s="94" t="e">
        <f t="shared" si="13"/>
        <v>#NUM!</v>
      </c>
      <c r="Y42" s="94" t="e">
        <f t="shared" si="14"/>
        <v>#NUM!</v>
      </c>
      <c r="Z42" s="94" t="e">
        <f t="shared" si="15"/>
        <v>#N/A</v>
      </c>
      <c r="AA42" s="94" t="e">
        <f t="shared" si="16"/>
        <v>#NUM!</v>
      </c>
      <c r="AB42" s="94" t="e">
        <f t="shared" si="17"/>
        <v>#NUM!</v>
      </c>
      <c r="AC42" s="94" t="e">
        <f t="shared" si="18"/>
        <v>#NUM!</v>
      </c>
      <c r="AD42" s="94" t="e">
        <f t="shared" si="19"/>
        <v>#NUM!</v>
      </c>
      <c r="AE42" s="94" t="e">
        <f t="shared" si="20"/>
        <v>#NUM!</v>
      </c>
      <c r="AF42" s="94" t="e">
        <f t="shared" si="21"/>
        <v>#N/A</v>
      </c>
      <c r="AG42" s="94" t="e">
        <f t="shared" si="22"/>
        <v>#NUM!</v>
      </c>
      <c r="AH42" s="94" t="e">
        <f t="shared" si="23"/>
        <v>#NUM!</v>
      </c>
      <c r="AI42" s="94" t="e">
        <f t="shared" si="24"/>
        <v>#NUM!</v>
      </c>
      <c r="AJ42" s="94" t="e">
        <f t="shared" si="25"/>
        <v>#N/A</v>
      </c>
    </row>
    <row r="43" spans="1:36" ht="12.95" customHeight="1" x14ac:dyDescent="0.15">
      <c r="A43" s="93"/>
      <c r="B43" s="99"/>
      <c r="C43" s="99"/>
      <c r="D43" s="41"/>
      <c r="E43" s="41"/>
      <c r="F43" s="4" t="str">
        <f t="shared" si="26"/>
        <v/>
      </c>
      <c r="G43" s="93"/>
      <c r="H43" s="93"/>
      <c r="I43" s="93"/>
      <c r="K43" s="94" t="e">
        <f t="shared" si="0"/>
        <v>#NUM!</v>
      </c>
      <c r="L43" s="94" t="e">
        <f t="shared" si="1"/>
        <v>#NUM!</v>
      </c>
      <c r="M43" s="94" t="e">
        <f t="shared" si="2"/>
        <v>#NUM!</v>
      </c>
      <c r="N43" s="94" t="e">
        <f t="shared" si="3"/>
        <v>#NUM!</v>
      </c>
      <c r="O43" s="94" t="e">
        <f t="shared" si="4"/>
        <v>#NUM!</v>
      </c>
      <c r="P43" s="94" t="e">
        <f t="shared" si="5"/>
        <v>#N/A</v>
      </c>
      <c r="Q43" s="94" t="e">
        <f t="shared" si="6"/>
        <v>#NUM!</v>
      </c>
      <c r="R43" s="94" t="e">
        <f t="shared" si="7"/>
        <v>#NUM!</v>
      </c>
      <c r="S43" s="94" t="e">
        <f t="shared" si="8"/>
        <v>#NUM!</v>
      </c>
      <c r="T43" s="94" t="e">
        <f t="shared" si="9"/>
        <v>#NUM!</v>
      </c>
      <c r="U43" s="94" t="e">
        <f t="shared" si="10"/>
        <v>#N/A</v>
      </c>
      <c r="V43" s="94" t="e">
        <f t="shared" si="11"/>
        <v>#NUM!</v>
      </c>
      <c r="W43" s="94" t="e">
        <f t="shared" si="12"/>
        <v>#NUM!</v>
      </c>
      <c r="X43" s="94" t="e">
        <f t="shared" si="13"/>
        <v>#NUM!</v>
      </c>
      <c r="Y43" s="94" t="e">
        <f t="shared" si="14"/>
        <v>#NUM!</v>
      </c>
      <c r="Z43" s="94" t="e">
        <f t="shared" si="15"/>
        <v>#N/A</v>
      </c>
      <c r="AA43" s="94" t="e">
        <f t="shared" si="16"/>
        <v>#NUM!</v>
      </c>
      <c r="AB43" s="94" t="e">
        <f t="shared" si="17"/>
        <v>#NUM!</v>
      </c>
      <c r="AC43" s="94" t="e">
        <f t="shared" si="18"/>
        <v>#NUM!</v>
      </c>
      <c r="AD43" s="94" t="e">
        <f t="shared" si="19"/>
        <v>#NUM!</v>
      </c>
      <c r="AE43" s="94" t="e">
        <f t="shared" si="20"/>
        <v>#NUM!</v>
      </c>
      <c r="AF43" s="94" t="e">
        <f t="shared" si="21"/>
        <v>#N/A</v>
      </c>
      <c r="AG43" s="94" t="e">
        <f t="shared" si="22"/>
        <v>#NUM!</v>
      </c>
      <c r="AH43" s="94" t="e">
        <f t="shared" si="23"/>
        <v>#NUM!</v>
      </c>
      <c r="AI43" s="94" t="e">
        <f t="shared" si="24"/>
        <v>#NUM!</v>
      </c>
      <c r="AJ43" s="94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93" t="s">
        <v>18</v>
      </c>
      <c r="D46" s="93" t="s">
        <v>19</v>
      </c>
      <c r="E46" s="93" t="s">
        <v>20</v>
      </c>
      <c r="F46" s="11"/>
      <c r="G46" s="5" t="s">
        <v>21</v>
      </c>
      <c r="H46" s="13"/>
      <c r="I46" s="111" t="str">
        <f>"調査対象地内でプロットは2箇所設置しているため、合計材積は200m2(0.02ha)での値である。そのため、haあたりのスギ立枯木材積合計(推定値)は、"&amp;G50&amp;"m3として取り扱う。"</f>
        <v>調査対象地内でプロットは2箇所設置しているため、合計材積は200m2(0.02ha)での値である。そのため、haあたりのスギ立枯木材積合計(推定値)は、2.5m3として取り扱う。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1</v>
      </c>
      <c r="D47" s="15">
        <f>COUNTIF(G4:G43,"*下層*")</f>
        <v>0</v>
      </c>
      <c r="E47" s="15">
        <f>COUNTA(A4:A43)</f>
        <v>1</v>
      </c>
      <c r="F47" s="11"/>
      <c r="G47" s="16">
        <f>ROUND(C47*50,0)</f>
        <v>50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ROUND(SUMIF(G4:G43,"&lt;&gt;*下層*",E4:E43)/C47,0)</f>
        <v>11</v>
      </c>
      <c r="D48" s="15" t="str">
        <f>IF(D47&gt;0,ROUND(SUMIF(G4:G43,"*下層*",E4:E43)/D47,0),"")</f>
        <v/>
      </c>
      <c r="E48" s="15">
        <f>ROUND(SUM(E4:E43)/E47,0)</f>
        <v>11</v>
      </c>
      <c r="F48" s="14"/>
      <c r="G48" s="16">
        <f>C48</f>
        <v>11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ROUND(SUMIF(G4:G43,"&lt;&gt;*下層*",D4:D43)/C47,0)</f>
        <v>10</v>
      </c>
      <c r="D49" s="15" t="str">
        <f>IF(D47&gt;0,ROUND(SUMIF(G4:G43,"*下層*",D4:D43)/D47,0),"")</f>
        <v/>
      </c>
      <c r="E49" s="15">
        <f>ROUND(SUM(D4:D43)/E47,0)</f>
        <v>10</v>
      </c>
      <c r="F49" s="14"/>
      <c r="G49" s="16">
        <f>C49</f>
        <v>10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0.05</v>
      </c>
      <c r="D50" s="17">
        <f>SUMIF(G4:G43,"*下層*",F4:F43)</f>
        <v>0</v>
      </c>
      <c r="E50" s="4">
        <f>SUM(F4:F43)</f>
        <v>0.05</v>
      </c>
      <c r="F50" s="14"/>
      <c r="G50" s="18">
        <f>ROUND(C50*50,1)</f>
        <v>2.5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形状比＝110、Sr＝129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93" t="s">
        <v>18</v>
      </c>
      <c r="D53" s="93" t="s">
        <v>19</v>
      </c>
      <c r="E53" s="93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1</v>
      </c>
      <c r="D54" s="15">
        <f>COUNTIF(H4:H43,"▲")</f>
        <v>0</v>
      </c>
      <c r="E54" s="15">
        <f>COUNTA(H4:H43)</f>
        <v>1</v>
      </c>
      <c r="F54" s="11"/>
      <c r="G54" s="16">
        <f>ROUND(C54*50,0)</f>
        <v>50</v>
      </c>
      <c r="H54" s="13"/>
      <c r="I54" s="112"/>
      <c r="K54" s="42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IF(C54&gt;0,ROUND(SUMIF(H18:H43,"○",E18:E43)/C54,0),"")</f>
        <v>0</v>
      </c>
      <c r="D55" s="15" t="str">
        <f>IF(D54&gt;0,ROUND(SUMIF(H18:H43,"▲",E18:E43)/D54,0),"")</f>
        <v/>
      </c>
      <c r="E55" s="15">
        <f>ROUND(SUMIF(H4:H43,"*",E4:E43)/E54,0)</f>
        <v>11</v>
      </c>
      <c r="F55" s="14"/>
      <c r="G55" s="16">
        <f>C55</f>
        <v>0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IF(C54&gt;0,ROUND(SUMIF(H18:H43,"○",D18:D43)/C54,0),"")</f>
        <v>0</v>
      </c>
      <c r="D56" s="15" t="str">
        <f>IF(D54&gt;0,ROUND(SUMIF(H18:H43,"▲",D18:D43)/D54,0),"")</f>
        <v/>
      </c>
      <c r="E56" s="15">
        <f>ROUND(SUMIF(H4:H43,"*",D4:D43)/E54,0)</f>
        <v>10</v>
      </c>
      <c r="F56" s="14"/>
      <c r="G56" s="16">
        <f>C56</f>
        <v>0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0.05</v>
      </c>
      <c r="D57" s="17">
        <f>SUMIF(H18:H43,"▲",F18:F43)</f>
        <v>0</v>
      </c>
      <c r="E57" s="17">
        <f>SUM(C57:D57)</f>
        <v>0.05</v>
      </c>
      <c r="F57" s="14"/>
      <c r="G57" s="20">
        <f>ROUND(C57*50,1)</f>
        <v>2.5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3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93" t="s">
        <v>18</v>
      </c>
      <c r="D60" s="93" t="s">
        <v>19</v>
      </c>
      <c r="E60" s="93" t="s">
        <v>20</v>
      </c>
      <c r="F60" s="11"/>
      <c r="G60" s="14"/>
      <c r="H60" s="11"/>
      <c r="I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100</v>
      </c>
      <c r="D61" s="21" t="str">
        <f>IF(D47&gt;0,ROUND(D54/D47*100,1),"")</f>
        <v/>
      </c>
      <c r="E61" s="21">
        <f>ROUND(E54/E47*100,1)</f>
        <v>100</v>
      </c>
      <c r="F61" s="11"/>
      <c r="G61" s="14"/>
      <c r="H61" s="11"/>
      <c r="I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100</v>
      </c>
      <c r="D62" s="21" t="str">
        <f>IF(D47&gt;0,ROUND(D57/D50*100,1),"")</f>
        <v/>
      </c>
      <c r="E62" s="21">
        <f>ROUND(E57/E50*100,1)</f>
        <v>100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93" t="s">
        <v>18</v>
      </c>
      <c r="D65" s="93" t="s">
        <v>19</v>
      </c>
      <c r="E65" s="93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0</v>
      </c>
      <c r="D66" s="15">
        <f>D47-D54</f>
        <v>0</v>
      </c>
      <c r="E66" s="15">
        <f>SUM(C66:D66)</f>
        <v>0</v>
      </c>
      <c r="F66" s="11"/>
      <c r="G66" s="16">
        <f>C66*100</f>
        <v>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 t="str">
        <f>IF(C66&gt;0,ROUND(SUMIFS(E18:E43,G18:G43,"&lt;&gt;*下層*",H18:H43,"")/C66,0),"")</f>
        <v/>
      </c>
      <c r="D67" s="15" t="str">
        <f>IF(D66&gt;0,ROUND(SUMIFS(E18:E43,G18:G43,"*下層*",H18:H43,"")/D66,0),"")</f>
        <v/>
      </c>
      <c r="E67" s="15" t="str">
        <f>IF(E66&gt;0,ROUND(SUMIF(H18:H43,"",E18:E43)/E66,0),"")</f>
        <v/>
      </c>
      <c r="F67" s="14"/>
      <c r="G67" s="16" t="str">
        <f>C67</f>
        <v/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 t="str">
        <f>IF(C66&gt;0,ROUND(SUMIFS(D18:D43,G18:G43,"&lt;&gt;*下層*",H18:H43,"")/C66,0),"")</f>
        <v/>
      </c>
      <c r="D68" s="15" t="str">
        <f>IF(D66&gt;0,ROUND(SUMIFS(D18:D43,G18:G43,"*下層*",H18:H43,"")/D66,0),"")</f>
        <v/>
      </c>
      <c r="E68" s="15" t="str">
        <f>IF(E66&gt;0,ROUND(SUMIF(H18:H43,"",D18:D43)/E66,0),"")</f>
        <v/>
      </c>
      <c r="F68" s="14"/>
      <c r="G68" s="16" t="str">
        <f>C68</f>
        <v/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0</v>
      </c>
      <c r="D69" s="17" t="str">
        <f>IF(D66&gt;0,D50-D57,"")</f>
        <v/>
      </c>
      <c r="E69" s="4">
        <f>SUM(C69:D69)</f>
        <v>0</v>
      </c>
      <c r="F69" s="14"/>
      <c r="G69" s="18">
        <f>C69*100</f>
        <v>0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58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15" priority="16" stopIfTrue="1">
      <formula>AND(($H4="スギ"),(#REF!&lt;12))</formula>
    </cfRule>
  </conditionalFormatting>
  <conditionalFormatting sqref="L4:L43">
    <cfRule type="expression" dxfId="14" priority="15" stopIfTrue="1">
      <formula>AND(($H4="スギ"),(#REF!&lt;22),(#REF!&gt;=12))</formula>
    </cfRule>
  </conditionalFormatting>
  <conditionalFormatting sqref="M4:M43">
    <cfRule type="expression" dxfId="13" priority="14" stopIfTrue="1">
      <formula>AND(($H4="スギ"),(#REF!&lt;32),(#REF!&gt;=22))</formula>
    </cfRule>
  </conditionalFormatting>
  <conditionalFormatting sqref="N4:N43">
    <cfRule type="expression" dxfId="12" priority="13" stopIfTrue="1">
      <formula>AND(($H4="スギ"),(#REF!&lt;42),(#REF!&gt;=32))</formula>
    </cfRule>
  </conditionalFormatting>
  <conditionalFormatting sqref="U4:U43 Z4:AF43 AJ4:AJ43 O4:P43">
    <cfRule type="expression" dxfId="11" priority="12" stopIfTrue="1">
      <formula>AND(($H4="スギ"),(#REF!&gt;=42))</formula>
    </cfRule>
  </conditionalFormatting>
  <conditionalFormatting sqref="Q4:Q43 AA4:AA43">
    <cfRule type="expression" dxfId="10" priority="11" stopIfTrue="1">
      <formula>AND(($H4="ヒノキ"),(#REF!&lt;12))</formula>
    </cfRule>
  </conditionalFormatting>
  <conditionalFormatting sqref="R4:R43 AB4:AE43">
    <cfRule type="expression" dxfId="9" priority="10" stopIfTrue="1">
      <formula>AND(($H4="ヒノキ"),(#REF!&lt;22),(#REF!&gt;=12))</formula>
    </cfRule>
  </conditionalFormatting>
  <conditionalFormatting sqref="S4:S43">
    <cfRule type="expression" dxfId="8" priority="9" stopIfTrue="1">
      <formula>AND(($H4="ヒノキ"),(#REF!&lt;32),(#REF!&gt;=22))</formula>
    </cfRule>
  </conditionalFormatting>
  <conditionalFormatting sqref="T4:U43 Z4:AF43 AJ4:AJ43">
    <cfRule type="expression" dxfId="7" priority="8" stopIfTrue="1">
      <formula>AND(($H4="ヒノキ"),(#REF!&gt;=32))</formula>
    </cfRule>
  </conditionalFormatting>
  <conditionalFormatting sqref="V4:V43 AA4:AA43">
    <cfRule type="expression" dxfId="6" priority="7" stopIfTrue="1">
      <formula>AND(($H4="アカマツ"),(#REF!&lt;12))</formula>
    </cfRule>
  </conditionalFormatting>
  <conditionalFormatting sqref="W4:W43 AB4:AB43">
    <cfRule type="expression" dxfId="5" priority="6" stopIfTrue="1">
      <formula>AND(($H4="アカマツ"),(#REF!&lt;22),(#REF!&gt;=12))</formula>
    </cfRule>
  </conditionalFormatting>
  <conditionalFormatting sqref="X4:X43 AC4:AC43">
    <cfRule type="expression" dxfId="4" priority="5" stopIfTrue="1">
      <formula>AND(($H4="アカマツ"),(#REF!&lt;42),(#REF!&gt;=22))</formula>
    </cfRule>
  </conditionalFormatting>
  <conditionalFormatting sqref="Y4:AF43 AJ4:AJ43">
    <cfRule type="expression" dxfId="3" priority="4" stopIfTrue="1">
      <formula>AND(($H4="アカマツ"),(#REF!&gt;=42))</formula>
    </cfRule>
  </conditionalFormatting>
  <conditionalFormatting sqref="AG4:AG43">
    <cfRule type="expression" dxfId="2" priority="3" stopIfTrue="1">
      <formula>AND(($H4&lt;&gt;"スギ"),($H4&lt;&gt;"ヒノキ"),($H4&lt;&gt;"アカマツ"),(#REF!&lt;12))</formula>
    </cfRule>
  </conditionalFormatting>
  <conditionalFormatting sqref="AH4:AH43">
    <cfRule type="expression" dxfId="1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0" priority="1" stopIfTrue="1">
      <formula>AND(($H4&lt;&gt;"スギ"),($H4&lt;&gt;"ヒノキ"),($H4&lt;&gt;"アカマツ"),(#REF!&gt;=42))</formula>
    </cfRule>
  </conditionalFormatting>
  <printOptions horizontalCentered="1" verticalCentered="1"/>
  <pageMargins left="0.78740157480314965" right="0.51181102362204722" top="0.74803149606299213" bottom="0.74803149606299213" header="0.31496062992125984" footer="0.31496062992125984"/>
  <pageSetup paperSize="9" scale="80" orientation="portrait" blackAndWhite="1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AJ120"/>
  <sheetViews>
    <sheetView showGridLines="0" view="pageBreakPreview" zoomScaleNormal="85" zoomScaleSheetLayoutView="100" workbookViewId="0">
      <selection activeCell="I1" sqref="I1:I1048576"/>
    </sheetView>
  </sheetViews>
  <sheetFormatPr defaultColWidth="8.125" defaultRowHeight="14.25" x14ac:dyDescent="0.15"/>
  <cols>
    <col min="1" max="3" width="7.875" style="1" customWidth="1"/>
    <col min="4" max="4" width="8.125" style="1" customWidth="1"/>
    <col min="5" max="6" width="8" style="1" customWidth="1"/>
    <col min="7" max="7" width="12.625" style="1" customWidth="1"/>
    <col min="8" max="8" width="7.75" style="1" customWidth="1"/>
    <col min="9" max="9" width="24.625" style="1" customWidth="1"/>
    <col min="10" max="16384" width="8.125" style="1"/>
  </cols>
  <sheetData>
    <row r="1" spans="1:36" ht="43.5" customHeight="1" x14ac:dyDescent="0.15">
      <c r="B1" s="1" t="s">
        <v>0</v>
      </c>
    </row>
    <row r="2" spans="1:36" ht="21" customHeight="1" x14ac:dyDescent="0.15">
      <c r="A2" s="100" t="s">
        <v>313</v>
      </c>
      <c r="B2" s="100"/>
      <c r="C2" s="100"/>
      <c r="D2" s="100"/>
      <c r="E2" s="100"/>
      <c r="F2" s="100"/>
      <c r="G2" s="100"/>
      <c r="H2" s="101" t="s">
        <v>61</v>
      </c>
      <c r="I2" s="101"/>
      <c r="K2" s="102" t="s">
        <v>1</v>
      </c>
      <c r="L2" s="103"/>
      <c r="M2" s="103"/>
      <c r="N2" s="103"/>
      <c r="O2" s="103"/>
      <c r="P2" s="104"/>
      <c r="Q2" s="102" t="s">
        <v>2</v>
      </c>
      <c r="R2" s="103"/>
      <c r="S2" s="103"/>
      <c r="T2" s="103"/>
      <c r="U2" s="104"/>
      <c r="V2" s="102" t="s">
        <v>3</v>
      </c>
      <c r="W2" s="103"/>
      <c r="X2" s="103"/>
      <c r="Y2" s="103"/>
      <c r="Z2" s="104"/>
      <c r="AA2" s="102" t="s">
        <v>4</v>
      </c>
      <c r="AB2" s="103"/>
      <c r="AC2" s="103"/>
      <c r="AD2" s="103"/>
      <c r="AE2" s="103"/>
      <c r="AF2" s="104"/>
      <c r="AG2" s="105" t="s">
        <v>5</v>
      </c>
      <c r="AH2" s="105"/>
      <c r="AI2" s="105"/>
      <c r="AJ2" s="105"/>
    </row>
    <row r="3" spans="1:36" ht="46.5" customHeight="1" x14ac:dyDescent="0.15">
      <c r="A3" s="46" t="s">
        <v>6</v>
      </c>
      <c r="B3" s="106" t="s">
        <v>7</v>
      </c>
      <c r="C3" s="106"/>
      <c r="D3" s="2" t="s">
        <v>8</v>
      </c>
      <c r="E3" s="2" t="s">
        <v>9</v>
      </c>
      <c r="F3" s="3" t="s">
        <v>10</v>
      </c>
      <c r="G3" s="3" t="s">
        <v>11</v>
      </c>
      <c r="H3" s="2" t="s">
        <v>12</v>
      </c>
      <c r="I3" s="2" t="s">
        <v>13</v>
      </c>
      <c r="K3" s="45">
        <v>0</v>
      </c>
      <c r="L3" s="45">
        <v>12</v>
      </c>
      <c r="M3" s="45">
        <v>22</v>
      </c>
      <c r="N3" s="45">
        <v>32</v>
      </c>
      <c r="O3" s="45">
        <v>42</v>
      </c>
      <c r="P3" s="45" t="s">
        <v>14</v>
      </c>
      <c r="Q3" s="45">
        <v>0</v>
      </c>
      <c r="R3" s="45">
        <v>12</v>
      </c>
      <c r="S3" s="45">
        <v>22</v>
      </c>
      <c r="T3" s="45">
        <v>32</v>
      </c>
      <c r="U3" s="45" t="s">
        <v>14</v>
      </c>
      <c r="V3" s="45">
        <v>0</v>
      </c>
      <c r="W3" s="45">
        <v>12</v>
      </c>
      <c r="X3" s="45">
        <v>22</v>
      </c>
      <c r="Y3" s="45">
        <v>42</v>
      </c>
      <c r="Z3" s="45" t="s">
        <v>14</v>
      </c>
      <c r="AA3" s="45">
        <v>0</v>
      </c>
      <c r="AB3" s="45">
        <v>12</v>
      </c>
      <c r="AC3" s="45">
        <v>22</v>
      </c>
      <c r="AD3" s="45">
        <v>32</v>
      </c>
      <c r="AE3" s="45">
        <v>42</v>
      </c>
      <c r="AF3" s="45" t="s">
        <v>14</v>
      </c>
      <c r="AG3" s="45">
        <v>0</v>
      </c>
      <c r="AH3" s="45">
        <v>12</v>
      </c>
      <c r="AI3" s="45">
        <v>42</v>
      </c>
      <c r="AJ3" s="45" t="s">
        <v>14</v>
      </c>
    </row>
    <row r="4" spans="1:36" ht="12.95" customHeight="1" x14ac:dyDescent="0.15">
      <c r="A4" s="44">
        <v>111</v>
      </c>
      <c r="B4" s="99" t="s">
        <v>107</v>
      </c>
      <c r="C4" s="99"/>
      <c r="D4" s="44">
        <v>20</v>
      </c>
      <c r="E4" s="44">
        <v>17</v>
      </c>
      <c r="F4" s="4">
        <f t="shared" ref="F4:F43" si="0">IF(D4&gt;0,IF(B4="スギ",P4,IF(B4="ヒノキ",U4,IF(B4="アカマツ",Z4,IF(B4="カラマツ",AF4,AJ4)))),"")</f>
        <v>0.25</v>
      </c>
      <c r="G4" s="5"/>
      <c r="H4" s="44"/>
      <c r="I4" s="44" t="s">
        <v>38</v>
      </c>
      <c r="J4" s="1" t="s">
        <v>15</v>
      </c>
      <c r="K4" s="45">
        <f t="shared" ref="K4:K43" si="1">IF(ROUND(10^(-5+0.8769+1.7454*LOG(D4)+1.014*LOG(E4)),2)&gt;=0.01,ROUND(10^(-5+0.8769+1.7454*LOG(D4)+1.014*LOG(E4)),2),ROUND(10^(-5+0.8769+1.7454*LOG(D4)+1.014*LOG(E4)),3))</f>
        <v>0.25</v>
      </c>
      <c r="L4" s="45">
        <f t="shared" ref="L4:L43" si="2">ROUND(10^(-5+0.73504+1.83346*LOG(D4)+1.06569*LOG(E4)),2)</f>
        <v>0.27</v>
      </c>
      <c r="M4" s="45">
        <f t="shared" ref="M4:M43" si="3">ROUND(10^(-5+0.71514+1.74357*LOG(D4)+1.17719*LOG(E4)),2)</f>
        <v>0.27</v>
      </c>
      <c r="N4" s="45">
        <f t="shared" ref="N4:N43" si="4">ROUND(10^(-5+0.82956+1.76381*LOG(D4)+1.06412*LOG(E4)),2)</f>
        <v>0.27</v>
      </c>
      <c r="O4" s="45">
        <f t="shared" ref="O4:O43" si="5">ROUND(10^(-5+0.88226+1.79204*LOG(D4)+0.99303*LOG(E4)),2)</f>
        <v>0.27</v>
      </c>
      <c r="P4" s="45">
        <f>HLOOKUP($D4,K$3:O$43,MATCH($A4,$A$3:$A$43,0),1)</f>
        <v>0.27</v>
      </c>
      <c r="Q4" s="45">
        <f t="shared" ref="Q4:Q43" si="6">IF(ROUND(10^(1.810672*LOG(D4)+0.982833*LOG(E4)-4.173533),2)&gt;=0.01,ROUND(10^(1.810672*LOG(D4)+0.982833*LOG(E4)-4.173533),2),ROUND(10^(1.810672*LOG(D4)+0.982833*LOG(E4)-4.173533),3))</f>
        <v>0.25</v>
      </c>
      <c r="R4" s="45">
        <f t="shared" ref="R4:R43" si="7">ROUND(10^(1.905709*LOG(D4)+1.011385*LOG(E4)-4.293729),2)</f>
        <v>0.27</v>
      </c>
      <c r="S4" s="45">
        <f t="shared" ref="S4:S43" si="8">ROUND(10^(1.771888*LOG(D4)+1.138415*LOG(E4)-4.271259),2)</f>
        <v>0.27</v>
      </c>
      <c r="T4" s="45">
        <f t="shared" ref="T4:T43" si="9">ROUND(10^(1.671519*LOG(D4)+1.363617*LOG(E4)-4.404407),2)</f>
        <v>0.28000000000000003</v>
      </c>
      <c r="U4" s="45">
        <f t="shared" ref="U4:U43" si="10">HLOOKUP($D4,Q$3:T$43,MATCH($A4,$A$3:$A$43,0),1)</f>
        <v>0.27</v>
      </c>
      <c r="V4" s="45">
        <f t="shared" ref="V4:V43" si="11">IF(ROUND(10^(-4.249503+1.946501*LOG(D4)+0.942682*LOG(E4)),2)&gt;=0.01,ROUND(10^(-4.249503+1.946501*LOG(D4)+0.942682*LOG(E4)),2),ROUND(10^(-4.249503+1.946501*LOG(D4)+0.942682*LOG(E4)),3))</f>
        <v>0.28000000000000003</v>
      </c>
      <c r="W4" s="45">
        <f t="shared" ref="W4:W43" si="12">ROUND(10^(-4.155639+1.847898*LOG(D4)+0.951955*LOG(E4)),2)</f>
        <v>0.26</v>
      </c>
      <c r="X4" s="45">
        <f t="shared" ref="X4:X43" si="13">ROUND(10^(-4.194535+1.804172*LOG(D4)+1.034248*LOG(E4)),2)</f>
        <v>0.27</v>
      </c>
      <c r="Y4" s="45">
        <f t="shared" ref="Y4:Y43" si="14">ROUND(10^(-4.42347+2.006485*LOG(D4)+0.967757*LOG(E4)),2)</f>
        <v>0.24</v>
      </c>
      <c r="Z4" s="45">
        <f t="shared" ref="Z4:Z43" si="15">HLOOKUP($D4,V$3:Y$43,MATCH($A4,$A$3:$A$43,0),1)</f>
        <v>0.26</v>
      </c>
      <c r="AA4" s="45">
        <f t="shared" ref="AA4:AA43" si="16">IF(ROUND(10^(1.80389*LOG(D4)+0.962587*LOG(E4)-4.155099),2)&gt;=0.01,ROUND(10^(1.80389*LOG(D4)+0.962587*LOG(E4)-4.155099),2),ROUND(10^(1.80389*LOG(D4)+0.962587*LOG(E4)-4.155099),3))</f>
        <v>0.24</v>
      </c>
      <c r="AB4" s="45">
        <f t="shared" ref="AB4:AB43" si="17">ROUND(10^(1.979213*LOG(D4)+0.998347*LOG(E4)-4.369281),2)</f>
        <v>0.27</v>
      </c>
      <c r="AC4" s="45">
        <f t="shared" ref="AC4:AC43" si="18">ROUND(10^(1.904401*LOG(D4)+1.062478*LOG(E4)-4.348104),2)</f>
        <v>0.27</v>
      </c>
      <c r="AD4" s="45">
        <f t="shared" ref="AD4:AD43" si="19">ROUND(10^(1.640825*LOG(D4)+1.080387*LOG(E4)-3.976731),2)</f>
        <v>0.31</v>
      </c>
      <c r="AE4" s="45">
        <f t="shared" ref="AE4:AE43" si="20">ROUND(10^(1.90887*LOG(D4)+1.088002*LOG(E4)-4.431495),2)</f>
        <v>0.25</v>
      </c>
      <c r="AF4" s="45">
        <f t="shared" ref="AF4:AF43" si="21">HLOOKUP($D4,AA$3:AE$43,MATCH($A4,$A$3:$A$43,0),1)</f>
        <v>0.27</v>
      </c>
      <c r="AG4" s="45">
        <f t="shared" ref="AG4:AG43" si="22">IF(ROUND(10^(1.94019664*LOG(D4)+0.84689666*LOG(E4)-4.20067295),2)&gt;=0.01,ROUND(10^(1.94019664*LOG(D4)+0.84689666*LOG(E4)-4.20067295),2),ROUND(10^(1.94019664*LOG(D4)+0.84689666*LOG(E4)-4.20067295),3))</f>
        <v>0.23</v>
      </c>
      <c r="AH4" s="45">
        <f t="shared" ref="AH4:AH43" si="23">ROUND(10^(1.93813902*LOG(D4)+0.96697002*LOG(E4)-4.32216295),2)</f>
        <v>0.25</v>
      </c>
      <c r="AI4" s="45">
        <f t="shared" ref="AI4:AI43" si="24">ROUND(10^(1.82464098*LOG(D4)+0.97625989*LOG(E4)-4.15096808),2)</f>
        <v>0.27</v>
      </c>
      <c r="AJ4" s="45">
        <f t="shared" ref="AJ4:AJ43" si="25">HLOOKUP($D4,AG$3:AI$43,MATCH($A4,$A$3:$A$43,0),1)</f>
        <v>0.25</v>
      </c>
    </row>
    <row r="5" spans="1:36" ht="12.95" customHeight="1" x14ac:dyDescent="0.15">
      <c r="A5" s="44">
        <v>112</v>
      </c>
      <c r="B5" s="99" t="s">
        <v>108</v>
      </c>
      <c r="C5" s="99"/>
      <c r="D5" s="44">
        <v>14</v>
      </c>
      <c r="E5" s="44">
        <v>15</v>
      </c>
      <c r="F5" s="4">
        <f t="shared" si="0"/>
        <v>0.11</v>
      </c>
      <c r="G5" s="5" t="s">
        <v>42</v>
      </c>
      <c r="H5" s="44" t="s">
        <v>32</v>
      </c>
      <c r="I5" s="44"/>
      <c r="J5" s="1" t="s">
        <v>15</v>
      </c>
      <c r="K5" s="45">
        <f t="shared" si="1"/>
        <v>0.12</v>
      </c>
      <c r="L5" s="45">
        <f t="shared" si="2"/>
        <v>0.12</v>
      </c>
      <c r="M5" s="45">
        <f t="shared" si="3"/>
        <v>0.13</v>
      </c>
      <c r="N5" s="45">
        <f t="shared" si="4"/>
        <v>0.13</v>
      </c>
      <c r="O5" s="45">
        <f t="shared" si="5"/>
        <v>0.13</v>
      </c>
      <c r="P5" s="45">
        <f t="shared" ref="P5:P43" si="26">HLOOKUP($D5,K$3:O$43,MATCH(A5,$A$3:$A$43,0),1)</f>
        <v>0.12</v>
      </c>
      <c r="Q5" s="45">
        <f t="shared" si="6"/>
        <v>0.11</v>
      </c>
      <c r="R5" s="45">
        <f t="shared" si="7"/>
        <v>0.12</v>
      </c>
      <c r="S5" s="45">
        <f t="shared" si="8"/>
        <v>0.13</v>
      </c>
      <c r="T5" s="45">
        <f t="shared" si="9"/>
        <v>0.13</v>
      </c>
      <c r="U5" s="45">
        <f t="shared" si="10"/>
        <v>0.12</v>
      </c>
      <c r="V5" s="45">
        <f t="shared" si="11"/>
        <v>0.12</v>
      </c>
      <c r="W5" s="45">
        <f t="shared" si="12"/>
        <v>0.12</v>
      </c>
      <c r="X5" s="45">
        <f t="shared" si="13"/>
        <v>0.12</v>
      </c>
      <c r="Y5" s="45">
        <f t="shared" si="14"/>
        <v>0.1</v>
      </c>
      <c r="Z5" s="45">
        <f t="shared" si="15"/>
        <v>0.12</v>
      </c>
      <c r="AA5" s="45">
        <f t="shared" si="16"/>
        <v>0.11</v>
      </c>
      <c r="AB5" s="45">
        <f t="shared" si="17"/>
        <v>0.12</v>
      </c>
      <c r="AC5" s="45">
        <f t="shared" si="18"/>
        <v>0.12</v>
      </c>
      <c r="AD5" s="45">
        <f t="shared" si="19"/>
        <v>0.15</v>
      </c>
      <c r="AE5" s="45">
        <f t="shared" si="20"/>
        <v>0.11</v>
      </c>
      <c r="AF5" s="45">
        <f t="shared" si="21"/>
        <v>0.12</v>
      </c>
      <c r="AG5" s="45">
        <f t="shared" si="22"/>
        <v>0.1</v>
      </c>
      <c r="AH5" s="45">
        <f t="shared" si="23"/>
        <v>0.11</v>
      </c>
      <c r="AI5" s="45">
        <f t="shared" si="24"/>
        <v>0.12</v>
      </c>
      <c r="AJ5" s="45">
        <f t="shared" si="25"/>
        <v>0.11</v>
      </c>
    </row>
    <row r="6" spans="1:36" ht="12.95" customHeight="1" x14ac:dyDescent="0.15">
      <c r="A6" s="44">
        <v>113</v>
      </c>
      <c r="B6" s="99" t="s">
        <v>69</v>
      </c>
      <c r="C6" s="99"/>
      <c r="D6" s="44">
        <v>8</v>
      </c>
      <c r="E6" s="44">
        <v>11</v>
      </c>
      <c r="F6" s="4">
        <f t="shared" si="0"/>
        <v>0.03</v>
      </c>
      <c r="G6" s="5" t="s">
        <v>42</v>
      </c>
      <c r="H6" s="44" t="s">
        <v>32</v>
      </c>
      <c r="I6" s="5"/>
      <c r="J6" s="1" t="s">
        <v>15</v>
      </c>
      <c r="K6" s="45">
        <f t="shared" si="1"/>
        <v>0.03</v>
      </c>
      <c r="L6" s="45">
        <f t="shared" si="2"/>
        <v>0.03</v>
      </c>
      <c r="M6" s="45">
        <f t="shared" si="3"/>
        <v>0.03</v>
      </c>
      <c r="N6" s="45">
        <f t="shared" si="4"/>
        <v>0.03</v>
      </c>
      <c r="O6" s="45">
        <f t="shared" si="5"/>
        <v>0.03</v>
      </c>
      <c r="P6" s="45">
        <f t="shared" si="26"/>
        <v>0.03</v>
      </c>
      <c r="Q6" s="45">
        <f t="shared" si="6"/>
        <v>0.03</v>
      </c>
      <c r="R6" s="45">
        <f t="shared" si="7"/>
        <v>0.03</v>
      </c>
      <c r="S6" s="45">
        <f t="shared" si="8"/>
        <v>0.03</v>
      </c>
      <c r="T6" s="45">
        <f t="shared" si="9"/>
        <v>0.03</v>
      </c>
      <c r="U6" s="45">
        <f t="shared" si="10"/>
        <v>0.03</v>
      </c>
      <c r="V6" s="45">
        <f t="shared" si="11"/>
        <v>0.03</v>
      </c>
      <c r="W6" s="45">
        <f t="shared" si="12"/>
        <v>0.03</v>
      </c>
      <c r="X6" s="45">
        <f t="shared" si="13"/>
        <v>0.03</v>
      </c>
      <c r="Y6" s="45">
        <f t="shared" si="14"/>
        <v>0.02</v>
      </c>
      <c r="Z6" s="45">
        <f t="shared" si="15"/>
        <v>0.03</v>
      </c>
      <c r="AA6" s="45">
        <f t="shared" si="16"/>
        <v>0.03</v>
      </c>
      <c r="AB6" s="45">
        <f t="shared" si="17"/>
        <v>0.03</v>
      </c>
      <c r="AC6" s="45">
        <f t="shared" si="18"/>
        <v>0.03</v>
      </c>
      <c r="AD6" s="45">
        <f t="shared" si="19"/>
        <v>0.04</v>
      </c>
      <c r="AE6" s="45">
        <f t="shared" si="20"/>
        <v>0.03</v>
      </c>
      <c r="AF6" s="45">
        <f t="shared" si="21"/>
        <v>0.03</v>
      </c>
      <c r="AG6" s="45">
        <f t="shared" si="22"/>
        <v>0.03</v>
      </c>
      <c r="AH6" s="45">
        <f t="shared" si="23"/>
        <v>0.03</v>
      </c>
      <c r="AI6" s="45">
        <f t="shared" si="24"/>
        <v>0.03</v>
      </c>
      <c r="AJ6" s="45">
        <f t="shared" si="25"/>
        <v>0.03</v>
      </c>
    </row>
    <row r="7" spans="1:36" ht="12.95" customHeight="1" x14ac:dyDescent="0.15">
      <c r="A7" s="44">
        <v>114</v>
      </c>
      <c r="B7" s="99" t="s">
        <v>106</v>
      </c>
      <c r="C7" s="99"/>
      <c r="D7" s="44">
        <v>20</v>
      </c>
      <c r="E7" s="44">
        <v>17</v>
      </c>
      <c r="F7" s="4">
        <f t="shared" si="0"/>
        <v>0.25</v>
      </c>
      <c r="G7" s="5" t="s">
        <v>42</v>
      </c>
      <c r="H7" s="44"/>
      <c r="I7" s="5"/>
      <c r="J7" s="1" t="s">
        <v>15</v>
      </c>
      <c r="K7" s="45">
        <f t="shared" si="1"/>
        <v>0.25</v>
      </c>
      <c r="L7" s="45">
        <f t="shared" si="2"/>
        <v>0.27</v>
      </c>
      <c r="M7" s="45">
        <f t="shared" si="3"/>
        <v>0.27</v>
      </c>
      <c r="N7" s="45">
        <f t="shared" si="4"/>
        <v>0.27</v>
      </c>
      <c r="O7" s="45">
        <f t="shared" si="5"/>
        <v>0.27</v>
      </c>
      <c r="P7" s="45">
        <f t="shared" si="26"/>
        <v>0.27</v>
      </c>
      <c r="Q7" s="45">
        <f t="shared" si="6"/>
        <v>0.25</v>
      </c>
      <c r="R7" s="45">
        <f t="shared" si="7"/>
        <v>0.27</v>
      </c>
      <c r="S7" s="45">
        <f t="shared" si="8"/>
        <v>0.27</v>
      </c>
      <c r="T7" s="45">
        <f t="shared" si="9"/>
        <v>0.28000000000000003</v>
      </c>
      <c r="U7" s="45">
        <f t="shared" si="10"/>
        <v>0.27</v>
      </c>
      <c r="V7" s="45">
        <f t="shared" si="11"/>
        <v>0.28000000000000003</v>
      </c>
      <c r="W7" s="45">
        <f t="shared" si="12"/>
        <v>0.26</v>
      </c>
      <c r="X7" s="45">
        <f t="shared" si="13"/>
        <v>0.27</v>
      </c>
      <c r="Y7" s="45">
        <f t="shared" si="14"/>
        <v>0.24</v>
      </c>
      <c r="Z7" s="45">
        <f t="shared" si="15"/>
        <v>0.26</v>
      </c>
      <c r="AA7" s="45">
        <f t="shared" si="16"/>
        <v>0.24</v>
      </c>
      <c r="AB7" s="45">
        <f t="shared" si="17"/>
        <v>0.27</v>
      </c>
      <c r="AC7" s="45">
        <f t="shared" si="18"/>
        <v>0.27</v>
      </c>
      <c r="AD7" s="45">
        <f t="shared" si="19"/>
        <v>0.31</v>
      </c>
      <c r="AE7" s="45">
        <f t="shared" si="20"/>
        <v>0.25</v>
      </c>
      <c r="AF7" s="45">
        <f t="shared" si="21"/>
        <v>0.27</v>
      </c>
      <c r="AG7" s="45">
        <f t="shared" si="22"/>
        <v>0.23</v>
      </c>
      <c r="AH7" s="45">
        <f t="shared" si="23"/>
        <v>0.25</v>
      </c>
      <c r="AI7" s="45">
        <f t="shared" si="24"/>
        <v>0.27</v>
      </c>
      <c r="AJ7" s="45">
        <f t="shared" si="25"/>
        <v>0.25</v>
      </c>
    </row>
    <row r="8" spans="1:36" ht="12.95" customHeight="1" x14ac:dyDescent="0.15">
      <c r="A8" s="44">
        <v>115</v>
      </c>
      <c r="B8" s="99" t="s">
        <v>109</v>
      </c>
      <c r="C8" s="99"/>
      <c r="D8" s="44">
        <v>18</v>
      </c>
      <c r="E8" s="44">
        <v>17</v>
      </c>
      <c r="F8" s="4">
        <f t="shared" si="0"/>
        <v>0.2</v>
      </c>
      <c r="G8" s="5" t="s">
        <v>42</v>
      </c>
      <c r="H8" s="44" t="s">
        <v>32</v>
      </c>
      <c r="I8" s="44"/>
      <c r="J8" s="1" t="s">
        <v>15</v>
      </c>
      <c r="K8" s="45">
        <f t="shared" si="1"/>
        <v>0.21</v>
      </c>
      <c r="L8" s="45">
        <f t="shared" si="2"/>
        <v>0.22</v>
      </c>
      <c r="M8" s="45">
        <f t="shared" si="3"/>
        <v>0.23</v>
      </c>
      <c r="N8" s="45">
        <f t="shared" si="4"/>
        <v>0.23</v>
      </c>
      <c r="O8" s="45">
        <f t="shared" si="5"/>
        <v>0.23</v>
      </c>
      <c r="P8" s="45">
        <f t="shared" si="26"/>
        <v>0.22</v>
      </c>
      <c r="Q8" s="45">
        <f t="shared" si="6"/>
        <v>0.2</v>
      </c>
      <c r="R8" s="45">
        <f t="shared" si="7"/>
        <v>0.22</v>
      </c>
      <c r="S8" s="45">
        <f t="shared" si="8"/>
        <v>0.23</v>
      </c>
      <c r="T8" s="45">
        <f t="shared" si="9"/>
        <v>0.24</v>
      </c>
      <c r="U8" s="45">
        <f t="shared" si="10"/>
        <v>0.22</v>
      </c>
      <c r="V8" s="45">
        <f t="shared" si="11"/>
        <v>0.23</v>
      </c>
      <c r="W8" s="45">
        <f t="shared" si="12"/>
        <v>0.22</v>
      </c>
      <c r="X8" s="45">
        <f t="shared" si="13"/>
        <v>0.22</v>
      </c>
      <c r="Y8" s="45">
        <f t="shared" si="14"/>
        <v>0.19</v>
      </c>
      <c r="Z8" s="45">
        <f t="shared" si="15"/>
        <v>0.22</v>
      </c>
      <c r="AA8" s="45">
        <f t="shared" si="16"/>
        <v>0.2</v>
      </c>
      <c r="AB8" s="45">
        <f t="shared" si="17"/>
        <v>0.22</v>
      </c>
      <c r="AC8" s="45">
        <f t="shared" si="18"/>
        <v>0.22</v>
      </c>
      <c r="AD8" s="45">
        <f t="shared" si="19"/>
        <v>0.26</v>
      </c>
      <c r="AE8" s="45">
        <f t="shared" si="20"/>
        <v>0.2</v>
      </c>
      <c r="AF8" s="45">
        <f t="shared" si="21"/>
        <v>0.22</v>
      </c>
      <c r="AG8" s="45">
        <f t="shared" si="22"/>
        <v>0.19</v>
      </c>
      <c r="AH8" s="45">
        <f t="shared" si="23"/>
        <v>0.2</v>
      </c>
      <c r="AI8" s="45">
        <f t="shared" si="24"/>
        <v>0.22</v>
      </c>
      <c r="AJ8" s="45">
        <f t="shared" si="25"/>
        <v>0.2</v>
      </c>
    </row>
    <row r="9" spans="1:36" ht="12.95" customHeight="1" x14ac:dyDescent="0.15">
      <c r="A9" s="44">
        <v>116</v>
      </c>
      <c r="B9" s="99" t="s">
        <v>110</v>
      </c>
      <c r="C9" s="99"/>
      <c r="D9" s="44">
        <v>10</v>
      </c>
      <c r="E9" s="44">
        <v>10</v>
      </c>
      <c r="F9" s="4">
        <f t="shared" si="0"/>
        <v>0.04</v>
      </c>
      <c r="G9" s="5"/>
      <c r="H9" s="44"/>
      <c r="I9" s="5"/>
      <c r="J9" s="1" t="s">
        <v>15</v>
      </c>
      <c r="K9" s="45">
        <f t="shared" si="1"/>
        <v>0.04</v>
      </c>
      <c r="L9" s="45">
        <f t="shared" si="2"/>
        <v>0.04</v>
      </c>
      <c r="M9" s="45">
        <f t="shared" si="3"/>
        <v>0.04</v>
      </c>
      <c r="N9" s="45">
        <f t="shared" si="4"/>
        <v>0.05</v>
      </c>
      <c r="O9" s="45">
        <f t="shared" si="5"/>
        <v>0.05</v>
      </c>
      <c r="P9" s="45">
        <f t="shared" si="26"/>
        <v>0.04</v>
      </c>
      <c r="Q9" s="45">
        <f t="shared" si="6"/>
        <v>0.04</v>
      </c>
      <c r="R9" s="45">
        <f t="shared" si="7"/>
        <v>0.04</v>
      </c>
      <c r="S9" s="45">
        <f t="shared" si="8"/>
        <v>0.04</v>
      </c>
      <c r="T9" s="45">
        <f t="shared" si="9"/>
        <v>0.04</v>
      </c>
      <c r="U9" s="45">
        <f t="shared" si="10"/>
        <v>0.04</v>
      </c>
      <c r="V9" s="45">
        <f t="shared" si="11"/>
        <v>0.04</v>
      </c>
      <c r="W9" s="45">
        <f t="shared" si="12"/>
        <v>0.04</v>
      </c>
      <c r="X9" s="45">
        <f t="shared" si="13"/>
        <v>0.04</v>
      </c>
      <c r="Y9" s="45">
        <f t="shared" si="14"/>
        <v>0.04</v>
      </c>
      <c r="Z9" s="45">
        <f t="shared" si="15"/>
        <v>0.04</v>
      </c>
      <c r="AA9" s="45">
        <f t="shared" si="16"/>
        <v>0.04</v>
      </c>
      <c r="AB9" s="45">
        <f t="shared" si="17"/>
        <v>0.04</v>
      </c>
      <c r="AC9" s="45">
        <f t="shared" si="18"/>
        <v>0.04</v>
      </c>
      <c r="AD9" s="45">
        <f t="shared" si="19"/>
        <v>0.06</v>
      </c>
      <c r="AE9" s="45">
        <f t="shared" si="20"/>
        <v>0.04</v>
      </c>
      <c r="AF9" s="45">
        <f t="shared" si="21"/>
        <v>0.04</v>
      </c>
      <c r="AG9" s="45">
        <f t="shared" si="22"/>
        <v>0.04</v>
      </c>
      <c r="AH9" s="45">
        <f t="shared" si="23"/>
        <v>0.04</v>
      </c>
      <c r="AI9" s="45">
        <f t="shared" si="24"/>
        <v>0.04</v>
      </c>
      <c r="AJ9" s="45">
        <f t="shared" si="25"/>
        <v>0.04</v>
      </c>
    </row>
    <row r="10" spans="1:36" ht="12.95" customHeight="1" x14ac:dyDescent="0.15">
      <c r="A10" s="44">
        <v>117</v>
      </c>
      <c r="B10" s="99" t="s">
        <v>111</v>
      </c>
      <c r="C10" s="99"/>
      <c r="D10" s="44">
        <v>6</v>
      </c>
      <c r="E10" s="44">
        <v>6</v>
      </c>
      <c r="F10" s="4">
        <f t="shared" si="0"/>
        <v>0.01</v>
      </c>
      <c r="G10" s="5"/>
      <c r="H10" s="44" t="s">
        <v>32</v>
      </c>
      <c r="I10" s="5"/>
      <c r="J10" s="1" t="s">
        <v>15</v>
      </c>
      <c r="K10" s="45">
        <f t="shared" si="1"/>
        <v>0.01</v>
      </c>
      <c r="L10" s="45">
        <f t="shared" si="2"/>
        <v>0.01</v>
      </c>
      <c r="M10" s="45">
        <f t="shared" si="3"/>
        <v>0.01</v>
      </c>
      <c r="N10" s="45">
        <f t="shared" si="4"/>
        <v>0.01</v>
      </c>
      <c r="O10" s="45">
        <f t="shared" si="5"/>
        <v>0.01</v>
      </c>
      <c r="P10" s="45">
        <f t="shared" si="26"/>
        <v>0.01</v>
      </c>
      <c r="Q10" s="45">
        <f t="shared" si="6"/>
        <v>0.01</v>
      </c>
      <c r="R10" s="45">
        <f t="shared" si="7"/>
        <v>0.01</v>
      </c>
      <c r="S10" s="45">
        <f t="shared" si="8"/>
        <v>0.01</v>
      </c>
      <c r="T10" s="45">
        <f t="shared" si="9"/>
        <v>0.01</v>
      </c>
      <c r="U10" s="45">
        <f t="shared" si="10"/>
        <v>0.01</v>
      </c>
      <c r="V10" s="45">
        <f t="shared" si="11"/>
        <v>0.01</v>
      </c>
      <c r="W10" s="45">
        <f t="shared" si="12"/>
        <v>0.01</v>
      </c>
      <c r="X10" s="45">
        <f t="shared" si="13"/>
        <v>0.01</v>
      </c>
      <c r="Y10" s="45">
        <f t="shared" si="14"/>
        <v>0.01</v>
      </c>
      <c r="Z10" s="45">
        <f t="shared" si="15"/>
        <v>0.01</v>
      </c>
      <c r="AA10" s="45">
        <f t="shared" si="16"/>
        <v>0.01</v>
      </c>
      <c r="AB10" s="45">
        <f t="shared" si="17"/>
        <v>0.01</v>
      </c>
      <c r="AC10" s="45">
        <f t="shared" si="18"/>
        <v>0.01</v>
      </c>
      <c r="AD10" s="45">
        <f t="shared" si="19"/>
        <v>0.01</v>
      </c>
      <c r="AE10" s="45">
        <f t="shared" si="20"/>
        <v>0.01</v>
      </c>
      <c r="AF10" s="45">
        <f t="shared" si="21"/>
        <v>0.01</v>
      </c>
      <c r="AG10" s="45">
        <f t="shared" si="22"/>
        <v>0.01</v>
      </c>
      <c r="AH10" s="45">
        <f t="shared" si="23"/>
        <v>0.01</v>
      </c>
      <c r="AI10" s="45">
        <f t="shared" si="24"/>
        <v>0.01</v>
      </c>
      <c r="AJ10" s="45">
        <f t="shared" si="25"/>
        <v>0.01</v>
      </c>
    </row>
    <row r="11" spans="1:36" ht="12.95" customHeight="1" x14ac:dyDescent="0.15">
      <c r="A11" s="44">
        <v>118</v>
      </c>
      <c r="B11" s="99" t="s">
        <v>54</v>
      </c>
      <c r="C11" s="99"/>
      <c r="D11" s="44">
        <v>10</v>
      </c>
      <c r="E11" s="44">
        <v>10</v>
      </c>
      <c r="F11" s="4">
        <f t="shared" si="0"/>
        <v>0.04</v>
      </c>
      <c r="G11" s="5"/>
      <c r="H11" s="44" t="s">
        <v>32</v>
      </c>
      <c r="I11" s="44"/>
      <c r="J11" s="1" t="s">
        <v>15</v>
      </c>
      <c r="K11" s="45">
        <f t="shared" si="1"/>
        <v>0.04</v>
      </c>
      <c r="L11" s="45">
        <f t="shared" si="2"/>
        <v>0.04</v>
      </c>
      <c r="M11" s="45">
        <f t="shared" si="3"/>
        <v>0.04</v>
      </c>
      <c r="N11" s="45">
        <f t="shared" si="4"/>
        <v>0.05</v>
      </c>
      <c r="O11" s="45">
        <f t="shared" si="5"/>
        <v>0.05</v>
      </c>
      <c r="P11" s="45">
        <f t="shared" si="26"/>
        <v>0.04</v>
      </c>
      <c r="Q11" s="45">
        <f t="shared" si="6"/>
        <v>0.04</v>
      </c>
      <c r="R11" s="45">
        <f t="shared" si="7"/>
        <v>0.04</v>
      </c>
      <c r="S11" s="45">
        <f t="shared" si="8"/>
        <v>0.04</v>
      </c>
      <c r="T11" s="45">
        <f t="shared" si="9"/>
        <v>0.04</v>
      </c>
      <c r="U11" s="45">
        <f t="shared" si="10"/>
        <v>0.04</v>
      </c>
      <c r="V11" s="45">
        <f t="shared" si="11"/>
        <v>0.04</v>
      </c>
      <c r="W11" s="45">
        <f t="shared" si="12"/>
        <v>0.04</v>
      </c>
      <c r="X11" s="45">
        <f t="shared" si="13"/>
        <v>0.04</v>
      </c>
      <c r="Y11" s="45">
        <f t="shared" si="14"/>
        <v>0.04</v>
      </c>
      <c r="Z11" s="45">
        <f t="shared" si="15"/>
        <v>0.04</v>
      </c>
      <c r="AA11" s="45">
        <f t="shared" si="16"/>
        <v>0.04</v>
      </c>
      <c r="AB11" s="45">
        <f t="shared" si="17"/>
        <v>0.04</v>
      </c>
      <c r="AC11" s="45">
        <f t="shared" si="18"/>
        <v>0.04</v>
      </c>
      <c r="AD11" s="45">
        <f t="shared" si="19"/>
        <v>0.06</v>
      </c>
      <c r="AE11" s="45">
        <f t="shared" si="20"/>
        <v>0.04</v>
      </c>
      <c r="AF11" s="45">
        <f t="shared" si="21"/>
        <v>0.04</v>
      </c>
      <c r="AG11" s="45">
        <f t="shared" si="22"/>
        <v>0.04</v>
      </c>
      <c r="AH11" s="45">
        <f t="shared" si="23"/>
        <v>0.04</v>
      </c>
      <c r="AI11" s="45">
        <f t="shared" si="24"/>
        <v>0.04</v>
      </c>
      <c r="AJ11" s="45">
        <f t="shared" si="25"/>
        <v>0.04</v>
      </c>
    </row>
    <row r="12" spans="1:36" ht="12.95" customHeight="1" x14ac:dyDescent="0.15">
      <c r="A12" s="44">
        <v>119</v>
      </c>
      <c r="B12" s="99" t="s">
        <v>106</v>
      </c>
      <c r="C12" s="99"/>
      <c r="D12" s="44">
        <v>18</v>
      </c>
      <c r="E12" s="44">
        <v>16</v>
      </c>
      <c r="F12" s="4">
        <f t="shared" si="0"/>
        <v>0.19</v>
      </c>
      <c r="G12" s="5" t="s">
        <v>42</v>
      </c>
      <c r="H12" s="44"/>
      <c r="I12" s="5"/>
      <c r="J12" s="1" t="s">
        <v>15</v>
      </c>
      <c r="K12" s="45">
        <f t="shared" si="1"/>
        <v>0.19</v>
      </c>
      <c r="L12" s="45">
        <f t="shared" si="2"/>
        <v>0.21</v>
      </c>
      <c r="M12" s="45">
        <f t="shared" si="3"/>
        <v>0.21</v>
      </c>
      <c r="N12" s="45">
        <f t="shared" si="4"/>
        <v>0.21</v>
      </c>
      <c r="O12" s="45">
        <f t="shared" si="5"/>
        <v>0.21</v>
      </c>
      <c r="P12" s="45">
        <f t="shared" si="26"/>
        <v>0.21</v>
      </c>
      <c r="Q12" s="45">
        <f t="shared" si="6"/>
        <v>0.19</v>
      </c>
      <c r="R12" s="45">
        <f t="shared" si="7"/>
        <v>0.21</v>
      </c>
      <c r="S12" s="45">
        <f t="shared" si="8"/>
        <v>0.21</v>
      </c>
      <c r="T12" s="45">
        <f t="shared" si="9"/>
        <v>0.22</v>
      </c>
      <c r="U12" s="45">
        <f t="shared" si="10"/>
        <v>0.21</v>
      </c>
      <c r="V12" s="45">
        <f t="shared" si="11"/>
        <v>0.21</v>
      </c>
      <c r="W12" s="45">
        <f t="shared" si="12"/>
        <v>0.2</v>
      </c>
      <c r="X12" s="45">
        <f t="shared" si="13"/>
        <v>0.21</v>
      </c>
      <c r="Y12" s="45">
        <f t="shared" si="14"/>
        <v>0.18</v>
      </c>
      <c r="Z12" s="45">
        <f t="shared" si="15"/>
        <v>0.2</v>
      </c>
      <c r="AA12" s="45">
        <f t="shared" si="16"/>
        <v>0.19</v>
      </c>
      <c r="AB12" s="45">
        <f t="shared" si="17"/>
        <v>0.21</v>
      </c>
      <c r="AC12" s="45">
        <f t="shared" si="18"/>
        <v>0.21</v>
      </c>
      <c r="AD12" s="45">
        <f t="shared" si="19"/>
        <v>0.24</v>
      </c>
      <c r="AE12" s="45">
        <f t="shared" si="20"/>
        <v>0.19</v>
      </c>
      <c r="AF12" s="45">
        <f t="shared" si="21"/>
        <v>0.21</v>
      </c>
      <c r="AG12" s="45">
        <f t="shared" si="22"/>
        <v>0.18</v>
      </c>
      <c r="AH12" s="45">
        <f t="shared" si="23"/>
        <v>0.19</v>
      </c>
      <c r="AI12" s="45">
        <f t="shared" si="24"/>
        <v>0.21</v>
      </c>
      <c r="AJ12" s="45">
        <f t="shared" si="25"/>
        <v>0.19</v>
      </c>
    </row>
    <row r="13" spans="1:36" ht="12.95" customHeight="1" x14ac:dyDescent="0.15">
      <c r="A13" s="44">
        <v>120</v>
      </c>
      <c r="B13" s="99" t="s">
        <v>106</v>
      </c>
      <c r="C13" s="99"/>
      <c r="D13" s="44">
        <v>16</v>
      </c>
      <c r="E13" s="44">
        <v>14</v>
      </c>
      <c r="F13" s="4">
        <f t="shared" si="0"/>
        <v>0.13</v>
      </c>
      <c r="G13" s="5" t="s">
        <v>42</v>
      </c>
      <c r="H13" s="44" t="s">
        <v>32</v>
      </c>
      <c r="I13" s="5"/>
      <c r="J13" s="1" t="s">
        <v>15</v>
      </c>
      <c r="K13" s="45">
        <f t="shared" si="1"/>
        <v>0.14000000000000001</v>
      </c>
      <c r="L13" s="45">
        <f t="shared" si="2"/>
        <v>0.15</v>
      </c>
      <c r="M13" s="45">
        <f t="shared" si="3"/>
        <v>0.15</v>
      </c>
      <c r="N13" s="45">
        <f t="shared" si="4"/>
        <v>0.15</v>
      </c>
      <c r="O13" s="45">
        <f t="shared" si="5"/>
        <v>0.15</v>
      </c>
      <c r="P13" s="45">
        <f t="shared" si="26"/>
        <v>0.15</v>
      </c>
      <c r="Q13" s="45">
        <f t="shared" si="6"/>
        <v>0.14000000000000001</v>
      </c>
      <c r="R13" s="45">
        <f t="shared" si="7"/>
        <v>0.14000000000000001</v>
      </c>
      <c r="S13" s="45">
        <f t="shared" si="8"/>
        <v>0.15</v>
      </c>
      <c r="T13" s="45">
        <f t="shared" si="9"/>
        <v>0.15</v>
      </c>
      <c r="U13" s="45">
        <f t="shared" si="10"/>
        <v>0.14000000000000001</v>
      </c>
      <c r="V13" s="45">
        <f t="shared" si="11"/>
        <v>0.15</v>
      </c>
      <c r="W13" s="45">
        <f t="shared" si="12"/>
        <v>0.14000000000000001</v>
      </c>
      <c r="X13" s="45">
        <f t="shared" si="13"/>
        <v>0.15</v>
      </c>
      <c r="Y13" s="45">
        <f t="shared" si="14"/>
        <v>0.13</v>
      </c>
      <c r="Z13" s="45">
        <f t="shared" si="15"/>
        <v>0.14000000000000001</v>
      </c>
      <c r="AA13" s="45">
        <f t="shared" si="16"/>
        <v>0.13</v>
      </c>
      <c r="AB13" s="45">
        <f t="shared" si="17"/>
        <v>0.14000000000000001</v>
      </c>
      <c r="AC13" s="45">
        <f t="shared" si="18"/>
        <v>0.15</v>
      </c>
      <c r="AD13" s="45">
        <f t="shared" si="19"/>
        <v>0.17</v>
      </c>
      <c r="AE13" s="45">
        <f t="shared" si="20"/>
        <v>0.13</v>
      </c>
      <c r="AF13" s="45">
        <f t="shared" si="21"/>
        <v>0.14000000000000001</v>
      </c>
      <c r="AG13" s="45">
        <f t="shared" si="22"/>
        <v>0.13</v>
      </c>
      <c r="AH13" s="45">
        <f t="shared" si="23"/>
        <v>0.13</v>
      </c>
      <c r="AI13" s="45">
        <f t="shared" si="24"/>
        <v>0.15</v>
      </c>
      <c r="AJ13" s="45">
        <f t="shared" si="25"/>
        <v>0.13</v>
      </c>
    </row>
    <row r="14" spans="1:36" ht="12.95" customHeight="1" x14ac:dyDescent="0.15">
      <c r="A14" s="44">
        <v>121</v>
      </c>
      <c r="B14" s="99" t="s">
        <v>69</v>
      </c>
      <c r="C14" s="99"/>
      <c r="D14" s="44">
        <v>6</v>
      </c>
      <c r="E14" s="44">
        <v>8</v>
      </c>
      <c r="F14" s="4">
        <f t="shared" si="0"/>
        <v>0.01</v>
      </c>
      <c r="G14" s="5" t="s">
        <v>42</v>
      </c>
      <c r="H14" s="44" t="s">
        <v>32</v>
      </c>
      <c r="I14" s="44"/>
      <c r="J14" s="1" t="s">
        <v>15</v>
      </c>
      <c r="K14" s="45">
        <f t="shared" si="1"/>
        <v>0.01</v>
      </c>
      <c r="L14" s="45">
        <f t="shared" si="2"/>
        <v>0.01</v>
      </c>
      <c r="M14" s="45">
        <f t="shared" si="3"/>
        <v>0.01</v>
      </c>
      <c r="N14" s="45">
        <f t="shared" si="4"/>
        <v>0.01</v>
      </c>
      <c r="O14" s="45">
        <f t="shared" si="5"/>
        <v>0.01</v>
      </c>
      <c r="P14" s="45">
        <f t="shared" si="26"/>
        <v>0.01</v>
      </c>
      <c r="Q14" s="45">
        <f t="shared" si="6"/>
        <v>0.01</v>
      </c>
      <c r="R14" s="45">
        <f t="shared" si="7"/>
        <v>0.01</v>
      </c>
      <c r="S14" s="45">
        <f t="shared" si="8"/>
        <v>0.01</v>
      </c>
      <c r="T14" s="45">
        <f t="shared" si="9"/>
        <v>0.01</v>
      </c>
      <c r="U14" s="45">
        <f t="shared" si="10"/>
        <v>0.01</v>
      </c>
      <c r="V14" s="45">
        <f t="shared" si="11"/>
        <v>0.01</v>
      </c>
      <c r="W14" s="45">
        <f t="shared" si="12"/>
        <v>0.01</v>
      </c>
      <c r="X14" s="45">
        <f t="shared" si="13"/>
        <v>0.01</v>
      </c>
      <c r="Y14" s="45">
        <f t="shared" si="14"/>
        <v>0.01</v>
      </c>
      <c r="Z14" s="45">
        <f t="shared" si="15"/>
        <v>0.01</v>
      </c>
      <c r="AA14" s="45">
        <f t="shared" si="16"/>
        <v>0.01</v>
      </c>
      <c r="AB14" s="45">
        <f t="shared" si="17"/>
        <v>0.01</v>
      </c>
      <c r="AC14" s="45">
        <f t="shared" si="18"/>
        <v>0.01</v>
      </c>
      <c r="AD14" s="45">
        <f t="shared" si="19"/>
        <v>0.02</v>
      </c>
      <c r="AE14" s="45">
        <f t="shared" si="20"/>
        <v>0.01</v>
      </c>
      <c r="AF14" s="45">
        <f t="shared" si="21"/>
        <v>0.01</v>
      </c>
      <c r="AG14" s="45">
        <f t="shared" si="22"/>
        <v>0.01</v>
      </c>
      <c r="AH14" s="45">
        <f t="shared" si="23"/>
        <v>0.01</v>
      </c>
      <c r="AI14" s="45">
        <f t="shared" si="24"/>
        <v>0.01</v>
      </c>
      <c r="AJ14" s="45">
        <f t="shared" si="25"/>
        <v>0.01</v>
      </c>
    </row>
    <row r="15" spans="1:36" ht="12.95" customHeight="1" x14ac:dyDescent="0.15">
      <c r="A15" s="44">
        <v>122</v>
      </c>
      <c r="B15" s="99" t="s">
        <v>69</v>
      </c>
      <c r="C15" s="99"/>
      <c r="D15" s="44">
        <v>6</v>
      </c>
      <c r="E15" s="44">
        <v>8</v>
      </c>
      <c r="F15" s="4">
        <f t="shared" si="0"/>
        <v>0.01</v>
      </c>
      <c r="G15" s="5" t="s">
        <v>42</v>
      </c>
      <c r="H15" s="44" t="s">
        <v>32</v>
      </c>
      <c r="I15" s="44"/>
      <c r="J15" s="1" t="s">
        <v>15</v>
      </c>
      <c r="K15" s="45">
        <f t="shared" si="1"/>
        <v>0.01</v>
      </c>
      <c r="L15" s="45">
        <f t="shared" si="2"/>
        <v>0.01</v>
      </c>
      <c r="M15" s="45">
        <f t="shared" si="3"/>
        <v>0.01</v>
      </c>
      <c r="N15" s="45">
        <f t="shared" si="4"/>
        <v>0.01</v>
      </c>
      <c r="O15" s="45">
        <f t="shared" si="5"/>
        <v>0.01</v>
      </c>
      <c r="P15" s="45">
        <f t="shared" si="26"/>
        <v>0.01</v>
      </c>
      <c r="Q15" s="45">
        <f t="shared" si="6"/>
        <v>0.01</v>
      </c>
      <c r="R15" s="45">
        <f t="shared" si="7"/>
        <v>0.01</v>
      </c>
      <c r="S15" s="45">
        <f t="shared" si="8"/>
        <v>0.01</v>
      </c>
      <c r="T15" s="45">
        <f t="shared" si="9"/>
        <v>0.01</v>
      </c>
      <c r="U15" s="45">
        <f t="shared" si="10"/>
        <v>0.01</v>
      </c>
      <c r="V15" s="45">
        <f t="shared" si="11"/>
        <v>0.01</v>
      </c>
      <c r="W15" s="45">
        <f t="shared" si="12"/>
        <v>0.01</v>
      </c>
      <c r="X15" s="45">
        <f t="shared" si="13"/>
        <v>0.01</v>
      </c>
      <c r="Y15" s="45">
        <f t="shared" si="14"/>
        <v>0.01</v>
      </c>
      <c r="Z15" s="45">
        <f t="shared" si="15"/>
        <v>0.01</v>
      </c>
      <c r="AA15" s="45">
        <f t="shared" si="16"/>
        <v>0.01</v>
      </c>
      <c r="AB15" s="45">
        <f t="shared" si="17"/>
        <v>0.01</v>
      </c>
      <c r="AC15" s="45">
        <f t="shared" si="18"/>
        <v>0.01</v>
      </c>
      <c r="AD15" s="45">
        <f t="shared" si="19"/>
        <v>0.02</v>
      </c>
      <c r="AE15" s="45">
        <f t="shared" si="20"/>
        <v>0.01</v>
      </c>
      <c r="AF15" s="45">
        <f t="shared" si="21"/>
        <v>0.01</v>
      </c>
      <c r="AG15" s="45">
        <f t="shared" si="22"/>
        <v>0.01</v>
      </c>
      <c r="AH15" s="45">
        <f t="shared" si="23"/>
        <v>0.01</v>
      </c>
      <c r="AI15" s="45">
        <f t="shared" si="24"/>
        <v>0.01</v>
      </c>
      <c r="AJ15" s="45">
        <f t="shared" si="25"/>
        <v>0.01</v>
      </c>
    </row>
    <row r="16" spans="1:36" ht="12.95" customHeight="1" x14ac:dyDescent="0.15">
      <c r="A16" s="44">
        <v>123</v>
      </c>
      <c r="B16" s="99" t="s">
        <v>106</v>
      </c>
      <c r="C16" s="99"/>
      <c r="D16" s="44">
        <v>18</v>
      </c>
      <c r="E16" s="44">
        <v>16</v>
      </c>
      <c r="F16" s="4">
        <f t="shared" si="0"/>
        <v>0.19</v>
      </c>
      <c r="G16" s="5" t="s">
        <v>42</v>
      </c>
      <c r="H16" s="44"/>
      <c r="I16" s="44"/>
      <c r="J16" s="1" t="s">
        <v>15</v>
      </c>
      <c r="K16" s="45">
        <f t="shared" si="1"/>
        <v>0.19</v>
      </c>
      <c r="L16" s="45">
        <f t="shared" si="2"/>
        <v>0.21</v>
      </c>
      <c r="M16" s="45">
        <f t="shared" si="3"/>
        <v>0.21</v>
      </c>
      <c r="N16" s="45">
        <f t="shared" si="4"/>
        <v>0.21</v>
      </c>
      <c r="O16" s="45">
        <f t="shared" si="5"/>
        <v>0.21</v>
      </c>
      <c r="P16" s="45">
        <f t="shared" si="26"/>
        <v>0.21</v>
      </c>
      <c r="Q16" s="45">
        <f t="shared" si="6"/>
        <v>0.19</v>
      </c>
      <c r="R16" s="45">
        <f t="shared" si="7"/>
        <v>0.21</v>
      </c>
      <c r="S16" s="45">
        <f t="shared" si="8"/>
        <v>0.21</v>
      </c>
      <c r="T16" s="45">
        <f t="shared" si="9"/>
        <v>0.22</v>
      </c>
      <c r="U16" s="45">
        <f t="shared" si="10"/>
        <v>0.21</v>
      </c>
      <c r="V16" s="45">
        <f t="shared" si="11"/>
        <v>0.21</v>
      </c>
      <c r="W16" s="45">
        <f t="shared" si="12"/>
        <v>0.2</v>
      </c>
      <c r="X16" s="45">
        <f t="shared" si="13"/>
        <v>0.21</v>
      </c>
      <c r="Y16" s="45">
        <f t="shared" si="14"/>
        <v>0.18</v>
      </c>
      <c r="Z16" s="45">
        <f t="shared" si="15"/>
        <v>0.2</v>
      </c>
      <c r="AA16" s="45">
        <f t="shared" si="16"/>
        <v>0.19</v>
      </c>
      <c r="AB16" s="45">
        <f t="shared" si="17"/>
        <v>0.21</v>
      </c>
      <c r="AC16" s="45">
        <f t="shared" si="18"/>
        <v>0.21</v>
      </c>
      <c r="AD16" s="45">
        <f t="shared" si="19"/>
        <v>0.24</v>
      </c>
      <c r="AE16" s="45">
        <f t="shared" si="20"/>
        <v>0.19</v>
      </c>
      <c r="AF16" s="45">
        <f t="shared" si="21"/>
        <v>0.21</v>
      </c>
      <c r="AG16" s="45">
        <f t="shared" si="22"/>
        <v>0.18</v>
      </c>
      <c r="AH16" s="45">
        <f t="shared" si="23"/>
        <v>0.19</v>
      </c>
      <c r="AI16" s="45">
        <f t="shared" si="24"/>
        <v>0.21</v>
      </c>
      <c r="AJ16" s="45">
        <f t="shared" si="25"/>
        <v>0.19</v>
      </c>
    </row>
    <row r="17" spans="1:36" ht="12.95" customHeight="1" x14ac:dyDescent="0.15">
      <c r="A17" s="44">
        <v>124</v>
      </c>
      <c r="B17" s="99" t="s">
        <v>106</v>
      </c>
      <c r="C17" s="99"/>
      <c r="D17" s="44">
        <v>10</v>
      </c>
      <c r="E17" s="44">
        <v>15</v>
      </c>
      <c r="F17" s="4">
        <f t="shared" si="0"/>
        <v>0.05</v>
      </c>
      <c r="G17" s="5" t="s">
        <v>42</v>
      </c>
      <c r="H17" s="44" t="s">
        <v>32</v>
      </c>
      <c r="I17" s="44"/>
      <c r="J17" s="1" t="s">
        <v>15</v>
      </c>
      <c r="K17" s="45">
        <f t="shared" si="1"/>
        <v>7.0000000000000007E-2</v>
      </c>
      <c r="L17" s="45">
        <f t="shared" si="2"/>
        <v>7.0000000000000007E-2</v>
      </c>
      <c r="M17" s="45">
        <f t="shared" si="3"/>
        <v>7.0000000000000007E-2</v>
      </c>
      <c r="N17" s="45">
        <f t="shared" si="4"/>
        <v>7.0000000000000007E-2</v>
      </c>
      <c r="O17" s="45">
        <f t="shared" si="5"/>
        <v>7.0000000000000007E-2</v>
      </c>
      <c r="P17" s="45">
        <f t="shared" si="26"/>
        <v>7.0000000000000007E-2</v>
      </c>
      <c r="Q17" s="45">
        <f t="shared" si="6"/>
        <v>0.06</v>
      </c>
      <c r="R17" s="45">
        <f t="shared" si="7"/>
        <v>0.06</v>
      </c>
      <c r="S17" s="45">
        <f t="shared" si="8"/>
        <v>7.0000000000000007E-2</v>
      </c>
      <c r="T17" s="45">
        <f t="shared" si="9"/>
        <v>7.0000000000000007E-2</v>
      </c>
      <c r="U17" s="45">
        <f t="shared" si="10"/>
        <v>0.06</v>
      </c>
      <c r="V17" s="45">
        <f t="shared" si="11"/>
        <v>0.06</v>
      </c>
      <c r="W17" s="45">
        <f t="shared" si="12"/>
        <v>0.06</v>
      </c>
      <c r="X17" s="45">
        <f t="shared" si="13"/>
        <v>7.0000000000000007E-2</v>
      </c>
      <c r="Y17" s="45">
        <f t="shared" si="14"/>
        <v>0.05</v>
      </c>
      <c r="Z17" s="45">
        <f t="shared" si="15"/>
        <v>0.06</v>
      </c>
      <c r="AA17" s="45">
        <f t="shared" si="16"/>
        <v>0.06</v>
      </c>
      <c r="AB17" s="45">
        <f t="shared" si="17"/>
        <v>0.06</v>
      </c>
      <c r="AC17" s="45">
        <f t="shared" si="18"/>
        <v>0.06</v>
      </c>
      <c r="AD17" s="45">
        <f t="shared" si="19"/>
        <v>0.09</v>
      </c>
      <c r="AE17" s="45">
        <f t="shared" si="20"/>
        <v>0.06</v>
      </c>
      <c r="AF17" s="45">
        <f t="shared" si="21"/>
        <v>0.06</v>
      </c>
      <c r="AG17" s="45">
        <f t="shared" si="22"/>
        <v>0.05</v>
      </c>
      <c r="AH17" s="45">
        <f t="shared" si="23"/>
        <v>0.06</v>
      </c>
      <c r="AI17" s="45">
        <f t="shared" si="24"/>
        <v>7.0000000000000007E-2</v>
      </c>
      <c r="AJ17" s="45">
        <f t="shared" si="25"/>
        <v>0.05</v>
      </c>
    </row>
    <row r="18" spans="1:36" ht="12.95" customHeight="1" x14ac:dyDescent="0.15">
      <c r="A18" s="44">
        <v>125</v>
      </c>
      <c r="B18" s="99" t="s">
        <v>106</v>
      </c>
      <c r="C18" s="99"/>
      <c r="D18" s="44">
        <v>18</v>
      </c>
      <c r="E18" s="44">
        <v>14</v>
      </c>
      <c r="F18" s="4">
        <f t="shared" si="0"/>
        <v>0.17</v>
      </c>
      <c r="G18" s="5"/>
      <c r="H18" s="44" t="s">
        <v>32</v>
      </c>
      <c r="I18" s="44"/>
      <c r="J18" s="1" t="s">
        <v>15</v>
      </c>
      <c r="K18" s="45">
        <f t="shared" si="1"/>
        <v>0.17</v>
      </c>
      <c r="L18" s="45">
        <f t="shared" si="2"/>
        <v>0.18</v>
      </c>
      <c r="M18" s="45">
        <f t="shared" si="3"/>
        <v>0.18</v>
      </c>
      <c r="N18" s="45">
        <f t="shared" si="4"/>
        <v>0.18</v>
      </c>
      <c r="O18" s="45">
        <f t="shared" si="5"/>
        <v>0.19</v>
      </c>
      <c r="P18" s="45">
        <f t="shared" si="26"/>
        <v>0.18</v>
      </c>
      <c r="Q18" s="45">
        <f t="shared" si="6"/>
        <v>0.17</v>
      </c>
      <c r="R18" s="45">
        <f t="shared" si="7"/>
        <v>0.18</v>
      </c>
      <c r="S18" s="45">
        <f t="shared" si="8"/>
        <v>0.18</v>
      </c>
      <c r="T18" s="45">
        <f t="shared" si="9"/>
        <v>0.18</v>
      </c>
      <c r="U18" s="45">
        <f t="shared" si="10"/>
        <v>0.18</v>
      </c>
      <c r="V18" s="45">
        <f t="shared" si="11"/>
        <v>0.19</v>
      </c>
      <c r="W18" s="45">
        <f t="shared" si="12"/>
        <v>0.18</v>
      </c>
      <c r="X18" s="45">
        <f t="shared" si="13"/>
        <v>0.18</v>
      </c>
      <c r="Y18" s="45">
        <f t="shared" si="14"/>
        <v>0.16</v>
      </c>
      <c r="Z18" s="45">
        <f t="shared" si="15"/>
        <v>0.18</v>
      </c>
      <c r="AA18" s="45">
        <f t="shared" si="16"/>
        <v>0.16</v>
      </c>
      <c r="AB18" s="45">
        <f t="shared" si="17"/>
        <v>0.18</v>
      </c>
      <c r="AC18" s="45">
        <f t="shared" si="18"/>
        <v>0.18</v>
      </c>
      <c r="AD18" s="45">
        <f t="shared" si="19"/>
        <v>0.21</v>
      </c>
      <c r="AE18" s="45">
        <f t="shared" si="20"/>
        <v>0.16</v>
      </c>
      <c r="AF18" s="45">
        <f t="shared" si="21"/>
        <v>0.18</v>
      </c>
      <c r="AG18" s="45">
        <f t="shared" si="22"/>
        <v>0.16</v>
      </c>
      <c r="AH18" s="45">
        <f t="shared" si="23"/>
        <v>0.17</v>
      </c>
      <c r="AI18" s="45">
        <f t="shared" si="24"/>
        <v>0.18</v>
      </c>
      <c r="AJ18" s="45">
        <f t="shared" si="25"/>
        <v>0.17</v>
      </c>
    </row>
    <row r="19" spans="1:36" ht="12.95" customHeight="1" x14ac:dyDescent="0.15">
      <c r="A19" s="44">
        <v>126</v>
      </c>
      <c r="B19" s="99" t="s">
        <v>112</v>
      </c>
      <c r="C19" s="99"/>
      <c r="D19" s="44">
        <v>20</v>
      </c>
      <c r="E19" s="44">
        <v>16</v>
      </c>
      <c r="F19" s="4">
        <f t="shared" si="0"/>
        <v>0.23</v>
      </c>
      <c r="G19" s="5"/>
      <c r="H19" s="44"/>
      <c r="I19" s="44"/>
      <c r="J19" s="1" t="s">
        <v>15</v>
      </c>
      <c r="K19" s="45">
        <f t="shared" si="1"/>
        <v>0.23</v>
      </c>
      <c r="L19" s="45">
        <f t="shared" si="2"/>
        <v>0.25</v>
      </c>
      <c r="M19" s="45">
        <f t="shared" si="3"/>
        <v>0.25</v>
      </c>
      <c r="N19" s="45">
        <f t="shared" si="4"/>
        <v>0.25</v>
      </c>
      <c r="O19" s="45">
        <f t="shared" si="5"/>
        <v>0.26</v>
      </c>
      <c r="P19" s="45">
        <f t="shared" si="26"/>
        <v>0.25</v>
      </c>
      <c r="Q19" s="45">
        <f t="shared" si="6"/>
        <v>0.23</v>
      </c>
      <c r="R19" s="45">
        <f t="shared" si="7"/>
        <v>0.25</v>
      </c>
      <c r="S19" s="45">
        <f t="shared" si="8"/>
        <v>0.25</v>
      </c>
      <c r="T19" s="45">
        <f t="shared" si="9"/>
        <v>0.26</v>
      </c>
      <c r="U19" s="45">
        <f t="shared" si="10"/>
        <v>0.25</v>
      </c>
      <c r="V19" s="45">
        <f t="shared" si="11"/>
        <v>0.26</v>
      </c>
      <c r="W19" s="45">
        <f t="shared" si="12"/>
        <v>0.25</v>
      </c>
      <c r="X19" s="45">
        <f t="shared" si="13"/>
        <v>0.25</v>
      </c>
      <c r="Y19" s="45">
        <f t="shared" si="14"/>
        <v>0.23</v>
      </c>
      <c r="Z19" s="45">
        <f t="shared" si="15"/>
        <v>0.25</v>
      </c>
      <c r="AA19" s="45">
        <f t="shared" si="16"/>
        <v>0.22</v>
      </c>
      <c r="AB19" s="45">
        <f t="shared" si="17"/>
        <v>0.26</v>
      </c>
      <c r="AC19" s="45">
        <f t="shared" si="18"/>
        <v>0.26</v>
      </c>
      <c r="AD19" s="45">
        <f t="shared" si="19"/>
        <v>0.28999999999999998</v>
      </c>
      <c r="AE19" s="45">
        <f t="shared" si="20"/>
        <v>0.23</v>
      </c>
      <c r="AF19" s="45">
        <f t="shared" si="21"/>
        <v>0.26</v>
      </c>
      <c r="AG19" s="45">
        <f t="shared" si="22"/>
        <v>0.22</v>
      </c>
      <c r="AH19" s="45">
        <f t="shared" si="23"/>
        <v>0.23</v>
      </c>
      <c r="AI19" s="45">
        <f t="shared" si="24"/>
        <v>0.25</v>
      </c>
      <c r="AJ19" s="45">
        <f t="shared" si="25"/>
        <v>0.23</v>
      </c>
    </row>
    <row r="20" spans="1:36" ht="12.95" customHeight="1" x14ac:dyDescent="0.15">
      <c r="A20" s="44">
        <v>127</v>
      </c>
      <c r="B20" s="99" t="s">
        <v>49</v>
      </c>
      <c r="C20" s="99"/>
      <c r="D20" s="44">
        <v>6</v>
      </c>
      <c r="E20" s="44">
        <v>6</v>
      </c>
      <c r="F20" s="4">
        <f t="shared" si="0"/>
        <v>0.01</v>
      </c>
      <c r="G20" s="5"/>
      <c r="H20" s="44" t="s">
        <v>32</v>
      </c>
      <c r="I20" s="44"/>
      <c r="J20" s="1" t="s">
        <v>15</v>
      </c>
      <c r="K20" s="45">
        <f t="shared" si="1"/>
        <v>0.01</v>
      </c>
      <c r="L20" s="45">
        <f t="shared" si="2"/>
        <v>0.01</v>
      </c>
      <c r="M20" s="45">
        <f t="shared" si="3"/>
        <v>0.01</v>
      </c>
      <c r="N20" s="45">
        <f t="shared" si="4"/>
        <v>0.01</v>
      </c>
      <c r="O20" s="45">
        <f t="shared" si="5"/>
        <v>0.01</v>
      </c>
      <c r="P20" s="45">
        <f t="shared" si="26"/>
        <v>0.01</v>
      </c>
      <c r="Q20" s="45">
        <f t="shared" si="6"/>
        <v>0.01</v>
      </c>
      <c r="R20" s="45">
        <f t="shared" si="7"/>
        <v>0.01</v>
      </c>
      <c r="S20" s="45">
        <f t="shared" si="8"/>
        <v>0.01</v>
      </c>
      <c r="T20" s="45">
        <f t="shared" si="9"/>
        <v>0.01</v>
      </c>
      <c r="U20" s="45">
        <f t="shared" si="10"/>
        <v>0.01</v>
      </c>
      <c r="V20" s="45">
        <f t="shared" si="11"/>
        <v>0.01</v>
      </c>
      <c r="W20" s="45">
        <f t="shared" si="12"/>
        <v>0.01</v>
      </c>
      <c r="X20" s="45">
        <f t="shared" si="13"/>
        <v>0.01</v>
      </c>
      <c r="Y20" s="45">
        <f t="shared" si="14"/>
        <v>0.01</v>
      </c>
      <c r="Z20" s="45">
        <f t="shared" si="15"/>
        <v>0.01</v>
      </c>
      <c r="AA20" s="45">
        <f t="shared" si="16"/>
        <v>0.01</v>
      </c>
      <c r="AB20" s="45">
        <f t="shared" si="17"/>
        <v>0.01</v>
      </c>
      <c r="AC20" s="45">
        <f t="shared" si="18"/>
        <v>0.01</v>
      </c>
      <c r="AD20" s="45">
        <f t="shared" si="19"/>
        <v>0.01</v>
      </c>
      <c r="AE20" s="45">
        <f t="shared" si="20"/>
        <v>0.01</v>
      </c>
      <c r="AF20" s="45">
        <f t="shared" si="21"/>
        <v>0.01</v>
      </c>
      <c r="AG20" s="45">
        <f t="shared" si="22"/>
        <v>0.01</v>
      </c>
      <c r="AH20" s="45">
        <f t="shared" si="23"/>
        <v>0.01</v>
      </c>
      <c r="AI20" s="45">
        <f t="shared" si="24"/>
        <v>0.01</v>
      </c>
      <c r="AJ20" s="45">
        <f t="shared" si="25"/>
        <v>0.01</v>
      </c>
    </row>
    <row r="21" spans="1:36" ht="12.95" customHeight="1" x14ac:dyDescent="0.15">
      <c r="A21" s="44">
        <v>128</v>
      </c>
      <c r="B21" s="99" t="s">
        <v>46</v>
      </c>
      <c r="C21" s="99"/>
      <c r="D21" s="44">
        <v>10</v>
      </c>
      <c r="E21" s="44">
        <v>10</v>
      </c>
      <c r="F21" s="4">
        <f t="shared" si="0"/>
        <v>0.04</v>
      </c>
      <c r="G21" s="5"/>
      <c r="H21" s="44"/>
      <c r="I21" s="44"/>
      <c r="J21" s="1" t="s">
        <v>15</v>
      </c>
      <c r="K21" s="45">
        <f t="shared" si="1"/>
        <v>0.04</v>
      </c>
      <c r="L21" s="45">
        <f t="shared" si="2"/>
        <v>0.04</v>
      </c>
      <c r="M21" s="45">
        <f t="shared" si="3"/>
        <v>0.04</v>
      </c>
      <c r="N21" s="45">
        <f t="shared" si="4"/>
        <v>0.05</v>
      </c>
      <c r="O21" s="45">
        <f t="shared" si="5"/>
        <v>0.05</v>
      </c>
      <c r="P21" s="45">
        <f t="shared" si="26"/>
        <v>0.04</v>
      </c>
      <c r="Q21" s="45">
        <f t="shared" si="6"/>
        <v>0.04</v>
      </c>
      <c r="R21" s="45">
        <f t="shared" si="7"/>
        <v>0.04</v>
      </c>
      <c r="S21" s="45">
        <f t="shared" si="8"/>
        <v>0.04</v>
      </c>
      <c r="T21" s="45">
        <f t="shared" si="9"/>
        <v>0.04</v>
      </c>
      <c r="U21" s="45">
        <f t="shared" si="10"/>
        <v>0.04</v>
      </c>
      <c r="V21" s="45">
        <f t="shared" si="11"/>
        <v>0.04</v>
      </c>
      <c r="W21" s="45">
        <f t="shared" si="12"/>
        <v>0.04</v>
      </c>
      <c r="X21" s="45">
        <f t="shared" si="13"/>
        <v>0.04</v>
      </c>
      <c r="Y21" s="45">
        <f t="shared" si="14"/>
        <v>0.04</v>
      </c>
      <c r="Z21" s="45">
        <f t="shared" si="15"/>
        <v>0.04</v>
      </c>
      <c r="AA21" s="45">
        <f t="shared" si="16"/>
        <v>0.04</v>
      </c>
      <c r="AB21" s="45">
        <f t="shared" si="17"/>
        <v>0.04</v>
      </c>
      <c r="AC21" s="45">
        <f t="shared" si="18"/>
        <v>0.04</v>
      </c>
      <c r="AD21" s="45">
        <f t="shared" si="19"/>
        <v>0.06</v>
      </c>
      <c r="AE21" s="45">
        <f t="shared" si="20"/>
        <v>0.04</v>
      </c>
      <c r="AF21" s="45">
        <f t="shared" si="21"/>
        <v>0.04</v>
      </c>
      <c r="AG21" s="45">
        <f t="shared" si="22"/>
        <v>0.04</v>
      </c>
      <c r="AH21" s="45">
        <f t="shared" si="23"/>
        <v>0.04</v>
      </c>
      <c r="AI21" s="45">
        <f t="shared" si="24"/>
        <v>0.04</v>
      </c>
      <c r="AJ21" s="45">
        <f t="shared" si="25"/>
        <v>0.04</v>
      </c>
    </row>
    <row r="22" spans="1:36" ht="12.95" customHeight="1" x14ac:dyDescent="0.15">
      <c r="A22" s="44">
        <v>129</v>
      </c>
      <c r="B22" s="99" t="s">
        <v>106</v>
      </c>
      <c r="C22" s="99"/>
      <c r="D22" s="44">
        <v>16</v>
      </c>
      <c r="E22" s="44">
        <v>16</v>
      </c>
      <c r="F22" s="4">
        <f t="shared" si="0"/>
        <v>0.15</v>
      </c>
      <c r="G22" s="5" t="s">
        <v>42</v>
      </c>
      <c r="H22" s="44" t="s">
        <v>32</v>
      </c>
      <c r="I22" s="44"/>
      <c r="J22" s="1" t="s">
        <v>15</v>
      </c>
      <c r="K22" s="45">
        <f t="shared" si="1"/>
        <v>0.16</v>
      </c>
      <c r="L22" s="45">
        <f t="shared" si="2"/>
        <v>0.17</v>
      </c>
      <c r="M22" s="45">
        <f t="shared" si="3"/>
        <v>0.17</v>
      </c>
      <c r="N22" s="45">
        <f t="shared" si="4"/>
        <v>0.17</v>
      </c>
      <c r="O22" s="45">
        <f t="shared" si="5"/>
        <v>0.17</v>
      </c>
      <c r="P22" s="45">
        <f t="shared" si="26"/>
        <v>0.17</v>
      </c>
      <c r="Q22" s="45">
        <f t="shared" si="6"/>
        <v>0.15</v>
      </c>
      <c r="R22" s="45">
        <f t="shared" si="7"/>
        <v>0.17</v>
      </c>
      <c r="S22" s="45">
        <f t="shared" si="8"/>
        <v>0.17</v>
      </c>
      <c r="T22" s="45">
        <f t="shared" si="9"/>
        <v>0.18</v>
      </c>
      <c r="U22" s="45">
        <f t="shared" si="10"/>
        <v>0.17</v>
      </c>
      <c r="V22" s="45">
        <f t="shared" si="11"/>
        <v>0.17</v>
      </c>
      <c r="W22" s="45">
        <f t="shared" si="12"/>
        <v>0.16</v>
      </c>
      <c r="X22" s="45">
        <f t="shared" si="13"/>
        <v>0.17</v>
      </c>
      <c r="Y22" s="45">
        <f t="shared" si="14"/>
        <v>0.14000000000000001</v>
      </c>
      <c r="Z22" s="45">
        <f t="shared" si="15"/>
        <v>0.16</v>
      </c>
      <c r="AA22" s="45">
        <f t="shared" si="16"/>
        <v>0.15</v>
      </c>
      <c r="AB22" s="45">
        <f t="shared" si="17"/>
        <v>0.16</v>
      </c>
      <c r="AC22" s="45">
        <f t="shared" si="18"/>
        <v>0.17</v>
      </c>
      <c r="AD22" s="45">
        <f t="shared" si="19"/>
        <v>0.2</v>
      </c>
      <c r="AE22" s="45">
        <f t="shared" si="20"/>
        <v>0.15</v>
      </c>
      <c r="AF22" s="45">
        <f t="shared" si="21"/>
        <v>0.16</v>
      </c>
      <c r="AG22" s="45">
        <f t="shared" si="22"/>
        <v>0.14000000000000001</v>
      </c>
      <c r="AH22" s="45">
        <f t="shared" si="23"/>
        <v>0.15</v>
      </c>
      <c r="AI22" s="45">
        <f t="shared" si="24"/>
        <v>0.17</v>
      </c>
      <c r="AJ22" s="45">
        <f t="shared" si="25"/>
        <v>0.15</v>
      </c>
    </row>
    <row r="23" spans="1:36" ht="12.95" customHeight="1" x14ac:dyDescent="0.15">
      <c r="A23" s="44">
        <v>130</v>
      </c>
      <c r="B23" s="99" t="s">
        <v>106</v>
      </c>
      <c r="C23" s="99"/>
      <c r="D23" s="44">
        <v>22</v>
      </c>
      <c r="E23" s="44">
        <v>16</v>
      </c>
      <c r="F23" s="4">
        <f t="shared" si="0"/>
        <v>0.28000000000000003</v>
      </c>
      <c r="G23" s="5" t="s">
        <v>42</v>
      </c>
      <c r="H23" s="44"/>
      <c r="I23" s="44"/>
      <c r="J23" s="1" t="s">
        <v>15</v>
      </c>
      <c r="K23" s="45">
        <f t="shared" si="1"/>
        <v>0.28000000000000003</v>
      </c>
      <c r="L23" s="45">
        <f t="shared" si="2"/>
        <v>0.3</v>
      </c>
      <c r="M23" s="45">
        <f t="shared" si="3"/>
        <v>0.3</v>
      </c>
      <c r="N23" s="45">
        <f t="shared" si="4"/>
        <v>0.3</v>
      </c>
      <c r="O23" s="45">
        <f t="shared" si="5"/>
        <v>0.3</v>
      </c>
      <c r="P23" s="45">
        <f t="shared" si="26"/>
        <v>0.3</v>
      </c>
      <c r="Q23" s="45">
        <f t="shared" si="6"/>
        <v>0.28000000000000003</v>
      </c>
      <c r="R23" s="45">
        <f t="shared" si="7"/>
        <v>0.3</v>
      </c>
      <c r="S23" s="45">
        <f t="shared" si="8"/>
        <v>0.3</v>
      </c>
      <c r="T23" s="45">
        <f t="shared" si="9"/>
        <v>0.3</v>
      </c>
      <c r="U23" s="45">
        <f t="shared" si="10"/>
        <v>0.3</v>
      </c>
      <c r="V23" s="45">
        <f t="shared" si="11"/>
        <v>0.32</v>
      </c>
      <c r="W23" s="45">
        <f t="shared" si="12"/>
        <v>0.3</v>
      </c>
      <c r="X23" s="45">
        <f t="shared" si="13"/>
        <v>0.3</v>
      </c>
      <c r="Y23" s="45">
        <f t="shared" si="14"/>
        <v>0.27</v>
      </c>
      <c r="Z23" s="45">
        <f t="shared" si="15"/>
        <v>0.3</v>
      </c>
      <c r="AA23" s="45">
        <f t="shared" si="16"/>
        <v>0.27</v>
      </c>
      <c r="AB23" s="45">
        <f t="shared" si="17"/>
        <v>0.31</v>
      </c>
      <c r="AC23" s="45">
        <f t="shared" si="18"/>
        <v>0.31</v>
      </c>
      <c r="AD23" s="45">
        <f t="shared" si="19"/>
        <v>0.34</v>
      </c>
      <c r="AE23" s="45">
        <f t="shared" si="20"/>
        <v>0.28000000000000003</v>
      </c>
      <c r="AF23" s="45">
        <f t="shared" si="21"/>
        <v>0.31</v>
      </c>
      <c r="AG23" s="45">
        <f t="shared" si="22"/>
        <v>0.27</v>
      </c>
      <c r="AH23" s="45">
        <f t="shared" si="23"/>
        <v>0.28000000000000003</v>
      </c>
      <c r="AI23" s="45">
        <f t="shared" si="24"/>
        <v>0.3</v>
      </c>
      <c r="AJ23" s="45">
        <f t="shared" si="25"/>
        <v>0.28000000000000003</v>
      </c>
    </row>
    <row r="24" spans="1:36" ht="12.95" customHeight="1" x14ac:dyDescent="0.15">
      <c r="A24" s="44">
        <v>131</v>
      </c>
      <c r="B24" s="99" t="s">
        <v>106</v>
      </c>
      <c r="C24" s="99"/>
      <c r="D24" s="44">
        <v>6</v>
      </c>
      <c r="E24" s="44">
        <v>6</v>
      </c>
      <c r="F24" s="4">
        <f t="shared" si="0"/>
        <v>0.01</v>
      </c>
      <c r="G24" s="5" t="s">
        <v>42</v>
      </c>
      <c r="H24" s="44" t="s">
        <v>32</v>
      </c>
      <c r="I24" s="44"/>
      <c r="J24" s="1" t="s">
        <v>15</v>
      </c>
      <c r="K24" s="45">
        <f t="shared" si="1"/>
        <v>0.01</v>
      </c>
      <c r="L24" s="45">
        <f t="shared" si="2"/>
        <v>0.01</v>
      </c>
      <c r="M24" s="45">
        <f t="shared" si="3"/>
        <v>0.01</v>
      </c>
      <c r="N24" s="45">
        <f t="shared" si="4"/>
        <v>0.01</v>
      </c>
      <c r="O24" s="45">
        <f t="shared" si="5"/>
        <v>0.01</v>
      </c>
      <c r="P24" s="45">
        <f t="shared" si="26"/>
        <v>0.01</v>
      </c>
      <c r="Q24" s="45">
        <f t="shared" si="6"/>
        <v>0.01</v>
      </c>
      <c r="R24" s="45">
        <f t="shared" si="7"/>
        <v>0.01</v>
      </c>
      <c r="S24" s="45">
        <f t="shared" si="8"/>
        <v>0.01</v>
      </c>
      <c r="T24" s="45">
        <f t="shared" si="9"/>
        <v>0.01</v>
      </c>
      <c r="U24" s="45">
        <f t="shared" si="10"/>
        <v>0.01</v>
      </c>
      <c r="V24" s="45">
        <f t="shared" si="11"/>
        <v>0.01</v>
      </c>
      <c r="W24" s="45">
        <f t="shared" si="12"/>
        <v>0.01</v>
      </c>
      <c r="X24" s="45">
        <f t="shared" si="13"/>
        <v>0.01</v>
      </c>
      <c r="Y24" s="45">
        <f t="shared" si="14"/>
        <v>0.01</v>
      </c>
      <c r="Z24" s="45">
        <f t="shared" si="15"/>
        <v>0.01</v>
      </c>
      <c r="AA24" s="45">
        <f t="shared" si="16"/>
        <v>0.01</v>
      </c>
      <c r="AB24" s="45">
        <f t="shared" si="17"/>
        <v>0.01</v>
      </c>
      <c r="AC24" s="45">
        <f t="shared" si="18"/>
        <v>0.01</v>
      </c>
      <c r="AD24" s="45">
        <f t="shared" si="19"/>
        <v>0.01</v>
      </c>
      <c r="AE24" s="45">
        <f t="shared" si="20"/>
        <v>0.01</v>
      </c>
      <c r="AF24" s="45">
        <f t="shared" si="21"/>
        <v>0.01</v>
      </c>
      <c r="AG24" s="45">
        <f t="shared" si="22"/>
        <v>0.01</v>
      </c>
      <c r="AH24" s="45">
        <f t="shared" si="23"/>
        <v>0.01</v>
      </c>
      <c r="AI24" s="45">
        <f t="shared" si="24"/>
        <v>0.01</v>
      </c>
      <c r="AJ24" s="45">
        <f t="shared" si="25"/>
        <v>0.01</v>
      </c>
    </row>
    <row r="25" spans="1:36" ht="12.95" customHeight="1" x14ac:dyDescent="0.15">
      <c r="A25" s="44">
        <v>132</v>
      </c>
      <c r="B25" s="99" t="s">
        <v>106</v>
      </c>
      <c r="C25" s="99"/>
      <c r="D25" s="44">
        <v>16</v>
      </c>
      <c r="E25" s="44">
        <v>15</v>
      </c>
      <c r="F25" s="4">
        <f t="shared" si="0"/>
        <v>0.14000000000000001</v>
      </c>
      <c r="G25" s="5" t="s">
        <v>42</v>
      </c>
      <c r="H25" s="44"/>
      <c r="I25" s="44"/>
      <c r="J25" s="1" t="s">
        <v>15</v>
      </c>
      <c r="K25" s="45">
        <f t="shared" si="1"/>
        <v>0.15</v>
      </c>
      <c r="L25" s="45">
        <f t="shared" si="2"/>
        <v>0.16</v>
      </c>
      <c r="M25" s="45">
        <f t="shared" si="3"/>
        <v>0.16</v>
      </c>
      <c r="N25" s="45">
        <f t="shared" si="4"/>
        <v>0.16</v>
      </c>
      <c r="O25" s="45">
        <f t="shared" si="5"/>
        <v>0.16</v>
      </c>
      <c r="P25" s="45">
        <f t="shared" si="26"/>
        <v>0.16</v>
      </c>
      <c r="Q25" s="45">
        <f t="shared" si="6"/>
        <v>0.15</v>
      </c>
      <c r="R25" s="45">
        <f t="shared" si="7"/>
        <v>0.16</v>
      </c>
      <c r="S25" s="45">
        <f t="shared" si="8"/>
        <v>0.16</v>
      </c>
      <c r="T25" s="45">
        <f t="shared" si="9"/>
        <v>0.16</v>
      </c>
      <c r="U25" s="45">
        <f t="shared" si="10"/>
        <v>0.16</v>
      </c>
      <c r="V25" s="45">
        <f t="shared" si="11"/>
        <v>0.16</v>
      </c>
      <c r="W25" s="45">
        <f t="shared" si="12"/>
        <v>0.15</v>
      </c>
      <c r="X25" s="45">
        <f t="shared" si="13"/>
        <v>0.16</v>
      </c>
      <c r="Y25" s="45">
        <f t="shared" si="14"/>
        <v>0.14000000000000001</v>
      </c>
      <c r="Z25" s="45">
        <f t="shared" si="15"/>
        <v>0.15</v>
      </c>
      <c r="AA25" s="45">
        <f t="shared" si="16"/>
        <v>0.14000000000000001</v>
      </c>
      <c r="AB25" s="45">
        <f t="shared" si="17"/>
        <v>0.15</v>
      </c>
      <c r="AC25" s="45">
        <f t="shared" si="18"/>
        <v>0.16</v>
      </c>
      <c r="AD25" s="45">
        <f t="shared" si="19"/>
        <v>0.19</v>
      </c>
      <c r="AE25" s="45">
        <f t="shared" si="20"/>
        <v>0.14000000000000001</v>
      </c>
      <c r="AF25" s="45">
        <f t="shared" si="21"/>
        <v>0.15</v>
      </c>
      <c r="AG25" s="45">
        <f t="shared" si="22"/>
        <v>0.14000000000000001</v>
      </c>
      <c r="AH25" s="45">
        <f t="shared" si="23"/>
        <v>0.14000000000000001</v>
      </c>
      <c r="AI25" s="45">
        <f t="shared" si="24"/>
        <v>0.16</v>
      </c>
      <c r="AJ25" s="45">
        <f t="shared" si="25"/>
        <v>0.14000000000000001</v>
      </c>
    </row>
    <row r="26" spans="1:36" ht="12.95" customHeight="1" x14ac:dyDescent="0.15">
      <c r="A26" s="44">
        <v>133</v>
      </c>
      <c r="B26" s="99" t="s">
        <v>106</v>
      </c>
      <c r="C26" s="99"/>
      <c r="D26" s="44">
        <v>18</v>
      </c>
      <c r="E26" s="44">
        <v>16</v>
      </c>
      <c r="F26" s="4">
        <f t="shared" si="0"/>
        <v>0.19</v>
      </c>
      <c r="G26" s="5" t="s">
        <v>42</v>
      </c>
      <c r="H26" s="44" t="s">
        <v>32</v>
      </c>
      <c r="I26" s="44"/>
      <c r="J26" s="1" t="s">
        <v>15</v>
      </c>
      <c r="K26" s="45">
        <f t="shared" si="1"/>
        <v>0.19</v>
      </c>
      <c r="L26" s="45">
        <f t="shared" si="2"/>
        <v>0.21</v>
      </c>
      <c r="M26" s="45">
        <f t="shared" si="3"/>
        <v>0.21</v>
      </c>
      <c r="N26" s="45">
        <f t="shared" si="4"/>
        <v>0.21</v>
      </c>
      <c r="O26" s="45">
        <f t="shared" si="5"/>
        <v>0.21</v>
      </c>
      <c r="P26" s="45">
        <f t="shared" si="26"/>
        <v>0.21</v>
      </c>
      <c r="Q26" s="45">
        <f t="shared" si="6"/>
        <v>0.19</v>
      </c>
      <c r="R26" s="45">
        <f t="shared" si="7"/>
        <v>0.21</v>
      </c>
      <c r="S26" s="45">
        <f t="shared" si="8"/>
        <v>0.21</v>
      </c>
      <c r="T26" s="45">
        <f t="shared" si="9"/>
        <v>0.22</v>
      </c>
      <c r="U26" s="45">
        <f t="shared" si="10"/>
        <v>0.21</v>
      </c>
      <c r="V26" s="45">
        <f t="shared" si="11"/>
        <v>0.21</v>
      </c>
      <c r="W26" s="45">
        <f t="shared" si="12"/>
        <v>0.2</v>
      </c>
      <c r="X26" s="45">
        <f t="shared" si="13"/>
        <v>0.21</v>
      </c>
      <c r="Y26" s="45">
        <f t="shared" si="14"/>
        <v>0.18</v>
      </c>
      <c r="Z26" s="45">
        <f t="shared" si="15"/>
        <v>0.2</v>
      </c>
      <c r="AA26" s="45">
        <f t="shared" si="16"/>
        <v>0.19</v>
      </c>
      <c r="AB26" s="45">
        <f t="shared" si="17"/>
        <v>0.21</v>
      </c>
      <c r="AC26" s="45">
        <f t="shared" si="18"/>
        <v>0.21</v>
      </c>
      <c r="AD26" s="45">
        <f t="shared" si="19"/>
        <v>0.24</v>
      </c>
      <c r="AE26" s="45">
        <f t="shared" si="20"/>
        <v>0.19</v>
      </c>
      <c r="AF26" s="45">
        <f t="shared" si="21"/>
        <v>0.21</v>
      </c>
      <c r="AG26" s="45">
        <f t="shared" si="22"/>
        <v>0.18</v>
      </c>
      <c r="AH26" s="45">
        <f t="shared" si="23"/>
        <v>0.19</v>
      </c>
      <c r="AI26" s="45">
        <f t="shared" si="24"/>
        <v>0.21</v>
      </c>
      <c r="AJ26" s="45">
        <f t="shared" si="25"/>
        <v>0.19</v>
      </c>
    </row>
    <row r="27" spans="1:36" ht="12.95" customHeight="1" x14ac:dyDescent="0.15">
      <c r="A27" s="44">
        <v>134</v>
      </c>
      <c r="B27" s="99" t="s">
        <v>106</v>
      </c>
      <c r="C27" s="99"/>
      <c r="D27" s="44">
        <v>16</v>
      </c>
      <c r="E27" s="44">
        <v>15</v>
      </c>
      <c r="F27" s="4">
        <f t="shared" si="0"/>
        <v>0.14000000000000001</v>
      </c>
      <c r="G27" s="5" t="s">
        <v>42</v>
      </c>
      <c r="H27" s="44" t="s">
        <v>32</v>
      </c>
      <c r="I27" s="44"/>
      <c r="J27" s="1" t="s">
        <v>15</v>
      </c>
      <c r="K27" s="45">
        <f t="shared" si="1"/>
        <v>0.15</v>
      </c>
      <c r="L27" s="45">
        <f t="shared" si="2"/>
        <v>0.16</v>
      </c>
      <c r="M27" s="45">
        <f t="shared" si="3"/>
        <v>0.16</v>
      </c>
      <c r="N27" s="45">
        <f t="shared" si="4"/>
        <v>0.16</v>
      </c>
      <c r="O27" s="45">
        <f t="shared" si="5"/>
        <v>0.16</v>
      </c>
      <c r="P27" s="45">
        <f t="shared" si="26"/>
        <v>0.16</v>
      </c>
      <c r="Q27" s="45">
        <f t="shared" si="6"/>
        <v>0.15</v>
      </c>
      <c r="R27" s="45">
        <f t="shared" si="7"/>
        <v>0.16</v>
      </c>
      <c r="S27" s="45">
        <f t="shared" si="8"/>
        <v>0.16</v>
      </c>
      <c r="T27" s="45">
        <f t="shared" si="9"/>
        <v>0.16</v>
      </c>
      <c r="U27" s="45">
        <f t="shared" si="10"/>
        <v>0.16</v>
      </c>
      <c r="V27" s="45">
        <f t="shared" si="11"/>
        <v>0.16</v>
      </c>
      <c r="W27" s="45">
        <f t="shared" si="12"/>
        <v>0.15</v>
      </c>
      <c r="X27" s="45">
        <f t="shared" si="13"/>
        <v>0.16</v>
      </c>
      <c r="Y27" s="45">
        <f t="shared" si="14"/>
        <v>0.14000000000000001</v>
      </c>
      <c r="Z27" s="45">
        <f t="shared" si="15"/>
        <v>0.15</v>
      </c>
      <c r="AA27" s="45">
        <f t="shared" si="16"/>
        <v>0.14000000000000001</v>
      </c>
      <c r="AB27" s="45">
        <f t="shared" si="17"/>
        <v>0.15</v>
      </c>
      <c r="AC27" s="45">
        <f t="shared" si="18"/>
        <v>0.16</v>
      </c>
      <c r="AD27" s="45">
        <f t="shared" si="19"/>
        <v>0.19</v>
      </c>
      <c r="AE27" s="45">
        <f t="shared" si="20"/>
        <v>0.14000000000000001</v>
      </c>
      <c r="AF27" s="45">
        <f t="shared" si="21"/>
        <v>0.15</v>
      </c>
      <c r="AG27" s="45">
        <f t="shared" si="22"/>
        <v>0.14000000000000001</v>
      </c>
      <c r="AH27" s="45">
        <f t="shared" si="23"/>
        <v>0.14000000000000001</v>
      </c>
      <c r="AI27" s="45">
        <f t="shared" si="24"/>
        <v>0.16</v>
      </c>
      <c r="AJ27" s="45">
        <f t="shared" si="25"/>
        <v>0.14000000000000001</v>
      </c>
    </row>
    <row r="28" spans="1:36" ht="12.95" customHeight="1" x14ac:dyDescent="0.15">
      <c r="A28" s="44">
        <v>135</v>
      </c>
      <c r="B28" s="99" t="s">
        <v>106</v>
      </c>
      <c r="C28" s="99"/>
      <c r="D28" s="44">
        <v>8</v>
      </c>
      <c r="E28" s="44">
        <v>9</v>
      </c>
      <c r="F28" s="4">
        <f t="shared" si="0"/>
        <v>0.02</v>
      </c>
      <c r="G28" s="5" t="s">
        <v>42</v>
      </c>
      <c r="H28" s="44" t="s">
        <v>32</v>
      </c>
      <c r="I28" s="44"/>
      <c r="J28" s="1" t="s">
        <v>15</v>
      </c>
      <c r="K28" s="45">
        <f t="shared" si="1"/>
        <v>0.03</v>
      </c>
      <c r="L28" s="45">
        <f t="shared" si="2"/>
        <v>0.03</v>
      </c>
      <c r="M28" s="45">
        <f t="shared" si="3"/>
        <v>0.03</v>
      </c>
      <c r="N28" s="8">
        <f t="shared" si="4"/>
        <v>0.03</v>
      </c>
      <c r="O28" s="45">
        <f t="shared" si="5"/>
        <v>0.03</v>
      </c>
      <c r="P28" s="45">
        <f t="shared" si="26"/>
        <v>0.03</v>
      </c>
      <c r="Q28" s="45">
        <f t="shared" si="6"/>
        <v>0.03</v>
      </c>
      <c r="R28" s="45">
        <f t="shared" si="7"/>
        <v>0.02</v>
      </c>
      <c r="S28" s="45">
        <f t="shared" si="8"/>
        <v>0.03</v>
      </c>
      <c r="T28" s="45">
        <f t="shared" si="9"/>
        <v>0.03</v>
      </c>
      <c r="U28" s="45">
        <f t="shared" si="10"/>
        <v>0.03</v>
      </c>
      <c r="V28" s="45">
        <f t="shared" si="11"/>
        <v>0.03</v>
      </c>
      <c r="W28" s="45">
        <f t="shared" si="12"/>
        <v>0.03</v>
      </c>
      <c r="X28" s="45">
        <f t="shared" si="13"/>
        <v>0.03</v>
      </c>
      <c r="Y28" s="45">
        <f t="shared" si="14"/>
        <v>0.02</v>
      </c>
      <c r="Z28" s="45">
        <f t="shared" si="15"/>
        <v>0.03</v>
      </c>
      <c r="AA28" s="45">
        <f t="shared" si="16"/>
        <v>0.02</v>
      </c>
      <c r="AB28" s="45">
        <f t="shared" si="17"/>
        <v>0.02</v>
      </c>
      <c r="AC28" s="45">
        <f t="shared" si="18"/>
        <v>0.02</v>
      </c>
      <c r="AD28" s="45">
        <f t="shared" si="19"/>
        <v>0.03</v>
      </c>
      <c r="AE28" s="45">
        <f t="shared" si="20"/>
        <v>0.02</v>
      </c>
      <c r="AF28" s="45">
        <f t="shared" si="21"/>
        <v>0.02</v>
      </c>
      <c r="AG28" s="45">
        <f t="shared" si="22"/>
        <v>0.02</v>
      </c>
      <c r="AH28" s="45">
        <f t="shared" si="23"/>
        <v>0.02</v>
      </c>
      <c r="AI28" s="45">
        <f t="shared" si="24"/>
        <v>0.03</v>
      </c>
      <c r="AJ28" s="45">
        <f t="shared" si="25"/>
        <v>0.02</v>
      </c>
    </row>
    <row r="29" spans="1:36" ht="12.95" customHeight="1" x14ac:dyDescent="0.15">
      <c r="A29" s="44">
        <v>136</v>
      </c>
      <c r="B29" s="99" t="s">
        <v>113</v>
      </c>
      <c r="C29" s="99"/>
      <c r="D29" s="44">
        <v>8</v>
      </c>
      <c r="E29" s="44">
        <v>8</v>
      </c>
      <c r="F29" s="4">
        <f t="shared" si="0"/>
        <v>0.02</v>
      </c>
      <c r="G29" s="5" t="s">
        <v>42</v>
      </c>
      <c r="H29" s="44" t="s">
        <v>32</v>
      </c>
      <c r="I29" s="44"/>
      <c r="J29" s="1" t="s">
        <v>15</v>
      </c>
      <c r="K29" s="45">
        <f t="shared" si="1"/>
        <v>0.02</v>
      </c>
      <c r="L29" s="45">
        <f t="shared" si="2"/>
        <v>0.02</v>
      </c>
      <c r="M29" s="45">
        <f t="shared" si="3"/>
        <v>0.02</v>
      </c>
      <c r="N29" s="45">
        <f t="shared" si="4"/>
        <v>0.02</v>
      </c>
      <c r="O29" s="45">
        <f t="shared" si="5"/>
        <v>0.02</v>
      </c>
      <c r="P29" s="45">
        <f t="shared" si="26"/>
        <v>0.02</v>
      </c>
      <c r="Q29" s="45">
        <f t="shared" si="6"/>
        <v>0.02</v>
      </c>
      <c r="R29" s="45">
        <f t="shared" si="7"/>
        <v>0.02</v>
      </c>
      <c r="S29" s="45">
        <f t="shared" si="8"/>
        <v>0.02</v>
      </c>
      <c r="T29" s="45">
        <f t="shared" si="9"/>
        <v>0.02</v>
      </c>
      <c r="U29" s="45">
        <f t="shared" si="10"/>
        <v>0.02</v>
      </c>
      <c r="V29" s="45">
        <f t="shared" si="11"/>
        <v>0.02</v>
      </c>
      <c r="W29" s="45">
        <f t="shared" si="12"/>
        <v>0.02</v>
      </c>
      <c r="X29" s="45">
        <f t="shared" si="13"/>
        <v>0.02</v>
      </c>
      <c r="Y29" s="45">
        <f t="shared" si="14"/>
        <v>0.02</v>
      </c>
      <c r="Z29" s="45">
        <f t="shared" si="15"/>
        <v>0.02</v>
      </c>
      <c r="AA29" s="45">
        <f t="shared" si="16"/>
        <v>0.02</v>
      </c>
      <c r="AB29" s="45">
        <f t="shared" si="17"/>
        <v>0.02</v>
      </c>
      <c r="AC29" s="45">
        <f t="shared" si="18"/>
        <v>0.02</v>
      </c>
      <c r="AD29" s="45">
        <f t="shared" si="19"/>
        <v>0.03</v>
      </c>
      <c r="AE29" s="45">
        <f t="shared" si="20"/>
        <v>0.02</v>
      </c>
      <c r="AF29" s="45">
        <f t="shared" si="21"/>
        <v>0.02</v>
      </c>
      <c r="AG29" s="45">
        <f t="shared" si="22"/>
        <v>0.02</v>
      </c>
      <c r="AH29" s="45">
        <f t="shared" si="23"/>
        <v>0.02</v>
      </c>
      <c r="AI29" s="45">
        <f t="shared" si="24"/>
        <v>0.02</v>
      </c>
      <c r="AJ29" s="45">
        <f t="shared" si="25"/>
        <v>0.02</v>
      </c>
    </row>
    <row r="30" spans="1:36" ht="12.95" customHeight="1" x14ac:dyDescent="0.15">
      <c r="A30" s="44">
        <v>137</v>
      </c>
      <c r="B30" s="99" t="s">
        <v>114</v>
      </c>
      <c r="C30" s="99"/>
      <c r="D30" s="44">
        <v>12</v>
      </c>
      <c r="E30" s="44">
        <v>12</v>
      </c>
      <c r="F30" s="4">
        <f t="shared" si="0"/>
        <v>7.0000000000000007E-2</v>
      </c>
      <c r="G30" s="5" t="s">
        <v>42</v>
      </c>
      <c r="H30" s="44" t="s">
        <v>32</v>
      </c>
      <c r="I30" s="44"/>
      <c r="J30" s="1" t="s">
        <v>15</v>
      </c>
      <c r="K30" s="45">
        <f t="shared" si="1"/>
        <v>7.0000000000000007E-2</v>
      </c>
      <c r="L30" s="45">
        <f t="shared" si="2"/>
        <v>7.0000000000000007E-2</v>
      </c>
      <c r="M30" s="45">
        <f t="shared" si="3"/>
        <v>7.0000000000000007E-2</v>
      </c>
      <c r="N30" s="45">
        <f t="shared" si="4"/>
        <v>0.08</v>
      </c>
      <c r="O30" s="45">
        <f t="shared" si="5"/>
        <v>0.08</v>
      </c>
      <c r="P30" s="45">
        <f t="shared" si="26"/>
        <v>7.0000000000000007E-2</v>
      </c>
      <c r="Q30" s="45">
        <f t="shared" si="6"/>
        <v>7.0000000000000007E-2</v>
      </c>
      <c r="R30" s="45">
        <f t="shared" si="7"/>
        <v>7.0000000000000007E-2</v>
      </c>
      <c r="S30" s="45">
        <f t="shared" si="8"/>
        <v>7.0000000000000007E-2</v>
      </c>
      <c r="T30" s="45">
        <f t="shared" si="9"/>
        <v>7.0000000000000007E-2</v>
      </c>
      <c r="U30" s="45">
        <f t="shared" si="10"/>
        <v>7.0000000000000007E-2</v>
      </c>
      <c r="V30" s="45">
        <f t="shared" si="11"/>
        <v>7.0000000000000007E-2</v>
      </c>
      <c r="W30" s="45">
        <f t="shared" si="12"/>
        <v>7.0000000000000007E-2</v>
      </c>
      <c r="X30" s="45">
        <f t="shared" si="13"/>
        <v>7.0000000000000007E-2</v>
      </c>
      <c r="Y30" s="45">
        <f t="shared" si="14"/>
        <v>0.06</v>
      </c>
      <c r="Z30" s="45">
        <f t="shared" si="15"/>
        <v>7.0000000000000007E-2</v>
      </c>
      <c r="AA30" s="45">
        <f t="shared" si="16"/>
        <v>7.0000000000000007E-2</v>
      </c>
      <c r="AB30" s="45">
        <f t="shared" si="17"/>
        <v>7.0000000000000007E-2</v>
      </c>
      <c r="AC30" s="45">
        <f t="shared" si="18"/>
        <v>7.0000000000000007E-2</v>
      </c>
      <c r="AD30" s="45">
        <f t="shared" si="19"/>
        <v>0.09</v>
      </c>
      <c r="AE30" s="45">
        <f t="shared" si="20"/>
        <v>0.06</v>
      </c>
      <c r="AF30" s="45">
        <f t="shared" si="21"/>
        <v>7.0000000000000007E-2</v>
      </c>
      <c r="AG30" s="45">
        <f t="shared" si="22"/>
        <v>0.06</v>
      </c>
      <c r="AH30" s="45">
        <f t="shared" si="23"/>
        <v>7.0000000000000007E-2</v>
      </c>
      <c r="AI30" s="45">
        <f t="shared" si="24"/>
        <v>7.0000000000000007E-2</v>
      </c>
      <c r="AJ30" s="45">
        <f t="shared" si="25"/>
        <v>7.0000000000000007E-2</v>
      </c>
    </row>
    <row r="31" spans="1:36" ht="12.95" customHeight="1" x14ac:dyDescent="0.15">
      <c r="A31" s="44">
        <v>138</v>
      </c>
      <c r="B31" s="99" t="s">
        <v>74</v>
      </c>
      <c r="C31" s="99"/>
      <c r="D31" s="44">
        <v>12</v>
      </c>
      <c r="E31" s="44">
        <v>14</v>
      </c>
      <c r="F31" s="4">
        <f t="shared" si="0"/>
        <v>0.08</v>
      </c>
      <c r="G31" s="5" t="s">
        <v>42</v>
      </c>
      <c r="H31" s="44"/>
      <c r="I31" s="44"/>
      <c r="J31" s="1" t="s">
        <v>15</v>
      </c>
      <c r="K31" s="45">
        <f t="shared" si="1"/>
        <v>0.08</v>
      </c>
      <c r="L31" s="45">
        <f t="shared" si="2"/>
        <v>0.09</v>
      </c>
      <c r="M31" s="45">
        <f t="shared" si="3"/>
        <v>0.09</v>
      </c>
      <c r="N31" s="45">
        <f t="shared" si="4"/>
        <v>0.09</v>
      </c>
      <c r="O31" s="45">
        <f t="shared" si="5"/>
        <v>0.09</v>
      </c>
      <c r="P31" s="45">
        <f t="shared" si="26"/>
        <v>0.09</v>
      </c>
      <c r="Q31" s="45">
        <f t="shared" si="6"/>
        <v>0.08</v>
      </c>
      <c r="R31" s="45">
        <f t="shared" si="7"/>
        <v>0.08</v>
      </c>
      <c r="S31" s="45">
        <f t="shared" si="8"/>
        <v>0.09</v>
      </c>
      <c r="T31" s="45">
        <f t="shared" si="9"/>
        <v>0.09</v>
      </c>
      <c r="U31" s="45">
        <f t="shared" si="10"/>
        <v>0.08</v>
      </c>
      <c r="V31" s="45">
        <f t="shared" si="11"/>
        <v>0.09</v>
      </c>
      <c r="W31" s="45">
        <f t="shared" si="12"/>
        <v>0.09</v>
      </c>
      <c r="X31" s="45">
        <f t="shared" si="13"/>
        <v>0.09</v>
      </c>
      <c r="Y31" s="45">
        <f t="shared" si="14"/>
        <v>7.0000000000000007E-2</v>
      </c>
      <c r="Z31" s="45">
        <f t="shared" si="15"/>
        <v>0.09</v>
      </c>
      <c r="AA31" s="45">
        <f t="shared" si="16"/>
        <v>0.08</v>
      </c>
      <c r="AB31" s="45">
        <f t="shared" si="17"/>
        <v>0.08</v>
      </c>
      <c r="AC31" s="45">
        <f t="shared" si="18"/>
        <v>0.08</v>
      </c>
      <c r="AD31" s="45">
        <f t="shared" si="19"/>
        <v>0.11</v>
      </c>
      <c r="AE31" s="45">
        <f t="shared" si="20"/>
        <v>0.08</v>
      </c>
      <c r="AF31" s="45">
        <f t="shared" si="21"/>
        <v>0.08</v>
      </c>
      <c r="AG31" s="45">
        <f t="shared" si="22"/>
        <v>7.0000000000000007E-2</v>
      </c>
      <c r="AH31" s="45">
        <f t="shared" si="23"/>
        <v>0.08</v>
      </c>
      <c r="AI31" s="45">
        <f t="shared" si="24"/>
        <v>0.09</v>
      </c>
      <c r="AJ31" s="45">
        <f t="shared" si="25"/>
        <v>0.08</v>
      </c>
    </row>
    <row r="32" spans="1:36" ht="12.95" customHeight="1" x14ac:dyDescent="0.15">
      <c r="A32" s="44">
        <v>139</v>
      </c>
      <c r="B32" s="99" t="s">
        <v>74</v>
      </c>
      <c r="C32" s="99"/>
      <c r="D32" s="44">
        <v>10</v>
      </c>
      <c r="E32" s="44">
        <v>12</v>
      </c>
      <c r="F32" s="4">
        <f t="shared" si="0"/>
        <v>0.05</v>
      </c>
      <c r="G32" s="5" t="s">
        <v>42</v>
      </c>
      <c r="H32" s="44" t="s">
        <v>32</v>
      </c>
      <c r="I32" s="44"/>
      <c r="J32" s="1" t="s">
        <v>15</v>
      </c>
      <c r="K32" s="45">
        <f t="shared" si="1"/>
        <v>0.05</v>
      </c>
      <c r="L32" s="45">
        <f t="shared" si="2"/>
        <v>0.05</v>
      </c>
      <c r="M32" s="45">
        <f t="shared" si="3"/>
        <v>0.05</v>
      </c>
      <c r="N32" s="45">
        <f t="shared" si="4"/>
        <v>0.06</v>
      </c>
      <c r="O32" s="45">
        <f t="shared" si="5"/>
        <v>0.06</v>
      </c>
      <c r="P32" s="45">
        <f t="shared" si="26"/>
        <v>0.05</v>
      </c>
      <c r="Q32" s="45">
        <f t="shared" si="6"/>
        <v>0.05</v>
      </c>
      <c r="R32" s="45">
        <f t="shared" si="7"/>
        <v>0.05</v>
      </c>
      <c r="S32" s="45">
        <f t="shared" si="8"/>
        <v>0.05</v>
      </c>
      <c r="T32" s="45">
        <f t="shared" si="9"/>
        <v>0.05</v>
      </c>
      <c r="U32" s="45">
        <f t="shared" si="10"/>
        <v>0.05</v>
      </c>
      <c r="V32" s="45">
        <f t="shared" si="11"/>
        <v>0.05</v>
      </c>
      <c r="W32" s="45">
        <f t="shared" si="12"/>
        <v>0.05</v>
      </c>
      <c r="X32" s="45">
        <f t="shared" si="13"/>
        <v>0.05</v>
      </c>
      <c r="Y32" s="45">
        <f t="shared" si="14"/>
        <v>0.04</v>
      </c>
      <c r="Z32" s="45">
        <f t="shared" si="15"/>
        <v>0.05</v>
      </c>
      <c r="AA32" s="45">
        <f t="shared" si="16"/>
        <v>0.05</v>
      </c>
      <c r="AB32" s="45">
        <f t="shared" si="17"/>
        <v>0.05</v>
      </c>
      <c r="AC32" s="45">
        <f t="shared" si="18"/>
        <v>0.05</v>
      </c>
      <c r="AD32" s="45">
        <f t="shared" si="19"/>
        <v>7.0000000000000007E-2</v>
      </c>
      <c r="AE32" s="45">
        <f t="shared" si="20"/>
        <v>0.04</v>
      </c>
      <c r="AF32" s="45">
        <f t="shared" si="21"/>
        <v>0.05</v>
      </c>
      <c r="AG32" s="45">
        <f t="shared" si="22"/>
        <v>0.05</v>
      </c>
      <c r="AH32" s="45">
        <f t="shared" si="23"/>
        <v>0.05</v>
      </c>
      <c r="AI32" s="45">
        <f t="shared" si="24"/>
        <v>0.05</v>
      </c>
      <c r="AJ32" s="45">
        <f t="shared" si="25"/>
        <v>0.05</v>
      </c>
    </row>
    <row r="33" spans="1:36" ht="12.95" customHeight="1" x14ac:dyDescent="0.15">
      <c r="A33" s="44"/>
      <c r="B33" s="99"/>
      <c r="C33" s="99"/>
      <c r="D33" s="44"/>
      <c r="E33" s="44"/>
      <c r="F33" s="4" t="str">
        <f t="shared" si="0"/>
        <v/>
      </c>
      <c r="G33" s="44"/>
      <c r="H33" s="44"/>
      <c r="I33" s="44"/>
      <c r="J33" s="1" t="s">
        <v>15</v>
      </c>
      <c r="K33" s="45" t="e">
        <f t="shared" si="1"/>
        <v>#NUM!</v>
      </c>
      <c r="L33" s="45" t="e">
        <f t="shared" si="2"/>
        <v>#NUM!</v>
      </c>
      <c r="M33" s="45" t="e">
        <f t="shared" si="3"/>
        <v>#NUM!</v>
      </c>
      <c r="N33" s="45" t="e">
        <f t="shared" si="4"/>
        <v>#NUM!</v>
      </c>
      <c r="O33" s="45" t="e">
        <f t="shared" si="5"/>
        <v>#NUM!</v>
      </c>
      <c r="P33" s="45" t="e">
        <f t="shared" si="26"/>
        <v>#N/A</v>
      </c>
      <c r="Q33" s="45" t="e">
        <f t="shared" si="6"/>
        <v>#NUM!</v>
      </c>
      <c r="R33" s="45" t="e">
        <f t="shared" si="7"/>
        <v>#NUM!</v>
      </c>
      <c r="S33" s="45" t="e">
        <f t="shared" si="8"/>
        <v>#NUM!</v>
      </c>
      <c r="T33" s="45" t="e">
        <f t="shared" si="9"/>
        <v>#NUM!</v>
      </c>
      <c r="U33" s="45" t="e">
        <f t="shared" si="10"/>
        <v>#N/A</v>
      </c>
      <c r="V33" s="45" t="e">
        <f t="shared" si="11"/>
        <v>#NUM!</v>
      </c>
      <c r="W33" s="45" t="e">
        <f t="shared" si="12"/>
        <v>#NUM!</v>
      </c>
      <c r="X33" s="45" t="e">
        <f t="shared" si="13"/>
        <v>#NUM!</v>
      </c>
      <c r="Y33" s="45" t="e">
        <f t="shared" si="14"/>
        <v>#NUM!</v>
      </c>
      <c r="Z33" s="45" t="e">
        <f t="shared" si="15"/>
        <v>#N/A</v>
      </c>
      <c r="AA33" s="45" t="e">
        <f t="shared" si="16"/>
        <v>#NUM!</v>
      </c>
      <c r="AB33" s="45" t="e">
        <f t="shared" si="17"/>
        <v>#NUM!</v>
      </c>
      <c r="AC33" s="45" t="e">
        <f t="shared" si="18"/>
        <v>#NUM!</v>
      </c>
      <c r="AD33" s="45" t="e">
        <f t="shared" si="19"/>
        <v>#NUM!</v>
      </c>
      <c r="AE33" s="45" t="e">
        <f t="shared" si="20"/>
        <v>#NUM!</v>
      </c>
      <c r="AF33" s="45" t="e">
        <f t="shared" si="21"/>
        <v>#N/A</v>
      </c>
      <c r="AG33" s="45" t="e">
        <f t="shared" si="22"/>
        <v>#NUM!</v>
      </c>
      <c r="AH33" s="45" t="e">
        <f t="shared" si="23"/>
        <v>#NUM!</v>
      </c>
      <c r="AI33" s="45" t="e">
        <f t="shared" si="24"/>
        <v>#NUM!</v>
      </c>
      <c r="AJ33" s="45" t="e">
        <f t="shared" si="25"/>
        <v>#N/A</v>
      </c>
    </row>
    <row r="34" spans="1:36" ht="12.95" customHeight="1" x14ac:dyDescent="0.15">
      <c r="A34" s="44"/>
      <c r="B34" s="99"/>
      <c r="C34" s="99"/>
      <c r="D34" s="44"/>
      <c r="E34" s="44"/>
      <c r="F34" s="4" t="str">
        <f t="shared" si="0"/>
        <v/>
      </c>
      <c r="G34" s="44"/>
      <c r="H34" s="44"/>
      <c r="I34" s="44"/>
      <c r="K34" s="45" t="e">
        <f t="shared" si="1"/>
        <v>#NUM!</v>
      </c>
      <c r="L34" s="45" t="e">
        <f t="shared" si="2"/>
        <v>#NUM!</v>
      </c>
      <c r="M34" s="45" t="e">
        <f t="shared" si="3"/>
        <v>#NUM!</v>
      </c>
      <c r="N34" s="45" t="e">
        <f t="shared" si="4"/>
        <v>#NUM!</v>
      </c>
      <c r="O34" s="45" t="e">
        <f t="shared" si="5"/>
        <v>#NUM!</v>
      </c>
      <c r="P34" s="45" t="e">
        <f t="shared" si="26"/>
        <v>#N/A</v>
      </c>
      <c r="Q34" s="45" t="e">
        <f t="shared" si="6"/>
        <v>#NUM!</v>
      </c>
      <c r="R34" s="45" t="e">
        <f t="shared" si="7"/>
        <v>#NUM!</v>
      </c>
      <c r="S34" s="45" t="e">
        <f t="shared" si="8"/>
        <v>#NUM!</v>
      </c>
      <c r="T34" s="45" t="e">
        <f t="shared" si="9"/>
        <v>#NUM!</v>
      </c>
      <c r="U34" s="45" t="e">
        <f t="shared" si="10"/>
        <v>#N/A</v>
      </c>
      <c r="V34" s="45" t="e">
        <f t="shared" si="11"/>
        <v>#NUM!</v>
      </c>
      <c r="W34" s="45" t="e">
        <f t="shared" si="12"/>
        <v>#NUM!</v>
      </c>
      <c r="X34" s="45" t="e">
        <f t="shared" si="13"/>
        <v>#NUM!</v>
      </c>
      <c r="Y34" s="45" t="e">
        <f t="shared" si="14"/>
        <v>#NUM!</v>
      </c>
      <c r="Z34" s="45" t="e">
        <f t="shared" si="15"/>
        <v>#N/A</v>
      </c>
      <c r="AA34" s="45" t="e">
        <f t="shared" si="16"/>
        <v>#NUM!</v>
      </c>
      <c r="AB34" s="45" t="e">
        <f t="shared" si="17"/>
        <v>#NUM!</v>
      </c>
      <c r="AC34" s="45" t="e">
        <f t="shared" si="18"/>
        <v>#NUM!</v>
      </c>
      <c r="AD34" s="45" t="e">
        <f t="shared" si="19"/>
        <v>#NUM!</v>
      </c>
      <c r="AE34" s="45" t="e">
        <f t="shared" si="20"/>
        <v>#NUM!</v>
      </c>
      <c r="AF34" s="45" t="e">
        <f t="shared" si="21"/>
        <v>#N/A</v>
      </c>
      <c r="AG34" s="45" t="e">
        <f t="shared" si="22"/>
        <v>#NUM!</v>
      </c>
      <c r="AH34" s="45" t="e">
        <f t="shared" si="23"/>
        <v>#NUM!</v>
      </c>
      <c r="AI34" s="45" t="e">
        <f t="shared" si="24"/>
        <v>#NUM!</v>
      </c>
      <c r="AJ34" s="45" t="e">
        <f t="shared" si="25"/>
        <v>#N/A</v>
      </c>
    </row>
    <row r="35" spans="1:36" ht="12.95" customHeight="1" x14ac:dyDescent="0.15">
      <c r="A35" s="44"/>
      <c r="B35" s="99"/>
      <c r="C35" s="99"/>
      <c r="D35" s="44"/>
      <c r="E35" s="44"/>
      <c r="F35" s="4" t="str">
        <f t="shared" si="0"/>
        <v/>
      </c>
      <c r="G35" s="44"/>
      <c r="H35" s="44"/>
      <c r="I35" s="44"/>
      <c r="K35" s="45" t="e">
        <f t="shared" si="1"/>
        <v>#NUM!</v>
      </c>
      <c r="L35" s="45" t="e">
        <f t="shared" si="2"/>
        <v>#NUM!</v>
      </c>
      <c r="M35" s="45" t="e">
        <f t="shared" si="3"/>
        <v>#NUM!</v>
      </c>
      <c r="N35" s="45" t="e">
        <f t="shared" si="4"/>
        <v>#NUM!</v>
      </c>
      <c r="O35" s="45" t="e">
        <f t="shared" si="5"/>
        <v>#NUM!</v>
      </c>
      <c r="P35" s="45" t="e">
        <f t="shared" si="26"/>
        <v>#N/A</v>
      </c>
      <c r="Q35" s="45" t="e">
        <f t="shared" si="6"/>
        <v>#NUM!</v>
      </c>
      <c r="R35" s="45" t="e">
        <f t="shared" si="7"/>
        <v>#NUM!</v>
      </c>
      <c r="S35" s="45" t="e">
        <f t="shared" si="8"/>
        <v>#NUM!</v>
      </c>
      <c r="T35" s="45" t="e">
        <f t="shared" si="9"/>
        <v>#NUM!</v>
      </c>
      <c r="U35" s="45" t="e">
        <f t="shared" si="10"/>
        <v>#N/A</v>
      </c>
      <c r="V35" s="45" t="e">
        <f t="shared" si="11"/>
        <v>#NUM!</v>
      </c>
      <c r="W35" s="45" t="e">
        <f t="shared" si="12"/>
        <v>#NUM!</v>
      </c>
      <c r="X35" s="45" t="e">
        <f t="shared" si="13"/>
        <v>#NUM!</v>
      </c>
      <c r="Y35" s="45" t="e">
        <f t="shared" si="14"/>
        <v>#NUM!</v>
      </c>
      <c r="Z35" s="45" t="e">
        <f t="shared" si="15"/>
        <v>#N/A</v>
      </c>
      <c r="AA35" s="45" t="e">
        <f t="shared" si="16"/>
        <v>#NUM!</v>
      </c>
      <c r="AB35" s="45" t="e">
        <f t="shared" si="17"/>
        <v>#NUM!</v>
      </c>
      <c r="AC35" s="45" t="e">
        <f t="shared" si="18"/>
        <v>#NUM!</v>
      </c>
      <c r="AD35" s="45" t="e">
        <f t="shared" si="19"/>
        <v>#NUM!</v>
      </c>
      <c r="AE35" s="45" t="e">
        <f t="shared" si="20"/>
        <v>#NUM!</v>
      </c>
      <c r="AF35" s="45" t="e">
        <f t="shared" si="21"/>
        <v>#N/A</v>
      </c>
      <c r="AG35" s="45" t="e">
        <f t="shared" si="22"/>
        <v>#NUM!</v>
      </c>
      <c r="AH35" s="45" t="e">
        <f t="shared" si="23"/>
        <v>#NUM!</v>
      </c>
      <c r="AI35" s="45" t="e">
        <f t="shared" si="24"/>
        <v>#NUM!</v>
      </c>
      <c r="AJ35" s="45" t="e">
        <f t="shared" si="25"/>
        <v>#N/A</v>
      </c>
    </row>
    <row r="36" spans="1:36" ht="12.95" customHeight="1" x14ac:dyDescent="0.15">
      <c r="A36" s="44"/>
      <c r="B36" s="99"/>
      <c r="C36" s="99"/>
      <c r="D36" s="44"/>
      <c r="E36" s="44"/>
      <c r="F36" s="4" t="str">
        <f t="shared" si="0"/>
        <v/>
      </c>
      <c r="G36" s="44"/>
      <c r="H36" s="44"/>
      <c r="I36" s="44"/>
      <c r="K36" s="45" t="e">
        <f t="shared" si="1"/>
        <v>#NUM!</v>
      </c>
      <c r="L36" s="45" t="e">
        <f t="shared" si="2"/>
        <v>#NUM!</v>
      </c>
      <c r="M36" s="45" t="e">
        <f t="shared" si="3"/>
        <v>#NUM!</v>
      </c>
      <c r="N36" s="45" t="e">
        <f t="shared" si="4"/>
        <v>#NUM!</v>
      </c>
      <c r="O36" s="45" t="e">
        <f t="shared" si="5"/>
        <v>#NUM!</v>
      </c>
      <c r="P36" s="45" t="e">
        <f t="shared" si="26"/>
        <v>#N/A</v>
      </c>
      <c r="Q36" s="45" t="e">
        <f t="shared" si="6"/>
        <v>#NUM!</v>
      </c>
      <c r="R36" s="45" t="e">
        <f t="shared" si="7"/>
        <v>#NUM!</v>
      </c>
      <c r="S36" s="45" t="e">
        <f t="shared" si="8"/>
        <v>#NUM!</v>
      </c>
      <c r="T36" s="45" t="e">
        <f t="shared" si="9"/>
        <v>#NUM!</v>
      </c>
      <c r="U36" s="45" t="e">
        <f t="shared" si="10"/>
        <v>#N/A</v>
      </c>
      <c r="V36" s="45" t="e">
        <f t="shared" si="11"/>
        <v>#NUM!</v>
      </c>
      <c r="W36" s="45" t="e">
        <f t="shared" si="12"/>
        <v>#NUM!</v>
      </c>
      <c r="X36" s="45" t="e">
        <f t="shared" si="13"/>
        <v>#NUM!</v>
      </c>
      <c r="Y36" s="45" t="e">
        <f t="shared" si="14"/>
        <v>#NUM!</v>
      </c>
      <c r="Z36" s="45" t="e">
        <f t="shared" si="15"/>
        <v>#N/A</v>
      </c>
      <c r="AA36" s="45" t="e">
        <f t="shared" si="16"/>
        <v>#NUM!</v>
      </c>
      <c r="AB36" s="45" t="e">
        <f t="shared" si="17"/>
        <v>#NUM!</v>
      </c>
      <c r="AC36" s="45" t="e">
        <f t="shared" si="18"/>
        <v>#NUM!</v>
      </c>
      <c r="AD36" s="45" t="e">
        <f t="shared" si="19"/>
        <v>#NUM!</v>
      </c>
      <c r="AE36" s="45" t="e">
        <f t="shared" si="20"/>
        <v>#NUM!</v>
      </c>
      <c r="AF36" s="45" t="e">
        <f t="shared" si="21"/>
        <v>#N/A</v>
      </c>
      <c r="AG36" s="45" t="e">
        <f t="shared" si="22"/>
        <v>#NUM!</v>
      </c>
      <c r="AH36" s="45" t="e">
        <f t="shared" si="23"/>
        <v>#NUM!</v>
      </c>
      <c r="AI36" s="45" t="e">
        <f t="shared" si="24"/>
        <v>#NUM!</v>
      </c>
      <c r="AJ36" s="45" t="e">
        <f t="shared" si="25"/>
        <v>#N/A</v>
      </c>
    </row>
    <row r="37" spans="1:36" ht="12.95" customHeight="1" x14ac:dyDescent="0.15">
      <c r="A37" s="44"/>
      <c r="B37" s="99"/>
      <c r="C37" s="99"/>
      <c r="D37" s="44"/>
      <c r="E37" s="44"/>
      <c r="F37" s="4" t="str">
        <f t="shared" si="0"/>
        <v/>
      </c>
      <c r="G37" s="44"/>
      <c r="H37" s="44"/>
      <c r="I37" s="44"/>
      <c r="K37" s="45" t="e">
        <f t="shared" si="1"/>
        <v>#NUM!</v>
      </c>
      <c r="L37" s="45" t="e">
        <f t="shared" si="2"/>
        <v>#NUM!</v>
      </c>
      <c r="M37" s="45" t="e">
        <f t="shared" si="3"/>
        <v>#NUM!</v>
      </c>
      <c r="N37" s="45" t="e">
        <f t="shared" si="4"/>
        <v>#NUM!</v>
      </c>
      <c r="O37" s="45" t="e">
        <f t="shared" si="5"/>
        <v>#NUM!</v>
      </c>
      <c r="P37" s="45" t="e">
        <f t="shared" si="26"/>
        <v>#N/A</v>
      </c>
      <c r="Q37" s="45" t="e">
        <f t="shared" si="6"/>
        <v>#NUM!</v>
      </c>
      <c r="R37" s="45" t="e">
        <f t="shared" si="7"/>
        <v>#NUM!</v>
      </c>
      <c r="S37" s="45" t="e">
        <f t="shared" si="8"/>
        <v>#NUM!</v>
      </c>
      <c r="T37" s="45" t="e">
        <f t="shared" si="9"/>
        <v>#NUM!</v>
      </c>
      <c r="U37" s="45" t="e">
        <f t="shared" si="10"/>
        <v>#N/A</v>
      </c>
      <c r="V37" s="45" t="e">
        <f t="shared" si="11"/>
        <v>#NUM!</v>
      </c>
      <c r="W37" s="45" t="e">
        <f t="shared" si="12"/>
        <v>#NUM!</v>
      </c>
      <c r="X37" s="45" t="e">
        <f t="shared" si="13"/>
        <v>#NUM!</v>
      </c>
      <c r="Y37" s="45" t="e">
        <f t="shared" si="14"/>
        <v>#NUM!</v>
      </c>
      <c r="Z37" s="45" t="e">
        <f t="shared" si="15"/>
        <v>#N/A</v>
      </c>
      <c r="AA37" s="45" t="e">
        <f t="shared" si="16"/>
        <v>#NUM!</v>
      </c>
      <c r="AB37" s="45" t="e">
        <f t="shared" si="17"/>
        <v>#NUM!</v>
      </c>
      <c r="AC37" s="45" t="e">
        <f t="shared" si="18"/>
        <v>#NUM!</v>
      </c>
      <c r="AD37" s="45" t="e">
        <f t="shared" si="19"/>
        <v>#NUM!</v>
      </c>
      <c r="AE37" s="45" t="e">
        <f t="shared" si="20"/>
        <v>#NUM!</v>
      </c>
      <c r="AF37" s="45" t="e">
        <f t="shared" si="21"/>
        <v>#N/A</v>
      </c>
      <c r="AG37" s="45" t="e">
        <f t="shared" si="22"/>
        <v>#NUM!</v>
      </c>
      <c r="AH37" s="45" t="e">
        <f t="shared" si="23"/>
        <v>#NUM!</v>
      </c>
      <c r="AI37" s="45" t="e">
        <f t="shared" si="24"/>
        <v>#NUM!</v>
      </c>
      <c r="AJ37" s="45" t="e">
        <f t="shared" si="25"/>
        <v>#N/A</v>
      </c>
    </row>
    <row r="38" spans="1:36" ht="12.95" customHeight="1" x14ac:dyDescent="0.15">
      <c r="A38" s="44"/>
      <c r="B38" s="99"/>
      <c r="C38" s="99"/>
      <c r="D38" s="44"/>
      <c r="E38" s="44"/>
      <c r="F38" s="4" t="str">
        <f t="shared" si="0"/>
        <v/>
      </c>
      <c r="G38" s="44"/>
      <c r="H38" s="44"/>
      <c r="I38" s="44"/>
      <c r="K38" s="45" t="e">
        <f t="shared" si="1"/>
        <v>#NUM!</v>
      </c>
      <c r="L38" s="45" t="e">
        <f t="shared" si="2"/>
        <v>#NUM!</v>
      </c>
      <c r="M38" s="45" t="e">
        <f t="shared" si="3"/>
        <v>#NUM!</v>
      </c>
      <c r="N38" s="45" t="e">
        <f t="shared" si="4"/>
        <v>#NUM!</v>
      </c>
      <c r="O38" s="45" t="e">
        <f t="shared" si="5"/>
        <v>#NUM!</v>
      </c>
      <c r="P38" s="45" t="e">
        <f t="shared" si="26"/>
        <v>#N/A</v>
      </c>
      <c r="Q38" s="45" t="e">
        <f t="shared" si="6"/>
        <v>#NUM!</v>
      </c>
      <c r="R38" s="45" t="e">
        <f t="shared" si="7"/>
        <v>#NUM!</v>
      </c>
      <c r="S38" s="45" t="e">
        <f t="shared" si="8"/>
        <v>#NUM!</v>
      </c>
      <c r="T38" s="45" t="e">
        <f t="shared" si="9"/>
        <v>#NUM!</v>
      </c>
      <c r="U38" s="45" t="e">
        <f t="shared" si="10"/>
        <v>#N/A</v>
      </c>
      <c r="V38" s="45" t="e">
        <f t="shared" si="11"/>
        <v>#NUM!</v>
      </c>
      <c r="W38" s="45" t="e">
        <f t="shared" si="12"/>
        <v>#NUM!</v>
      </c>
      <c r="X38" s="45" t="e">
        <f t="shared" si="13"/>
        <v>#NUM!</v>
      </c>
      <c r="Y38" s="45" t="e">
        <f t="shared" si="14"/>
        <v>#NUM!</v>
      </c>
      <c r="Z38" s="45" t="e">
        <f t="shared" si="15"/>
        <v>#N/A</v>
      </c>
      <c r="AA38" s="45" t="e">
        <f t="shared" si="16"/>
        <v>#NUM!</v>
      </c>
      <c r="AB38" s="45" t="e">
        <f t="shared" si="17"/>
        <v>#NUM!</v>
      </c>
      <c r="AC38" s="45" t="e">
        <f t="shared" si="18"/>
        <v>#NUM!</v>
      </c>
      <c r="AD38" s="45" t="e">
        <f t="shared" si="19"/>
        <v>#NUM!</v>
      </c>
      <c r="AE38" s="45" t="e">
        <f t="shared" si="20"/>
        <v>#NUM!</v>
      </c>
      <c r="AF38" s="45" t="e">
        <f t="shared" si="21"/>
        <v>#N/A</v>
      </c>
      <c r="AG38" s="45" t="e">
        <f t="shared" si="22"/>
        <v>#NUM!</v>
      </c>
      <c r="AH38" s="45" t="e">
        <f t="shared" si="23"/>
        <v>#NUM!</v>
      </c>
      <c r="AI38" s="45" t="e">
        <f t="shared" si="24"/>
        <v>#NUM!</v>
      </c>
      <c r="AJ38" s="45" t="e">
        <f t="shared" si="25"/>
        <v>#N/A</v>
      </c>
    </row>
    <row r="39" spans="1:36" ht="12.95" customHeight="1" x14ac:dyDescent="0.15">
      <c r="A39" s="44"/>
      <c r="B39" s="99"/>
      <c r="C39" s="99"/>
      <c r="D39" s="44"/>
      <c r="E39" s="44"/>
      <c r="F39" s="4" t="str">
        <f t="shared" si="0"/>
        <v/>
      </c>
      <c r="G39" s="44"/>
      <c r="H39" s="44"/>
      <c r="I39" s="44"/>
      <c r="K39" s="45" t="e">
        <f t="shared" si="1"/>
        <v>#NUM!</v>
      </c>
      <c r="L39" s="45" t="e">
        <f t="shared" si="2"/>
        <v>#NUM!</v>
      </c>
      <c r="M39" s="45" t="e">
        <f t="shared" si="3"/>
        <v>#NUM!</v>
      </c>
      <c r="N39" s="45" t="e">
        <f t="shared" si="4"/>
        <v>#NUM!</v>
      </c>
      <c r="O39" s="45" t="e">
        <f t="shared" si="5"/>
        <v>#NUM!</v>
      </c>
      <c r="P39" s="45" t="e">
        <f t="shared" si="26"/>
        <v>#N/A</v>
      </c>
      <c r="Q39" s="45" t="e">
        <f t="shared" si="6"/>
        <v>#NUM!</v>
      </c>
      <c r="R39" s="45" t="e">
        <f t="shared" si="7"/>
        <v>#NUM!</v>
      </c>
      <c r="S39" s="45" t="e">
        <f t="shared" si="8"/>
        <v>#NUM!</v>
      </c>
      <c r="T39" s="45" t="e">
        <f t="shared" si="9"/>
        <v>#NUM!</v>
      </c>
      <c r="U39" s="45" t="e">
        <f t="shared" si="10"/>
        <v>#N/A</v>
      </c>
      <c r="V39" s="45" t="e">
        <f t="shared" si="11"/>
        <v>#NUM!</v>
      </c>
      <c r="W39" s="45" t="e">
        <f t="shared" si="12"/>
        <v>#NUM!</v>
      </c>
      <c r="X39" s="45" t="e">
        <f t="shared" si="13"/>
        <v>#NUM!</v>
      </c>
      <c r="Y39" s="45" t="e">
        <f t="shared" si="14"/>
        <v>#NUM!</v>
      </c>
      <c r="Z39" s="45" t="e">
        <f t="shared" si="15"/>
        <v>#N/A</v>
      </c>
      <c r="AA39" s="45" t="e">
        <f t="shared" si="16"/>
        <v>#NUM!</v>
      </c>
      <c r="AB39" s="45" t="e">
        <f t="shared" si="17"/>
        <v>#NUM!</v>
      </c>
      <c r="AC39" s="45" t="e">
        <f t="shared" si="18"/>
        <v>#NUM!</v>
      </c>
      <c r="AD39" s="45" t="e">
        <f t="shared" si="19"/>
        <v>#NUM!</v>
      </c>
      <c r="AE39" s="45" t="e">
        <f t="shared" si="20"/>
        <v>#NUM!</v>
      </c>
      <c r="AF39" s="45" t="e">
        <f t="shared" si="21"/>
        <v>#N/A</v>
      </c>
      <c r="AG39" s="45" t="e">
        <f t="shared" si="22"/>
        <v>#NUM!</v>
      </c>
      <c r="AH39" s="45" t="e">
        <f t="shared" si="23"/>
        <v>#NUM!</v>
      </c>
      <c r="AI39" s="45" t="e">
        <f t="shared" si="24"/>
        <v>#NUM!</v>
      </c>
      <c r="AJ39" s="45" t="e">
        <f t="shared" si="25"/>
        <v>#N/A</v>
      </c>
    </row>
    <row r="40" spans="1:36" ht="12.95" customHeight="1" x14ac:dyDescent="0.15">
      <c r="A40" s="44"/>
      <c r="B40" s="99"/>
      <c r="C40" s="99"/>
      <c r="D40" s="44"/>
      <c r="E40" s="44"/>
      <c r="F40" s="4" t="str">
        <f t="shared" si="0"/>
        <v/>
      </c>
      <c r="G40" s="44"/>
      <c r="H40" s="44"/>
      <c r="I40" s="44"/>
      <c r="K40" s="45" t="e">
        <f t="shared" si="1"/>
        <v>#NUM!</v>
      </c>
      <c r="L40" s="45" t="e">
        <f t="shared" si="2"/>
        <v>#NUM!</v>
      </c>
      <c r="M40" s="45" t="e">
        <f t="shared" si="3"/>
        <v>#NUM!</v>
      </c>
      <c r="N40" s="45" t="e">
        <f t="shared" si="4"/>
        <v>#NUM!</v>
      </c>
      <c r="O40" s="45" t="e">
        <f t="shared" si="5"/>
        <v>#NUM!</v>
      </c>
      <c r="P40" s="45" t="e">
        <f t="shared" si="26"/>
        <v>#N/A</v>
      </c>
      <c r="Q40" s="45" t="e">
        <f t="shared" si="6"/>
        <v>#NUM!</v>
      </c>
      <c r="R40" s="45" t="e">
        <f t="shared" si="7"/>
        <v>#NUM!</v>
      </c>
      <c r="S40" s="45" t="e">
        <f t="shared" si="8"/>
        <v>#NUM!</v>
      </c>
      <c r="T40" s="45" t="e">
        <f t="shared" si="9"/>
        <v>#NUM!</v>
      </c>
      <c r="U40" s="45" t="e">
        <f t="shared" si="10"/>
        <v>#N/A</v>
      </c>
      <c r="V40" s="45" t="e">
        <f t="shared" si="11"/>
        <v>#NUM!</v>
      </c>
      <c r="W40" s="45" t="e">
        <f t="shared" si="12"/>
        <v>#NUM!</v>
      </c>
      <c r="X40" s="45" t="e">
        <f t="shared" si="13"/>
        <v>#NUM!</v>
      </c>
      <c r="Y40" s="45" t="e">
        <f t="shared" si="14"/>
        <v>#NUM!</v>
      </c>
      <c r="Z40" s="45" t="e">
        <f t="shared" si="15"/>
        <v>#N/A</v>
      </c>
      <c r="AA40" s="45" t="e">
        <f t="shared" si="16"/>
        <v>#NUM!</v>
      </c>
      <c r="AB40" s="45" t="e">
        <f t="shared" si="17"/>
        <v>#NUM!</v>
      </c>
      <c r="AC40" s="45" t="e">
        <f t="shared" si="18"/>
        <v>#NUM!</v>
      </c>
      <c r="AD40" s="45" t="e">
        <f t="shared" si="19"/>
        <v>#NUM!</v>
      </c>
      <c r="AE40" s="45" t="e">
        <f t="shared" si="20"/>
        <v>#NUM!</v>
      </c>
      <c r="AF40" s="45" t="e">
        <f t="shared" si="21"/>
        <v>#N/A</v>
      </c>
      <c r="AG40" s="45" t="e">
        <f t="shared" si="22"/>
        <v>#NUM!</v>
      </c>
      <c r="AH40" s="45" t="e">
        <f t="shared" si="23"/>
        <v>#NUM!</v>
      </c>
      <c r="AI40" s="45" t="e">
        <f t="shared" si="24"/>
        <v>#NUM!</v>
      </c>
      <c r="AJ40" s="45" t="e">
        <f t="shared" si="25"/>
        <v>#N/A</v>
      </c>
    </row>
    <row r="41" spans="1:36" ht="12.95" customHeight="1" x14ac:dyDescent="0.15">
      <c r="A41" s="44"/>
      <c r="B41" s="99"/>
      <c r="C41" s="99"/>
      <c r="D41" s="44"/>
      <c r="E41" s="44"/>
      <c r="F41" s="4" t="str">
        <f t="shared" si="0"/>
        <v/>
      </c>
      <c r="G41" s="44"/>
      <c r="H41" s="44"/>
      <c r="I41" s="44"/>
      <c r="K41" s="45" t="e">
        <f t="shared" si="1"/>
        <v>#NUM!</v>
      </c>
      <c r="L41" s="45" t="e">
        <f t="shared" si="2"/>
        <v>#NUM!</v>
      </c>
      <c r="M41" s="45" t="e">
        <f t="shared" si="3"/>
        <v>#NUM!</v>
      </c>
      <c r="N41" s="45" t="e">
        <f t="shared" si="4"/>
        <v>#NUM!</v>
      </c>
      <c r="O41" s="45" t="e">
        <f t="shared" si="5"/>
        <v>#NUM!</v>
      </c>
      <c r="P41" s="45" t="e">
        <f t="shared" si="26"/>
        <v>#N/A</v>
      </c>
      <c r="Q41" s="45" t="e">
        <f t="shared" si="6"/>
        <v>#NUM!</v>
      </c>
      <c r="R41" s="45" t="e">
        <f t="shared" si="7"/>
        <v>#NUM!</v>
      </c>
      <c r="S41" s="45" t="e">
        <f t="shared" si="8"/>
        <v>#NUM!</v>
      </c>
      <c r="T41" s="45" t="e">
        <f t="shared" si="9"/>
        <v>#NUM!</v>
      </c>
      <c r="U41" s="45" t="e">
        <f t="shared" si="10"/>
        <v>#N/A</v>
      </c>
      <c r="V41" s="45" t="e">
        <f t="shared" si="11"/>
        <v>#NUM!</v>
      </c>
      <c r="W41" s="45" t="e">
        <f t="shared" si="12"/>
        <v>#NUM!</v>
      </c>
      <c r="X41" s="45" t="e">
        <f t="shared" si="13"/>
        <v>#NUM!</v>
      </c>
      <c r="Y41" s="45" t="e">
        <f t="shared" si="14"/>
        <v>#NUM!</v>
      </c>
      <c r="Z41" s="45" t="e">
        <f t="shared" si="15"/>
        <v>#N/A</v>
      </c>
      <c r="AA41" s="45" t="e">
        <f t="shared" si="16"/>
        <v>#NUM!</v>
      </c>
      <c r="AB41" s="45" t="e">
        <f t="shared" si="17"/>
        <v>#NUM!</v>
      </c>
      <c r="AC41" s="45" t="e">
        <f t="shared" si="18"/>
        <v>#NUM!</v>
      </c>
      <c r="AD41" s="45" t="e">
        <f t="shared" si="19"/>
        <v>#NUM!</v>
      </c>
      <c r="AE41" s="45" t="e">
        <f t="shared" si="20"/>
        <v>#NUM!</v>
      </c>
      <c r="AF41" s="45" t="e">
        <f t="shared" si="21"/>
        <v>#N/A</v>
      </c>
      <c r="AG41" s="45" t="e">
        <f t="shared" si="22"/>
        <v>#NUM!</v>
      </c>
      <c r="AH41" s="45" t="e">
        <f t="shared" si="23"/>
        <v>#NUM!</v>
      </c>
      <c r="AI41" s="45" t="e">
        <f t="shared" si="24"/>
        <v>#NUM!</v>
      </c>
      <c r="AJ41" s="45" t="e">
        <f t="shared" si="25"/>
        <v>#N/A</v>
      </c>
    </row>
    <row r="42" spans="1:36" ht="12.95" customHeight="1" x14ac:dyDescent="0.15">
      <c r="A42" s="44"/>
      <c r="B42" s="99"/>
      <c r="C42" s="99"/>
      <c r="D42" s="44"/>
      <c r="E42" s="44"/>
      <c r="F42" s="4" t="str">
        <f t="shared" si="0"/>
        <v/>
      </c>
      <c r="G42" s="44"/>
      <c r="H42" s="44"/>
      <c r="I42" s="44"/>
      <c r="K42" s="45" t="e">
        <f t="shared" si="1"/>
        <v>#NUM!</v>
      </c>
      <c r="L42" s="45" t="e">
        <f t="shared" si="2"/>
        <v>#NUM!</v>
      </c>
      <c r="M42" s="45" t="e">
        <f t="shared" si="3"/>
        <v>#NUM!</v>
      </c>
      <c r="N42" s="45" t="e">
        <f t="shared" si="4"/>
        <v>#NUM!</v>
      </c>
      <c r="O42" s="45" t="e">
        <f t="shared" si="5"/>
        <v>#NUM!</v>
      </c>
      <c r="P42" s="45" t="e">
        <f t="shared" si="26"/>
        <v>#N/A</v>
      </c>
      <c r="Q42" s="45" t="e">
        <f t="shared" si="6"/>
        <v>#NUM!</v>
      </c>
      <c r="R42" s="45" t="e">
        <f t="shared" si="7"/>
        <v>#NUM!</v>
      </c>
      <c r="S42" s="45" t="e">
        <f t="shared" si="8"/>
        <v>#NUM!</v>
      </c>
      <c r="T42" s="45" t="e">
        <f t="shared" si="9"/>
        <v>#NUM!</v>
      </c>
      <c r="U42" s="45" t="e">
        <f t="shared" si="10"/>
        <v>#N/A</v>
      </c>
      <c r="V42" s="45" t="e">
        <f t="shared" si="11"/>
        <v>#NUM!</v>
      </c>
      <c r="W42" s="45" t="e">
        <f t="shared" si="12"/>
        <v>#NUM!</v>
      </c>
      <c r="X42" s="45" t="e">
        <f t="shared" si="13"/>
        <v>#NUM!</v>
      </c>
      <c r="Y42" s="45" t="e">
        <f t="shared" si="14"/>
        <v>#NUM!</v>
      </c>
      <c r="Z42" s="45" t="e">
        <f t="shared" si="15"/>
        <v>#N/A</v>
      </c>
      <c r="AA42" s="45" t="e">
        <f t="shared" si="16"/>
        <v>#NUM!</v>
      </c>
      <c r="AB42" s="45" t="e">
        <f t="shared" si="17"/>
        <v>#NUM!</v>
      </c>
      <c r="AC42" s="45" t="e">
        <f t="shared" si="18"/>
        <v>#NUM!</v>
      </c>
      <c r="AD42" s="45" t="e">
        <f t="shared" si="19"/>
        <v>#NUM!</v>
      </c>
      <c r="AE42" s="45" t="e">
        <f t="shared" si="20"/>
        <v>#NUM!</v>
      </c>
      <c r="AF42" s="45" t="e">
        <f t="shared" si="21"/>
        <v>#N/A</v>
      </c>
      <c r="AG42" s="45" t="e">
        <f t="shared" si="22"/>
        <v>#NUM!</v>
      </c>
      <c r="AH42" s="45" t="e">
        <f t="shared" si="23"/>
        <v>#NUM!</v>
      </c>
      <c r="AI42" s="45" t="e">
        <f t="shared" si="24"/>
        <v>#NUM!</v>
      </c>
      <c r="AJ42" s="45" t="e">
        <f t="shared" si="25"/>
        <v>#N/A</v>
      </c>
    </row>
    <row r="43" spans="1:36" ht="12.95" customHeight="1" x14ac:dyDescent="0.15">
      <c r="A43" s="44"/>
      <c r="B43" s="99"/>
      <c r="C43" s="99"/>
      <c r="D43" s="44"/>
      <c r="E43" s="44"/>
      <c r="F43" s="4" t="str">
        <f t="shared" si="0"/>
        <v/>
      </c>
      <c r="G43" s="44"/>
      <c r="H43" s="44"/>
      <c r="I43" s="44"/>
      <c r="K43" s="45" t="e">
        <f t="shared" si="1"/>
        <v>#NUM!</v>
      </c>
      <c r="L43" s="45" t="e">
        <f t="shared" si="2"/>
        <v>#NUM!</v>
      </c>
      <c r="M43" s="45" t="e">
        <f t="shared" si="3"/>
        <v>#NUM!</v>
      </c>
      <c r="N43" s="45" t="e">
        <f t="shared" si="4"/>
        <v>#NUM!</v>
      </c>
      <c r="O43" s="45" t="e">
        <f t="shared" si="5"/>
        <v>#NUM!</v>
      </c>
      <c r="P43" s="45" t="e">
        <f t="shared" si="26"/>
        <v>#N/A</v>
      </c>
      <c r="Q43" s="45" t="e">
        <f t="shared" si="6"/>
        <v>#NUM!</v>
      </c>
      <c r="R43" s="45" t="e">
        <f t="shared" si="7"/>
        <v>#NUM!</v>
      </c>
      <c r="S43" s="45" t="e">
        <f t="shared" si="8"/>
        <v>#NUM!</v>
      </c>
      <c r="T43" s="45" t="e">
        <f t="shared" si="9"/>
        <v>#NUM!</v>
      </c>
      <c r="U43" s="45" t="e">
        <f t="shared" si="10"/>
        <v>#N/A</v>
      </c>
      <c r="V43" s="45" t="e">
        <f t="shared" si="11"/>
        <v>#NUM!</v>
      </c>
      <c r="W43" s="45" t="e">
        <f t="shared" si="12"/>
        <v>#NUM!</v>
      </c>
      <c r="X43" s="45" t="e">
        <f t="shared" si="13"/>
        <v>#NUM!</v>
      </c>
      <c r="Y43" s="45" t="e">
        <f t="shared" si="14"/>
        <v>#NUM!</v>
      </c>
      <c r="Z43" s="45" t="e">
        <f t="shared" si="15"/>
        <v>#N/A</v>
      </c>
      <c r="AA43" s="45" t="e">
        <f t="shared" si="16"/>
        <v>#NUM!</v>
      </c>
      <c r="AB43" s="45" t="e">
        <f t="shared" si="17"/>
        <v>#NUM!</v>
      </c>
      <c r="AC43" s="45" t="e">
        <f t="shared" si="18"/>
        <v>#NUM!</v>
      </c>
      <c r="AD43" s="45" t="e">
        <f t="shared" si="19"/>
        <v>#NUM!</v>
      </c>
      <c r="AE43" s="45" t="e">
        <f t="shared" si="20"/>
        <v>#NUM!</v>
      </c>
      <c r="AF43" s="45" t="e">
        <f t="shared" si="21"/>
        <v>#N/A</v>
      </c>
      <c r="AG43" s="45" t="e">
        <f t="shared" si="22"/>
        <v>#NUM!</v>
      </c>
      <c r="AH43" s="45" t="e">
        <f t="shared" si="23"/>
        <v>#NUM!</v>
      </c>
      <c r="AI43" s="45" t="e">
        <f t="shared" si="24"/>
        <v>#NUM!</v>
      </c>
      <c r="AJ43" s="45" t="e">
        <f t="shared" si="25"/>
        <v>#N/A</v>
      </c>
    </row>
    <row r="44" spans="1:36" ht="12.95" customHeight="1" x14ac:dyDescent="0.15">
      <c r="A44" s="9"/>
      <c r="B44" s="10"/>
      <c r="C44" s="10"/>
      <c r="D44" s="9"/>
      <c r="E44" s="9"/>
      <c r="F44" s="9"/>
      <c r="G44" s="9"/>
      <c r="H44" s="10"/>
      <c r="I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</row>
    <row r="45" spans="1:36" ht="12.95" customHeight="1" x14ac:dyDescent="0.15">
      <c r="A45" s="12" t="s">
        <v>16</v>
      </c>
      <c r="B45" s="13"/>
      <c r="C45" s="13"/>
      <c r="D45" s="12"/>
      <c r="E45" s="12"/>
      <c r="F45" s="12"/>
      <c r="G45" s="12"/>
      <c r="H45" s="13"/>
      <c r="I45" s="14" t="s">
        <v>17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</row>
    <row r="46" spans="1:36" ht="12.95" customHeight="1" x14ac:dyDescent="0.15">
      <c r="A46" s="107"/>
      <c r="B46" s="108"/>
      <c r="C46" s="44" t="s">
        <v>18</v>
      </c>
      <c r="D46" s="44" t="s">
        <v>19</v>
      </c>
      <c r="E46" s="44" t="s">
        <v>20</v>
      </c>
      <c r="F46" s="11"/>
      <c r="G46" s="5" t="s">
        <v>21</v>
      </c>
      <c r="H46" s="13"/>
      <c r="I46" s="111" t="s">
        <v>115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</row>
    <row r="47" spans="1:36" ht="12.95" customHeight="1" x14ac:dyDescent="0.15">
      <c r="A47" s="109" t="s">
        <v>22</v>
      </c>
      <c r="B47" s="110"/>
      <c r="C47" s="15">
        <f>E47-D47</f>
        <v>29</v>
      </c>
      <c r="D47" s="15">
        <f>COUNTIF(G4:G43,"*下層*")</f>
        <v>0</v>
      </c>
      <c r="E47" s="15">
        <f>COUNTA(A4:A43)</f>
        <v>29</v>
      </c>
      <c r="F47" s="11"/>
      <c r="G47" s="16">
        <f>C47*100</f>
        <v>2900</v>
      </c>
      <c r="H47" s="13"/>
      <c r="I47" s="1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 ht="12.95" customHeight="1" x14ac:dyDescent="0.15">
      <c r="A48" s="109" t="s">
        <v>23</v>
      </c>
      <c r="B48" s="110"/>
      <c r="C48" s="15">
        <f>ROUND(SUMIF(G7:G43,"&lt;&gt;*下層*",E4:E43)/C47,0)</f>
        <v>13</v>
      </c>
      <c r="D48" s="15" t="str">
        <f>IF(D47&gt;0,ROUND(SUMIF(G4:G43,"*下層*",E4:E43)/D47,0),"")</f>
        <v/>
      </c>
      <c r="E48" s="15">
        <f>ROUND(SUM(E4:E43)/E47,0)</f>
        <v>13</v>
      </c>
      <c r="F48" s="14"/>
      <c r="G48" s="16">
        <f>C48</f>
        <v>13</v>
      </c>
      <c r="H48" s="14"/>
      <c r="I48" s="1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 ht="12.95" customHeight="1" x14ac:dyDescent="0.15">
      <c r="A49" s="109" t="s">
        <v>24</v>
      </c>
      <c r="B49" s="110"/>
      <c r="C49" s="15">
        <f>ROUND(SUMIF(G7:G43,"&lt;&gt;*下層*",D4:D43)/C47,0)</f>
        <v>13</v>
      </c>
      <c r="D49" s="15" t="str">
        <f>IF(D47&gt;0,ROUND(SUMIF(G4:G43,"*下層*",D4:D43)/D47,0),"")</f>
        <v/>
      </c>
      <c r="E49" s="15">
        <f>ROUND(SUM(D4:D43)/E47,0)</f>
        <v>13</v>
      </c>
      <c r="F49" s="14"/>
      <c r="G49" s="16">
        <f>C49</f>
        <v>13</v>
      </c>
      <c r="H49" s="14"/>
      <c r="I49" s="1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 ht="12.95" customHeight="1" x14ac:dyDescent="0.15">
      <c r="A50" s="109" t="s">
        <v>25</v>
      </c>
      <c r="B50" s="110"/>
      <c r="C50" s="4">
        <f>E50-D50</f>
        <v>3.1099999999999994</v>
      </c>
      <c r="D50" s="17">
        <f>SUMIF(G4:G43,"*下層*",F4:F43)</f>
        <v>0</v>
      </c>
      <c r="E50" s="4">
        <f>SUM(F4:F43)</f>
        <v>3.1099999999999994</v>
      </c>
      <c r="F50" s="14"/>
      <c r="G50" s="18">
        <f>C50*100</f>
        <v>310.99999999999994</v>
      </c>
      <c r="H50" s="14"/>
      <c r="I50" s="1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 ht="12.95" customHeight="1" x14ac:dyDescent="0.15">
      <c r="A51" s="12"/>
      <c r="B51" s="13"/>
      <c r="C51" s="13"/>
      <c r="D51" s="12"/>
      <c r="E51" s="12"/>
      <c r="F51" s="12"/>
      <c r="G51" s="19" t="str">
        <f>"形状比＝"&amp;ROUND(G48/G49*100,0)&amp;"、Sr＝"&amp;ROUND((10000/G47)^0.5/G48*100,0)</f>
        <v>形状比＝100、Sr＝14</v>
      </c>
      <c r="H51" s="13"/>
      <c r="I51" s="1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 ht="12.95" customHeight="1" x14ac:dyDescent="0.15">
      <c r="A52" s="12" t="s">
        <v>26</v>
      </c>
      <c r="B52" s="13"/>
      <c r="C52" s="13"/>
      <c r="D52" s="12"/>
      <c r="E52" s="12"/>
      <c r="F52" s="12"/>
      <c r="G52" s="12"/>
      <c r="H52" s="13"/>
      <c r="I52" s="1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 ht="12.95" customHeight="1" x14ac:dyDescent="0.15">
      <c r="A53" s="107"/>
      <c r="B53" s="108"/>
      <c r="C53" s="44" t="s">
        <v>18</v>
      </c>
      <c r="D53" s="44" t="s">
        <v>19</v>
      </c>
      <c r="E53" s="44" t="s">
        <v>20</v>
      </c>
      <c r="F53" s="11"/>
      <c r="G53" s="5" t="s">
        <v>21</v>
      </c>
      <c r="H53" s="13"/>
      <c r="I53" s="1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 ht="12.95" customHeight="1" x14ac:dyDescent="0.15">
      <c r="A54" s="109" t="s">
        <v>27</v>
      </c>
      <c r="B54" s="110"/>
      <c r="C54" s="15">
        <f>COUNTIF(H4:H43,"○")</f>
        <v>19</v>
      </c>
      <c r="D54" s="15">
        <f>COUNTIF(H4:H43,"▲")</f>
        <v>0</v>
      </c>
      <c r="E54" s="15">
        <f>COUNTA(H4:H43)</f>
        <v>19</v>
      </c>
      <c r="F54" s="11"/>
      <c r="G54" s="16">
        <f>C54*100</f>
        <v>1900</v>
      </c>
      <c r="H54" s="13"/>
      <c r="I54" s="1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 ht="12.95" customHeight="1" x14ac:dyDescent="0.15">
      <c r="A55" s="109" t="s">
        <v>23</v>
      </c>
      <c r="B55" s="110"/>
      <c r="C55" s="15">
        <f>IF(C54&gt;0,ROUND(SUMIF(H4:H43,"○",E4:E43)/C54,0),"")</f>
        <v>11</v>
      </c>
      <c r="D55" s="15" t="str">
        <f>IF(D54&gt;0,ROUND(SUMIF(H4:H43,"▲",E4:E43)/D54,0),"")</f>
        <v/>
      </c>
      <c r="E55" s="15">
        <f>ROUND(SUMIF(H4:H43,"*",E4:E43)/E54,0)</f>
        <v>11</v>
      </c>
      <c r="F55" s="14"/>
      <c r="G55" s="16">
        <f>C55</f>
        <v>11</v>
      </c>
      <c r="H55" s="14"/>
      <c r="I55" s="1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</row>
    <row r="56" spans="1:36" ht="12.95" customHeight="1" x14ac:dyDescent="0.15">
      <c r="A56" s="109" t="s">
        <v>24</v>
      </c>
      <c r="B56" s="110"/>
      <c r="C56" s="15">
        <f>IF(C54&gt;0,ROUND(SUMIF(H4:H43,"○",D4:D43)/C54,0),"")</f>
        <v>11</v>
      </c>
      <c r="D56" s="15" t="str">
        <f>IF(D54&gt;0,ROUND(SUMIF(H4:H43,"▲",D4:D43)/D54,0),"")</f>
        <v/>
      </c>
      <c r="E56" s="15">
        <f>ROUND(SUMIF(H4:H43,"*",D4:D43)/E54,0)</f>
        <v>11</v>
      </c>
      <c r="F56" s="14"/>
      <c r="G56" s="16">
        <f>C56</f>
        <v>11</v>
      </c>
      <c r="H56" s="14"/>
      <c r="I56" s="1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</row>
    <row r="57" spans="1:36" ht="12.95" customHeight="1" x14ac:dyDescent="0.15">
      <c r="A57" s="109" t="s">
        <v>25</v>
      </c>
      <c r="B57" s="110"/>
      <c r="C57" s="17">
        <f>SUMIF(H4:H43,"○",F4:F43)</f>
        <v>1.4200000000000004</v>
      </c>
      <c r="D57" s="17">
        <f>SUMIF(H4:H43,"▲",F4:F43)</f>
        <v>0</v>
      </c>
      <c r="E57" s="17">
        <f>SUM(C57:D57)</f>
        <v>1.4200000000000004</v>
      </c>
      <c r="F57" s="14"/>
      <c r="G57" s="20">
        <f>C57*100</f>
        <v>142.00000000000003</v>
      </c>
      <c r="H57" s="14"/>
      <c r="I57" s="1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</row>
    <row r="58" spans="1:36" ht="12.95" customHeight="1" x14ac:dyDescent="0.15">
      <c r="A58" s="12"/>
      <c r="B58" s="13"/>
      <c r="C58" s="13"/>
      <c r="D58" s="12"/>
      <c r="E58" s="12"/>
      <c r="F58" s="12"/>
      <c r="G58" s="12"/>
      <c r="H58" s="13"/>
      <c r="I58" s="1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</row>
    <row r="59" spans="1:36" ht="12.95" customHeight="1" x14ac:dyDescent="0.15">
      <c r="A59" s="12" t="s">
        <v>28</v>
      </c>
      <c r="B59" s="13"/>
      <c r="C59" s="13"/>
      <c r="D59" s="12"/>
      <c r="E59" s="12"/>
      <c r="F59" s="12"/>
      <c r="G59" s="11"/>
      <c r="H59" s="11"/>
      <c r="I59" s="1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1:36" ht="12.95" customHeight="1" x14ac:dyDescent="0.15">
      <c r="A60" s="107"/>
      <c r="B60" s="108"/>
      <c r="C60" s="44" t="s">
        <v>18</v>
      </c>
      <c r="D60" s="44" t="s">
        <v>19</v>
      </c>
      <c r="E60" s="44" t="s">
        <v>20</v>
      </c>
      <c r="F60" s="11"/>
      <c r="G60" s="14"/>
      <c r="H60" s="11"/>
      <c r="I60" s="1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</row>
    <row r="61" spans="1:36" ht="12.95" customHeight="1" x14ac:dyDescent="0.15">
      <c r="A61" s="109" t="s">
        <v>29</v>
      </c>
      <c r="B61" s="110"/>
      <c r="C61" s="21">
        <f>ROUND(C54/C47*100,1)</f>
        <v>65.5</v>
      </c>
      <c r="D61" s="21" t="str">
        <f>IF(D47&gt;0,ROUND(D54/D47*100,1),"")</f>
        <v/>
      </c>
      <c r="E61" s="21">
        <f>ROUND(E54/E47*100,1)</f>
        <v>65.5</v>
      </c>
      <c r="F61" s="11"/>
      <c r="G61" s="14"/>
      <c r="H61" s="11"/>
      <c r="I61" s="1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</row>
    <row r="62" spans="1:36" ht="12.95" customHeight="1" x14ac:dyDescent="0.15">
      <c r="A62" s="109" t="s">
        <v>30</v>
      </c>
      <c r="B62" s="110"/>
      <c r="C62" s="21">
        <f>ROUND(C57/C50*100,1)</f>
        <v>45.7</v>
      </c>
      <c r="D62" s="21" t="str">
        <f>IF(D47&gt;0,ROUND(D57/D50*100,1),"")</f>
        <v/>
      </c>
      <c r="E62" s="21">
        <f>ROUND(E57/E50*100,1)</f>
        <v>45.7</v>
      </c>
      <c r="F62" s="11"/>
      <c r="G62" s="11"/>
      <c r="H62" s="11"/>
      <c r="I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</row>
    <row r="63" spans="1:36" ht="12.95" customHeight="1" x14ac:dyDescent="0.15">
      <c r="A63" s="22"/>
      <c r="B63" s="22"/>
      <c r="C63" s="22"/>
      <c r="D63" s="22"/>
      <c r="E63" s="22"/>
      <c r="F63" s="22"/>
      <c r="G63" s="22"/>
      <c r="H63" s="22"/>
      <c r="I63" s="2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</row>
    <row r="64" spans="1:36" ht="12.95" customHeight="1" x14ac:dyDescent="0.15">
      <c r="A64" s="12" t="s">
        <v>31</v>
      </c>
      <c r="B64" s="13"/>
      <c r="C64" s="13"/>
      <c r="D64" s="12"/>
      <c r="E64" s="12"/>
      <c r="F64" s="12"/>
      <c r="G64" s="12"/>
      <c r="H64" s="22"/>
      <c r="I64" s="2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</row>
    <row r="65" spans="1:36" ht="12.95" customHeight="1" x14ac:dyDescent="0.15">
      <c r="A65" s="107"/>
      <c r="B65" s="108"/>
      <c r="C65" s="44" t="s">
        <v>18</v>
      </c>
      <c r="D65" s="44" t="s">
        <v>19</v>
      </c>
      <c r="E65" s="44" t="s">
        <v>20</v>
      </c>
      <c r="F65" s="11"/>
      <c r="G65" s="5" t="s">
        <v>21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</row>
    <row r="66" spans="1:36" ht="12.95" customHeight="1" x14ac:dyDescent="0.15">
      <c r="A66" s="109" t="s">
        <v>22</v>
      </c>
      <c r="B66" s="110"/>
      <c r="C66" s="15">
        <f>C47-C54</f>
        <v>10</v>
      </c>
      <c r="D66" s="15">
        <f>D47-D54</f>
        <v>0</v>
      </c>
      <c r="E66" s="15">
        <f>SUM(C66:D66)</f>
        <v>10</v>
      </c>
      <c r="F66" s="11"/>
      <c r="G66" s="16">
        <f>C66*100</f>
        <v>1000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</row>
    <row r="67" spans="1:36" ht="12.95" customHeight="1" x14ac:dyDescent="0.15">
      <c r="A67" s="109" t="s">
        <v>23</v>
      </c>
      <c r="B67" s="110"/>
      <c r="C67" s="15">
        <f>IF(C66&gt;0,ROUND(SUMIFS(E4:E43,G4:G43,"&lt;&gt;*下層*",H4:H43,"")/C66,0),"")</f>
        <v>15</v>
      </c>
      <c r="D67" s="15" t="str">
        <f>IF(D66&gt;0,ROUND(SUMIFS(E4:E43,G7:G43,"*下層*",H4:H43,"")/D66,0),"")</f>
        <v/>
      </c>
      <c r="E67" s="15">
        <f>IF(E66&gt;0,ROUND(SUMIF(H4:H43,"",E4:E43)/E66,0),"")</f>
        <v>15</v>
      </c>
      <c r="F67" s="14"/>
      <c r="G67" s="16">
        <f>C67</f>
        <v>15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</row>
    <row r="68" spans="1:36" ht="12.95" customHeight="1" x14ac:dyDescent="0.15">
      <c r="A68" s="109" t="s">
        <v>24</v>
      </c>
      <c r="B68" s="110"/>
      <c r="C68" s="15">
        <f>IF(C66&gt;0,ROUND(SUMIFS(D4:D43,G4:G43,"&lt;&gt;*下層*",H4:H43,"")/C66,0),"")</f>
        <v>17</v>
      </c>
      <c r="D68" s="15" t="str">
        <f>IF(D66&gt;0,ROUND(SUMIFS(D4:D43,G7:G43,"*下層*",H4:H43,"")/D66,0),"")</f>
        <v/>
      </c>
      <c r="E68" s="15">
        <f>IF(E66&gt;0,ROUND(SUMIF(H4:H43,"",D4:D43)/E66,0),"")</f>
        <v>17</v>
      </c>
      <c r="F68" s="14"/>
      <c r="G68" s="16">
        <f>C68</f>
        <v>17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1:36" ht="12.95" customHeight="1" x14ac:dyDescent="0.15">
      <c r="A69" s="109" t="s">
        <v>25</v>
      </c>
      <c r="B69" s="110"/>
      <c r="C69" s="4">
        <f>C50-C57</f>
        <v>1.6899999999999991</v>
      </c>
      <c r="D69" s="17" t="str">
        <f>IF(D66&gt;0,D50-D57,"")</f>
        <v/>
      </c>
      <c r="E69" s="4">
        <f>SUM(C69:D69)</f>
        <v>1.6899999999999991</v>
      </c>
      <c r="F69" s="14"/>
      <c r="G69" s="18">
        <f>C69*100</f>
        <v>168.99999999999991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</row>
    <row r="70" spans="1:36" x14ac:dyDescent="0.15">
      <c r="G70" s="19" t="str">
        <f>"形状比＝"&amp;ROUND(G67/G68*100,0)&amp;"、Sr＝"&amp;ROUND((10000/G66)^0.5/G67*100,0)</f>
        <v>形状比＝88、Sr＝21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</row>
    <row r="71" spans="1:36" x14ac:dyDescent="0.15"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</row>
    <row r="72" spans="1:36" x14ac:dyDescent="0.15"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</row>
    <row r="73" spans="1:36" x14ac:dyDescent="0.15"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</row>
    <row r="74" spans="1:36" x14ac:dyDescent="0.15"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</row>
    <row r="75" spans="1:36" x14ac:dyDescent="0.15"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</row>
    <row r="76" spans="1:36" x14ac:dyDescent="0.15"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1:36" x14ac:dyDescent="0.15"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</row>
    <row r="78" spans="1:36" x14ac:dyDescent="0.15"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</row>
    <row r="79" spans="1:36" x14ac:dyDescent="0.15"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</row>
    <row r="80" spans="1:36" x14ac:dyDescent="0.15"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</row>
    <row r="81" spans="11:36" x14ac:dyDescent="0.15"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</row>
    <row r="82" spans="11:36" x14ac:dyDescent="0.15"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</row>
    <row r="83" spans="11:36" x14ac:dyDescent="0.15"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11:36" x14ac:dyDescent="0.15"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</row>
    <row r="85" spans="11:36" x14ac:dyDescent="0.15"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</row>
    <row r="86" spans="11:36" x14ac:dyDescent="0.15"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</row>
    <row r="87" spans="11:36" x14ac:dyDescent="0.15"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</row>
    <row r="88" spans="11:36" x14ac:dyDescent="0.15"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</row>
    <row r="89" spans="11:36" x14ac:dyDescent="0.15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</row>
    <row r="90" spans="11:36" x14ac:dyDescent="0.15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11:36" x14ac:dyDescent="0.15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</row>
    <row r="92" spans="11:36" x14ac:dyDescent="0.15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</row>
    <row r="93" spans="11:36" x14ac:dyDescent="0.15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</row>
    <row r="94" spans="11:36" x14ac:dyDescent="0.15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</row>
    <row r="95" spans="11:36" x14ac:dyDescent="0.15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</row>
    <row r="96" spans="11:36" x14ac:dyDescent="0.15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</row>
    <row r="97" spans="11:36" x14ac:dyDescent="0.15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</row>
    <row r="98" spans="11:36" x14ac:dyDescent="0.15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</row>
    <row r="99" spans="11:36" x14ac:dyDescent="0.15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</row>
    <row r="100" spans="11:36" x14ac:dyDescent="0.15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</row>
    <row r="101" spans="11:36" x14ac:dyDescent="0.15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</row>
    <row r="102" spans="11:36" x14ac:dyDescent="0.15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</row>
    <row r="103" spans="11:36" x14ac:dyDescent="0.15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</row>
    <row r="104" spans="11:36" x14ac:dyDescent="0.15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</row>
    <row r="105" spans="11:36" x14ac:dyDescent="0.15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</row>
    <row r="106" spans="11:36" x14ac:dyDescent="0.15"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</row>
    <row r="107" spans="11:36" x14ac:dyDescent="0.15"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</row>
    <row r="108" spans="11:36" x14ac:dyDescent="0.15"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</row>
    <row r="109" spans="11:36" x14ac:dyDescent="0.15"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</row>
    <row r="110" spans="11:36" x14ac:dyDescent="0.15"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</row>
    <row r="111" spans="11:36" x14ac:dyDescent="0.15"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</row>
    <row r="112" spans="11:36" x14ac:dyDescent="0.15"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</row>
    <row r="113" spans="11:36" x14ac:dyDescent="0.15"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</row>
    <row r="114" spans="11:36" x14ac:dyDescent="0.15"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</row>
    <row r="115" spans="11:36" x14ac:dyDescent="0.15"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</row>
    <row r="116" spans="11:36" x14ac:dyDescent="0.15"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</row>
    <row r="117" spans="11:36" x14ac:dyDescent="0.15"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</row>
    <row r="118" spans="11:36" x14ac:dyDescent="0.15"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</row>
    <row r="119" spans="11:36" x14ac:dyDescent="0.15"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</row>
    <row r="120" spans="11:36" x14ac:dyDescent="0.15"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</row>
  </sheetData>
  <autoFilter ref="A3:I43" xr:uid="{00000000-0009-0000-0000-000008000000}">
    <filterColumn colId="1" showButton="0"/>
  </autoFilter>
  <mergeCells count="67">
    <mergeCell ref="A67:B67"/>
    <mergeCell ref="A68:B68"/>
    <mergeCell ref="A69:B69"/>
    <mergeCell ref="A57:B57"/>
    <mergeCell ref="A60:B60"/>
    <mergeCell ref="A61:B61"/>
    <mergeCell ref="A62:B62"/>
    <mergeCell ref="A65:B65"/>
    <mergeCell ref="A66:B66"/>
    <mergeCell ref="A46:B46"/>
    <mergeCell ref="I46:I61"/>
    <mergeCell ref="A47:B47"/>
    <mergeCell ref="A48:B48"/>
    <mergeCell ref="A49:B49"/>
    <mergeCell ref="A50:B50"/>
    <mergeCell ref="A53:B53"/>
    <mergeCell ref="A54:B54"/>
    <mergeCell ref="A55:B55"/>
    <mergeCell ref="A56:B56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G2:AJ2"/>
    <mergeCell ref="B3:C3"/>
    <mergeCell ref="B4:C4"/>
    <mergeCell ref="B5:C5"/>
    <mergeCell ref="B6:C6"/>
    <mergeCell ref="V2:Z2"/>
    <mergeCell ref="AA2:AF2"/>
    <mergeCell ref="B7:C7"/>
    <mergeCell ref="A2:G2"/>
    <mergeCell ref="H2:I2"/>
    <mergeCell ref="K2:P2"/>
    <mergeCell ref="Q2:U2"/>
  </mergeCells>
  <phoneticPr fontId="3"/>
  <conditionalFormatting sqref="K4:K43">
    <cfRule type="expression" dxfId="1023" priority="16" stopIfTrue="1">
      <formula>AND(($H4="スギ"),(#REF!&lt;12))</formula>
    </cfRule>
  </conditionalFormatting>
  <conditionalFormatting sqref="L4:L43">
    <cfRule type="expression" dxfId="1022" priority="15" stopIfTrue="1">
      <formula>AND(($H4="スギ"),(#REF!&lt;22),(#REF!&gt;=12))</formula>
    </cfRule>
  </conditionalFormatting>
  <conditionalFormatting sqref="M4:M43">
    <cfRule type="expression" dxfId="1021" priority="14" stopIfTrue="1">
      <formula>AND(($H4="スギ"),(#REF!&lt;32),(#REF!&gt;=22))</formula>
    </cfRule>
  </conditionalFormatting>
  <conditionalFormatting sqref="N4:N43">
    <cfRule type="expression" dxfId="1020" priority="13" stopIfTrue="1">
      <formula>AND(($H4="スギ"),(#REF!&lt;42),(#REF!&gt;=32))</formula>
    </cfRule>
  </conditionalFormatting>
  <conditionalFormatting sqref="U4:U43 Z4:AF43 AJ4:AJ43 O4:P43">
    <cfRule type="expression" dxfId="1019" priority="12" stopIfTrue="1">
      <formula>AND(($H4="スギ"),(#REF!&gt;=42))</formula>
    </cfRule>
  </conditionalFormatting>
  <conditionalFormatting sqref="Q4:Q43 AA4:AA43">
    <cfRule type="expression" dxfId="1018" priority="11" stopIfTrue="1">
      <formula>AND(($H4="ヒノキ"),(#REF!&lt;12))</formula>
    </cfRule>
  </conditionalFormatting>
  <conditionalFormatting sqref="R4:R43 AB4:AE43">
    <cfRule type="expression" dxfId="1017" priority="10" stopIfTrue="1">
      <formula>AND(($H4="ヒノキ"),(#REF!&lt;22),(#REF!&gt;=12))</formula>
    </cfRule>
  </conditionalFormatting>
  <conditionalFormatting sqref="S4:S43">
    <cfRule type="expression" dxfId="1016" priority="9" stopIfTrue="1">
      <formula>AND(($H4="ヒノキ"),(#REF!&lt;32),(#REF!&gt;=22))</formula>
    </cfRule>
  </conditionalFormatting>
  <conditionalFormatting sqref="T4:U43 Z4:AF43 AJ4:AJ43">
    <cfRule type="expression" dxfId="1015" priority="8" stopIfTrue="1">
      <formula>AND(($H4="ヒノキ"),(#REF!&gt;=32))</formula>
    </cfRule>
  </conditionalFormatting>
  <conditionalFormatting sqref="V4:V43 AA4:AA43">
    <cfRule type="expression" dxfId="1014" priority="7" stopIfTrue="1">
      <formula>AND(($H4="アカマツ"),(#REF!&lt;12))</formula>
    </cfRule>
  </conditionalFormatting>
  <conditionalFormatting sqref="W4:W43 AB4:AB43">
    <cfRule type="expression" dxfId="1013" priority="6" stopIfTrue="1">
      <formula>AND(($H4="アカマツ"),(#REF!&lt;22),(#REF!&gt;=12))</formula>
    </cfRule>
  </conditionalFormatting>
  <conditionalFormatting sqref="X4:X43 AC4:AC43">
    <cfRule type="expression" dxfId="1012" priority="5" stopIfTrue="1">
      <formula>AND(($H4="アカマツ"),(#REF!&lt;42),(#REF!&gt;=22))</formula>
    </cfRule>
  </conditionalFormatting>
  <conditionalFormatting sqref="Y4:AF43 AJ4:AJ43">
    <cfRule type="expression" dxfId="1011" priority="4" stopIfTrue="1">
      <formula>AND(($H4="アカマツ"),(#REF!&gt;=42))</formula>
    </cfRule>
  </conditionalFormatting>
  <conditionalFormatting sqref="AG4:AG43">
    <cfRule type="expression" dxfId="1010" priority="3" stopIfTrue="1">
      <formula>AND(($H4&lt;&gt;"スギ"),($H4&lt;&gt;"ヒノキ"),($H4&lt;&gt;"アカマツ"),(#REF!&lt;12))</formula>
    </cfRule>
  </conditionalFormatting>
  <conditionalFormatting sqref="AH4:AH43">
    <cfRule type="expression" dxfId="1009" priority="2" stopIfTrue="1">
      <formula>AND(($H4&lt;&gt;"スギ"),($H4&lt;&gt;"ヒノキ"),($H4&lt;&gt;"アカマツ"),(#REF!&lt;42),(#REF!&gt;=12))</formula>
    </cfRule>
  </conditionalFormatting>
  <conditionalFormatting sqref="AI4:AJ43">
    <cfRule type="expression" dxfId="1008" priority="1" stopIfTrue="1">
      <formula>AND(($H4&lt;&gt;"スギ"),($H4&lt;&gt;"ヒノキ"),($H4&lt;&gt;"アカマツ"),(#REF!&gt;=42))</formula>
    </cfRule>
  </conditionalFormatting>
  <pageMargins left="1.1023622047244095" right="0.19685039370078741" top="0.28000000000000003" bottom="0.31496062992125984" header="0.16" footer="0.23622047244094491"/>
  <pageSetup paperSize="9" scale="90" orientation="portrait" blackAndWhite="1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85</vt:i4>
      </vt:variant>
      <vt:variant>
        <vt:lpstr>名前付き一覧</vt:lpstr>
      </vt:variant>
      <vt:variant>
        <vt:i4>85</vt:i4>
      </vt:variant>
    </vt:vector>
  </HeadingPairs>
  <TitlesOfParts>
    <vt:vector size="170" baseType="lpstr">
      <vt:lpstr>S1スギ1</vt:lpstr>
      <vt:lpstr>S2スギ2</vt:lpstr>
      <vt:lpstr>S3ヒノキ3</vt:lpstr>
      <vt:lpstr>S4アカマツ4</vt:lpstr>
      <vt:lpstr>S4アカマツ5</vt:lpstr>
      <vt:lpstr>平均S4アカマツ</vt:lpstr>
      <vt:lpstr>S4枯損木</vt:lpstr>
      <vt:lpstr>S5広葉樹6</vt:lpstr>
      <vt:lpstr>S5広葉樹7</vt:lpstr>
      <vt:lpstr>S5広葉樹9</vt:lpstr>
      <vt:lpstr>S5広葉樹8</vt:lpstr>
      <vt:lpstr>S5広葉樹10</vt:lpstr>
      <vt:lpstr>平均S5広葉樹</vt:lpstr>
      <vt:lpstr>S6スギ11</vt:lpstr>
      <vt:lpstr>S7広葉樹12</vt:lpstr>
      <vt:lpstr>S7広葉樹13</vt:lpstr>
      <vt:lpstr>平均S7広葉樹</vt:lpstr>
      <vt:lpstr>S8ヒノキ14</vt:lpstr>
      <vt:lpstr>S8ヒノキ15</vt:lpstr>
      <vt:lpstr>平均S8ヒノキ</vt:lpstr>
      <vt:lpstr>Ｓ9スギ16</vt:lpstr>
      <vt:lpstr>Ｓ10スギ17</vt:lpstr>
      <vt:lpstr>Ｓ11スギ18</vt:lpstr>
      <vt:lpstr>S12アカマツ19</vt:lpstr>
      <vt:lpstr>S12アカマツ20</vt:lpstr>
      <vt:lpstr>S12アカマツ21</vt:lpstr>
      <vt:lpstr>S12アカマツ22</vt:lpstr>
      <vt:lpstr>S12アカマツ23</vt:lpstr>
      <vt:lpstr>平均S12アカマツ</vt:lpstr>
      <vt:lpstr>S12枯損木</vt:lpstr>
      <vt:lpstr>S13スギ24</vt:lpstr>
      <vt:lpstr>S14スギ25</vt:lpstr>
      <vt:lpstr>S15スギ26</vt:lpstr>
      <vt:lpstr>S15スギ27</vt:lpstr>
      <vt:lpstr>S15スギ28</vt:lpstr>
      <vt:lpstr>平均S15スギ</vt:lpstr>
      <vt:lpstr>S15枯損木</vt:lpstr>
      <vt:lpstr>S16スギ29</vt:lpstr>
      <vt:lpstr>S16スギ30</vt:lpstr>
      <vt:lpstr>S16スギ31</vt:lpstr>
      <vt:lpstr>平均S16スギ</vt:lpstr>
      <vt:lpstr>S17広葉樹32</vt:lpstr>
      <vt:lpstr>S17広葉樹33</vt:lpstr>
      <vt:lpstr>S17広葉樹34</vt:lpstr>
      <vt:lpstr>平均S17広葉樹</vt:lpstr>
      <vt:lpstr>S17枯損木</vt:lpstr>
      <vt:lpstr>S18アカマツ35</vt:lpstr>
      <vt:lpstr>S19アカマツ36</vt:lpstr>
      <vt:lpstr>S19アカマツ37</vt:lpstr>
      <vt:lpstr>平均S19アカマツ</vt:lpstr>
      <vt:lpstr>S19枯損木</vt:lpstr>
      <vt:lpstr>S20広葉樹38</vt:lpstr>
      <vt:lpstr>S20広葉樹39</vt:lpstr>
      <vt:lpstr>S20広葉樹40</vt:lpstr>
      <vt:lpstr>平均S20広葉樹</vt:lpstr>
      <vt:lpstr>S21スギ41</vt:lpstr>
      <vt:lpstr>S22アカマツ42</vt:lpstr>
      <vt:lpstr>S22アカマツ43</vt:lpstr>
      <vt:lpstr>S22アカマツ44</vt:lpstr>
      <vt:lpstr>平均S22アカマツ</vt:lpstr>
      <vt:lpstr>S22枯損木</vt:lpstr>
      <vt:lpstr>S23スギ45</vt:lpstr>
      <vt:lpstr>S24スギ46</vt:lpstr>
      <vt:lpstr>S24スギ47</vt:lpstr>
      <vt:lpstr>S24スギ48</vt:lpstr>
      <vt:lpstr>平均S24スギ</vt:lpstr>
      <vt:lpstr>S24枯損木</vt:lpstr>
      <vt:lpstr>S25広葉樹49</vt:lpstr>
      <vt:lpstr>S25広葉樹50</vt:lpstr>
      <vt:lpstr>平均S25広葉樹</vt:lpstr>
      <vt:lpstr>S25枯損木</vt:lpstr>
      <vt:lpstr>S26スギ51</vt:lpstr>
      <vt:lpstr>S27広葉樹52</vt:lpstr>
      <vt:lpstr>S28アカマツ53</vt:lpstr>
      <vt:lpstr>S28枯損木</vt:lpstr>
      <vt:lpstr>S29スギ54</vt:lpstr>
      <vt:lpstr>S29枯損木</vt:lpstr>
      <vt:lpstr>S30広葉樹55</vt:lpstr>
      <vt:lpstr>S31スギ56</vt:lpstr>
      <vt:lpstr>S32スギ57</vt:lpstr>
      <vt:lpstr>S33アカマツ58</vt:lpstr>
      <vt:lpstr>S34スギ59</vt:lpstr>
      <vt:lpstr>S34スギ60</vt:lpstr>
      <vt:lpstr>平均S34スギ</vt:lpstr>
      <vt:lpstr>S34枯損木</vt:lpstr>
      <vt:lpstr>Ｓ10スギ17!Print_Area</vt:lpstr>
      <vt:lpstr>Ｓ11スギ18!Print_Area</vt:lpstr>
      <vt:lpstr>S12アカマツ19!Print_Area</vt:lpstr>
      <vt:lpstr>S12アカマツ20!Print_Area</vt:lpstr>
      <vt:lpstr>S12アカマツ21!Print_Area</vt:lpstr>
      <vt:lpstr>S12アカマツ22!Print_Area</vt:lpstr>
      <vt:lpstr>S12アカマツ23!Print_Area</vt:lpstr>
      <vt:lpstr>S12枯損木!Print_Area</vt:lpstr>
      <vt:lpstr>S13スギ24!Print_Area</vt:lpstr>
      <vt:lpstr>S14スギ25!Print_Area</vt:lpstr>
      <vt:lpstr>S15スギ26!Print_Area</vt:lpstr>
      <vt:lpstr>S15スギ27!Print_Area</vt:lpstr>
      <vt:lpstr>S15スギ28!Print_Area</vt:lpstr>
      <vt:lpstr>S15枯損木!Print_Area</vt:lpstr>
      <vt:lpstr>S16スギ29!Print_Area</vt:lpstr>
      <vt:lpstr>S16スギ30!Print_Area</vt:lpstr>
      <vt:lpstr>S16スギ31!Print_Area</vt:lpstr>
      <vt:lpstr>S17枯損木!Print_Area</vt:lpstr>
      <vt:lpstr>S17広葉樹32!Print_Area</vt:lpstr>
      <vt:lpstr>S17広葉樹33!Print_Area</vt:lpstr>
      <vt:lpstr>S17広葉樹34!Print_Area</vt:lpstr>
      <vt:lpstr>S18アカマツ35!Print_Area</vt:lpstr>
      <vt:lpstr>S19アカマツ36!Print_Area</vt:lpstr>
      <vt:lpstr>S19アカマツ37!Print_Area</vt:lpstr>
      <vt:lpstr>S19枯損木!Print_Area</vt:lpstr>
      <vt:lpstr>S1スギ1!Print_Area</vt:lpstr>
      <vt:lpstr>S20広葉樹38!Print_Area</vt:lpstr>
      <vt:lpstr>S20広葉樹39!Print_Area</vt:lpstr>
      <vt:lpstr>S20広葉樹40!Print_Area</vt:lpstr>
      <vt:lpstr>S21スギ41!Print_Area</vt:lpstr>
      <vt:lpstr>S22アカマツ42!Print_Area</vt:lpstr>
      <vt:lpstr>S22アカマツ43!Print_Area</vt:lpstr>
      <vt:lpstr>S22アカマツ44!Print_Area</vt:lpstr>
      <vt:lpstr>S22枯損木!Print_Area</vt:lpstr>
      <vt:lpstr>S23スギ45!Print_Area</vt:lpstr>
      <vt:lpstr>S24スギ46!Print_Area</vt:lpstr>
      <vt:lpstr>S24スギ47!Print_Area</vt:lpstr>
      <vt:lpstr>S24スギ48!Print_Area</vt:lpstr>
      <vt:lpstr>S24枯損木!Print_Area</vt:lpstr>
      <vt:lpstr>S25枯損木!Print_Area</vt:lpstr>
      <vt:lpstr>S25広葉樹49!Print_Area</vt:lpstr>
      <vt:lpstr>S25広葉樹50!Print_Area</vt:lpstr>
      <vt:lpstr>S26スギ51!Print_Area</vt:lpstr>
      <vt:lpstr>S27広葉樹52!Print_Area</vt:lpstr>
      <vt:lpstr>S28アカマツ53!Print_Area</vt:lpstr>
      <vt:lpstr>S28枯損木!Print_Area</vt:lpstr>
      <vt:lpstr>S29スギ54!Print_Area</vt:lpstr>
      <vt:lpstr>S29枯損木!Print_Area</vt:lpstr>
      <vt:lpstr>S2スギ2!Print_Area</vt:lpstr>
      <vt:lpstr>S30広葉樹55!Print_Area</vt:lpstr>
      <vt:lpstr>S31スギ56!Print_Area</vt:lpstr>
      <vt:lpstr>S32スギ57!Print_Area</vt:lpstr>
      <vt:lpstr>S33アカマツ58!Print_Area</vt:lpstr>
      <vt:lpstr>S34スギ59!Print_Area</vt:lpstr>
      <vt:lpstr>S34スギ60!Print_Area</vt:lpstr>
      <vt:lpstr>S34枯損木!Print_Area</vt:lpstr>
      <vt:lpstr>S3ヒノキ3!Print_Area</vt:lpstr>
      <vt:lpstr>S4アカマツ4!Print_Area</vt:lpstr>
      <vt:lpstr>S4アカマツ5!Print_Area</vt:lpstr>
      <vt:lpstr>S4枯損木!Print_Area</vt:lpstr>
      <vt:lpstr>S5広葉樹10!Print_Area</vt:lpstr>
      <vt:lpstr>S5広葉樹6!Print_Area</vt:lpstr>
      <vt:lpstr>S5広葉樹7!Print_Area</vt:lpstr>
      <vt:lpstr>S5広葉樹8!Print_Area</vt:lpstr>
      <vt:lpstr>S5広葉樹9!Print_Area</vt:lpstr>
      <vt:lpstr>S6スギ11!Print_Area</vt:lpstr>
      <vt:lpstr>S7広葉樹12!Print_Area</vt:lpstr>
      <vt:lpstr>S7広葉樹13!Print_Area</vt:lpstr>
      <vt:lpstr>S8ヒノキ14!Print_Area</vt:lpstr>
      <vt:lpstr>S8ヒノキ15!Print_Area</vt:lpstr>
      <vt:lpstr>Ｓ9スギ16!Print_Area</vt:lpstr>
      <vt:lpstr>平均S12アカマツ!Print_Area</vt:lpstr>
      <vt:lpstr>平均S15スギ!Print_Area</vt:lpstr>
      <vt:lpstr>平均S16スギ!Print_Area</vt:lpstr>
      <vt:lpstr>平均S17広葉樹!Print_Area</vt:lpstr>
      <vt:lpstr>平均S19アカマツ!Print_Area</vt:lpstr>
      <vt:lpstr>平均S20広葉樹!Print_Area</vt:lpstr>
      <vt:lpstr>平均S22アカマツ!Print_Area</vt:lpstr>
      <vt:lpstr>平均S24スギ!Print_Area</vt:lpstr>
      <vt:lpstr>平均S25広葉樹!Print_Area</vt:lpstr>
      <vt:lpstr>平均S34スギ!Print_Area</vt:lpstr>
      <vt:lpstr>平均S4アカマツ!Print_Area</vt:lpstr>
      <vt:lpstr>平均S5広葉樹!Print_Area</vt:lpstr>
      <vt:lpstr>平均S7広葉樹!Print_Area</vt:lpstr>
      <vt:lpstr>平均S8ヒノキ!Print_Area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2020-05-11T08:33:08Z</dcterms:modified>
</cp:coreProperties>
</file>